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charts/chart11.xml" ContentType="application/vnd.openxmlformats-officedocument.drawingml.chart+xml"/>
  <Override PartName="/xl/theme/themeOverride9.xml" ContentType="application/vnd.openxmlformats-officedocument.themeOverrid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theme/themeOverride10.xml" ContentType="application/vnd.openxmlformats-officedocument.themeOverrid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theme/themeOverride11.xml" ContentType="application/vnd.openxmlformats-officedocument.themeOverride+xml"/>
  <Override PartName="/xl/charts/chart16.xml" ContentType="application/vnd.openxmlformats-officedocument.drawingml.chart+xml"/>
  <Override PartName="/xl/theme/themeOverride12.xml" ContentType="application/vnd.openxmlformats-officedocument.themeOverride+xml"/>
  <Override PartName="/xl/charts/chart17.xml" ContentType="application/vnd.openxmlformats-officedocument.drawingml.chart+xml"/>
  <Override PartName="/xl/theme/themeOverride13.xml" ContentType="application/vnd.openxmlformats-officedocument.themeOverride+xml"/>
  <Override PartName="/xl/charts/chart18.xml" ContentType="application/vnd.openxmlformats-officedocument.drawingml.chart+xml"/>
  <Override PartName="/xl/theme/themeOverride14.xml" ContentType="application/vnd.openxmlformats-officedocument.themeOverrid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4.xml" ContentType="application/vnd.openxmlformats-officedocument.drawing+xml"/>
  <Override PartName="/xl/charts/chart42.xml" ContentType="application/vnd.openxmlformats-officedocument.drawingml.chart+xml"/>
  <Override PartName="/xl/theme/themeOverride16.xml" ContentType="application/vnd.openxmlformats-officedocument.themeOverride+xml"/>
  <Override PartName="/xl/charts/chart43.xml" ContentType="application/vnd.openxmlformats-officedocument.drawingml.chart+xml"/>
  <Override PartName="/xl/theme/themeOverride17.xml" ContentType="application/vnd.openxmlformats-officedocument.themeOverride+xml"/>
  <Override PartName="/xl/charts/chart44.xml" ContentType="application/vnd.openxmlformats-officedocument.drawingml.chart+xml"/>
  <Override PartName="/xl/theme/themeOverride18.xml" ContentType="application/vnd.openxmlformats-officedocument.themeOverride+xml"/>
  <Override PartName="/xl/charts/chart45.xml" ContentType="application/vnd.openxmlformats-officedocument.drawingml.chart+xml"/>
  <Override PartName="/xl/theme/themeOverride19.xml" ContentType="application/vnd.openxmlformats-officedocument.themeOverride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theme/themeOverride20.xml" ContentType="application/vnd.openxmlformats-officedocument.themeOverride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theme/themeOverride21.xml" ContentType="application/vnd.openxmlformats-officedocument.themeOverride+xml"/>
  <Override PartName="/xl/charts/chart70.xml" ContentType="application/vnd.openxmlformats-officedocument.drawingml.chart+xml"/>
  <Override PartName="/xl/theme/themeOverride22.xml" ContentType="application/vnd.openxmlformats-officedocument.themeOverride+xml"/>
  <Override PartName="/xl/charts/chart71.xml" ContentType="application/vnd.openxmlformats-officedocument.drawingml.chart+xml"/>
  <Override PartName="/xl/theme/themeOverride23.xml" ContentType="application/vnd.openxmlformats-officedocument.themeOverride+xml"/>
  <Override PartName="/xl/charts/chart72.xml" ContentType="application/vnd.openxmlformats-officedocument.drawingml.chart+xml"/>
  <Override PartName="/xl/theme/themeOverride24.xml" ContentType="application/vnd.openxmlformats-officedocument.themeOverride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theme/themeOverride25.xml" ContentType="application/vnd.openxmlformats-officedocument.themeOverride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6.xml" ContentType="application/vnd.openxmlformats-officedocument.drawing+xml"/>
  <Override PartName="/xl/charts/chart96.xml" ContentType="application/vnd.openxmlformats-officedocument.drawingml.chart+xml"/>
  <Override PartName="/xl/theme/themeOverride26.xml" ContentType="application/vnd.openxmlformats-officedocument.themeOverride+xml"/>
  <Override PartName="/xl/charts/chart97.xml" ContentType="application/vnd.openxmlformats-officedocument.drawingml.chart+xml"/>
  <Override PartName="/xl/theme/themeOverride27.xml" ContentType="application/vnd.openxmlformats-officedocument.themeOverride+xml"/>
  <Override PartName="/xl/charts/chart98.xml" ContentType="application/vnd.openxmlformats-officedocument.drawingml.chart+xml"/>
  <Override PartName="/xl/theme/themeOverride28.xml" ContentType="application/vnd.openxmlformats-officedocument.themeOverride+xml"/>
  <Override PartName="/xl/charts/chart99.xml" ContentType="application/vnd.openxmlformats-officedocument.drawingml.chart+xml"/>
  <Override PartName="/xl/theme/themeOverride29.xml" ContentType="application/vnd.openxmlformats-officedocument.themeOverride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theme/themeOverride30.xml" ContentType="application/vnd.openxmlformats-officedocument.themeOverride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7.xml" ContentType="application/vnd.openxmlformats-officedocument.drawing+xml"/>
  <Override PartName="/xl/charts/chart123.xml" ContentType="application/vnd.openxmlformats-officedocument.drawingml.chart+xml"/>
  <Override PartName="/xl/theme/themeOverride31.xml" ContentType="application/vnd.openxmlformats-officedocument.themeOverride+xml"/>
  <Override PartName="/xl/charts/chart124.xml" ContentType="application/vnd.openxmlformats-officedocument.drawingml.chart+xml"/>
  <Override PartName="/xl/theme/themeOverride32.xml" ContentType="application/vnd.openxmlformats-officedocument.themeOverride+xml"/>
  <Override PartName="/xl/charts/chart125.xml" ContentType="application/vnd.openxmlformats-officedocument.drawingml.chart+xml"/>
  <Override PartName="/xl/theme/themeOverride33.xml" ContentType="application/vnd.openxmlformats-officedocument.themeOverride+xml"/>
  <Override PartName="/xl/charts/chart126.xml" ContentType="application/vnd.openxmlformats-officedocument.drawingml.chart+xml"/>
  <Override PartName="/xl/theme/themeOverride34.xml" ContentType="application/vnd.openxmlformats-officedocument.themeOverride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theme/themeOverride35.xml" ContentType="application/vnd.openxmlformats-officedocument.themeOverride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charts/chart151.xml" ContentType="application/vnd.openxmlformats-officedocument.drawingml.chart+xml"/>
  <Override PartName="/xl/theme/themeOverride36.xml" ContentType="application/vnd.openxmlformats-officedocument.themeOverride+xml"/>
  <Override PartName="/xl/charts/chart152.xml" ContentType="application/vnd.openxmlformats-officedocument.drawingml.chart+xml"/>
  <Override PartName="/xl/theme/themeOverride37.xml" ContentType="application/vnd.openxmlformats-officedocument.themeOverride+xml"/>
  <Override PartName="/xl/charts/chart153.xml" ContentType="application/vnd.openxmlformats-officedocument.drawingml.chart+xml"/>
  <Override PartName="/xl/theme/themeOverride38.xml" ContentType="application/vnd.openxmlformats-officedocument.themeOverride+xml"/>
  <Override PartName="/xl/charts/chart154.xml" ContentType="application/vnd.openxmlformats-officedocument.drawingml.chart+xml"/>
  <Override PartName="/xl/theme/themeOverride39.xml" ContentType="application/vnd.openxmlformats-officedocument.themeOverride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theme/themeOverride40.xml" ContentType="application/vnd.openxmlformats-officedocument.themeOverride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charts/chart179.xml" ContentType="application/vnd.openxmlformats-officedocument.drawingml.chart+xml"/>
  <Override PartName="/xl/theme/themeOverride41.xml" ContentType="application/vnd.openxmlformats-officedocument.themeOverride+xml"/>
  <Override PartName="/xl/charts/chart180.xml" ContentType="application/vnd.openxmlformats-officedocument.drawingml.chart+xml"/>
  <Override PartName="/xl/theme/themeOverride42.xml" ContentType="application/vnd.openxmlformats-officedocument.themeOverride+xml"/>
  <Override PartName="/xl/charts/chart181.xml" ContentType="application/vnd.openxmlformats-officedocument.drawingml.chart+xml"/>
  <Override PartName="/xl/theme/themeOverride43.xml" ContentType="application/vnd.openxmlformats-officedocument.themeOverride+xml"/>
  <Override PartName="/xl/charts/chart182.xml" ContentType="application/vnd.openxmlformats-officedocument.drawingml.chart+xml"/>
  <Override PartName="/xl/theme/themeOverride44.xml" ContentType="application/vnd.openxmlformats-officedocument.themeOverride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theme/themeOverride45.xml" ContentType="application/vnd.openxmlformats-officedocument.themeOverride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207.xml" ContentType="application/vnd.openxmlformats-officedocument.drawingml.chart+xml"/>
  <Override PartName="/xl/theme/themeOverride46.xml" ContentType="application/vnd.openxmlformats-officedocument.themeOverride+xml"/>
  <Override PartName="/xl/charts/chart208.xml" ContentType="application/vnd.openxmlformats-officedocument.drawingml.chart+xml"/>
  <Override PartName="/xl/theme/themeOverride47.xml" ContentType="application/vnd.openxmlformats-officedocument.themeOverride+xml"/>
  <Override PartName="/xl/charts/chart209.xml" ContentType="application/vnd.openxmlformats-officedocument.drawingml.chart+xml"/>
  <Override PartName="/xl/theme/themeOverride48.xml" ContentType="application/vnd.openxmlformats-officedocument.themeOverride+xml"/>
  <Override PartName="/xl/charts/chart210.xml" ContentType="application/vnd.openxmlformats-officedocument.drawingml.chart+xml"/>
  <Override PartName="/xl/theme/themeOverride49.xml" ContentType="application/vnd.openxmlformats-officedocument.themeOverride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theme/themeOverride50.xml" ContentType="application/vnd.openxmlformats-officedocument.themeOverride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1.xml" ContentType="application/vnd.openxmlformats-officedocument.drawing+xml"/>
  <Override PartName="/xl/charts/chart2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esiu\Desktop\"/>
    </mc:Choice>
  </mc:AlternateContent>
  <bookViews>
    <workbookView xWindow="0" yWindow="0" windowWidth="21570" windowHeight="8085" tabRatio="500" firstSheet="8" activeTab="9"/>
  </bookViews>
  <sheets>
    <sheet name="% avg per gram Ac-225" sheetId="2" r:id="rId1"/>
    <sheet name="% avg per gram Ac-227" sheetId="3" r:id="rId2"/>
    <sheet name="Ac-225 Dose 20 nCi Theo" sheetId="6" r:id="rId3"/>
    <sheet name="Ac-227 Dose 20 nCi Theo" sheetId="7" r:id="rId4"/>
    <sheet name="Ac-225 Dose 20 nCi decay" sheetId="8" r:id="rId5"/>
    <sheet name="Ac-227 Dose 20 nCi decay" sheetId="10" r:id="rId6"/>
    <sheet name="Ac-225 Dose 20 nCi decay cmprt" sheetId="11" r:id="rId7"/>
    <sheet name="Ac-227 Dose 20 nCi decay cmprt" sheetId="12" r:id="rId8"/>
    <sheet name="Ac225 Dose 200 nCi decay actual" sheetId="13" r:id="rId9"/>
    <sheet name="Ac227 Dose 20 nCi decay actual" sheetId="14" r:id="rId10"/>
    <sheet name="Comparison" sheetId="9" r:id="rId11"/>
  </sheets>
  <externalReferences>
    <externalReference r:id="rId12"/>
    <externalReference r:id="rId13"/>
  </externalReferenc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18" i="13" l="1"/>
  <c r="Y18" i="13"/>
  <c r="S19" i="13"/>
  <c r="T19" i="13"/>
  <c r="W19" i="13"/>
  <c r="X19" i="13"/>
  <c r="AA19" i="13"/>
  <c r="S20" i="13"/>
  <c r="U20" i="13"/>
  <c r="V20" i="13"/>
  <c r="W20" i="13"/>
  <c r="Y20" i="13"/>
  <c r="Z20" i="13"/>
  <c r="AA20" i="13"/>
  <c r="U22" i="13"/>
  <c r="Y22" i="13"/>
  <c r="R19" i="13"/>
  <c r="R20" i="13"/>
  <c r="S18" i="14"/>
  <c r="U19" i="14"/>
  <c r="V19" i="14"/>
  <c r="Z19" i="14"/>
  <c r="S22" i="14"/>
  <c r="Z22" i="14"/>
  <c r="R22" i="14"/>
  <c r="G18" i="14"/>
  <c r="F19" i="14"/>
  <c r="G19" i="14"/>
  <c r="J19" i="14"/>
  <c r="N19" i="14"/>
  <c r="G22" i="14"/>
  <c r="L22" i="14"/>
  <c r="G18" i="13"/>
  <c r="K18" i="13"/>
  <c r="F19" i="13"/>
  <c r="I19" i="13"/>
  <c r="J19" i="13"/>
  <c r="M19" i="13"/>
  <c r="N19" i="13"/>
  <c r="G20" i="13"/>
  <c r="H20" i="13"/>
  <c r="I20" i="13"/>
  <c r="K20" i="13"/>
  <c r="L20" i="13"/>
  <c r="M20" i="13"/>
  <c r="G22" i="13"/>
  <c r="K22" i="13"/>
  <c r="E19" i="13"/>
  <c r="E18" i="13"/>
  <c r="E61" i="13" s="1"/>
  <c r="E8" i="14"/>
  <c r="AA22" i="14" s="1"/>
  <c r="E7" i="14"/>
  <c r="T21" i="14" s="1"/>
  <c r="E6" i="14"/>
  <c r="V20" i="14" s="1"/>
  <c r="E5" i="14"/>
  <c r="T19" i="14" s="1"/>
  <c r="E4" i="14"/>
  <c r="V18" i="14" s="1"/>
  <c r="E8" i="13"/>
  <c r="V22" i="13" s="1"/>
  <c r="E7" i="13"/>
  <c r="S21" i="13" s="1"/>
  <c r="E6" i="13"/>
  <c r="T20" i="13" s="1"/>
  <c r="E5" i="13"/>
  <c r="U19" i="13" s="1"/>
  <c r="E4" i="13"/>
  <c r="V18" i="13" s="1"/>
  <c r="Q108" i="14"/>
  <c r="L21" i="13" l="1"/>
  <c r="H21" i="13"/>
  <c r="M20" i="14"/>
  <c r="H20" i="14"/>
  <c r="H63" i="14" s="1"/>
  <c r="Y20" i="14"/>
  <c r="T20" i="14"/>
  <c r="Z21" i="13"/>
  <c r="V21" i="13"/>
  <c r="E22" i="13"/>
  <c r="N22" i="13"/>
  <c r="J22" i="13"/>
  <c r="J65" i="13" s="1"/>
  <c r="F22" i="13"/>
  <c r="F65" i="13" s="1"/>
  <c r="K21" i="13"/>
  <c r="G21" i="13"/>
  <c r="N18" i="13"/>
  <c r="N61" i="13" s="1"/>
  <c r="J18" i="13"/>
  <c r="J61" i="13" s="1"/>
  <c r="F18" i="13"/>
  <c r="L20" i="14"/>
  <c r="F20" i="14"/>
  <c r="X20" i="14"/>
  <c r="S20" i="14"/>
  <c r="R18" i="13"/>
  <c r="X22" i="13"/>
  <c r="T22" i="13"/>
  <c r="Y21" i="13"/>
  <c r="U21" i="13"/>
  <c r="X18" i="13"/>
  <c r="T18" i="13"/>
  <c r="E21" i="13"/>
  <c r="M22" i="13"/>
  <c r="I22" i="13"/>
  <c r="N21" i="13"/>
  <c r="J21" i="13"/>
  <c r="F21" i="13"/>
  <c r="L19" i="13"/>
  <c r="L62" i="13" s="1"/>
  <c r="H19" i="13"/>
  <c r="H62" i="13" s="1"/>
  <c r="M18" i="13"/>
  <c r="I18" i="13"/>
  <c r="E20" i="14"/>
  <c r="H21" i="14"/>
  <c r="H64" i="14" s="1"/>
  <c r="J20" i="14"/>
  <c r="R20" i="14"/>
  <c r="W20" i="14"/>
  <c r="AA18" i="14"/>
  <c r="R22" i="13"/>
  <c r="AA22" i="13"/>
  <c r="W22" i="13"/>
  <c r="S22" i="13"/>
  <c r="X21" i="13"/>
  <c r="T21" i="13"/>
  <c r="Z19" i="13"/>
  <c r="V19" i="13"/>
  <c r="AA18" i="13"/>
  <c r="W18" i="13"/>
  <c r="S18" i="13"/>
  <c r="E20" i="13"/>
  <c r="E63" i="13" s="1"/>
  <c r="L22" i="13"/>
  <c r="H22" i="13"/>
  <c r="M21" i="13"/>
  <c r="M64" i="13" s="1"/>
  <c r="I21" i="13"/>
  <c r="I64" i="13" s="1"/>
  <c r="N20" i="13"/>
  <c r="J20" i="13"/>
  <c r="F20" i="13"/>
  <c r="F63" i="13" s="1"/>
  <c r="K19" i="13"/>
  <c r="K62" i="13" s="1"/>
  <c r="G19" i="13"/>
  <c r="L18" i="13"/>
  <c r="H18" i="13"/>
  <c r="E19" i="14"/>
  <c r="E62" i="14" s="1"/>
  <c r="N20" i="14"/>
  <c r="I20" i="14"/>
  <c r="K19" i="14"/>
  <c r="L18" i="14"/>
  <c r="L61" i="14" s="1"/>
  <c r="AA20" i="14"/>
  <c r="U20" i="14"/>
  <c r="Y19" i="14"/>
  <c r="R21" i="13"/>
  <c r="Z22" i="13"/>
  <c r="AA21" i="13"/>
  <c r="W21" i="13"/>
  <c r="X20" i="13"/>
  <c r="Y19" i="13"/>
  <c r="Z18" i="13"/>
  <c r="K21" i="14"/>
  <c r="U21" i="14"/>
  <c r="Y21" i="14"/>
  <c r="F21" i="14"/>
  <c r="J21" i="14"/>
  <c r="J64" i="14" s="1"/>
  <c r="N21" i="14"/>
  <c r="N64" i="14" s="1"/>
  <c r="E21" i="14"/>
  <c r="V21" i="14"/>
  <c r="Z21" i="14"/>
  <c r="G21" i="14"/>
  <c r="M21" i="14"/>
  <c r="AA21" i="14"/>
  <c r="S21" i="14"/>
  <c r="F18" i="14"/>
  <c r="F61" i="14" s="1"/>
  <c r="T18" i="14"/>
  <c r="X18" i="14"/>
  <c r="R18" i="14"/>
  <c r="I18" i="14"/>
  <c r="M18" i="14"/>
  <c r="U18" i="14"/>
  <c r="Y18" i="14"/>
  <c r="J18" i="14"/>
  <c r="J61" i="14" s="1"/>
  <c r="N18" i="14"/>
  <c r="J22" i="14"/>
  <c r="E22" i="14"/>
  <c r="T22" i="14"/>
  <c r="X22" i="14"/>
  <c r="I22" i="14"/>
  <c r="M22" i="14"/>
  <c r="U22" i="14"/>
  <c r="Y22" i="14"/>
  <c r="F22" i="14"/>
  <c r="N22" i="14"/>
  <c r="E18" i="14"/>
  <c r="K22" i="14"/>
  <c r="L21" i="14"/>
  <c r="K18" i="14"/>
  <c r="K61" i="14" s="1"/>
  <c r="R21" i="14"/>
  <c r="W22" i="14"/>
  <c r="X21" i="14"/>
  <c r="Z18" i="14"/>
  <c r="H22" i="14"/>
  <c r="H65" i="14" s="1"/>
  <c r="I21" i="14"/>
  <c r="H18" i="14"/>
  <c r="V22" i="14"/>
  <c r="W21" i="14"/>
  <c r="W18" i="14"/>
  <c r="I19" i="14"/>
  <c r="X19" i="14"/>
  <c r="K20" i="14"/>
  <c r="K63" i="14" s="1"/>
  <c r="G20" i="14"/>
  <c r="L19" i="14"/>
  <c r="H19" i="14"/>
  <c r="R19" i="14"/>
  <c r="Z20" i="14"/>
  <c r="AA19" i="14"/>
  <c r="W19" i="14"/>
  <c r="S19" i="14"/>
  <c r="M19" i="14"/>
  <c r="D266" i="14"/>
  <c r="D356" i="14" s="1"/>
  <c r="D445" i="14" s="1"/>
  <c r="D265" i="14"/>
  <c r="D264" i="14"/>
  <c r="D206" i="14"/>
  <c r="D194" i="14"/>
  <c r="D193" i="14"/>
  <c r="D192" i="14"/>
  <c r="AL190" i="14"/>
  <c r="AK190" i="14"/>
  <c r="AJ190" i="14"/>
  <c r="AI190" i="14"/>
  <c r="AH190" i="14"/>
  <c r="AG190" i="14"/>
  <c r="AF190" i="14"/>
  <c r="AE190" i="14"/>
  <c r="AD190" i="14"/>
  <c r="AC190" i="14"/>
  <c r="Z190" i="14"/>
  <c r="Y190" i="14"/>
  <c r="X190" i="14"/>
  <c r="W190" i="14"/>
  <c r="V190" i="14"/>
  <c r="U190" i="14"/>
  <c r="T190" i="14"/>
  <c r="S190" i="14"/>
  <c r="R190" i="14"/>
  <c r="Q190" i="14"/>
  <c r="N190" i="14"/>
  <c r="M190" i="14"/>
  <c r="L190" i="14"/>
  <c r="K190" i="14"/>
  <c r="J190" i="14"/>
  <c r="I190" i="14"/>
  <c r="H190" i="14"/>
  <c r="G190" i="14"/>
  <c r="F190" i="14"/>
  <c r="E190" i="14"/>
  <c r="D190" i="14"/>
  <c r="D280" i="14" s="1"/>
  <c r="D369" i="14" s="1"/>
  <c r="AB189" i="14"/>
  <c r="AB279" i="14" s="1"/>
  <c r="AB368" i="14" s="1"/>
  <c r="P189" i="14"/>
  <c r="P279" i="14" s="1"/>
  <c r="P368" i="14" s="1"/>
  <c r="D189" i="14"/>
  <c r="D279" i="14" s="1"/>
  <c r="D368" i="14" s="1"/>
  <c r="F180" i="14"/>
  <c r="R176" i="14"/>
  <c r="R178" i="14" s="1"/>
  <c r="R179" i="14" s="1"/>
  <c r="D167" i="14"/>
  <c r="C167" i="14"/>
  <c r="C166" i="14"/>
  <c r="C165" i="14"/>
  <c r="C164" i="14"/>
  <c r="D163" i="14"/>
  <c r="D164" i="14" s="1"/>
  <c r="C163" i="14"/>
  <c r="P162" i="14"/>
  <c r="AB162" i="14" s="1"/>
  <c r="C162" i="14"/>
  <c r="P161" i="14"/>
  <c r="AB161" i="14" s="1"/>
  <c r="C161" i="14"/>
  <c r="AB160" i="14"/>
  <c r="P160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D103" i="14"/>
  <c r="P102" i="14"/>
  <c r="AB102" i="14" s="1"/>
  <c r="D92" i="14"/>
  <c r="D93" i="14" s="1"/>
  <c r="D197" i="14" s="1"/>
  <c r="P91" i="14"/>
  <c r="AB91" i="14" s="1"/>
  <c r="D91" i="14"/>
  <c r="D195" i="14" s="1"/>
  <c r="P90" i="14"/>
  <c r="AB90" i="14" s="1"/>
  <c r="P89" i="14"/>
  <c r="AB89" i="14" s="1"/>
  <c r="P88" i="14"/>
  <c r="AB88" i="14" s="1"/>
  <c r="P86" i="14"/>
  <c r="AB86" i="14" s="1"/>
  <c r="D64" i="14"/>
  <c r="D63" i="14"/>
  <c r="D62" i="14"/>
  <c r="D61" i="14"/>
  <c r="D87" i="14" s="1"/>
  <c r="N65" i="14"/>
  <c r="M65" i="14"/>
  <c r="L65" i="14"/>
  <c r="K65" i="14"/>
  <c r="J65" i="14"/>
  <c r="I65" i="14"/>
  <c r="G65" i="14"/>
  <c r="F65" i="14"/>
  <c r="E65" i="14"/>
  <c r="M64" i="14"/>
  <c r="L64" i="14"/>
  <c r="K64" i="14"/>
  <c r="I64" i="14"/>
  <c r="G64" i="14"/>
  <c r="AE64" i="14" s="1"/>
  <c r="F64" i="14"/>
  <c r="E64" i="14"/>
  <c r="N63" i="14"/>
  <c r="M63" i="14"/>
  <c r="L63" i="14"/>
  <c r="J63" i="14"/>
  <c r="I63" i="14"/>
  <c r="G63" i="14"/>
  <c r="F63" i="14"/>
  <c r="E63" i="14"/>
  <c r="N62" i="14"/>
  <c r="M62" i="14"/>
  <c r="L62" i="14"/>
  <c r="K62" i="14"/>
  <c r="J62" i="14"/>
  <c r="I62" i="14"/>
  <c r="H62" i="14"/>
  <c r="G62" i="14"/>
  <c r="S62" i="14" s="1"/>
  <c r="F62" i="14"/>
  <c r="N61" i="14"/>
  <c r="M61" i="14"/>
  <c r="I61" i="14"/>
  <c r="H61" i="14"/>
  <c r="G61" i="14"/>
  <c r="E61" i="14"/>
  <c r="Q61" i="14" s="1"/>
  <c r="N17" i="14"/>
  <c r="N85" i="14" s="1"/>
  <c r="N189" i="14" s="1"/>
  <c r="N279" i="14" s="1"/>
  <c r="N368" i="14" s="1"/>
  <c r="M17" i="14"/>
  <c r="M85" i="14" s="1"/>
  <c r="M189" i="14" s="1"/>
  <c r="M279" i="14" s="1"/>
  <c r="M368" i="14" s="1"/>
  <c r="L17" i="14"/>
  <c r="L60" i="14" s="1"/>
  <c r="X60" i="14" s="1"/>
  <c r="K17" i="14"/>
  <c r="K85" i="14" s="1"/>
  <c r="K189" i="14" s="1"/>
  <c r="K279" i="14" s="1"/>
  <c r="K368" i="14" s="1"/>
  <c r="J17" i="14"/>
  <c r="J85" i="14" s="1"/>
  <c r="J189" i="14" s="1"/>
  <c r="J279" i="14" s="1"/>
  <c r="J368" i="14" s="1"/>
  <c r="I17" i="14"/>
  <c r="I85" i="14" s="1"/>
  <c r="I189" i="14" s="1"/>
  <c r="I279" i="14" s="1"/>
  <c r="I368" i="14" s="1"/>
  <c r="H17" i="14"/>
  <c r="H85" i="14" s="1"/>
  <c r="H189" i="14" s="1"/>
  <c r="H279" i="14" s="1"/>
  <c r="H368" i="14" s="1"/>
  <c r="G17" i="14"/>
  <c r="G60" i="14" s="1"/>
  <c r="S60" i="14" s="1"/>
  <c r="S85" i="14" s="1"/>
  <c r="S189" i="14" s="1"/>
  <c r="S279" i="14" s="1"/>
  <c r="S368" i="14" s="1"/>
  <c r="F17" i="14"/>
  <c r="F85" i="14" s="1"/>
  <c r="F189" i="14" s="1"/>
  <c r="F279" i="14" s="1"/>
  <c r="F368" i="14" s="1"/>
  <c r="E17" i="14"/>
  <c r="E85" i="14" s="1"/>
  <c r="E189" i="14" s="1"/>
  <c r="E279" i="14" s="1"/>
  <c r="E368" i="14" s="1"/>
  <c r="D17" i="14"/>
  <c r="D22" i="14"/>
  <c r="D21" i="14"/>
  <c r="D20" i="14"/>
  <c r="D19" i="14"/>
  <c r="D18" i="14"/>
  <c r="AA10" i="14"/>
  <c r="AA17" i="14" s="1"/>
  <c r="Z10" i="14"/>
  <c r="Z17" i="14" s="1"/>
  <c r="Y10" i="14"/>
  <c r="Y17" i="14" s="1"/>
  <c r="X10" i="14"/>
  <c r="X17" i="14" s="1"/>
  <c r="W10" i="14"/>
  <c r="W17" i="14" s="1"/>
  <c r="V10" i="14"/>
  <c r="V17" i="14" s="1"/>
  <c r="U10" i="14"/>
  <c r="U17" i="14" s="1"/>
  <c r="T10" i="14"/>
  <c r="T17" i="14" s="1"/>
  <c r="S10" i="14"/>
  <c r="S17" i="14" s="1"/>
  <c r="R10" i="14"/>
  <c r="R17" i="14" s="1"/>
  <c r="D9" i="14"/>
  <c r="D266" i="13"/>
  <c r="D265" i="13"/>
  <c r="D264" i="13"/>
  <c r="D206" i="13"/>
  <c r="D194" i="13"/>
  <c r="D193" i="13"/>
  <c r="D192" i="13"/>
  <c r="AL190" i="13"/>
  <c r="AK190" i="13"/>
  <c r="AJ190" i="13"/>
  <c r="AI190" i="13"/>
  <c r="AH190" i="13"/>
  <c r="AG190" i="13"/>
  <c r="AF190" i="13"/>
  <c r="AE190" i="13"/>
  <c r="AD190" i="13"/>
  <c r="AC190" i="13"/>
  <c r="Z190" i="13"/>
  <c r="Y190" i="13"/>
  <c r="X190" i="13"/>
  <c r="W190" i="13"/>
  <c r="V190" i="13"/>
  <c r="U190" i="13"/>
  <c r="T190" i="13"/>
  <c r="S190" i="13"/>
  <c r="R190" i="13"/>
  <c r="Q190" i="13"/>
  <c r="N190" i="13"/>
  <c r="M190" i="13"/>
  <c r="L190" i="13"/>
  <c r="K190" i="13"/>
  <c r="J190" i="13"/>
  <c r="I190" i="13"/>
  <c r="H190" i="13"/>
  <c r="G190" i="13"/>
  <c r="F190" i="13"/>
  <c r="E190" i="13"/>
  <c r="D190" i="13"/>
  <c r="D280" i="13" s="1"/>
  <c r="D369" i="13" s="1"/>
  <c r="C8" i="9" s="1"/>
  <c r="AB189" i="13"/>
  <c r="AB279" i="13" s="1"/>
  <c r="AB368" i="13" s="1"/>
  <c r="P189" i="13"/>
  <c r="P279" i="13" s="1"/>
  <c r="P368" i="13" s="1"/>
  <c r="D189" i="13"/>
  <c r="D279" i="13" s="1"/>
  <c r="D368" i="13" s="1"/>
  <c r="C7" i="9" s="1"/>
  <c r="F179" i="13"/>
  <c r="R176" i="13"/>
  <c r="R178" i="13" s="1"/>
  <c r="R179" i="13" s="1"/>
  <c r="AB167" i="13"/>
  <c r="P167" i="13"/>
  <c r="D167" i="13"/>
  <c r="D271" i="13" s="1"/>
  <c r="C167" i="13"/>
  <c r="C166" i="13"/>
  <c r="C165" i="13"/>
  <c r="C164" i="13"/>
  <c r="AB163" i="13"/>
  <c r="AB164" i="13" s="1"/>
  <c r="AB165" i="13" s="1"/>
  <c r="AB166" i="13" s="1"/>
  <c r="P163" i="13"/>
  <c r="P164" i="13" s="1"/>
  <c r="P165" i="13" s="1"/>
  <c r="P166" i="13" s="1"/>
  <c r="D163" i="13"/>
  <c r="D267" i="13" s="1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AB104" i="13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03" i="13"/>
  <c r="P103" i="13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D103" i="13"/>
  <c r="D207" i="13" s="1"/>
  <c r="P92" i="13"/>
  <c r="P93" i="13" s="1"/>
  <c r="P94" i="13" s="1"/>
  <c r="P95" i="13" s="1"/>
  <c r="P96" i="13" s="1"/>
  <c r="P97" i="13" s="1"/>
  <c r="P98" i="13" s="1"/>
  <c r="P99" i="13" s="1"/>
  <c r="P100" i="13" s="1"/>
  <c r="P101" i="13" s="1"/>
  <c r="AB91" i="13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P91" i="13"/>
  <c r="D91" i="13"/>
  <c r="D195" i="13" s="1"/>
  <c r="AB87" i="13"/>
  <c r="P87" i="13"/>
  <c r="D87" i="13"/>
  <c r="D191" i="13" s="1"/>
  <c r="D70" i="13"/>
  <c r="D64" i="13"/>
  <c r="D69" i="13" s="1"/>
  <c r="D63" i="13"/>
  <c r="D62" i="13"/>
  <c r="D68" i="13" s="1"/>
  <c r="D61" i="13"/>
  <c r="D67" i="13" s="1"/>
  <c r="M60" i="13"/>
  <c r="Y60" i="13" s="1"/>
  <c r="I60" i="13"/>
  <c r="U60" i="13" s="1"/>
  <c r="H60" i="13"/>
  <c r="T60" i="13" s="1"/>
  <c r="N65" i="13"/>
  <c r="M65" i="13"/>
  <c r="L65" i="13"/>
  <c r="K65" i="13"/>
  <c r="I65" i="13"/>
  <c r="H65" i="13"/>
  <c r="G65" i="13"/>
  <c r="E65" i="13"/>
  <c r="N64" i="13"/>
  <c r="L64" i="13"/>
  <c r="K64" i="13"/>
  <c r="J64" i="13"/>
  <c r="H64" i="13"/>
  <c r="G64" i="13"/>
  <c r="F64" i="13"/>
  <c r="E64" i="13"/>
  <c r="Z63" i="13"/>
  <c r="M63" i="13"/>
  <c r="L63" i="13"/>
  <c r="K63" i="13"/>
  <c r="J63" i="13"/>
  <c r="I63" i="13"/>
  <c r="H63" i="13"/>
  <c r="G63" i="13"/>
  <c r="N62" i="13"/>
  <c r="M62" i="13"/>
  <c r="J62" i="13"/>
  <c r="AH62" i="13" s="1"/>
  <c r="I62" i="13"/>
  <c r="G62" i="13"/>
  <c r="S62" i="13" s="1"/>
  <c r="F62" i="13"/>
  <c r="AD62" i="13" s="1"/>
  <c r="E62" i="13"/>
  <c r="M61" i="13"/>
  <c r="L61" i="13"/>
  <c r="K61" i="13"/>
  <c r="I61" i="13"/>
  <c r="H61" i="13"/>
  <c r="G61" i="13"/>
  <c r="F61" i="13"/>
  <c r="U17" i="13"/>
  <c r="N17" i="13"/>
  <c r="N60" i="13" s="1"/>
  <c r="Z60" i="13" s="1"/>
  <c r="M17" i="13"/>
  <c r="M85" i="13" s="1"/>
  <c r="M189" i="13" s="1"/>
  <c r="M279" i="13" s="1"/>
  <c r="M368" i="13" s="1"/>
  <c r="L7" i="9" s="1"/>
  <c r="X7" i="9" s="1"/>
  <c r="AJ7" i="9" s="1"/>
  <c r="L17" i="13"/>
  <c r="L85" i="13" s="1"/>
  <c r="L189" i="13" s="1"/>
  <c r="L279" i="13" s="1"/>
  <c r="L368" i="13" s="1"/>
  <c r="K7" i="9" s="1"/>
  <c r="W7" i="9" s="1"/>
  <c r="AI7" i="9" s="1"/>
  <c r="K17" i="13"/>
  <c r="K60" i="13" s="1"/>
  <c r="W60" i="13" s="1"/>
  <c r="J17" i="13"/>
  <c r="J60" i="13" s="1"/>
  <c r="V60" i="13" s="1"/>
  <c r="I17" i="13"/>
  <c r="I85" i="13" s="1"/>
  <c r="I189" i="13" s="1"/>
  <c r="I279" i="13" s="1"/>
  <c r="I368" i="13" s="1"/>
  <c r="H7" i="9" s="1"/>
  <c r="T7" i="9" s="1"/>
  <c r="AF7" i="9" s="1"/>
  <c r="H17" i="13"/>
  <c r="H85" i="13" s="1"/>
  <c r="H189" i="13" s="1"/>
  <c r="H279" i="13" s="1"/>
  <c r="H368" i="13" s="1"/>
  <c r="G7" i="9" s="1"/>
  <c r="S7" i="9" s="1"/>
  <c r="AE7" i="9" s="1"/>
  <c r="G17" i="13"/>
  <c r="G60" i="13" s="1"/>
  <c r="S60" i="13" s="1"/>
  <c r="F17" i="13"/>
  <c r="F60" i="13" s="1"/>
  <c r="R60" i="13" s="1"/>
  <c r="E17" i="13"/>
  <c r="E85" i="13" s="1"/>
  <c r="E189" i="13" s="1"/>
  <c r="E279" i="13" s="1"/>
  <c r="E368" i="13" s="1"/>
  <c r="D7" i="9" s="1"/>
  <c r="P7" i="9" s="1"/>
  <c r="AB7" i="9" s="1"/>
  <c r="D17" i="13"/>
  <c r="D22" i="13"/>
  <c r="D21" i="13"/>
  <c r="D20" i="13"/>
  <c r="D19" i="13"/>
  <c r="D18" i="13"/>
  <c r="AA10" i="13"/>
  <c r="AA17" i="13" s="1"/>
  <c r="Z10" i="13"/>
  <c r="Z17" i="13" s="1"/>
  <c r="Y10" i="13"/>
  <c r="Y17" i="13" s="1"/>
  <c r="X10" i="13"/>
  <c r="X17" i="13" s="1"/>
  <c r="W10" i="13"/>
  <c r="W17" i="13" s="1"/>
  <c r="V10" i="13"/>
  <c r="V17" i="13" s="1"/>
  <c r="U10" i="13"/>
  <c r="T10" i="13"/>
  <c r="T17" i="13" s="1"/>
  <c r="S10" i="13"/>
  <c r="S17" i="13" s="1"/>
  <c r="R10" i="13"/>
  <c r="R17" i="13" s="1"/>
  <c r="D9" i="13"/>
  <c r="J87" i="13"/>
  <c r="E88" i="13"/>
  <c r="H90" i="13"/>
  <c r="G88" i="13"/>
  <c r="L93" i="14"/>
  <c r="E88" i="14"/>
  <c r="K102" i="14"/>
  <c r="I93" i="14"/>
  <c r="L89" i="14"/>
  <c r="G91" i="13"/>
  <c r="M90" i="13"/>
  <c r="H103" i="13"/>
  <c r="H91" i="13"/>
  <c r="I88" i="14"/>
  <c r="L102" i="14"/>
  <c r="F89" i="14"/>
  <c r="G90" i="14"/>
  <c r="J93" i="14"/>
  <c r="L92" i="14"/>
  <c r="M103" i="13"/>
  <c r="I87" i="13"/>
  <c r="F89" i="13"/>
  <c r="G103" i="14"/>
  <c r="K89" i="14"/>
  <c r="N92" i="14"/>
  <c r="N93" i="14"/>
  <c r="E93" i="14"/>
  <c r="N90" i="14"/>
  <c r="E102" i="13"/>
  <c r="J91" i="13"/>
  <c r="K87" i="13"/>
  <c r="F102" i="13"/>
  <c r="H91" i="14"/>
  <c r="J89" i="14"/>
  <c r="G93" i="14"/>
  <c r="M102" i="14"/>
  <c r="G102" i="14"/>
  <c r="F91" i="14"/>
  <c r="G90" i="13"/>
  <c r="I103" i="14"/>
  <c r="H89" i="14"/>
  <c r="E90" i="14"/>
  <c r="L103" i="14"/>
  <c r="K91" i="13"/>
  <c r="F91" i="13"/>
  <c r="L103" i="13"/>
  <c r="L91" i="13"/>
  <c r="M89" i="14"/>
  <c r="I91" i="14"/>
  <c r="I92" i="14"/>
  <c r="H87" i="14"/>
  <c r="F87" i="13"/>
  <c r="J89" i="13"/>
  <c r="G87" i="13"/>
  <c r="H103" i="14"/>
  <c r="H88" i="14"/>
  <c r="J90" i="13"/>
  <c r="K102" i="13"/>
  <c r="E87" i="14"/>
  <c r="F87" i="14"/>
  <c r="L91" i="14"/>
  <c r="F88" i="13"/>
  <c r="L90" i="13"/>
  <c r="N89" i="14"/>
  <c r="H102" i="14"/>
  <c r="J91" i="14"/>
  <c r="L89" i="13"/>
  <c r="M91" i="13"/>
  <c r="E91" i="14"/>
  <c r="K93" i="14"/>
  <c r="M88" i="14"/>
  <c r="L102" i="13"/>
  <c r="G103" i="13"/>
  <c r="E102" i="14"/>
  <c r="E89" i="14"/>
  <c r="F90" i="14"/>
  <c r="M88" i="13"/>
  <c r="E89" i="13"/>
  <c r="M90" i="14"/>
  <c r="K90" i="14"/>
  <c r="J103" i="13"/>
  <c r="E87" i="13"/>
  <c r="J103" i="14"/>
  <c r="L90" i="14"/>
  <c r="G91" i="14"/>
  <c r="F103" i="13"/>
  <c r="E103" i="13"/>
  <c r="H88" i="13"/>
  <c r="K103" i="13"/>
  <c r="M103" i="14"/>
  <c r="H90" i="14"/>
  <c r="L88" i="14"/>
  <c r="I90" i="14"/>
  <c r="J87" i="14"/>
  <c r="H92" i="14"/>
  <c r="H89" i="13"/>
  <c r="G89" i="13"/>
  <c r="I91" i="13"/>
  <c r="I89" i="13"/>
  <c r="G89" i="14"/>
  <c r="K92" i="14"/>
  <c r="M91" i="14"/>
  <c r="M92" i="14"/>
  <c r="I87" i="14"/>
  <c r="I102" i="13"/>
  <c r="H102" i="13"/>
  <c r="H87" i="13"/>
  <c r="J102" i="13"/>
  <c r="F93" i="14"/>
  <c r="F92" i="14"/>
  <c r="N88" i="14"/>
  <c r="M87" i="14"/>
  <c r="N103" i="14"/>
  <c r="F88" i="14"/>
  <c r="F90" i="13"/>
  <c r="E90" i="13"/>
  <c r="G102" i="13"/>
  <c r="H93" i="14"/>
  <c r="K91" i="14"/>
  <c r="E92" i="14"/>
  <c r="N102" i="14"/>
  <c r="M87" i="13"/>
  <c r="N91" i="14"/>
  <c r="E103" i="14"/>
  <c r="L87" i="14"/>
  <c r="I90" i="13"/>
  <c r="K90" i="13"/>
  <c r="F103" i="14"/>
  <c r="G88" i="14"/>
  <c r="J90" i="14"/>
  <c r="I88" i="13"/>
  <c r="K88" i="13"/>
  <c r="I89" i="14"/>
  <c r="K88" i="14"/>
  <c r="K89" i="13"/>
  <c r="M89" i="13"/>
  <c r="F102" i="14"/>
  <c r="N87" i="14"/>
  <c r="M102" i="13"/>
  <c r="L87" i="13"/>
  <c r="J102" i="14"/>
  <c r="J92" i="14"/>
  <c r="K103" i="14"/>
  <c r="J88" i="13"/>
  <c r="E91" i="13"/>
  <c r="G87" i="14"/>
  <c r="J88" i="14"/>
  <c r="M93" i="14"/>
  <c r="I103" i="13"/>
  <c r="L88" i="13"/>
  <c r="K87" i="14"/>
  <c r="G92" i="14"/>
  <c r="I102" i="14"/>
  <c r="AF60" i="13" l="1"/>
  <c r="AF85" i="13" s="1"/>
  <c r="AF189" i="13" s="1"/>
  <c r="AF279" i="13" s="1"/>
  <c r="AF368" i="13" s="1"/>
  <c r="AR368" i="13" s="1"/>
  <c r="BD368" i="13" s="1"/>
  <c r="T85" i="13"/>
  <c r="T189" i="13" s="1"/>
  <c r="T279" i="13" s="1"/>
  <c r="T368" i="13" s="1"/>
  <c r="L60" i="13"/>
  <c r="X60" i="13" s="1"/>
  <c r="AE65" i="14"/>
  <c r="K60" i="14"/>
  <c r="W60" i="14" s="1"/>
  <c r="AI60" i="14" s="1"/>
  <c r="AI85" i="14" s="1"/>
  <c r="AI189" i="14" s="1"/>
  <c r="AI279" i="14" s="1"/>
  <c r="AI368" i="14" s="1"/>
  <c r="AU368" i="14" s="1"/>
  <c r="BG368" i="14" s="1"/>
  <c r="D164" i="13"/>
  <c r="D268" i="13" s="1"/>
  <c r="D358" i="13" s="1"/>
  <c r="D447" i="13" s="1"/>
  <c r="C86" i="9" s="1"/>
  <c r="S61" i="13"/>
  <c r="W61" i="13"/>
  <c r="AE65" i="13"/>
  <c r="E60" i="13"/>
  <c r="Q60" i="13" s="1"/>
  <c r="Q85" i="13" s="1"/>
  <c r="Q189" i="13" s="1"/>
  <c r="Q279" i="13" s="1"/>
  <c r="Q368" i="13" s="1"/>
  <c r="I60" i="14"/>
  <c r="U60" i="14" s="1"/>
  <c r="U85" i="14" s="1"/>
  <c r="U189" i="14" s="1"/>
  <c r="U279" i="14" s="1"/>
  <c r="U368" i="14" s="1"/>
  <c r="G85" i="14"/>
  <c r="G189" i="14" s="1"/>
  <c r="G279" i="14" s="1"/>
  <c r="G368" i="14" s="1"/>
  <c r="E60" i="14"/>
  <c r="Q60" i="14" s="1"/>
  <c r="Q85" i="14" s="1"/>
  <c r="Q189" i="14" s="1"/>
  <c r="Q279" i="14" s="1"/>
  <c r="Q368" i="14" s="1"/>
  <c r="M60" i="14"/>
  <c r="Y60" i="14" s="1"/>
  <c r="Y85" i="14" s="1"/>
  <c r="Y189" i="14" s="1"/>
  <c r="Y279" i="14" s="1"/>
  <c r="Y368" i="14" s="1"/>
  <c r="U62" i="14"/>
  <c r="AC64" i="14"/>
  <c r="AK64" i="14"/>
  <c r="R61" i="14"/>
  <c r="V61" i="14"/>
  <c r="Z61" i="14"/>
  <c r="AH65" i="14"/>
  <c r="W62" i="14"/>
  <c r="AC62" i="14"/>
  <c r="Q62" i="14"/>
  <c r="AK62" i="14"/>
  <c r="Y62" i="14"/>
  <c r="AI64" i="14"/>
  <c r="W64" i="14"/>
  <c r="S64" i="14"/>
  <c r="X63" i="14"/>
  <c r="AF65" i="14"/>
  <c r="AJ65" i="14"/>
  <c r="AD65" i="14"/>
  <c r="T65" i="14"/>
  <c r="T63" i="14"/>
  <c r="AG62" i="14"/>
  <c r="AG64" i="14"/>
  <c r="AJ63" i="13"/>
  <c r="T65" i="13"/>
  <c r="R61" i="13"/>
  <c r="V61" i="13"/>
  <c r="AL61" i="13"/>
  <c r="AL67" i="13" s="1"/>
  <c r="Q63" i="13"/>
  <c r="U63" i="13"/>
  <c r="Y63" i="13"/>
  <c r="W65" i="13"/>
  <c r="AL62" i="13"/>
  <c r="AL68" i="13" s="1"/>
  <c r="N68" i="13"/>
  <c r="S65" i="13"/>
  <c r="AI65" i="13"/>
  <c r="W62" i="13"/>
  <c r="AF63" i="13"/>
  <c r="AC63" i="13"/>
  <c r="AG63" i="13"/>
  <c r="AK63" i="13"/>
  <c r="X65" i="13"/>
  <c r="R62" i="13"/>
  <c r="V62" i="13"/>
  <c r="Z62" i="13"/>
  <c r="Z68" i="13" s="1"/>
  <c r="E196" i="14"/>
  <c r="L207" i="14"/>
  <c r="J191" i="14"/>
  <c r="J192" i="14"/>
  <c r="J193" i="14"/>
  <c r="J284" i="14" s="1"/>
  <c r="J194" i="14"/>
  <c r="G195" i="14"/>
  <c r="M195" i="14"/>
  <c r="F196" i="14"/>
  <c r="L196" i="14"/>
  <c r="E197" i="14"/>
  <c r="K197" i="14"/>
  <c r="E206" i="14"/>
  <c r="H191" i="14"/>
  <c r="H192" i="14"/>
  <c r="H193" i="14"/>
  <c r="H194" i="14"/>
  <c r="F195" i="14"/>
  <c r="I197" i="14"/>
  <c r="F191" i="14"/>
  <c r="F282" i="14" s="1"/>
  <c r="K191" i="14"/>
  <c r="F192" i="14"/>
  <c r="K192" i="14"/>
  <c r="F193" i="14"/>
  <c r="K193" i="14"/>
  <c r="F194" i="14"/>
  <c r="K194" i="14"/>
  <c r="I195" i="14"/>
  <c r="N195" i="14"/>
  <c r="N285" i="14" s="1"/>
  <c r="H196" i="14"/>
  <c r="M196" i="14"/>
  <c r="G197" i="14"/>
  <c r="L197" i="14"/>
  <c r="I206" i="14"/>
  <c r="N191" i="14"/>
  <c r="N192" i="14"/>
  <c r="N193" i="14"/>
  <c r="N284" i="14" s="1"/>
  <c r="N194" i="14"/>
  <c r="K195" i="14"/>
  <c r="J196" i="14"/>
  <c r="G191" i="14"/>
  <c r="L191" i="14"/>
  <c r="G192" i="14"/>
  <c r="L192" i="14"/>
  <c r="L283" i="14" s="1"/>
  <c r="G193" i="14"/>
  <c r="L193" i="14"/>
  <c r="G194" i="14"/>
  <c r="G285" i="14" s="1"/>
  <c r="L194" i="14"/>
  <c r="L285" i="14" s="1"/>
  <c r="E195" i="14"/>
  <c r="E285" i="14" s="1"/>
  <c r="J195" i="14"/>
  <c r="I196" i="14"/>
  <c r="N196" i="14"/>
  <c r="H197" i="14"/>
  <c r="M197" i="14"/>
  <c r="M206" i="14"/>
  <c r="H207" i="14"/>
  <c r="E191" i="14"/>
  <c r="I191" i="14"/>
  <c r="M191" i="14"/>
  <c r="E192" i="14"/>
  <c r="I192" i="14"/>
  <c r="M192" i="14"/>
  <c r="E193" i="14"/>
  <c r="I193" i="14"/>
  <c r="M193" i="14"/>
  <c r="M283" i="14" s="1"/>
  <c r="E194" i="14"/>
  <c r="I194" i="14"/>
  <c r="M194" i="14"/>
  <c r="H195" i="14"/>
  <c r="L195" i="14"/>
  <c r="G196" i="14"/>
  <c r="K196" i="14"/>
  <c r="F197" i="14"/>
  <c r="J197" i="14"/>
  <c r="N197" i="14"/>
  <c r="F206" i="14"/>
  <c r="J206" i="14"/>
  <c r="N206" i="14"/>
  <c r="E207" i="14"/>
  <c r="I207" i="14"/>
  <c r="M207" i="14"/>
  <c r="G206" i="14"/>
  <c r="K206" i="14"/>
  <c r="F207" i="14"/>
  <c r="J207" i="14"/>
  <c r="N207" i="14"/>
  <c r="H206" i="14"/>
  <c r="L206" i="14"/>
  <c r="G207" i="14"/>
  <c r="K207" i="14"/>
  <c r="S61" i="14"/>
  <c r="AE61" i="14"/>
  <c r="W61" i="14"/>
  <c r="AI61" i="14"/>
  <c r="AD62" i="14"/>
  <c r="R62" i="14"/>
  <c r="AH62" i="14"/>
  <c r="V62" i="14"/>
  <c r="AL62" i="14"/>
  <c r="Z62" i="14"/>
  <c r="AD63" i="14"/>
  <c r="R63" i="14"/>
  <c r="V63" i="14"/>
  <c r="AH63" i="14"/>
  <c r="AL63" i="14"/>
  <c r="Z63" i="14"/>
  <c r="AD64" i="14"/>
  <c r="R64" i="14"/>
  <c r="AH64" i="14"/>
  <c r="V64" i="14"/>
  <c r="AL64" i="14"/>
  <c r="Z64" i="14"/>
  <c r="Q65" i="14"/>
  <c r="AC65" i="14"/>
  <c r="AG65" i="14"/>
  <c r="U65" i="14"/>
  <c r="AK65" i="14"/>
  <c r="Y65" i="14"/>
  <c r="AC60" i="14"/>
  <c r="AC85" i="14" s="1"/>
  <c r="AC189" i="14" s="1"/>
  <c r="AC279" i="14" s="1"/>
  <c r="AC368" i="14" s="1"/>
  <c r="AO368" i="14" s="1"/>
  <c r="BA368" i="14" s="1"/>
  <c r="AK60" i="14"/>
  <c r="AK85" i="14" s="1"/>
  <c r="AK189" i="14" s="1"/>
  <c r="AK279" i="14" s="1"/>
  <c r="AK368" i="14" s="1"/>
  <c r="AW368" i="14" s="1"/>
  <c r="BI368" i="14" s="1"/>
  <c r="AF61" i="14"/>
  <c r="T61" i="14"/>
  <c r="X61" i="14"/>
  <c r="AJ61" i="14"/>
  <c r="AE63" i="14"/>
  <c r="S63" i="14"/>
  <c r="AI63" i="14"/>
  <c r="W63" i="14"/>
  <c r="Z65" i="14"/>
  <c r="AL65" i="14"/>
  <c r="X85" i="14"/>
  <c r="X189" i="14" s="1"/>
  <c r="X279" i="14" s="1"/>
  <c r="X368" i="14" s="1"/>
  <c r="AJ60" i="14"/>
  <c r="AJ85" i="14" s="1"/>
  <c r="AJ189" i="14" s="1"/>
  <c r="AJ279" i="14" s="1"/>
  <c r="AJ368" i="14" s="1"/>
  <c r="AV368" i="14" s="1"/>
  <c r="BH368" i="14" s="1"/>
  <c r="AC61" i="14"/>
  <c r="AG61" i="14"/>
  <c r="U61" i="14"/>
  <c r="AK61" i="14"/>
  <c r="Y61" i="14"/>
  <c r="T62" i="14"/>
  <c r="AF62" i="14"/>
  <c r="X62" i="14"/>
  <c r="AJ62" i="14"/>
  <c r="AF64" i="14"/>
  <c r="T64" i="14"/>
  <c r="X64" i="14"/>
  <c r="AJ64" i="14"/>
  <c r="AI65" i="14"/>
  <c r="W65" i="14"/>
  <c r="Q63" i="14"/>
  <c r="AC63" i="14"/>
  <c r="U63" i="14"/>
  <c r="AG63" i="14"/>
  <c r="Y63" i="14"/>
  <c r="AK63" i="14"/>
  <c r="D191" i="14"/>
  <c r="P87" i="14"/>
  <c r="AB87" i="14" s="1"/>
  <c r="AH61" i="14"/>
  <c r="AE62" i="14"/>
  <c r="AJ63" i="14"/>
  <c r="F60" i="14"/>
  <c r="R60" i="14" s="1"/>
  <c r="J60" i="14"/>
  <c r="V60" i="14" s="1"/>
  <c r="N60" i="14"/>
  <c r="Z60" i="14" s="1"/>
  <c r="Y64" i="14"/>
  <c r="D94" i="14"/>
  <c r="D165" i="14"/>
  <c r="D268" i="14"/>
  <c r="P164" i="14"/>
  <c r="AB164" i="14" s="1"/>
  <c r="AI369" i="14"/>
  <c r="AE369" i="14"/>
  <c r="Y369" i="14"/>
  <c r="U369" i="14"/>
  <c r="Q369" i="14"/>
  <c r="K369" i="14"/>
  <c r="BG369" i="14" s="1"/>
  <c r="AL369" i="14"/>
  <c r="AH369" i="14"/>
  <c r="AD369" i="14"/>
  <c r="X369" i="14"/>
  <c r="T369" i="14"/>
  <c r="N369" i="14"/>
  <c r="J369" i="14"/>
  <c r="BF369" i="14" s="1"/>
  <c r="F369" i="14"/>
  <c r="BB369" i="14" s="1"/>
  <c r="AK369" i="14"/>
  <c r="AC369" i="14"/>
  <c r="S369" i="14"/>
  <c r="I369" i="14"/>
  <c r="AJ369" i="14"/>
  <c r="Z369" i="14"/>
  <c r="R369" i="14"/>
  <c r="H369" i="14"/>
  <c r="BD369" i="14" s="1"/>
  <c r="W369" i="14"/>
  <c r="G369" i="14"/>
  <c r="V369" i="14"/>
  <c r="E369" i="14"/>
  <c r="AF369" i="14"/>
  <c r="M369" i="14"/>
  <c r="L369" i="14"/>
  <c r="BH369" i="14" s="1"/>
  <c r="AG369" i="14"/>
  <c r="AD61" i="14"/>
  <c r="AL61" i="14"/>
  <c r="AI62" i="14"/>
  <c r="AF63" i="14"/>
  <c r="AE60" i="14"/>
  <c r="AE85" i="14" s="1"/>
  <c r="AE189" i="14" s="1"/>
  <c r="AE279" i="14" s="1"/>
  <c r="AE368" i="14" s="1"/>
  <c r="AQ368" i="14" s="1"/>
  <c r="BC368" i="14" s="1"/>
  <c r="Q64" i="14"/>
  <c r="U64" i="14"/>
  <c r="V65" i="14"/>
  <c r="L85" i="14"/>
  <c r="L189" i="14" s="1"/>
  <c r="L279" i="14" s="1"/>
  <c r="L368" i="14" s="1"/>
  <c r="F285" i="14"/>
  <c r="D285" i="14"/>
  <c r="D374" i="14" s="1"/>
  <c r="J285" i="14"/>
  <c r="D207" i="14"/>
  <c r="P103" i="14"/>
  <c r="AB103" i="14" s="1"/>
  <c r="D104" i="14"/>
  <c r="D287" i="14"/>
  <c r="D376" i="14" s="1"/>
  <c r="P93" i="14"/>
  <c r="AB93" i="14" s="1"/>
  <c r="H60" i="14"/>
  <c r="T60" i="14" s="1"/>
  <c r="R65" i="14"/>
  <c r="S65" i="14"/>
  <c r="X65" i="14"/>
  <c r="D196" i="14"/>
  <c r="P92" i="14"/>
  <c r="AB92" i="14" s="1"/>
  <c r="R236" i="14"/>
  <c r="Q235" i="14"/>
  <c r="R232" i="14"/>
  <c r="R237" i="14"/>
  <c r="Q236" i="14"/>
  <c r="R233" i="14"/>
  <c r="Q238" i="14"/>
  <c r="R234" i="14"/>
  <c r="R235" i="14"/>
  <c r="Q234" i="14"/>
  <c r="D267" i="14"/>
  <c r="P163" i="14"/>
  <c r="AB163" i="14" s="1"/>
  <c r="D271" i="14"/>
  <c r="P167" i="14"/>
  <c r="AB167" i="14" s="1"/>
  <c r="D282" i="14"/>
  <c r="D371" i="14" s="1"/>
  <c r="D284" i="14"/>
  <c r="D373" i="14" s="1"/>
  <c r="Q237" i="14"/>
  <c r="R238" i="14"/>
  <c r="D296" i="14"/>
  <c r="D385" i="14" s="1"/>
  <c r="D354" i="14"/>
  <c r="D443" i="14" s="1"/>
  <c r="D283" i="14"/>
  <c r="D372" i="14" s="1"/>
  <c r="D355" i="14"/>
  <c r="D444" i="14" s="1"/>
  <c r="G191" i="13"/>
  <c r="G192" i="13"/>
  <c r="K192" i="13"/>
  <c r="E193" i="13"/>
  <c r="I193" i="13"/>
  <c r="M193" i="13"/>
  <c r="G194" i="13"/>
  <c r="K194" i="13"/>
  <c r="H195" i="13"/>
  <c r="L195" i="13"/>
  <c r="F206" i="13"/>
  <c r="J206" i="13"/>
  <c r="G207" i="13"/>
  <c r="K207" i="13"/>
  <c r="L192" i="13"/>
  <c r="F193" i="13"/>
  <c r="J193" i="13"/>
  <c r="H194" i="13"/>
  <c r="L194" i="13"/>
  <c r="E195" i="13"/>
  <c r="I195" i="13"/>
  <c r="M195" i="13"/>
  <c r="G206" i="13"/>
  <c r="K206" i="13"/>
  <c r="H207" i="13"/>
  <c r="L207" i="13"/>
  <c r="K191" i="13"/>
  <c r="K282" i="13" s="1"/>
  <c r="H191" i="13"/>
  <c r="L191" i="13"/>
  <c r="L281" i="13" s="1"/>
  <c r="H192" i="13"/>
  <c r="E191" i="13"/>
  <c r="E281" i="13" s="1"/>
  <c r="I191" i="13"/>
  <c r="I281" i="13" s="1"/>
  <c r="M191" i="13"/>
  <c r="M281" i="13" s="1"/>
  <c r="E192" i="13"/>
  <c r="I192" i="13"/>
  <c r="M192" i="13"/>
  <c r="G193" i="13"/>
  <c r="K193" i="13"/>
  <c r="E194" i="13"/>
  <c r="I194" i="13"/>
  <c r="M194" i="13"/>
  <c r="F195" i="13"/>
  <c r="J195" i="13"/>
  <c r="H206" i="13"/>
  <c r="L206" i="13"/>
  <c r="E207" i="13"/>
  <c r="I207" i="13"/>
  <c r="M207" i="13"/>
  <c r="F191" i="13"/>
  <c r="J191" i="13"/>
  <c r="J281" i="13" s="1"/>
  <c r="F192" i="13"/>
  <c r="J192" i="13"/>
  <c r="H193" i="13"/>
  <c r="L193" i="13"/>
  <c r="F194" i="13"/>
  <c r="J194" i="13"/>
  <c r="G195" i="13"/>
  <c r="K195" i="13"/>
  <c r="E206" i="13"/>
  <c r="I206" i="13"/>
  <c r="M206" i="13"/>
  <c r="F207" i="13"/>
  <c r="J207" i="13"/>
  <c r="J297" i="13" s="1"/>
  <c r="AJ61" i="13"/>
  <c r="X61" i="13"/>
  <c r="S64" i="13"/>
  <c r="AE64" i="13"/>
  <c r="AF61" i="13"/>
  <c r="T61" i="13"/>
  <c r="AE63" i="13"/>
  <c r="S63" i="13"/>
  <c r="AI63" i="13"/>
  <c r="W63" i="13"/>
  <c r="W64" i="13"/>
  <c r="AI64" i="13"/>
  <c r="AG60" i="13"/>
  <c r="AG85" i="13" s="1"/>
  <c r="AG189" i="13" s="1"/>
  <c r="AG279" i="13" s="1"/>
  <c r="AG368" i="13" s="1"/>
  <c r="AS368" i="13" s="1"/>
  <c r="BE368" i="13" s="1"/>
  <c r="U85" i="13"/>
  <c r="U189" i="13" s="1"/>
  <c r="U279" i="13" s="1"/>
  <c r="U368" i="13" s="1"/>
  <c r="AC61" i="13"/>
  <c r="Q61" i="13"/>
  <c r="AG61" i="13"/>
  <c r="U61" i="13"/>
  <c r="AK61" i="13"/>
  <c r="Y61" i="13"/>
  <c r="T62" i="13"/>
  <c r="AF62" i="13"/>
  <c r="X62" i="13"/>
  <c r="AJ62" i="13"/>
  <c r="AF64" i="13"/>
  <c r="T64" i="13"/>
  <c r="AJ64" i="13"/>
  <c r="X64" i="13"/>
  <c r="V85" i="13"/>
  <c r="V189" i="13" s="1"/>
  <c r="V279" i="13" s="1"/>
  <c r="V368" i="13" s="1"/>
  <c r="AH60" i="13"/>
  <c r="AH85" i="13" s="1"/>
  <c r="AH189" i="13" s="1"/>
  <c r="AH279" i="13" s="1"/>
  <c r="AH368" i="13" s="1"/>
  <c r="AT368" i="13" s="1"/>
  <c r="BF368" i="13" s="1"/>
  <c r="AK62" i="13"/>
  <c r="Y62" i="13"/>
  <c r="Q65" i="13"/>
  <c r="AC65" i="13"/>
  <c r="Y85" i="13"/>
  <c r="Y189" i="13" s="1"/>
  <c r="Y279" i="13" s="1"/>
  <c r="Y368" i="13" s="1"/>
  <c r="AK60" i="13"/>
  <c r="AK85" i="13" s="1"/>
  <c r="AK189" i="13" s="1"/>
  <c r="AK279" i="13" s="1"/>
  <c r="AK368" i="13" s="1"/>
  <c r="AW368" i="13" s="1"/>
  <c r="BI368" i="13" s="1"/>
  <c r="R85" i="13"/>
  <c r="R189" i="13" s="1"/>
  <c r="R279" i="13" s="1"/>
  <c r="R368" i="13" s="1"/>
  <c r="AD60" i="13"/>
  <c r="AD85" i="13" s="1"/>
  <c r="AD189" i="13" s="1"/>
  <c r="AD279" i="13" s="1"/>
  <c r="AD368" i="13" s="1"/>
  <c r="AP368" i="13" s="1"/>
  <c r="BB368" i="13" s="1"/>
  <c r="Z85" i="13"/>
  <c r="Z189" i="13" s="1"/>
  <c r="Z279" i="13" s="1"/>
  <c r="Z368" i="13" s="1"/>
  <c r="AL60" i="13"/>
  <c r="AL85" i="13" s="1"/>
  <c r="AL189" i="13" s="1"/>
  <c r="AL279" i="13" s="1"/>
  <c r="AL368" i="13" s="1"/>
  <c r="AX368" i="13" s="1"/>
  <c r="BJ368" i="13" s="1"/>
  <c r="AC62" i="13"/>
  <c r="Q62" i="13"/>
  <c r="AG62" i="13"/>
  <c r="U62" i="13"/>
  <c r="AC64" i="13"/>
  <c r="Q64" i="13"/>
  <c r="AG64" i="13"/>
  <c r="U64" i="13"/>
  <c r="AK64" i="13"/>
  <c r="Y64" i="13"/>
  <c r="U65" i="13"/>
  <c r="AG65" i="13"/>
  <c r="Y65" i="13"/>
  <c r="AK65" i="13"/>
  <c r="S85" i="13"/>
  <c r="S189" i="13" s="1"/>
  <c r="S279" i="13" s="1"/>
  <c r="S368" i="13" s="1"/>
  <c r="AE60" i="13"/>
  <c r="AE85" i="13" s="1"/>
  <c r="AE189" i="13" s="1"/>
  <c r="AE279" i="13" s="1"/>
  <c r="AE368" i="13" s="1"/>
  <c r="AQ368" i="13" s="1"/>
  <c r="BC368" i="13" s="1"/>
  <c r="W85" i="13"/>
  <c r="W189" i="13" s="1"/>
  <c r="W279" i="13" s="1"/>
  <c r="W368" i="13" s="1"/>
  <c r="AI60" i="13"/>
  <c r="AI85" i="13" s="1"/>
  <c r="AI189" i="13" s="1"/>
  <c r="AI279" i="13" s="1"/>
  <c r="AI368" i="13" s="1"/>
  <c r="AU368" i="13" s="1"/>
  <c r="BG368" i="13" s="1"/>
  <c r="R63" i="13"/>
  <c r="AD63" i="13"/>
  <c r="V63" i="13"/>
  <c r="AH63" i="13"/>
  <c r="R64" i="13"/>
  <c r="AD64" i="13"/>
  <c r="V64" i="13"/>
  <c r="AH64" i="13"/>
  <c r="Z64" i="13"/>
  <c r="Z69" i="13" s="1"/>
  <c r="AL64" i="13"/>
  <c r="AL69" i="13" s="1"/>
  <c r="N69" i="13"/>
  <c r="AD65" i="13"/>
  <c r="R65" i="13"/>
  <c r="AH65" i="13"/>
  <c r="V65" i="13"/>
  <c r="AL65" i="13"/>
  <c r="AL70" i="13" s="1"/>
  <c r="N70" i="13"/>
  <c r="Z65" i="13"/>
  <c r="Z70" i="13" s="1"/>
  <c r="D285" i="13"/>
  <c r="D374" i="13" s="1"/>
  <c r="C13" i="9" s="1"/>
  <c r="AD61" i="13"/>
  <c r="AE62" i="13"/>
  <c r="AF65" i="13"/>
  <c r="AJ65" i="13"/>
  <c r="N67" i="13"/>
  <c r="F85" i="13"/>
  <c r="F189" i="13" s="1"/>
  <c r="F279" i="13" s="1"/>
  <c r="F368" i="13" s="1"/>
  <c r="E7" i="9" s="1"/>
  <c r="Q7" i="9" s="1"/>
  <c r="AC7" i="9" s="1"/>
  <c r="J85" i="13"/>
  <c r="J189" i="13" s="1"/>
  <c r="J279" i="13" s="1"/>
  <c r="J368" i="13" s="1"/>
  <c r="I7" i="9" s="1"/>
  <c r="U7" i="9" s="1"/>
  <c r="AG7" i="9" s="1"/>
  <c r="N85" i="13"/>
  <c r="N189" i="13" s="1"/>
  <c r="N279" i="13" s="1"/>
  <c r="N368" i="13" s="1"/>
  <c r="M7" i="9" s="1"/>
  <c r="Y7" i="9" s="1"/>
  <c r="AK7" i="9" s="1"/>
  <c r="AI61" i="13"/>
  <c r="X63" i="13"/>
  <c r="K281" i="13"/>
  <c r="D281" i="13"/>
  <c r="D370" i="13" s="1"/>
  <c r="C9" i="9" s="1"/>
  <c r="D92" i="13"/>
  <c r="D297" i="13"/>
  <c r="D386" i="13" s="1"/>
  <c r="C25" i="9" s="1"/>
  <c r="AH61" i="13"/>
  <c r="AI62" i="13"/>
  <c r="AE61" i="13"/>
  <c r="T63" i="13"/>
  <c r="AL63" i="13"/>
  <c r="G85" i="13"/>
  <c r="G189" i="13" s="1"/>
  <c r="G279" i="13" s="1"/>
  <c r="G368" i="13" s="1"/>
  <c r="F7" i="9" s="1"/>
  <c r="R7" i="9" s="1"/>
  <c r="AD7" i="9" s="1"/>
  <c r="K85" i="13"/>
  <c r="K189" i="13" s="1"/>
  <c r="K279" i="13" s="1"/>
  <c r="K368" i="13" s="1"/>
  <c r="J7" i="9" s="1"/>
  <c r="V7" i="9" s="1"/>
  <c r="AH7" i="9" s="1"/>
  <c r="Z61" i="13"/>
  <c r="Z67" i="13" s="1"/>
  <c r="D104" i="13"/>
  <c r="D357" i="13"/>
  <c r="D446" i="13" s="1"/>
  <c r="C85" i="9" s="1"/>
  <c r="D165" i="13"/>
  <c r="D361" i="13"/>
  <c r="D450" i="13" s="1"/>
  <c r="C89" i="9" s="1"/>
  <c r="D284" i="13"/>
  <c r="D373" i="13" s="1"/>
  <c r="C12" i="9" s="1"/>
  <c r="D283" i="13"/>
  <c r="D372" i="13" s="1"/>
  <c r="C11" i="9" s="1"/>
  <c r="AK369" i="13"/>
  <c r="AG369" i="13"/>
  <c r="AC369" i="13"/>
  <c r="W369" i="13"/>
  <c r="S369" i="13"/>
  <c r="M369" i="13"/>
  <c r="I369" i="13"/>
  <c r="E369" i="13"/>
  <c r="AJ369" i="13"/>
  <c r="AF369" i="13"/>
  <c r="Z369" i="13"/>
  <c r="V369" i="13"/>
  <c r="R369" i="13"/>
  <c r="L369" i="13"/>
  <c r="H369" i="13"/>
  <c r="AI369" i="13"/>
  <c r="AE369" i="13"/>
  <c r="Y369" i="13"/>
  <c r="U369" i="13"/>
  <c r="Q369" i="13"/>
  <c r="K369" i="13"/>
  <c r="BG369" i="13" s="1"/>
  <c r="G369" i="13"/>
  <c r="AD369" i="13"/>
  <c r="J369" i="13"/>
  <c r="BF369" i="13" s="1"/>
  <c r="X369" i="13"/>
  <c r="F369" i="13"/>
  <c r="BB369" i="13" s="1"/>
  <c r="AL369" i="13"/>
  <c r="T369" i="13"/>
  <c r="N369" i="13"/>
  <c r="BJ369" i="13" s="1"/>
  <c r="AH369" i="13"/>
  <c r="D296" i="13"/>
  <c r="D385" i="13" s="1"/>
  <c r="C24" i="9" s="1"/>
  <c r="D356" i="13"/>
  <c r="D445" i="13" s="1"/>
  <c r="C84" i="9" s="1"/>
  <c r="D282" i="13"/>
  <c r="D371" i="13" s="1"/>
  <c r="C10" i="9" s="1"/>
  <c r="D355" i="13"/>
  <c r="D444" i="13" s="1"/>
  <c r="C83" i="9" s="1"/>
  <c r="D354" i="13"/>
  <c r="D443" i="13" s="1"/>
  <c r="C82" i="9" s="1"/>
  <c r="X87" i="13"/>
  <c r="T90" i="13"/>
  <c r="U103" i="13"/>
  <c r="AD89" i="13"/>
  <c r="AI90" i="13"/>
  <c r="Z104" i="13"/>
  <c r="AC104" i="13"/>
  <c r="AC125" i="13"/>
  <c r="AC134" i="13"/>
  <c r="V103" i="13"/>
  <c r="AH92" i="13"/>
  <c r="AJ90" i="13"/>
  <c r="S89" i="13"/>
  <c r="Q114" i="13"/>
  <c r="Q123" i="13"/>
  <c r="Q105" i="13"/>
  <c r="Y89" i="13"/>
  <c r="AG88" i="13"/>
  <c r="X87" i="14"/>
  <c r="AI102" i="14"/>
  <c r="S104" i="14"/>
  <c r="T103" i="14"/>
  <c r="AH93" i="14"/>
  <c r="AJ91" i="14"/>
  <c r="AK87" i="14"/>
  <c r="J94" i="14"/>
  <c r="R91" i="14"/>
  <c r="U102" i="14"/>
  <c r="AE104" i="14"/>
  <c r="W102" i="14"/>
  <c r="M104" i="14"/>
  <c r="S90" i="14"/>
  <c r="T91" i="14"/>
  <c r="X88" i="13"/>
  <c r="W103" i="13"/>
  <c r="AD103" i="13"/>
  <c r="AC89" i="13"/>
  <c r="AC117" i="13"/>
  <c r="V88" i="13"/>
  <c r="L104" i="13"/>
  <c r="S88" i="13"/>
  <c r="Q89" i="13"/>
  <c r="Y90" i="13"/>
  <c r="R103" i="13"/>
  <c r="AJ88" i="14"/>
  <c r="Q91" i="14"/>
  <c r="V91" i="14"/>
  <c r="T93" i="14"/>
  <c r="V94" i="14"/>
  <c r="Z90" i="14"/>
  <c r="R103" i="14"/>
  <c r="AE93" i="14"/>
  <c r="U88" i="13"/>
  <c r="AI88" i="13"/>
  <c r="AC101" i="13"/>
  <c r="AC126" i="13"/>
  <c r="J92" i="13"/>
  <c r="AE87" i="13"/>
  <c r="Q103" i="13"/>
  <c r="Y91" i="13"/>
  <c r="R87" i="13"/>
  <c r="AJ93" i="14"/>
  <c r="E94" i="14"/>
  <c r="AD90" i="14"/>
  <c r="X92" i="14"/>
  <c r="AF94" i="14"/>
  <c r="AH87" i="14"/>
  <c r="AF92" i="14"/>
  <c r="X104" i="13"/>
  <c r="W90" i="13"/>
  <c r="AL102" i="13"/>
  <c r="AD90" i="13"/>
  <c r="AI92" i="13"/>
  <c r="AC100" i="13"/>
  <c r="AC124" i="13"/>
  <c r="AC102" i="13"/>
  <c r="AK104" i="13"/>
  <c r="H92" i="13"/>
  <c r="F104" i="13"/>
  <c r="AJ92" i="13"/>
  <c r="S87" i="13"/>
  <c r="Q133" i="13"/>
  <c r="Q101" i="13"/>
  <c r="Q125" i="13"/>
  <c r="AF91" i="13"/>
  <c r="R90" i="13"/>
  <c r="AH92" i="14"/>
  <c r="V104" i="14"/>
  <c r="AC103" i="14"/>
  <c r="Y102" i="14"/>
  <c r="AL102" i="14"/>
  <c r="U104" i="14"/>
  <c r="AE103" i="14"/>
  <c r="X91" i="14"/>
  <c r="N104" i="14"/>
  <c r="S102" i="14"/>
  <c r="T92" i="14"/>
  <c r="AG93" i="14"/>
  <c r="V88" i="14"/>
  <c r="AC89" i="14"/>
  <c r="Y92" i="14"/>
  <c r="N102" i="13"/>
  <c r="AC103" i="13"/>
  <c r="AC122" i="13"/>
  <c r="AH87" i="13"/>
  <c r="S92" i="13"/>
  <c r="Q120" i="13"/>
  <c r="AG103" i="13"/>
  <c r="AI103" i="14"/>
  <c r="K94" i="14"/>
  <c r="AC87" i="14"/>
  <c r="AL89" i="14"/>
  <c r="Q103" i="14"/>
  <c r="U89" i="14"/>
  <c r="X103" i="13"/>
  <c r="U102" i="13"/>
  <c r="N88" i="13"/>
  <c r="AC123" i="13"/>
  <c r="AC133" i="13"/>
  <c r="AH89" i="13"/>
  <c r="AE104" i="13"/>
  <c r="Q119" i="13"/>
  <c r="AF88" i="13"/>
  <c r="AG90" i="14"/>
  <c r="AC93" i="14"/>
  <c r="AL88" i="14"/>
  <c r="AE102" i="14"/>
  <c r="X89" i="13"/>
  <c r="W88" i="13"/>
  <c r="AL91" i="13"/>
  <c r="AD88" i="13"/>
  <c r="AI89" i="13"/>
  <c r="AC96" i="13"/>
  <c r="AC120" i="13"/>
  <c r="AC99" i="13"/>
  <c r="AK103" i="13"/>
  <c r="K92" i="13"/>
  <c r="AH90" i="13"/>
  <c r="AJ89" i="13"/>
  <c r="S91" i="13"/>
  <c r="Q130" i="13"/>
  <c r="Q97" i="13"/>
  <c r="Q121" i="13"/>
  <c r="AF90" i="13"/>
  <c r="R88" i="13"/>
  <c r="AG91" i="14"/>
  <c r="V89" i="14"/>
  <c r="AC90" i="14"/>
  <c r="Y93" i="14"/>
  <c r="AL103" i="14"/>
  <c r="U94" i="14"/>
  <c r="AE88" i="14"/>
  <c r="W93" i="14"/>
  <c r="I104" i="14"/>
  <c r="S89" i="14"/>
  <c r="T94" i="14"/>
  <c r="AG89" i="14"/>
  <c r="V93" i="14"/>
  <c r="AF104" i="14"/>
  <c r="Y88" i="14"/>
  <c r="T92" i="13"/>
  <c r="U92" i="13"/>
  <c r="N87" i="13"/>
  <c r="AC119" i="13"/>
  <c r="AC106" i="13"/>
  <c r="V104" i="13"/>
  <c r="AJ104" i="13"/>
  <c r="Q90" i="13"/>
  <c r="Q104" i="13"/>
  <c r="AF104" i="13"/>
  <c r="X103" i="14"/>
  <c r="U91" i="14"/>
  <c r="W104" i="14"/>
  <c r="AJ102" i="14"/>
  <c r="I94" i="14"/>
  <c r="U88" i="14"/>
  <c r="Y91" i="14"/>
  <c r="V103" i="14"/>
  <c r="Q92" i="14"/>
  <c r="U104" i="13"/>
  <c r="Z87" i="13"/>
  <c r="AC88" i="13"/>
  <c r="AK92" i="13"/>
  <c r="AH88" i="13"/>
  <c r="S90" i="13"/>
  <c r="Q93" i="13"/>
  <c r="Y103" i="13"/>
  <c r="W103" i="14"/>
  <c r="S94" i="14"/>
  <c r="AG92" i="14"/>
  <c r="AC91" i="14"/>
  <c r="AL92" i="14"/>
  <c r="AE89" i="14"/>
  <c r="AL91" i="14"/>
  <c r="AE90" i="14"/>
  <c r="T87" i="13"/>
  <c r="W102" i="13"/>
  <c r="AL103" i="13"/>
  <c r="N91" i="13"/>
  <c r="Z90" i="13"/>
  <c r="AC115" i="13"/>
  <c r="AC94" i="13"/>
  <c r="AC118" i="13"/>
  <c r="AK102" i="13"/>
  <c r="M92" i="13"/>
  <c r="H104" i="13"/>
  <c r="AE91" i="13"/>
  <c r="Q88" i="13"/>
  <c r="Q100" i="13"/>
  <c r="Q116" i="13"/>
  <c r="Y88" i="13"/>
  <c r="AF92" i="13"/>
  <c r="R102" i="13"/>
  <c r="AL94" i="14"/>
  <c r="U90" i="14"/>
  <c r="AE87" i="14"/>
  <c r="W94" i="14"/>
  <c r="E104" i="14"/>
  <c r="S88" i="14"/>
  <c r="T90" i="14"/>
  <c r="AG104" i="14"/>
  <c r="V87" i="14"/>
  <c r="AC88" i="14"/>
  <c r="Y94" i="14"/>
  <c r="AL93" i="14"/>
  <c r="AJ104" i="14"/>
  <c r="AK103" i="14"/>
  <c r="W91" i="13"/>
  <c r="N103" i="13"/>
  <c r="AC97" i="13"/>
  <c r="AK89" i="13"/>
  <c r="J104" i="13"/>
  <c r="Q106" i="13"/>
  <c r="Q113" i="13"/>
  <c r="R91" i="13"/>
  <c r="S87" i="14"/>
  <c r="AH104" i="14"/>
  <c r="Z92" i="14"/>
  <c r="AI93" i="14"/>
  <c r="W92" i="14"/>
  <c r="AF88" i="14"/>
  <c r="X90" i="13"/>
  <c r="X91" i="13"/>
  <c r="W92" i="13"/>
  <c r="AL92" i="13"/>
  <c r="N89" i="13"/>
  <c r="Z88" i="13"/>
  <c r="AC111" i="13"/>
  <c r="AC90" i="13"/>
  <c r="AC114" i="13"/>
  <c r="AK91" i="13"/>
  <c r="I92" i="13"/>
  <c r="K104" i="13"/>
  <c r="AE90" i="13"/>
  <c r="S103" i="13"/>
  <c r="Q96" i="13"/>
  <c r="Q112" i="13"/>
  <c r="Q132" i="13"/>
  <c r="AF89" i="13"/>
  <c r="R92" i="13"/>
  <c r="AL87" i="14"/>
  <c r="U93" i="14"/>
  <c r="AE91" i="14"/>
  <c r="W87" i="14"/>
  <c r="K104" i="14"/>
  <c r="AD102" i="14"/>
  <c r="Z104" i="14"/>
  <c r="AG88" i="14"/>
  <c r="V92" i="14"/>
  <c r="AF103" i="14"/>
  <c r="Y87" i="14"/>
  <c r="AH94" i="14"/>
  <c r="AJ94" i="14"/>
  <c r="AK104" i="14"/>
  <c r="L94" i="14"/>
  <c r="T104" i="13"/>
  <c r="AL87" i="13"/>
  <c r="AI102" i="13"/>
  <c r="AC112" i="13"/>
  <c r="AC132" i="13"/>
  <c r="F92" i="13"/>
  <c r="AJ103" i="13"/>
  <c r="Q122" i="13"/>
  <c r="Q94" i="13"/>
  <c r="AF103" i="13"/>
  <c r="AH88" i="14"/>
  <c r="AF93" i="14"/>
  <c r="AG94" i="14"/>
  <c r="S93" i="14"/>
  <c r="AG102" i="14"/>
  <c r="AF87" i="14"/>
  <c r="X90" i="14"/>
  <c r="AD91" i="14"/>
  <c r="T102" i="13"/>
  <c r="AD87" i="13"/>
  <c r="Z89" i="13"/>
  <c r="AC121" i="13"/>
  <c r="V90" i="13"/>
  <c r="E104" i="13"/>
  <c r="Q91" i="13"/>
  <c r="Q124" i="13"/>
  <c r="AF87" i="13"/>
  <c r="AH91" i="14"/>
  <c r="AK93" i="14"/>
  <c r="T103" i="13"/>
  <c r="U90" i="13"/>
  <c r="AL90" i="13"/>
  <c r="N90" i="13"/>
  <c r="Z92" i="13"/>
  <c r="AC130" i="13"/>
  <c r="AC109" i="13"/>
  <c r="AC129" i="13"/>
  <c r="V91" i="13"/>
  <c r="AH91" i="13"/>
  <c r="I104" i="13"/>
  <c r="AE89" i="13"/>
  <c r="Q95" i="13"/>
  <c r="Q107" i="13"/>
  <c r="Q128" i="13"/>
  <c r="Y87" i="13"/>
  <c r="AG89" i="13"/>
  <c r="R104" i="13"/>
  <c r="R89" i="14"/>
  <c r="AD89" i="14"/>
  <c r="Z88" i="14"/>
  <c r="X104" i="14"/>
  <c r="AI89" i="14"/>
  <c r="AF90" i="14"/>
  <c r="Q88" i="14"/>
  <c r="AH90" i="14"/>
  <c r="AJ90" i="14"/>
  <c r="AK91" i="14"/>
  <c r="G94" i="14"/>
  <c r="R92" i="14"/>
  <c r="AD92" i="14"/>
  <c r="Z93" i="14"/>
  <c r="X102" i="13"/>
  <c r="W89" i="13"/>
  <c r="AL104" i="13"/>
  <c r="Z91" i="13"/>
  <c r="AC131" i="13"/>
  <c r="AK88" i="13"/>
  <c r="AH104" i="13"/>
  <c r="AE103" i="13"/>
  <c r="Q102" i="13"/>
  <c r="Q129" i="13"/>
  <c r="AG91" i="13"/>
  <c r="L104" i="14"/>
  <c r="AE94" i="14"/>
  <c r="R93" i="14"/>
  <c r="AK92" i="14"/>
  <c r="R94" i="14"/>
  <c r="AC92" i="14"/>
  <c r="AL90" i="14"/>
  <c r="AC102" i="14"/>
  <c r="W87" i="13"/>
  <c r="N104" i="13"/>
  <c r="AC107" i="13"/>
  <c r="AC110" i="13"/>
  <c r="G92" i="13"/>
  <c r="AJ87" i="13"/>
  <c r="Q126" i="13"/>
  <c r="Q117" i="13"/>
  <c r="AG104" i="13"/>
  <c r="F104" i="14"/>
  <c r="T104" i="14"/>
  <c r="V90" i="14"/>
  <c r="Y103" i="14"/>
  <c r="U103" i="14"/>
  <c r="W89" i="14"/>
  <c r="U92" i="14"/>
  <c r="X92" i="13"/>
  <c r="T91" i="13"/>
  <c r="U87" i="13"/>
  <c r="AD92" i="13"/>
  <c r="AI91" i="13"/>
  <c r="AC87" i="13"/>
  <c r="AC108" i="13"/>
  <c r="AC127" i="13"/>
  <c r="AK87" i="13"/>
  <c r="V89" i="13"/>
  <c r="AH103" i="13"/>
  <c r="AJ91" i="13"/>
  <c r="S104" i="13"/>
  <c r="Q118" i="13"/>
  <c r="Q127" i="13"/>
  <c r="Q109" i="13"/>
  <c r="Y104" i="13"/>
  <c r="AG90" i="13"/>
  <c r="X94" i="14"/>
  <c r="AI88" i="14"/>
  <c r="AF89" i="14"/>
  <c r="Q87" i="14"/>
  <c r="AH89" i="14"/>
  <c r="AJ89" i="14"/>
  <c r="AK94" i="14"/>
  <c r="N94" i="14"/>
  <c r="R87" i="14"/>
  <c r="AD87" i="14"/>
  <c r="Z102" i="14"/>
  <c r="X93" i="14"/>
  <c r="AI92" i="14"/>
  <c r="S103" i="14"/>
  <c r="T102" i="14"/>
  <c r="AD102" i="13"/>
  <c r="Z103" i="13"/>
  <c r="AC91" i="13"/>
  <c r="L92" i="13"/>
  <c r="AE102" i="13"/>
  <c r="Q115" i="13"/>
  <c r="AF102" i="13"/>
  <c r="AL104" i="14"/>
  <c r="T89" i="14"/>
  <c r="AD93" i="14"/>
  <c r="X89" i="14"/>
  <c r="AE92" i="14"/>
  <c r="AI87" i="14"/>
  <c r="Y104" i="14"/>
  <c r="W104" i="13"/>
  <c r="AD104" i="13"/>
  <c r="AC92" i="13"/>
  <c r="AC95" i="13"/>
  <c r="E92" i="13"/>
  <c r="Z89" i="14"/>
  <c r="Q90" i="14"/>
  <c r="N92" i="13"/>
  <c r="AC128" i="13"/>
  <c r="AE92" i="13"/>
  <c r="Y92" i="13"/>
  <c r="AD104" i="14"/>
  <c r="AF102" i="14"/>
  <c r="AK102" i="14"/>
  <c r="Z87" i="14"/>
  <c r="V92" i="13"/>
  <c r="W90" i="14"/>
  <c r="AD94" i="14"/>
  <c r="AL89" i="13"/>
  <c r="AC116" i="13"/>
  <c r="G104" i="13"/>
  <c r="Q110" i="13"/>
  <c r="Q131" i="13"/>
  <c r="R102" i="14"/>
  <c r="Y89" i="14"/>
  <c r="AF91" i="14"/>
  <c r="G104" i="14"/>
  <c r="T87" i="14"/>
  <c r="AJ87" i="14"/>
  <c r="F94" i="14"/>
  <c r="S92" i="14"/>
  <c r="Q108" i="13"/>
  <c r="AI91" i="14"/>
  <c r="X102" i="14"/>
  <c r="AI90" i="14"/>
  <c r="T89" i="13"/>
  <c r="Z102" i="13"/>
  <c r="V87" i="13"/>
  <c r="Q99" i="13"/>
  <c r="AG92" i="13"/>
  <c r="Z103" i="14"/>
  <c r="Q102" i="14"/>
  <c r="M94" i="14"/>
  <c r="U89" i="13"/>
  <c r="AJ102" i="13"/>
  <c r="AK90" i="14"/>
  <c r="AG103" i="14"/>
  <c r="AL88" i="13"/>
  <c r="AC105" i="13"/>
  <c r="AJ88" i="13"/>
  <c r="Q92" i="13"/>
  <c r="AG87" i="13"/>
  <c r="V102" i="14"/>
  <c r="X88" i="14"/>
  <c r="Q93" i="14"/>
  <c r="AJ92" i="14"/>
  <c r="H94" i="14"/>
  <c r="AG102" i="13"/>
  <c r="W88" i="14"/>
  <c r="Q89" i="14"/>
  <c r="U91" i="13"/>
  <c r="AC93" i="13"/>
  <c r="AH102" i="13"/>
  <c r="Q111" i="13"/>
  <c r="W91" i="14"/>
  <c r="AG87" i="14"/>
  <c r="AH102" i="14"/>
  <c r="R88" i="14"/>
  <c r="AI103" i="13"/>
  <c r="Q87" i="13"/>
  <c r="J104" i="14"/>
  <c r="Z94" i="14"/>
  <c r="AI87" i="13"/>
  <c r="AK90" i="13"/>
  <c r="AE88" i="13"/>
  <c r="AD103" i="14"/>
  <c r="S91" i="14"/>
  <c r="R90" i="14"/>
  <c r="AI94" i="14"/>
  <c r="AD91" i="13"/>
  <c r="AC113" i="13"/>
  <c r="M104" i="13"/>
  <c r="Q134" i="13"/>
  <c r="R104" i="14"/>
  <c r="AI104" i="14"/>
  <c r="AJ103" i="14"/>
  <c r="AD88" i="14"/>
  <c r="AC98" i="13"/>
  <c r="Y102" i="13"/>
  <c r="Y90" i="14"/>
  <c r="T88" i="13"/>
  <c r="AI104" i="13"/>
  <c r="V102" i="13"/>
  <c r="S102" i="13"/>
  <c r="Q98" i="13"/>
  <c r="R89" i="13"/>
  <c r="Z91" i="14"/>
  <c r="U87" i="14"/>
  <c r="AH103" i="14"/>
  <c r="AK88" i="14"/>
  <c r="H104" i="14"/>
  <c r="T88" i="14"/>
  <c r="AK89" i="14"/>
  <c r="F285" i="13" l="1"/>
  <c r="G285" i="13"/>
  <c r="F282" i="13"/>
  <c r="F297" i="13"/>
  <c r="L283" i="13"/>
  <c r="E282" i="13"/>
  <c r="I297" i="13"/>
  <c r="J285" i="13"/>
  <c r="H283" i="13"/>
  <c r="L297" i="13"/>
  <c r="M285" i="13"/>
  <c r="G283" i="13"/>
  <c r="J282" i="13"/>
  <c r="M283" i="13"/>
  <c r="H282" i="13"/>
  <c r="K297" i="13"/>
  <c r="H285" i="14"/>
  <c r="L284" i="13"/>
  <c r="K283" i="13"/>
  <c r="L285" i="13"/>
  <c r="G297" i="13"/>
  <c r="H285" i="13"/>
  <c r="I283" i="13"/>
  <c r="G282" i="13"/>
  <c r="BA369" i="13"/>
  <c r="AO369" i="13"/>
  <c r="G281" i="13"/>
  <c r="G370" i="13" s="1"/>
  <c r="L284" i="14"/>
  <c r="BD369" i="13"/>
  <c r="BE369" i="13"/>
  <c r="AC60" i="13"/>
  <c r="AC85" i="13" s="1"/>
  <c r="AC189" i="13" s="1"/>
  <c r="AC279" i="13" s="1"/>
  <c r="AC368" i="13" s="1"/>
  <c r="AO368" i="13" s="1"/>
  <c r="BA368" i="13" s="1"/>
  <c r="E297" i="13"/>
  <c r="E285" i="13"/>
  <c r="BI369" i="14"/>
  <c r="BC369" i="14"/>
  <c r="BJ369" i="14"/>
  <c r="W85" i="14"/>
  <c r="W189" i="14" s="1"/>
  <c r="W279" i="14" s="1"/>
  <c r="W368" i="14" s="1"/>
  <c r="AG60" i="14"/>
  <c r="AG85" i="14" s="1"/>
  <c r="AG189" i="14" s="1"/>
  <c r="AG279" i="14" s="1"/>
  <c r="AG368" i="14" s="1"/>
  <c r="AS368" i="14" s="1"/>
  <c r="BE368" i="14" s="1"/>
  <c r="BA369" i="14"/>
  <c r="AO369" i="14"/>
  <c r="BE369" i="14"/>
  <c r="BC369" i="13"/>
  <c r="BH369" i="13"/>
  <c r="BI369" i="13"/>
  <c r="AJ60" i="13"/>
  <c r="AJ85" i="13" s="1"/>
  <c r="AJ189" i="13" s="1"/>
  <c r="AJ279" i="13" s="1"/>
  <c r="AJ368" i="13" s="1"/>
  <c r="AV368" i="13" s="1"/>
  <c r="BH368" i="13" s="1"/>
  <c r="X85" i="13"/>
  <c r="X189" i="13" s="1"/>
  <c r="X279" i="13" s="1"/>
  <c r="X368" i="13" s="1"/>
  <c r="I285" i="14"/>
  <c r="E284" i="14"/>
  <c r="G283" i="14"/>
  <c r="K284" i="14"/>
  <c r="K283" i="14"/>
  <c r="J282" i="14"/>
  <c r="M284" i="14"/>
  <c r="I283" i="14"/>
  <c r="N283" i="14"/>
  <c r="G284" i="13"/>
  <c r="M297" i="13"/>
  <c r="F283" i="13"/>
  <c r="K284" i="13"/>
  <c r="E283" i="13"/>
  <c r="F283" i="14"/>
  <c r="H284" i="14"/>
  <c r="H283" i="14"/>
  <c r="K282" i="14"/>
  <c r="K285" i="14"/>
  <c r="E283" i="14"/>
  <c r="J283" i="14"/>
  <c r="J284" i="13"/>
  <c r="I285" i="13"/>
  <c r="I284" i="13"/>
  <c r="H284" i="13"/>
  <c r="H297" i="13"/>
  <c r="F284" i="13"/>
  <c r="K285" i="13"/>
  <c r="E284" i="13"/>
  <c r="F281" i="13"/>
  <c r="F370" i="13" s="1"/>
  <c r="L282" i="13"/>
  <c r="M284" i="13"/>
  <c r="M198" i="14"/>
  <c r="I198" i="14"/>
  <c r="E198" i="14"/>
  <c r="L198" i="14"/>
  <c r="G198" i="14"/>
  <c r="N198" i="14"/>
  <c r="K198" i="14"/>
  <c r="F198" i="14"/>
  <c r="H198" i="14"/>
  <c r="J198" i="14"/>
  <c r="Y206" i="14"/>
  <c r="Y208" i="14"/>
  <c r="Y195" i="14"/>
  <c r="Y207" i="14"/>
  <c r="Y197" i="14"/>
  <c r="Y196" i="14"/>
  <c r="Y198" i="14"/>
  <c r="Y194" i="14"/>
  <c r="Y193" i="14"/>
  <c r="Y192" i="14"/>
  <c r="Y191" i="14"/>
  <c r="Y281" i="14" s="1"/>
  <c r="Y370" i="14" s="1"/>
  <c r="Q206" i="14"/>
  <c r="Q195" i="14"/>
  <c r="Q194" i="14"/>
  <c r="Q193" i="14"/>
  <c r="Q192" i="14"/>
  <c r="Q191" i="14"/>
  <c r="Q196" i="14"/>
  <c r="Q207" i="14"/>
  <c r="Q197" i="14"/>
  <c r="T207" i="14"/>
  <c r="T206" i="14"/>
  <c r="T196" i="14"/>
  <c r="T197" i="14"/>
  <c r="T208" i="14"/>
  <c r="T195" i="14"/>
  <c r="T198" i="14"/>
  <c r="T194" i="14"/>
  <c r="T193" i="14"/>
  <c r="T192" i="14"/>
  <c r="T191" i="14"/>
  <c r="Z208" i="14"/>
  <c r="Z207" i="14"/>
  <c r="Z198" i="14"/>
  <c r="Z194" i="14"/>
  <c r="Z193" i="14"/>
  <c r="Z192" i="14"/>
  <c r="Z191" i="14"/>
  <c r="Z206" i="14"/>
  <c r="Z297" i="14" s="1"/>
  <c r="Z196" i="14"/>
  <c r="Z195" i="14"/>
  <c r="Z197" i="14"/>
  <c r="AE208" i="14"/>
  <c r="AE207" i="14"/>
  <c r="AE198" i="14"/>
  <c r="AE194" i="14"/>
  <c r="AE193" i="14"/>
  <c r="AE192" i="14"/>
  <c r="AE191" i="14"/>
  <c r="AE197" i="14"/>
  <c r="AE196" i="14"/>
  <c r="AE286" i="14" s="1"/>
  <c r="AE206" i="14"/>
  <c r="AE297" i="14" s="1"/>
  <c r="AE195" i="14"/>
  <c r="AK207" i="14"/>
  <c r="AK206" i="14"/>
  <c r="AK196" i="14"/>
  <c r="AK287" i="14" s="1"/>
  <c r="AK197" i="14"/>
  <c r="AK208" i="14"/>
  <c r="AK195" i="14"/>
  <c r="AK198" i="14"/>
  <c r="AK194" i="14"/>
  <c r="AK193" i="14"/>
  <c r="AK192" i="14"/>
  <c r="AK191" i="14"/>
  <c r="AC207" i="14"/>
  <c r="AC206" i="14"/>
  <c r="AC196" i="14"/>
  <c r="AC195" i="14"/>
  <c r="AC194" i="14"/>
  <c r="AC193" i="14"/>
  <c r="AC192" i="14"/>
  <c r="AC191" i="14"/>
  <c r="AC197" i="14"/>
  <c r="AF208" i="14"/>
  <c r="AF207" i="14"/>
  <c r="AF206" i="14"/>
  <c r="AF197" i="14"/>
  <c r="AF196" i="14"/>
  <c r="AF198" i="14"/>
  <c r="AF194" i="14"/>
  <c r="AF193" i="14"/>
  <c r="AF192" i="14"/>
  <c r="AF191" i="14"/>
  <c r="AF281" i="14" s="1"/>
  <c r="AF370" i="14" s="1"/>
  <c r="AF195" i="14"/>
  <c r="S208" i="14"/>
  <c r="S207" i="14"/>
  <c r="S206" i="14"/>
  <c r="S197" i="14"/>
  <c r="S198" i="14"/>
  <c r="S194" i="14"/>
  <c r="S193" i="14"/>
  <c r="S192" i="14"/>
  <c r="S191" i="14"/>
  <c r="S196" i="14"/>
  <c r="S195" i="14"/>
  <c r="AD206" i="14"/>
  <c r="AD297" i="14" s="1"/>
  <c r="AD208" i="14"/>
  <c r="AD195" i="14"/>
  <c r="AD198" i="14"/>
  <c r="AD194" i="14"/>
  <c r="AD193" i="14"/>
  <c r="AD192" i="14"/>
  <c r="AD191" i="14"/>
  <c r="AD281" i="14" s="1"/>
  <c r="AD370" i="14" s="1"/>
  <c r="AD197" i="14"/>
  <c r="AD207" i="14"/>
  <c r="AD196" i="14"/>
  <c r="U206" i="14"/>
  <c r="U208" i="14"/>
  <c r="U195" i="14"/>
  <c r="U196" i="14"/>
  <c r="U207" i="14"/>
  <c r="U198" i="14"/>
  <c r="U194" i="14"/>
  <c r="U285" i="14" s="1"/>
  <c r="U193" i="14"/>
  <c r="U192" i="14"/>
  <c r="U191" i="14"/>
  <c r="U197" i="14"/>
  <c r="AJ208" i="14"/>
  <c r="AJ207" i="14"/>
  <c r="AJ206" i="14"/>
  <c r="AJ197" i="14"/>
  <c r="AJ198" i="14"/>
  <c r="AJ194" i="14"/>
  <c r="AJ193" i="14"/>
  <c r="AJ192" i="14"/>
  <c r="AJ191" i="14"/>
  <c r="AJ196" i="14"/>
  <c r="AJ195" i="14"/>
  <c r="V208" i="14"/>
  <c r="V207" i="14"/>
  <c r="V198" i="14"/>
  <c r="V194" i="14"/>
  <c r="V193" i="14"/>
  <c r="V192" i="14"/>
  <c r="V191" i="14"/>
  <c r="V281" i="14" s="1"/>
  <c r="V370" i="14" s="1"/>
  <c r="V195" i="14"/>
  <c r="V206" i="14"/>
  <c r="V197" i="14"/>
  <c r="V196" i="14"/>
  <c r="AI208" i="14"/>
  <c r="AI207" i="14"/>
  <c r="AI198" i="14"/>
  <c r="AI194" i="14"/>
  <c r="AI193" i="14"/>
  <c r="AI192" i="14"/>
  <c r="AI191" i="14"/>
  <c r="AI197" i="14"/>
  <c r="AI195" i="14"/>
  <c r="AI206" i="14"/>
  <c r="AI196" i="14"/>
  <c r="N208" i="14"/>
  <c r="J208" i="14"/>
  <c r="F208" i="14"/>
  <c r="M208" i="14"/>
  <c r="I208" i="14"/>
  <c r="E208" i="14"/>
  <c r="L208" i="14"/>
  <c r="H208" i="14"/>
  <c r="G208" i="14"/>
  <c r="K208" i="14"/>
  <c r="R208" i="14"/>
  <c r="R207" i="14"/>
  <c r="R198" i="14"/>
  <c r="R194" i="14"/>
  <c r="R193" i="14"/>
  <c r="R192" i="14"/>
  <c r="R191" i="14"/>
  <c r="R281" i="14" s="1"/>
  <c r="R370" i="14" s="1"/>
  <c r="R197" i="14"/>
  <c r="R206" i="14"/>
  <c r="R196" i="14"/>
  <c r="R195" i="14"/>
  <c r="AL206" i="14"/>
  <c r="AL297" i="14" s="1"/>
  <c r="AL208" i="14"/>
  <c r="AL195" i="14"/>
  <c r="AL196" i="14"/>
  <c r="AL207" i="14"/>
  <c r="AL198" i="14"/>
  <c r="AL194" i="14"/>
  <c r="AL285" i="14" s="1"/>
  <c r="AL193" i="14"/>
  <c r="AL192" i="14"/>
  <c r="AL191" i="14"/>
  <c r="AL197" i="14"/>
  <c r="AH206" i="14"/>
  <c r="AH208" i="14"/>
  <c r="AH195" i="14"/>
  <c r="AH198" i="14"/>
  <c r="AH194" i="14"/>
  <c r="AH193" i="14"/>
  <c r="AH192" i="14"/>
  <c r="AH191" i="14"/>
  <c r="AH207" i="14"/>
  <c r="AH197" i="14"/>
  <c r="AH287" i="14" s="1"/>
  <c r="AH196" i="14"/>
  <c r="AG207" i="14"/>
  <c r="AG206" i="14"/>
  <c r="AG196" i="14"/>
  <c r="AG286" i="14" s="1"/>
  <c r="AG195" i="14"/>
  <c r="AG197" i="14"/>
  <c r="AG208" i="14"/>
  <c r="AG198" i="14"/>
  <c r="AG194" i="14"/>
  <c r="AG285" i="14" s="1"/>
  <c r="AG193" i="14"/>
  <c r="AG192" i="14"/>
  <c r="AG191" i="14"/>
  <c r="AG281" i="14" s="1"/>
  <c r="AG370" i="14" s="1"/>
  <c r="X207" i="14"/>
  <c r="X206" i="14"/>
  <c r="X196" i="14"/>
  <c r="X208" i="14"/>
  <c r="X198" i="14"/>
  <c r="X194" i="14"/>
  <c r="X193" i="14"/>
  <c r="X192" i="14"/>
  <c r="X282" i="14" s="1"/>
  <c r="X191" i="14"/>
  <c r="X281" i="14" s="1"/>
  <c r="X370" i="14" s="1"/>
  <c r="X197" i="14"/>
  <c r="X195" i="14"/>
  <c r="X286" i="14" s="1"/>
  <c r="W208" i="14"/>
  <c r="W207" i="14"/>
  <c r="W206" i="14"/>
  <c r="W197" i="14"/>
  <c r="W198" i="14"/>
  <c r="W194" i="14"/>
  <c r="W193" i="14"/>
  <c r="W192" i="14"/>
  <c r="W191" i="14"/>
  <c r="W281" i="14" s="1"/>
  <c r="W370" i="14" s="1"/>
  <c r="W195" i="14"/>
  <c r="W196" i="14"/>
  <c r="T85" i="14"/>
  <c r="T189" i="14" s="1"/>
  <c r="T279" i="14" s="1"/>
  <c r="T368" i="14" s="1"/>
  <c r="AF60" i="14"/>
  <c r="AF85" i="14" s="1"/>
  <c r="AF189" i="14" s="1"/>
  <c r="AF279" i="14" s="1"/>
  <c r="AF368" i="14" s="1"/>
  <c r="AR368" i="14" s="1"/>
  <c r="BD368" i="14" s="1"/>
  <c r="AS369" i="14"/>
  <c r="AP369" i="14"/>
  <c r="AU369" i="14"/>
  <c r="P165" i="14"/>
  <c r="AB165" i="14" s="1"/>
  <c r="D269" i="14"/>
  <c r="D166" i="14"/>
  <c r="D95" i="14"/>
  <c r="D198" i="14"/>
  <c r="P94" i="14"/>
  <c r="H287" i="14"/>
  <c r="AV369" i="14"/>
  <c r="AT369" i="14"/>
  <c r="R85" i="14"/>
  <c r="R189" i="14" s="1"/>
  <c r="R279" i="14" s="1"/>
  <c r="R368" i="14" s="1"/>
  <c r="AD60" i="14"/>
  <c r="AD85" i="14" s="1"/>
  <c r="AD189" i="14" s="1"/>
  <c r="AD279" i="14" s="1"/>
  <c r="AD368" i="14" s="1"/>
  <c r="AP368" i="14" s="1"/>
  <c r="BB368" i="14" s="1"/>
  <c r="AE281" i="14"/>
  <c r="AE370" i="14" s="1"/>
  <c r="U281" i="14"/>
  <c r="U370" i="14" s="1"/>
  <c r="Q281" i="14"/>
  <c r="Q370" i="14" s="1"/>
  <c r="K281" i="14"/>
  <c r="K370" i="14" s="1"/>
  <c r="G281" i="14"/>
  <c r="G370" i="14" s="1"/>
  <c r="AC281" i="14"/>
  <c r="AC370" i="14" s="1"/>
  <c r="N281" i="14"/>
  <c r="N370" i="14" s="1"/>
  <c r="I281" i="14"/>
  <c r="I370" i="14" s="1"/>
  <c r="D281" i="14"/>
  <c r="D370" i="14" s="1"/>
  <c r="AL281" i="14"/>
  <c r="AL370" i="14" s="1"/>
  <c r="M281" i="14"/>
  <c r="M370" i="14" s="1"/>
  <c r="H281" i="14"/>
  <c r="H370" i="14" s="1"/>
  <c r="E281" i="14"/>
  <c r="E370" i="14" s="1"/>
  <c r="L281" i="14"/>
  <c r="L370" i="14" s="1"/>
  <c r="J281" i="14"/>
  <c r="J370" i="14" s="1"/>
  <c r="S281" i="14"/>
  <c r="S370" i="14" s="1"/>
  <c r="F281" i="14"/>
  <c r="F370" i="14" s="1"/>
  <c r="G282" i="14"/>
  <c r="I282" i="14"/>
  <c r="H282" i="14"/>
  <c r="D361" i="14"/>
  <c r="D450" i="14" s="1"/>
  <c r="I284" i="14"/>
  <c r="K287" i="14"/>
  <c r="N287" i="14"/>
  <c r="M287" i="14"/>
  <c r="L297" i="14"/>
  <c r="H297" i="14"/>
  <c r="D297" i="14"/>
  <c r="D386" i="14" s="1"/>
  <c r="AI297" i="14"/>
  <c r="Y297" i="14"/>
  <c r="K297" i="14"/>
  <c r="G297" i="14"/>
  <c r="J297" i="14"/>
  <c r="I297" i="14"/>
  <c r="M297" i="14"/>
  <c r="N297" i="14"/>
  <c r="F297" i="14"/>
  <c r="E297" i="14"/>
  <c r="M285" i="14"/>
  <c r="AW369" i="14"/>
  <c r="AQ369" i="14"/>
  <c r="AX369" i="14"/>
  <c r="D357" i="14"/>
  <c r="D446" i="14" s="1"/>
  <c r="L286" i="14"/>
  <c r="H286" i="14"/>
  <c r="D286" i="14"/>
  <c r="D375" i="14" s="1"/>
  <c r="AH286" i="14"/>
  <c r="N286" i="14"/>
  <c r="I286" i="14"/>
  <c r="M286" i="14"/>
  <c r="G286" i="14"/>
  <c r="J286" i="14"/>
  <c r="F286" i="14"/>
  <c r="E286" i="14"/>
  <c r="K286" i="14"/>
  <c r="F287" i="14"/>
  <c r="E287" i="14"/>
  <c r="D208" i="14"/>
  <c r="D105" i="14"/>
  <c r="P104" i="14"/>
  <c r="AR369" i="14"/>
  <c r="AH60" i="14"/>
  <c r="AH85" i="14" s="1"/>
  <c r="AH189" i="14" s="1"/>
  <c r="AH279" i="14" s="1"/>
  <c r="AH368" i="14" s="1"/>
  <c r="AT368" i="14" s="1"/>
  <c r="BF368" i="14" s="1"/>
  <c r="V85" i="14"/>
  <c r="V189" i="14" s="1"/>
  <c r="V279" i="14" s="1"/>
  <c r="V368" i="14" s="1"/>
  <c r="F284" i="14"/>
  <c r="I287" i="14"/>
  <c r="G284" i="14"/>
  <c r="M282" i="14"/>
  <c r="N282" i="14"/>
  <c r="E282" i="14"/>
  <c r="L282" i="14"/>
  <c r="L287" i="14"/>
  <c r="G287" i="14"/>
  <c r="J287" i="14"/>
  <c r="D358" i="14"/>
  <c r="D447" i="14" s="1"/>
  <c r="Z85" i="14"/>
  <c r="Z189" i="14" s="1"/>
  <c r="Z279" i="14" s="1"/>
  <c r="Z368" i="14" s="1"/>
  <c r="AL60" i="14"/>
  <c r="AL85" i="14" s="1"/>
  <c r="AL189" i="14" s="1"/>
  <c r="AL279" i="14" s="1"/>
  <c r="AL368" i="14" s="1"/>
  <c r="AX368" i="14" s="1"/>
  <c r="BJ368" i="14" s="1"/>
  <c r="R208" i="13"/>
  <c r="R193" i="13"/>
  <c r="R207" i="13"/>
  <c r="R206" i="13"/>
  <c r="R196" i="13"/>
  <c r="R191" i="13"/>
  <c r="R195" i="13"/>
  <c r="R194" i="13"/>
  <c r="R192" i="13"/>
  <c r="AG206" i="13"/>
  <c r="AG195" i="13"/>
  <c r="AG194" i="13"/>
  <c r="AG192" i="13"/>
  <c r="AG208" i="13"/>
  <c r="AG207" i="13"/>
  <c r="AG196" i="13"/>
  <c r="AG193" i="13"/>
  <c r="AG191" i="13"/>
  <c r="AF207" i="13"/>
  <c r="AF196" i="13"/>
  <c r="AF193" i="13"/>
  <c r="AF191" i="13"/>
  <c r="AF206" i="13"/>
  <c r="AF297" i="13" s="1"/>
  <c r="AF195" i="13"/>
  <c r="AF194" i="13"/>
  <c r="AF192" i="13"/>
  <c r="AF208" i="13"/>
  <c r="Y208" i="13"/>
  <c r="Y193" i="13"/>
  <c r="Y207" i="13"/>
  <c r="Y206" i="13"/>
  <c r="Y196" i="13"/>
  <c r="Y191" i="13"/>
  <c r="Y195" i="13"/>
  <c r="Y194" i="13"/>
  <c r="Y192" i="13"/>
  <c r="Q236" i="13"/>
  <c r="Q235" i="13"/>
  <c r="Q233" i="13"/>
  <c r="Q229" i="13"/>
  <c r="Q225" i="13"/>
  <c r="Q221" i="13"/>
  <c r="Q217" i="13"/>
  <c r="Q213" i="13"/>
  <c r="Q209" i="13"/>
  <c r="Q202" i="13"/>
  <c r="Q198" i="13"/>
  <c r="Q238" i="13"/>
  <c r="Q232" i="13"/>
  <c r="Q228" i="13"/>
  <c r="Q224" i="13"/>
  <c r="Q220" i="13"/>
  <c r="Q216" i="13"/>
  <c r="Q212" i="13"/>
  <c r="Q208" i="13"/>
  <c r="Q205" i="13"/>
  <c r="Q201" i="13"/>
  <c r="Q197" i="13"/>
  <c r="Q193" i="13"/>
  <c r="Q231" i="13"/>
  <c r="Q227" i="13"/>
  <c r="Q223" i="13"/>
  <c r="Q219" i="13"/>
  <c r="Q215" i="13"/>
  <c r="Q211" i="13"/>
  <c r="Q207" i="13"/>
  <c r="Q206" i="13"/>
  <c r="Q204" i="13"/>
  <c r="Q200" i="13"/>
  <c r="Q196" i="13"/>
  <c r="Q191" i="13"/>
  <c r="Q237" i="13"/>
  <c r="Q234" i="13"/>
  <c r="Q230" i="13"/>
  <c r="Q226" i="13"/>
  <c r="Q222" i="13"/>
  <c r="Q218" i="13"/>
  <c r="Q214" i="13"/>
  <c r="Q210" i="13"/>
  <c r="Q203" i="13"/>
  <c r="Q199" i="13"/>
  <c r="Q195" i="13"/>
  <c r="Q194" i="13"/>
  <c r="Q192" i="13"/>
  <c r="S207" i="13"/>
  <c r="S206" i="13"/>
  <c r="S196" i="13"/>
  <c r="S191" i="13"/>
  <c r="S195" i="13"/>
  <c r="S194" i="13"/>
  <c r="S192" i="13"/>
  <c r="S208" i="13"/>
  <c r="S193" i="13"/>
  <c r="AE208" i="13"/>
  <c r="AE207" i="13"/>
  <c r="AE196" i="13"/>
  <c r="AE193" i="13"/>
  <c r="AE191" i="13"/>
  <c r="AE206" i="13"/>
  <c r="AE297" i="13" s="1"/>
  <c r="AE195" i="13"/>
  <c r="AE194" i="13"/>
  <c r="AE192" i="13"/>
  <c r="AJ207" i="13"/>
  <c r="AJ196" i="13"/>
  <c r="AJ193" i="13"/>
  <c r="AJ191" i="13"/>
  <c r="AJ206" i="13"/>
  <c r="AJ297" i="13" s="1"/>
  <c r="AJ195" i="13"/>
  <c r="AJ194" i="13"/>
  <c r="AJ192" i="13"/>
  <c r="AJ208" i="13"/>
  <c r="M208" i="13"/>
  <c r="I208" i="13"/>
  <c r="E208" i="13"/>
  <c r="L208" i="13"/>
  <c r="H208" i="13"/>
  <c r="K208" i="13"/>
  <c r="G208" i="13"/>
  <c r="J208" i="13"/>
  <c r="F208" i="13"/>
  <c r="AH194" i="13"/>
  <c r="AH192" i="13"/>
  <c r="AH208" i="13"/>
  <c r="AH207" i="13"/>
  <c r="AH196" i="13"/>
  <c r="AH193" i="13"/>
  <c r="AH191" i="13"/>
  <c r="AH206" i="13"/>
  <c r="AH297" i="13" s="1"/>
  <c r="AH195" i="13"/>
  <c r="J196" i="13"/>
  <c r="F196" i="13"/>
  <c r="M196" i="13"/>
  <c r="I196" i="13"/>
  <c r="E196" i="13"/>
  <c r="L196" i="13"/>
  <c r="H196" i="13"/>
  <c r="K196" i="13"/>
  <c r="G196" i="13"/>
  <c r="V208" i="13"/>
  <c r="V193" i="13"/>
  <c r="V207" i="13"/>
  <c r="V206" i="13"/>
  <c r="V196" i="13"/>
  <c r="V191" i="13"/>
  <c r="V195" i="13"/>
  <c r="V194" i="13"/>
  <c r="V192" i="13"/>
  <c r="AK206" i="13"/>
  <c r="AK195" i="13"/>
  <c r="AK194" i="13"/>
  <c r="AK192" i="13"/>
  <c r="AK208" i="13"/>
  <c r="AK207" i="13"/>
  <c r="AK196" i="13"/>
  <c r="AK193" i="13"/>
  <c r="AK191" i="13"/>
  <c r="AC238" i="13"/>
  <c r="AC237" i="13"/>
  <c r="AC236" i="13"/>
  <c r="AC232" i="13"/>
  <c r="AC233" i="13"/>
  <c r="AC230" i="13"/>
  <c r="AC226" i="13"/>
  <c r="AC222" i="13"/>
  <c r="AC218" i="13"/>
  <c r="AC214" i="13"/>
  <c r="AC210" i="13"/>
  <c r="AC206" i="13"/>
  <c r="AC203" i="13"/>
  <c r="AC199" i="13"/>
  <c r="AC195" i="13"/>
  <c r="AC231" i="13"/>
  <c r="AC229" i="13"/>
  <c r="AC225" i="13"/>
  <c r="AC221" i="13"/>
  <c r="AC217" i="13"/>
  <c r="AC213" i="13"/>
  <c r="AC209" i="13"/>
  <c r="AC202" i="13"/>
  <c r="AC198" i="13"/>
  <c r="AC194" i="13"/>
  <c r="AC192" i="13"/>
  <c r="AC235" i="13"/>
  <c r="AC228" i="13"/>
  <c r="AC224" i="13"/>
  <c r="AC220" i="13"/>
  <c r="AC216" i="13"/>
  <c r="AC212" i="13"/>
  <c r="AC208" i="13"/>
  <c r="AC205" i="13"/>
  <c r="AC201" i="13"/>
  <c r="AC197" i="13"/>
  <c r="AC234" i="13"/>
  <c r="AC227" i="13"/>
  <c r="AC223" i="13"/>
  <c r="AC219" i="13"/>
  <c r="AC215" i="13"/>
  <c r="AC211" i="13"/>
  <c r="AC207" i="13"/>
  <c r="AC204" i="13"/>
  <c r="AC200" i="13"/>
  <c r="AC196" i="13"/>
  <c r="AC193" i="13"/>
  <c r="AC191" i="13"/>
  <c r="Z208" i="13"/>
  <c r="Z193" i="13"/>
  <c r="Z207" i="13"/>
  <c r="Z206" i="13"/>
  <c r="Z196" i="13"/>
  <c r="Z191" i="13"/>
  <c r="Z195" i="13"/>
  <c r="Z194" i="13"/>
  <c r="Z192" i="13"/>
  <c r="AI208" i="13"/>
  <c r="AI207" i="13"/>
  <c r="AI196" i="13"/>
  <c r="AI193" i="13"/>
  <c r="AI191" i="13"/>
  <c r="AI206" i="13"/>
  <c r="AI297" i="13" s="1"/>
  <c r="AI195" i="13"/>
  <c r="AI194" i="13"/>
  <c r="AI192" i="13"/>
  <c r="N207" i="13"/>
  <c r="N196" i="13"/>
  <c r="N194" i="13"/>
  <c r="N192" i="13"/>
  <c r="N191" i="13"/>
  <c r="N195" i="13"/>
  <c r="N193" i="13"/>
  <c r="N208" i="13"/>
  <c r="N206" i="13"/>
  <c r="AD194" i="13"/>
  <c r="AD192" i="13"/>
  <c r="AD208" i="13"/>
  <c r="AD207" i="13"/>
  <c r="AD196" i="13"/>
  <c r="AD193" i="13"/>
  <c r="AD191" i="13"/>
  <c r="AD206" i="13"/>
  <c r="AD297" i="13" s="1"/>
  <c r="AD195" i="13"/>
  <c r="AL194" i="13"/>
  <c r="AL192" i="13"/>
  <c r="AL208" i="13"/>
  <c r="AL207" i="13"/>
  <c r="AL196" i="13"/>
  <c r="AL193" i="13"/>
  <c r="AL191" i="13"/>
  <c r="AL206" i="13"/>
  <c r="AL297" i="13" s="1"/>
  <c r="AL195" i="13"/>
  <c r="U208" i="13"/>
  <c r="U193" i="13"/>
  <c r="U191" i="13"/>
  <c r="U207" i="13"/>
  <c r="U206" i="13"/>
  <c r="U196" i="13"/>
  <c r="U195" i="13"/>
  <c r="U194" i="13"/>
  <c r="U192" i="13"/>
  <c r="W207" i="13"/>
  <c r="W206" i="13"/>
  <c r="W196" i="13"/>
  <c r="W191" i="13"/>
  <c r="W195" i="13"/>
  <c r="W194" i="13"/>
  <c r="W192" i="13"/>
  <c r="W208" i="13"/>
  <c r="W193" i="13"/>
  <c r="T195" i="13"/>
  <c r="T194" i="13"/>
  <c r="T192" i="13"/>
  <c r="T208" i="13"/>
  <c r="T193" i="13"/>
  <c r="T207" i="13"/>
  <c r="T206" i="13"/>
  <c r="T196" i="13"/>
  <c r="T191" i="13"/>
  <c r="X195" i="13"/>
  <c r="X194" i="13"/>
  <c r="X192" i="13"/>
  <c r="X208" i="13"/>
  <c r="X193" i="13"/>
  <c r="X207" i="13"/>
  <c r="X206" i="13"/>
  <c r="X196" i="13"/>
  <c r="X191" i="13"/>
  <c r="AP369" i="13"/>
  <c r="L370" i="13"/>
  <c r="AV369" i="13"/>
  <c r="AX369" i="13"/>
  <c r="AU369" i="13"/>
  <c r="K370" i="13"/>
  <c r="H281" i="13"/>
  <c r="H370" i="13" s="1"/>
  <c r="AQ369" i="13"/>
  <c r="M282" i="13"/>
  <c r="J370" i="13"/>
  <c r="AT369" i="13"/>
  <c r="E370" i="13"/>
  <c r="J283" i="13"/>
  <c r="D269" i="13"/>
  <c r="D166" i="13"/>
  <c r="D270" i="13" s="1"/>
  <c r="D208" i="13"/>
  <c r="D105" i="13"/>
  <c r="D196" i="13"/>
  <c r="D93" i="13"/>
  <c r="I282" i="13"/>
  <c r="M370" i="13"/>
  <c r="AW369" i="13"/>
  <c r="AR369" i="13"/>
  <c r="I370" i="13"/>
  <c r="AS369" i="13"/>
  <c r="R105" i="13"/>
  <c r="W105" i="13"/>
  <c r="S93" i="13"/>
  <c r="J93" i="13"/>
  <c r="AL95" i="14"/>
  <c r="N105" i="14"/>
  <c r="M95" i="14"/>
  <c r="R105" i="14"/>
  <c r="Z93" i="13"/>
  <c r="AJ105" i="14"/>
  <c r="AE105" i="14"/>
  <c r="E105" i="13"/>
  <c r="M93" i="13"/>
  <c r="S105" i="14"/>
  <c r="AG105" i="13"/>
  <c r="T105" i="13"/>
  <c r="AE93" i="13"/>
  <c r="G93" i="13"/>
  <c r="W95" i="14"/>
  <c r="I105" i="14"/>
  <c r="L95" i="14"/>
  <c r="F105" i="14"/>
  <c r="X105" i="13"/>
  <c r="K93" i="13"/>
  <c r="Q94" i="14"/>
  <c r="AH105" i="13"/>
  <c r="AI93" i="13"/>
  <c r="K95" i="14"/>
  <c r="AD105" i="14"/>
  <c r="U105" i="13"/>
  <c r="S95" i="14"/>
  <c r="R95" i="14"/>
  <c r="G105" i="13"/>
  <c r="Y95" i="14"/>
  <c r="AH105" i="14"/>
  <c r="F105" i="13"/>
  <c r="H95" i="14"/>
  <c r="AH93" i="13"/>
  <c r="H105" i="14"/>
  <c r="K105" i="13"/>
  <c r="F95" i="14"/>
  <c r="K105" i="14"/>
  <c r="AJ105" i="13"/>
  <c r="E95" i="14"/>
  <c r="J105" i="13"/>
  <c r="Z95" i="14"/>
  <c r="R93" i="13"/>
  <c r="L105" i="14"/>
  <c r="AD95" i="14"/>
  <c r="AF93" i="13"/>
  <c r="AG95" i="14"/>
  <c r="F93" i="13"/>
  <c r="U105" i="14"/>
  <c r="AG93" i="13"/>
  <c r="T95" i="14"/>
  <c r="AI95" i="14"/>
  <c r="AL105" i="13"/>
  <c r="E105" i="14"/>
  <c r="Y105" i="14"/>
  <c r="X105" i="14"/>
  <c r="S105" i="13"/>
  <c r="I105" i="13"/>
  <c r="V93" i="13"/>
  <c r="L93" i="13"/>
  <c r="T105" i="14"/>
  <c r="V95" i="14"/>
  <c r="AI105" i="14"/>
  <c r="Z105" i="13"/>
  <c r="X93" i="13"/>
  <c r="Z105" i="14"/>
  <c r="U95" i="14"/>
  <c r="L105" i="13"/>
  <c r="AJ95" i="14"/>
  <c r="I95" i="14"/>
  <c r="AE105" i="13"/>
  <c r="M105" i="13"/>
  <c r="AK93" i="13"/>
  <c r="E93" i="13"/>
  <c r="AF105" i="14"/>
  <c r="G95" i="14"/>
  <c r="AG105" i="14"/>
  <c r="AF105" i="13"/>
  <c r="H105" i="13"/>
  <c r="AK105" i="14"/>
  <c r="Q104" i="14"/>
  <c r="U93" i="13"/>
  <c r="V105" i="13"/>
  <c r="N93" i="13"/>
  <c r="W105" i="14"/>
  <c r="M105" i="14"/>
  <c r="I93" i="13"/>
  <c r="Y105" i="13"/>
  <c r="AL105" i="14"/>
  <c r="AK105" i="13"/>
  <c r="AD93" i="13"/>
  <c r="G105" i="14"/>
  <c r="AK95" i="14"/>
  <c r="AJ93" i="13"/>
  <c r="J105" i="14"/>
  <c r="H93" i="13"/>
  <c r="N105" i="13"/>
  <c r="W93" i="13"/>
  <c r="AH95" i="14"/>
  <c r="X95" i="14"/>
  <c r="AF95" i="14"/>
  <c r="AI105" i="13"/>
  <c r="V105" i="14"/>
  <c r="AD105" i="13"/>
  <c r="T93" i="13"/>
  <c r="J95" i="14"/>
  <c r="N95" i="14"/>
  <c r="AL93" i="13"/>
  <c r="Y93" i="13"/>
  <c r="AE95" i="14"/>
  <c r="AK284" i="13" l="1"/>
  <c r="Q285" i="13"/>
  <c r="Q297" i="13"/>
  <c r="Y285" i="13"/>
  <c r="Y297" i="13"/>
  <c r="AE282" i="14"/>
  <c r="U297" i="14"/>
  <c r="N297" i="13"/>
  <c r="N284" i="13"/>
  <c r="AF297" i="14"/>
  <c r="AK282" i="14"/>
  <c r="Z286" i="14"/>
  <c r="F9" i="9"/>
  <c r="BC370" i="14"/>
  <c r="G9" i="9"/>
  <c r="BD370" i="14"/>
  <c r="E9" i="9"/>
  <c r="BB370" i="14"/>
  <c r="L9" i="9"/>
  <c r="W282" i="14"/>
  <c r="W371" i="14" s="1"/>
  <c r="V286" i="14"/>
  <c r="AJ286" i="14"/>
  <c r="AJ297" i="14"/>
  <c r="AC286" i="14"/>
  <c r="AK286" i="14"/>
  <c r="T287" i="14"/>
  <c r="Q297" i="14"/>
  <c r="X371" i="14"/>
  <c r="N283" i="13"/>
  <c r="AK281" i="14"/>
  <c r="AK370" i="14" s="1"/>
  <c r="BJ370" i="14"/>
  <c r="J9" i="9"/>
  <c r="AI286" i="14"/>
  <c r="AE371" i="14"/>
  <c r="K9" i="9"/>
  <c r="H9" i="9"/>
  <c r="BE370" i="14"/>
  <c r="AG282" i="14"/>
  <c r="AG371" i="14" s="1"/>
  <c r="I9" i="9"/>
  <c r="D9" i="9"/>
  <c r="BA370" i="14"/>
  <c r="AH283" i="14"/>
  <c r="AL282" i="14"/>
  <c r="AL371" i="14" s="1"/>
  <c r="R284" i="14"/>
  <c r="AI283" i="14"/>
  <c r="V284" i="14"/>
  <c r="AJ283" i="14"/>
  <c r="AD284" i="14"/>
  <c r="S282" i="14"/>
  <c r="S371" i="14" s="1"/>
  <c r="AF284" i="14"/>
  <c r="AC285" i="14"/>
  <c r="Z283" i="14"/>
  <c r="Q282" i="14"/>
  <c r="Q371" i="14" s="1"/>
  <c r="W286" i="14"/>
  <c r="W284" i="14"/>
  <c r="W297" i="14"/>
  <c r="X297" i="14"/>
  <c r="AG284" i="14"/>
  <c r="AH282" i="14"/>
  <c r="R283" i="14"/>
  <c r="R297" i="14"/>
  <c r="AI282" i="14"/>
  <c r="V287" i="14"/>
  <c r="V283" i="14"/>
  <c r="V297" i="14"/>
  <c r="AJ282" i="14"/>
  <c r="U284" i="14"/>
  <c r="U286" i="14"/>
  <c r="AD287" i="14"/>
  <c r="AD283" i="14"/>
  <c r="S287" i="14"/>
  <c r="AF283" i="14"/>
  <c r="AF286" i="14"/>
  <c r="AC284" i="14"/>
  <c r="AC297" i="14"/>
  <c r="AK284" i="14"/>
  <c r="AE285" i="14"/>
  <c r="Z287" i="14"/>
  <c r="Z282" i="14"/>
  <c r="T283" i="14"/>
  <c r="T297" i="14"/>
  <c r="Q287" i="14"/>
  <c r="Q285" i="14"/>
  <c r="Y283" i="14"/>
  <c r="Y286" i="14"/>
  <c r="S283" i="13"/>
  <c r="X285" i="13"/>
  <c r="T297" i="13"/>
  <c r="U297" i="13"/>
  <c r="AL284" i="13"/>
  <c r="AI283" i="13"/>
  <c r="AK285" i="13"/>
  <c r="V285" i="13"/>
  <c r="V297" i="13"/>
  <c r="AH284" i="13"/>
  <c r="AJ283" i="13"/>
  <c r="AE283" i="13"/>
  <c r="S285" i="13"/>
  <c r="S297" i="13"/>
  <c r="AF283" i="13"/>
  <c r="T284" i="14"/>
  <c r="U287" i="14"/>
  <c r="T282" i="14"/>
  <c r="AC287" i="14"/>
  <c r="Y283" i="13"/>
  <c r="Y284" i="14"/>
  <c r="AH297" i="14"/>
  <c r="AL287" i="14"/>
  <c r="S286" i="14"/>
  <c r="Y287" i="14"/>
  <c r="X285" i="14"/>
  <c r="R286" i="14"/>
  <c r="AI287" i="14"/>
  <c r="AE287" i="14"/>
  <c r="T286" i="14"/>
  <c r="Z281" i="14"/>
  <c r="Z370" i="14" s="1"/>
  <c r="Z371" i="14" s="1"/>
  <c r="AH281" i="14"/>
  <c r="AH370" i="14" s="1"/>
  <c r="AK285" i="14"/>
  <c r="T281" i="14"/>
  <c r="T370" i="14" s="1"/>
  <c r="T371" i="14" s="1"/>
  <c r="X287" i="14"/>
  <c r="AG297" i="14"/>
  <c r="AL286" i="14"/>
  <c r="AD286" i="14"/>
  <c r="S285" i="14"/>
  <c r="S297" i="14"/>
  <c r="AK297" i="14"/>
  <c r="AJ287" i="14"/>
  <c r="X283" i="14"/>
  <c r="AG287" i="14"/>
  <c r="AH284" i="14"/>
  <c r="AL283" i="14"/>
  <c r="R285" i="14"/>
  <c r="AI284" i="14"/>
  <c r="AJ284" i="14"/>
  <c r="U282" i="14"/>
  <c r="U371" i="14" s="1"/>
  <c r="S283" i="14"/>
  <c r="AC282" i="14"/>
  <c r="AC371" i="14" s="1"/>
  <c r="AE283" i="14"/>
  <c r="Z284" i="14"/>
  <c r="Q283" i="14"/>
  <c r="Y285" i="14"/>
  <c r="Z284" i="13"/>
  <c r="V283" i="13"/>
  <c r="T283" i="13"/>
  <c r="T285" i="13"/>
  <c r="U285" i="13"/>
  <c r="AD284" i="13"/>
  <c r="N285" i="13"/>
  <c r="AI285" i="13"/>
  <c r="AJ285" i="13"/>
  <c r="AE285" i="13"/>
  <c r="R283" i="13"/>
  <c r="U283" i="13"/>
  <c r="AL283" i="13"/>
  <c r="AC283" i="13"/>
  <c r="AH283" i="13"/>
  <c r="W283" i="13"/>
  <c r="AC285" i="13"/>
  <c r="W285" i="13"/>
  <c r="W297" i="13"/>
  <c r="Z285" i="13"/>
  <c r="Z297" i="13"/>
  <c r="AG285" i="13"/>
  <c r="R285" i="13"/>
  <c r="R297" i="13"/>
  <c r="M209" i="14"/>
  <c r="I209" i="14"/>
  <c r="E209" i="14"/>
  <c r="L209" i="14"/>
  <c r="H209" i="14"/>
  <c r="K209" i="14"/>
  <c r="G209" i="14"/>
  <c r="F209" i="14"/>
  <c r="J209" i="14"/>
  <c r="N209" i="14"/>
  <c r="W209" i="14"/>
  <c r="X209" i="14"/>
  <c r="AG209" i="14"/>
  <c r="AH209" i="14"/>
  <c r="AL209" i="14"/>
  <c r="R209" i="14"/>
  <c r="AI209" i="14"/>
  <c r="V209" i="14"/>
  <c r="AJ209" i="14"/>
  <c r="U209" i="14"/>
  <c r="AD209" i="14"/>
  <c r="S209" i="14"/>
  <c r="AF209" i="14"/>
  <c r="AK209" i="14"/>
  <c r="AE209" i="14"/>
  <c r="Z209" i="14"/>
  <c r="T209" i="14"/>
  <c r="Y209" i="14"/>
  <c r="L199" i="14"/>
  <c r="H199" i="14"/>
  <c r="K199" i="14"/>
  <c r="F199" i="14"/>
  <c r="M199" i="14"/>
  <c r="J199" i="14"/>
  <c r="E199" i="14"/>
  <c r="N199" i="14"/>
  <c r="I199" i="14"/>
  <c r="G199" i="14"/>
  <c r="W199" i="14"/>
  <c r="X199" i="14"/>
  <c r="AG199" i="14"/>
  <c r="AH199" i="14"/>
  <c r="AL199" i="14"/>
  <c r="R199" i="14"/>
  <c r="AI199" i="14"/>
  <c r="V199" i="14"/>
  <c r="AJ199" i="14"/>
  <c r="U199" i="14"/>
  <c r="AD199" i="14"/>
  <c r="S199" i="14"/>
  <c r="AF199" i="14"/>
  <c r="AK199" i="14"/>
  <c r="AE199" i="14"/>
  <c r="Z199" i="14"/>
  <c r="T199" i="14"/>
  <c r="Y199" i="14"/>
  <c r="Q208" i="14"/>
  <c r="Q298" i="14" s="1"/>
  <c r="Q198" i="14"/>
  <c r="Q288" i="14" s="1"/>
  <c r="I371" i="14"/>
  <c r="AS370" i="14"/>
  <c r="L371" i="14"/>
  <c r="AV370" i="14"/>
  <c r="AT370" i="14"/>
  <c r="J371" i="14"/>
  <c r="N371" i="14"/>
  <c r="AP370" i="14"/>
  <c r="F371" i="14"/>
  <c r="E371" i="14"/>
  <c r="AO370" i="14"/>
  <c r="D209" i="14"/>
  <c r="D106" i="14"/>
  <c r="P105" i="14"/>
  <c r="AQ370" i="14"/>
  <c r="G371" i="14"/>
  <c r="D270" i="14"/>
  <c r="P166" i="14"/>
  <c r="AB166" i="14" s="1"/>
  <c r="AF282" i="14"/>
  <c r="AF371" i="14" s="1"/>
  <c r="AK298" i="14"/>
  <c r="AG298" i="14"/>
  <c r="W298" i="14"/>
  <c r="S298" i="14"/>
  <c r="M298" i="14"/>
  <c r="I298" i="14"/>
  <c r="E298" i="14"/>
  <c r="AJ298" i="14"/>
  <c r="AF298" i="14"/>
  <c r="Z298" i="14"/>
  <c r="V298" i="14"/>
  <c r="R298" i="14"/>
  <c r="L298" i="14"/>
  <c r="H298" i="14"/>
  <c r="D298" i="14"/>
  <c r="D387" i="14" s="1"/>
  <c r="AE298" i="14"/>
  <c r="U298" i="14"/>
  <c r="K298" i="14"/>
  <c r="AL298" i="14"/>
  <c r="AD298" i="14"/>
  <c r="T298" i="14"/>
  <c r="J298" i="14"/>
  <c r="AH298" i="14"/>
  <c r="N298" i="14"/>
  <c r="Y298" i="14"/>
  <c r="F298" i="14"/>
  <c r="X298" i="14"/>
  <c r="G298" i="14"/>
  <c r="AI298" i="14"/>
  <c r="Q286" i="14"/>
  <c r="M371" i="14"/>
  <c r="AW370" i="14"/>
  <c r="D199" i="14"/>
  <c r="D96" i="14"/>
  <c r="P95" i="14"/>
  <c r="D359" i="14"/>
  <c r="D448" i="14" s="1"/>
  <c r="W287" i="14"/>
  <c r="W285" i="14"/>
  <c r="AL288" i="14"/>
  <c r="AH288" i="14"/>
  <c r="AD288" i="14"/>
  <c r="X288" i="14"/>
  <c r="T288" i="14"/>
  <c r="N288" i="14"/>
  <c r="J288" i="14"/>
  <c r="F288" i="14"/>
  <c r="AJ288" i="14"/>
  <c r="AE288" i="14"/>
  <c r="W288" i="14"/>
  <c r="R288" i="14"/>
  <c r="K288" i="14"/>
  <c r="E288" i="14"/>
  <c r="AI288" i="14"/>
  <c r="V288" i="14"/>
  <c r="I288" i="14"/>
  <c r="D288" i="14"/>
  <c r="D377" i="14" s="1"/>
  <c r="AK288" i="14"/>
  <c r="Y288" i="14"/>
  <c r="L288" i="14"/>
  <c r="AG288" i="14"/>
  <c r="U288" i="14"/>
  <c r="H288" i="14"/>
  <c r="AF288" i="14"/>
  <c r="S288" i="14"/>
  <c r="G288" i="14"/>
  <c r="Z288" i="14"/>
  <c r="M288" i="14"/>
  <c r="AF287" i="14"/>
  <c r="H371" i="14"/>
  <c r="AJ281" i="14"/>
  <c r="AJ370" i="14" s="1"/>
  <c r="BH370" i="14" s="1"/>
  <c r="R287" i="14"/>
  <c r="V285" i="14"/>
  <c r="AD285" i="14"/>
  <c r="AF285" i="14"/>
  <c r="T285" i="14"/>
  <c r="K371" i="14"/>
  <c r="AU370" i="14"/>
  <c r="AD282" i="14"/>
  <c r="AD371" i="14" s="1"/>
  <c r="AD372" i="14" s="1"/>
  <c r="AB104" i="14"/>
  <c r="AI281" i="14"/>
  <c r="AI370" i="14" s="1"/>
  <c r="BG370" i="14" s="1"/>
  <c r="AB94" i="14"/>
  <c r="W283" i="14"/>
  <c r="X284" i="14"/>
  <c r="AG283" i="14"/>
  <c r="AH285" i="14"/>
  <c r="AL284" i="14"/>
  <c r="R282" i="14"/>
  <c r="R371" i="14" s="1"/>
  <c r="AI285" i="14"/>
  <c r="V282" i="14"/>
  <c r="V371" i="14" s="1"/>
  <c r="AJ285" i="14"/>
  <c r="U283" i="14"/>
  <c r="S284" i="14"/>
  <c r="AC283" i="14"/>
  <c r="AK283" i="14"/>
  <c r="AE284" i="14"/>
  <c r="Z285" i="14"/>
  <c r="Q284" i="14"/>
  <c r="Y282" i="14"/>
  <c r="Y371" i="14" s="1"/>
  <c r="M197" i="13"/>
  <c r="I197" i="13"/>
  <c r="E197" i="13"/>
  <c r="L197" i="13"/>
  <c r="H197" i="13"/>
  <c r="K197" i="13"/>
  <c r="G197" i="13"/>
  <c r="J197" i="13"/>
  <c r="F197" i="13"/>
  <c r="X197" i="13"/>
  <c r="T197" i="13"/>
  <c r="W197" i="13"/>
  <c r="U197" i="13"/>
  <c r="AL197" i="13"/>
  <c r="AD197" i="13"/>
  <c r="N197" i="13"/>
  <c r="AI197" i="13"/>
  <c r="Z197" i="13"/>
  <c r="AK197" i="13"/>
  <c r="V197" i="13"/>
  <c r="AH197" i="13"/>
  <c r="AJ197" i="13"/>
  <c r="AE197" i="13"/>
  <c r="S197" i="13"/>
  <c r="Y197" i="13"/>
  <c r="AF197" i="13"/>
  <c r="AG197" i="13"/>
  <c r="R197" i="13"/>
  <c r="L209" i="13"/>
  <c r="H209" i="13"/>
  <c r="K209" i="13"/>
  <c r="G209" i="13"/>
  <c r="J209" i="13"/>
  <c r="F209" i="13"/>
  <c r="M209" i="13"/>
  <c r="I209" i="13"/>
  <c r="E209" i="13"/>
  <c r="X209" i="13"/>
  <c r="T209" i="13"/>
  <c r="W209" i="13"/>
  <c r="U209" i="13"/>
  <c r="AL209" i="13"/>
  <c r="AD209" i="13"/>
  <c r="N209" i="13"/>
  <c r="AI209" i="13"/>
  <c r="Z209" i="13"/>
  <c r="AK209" i="13"/>
  <c r="V209" i="13"/>
  <c r="AH209" i="13"/>
  <c r="AJ209" i="13"/>
  <c r="AE209" i="13"/>
  <c r="S209" i="13"/>
  <c r="Y209" i="13"/>
  <c r="AF209" i="13"/>
  <c r="AG209" i="13"/>
  <c r="R209" i="13"/>
  <c r="H371" i="13"/>
  <c r="I371" i="13"/>
  <c r="AJ298" i="13"/>
  <c r="AF298" i="13"/>
  <c r="Z298" i="13"/>
  <c r="V298" i="13"/>
  <c r="R298" i="13"/>
  <c r="L298" i="13"/>
  <c r="H298" i="13"/>
  <c r="D298" i="13"/>
  <c r="D387" i="13" s="1"/>
  <c r="C26" i="9" s="1"/>
  <c r="AI298" i="13"/>
  <c r="AE298" i="13"/>
  <c r="Y298" i="13"/>
  <c r="U298" i="13"/>
  <c r="Q298" i="13"/>
  <c r="K298" i="13"/>
  <c r="G298" i="13"/>
  <c r="AH298" i="13"/>
  <c r="X298" i="13"/>
  <c r="N298" i="13"/>
  <c r="F298" i="13"/>
  <c r="AG298" i="13"/>
  <c r="W298" i="13"/>
  <c r="M298" i="13"/>
  <c r="E298" i="13"/>
  <c r="AL298" i="13"/>
  <c r="AD298" i="13"/>
  <c r="T298" i="13"/>
  <c r="J298" i="13"/>
  <c r="I298" i="13"/>
  <c r="AK298" i="13"/>
  <c r="AC298" i="13"/>
  <c r="S298" i="13"/>
  <c r="F371" i="13"/>
  <c r="AK283" i="13"/>
  <c r="AH282" i="13"/>
  <c r="AH281" i="13"/>
  <c r="AH370" i="13" s="1"/>
  <c r="BF370" i="13" s="1"/>
  <c r="D360" i="13"/>
  <c r="D449" i="13" s="1"/>
  <c r="C88" i="9" s="1"/>
  <c r="X281" i="13"/>
  <c r="X282" i="13"/>
  <c r="AL285" i="13"/>
  <c r="Z283" i="13"/>
  <c r="M371" i="13"/>
  <c r="E371" i="13"/>
  <c r="K371" i="13"/>
  <c r="L371" i="13"/>
  <c r="T281" i="13"/>
  <c r="T370" i="13" s="1"/>
  <c r="T282" i="13"/>
  <c r="T284" i="13"/>
  <c r="U281" i="13"/>
  <c r="U282" i="13"/>
  <c r="AD285" i="13"/>
  <c r="AC282" i="13"/>
  <c r="AC281" i="13"/>
  <c r="AC370" i="13" s="1"/>
  <c r="AC297" i="13"/>
  <c r="AH285" i="13"/>
  <c r="AJ284" i="13"/>
  <c r="AE284" i="13"/>
  <c r="S284" i="13"/>
  <c r="AF281" i="13"/>
  <c r="AF370" i="13" s="1"/>
  <c r="AF282" i="13"/>
  <c r="AG281" i="13"/>
  <c r="AG370" i="13" s="1"/>
  <c r="BE370" i="13" s="1"/>
  <c r="AG282" i="13"/>
  <c r="AG297" i="13"/>
  <c r="R281" i="13"/>
  <c r="R370" i="13" s="1"/>
  <c r="R282" i="13"/>
  <c r="R284" i="13"/>
  <c r="J371" i="13"/>
  <c r="W282" i="13"/>
  <c r="W281" i="13"/>
  <c r="W370" i="13" s="1"/>
  <c r="AD282" i="13"/>
  <c r="AD281" i="13"/>
  <c r="AD370" i="13" s="1"/>
  <c r="BB370" i="13" s="1"/>
  <c r="AI282" i="13"/>
  <c r="AI281" i="13"/>
  <c r="AI370" i="13" s="1"/>
  <c r="Z282" i="13"/>
  <c r="Z281" i="13"/>
  <c r="Z370" i="13" s="1"/>
  <c r="Q281" i="13"/>
  <c r="Q370" i="13" s="1"/>
  <c r="Q282" i="13"/>
  <c r="Q284" i="13"/>
  <c r="D197" i="13"/>
  <c r="D94" i="13"/>
  <c r="G371" i="13"/>
  <c r="X284" i="13"/>
  <c r="AD283" i="13"/>
  <c r="AI284" i="13"/>
  <c r="AJ281" i="13"/>
  <c r="AJ370" i="13" s="1"/>
  <c r="AJ282" i="13"/>
  <c r="AE281" i="13"/>
  <c r="AE370" i="13" s="1"/>
  <c r="AE282" i="13"/>
  <c r="AJ286" i="13"/>
  <c r="AF286" i="13"/>
  <c r="Z286" i="13"/>
  <c r="V286" i="13"/>
  <c r="R286" i="13"/>
  <c r="L286" i="13"/>
  <c r="H286" i="13"/>
  <c r="D286" i="13"/>
  <c r="D375" i="13" s="1"/>
  <c r="C14" i="9" s="1"/>
  <c r="AI286" i="13"/>
  <c r="AE286" i="13"/>
  <c r="Y286" i="13"/>
  <c r="U286" i="13"/>
  <c r="Q286" i="13"/>
  <c r="K286" i="13"/>
  <c r="G286" i="13"/>
  <c r="AL286" i="13"/>
  <c r="AD286" i="13"/>
  <c r="T286" i="13"/>
  <c r="J286" i="13"/>
  <c r="AK286" i="13"/>
  <c r="AC286" i="13"/>
  <c r="S286" i="13"/>
  <c r="I286" i="13"/>
  <c r="AH286" i="13"/>
  <c r="X286" i="13"/>
  <c r="N286" i="13"/>
  <c r="F286" i="13"/>
  <c r="AG286" i="13"/>
  <c r="W286" i="13"/>
  <c r="M286" i="13"/>
  <c r="E286" i="13"/>
  <c r="D359" i="13"/>
  <c r="D448" i="13" s="1"/>
  <c r="C87" i="9" s="1"/>
  <c r="D209" i="13"/>
  <c r="D106" i="13"/>
  <c r="X297" i="13"/>
  <c r="X283" i="13"/>
  <c r="W284" i="13"/>
  <c r="U284" i="13"/>
  <c r="AL281" i="13"/>
  <c r="AL370" i="13" s="1"/>
  <c r="AL282" i="13"/>
  <c r="N282" i="13"/>
  <c r="N281" i="13"/>
  <c r="N370" i="13" s="1"/>
  <c r="AC284" i="13"/>
  <c r="AK281" i="13"/>
  <c r="AK370" i="13" s="1"/>
  <c r="BI370" i="13" s="1"/>
  <c r="AK282" i="13"/>
  <c r="AK297" i="13"/>
  <c r="V282" i="13"/>
  <c r="V281" i="13"/>
  <c r="V284" i="13"/>
  <c r="S281" i="13"/>
  <c r="S370" i="13" s="1"/>
  <c r="S282" i="13"/>
  <c r="Q283" i="13"/>
  <c r="Y281" i="13"/>
  <c r="Y282" i="13"/>
  <c r="Y284" i="13"/>
  <c r="AF285" i="13"/>
  <c r="AF284" i="13"/>
  <c r="AG284" i="13"/>
  <c r="AG283" i="13"/>
  <c r="Y94" i="13"/>
  <c r="E94" i="13"/>
  <c r="AH106" i="13"/>
  <c r="M106" i="13"/>
  <c r="AF96" i="14"/>
  <c r="R106" i="14"/>
  <c r="H96" i="14"/>
  <c r="I106" i="14"/>
  <c r="M94" i="13"/>
  <c r="J106" i="13"/>
  <c r="AK106" i="14"/>
  <c r="I96" i="14"/>
  <c r="Z106" i="13"/>
  <c r="J96" i="14"/>
  <c r="W106" i="14"/>
  <c r="N94" i="13"/>
  <c r="R106" i="13"/>
  <c r="W106" i="13"/>
  <c r="E96" i="14"/>
  <c r="AH96" i="14"/>
  <c r="W96" i="14"/>
  <c r="K106" i="14"/>
  <c r="AE106" i="13"/>
  <c r="AL96" i="14"/>
  <c r="R96" i="14"/>
  <c r="T94" i="13"/>
  <c r="AL94" i="13"/>
  <c r="AL106" i="13"/>
  <c r="U106" i="14"/>
  <c r="Z96" i="14"/>
  <c r="G106" i="13"/>
  <c r="V106" i="14"/>
  <c r="U94" i="13"/>
  <c r="Y106" i="13"/>
  <c r="G96" i="14"/>
  <c r="AH106" i="14"/>
  <c r="L96" i="14"/>
  <c r="U96" i="14"/>
  <c r="G94" i="13"/>
  <c r="N106" i="14"/>
  <c r="K94" i="13"/>
  <c r="K96" i="14"/>
  <c r="AJ106" i="13"/>
  <c r="AC104" i="14"/>
  <c r="AH94" i="13"/>
  <c r="J94" i="13"/>
  <c r="AI106" i="13"/>
  <c r="K106" i="13"/>
  <c r="AE106" i="14"/>
  <c r="Q105" i="14"/>
  <c r="AF106" i="14"/>
  <c r="AG94" i="13"/>
  <c r="AG106" i="13"/>
  <c r="AK96" i="14"/>
  <c r="Z106" i="14"/>
  <c r="Z94" i="13"/>
  <c r="X106" i="13"/>
  <c r="N96" i="14"/>
  <c r="R94" i="13"/>
  <c r="W94" i="13"/>
  <c r="S106" i="13"/>
  <c r="L106" i="13"/>
  <c r="AG106" i="14"/>
  <c r="Y106" i="14"/>
  <c r="AD96" i="14"/>
  <c r="H106" i="14"/>
  <c r="AD106" i="13"/>
  <c r="E106" i="14"/>
  <c r="T96" i="14"/>
  <c r="X94" i="13"/>
  <c r="AC94" i="14"/>
  <c r="AK94" i="13"/>
  <c r="AL106" i="14"/>
  <c r="Q95" i="14"/>
  <c r="N106" i="13"/>
  <c r="X96" i="14"/>
  <c r="S106" i="14"/>
  <c r="AJ94" i="13"/>
  <c r="AI94" i="13"/>
  <c r="L94" i="13"/>
  <c r="U106" i="13"/>
  <c r="M96" i="14"/>
  <c r="V96" i="14"/>
  <c r="J106" i="14"/>
  <c r="F106" i="14"/>
  <c r="AE94" i="13"/>
  <c r="AK106" i="13"/>
  <c r="L106" i="14"/>
  <c r="AI96" i="14"/>
  <c r="F94" i="13"/>
  <c r="I106" i="13"/>
  <c r="G106" i="14"/>
  <c r="S94" i="13"/>
  <c r="I94" i="13"/>
  <c r="V106" i="13"/>
  <c r="F106" i="13"/>
  <c r="AJ96" i="14"/>
  <c r="X106" i="14"/>
  <c r="F96" i="14"/>
  <c r="AD94" i="13"/>
  <c r="E106" i="13"/>
  <c r="AI106" i="14"/>
  <c r="AG96" i="14"/>
  <c r="AF94" i="13"/>
  <c r="H94" i="13"/>
  <c r="M106" i="14"/>
  <c r="T106" i="14"/>
  <c r="H106" i="13"/>
  <c r="AE96" i="14"/>
  <c r="T106" i="13"/>
  <c r="AF106" i="13"/>
  <c r="V94" i="13"/>
  <c r="Y96" i="14"/>
  <c r="AJ106" i="14"/>
  <c r="AD106" i="14"/>
  <c r="S96" i="14"/>
  <c r="R372" i="14" l="1"/>
  <c r="R373" i="14" s="1"/>
  <c r="R374" i="14" s="1"/>
  <c r="R375" i="14" s="1"/>
  <c r="R376" i="14" s="1"/>
  <c r="AL371" i="13"/>
  <c r="AE371" i="13"/>
  <c r="AF371" i="13"/>
  <c r="AF372" i="13" s="1"/>
  <c r="AF373" i="13" s="1"/>
  <c r="AF374" i="13" s="1"/>
  <c r="AF375" i="13" s="1"/>
  <c r="Y372" i="14"/>
  <c r="Y373" i="14" s="1"/>
  <c r="Y374" i="14" s="1"/>
  <c r="Y375" i="14" s="1"/>
  <c r="Y376" i="14" s="1"/>
  <c r="Y377" i="14" s="1"/>
  <c r="AF372" i="14"/>
  <c r="AF373" i="14" s="1"/>
  <c r="T372" i="14"/>
  <c r="V372" i="14"/>
  <c r="V373" i="14" s="1"/>
  <c r="AR370" i="14"/>
  <c r="AX370" i="14"/>
  <c r="AD373" i="14"/>
  <c r="AD374" i="14" s="1"/>
  <c r="AD375" i="14" s="1"/>
  <c r="AI371" i="13"/>
  <c r="AI372" i="13" s="1"/>
  <c r="AI373" i="13" s="1"/>
  <c r="AI374" i="13" s="1"/>
  <c r="AI375" i="13" s="1"/>
  <c r="W371" i="13"/>
  <c r="W372" i="13" s="1"/>
  <c r="AH371" i="14"/>
  <c r="AH372" i="14" s="1"/>
  <c r="BC371" i="13"/>
  <c r="AC371" i="13"/>
  <c r="AC372" i="13" s="1"/>
  <c r="AC373" i="13" s="1"/>
  <c r="AC374" i="13" s="1"/>
  <c r="AC375" i="13" s="1"/>
  <c r="AC372" i="14"/>
  <c r="AC373" i="14" s="1"/>
  <c r="AC374" i="14" s="1"/>
  <c r="AC375" i="14" s="1"/>
  <c r="AC376" i="14" s="1"/>
  <c r="Q372" i="14"/>
  <c r="Q373" i="14" s="1"/>
  <c r="Q374" i="14" s="1"/>
  <c r="S372" i="14"/>
  <c r="U372" i="14"/>
  <c r="U373" i="14" s="1"/>
  <c r="U374" i="14" s="1"/>
  <c r="U375" i="14" s="1"/>
  <c r="U376" i="14" s="1"/>
  <c r="U377" i="14" s="1"/>
  <c r="AK371" i="14"/>
  <c r="AK372" i="14" s="1"/>
  <c r="AK373" i="14" s="1"/>
  <c r="AK374" i="14" s="1"/>
  <c r="AK375" i="14" s="1"/>
  <c r="AK376" i="14" s="1"/>
  <c r="AK377" i="14" s="1"/>
  <c r="Q375" i="14"/>
  <c r="Q376" i="14" s="1"/>
  <c r="Q377" i="14" s="1"/>
  <c r="S373" i="14"/>
  <c r="S374" i="14" s="1"/>
  <c r="S375" i="14" s="1"/>
  <c r="S376" i="14" s="1"/>
  <c r="S377" i="14" s="1"/>
  <c r="AG372" i="14"/>
  <c r="AG373" i="14" s="1"/>
  <c r="AG374" i="14" s="1"/>
  <c r="AG375" i="14" s="1"/>
  <c r="AG376" i="14" s="1"/>
  <c r="AG377" i="14" s="1"/>
  <c r="BG370" i="13"/>
  <c r="R377" i="14"/>
  <c r="AE372" i="13"/>
  <c r="AD376" i="14"/>
  <c r="AD377" i="14" s="1"/>
  <c r="AF374" i="14"/>
  <c r="AF375" i="14" s="1"/>
  <c r="AF376" i="14" s="1"/>
  <c r="AF377" i="14" s="1"/>
  <c r="AL372" i="14"/>
  <c r="AL373" i="14" s="1"/>
  <c r="AL374" i="14" s="1"/>
  <c r="AL375" i="14" s="1"/>
  <c r="AL376" i="14" s="1"/>
  <c r="AL377" i="14" s="1"/>
  <c r="AF9" i="9"/>
  <c r="S371" i="13"/>
  <c r="S372" i="13" s="1"/>
  <c r="S373" i="13" s="1"/>
  <c r="S374" i="13" s="1"/>
  <c r="S375" i="13" s="1"/>
  <c r="BJ370" i="13"/>
  <c r="T371" i="13"/>
  <c r="T372" i="13" s="1"/>
  <c r="T373" i="13" s="1"/>
  <c r="T374" i="13" s="1"/>
  <c r="T375" i="13" s="1"/>
  <c r="V374" i="14"/>
  <c r="V375" i="14" s="1"/>
  <c r="V376" i="14" s="1"/>
  <c r="V377" i="14" s="1"/>
  <c r="BD370" i="13"/>
  <c r="W372" i="14"/>
  <c r="W373" i="14" s="1"/>
  <c r="W374" i="14" s="1"/>
  <c r="W375" i="14" s="1"/>
  <c r="W376" i="14" s="1"/>
  <c r="W377" i="14" s="1"/>
  <c r="BC370" i="13"/>
  <c r="AE9" i="9"/>
  <c r="AE372" i="14"/>
  <c r="AE373" i="14" s="1"/>
  <c r="AE374" i="14" s="1"/>
  <c r="AE375" i="14" s="1"/>
  <c r="AE376" i="14" s="1"/>
  <c r="AE377" i="14" s="1"/>
  <c r="BI370" i="14"/>
  <c r="Y370" i="13"/>
  <c r="Y371" i="13" s="1"/>
  <c r="Y372" i="13" s="1"/>
  <c r="Y373" i="13" s="1"/>
  <c r="Y374" i="13" s="1"/>
  <c r="Y375" i="13" s="1"/>
  <c r="AJ371" i="13"/>
  <c r="AJ372" i="13" s="1"/>
  <c r="AJ373" i="13" s="1"/>
  <c r="AJ374" i="13" s="1"/>
  <c r="AJ375" i="13" s="1"/>
  <c r="AI371" i="14"/>
  <c r="AI372" i="14" s="1"/>
  <c r="AI373" i="14" s="1"/>
  <c r="AI374" i="14" s="1"/>
  <c r="AI375" i="14" s="1"/>
  <c r="AI376" i="14" s="1"/>
  <c r="AI377" i="14" s="1"/>
  <c r="J10" i="9"/>
  <c r="E10" i="9"/>
  <c r="BB371" i="14"/>
  <c r="I10" i="9"/>
  <c r="BF371" i="14"/>
  <c r="AH373" i="14"/>
  <c r="AH374" i="14" s="1"/>
  <c r="AH375" i="14" s="1"/>
  <c r="AH376" i="14" s="1"/>
  <c r="AH377" i="14" s="1"/>
  <c r="AB9" i="9"/>
  <c r="BH370" i="13"/>
  <c r="AH9" i="9"/>
  <c r="AJ9" i="9"/>
  <c r="D10" i="9"/>
  <c r="BA371" i="14"/>
  <c r="K10" i="9"/>
  <c r="W373" i="13"/>
  <c r="W374" i="13" s="1"/>
  <c r="W375" i="13" s="1"/>
  <c r="G10" i="9"/>
  <c r="BD371" i="14"/>
  <c r="V370" i="13"/>
  <c r="V371" i="13" s="1"/>
  <c r="V372" i="13" s="1"/>
  <c r="V373" i="13" s="1"/>
  <c r="V374" i="13" s="1"/>
  <c r="V375" i="13" s="1"/>
  <c r="AK371" i="13"/>
  <c r="AK372" i="13" s="1"/>
  <c r="AK373" i="13" s="1"/>
  <c r="AK374" i="13" s="1"/>
  <c r="AK375" i="13" s="1"/>
  <c r="Q371" i="13"/>
  <c r="Q372" i="13" s="1"/>
  <c r="Q373" i="13" s="1"/>
  <c r="Q374" i="13" s="1"/>
  <c r="Q375" i="13" s="1"/>
  <c r="R371" i="13"/>
  <c r="R372" i="13" s="1"/>
  <c r="R373" i="13" s="1"/>
  <c r="R374" i="13" s="1"/>
  <c r="R375" i="13" s="1"/>
  <c r="BG371" i="13"/>
  <c r="AH371" i="13"/>
  <c r="AH372" i="13" s="1"/>
  <c r="AH373" i="13" s="1"/>
  <c r="AH374" i="13" s="1"/>
  <c r="AH375" i="13" s="1"/>
  <c r="F10" i="9"/>
  <c r="BC371" i="14"/>
  <c r="H10" i="9"/>
  <c r="BE371" i="14"/>
  <c r="Z372" i="14"/>
  <c r="Z373" i="14" s="1"/>
  <c r="Z374" i="14" s="1"/>
  <c r="Z375" i="14" s="1"/>
  <c r="Z376" i="14" s="1"/>
  <c r="BF370" i="14"/>
  <c r="AI9" i="9"/>
  <c r="AD9" i="9"/>
  <c r="X370" i="13"/>
  <c r="X371" i="13" s="1"/>
  <c r="X372" i="13" s="1"/>
  <c r="X373" i="13" s="1"/>
  <c r="X374" i="13" s="1"/>
  <c r="X375" i="13" s="1"/>
  <c r="L10" i="9"/>
  <c r="BI371" i="14"/>
  <c r="AG371" i="13"/>
  <c r="AG372" i="13" s="1"/>
  <c r="AG373" i="13" s="1"/>
  <c r="AG374" i="13" s="1"/>
  <c r="AG375" i="13" s="1"/>
  <c r="U370" i="13"/>
  <c r="U371" i="13" s="1"/>
  <c r="U372" i="13" s="1"/>
  <c r="U373" i="13" s="1"/>
  <c r="U374" i="13" s="1"/>
  <c r="U375" i="13" s="1"/>
  <c r="AL372" i="13"/>
  <c r="AL373" i="13" s="1"/>
  <c r="AL374" i="13" s="1"/>
  <c r="AL375" i="13" s="1"/>
  <c r="AE373" i="13"/>
  <c r="AE374" i="13" s="1"/>
  <c r="AE375" i="13" s="1"/>
  <c r="Z371" i="13"/>
  <c r="Z372" i="13" s="1"/>
  <c r="Z373" i="13" s="1"/>
  <c r="Z374" i="13" s="1"/>
  <c r="Z375" i="13" s="1"/>
  <c r="AD371" i="13"/>
  <c r="AD372" i="13" s="1"/>
  <c r="AD373" i="13" s="1"/>
  <c r="AD374" i="13" s="1"/>
  <c r="AD375" i="13" s="1"/>
  <c r="BF371" i="13"/>
  <c r="AJ371" i="14"/>
  <c r="AJ372" i="14" s="1"/>
  <c r="AJ373" i="14" s="1"/>
  <c r="AJ374" i="14" s="1"/>
  <c r="AJ375" i="14" s="1"/>
  <c r="AJ376" i="14" s="1"/>
  <c r="AJ377" i="14" s="1"/>
  <c r="BJ371" i="14"/>
  <c r="T373" i="14"/>
  <c r="T374" i="14" s="1"/>
  <c r="T375" i="14" s="1"/>
  <c r="T376" i="14" s="1"/>
  <c r="AG9" i="9"/>
  <c r="BA370" i="13"/>
  <c r="M9" i="9"/>
  <c r="X372" i="14"/>
  <c r="X373" i="14" s="1"/>
  <c r="X374" i="14" s="1"/>
  <c r="X375" i="14" s="1"/>
  <c r="X376" i="14" s="1"/>
  <c r="X377" i="14" s="1"/>
  <c r="AC9" i="9"/>
  <c r="Q9" i="9"/>
  <c r="T377" i="14"/>
  <c r="Z377" i="14"/>
  <c r="AU370" i="13"/>
  <c r="Q209" i="14"/>
  <c r="Q299" i="14" s="1"/>
  <c r="L210" i="14"/>
  <c r="H210" i="14"/>
  <c r="K210" i="14"/>
  <c r="G210" i="14"/>
  <c r="N210" i="14"/>
  <c r="J210" i="14"/>
  <c r="F210" i="14"/>
  <c r="E210" i="14"/>
  <c r="I210" i="14"/>
  <c r="M210" i="14"/>
  <c r="W210" i="14"/>
  <c r="X210" i="14"/>
  <c r="AG210" i="14"/>
  <c r="AH210" i="14"/>
  <c r="AL210" i="14"/>
  <c r="R210" i="14"/>
  <c r="AI210" i="14"/>
  <c r="V210" i="14"/>
  <c r="AJ210" i="14"/>
  <c r="U210" i="14"/>
  <c r="AD210" i="14"/>
  <c r="S210" i="14"/>
  <c r="AF210" i="14"/>
  <c r="AK210" i="14"/>
  <c r="AE210" i="14"/>
  <c r="Z210" i="14"/>
  <c r="T210" i="14"/>
  <c r="Y210" i="14"/>
  <c r="AC198" i="14"/>
  <c r="AC288" i="14" s="1"/>
  <c r="AC208" i="14"/>
  <c r="AC298" i="14" s="1"/>
  <c r="K200" i="14"/>
  <c r="G200" i="14"/>
  <c r="J200" i="14"/>
  <c r="E200" i="14"/>
  <c r="F200" i="14"/>
  <c r="N200" i="14"/>
  <c r="I200" i="14"/>
  <c r="M200" i="14"/>
  <c r="H200" i="14"/>
  <c r="L200" i="14"/>
  <c r="W200" i="14"/>
  <c r="X200" i="14"/>
  <c r="AG200" i="14"/>
  <c r="AH200" i="14"/>
  <c r="AL200" i="14"/>
  <c r="R200" i="14"/>
  <c r="AI200" i="14"/>
  <c r="V200" i="14"/>
  <c r="AJ200" i="14"/>
  <c r="U200" i="14"/>
  <c r="AD200" i="14"/>
  <c r="S200" i="14"/>
  <c r="AF200" i="14"/>
  <c r="AK200" i="14"/>
  <c r="AE200" i="14"/>
  <c r="Z200" i="14"/>
  <c r="T200" i="14"/>
  <c r="Y200" i="14"/>
  <c r="Q199" i="14"/>
  <c r="Q289" i="14" s="1"/>
  <c r="Q378" i="14" s="1"/>
  <c r="AB105" i="14"/>
  <c r="N372" i="14"/>
  <c r="AX371" i="14"/>
  <c r="AI289" i="14"/>
  <c r="AE289" i="14"/>
  <c r="Y289" i="14"/>
  <c r="U289" i="14"/>
  <c r="K289" i="14"/>
  <c r="G289" i="14"/>
  <c r="AK289" i="14"/>
  <c r="AF289" i="14"/>
  <c r="AF378" i="14" s="1"/>
  <c r="X289" i="14"/>
  <c r="S289" i="14"/>
  <c r="S378" i="14" s="1"/>
  <c r="L289" i="14"/>
  <c r="F289" i="14"/>
  <c r="AJ289" i="14"/>
  <c r="AD289" i="14"/>
  <c r="AD378" i="14" s="1"/>
  <c r="W289" i="14"/>
  <c r="W378" i="14" s="1"/>
  <c r="R289" i="14"/>
  <c r="R378" i="14" s="1"/>
  <c r="J289" i="14"/>
  <c r="E289" i="14"/>
  <c r="AG289" i="14"/>
  <c r="T289" i="14"/>
  <c r="M289" i="14"/>
  <c r="Z289" i="14"/>
  <c r="I289" i="14"/>
  <c r="AL289" i="14"/>
  <c r="V289" i="14"/>
  <c r="V378" i="14" s="1"/>
  <c r="H289" i="14"/>
  <c r="AH289" i="14"/>
  <c r="N289" i="14"/>
  <c r="D289" i="14"/>
  <c r="D378" i="14" s="1"/>
  <c r="D210" i="14"/>
  <c r="P106" i="14"/>
  <c r="D107" i="14"/>
  <c r="E372" i="14"/>
  <c r="AO371" i="14"/>
  <c r="J372" i="14"/>
  <c r="AT371" i="14"/>
  <c r="H372" i="14"/>
  <c r="AR371" i="14"/>
  <c r="AL299" i="14"/>
  <c r="AH299" i="14"/>
  <c r="AD299" i="14"/>
  <c r="X299" i="14"/>
  <c r="T299" i="14"/>
  <c r="N299" i="14"/>
  <c r="J299" i="14"/>
  <c r="F299" i="14"/>
  <c r="AK299" i="14"/>
  <c r="AG299" i="14"/>
  <c r="W299" i="14"/>
  <c r="S299" i="14"/>
  <c r="M299" i="14"/>
  <c r="I299" i="14"/>
  <c r="E299" i="14"/>
  <c r="AF299" i="14"/>
  <c r="V299" i="14"/>
  <c r="L299" i="14"/>
  <c r="D299" i="14"/>
  <c r="D388" i="14" s="1"/>
  <c r="AE299" i="14"/>
  <c r="U299" i="14"/>
  <c r="K299" i="14"/>
  <c r="AI299" i="14"/>
  <c r="R299" i="14"/>
  <c r="AJ299" i="14"/>
  <c r="H299" i="14"/>
  <c r="Z299" i="14"/>
  <c r="G299" i="14"/>
  <c r="Y299" i="14"/>
  <c r="F372" i="14"/>
  <c r="AP371" i="14"/>
  <c r="I372" i="14"/>
  <c r="AS371" i="14"/>
  <c r="AU371" i="14"/>
  <c r="K372" i="14"/>
  <c r="D200" i="14"/>
  <c r="P96" i="14"/>
  <c r="D97" i="14"/>
  <c r="AQ371" i="14"/>
  <c r="G372" i="14"/>
  <c r="AB95" i="14"/>
  <c r="M372" i="14"/>
  <c r="AW371" i="14"/>
  <c r="D360" i="14"/>
  <c r="D449" i="14" s="1"/>
  <c r="AV371" i="14"/>
  <c r="L372" i="14"/>
  <c r="K210" i="13"/>
  <c r="G210" i="13"/>
  <c r="J210" i="13"/>
  <c r="F210" i="13"/>
  <c r="M210" i="13"/>
  <c r="I210" i="13"/>
  <c r="E210" i="13"/>
  <c r="L210" i="13"/>
  <c r="H210" i="13"/>
  <c r="X210" i="13"/>
  <c r="T210" i="13"/>
  <c r="W210" i="13"/>
  <c r="U210" i="13"/>
  <c r="AL210" i="13"/>
  <c r="AD210" i="13"/>
  <c r="N210" i="13"/>
  <c r="AI210" i="13"/>
  <c r="Z210" i="13"/>
  <c r="AK210" i="13"/>
  <c r="V210" i="13"/>
  <c r="AH210" i="13"/>
  <c r="AJ210" i="13"/>
  <c r="AE210" i="13"/>
  <c r="S210" i="13"/>
  <c r="Y210" i="13"/>
  <c r="AF210" i="13"/>
  <c r="AG210" i="13"/>
  <c r="R210" i="13"/>
  <c r="L198" i="13"/>
  <c r="H198" i="13"/>
  <c r="K198" i="13"/>
  <c r="G198" i="13"/>
  <c r="J198" i="13"/>
  <c r="F198" i="13"/>
  <c r="M198" i="13"/>
  <c r="I198" i="13"/>
  <c r="E198" i="13"/>
  <c r="X198" i="13"/>
  <c r="T198" i="13"/>
  <c r="W198" i="13"/>
  <c r="U198" i="13"/>
  <c r="AL198" i="13"/>
  <c r="AD198" i="13"/>
  <c r="N198" i="13"/>
  <c r="AI198" i="13"/>
  <c r="Z198" i="13"/>
  <c r="AK198" i="13"/>
  <c r="V198" i="13"/>
  <c r="AH198" i="13"/>
  <c r="AJ198" i="13"/>
  <c r="AE198" i="13"/>
  <c r="S198" i="13"/>
  <c r="Y198" i="13"/>
  <c r="AF198" i="13"/>
  <c r="AG198" i="13"/>
  <c r="R198" i="13"/>
  <c r="AK287" i="13"/>
  <c r="AG287" i="13"/>
  <c r="AC287" i="13"/>
  <c r="W287" i="13"/>
  <c r="S287" i="13"/>
  <c r="M287" i="13"/>
  <c r="I287" i="13"/>
  <c r="E287" i="13"/>
  <c r="AJ287" i="13"/>
  <c r="AF287" i="13"/>
  <c r="Z287" i="13"/>
  <c r="V287" i="13"/>
  <c r="R287" i="13"/>
  <c r="L287" i="13"/>
  <c r="H287" i="13"/>
  <c r="D287" i="13"/>
  <c r="D376" i="13" s="1"/>
  <c r="C15" i="9" s="1"/>
  <c r="AE287" i="13"/>
  <c r="U287" i="13"/>
  <c r="K287" i="13"/>
  <c r="AL287" i="13"/>
  <c r="AD287" i="13"/>
  <c r="T287" i="13"/>
  <c r="J287" i="13"/>
  <c r="AI287" i="13"/>
  <c r="Y287" i="13"/>
  <c r="Q287" i="13"/>
  <c r="G287" i="13"/>
  <c r="AH287" i="13"/>
  <c r="X287" i="13"/>
  <c r="N287" i="13"/>
  <c r="F287" i="13"/>
  <c r="E372" i="13"/>
  <c r="F372" i="13"/>
  <c r="BB372" i="13" s="1"/>
  <c r="AP371" i="13"/>
  <c r="J372" i="13"/>
  <c r="I372" i="13"/>
  <c r="AK299" i="13"/>
  <c r="AG299" i="13"/>
  <c r="AC299" i="13"/>
  <c r="W299" i="13"/>
  <c r="S299" i="13"/>
  <c r="M299" i="13"/>
  <c r="I299" i="13"/>
  <c r="E299" i="13"/>
  <c r="AJ299" i="13"/>
  <c r="AF299" i="13"/>
  <c r="Z299" i="13"/>
  <c r="V299" i="13"/>
  <c r="R299" i="13"/>
  <c r="L299" i="13"/>
  <c r="H299" i="13"/>
  <c r="D299" i="13"/>
  <c r="D388" i="13" s="1"/>
  <c r="C27" i="9" s="1"/>
  <c r="AI299" i="13"/>
  <c r="Y299" i="13"/>
  <c r="Q299" i="13"/>
  <c r="G299" i="13"/>
  <c r="AH299" i="13"/>
  <c r="X299" i="13"/>
  <c r="N299" i="13"/>
  <c r="F299" i="13"/>
  <c r="AE299" i="13"/>
  <c r="U299" i="13"/>
  <c r="K299" i="13"/>
  <c r="J299" i="13"/>
  <c r="AL299" i="13"/>
  <c r="AD299" i="13"/>
  <c r="T299" i="13"/>
  <c r="G372" i="13"/>
  <c r="BC372" i="13" s="1"/>
  <c r="K372" i="13"/>
  <c r="BG372" i="13" s="1"/>
  <c r="AU371" i="13"/>
  <c r="M372" i="13"/>
  <c r="H372" i="13"/>
  <c r="N371" i="13"/>
  <c r="BJ371" i="13" s="1"/>
  <c r="AX370" i="13"/>
  <c r="D210" i="13"/>
  <c r="D107" i="13"/>
  <c r="AQ370" i="13"/>
  <c r="D198" i="13"/>
  <c r="D95" i="13"/>
  <c r="L372" i="13"/>
  <c r="AO370" i="13"/>
  <c r="AP370" i="13"/>
  <c r="AR370" i="13"/>
  <c r="AI95" i="13"/>
  <c r="K95" i="13"/>
  <c r="U107" i="13"/>
  <c r="E97" i="14"/>
  <c r="U107" i="14"/>
  <c r="I107" i="14"/>
  <c r="V97" i="14"/>
  <c r="Z95" i="13"/>
  <c r="S97" i="14"/>
  <c r="V107" i="14"/>
  <c r="V95" i="13"/>
  <c r="F95" i="13"/>
  <c r="N107" i="13"/>
  <c r="Z107" i="14"/>
  <c r="F97" i="14"/>
  <c r="AJ107" i="14"/>
  <c r="L107" i="14"/>
  <c r="AJ107" i="13"/>
  <c r="T107" i="14"/>
  <c r="AG95" i="13"/>
  <c r="T95" i="13"/>
  <c r="AE107" i="13"/>
  <c r="AE107" i="14"/>
  <c r="W97" i="14"/>
  <c r="H107" i="14"/>
  <c r="X107" i="13"/>
  <c r="U95" i="13"/>
  <c r="Y107" i="13"/>
  <c r="G107" i="13"/>
  <c r="J97" i="14"/>
  <c r="J107" i="14"/>
  <c r="AJ97" i="14"/>
  <c r="F107" i="14"/>
  <c r="I95" i="13"/>
  <c r="K107" i="14"/>
  <c r="AC95" i="14"/>
  <c r="N95" i="13"/>
  <c r="R107" i="13"/>
  <c r="W107" i="13"/>
  <c r="G97" i="14"/>
  <c r="R107" i="14"/>
  <c r="N107" i="14"/>
  <c r="AH97" i="14"/>
  <c r="L107" i="13"/>
  <c r="AF97" i="14"/>
  <c r="AE95" i="13"/>
  <c r="E95" i="13"/>
  <c r="S107" i="14"/>
  <c r="Y95" i="13"/>
  <c r="H95" i="13"/>
  <c r="AH107" i="13"/>
  <c r="E107" i="13"/>
  <c r="AI107" i="14"/>
  <c r="R97" i="14"/>
  <c r="N97" i="14"/>
  <c r="L97" i="14"/>
  <c r="AF107" i="13"/>
  <c r="E107" i="14"/>
  <c r="R95" i="13"/>
  <c r="W95" i="13"/>
  <c r="S107" i="13"/>
  <c r="K107" i="13"/>
  <c r="AC105" i="14"/>
  <c r="Y97" i="14"/>
  <c r="AL97" i="14"/>
  <c r="AD97" i="14"/>
  <c r="M97" i="14"/>
  <c r="Z97" i="14"/>
  <c r="AK95" i="13"/>
  <c r="J95" i="13"/>
  <c r="AD107" i="13"/>
  <c r="M107" i="14"/>
  <c r="Y107" i="14"/>
  <c r="AL107" i="14"/>
  <c r="G107" i="14"/>
  <c r="X95" i="13"/>
  <c r="F107" i="13"/>
  <c r="AG97" i="14"/>
  <c r="U97" i="14"/>
  <c r="M107" i="13"/>
  <c r="AJ95" i="13"/>
  <c r="AH95" i="13"/>
  <c r="M95" i="13"/>
  <c r="AI107" i="13"/>
  <c r="J107" i="13"/>
  <c r="AI97" i="14"/>
  <c r="AF107" i="14"/>
  <c r="AH107" i="14"/>
  <c r="AF95" i="13"/>
  <c r="AL107" i="13"/>
  <c r="W107" i="14"/>
  <c r="S95" i="13"/>
  <c r="L95" i="13"/>
  <c r="V107" i="13"/>
  <c r="I107" i="13"/>
  <c r="AG107" i="14"/>
  <c r="X97" i="14"/>
  <c r="Q96" i="14"/>
  <c r="AL95" i="13"/>
  <c r="AK107" i="14"/>
  <c r="K97" i="14"/>
  <c r="AD95" i="13"/>
  <c r="AG107" i="13"/>
  <c r="T107" i="13"/>
  <c r="AE97" i="14"/>
  <c r="X107" i="14"/>
  <c r="T97" i="14"/>
  <c r="I97" i="14"/>
  <c r="G95" i="13"/>
  <c r="AD107" i="14"/>
  <c r="H107" i="13"/>
  <c r="AK97" i="14"/>
  <c r="Z107" i="13"/>
  <c r="AK107" i="13"/>
  <c r="Q106" i="14"/>
  <c r="H97" i="14"/>
  <c r="S376" i="13" l="1"/>
  <c r="BD372" i="13"/>
  <c r="BA372" i="13"/>
  <c r="BA371" i="13"/>
  <c r="BI372" i="13"/>
  <c r="BF372" i="13"/>
  <c r="AG378" i="14"/>
  <c r="AC377" i="14"/>
  <c r="BD371" i="13"/>
  <c r="AL378" i="14"/>
  <c r="AJ376" i="13"/>
  <c r="AS370" i="13"/>
  <c r="V376" i="13"/>
  <c r="AE376" i="13"/>
  <c r="X376" i="13"/>
  <c r="BH371" i="14"/>
  <c r="BI371" i="13"/>
  <c r="F11" i="9"/>
  <c r="BC372" i="14"/>
  <c r="H11" i="9"/>
  <c r="BE372" i="14"/>
  <c r="AK9" i="9"/>
  <c r="Y9" i="9"/>
  <c r="J11" i="9"/>
  <c r="BG372" i="14"/>
  <c r="G11" i="9"/>
  <c r="BD372" i="14"/>
  <c r="D11" i="9"/>
  <c r="BA372" i="14"/>
  <c r="M10" i="9"/>
  <c r="AL376" i="13"/>
  <c r="AI376" i="13"/>
  <c r="AV370" i="13"/>
  <c r="R10" i="9"/>
  <c r="AD10" i="9"/>
  <c r="R376" i="13"/>
  <c r="AT370" i="13"/>
  <c r="BB371" i="13"/>
  <c r="AI10" i="9"/>
  <c r="W10" i="9"/>
  <c r="AI378" i="14"/>
  <c r="Y376" i="13"/>
  <c r="AE378" i="14"/>
  <c r="AG376" i="13"/>
  <c r="BE371" i="13"/>
  <c r="AH10" i="9"/>
  <c r="V10" i="9"/>
  <c r="BH372" i="13"/>
  <c r="BE372" i="13"/>
  <c r="K11" i="9"/>
  <c r="BH372" i="14"/>
  <c r="L11" i="9"/>
  <c r="BI372" i="14"/>
  <c r="E11" i="9"/>
  <c r="BB372" i="14"/>
  <c r="AJ378" i="14"/>
  <c r="AD376" i="13"/>
  <c r="U376" i="13"/>
  <c r="Q376" i="13"/>
  <c r="W376" i="13"/>
  <c r="AH378" i="14"/>
  <c r="Q10" i="9"/>
  <c r="AC10" i="9"/>
  <c r="BH371" i="13"/>
  <c r="AW370" i="13"/>
  <c r="T376" i="13"/>
  <c r="AF376" i="13"/>
  <c r="AG10" i="9"/>
  <c r="U10" i="9"/>
  <c r="I11" i="9"/>
  <c r="BF372" i="14"/>
  <c r="BJ372" i="14"/>
  <c r="Z376" i="13"/>
  <c r="AJ10" i="9"/>
  <c r="X10" i="9"/>
  <c r="AF10" i="9"/>
  <c r="T10" i="9"/>
  <c r="AH376" i="13"/>
  <c r="AK376" i="13"/>
  <c r="AE10" i="9"/>
  <c r="S10" i="9"/>
  <c r="AK378" i="14"/>
  <c r="AB10" i="9"/>
  <c r="P10" i="9"/>
  <c r="BG371" i="14"/>
  <c r="AC376" i="13"/>
  <c r="U378" i="14"/>
  <c r="X378" i="14"/>
  <c r="T378" i="14"/>
  <c r="Z378" i="14"/>
  <c r="Y378" i="14"/>
  <c r="AO371" i="13"/>
  <c r="AW371" i="13"/>
  <c r="AV371" i="13"/>
  <c r="AQ371" i="13"/>
  <c r="AC199" i="14"/>
  <c r="AC289" i="14" s="1"/>
  <c r="AC378" i="14" s="1"/>
  <c r="Q200" i="14"/>
  <c r="Q290" i="14" s="1"/>
  <c r="Q379" i="14" s="1"/>
  <c r="Q210" i="14"/>
  <c r="K201" i="14"/>
  <c r="G201" i="14"/>
  <c r="N201" i="14"/>
  <c r="J201" i="14"/>
  <c r="F201" i="14"/>
  <c r="I201" i="14"/>
  <c r="H201" i="14"/>
  <c r="L201" i="14"/>
  <c r="M201" i="14"/>
  <c r="E201" i="14"/>
  <c r="W201" i="14"/>
  <c r="X201" i="14"/>
  <c r="AG201" i="14"/>
  <c r="AH201" i="14"/>
  <c r="AL201" i="14"/>
  <c r="R201" i="14"/>
  <c r="AI201" i="14"/>
  <c r="V201" i="14"/>
  <c r="AJ201" i="14"/>
  <c r="U201" i="14"/>
  <c r="AD201" i="14"/>
  <c r="S201" i="14"/>
  <c r="AF201" i="14"/>
  <c r="AK201" i="14"/>
  <c r="AE201" i="14"/>
  <c r="Z201" i="14"/>
  <c r="T201" i="14"/>
  <c r="Y201" i="14"/>
  <c r="K211" i="14"/>
  <c r="G211" i="14"/>
  <c r="N211" i="14"/>
  <c r="J211" i="14"/>
  <c r="F211" i="14"/>
  <c r="M211" i="14"/>
  <c r="I211" i="14"/>
  <c r="E211" i="14"/>
  <c r="H211" i="14"/>
  <c r="L211" i="14"/>
  <c r="W211" i="14"/>
  <c r="X211" i="14"/>
  <c r="AG211" i="14"/>
  <c r="AH211" i="14"/>
  <c r="AL211" i="14"/>
  <c r="R211" i="14"/>
  <c r="AI211" i="14"/>
  <c r="V211" i="14"/>
  <c r="AJ211" i="14"/>
  <c r="U211" i="14"/>
  <c r="AD211" i="14"/>
  <c r="S211" i="14"/>
  <c r="AF211" i="14"/>
  <c r="AK211" i="14"/>
  <c r="AE211" i="14"/>
  <c r="Z211" i="14"/>
  <c r="T211" i="14"/>
  <c r="Y211" i="14"/>
  <c r="AC209" i="14"/>
  <c r="AC299" i="14" s="1"/>
  <c r="AR372" i="14"/>
  <c r="H373" i="14"/>
  <c r="E373" i="14"/>
  <c r="AO372" i="14"/>
  <c r="G373" i="14"/>
  <c r="AQ372" i="14"/>
  <c r="AB96" i="14"/>
  <c r="K373" i="14"/>
  <c r="AU372" i="14"/>
  <c r="AB106" i="14"/>
  <c r="AV372" i="14"/>
  <c r="L373" i="14"/>
  <c r="M373" i="14"/>
  <c r="AW372" i="14"/>
  <c r="N373" i="14"/>
  <c r="AX372" i="14"/>
  <c r="D201" i="14"/>
  <c r="P97" i="14"/>
  <c r="D98" i="14"/>
  <c r="AS372" i="14"/>
  <c r="I373" i="14"/>
  <c r="P107" i="14"/>
  <c r="D211" i="14"/>
  <c r="D108" i="14"/>
  <c r="AJ290" i="14"/>
  <c r="AF290" i="14"/>
  <c r="AF379" i="14" s="1"/>
  <c r="Z290" i="14"/>
  <c r="V290" i="14"/>
  <c r="V379" i="14" s="1"/>
  <c r="R290" i="14"/>
  <c r="R379" i="14" s="1"/>
  <c r="L290" i="14"/>
  <c r="H290" i="14"/>
  <c r="D290" i="14"/>
  <c r="D379" i="14" s="1"/>
  <c r="AL290" i="14"/>
  <c r="AL379" i="14" s="1"/>
  <c r="AG290" i="14"/>
  <c r="Y290" i="14"/>
  <c r="T290" i="14"/>
  <c r="M290" i="14"/>
  <c r="G290" i="14"/>
  <c r="AK290" i="14"/>
  <c r="AE290" i="14"/>
  <c r="X290" i="14"/>
  <c r="S290" i="14"/>
  <c r="S379" i="14" s="1"/>
  <c r="K290" i="14"/>
  <c r="F290" i="14"/>
  <c r="AH290" i="14"/>
  <c r="U290" i="14"/>
  <c r="I290" i="14"/>
  <c r="J290" i="14"/>
  <c r="W290" i="14"/>
  <c r="W379" i="14" s="1"/>
  <c r="E290" i="14"/>
  <c r="AI290" i="14"/>
  <c r="N290" i="14"/>
  <c r="AD290" i="14"/>
  <c r="AD379" i="14" s="1"/>
  <c r="F373" i="14"/>
  <c r="AP372" i="14"/>
  <c r="J373" i="14"/>
  <c r="AT372" i="14"/>
  <c r="AI300" i="14"/>
  <c r="AE300" i="14"/>
  <c r="Y300" i="14"/>
  <c r="U300" i="14"/>
  <c r="Q300" i="14"/>
  <c r="K300" i="14"/>
  <c r="G300" i="14"/>
  <c r="AL300" i="14"/>
  <c r="AH300" i="14"/>
  <c r="AD300" i="14"/>
  <c r="X300" i="14"/>
  <c r="T300" i="14"/>
  <c r="N300" i="14"/>
  <c r="J300" i="14"/>
  <c r="F300" i="14"/>
  <c r="AG300" i="14"/>
  <c r="W300" i="14"/>
  <c r="M300" i="14"/>
  <c r="E300" i="14"/>
  <c r="AF300" i="14"/>
  <c r="V300" i="14"/>
  <c r="L300" i="14"/>
  <c r="D300" i="14"/>
  <c r="D389" i="14" s="1"/>
  <c r="AJ300" i="14"/>
  <c r="R300" i="14"/>
  <c r="H300" i="14"/>
  <c r="Z300" i="14"/>
  <c r="S300" i="14"/>
  <c r="AK300" i="14"/>
  <c r="I300" i="14"/>
  <c r="J211" i="13"/>
  <c r="F211" i="13"/>
  <c r="M211" i="13"/>
  <c r="I211" i="13"/>
  <c r="E211" i="13"/>
  <c r="L211" i="13"/>
  <c r="H211" i="13"/>
  <c r="K211" i="13"/>
  <c r="G211" i="13"/>
  <c r="X211" i="13"/>
  <c r="T211" i="13"/>
  <c r="W211" i="13"/>
  <c r="U211" i="13"/>
  <c r="AL211" i="13"/>
  <c r="AD211" i="13"/>
  <c r="N211" i="13"/>
  <c r="AI211" i="13"/>
  <c r="Z211" i="13"/>
  <c r="AK211" i="13"/>
  <c r="V211" i="13"/>
  <c r="AH211" i="13"/>
  <c r="AJ211" i="13"/>
  <c r="AE211" i="13"/>
  <c r="S211" i="13"/>
  <c r="Y211" i="13"/>
  <c r="AF211" i="13"/>
  <c r="AG211" i="13"/>
  <c r="R211" i="13"/>
  <c r="K199" i="13"/>
  <c r="G199" i="13"/>
  <c r="J199" i="13"/>
  <c r="F199" i="13"/>
  <c r="M199" i="13"/>
  <c r="I199" i="13"/>
  <c r="E199" i="13"/>
  <c r="L199" i="13"/>
  <c r="H199" i="13"/>
  <c r="X199" i="13"/>
  <c r="T199" i="13"/>
  <c r="W199" i="13"/>
  <c r="U199" i="13"/>
  <c r="AL199" i="13"/>
  <c r="AD199" i="13"/>
  <c r="N199" i="13"/>
  <c r="AI199" i="13"/>
  <c r="Z199" i="13"/>
  <c r="AK199" i="13"/>
  <c r="V199" i="13"/>
  <c r="AH199" i="13"/>
  <c r="AJ199" i="13"/>
  <c r="AE199" i="13"/>
  <c r="S199" i="13"/>
  <c r="Y199" i="13"/>
  <c r="AF199" i="13"/>
  <c r="AG199" i="13"/>
  <c r="R199" i="13"/>
  <c r="L373" i="13"/>
  <c r="BH373" i="13" s="1"/>
  <c r="AV372" i="13"/>
  <c r="AL288" i="13"/>
  <c r="AH288" i="13"/>
  <c r="AD288" i="13"/>
  <c r="X288" i="13"/>
  <c r="X377" i="13" s="1"/>
  <c r="T288" i="13"/>
  <c r="N288" i="13"/>
  <c r="J288" i="13"/>
  <c r="F288" i="13"/>
  <c r="AK288" i="13"/>
  <c r="AG288" i="13"/>
  <c r="AC288" i="13"/>
  <c r="W288" i="13"/>
  <c r="S288" i="13"/>
  <c r="S377" i="13" s="1"/>
  <c r="M288" i="13"/>
  <c r="I288" i="13"/>
  <c r="E288" i="13"/>
  <c r="AF288" i="13"/>
  <c r="V288" i="13"/>
  <c r="V377" i="13" s="1"/>
  <c r="L288" i="13"/>
  <c r="D288" i="13"/>
  <c r="D377" i="13" s="1"/>
  <c r="C16" i="9" s="1"/>
  <c r="AE288" i="13"/>
  <c r="AE377" i="13" s="1"/>
  <c r="U288" i="13"/>
  <c r="K288" i="13"/>
  <c r="AJ288" i="13"/>
  <c r="AJ377" i="13" s="1"/>
  <c r="Z288" i="13"/>
  <c r="R288" i="13"/>
  <c r="H288" i="13"/>
  <c r="AI288" i="13"/>
  <c r="Y288" i="13"/>
  <c r="Q288" i="13"/>
  <c r="G288" i="13"/>
  <c r="N372" i="13"/>
  <c r="BJ372" i="13" s="1"/>
  <c r="AX371" i="13"/>
  <c r="M373" i="13"/>
  <c r="BI373" i="13" s="1"/>
  <c r="AW372" i="13"/>
  <c r="E373" i="13"/>
  <c r="BA373" i="13" s="1"/>
  <c r="AR371" i="13"/>
  <c r="AL300" i="13"/>
  <c r="AH300" i="13"/>
  <c r="AD300" i="13"/>
  <c r="X300" i="13"/>
  <c r="T300" i="13"/>
  <c r="N300" i="13"/>
  <c r="J300" i="13"/>
  <c r="F300" i="13"/>
  <c r="AK300" i="13"/>
  <c r="AG300" i="13"/>
  <c r="AC300" i="13"/>
  <c r="W300" i="13"/>
  <c r="S300" i="13"/>
  <c r="M300" i="13"/>
  <c r="I300" i="13"/>
  <c r="E300" i="13"/>
  <c r="AJ300" i="13"/>
  <c r="Z300" i="13"/>
  <c r="R300" i="13"/>
  <c r="H300" i="13"/>
  <c r="AI300" i="13"/>
  <c r="Y300" i="13"/>
  <c r="Q300" i="13"/>
  <c r="G300" i="13"/>
  <c r="AF300" i="13"/>
  <c r="V300" i="13"/>
  <c r="L300" i="13"/>
  <c r="D300" i="13"/>
  <c r="D389" i="13" s="1"/>
  <c r="C28" i="9" s="1"/>
  <c r="K300" i="13"/>
  <c r="AE300" i="13"/>
  <c r="U300" i="13"/>
  <c r="H373" i="13"/>
  <c r="BD373" i="13" s="1"/>
  <c r="AR372" i="13"/>
  <c r="I373" i="13"/>
  <c r="BE373" i="13" s="1"/>
  <c r="AS372" i="13"/>
  <c r="AT371" i="13"/>
  <c r="D211" i="13"/>
  <c r="D108" i="13"/>
  <c r="G373" i="13"/>
  <c r="BC373" i="13" s="1"/>
  <c r="AQ372" i="13"/>
  <c r="AP372" i="13"/>
  <c r="F373" i="13"/>
  <c r="BB373" i="13" s="1"/>
  <c r="D199" i="13"/>
  <c r="D96" i="13"/>
  <c r="K373" i="13"/>
  <c r="BG373" i="13" s="1"/>
  <c r="AU372" i="13"/>
  <c r="AS371" i="13"/>
  <c r="AT372" i="13"/>
  <c r="J373" i="13"/>
  <c r="BF373" i="13" s="1"/>
  <c r="AK96" i="13"/>
  <c r="M96" i="13"/>
  <c r="AD108" i="13"/>
  <c r="AF98" i="14"/>
  <c r="AF108" i="14"/>
  <c r="Y98" i="14"/>
  <c r="AJ98" i="14"/>
  <c r="N98" i="14"/>
  <c r="F108" i="14"/>
  <c r="I108" i="14"/>
  <c r="F98" i="14"/>
  <c r="N108" i="13"/>
  <c r="J108" i="14"/>
  <c r="AJ96" i="13"/>
  <c r="L96" i="13"/>
  <c r="Z108" i="13"/>
  <c r="R108" i="14"/>
  <c r="N96" i="13"/>
  <c r="H98" i="14"/>
  <c r="I98" i="14"/>
  <c r="U96" i="13"/>
  <c r="Y108" i="13"/>
  <c r="F108" i="13"/>
  <c r="Y108" i="14"/>
  <c r="AC96" i="14"/>
  <c r="J98" i="14"/>
  <c r="R96" i="13"/>
  <c r="W108" i="13"/>
  <c r="R98" i="14"/>
  <c r="Y96" i="13"/>
  <c r="H108" i="13"/>
  <c r="AI108" i="14"/>
  <c r="L108" i="13"/>
  <c r="AE108" i="13"/>
  <c r="K98" i="14"/>
  <c r="M98" i="14"/>
  <c r="W96" i="13"/>
  <c r="AF108" i="13"/>
  <c r="V108" i="13"/>
  <c r="AH96" i="13"/>
  <c r="M108" i="13"/>
  <c r="N108" i="14"/>
  <c r="AD96" i="13"/>
  <c r="AG108" i="13"/>
  <c r="T108" i="13"/>
  <c r="AE98" i="14"/>
  <c r="L108" i="14"/>
  <c r="X98" i="14"/>
  <c r="X108" i="14"/>
  <c r="L98" i="14"/>
  <c r="K108" i="14"/>
  <c r="AL98" i="14"/>
  <c r="S96" i="13"/>
  <c r="AE108" i="14"/>
  <c r="AG108" i="14"/>
  <c r="Z96" i="13"/>
  <c r="F96" i="13"/>
  <c r="AL108" i="13"/>
  <c r="Z108" i="14"/>
  <c r="I96" i="13"/>
  <c r="T108" i="14"/>
  <c r="G96" i="13"/>
  <c r="H108" i="14"/>
  <c r="T98" i="14"/>
  <c r="AG96" i="13"/>
  <c r="G108" i="13"/>
  <c r="AC106" i="14"/>
  <c r="AK98" i="14"/>
  <c r="Q97" i="14"/>
  <c r="AL96" i="13"/>
  <c r="E98" i="14"/>
  <c r="AI108" i="13"/>
  <c r="E108" i="14"/>
  <c r="AK108" i="14"/>
  <c r="T96" i="13"/>
  <c r="AE96" i="13"/>
  <c r="H96" i="13"/>
  <c r="AK108" i="13"/>
  <c r="E108" i="13"/>
  <c r="V98" i="14"/>
  <c r="AH108" i="14"/>
  <c r="G108" i="14"/>
  <c r="K108" i="13"/>
  <c r="AJ108" i="14"/>
  <c r="AD108" i="14"/>
  <c r="W98" i="14"/>
  <c r="R108" i="13"/>
  <c r="W108" i="14"/>
  <c r="AF96" i="13"/>
  <c r="X96" i="13"/>
  <c r="AJ108" i="13"/>
  <c r="I108" i="13"/>
  <c r="M108" i="14"/>
  <c r="J108" i="13"/>
  <c r="Q107" i="14"/>
  <c r="AI96" i="13"/>
  <c r="J96" i="13"/>
  <c r="U108" i="13"/>
  <c r="S98" i="14"/>
  <c r="AL108" i="14"/>
  <c r="U98" i="14"/>
  <c r="Z98" i="14"/>
  <c r="S108" i="13"/>
  <c r="AI98" i="14"/>
  <c r="AH108" i="13"/>
  <c r="S108" i="14"/>
  <c r="V96" i="13"/>
  <c r="U108" i="14"/>
  <c r="G98" i="14"/>
  <c r="AD98" i="14"/>
  <c r="AH98" i="14"/>
  <c r="X108" i="13"/>
  <c r="V108" i="14"/>
  <c r="E96" i="13"/>
  <c r="AG98" i="14"/>
  <c r="K96" i="13"/>
  <c r="AG379" i="14" l="1"/>
  <c r="AF377" i="13"/>
  <c r="Q377" i="13"/>
  <c r="AG377" i="13"/>
  <c r="AK379" i="14"/>
  <c r="AH377" i="13"/>
  <c r="AI379" i="14"/>
  <c r="I12" i="9"/>
  <c r="BF373" i="14"/>
  <c r="K12" i="9"/>
  <c r="BH373" i="14"/>
  <c r="T11" i="9"/>
  <c r="AF11" i="9"/>
  <c r="BJ373" i="14"/>
  <c r="D12" i="9"/>
  <c r="BA373" i="14"/>
  <c r="Z377" i="13"/>
  <c r="AG11" i="9"/>
  <c r="U11" i="9"/>
  <c r="T377" i="13"/>
  <c r="U377" i="13"/>
  <c r="AC11" i="9"/>
  <c r="Q11" i="9"/>
  <c r="AI11" i="9"/>
  <c r="W11" i="9"/>
  <c r="R377" i="13"/>
  <c r="AI377" i="13"/>
  <c r="AB11" i="9"/>
  <c r="P11" i="9"/>
  <c r="AH11" i="9"/>
  <c r="V11" i="9"/>
  <c r="J12" i="9"/>
  <c r="BG373" i="14"/>
  <c r="E12" i="9"/>
  <c r="BB373" i="14"/>
  <c r="G12" i="9"/>
  <c r="BD373" i="14"/>
  <c r="AH379" i="14"/>
  <c r="AD377" i="13"/>
  <c r="AE379" i="14"/>
  <c r="AL377" i="13"/>
  <c r="AD11" i="9"/>
  <c r="R11" i="9"/>
  <c r="AC377" i="13"/>
  <c r="H12" i="9"/>
  <c r="BE373" i="14"/>
  <c r="L12" i="9"/>
  <c r="BI373" i="14"/>
  <c r="F12" i="9"/>
  <c r="BC373" i="14"/>
  <c r="U379" i="14"/>
  <c r="AK377" i="13"/>
  <c r="M11" i="9"/>
  <c r="W377" i="13"/>
  <c r="AJ379" i="14"/>
  <c r="AJ11" i="9"/>
  <c r="X11" i="9"/>
  <c r="Y377" i="13"/>
  <c r="AK10" i="9"/>
  <c r="Y10" i="9"/>
  <c r="AE11" i="9"/>
  <c r="S11" i="9"/>
  <c r="X379" i="14"/>
  <c r="Z379" i="14"/>
  <c r="Y379" i="14"/>
  <c r="T379" i="14"/>
  <c r="AO372" i="13"/>
  <c r="Q211" i="14"/>
  <c r="Q301" i="14" s="1"/>
  <c r="K202" i="14"/>
  <c r="G202" i="14"/>
  <c r="N202" i="14"/>
  <c r="J202" i="14"/>
  <c r="F202" i="14"/>
  <c r="M202" i="14"/>
  <c r="I202" i="14"/>
  <c r="E202" i="14"/>
  <c r="L202" i="14"/>
  <c r="H202" i="14"/>
  <c r="W202" i="14"/>
  <c r="X202" i="14"/>
  <c r="AG202" i="14"/>
  <c r="AH202" i="14"/>
  <c r="AL202" i="14"/>
  <c r="R202" i="14"/>
  <c r="AI202" i="14"/>
  <c r="V202" i="14"/>
  <c r="AJ202" i="14"/>
  <c r="U202" i="14"/>
  <c r="AD202" i="14"/>
  <c r="S202" i="14"/>
  <c r="AF202" i="14"/>
  <c r="AK202" i="14"/>
  <c r="AE202" i="14"/>
  <c r="Z202" i="14"/>
  <c r="T202" i="14"/>
  <c r="Y202" i="14"/>
  <c r="AC200" i="14"/>
  <c r="AC290" i="14" s="1"/>
  <c r="AC379" i="14" s="1"/>
  <c r="Q201" i="14"/>
  <c r="Q291" i="14" s="1"/>
  <c r="Q380" i="14" s="1"/>
  <c r="N212" i="14"/>
  <c r="J212" i="14"/>
  <c r="F212" i="14"/>
  <c r="M212" i="14"/>
  <c r="I212" i="14"/>
  <c r="E212" i="14"/>
  <c r="L212" i="14"/>
  <c r="H212" i="14"/>
  <c r="G212" i="14"/>
  <c r="K212" i="14"/>
  <c r="W212" i="14"/>
  <c r="X212" i="14"/>
  <c r="AG212" i="14"/>
  <c r="AH212" i="14"/>
  <c r="AL212" i="14"/>
  <c r="R212" i="14"/>
  <c r="AI212" i="14"/>
  <c r="V212" i="14"/>
  <c r="AJ212" i="14"/>
  <c r="U212" i="14"/>
  <c r="AD212" i="14"/>
  <c r="S212" i="14"/>
  <c r="AF212" i="14"/>
  <c r="AK212" i="14"/>
  <c r="AE212" i="14"/>
  <c r="Z212" i="14"/>
  <c r="T212" i="14"/>
  <c r="Y212" i="14"/>
  <c r="AC210" i="14"/>
  <c r="AC300" i="14" s="1"/>
  <c r="AB107" i="14"/>
  <c r="P98" i="14"/>
  <c r="D202" i="14"/>
  <c r="D99" i="14"/>
  <c r="L374" i="14"/>
  <c r="AV373" i="14"/>
  <c r="AB97" i="14"/>
  <c r="D212" i="14"/>
  <c r="D109" i="14"/>
  <c r="P108" i="14"/>
  <c r="AS373" i="14"/>
  <c r="I374" i="14"/>
  <c r="AK291" i="14"/>
  <c r="AG291" i="14"/>
  <c r="AG380" i="14" s="1"/>
  <c r="W291" i="14"/>
  <c r="W380" i="14" s="1"/>
  <c r="S291" i="14"/>
  <c r="S380" i="14" s="1"/>
  <c r="M291" i="14"/>
  <c r="I291" i="14"/>
  <c r="E291" i="14"/>
  <c r="AH291" i="14"/>
  <c r="Z291" i="14"/>
  <c r="U291" i="14"/>
  <c r="N291" i="14"/>
  <c r="H291" i="14"/>
  <c r="AL291" i="14"/>
  <c r="AL380" i="14" s="1"/>
  <c r="AF291" i="14"/>
  <c r="AF380" i="14" s="1"/>
  <c r="Y291" i="14"/>
  <c r="T291" i="14"/>
  <c r="L291" i="14"/>
  <c r="G291" i="14"/>
  <c r="AI291" i="14"/>
  <c r="V291" i="14"/>
  <c r="V380" i="14" s="1"/>
  <c r="J291" i="14"/>
  <c r="X291" i="14"/>
  <c r="F291" i="14"/>
  <c r="AJ291" i="14"/>
  <c r="R291" i="14"/>
  <c r="R380" i="14" s="1"/>
  <c r="D291" i="14"/>
  <c r="D380" i="14" s="1"/>
  <c r="AE291" i="14"/>
  <c r="AD291" i="14"/>
  <c r="AD380" i="14" s="1"/>
  <c r="K291" i="14"/>
  <c r="G374" i="14"/>
  <c r="AQ373" i="14"/>
  <c r="AX373" i="14"/>
  <c r="N374" i="14"/>
  <c r="AO373" i="14"/>
  <c r="E374" i="14"/>
  <c r="AP373" i="14"/>
  <c r="F374" i="14"/>
  <c r="H374" i="14"/>
  <c r="AR373" i="14"/>
  <c r="J374" i="14"/>
  <c r="AT373" i="14"/>
  <c r="AJ301" i="14"/>
  <c r="AF301" i="14"/>
  <c r="Z301" i="14"/>
  <c r="V301" i="14"/>
  <c r="R301" i="14"/>
  <c r="L301" i="14"/>
  <c r="H301" i="14"/>
  <c r="D301" i="14"/>
  <c r="D390" i="14" s="1"/>
  <c r="AI301" i="14"/>
  <c r="AE301" i="14"/>
  <c r="Y301" i="14"/>
  <c r="U301" i="14"/>
  <c r="K301" i="14"/>
  <c r="G301" i="14"/>
  <c r="AH301" i="14"/>
  <c r="X301" i="14"/>
  <c r="N301" i="14"/>
  <c r="F301" i="14"/>
  <c r="AG301" i="14"/>
  <c r="W301" i="14"/>
  <c r="M301" i="14"/>
  <c r="E301" i="14"/>
  <c r="AK301" i="14"/>
  <c r="S301" i="14"/>
  <c r="T301" i="14"/>
  <c r="AL301" i="14"/>
  <c r="J301" i="14"/>
  <c r="AD301" i="14"/>
  <c r="I301" i="14"/>
  <c r="AW373" i="14"/>
  <c r="M374" i="14"/>
  <c r="K374" i="14"/>
  <c r="AU373" i="14"/>
  <c r="M212" i="13"/>
  <c r="I212" i="13"/>
  <c r="E212" i="13"/>
  <c r="L212" i="13"/>
  <c r="H212" i="13"/>
  <c r="K212" i="13"/>
  <c r="G212" i="13"/>
  <c r="J212" i="13"/>
  <c r="F212" i="13"/>
  <c r="X212" i="13"/>
  <c r="T212" i="13"/>
  <c r="W212" i="13"/>
  <c r="U212" i="13"/>
  <c r="AL212" i="13"/>
  <c r="AD212" i="13"/>
  <c r="N212" i="13"/>
  <c r="AI212" i="13"/>
  <c r="Z212" i="13"/>
  <c r="AK212" i="13"/>
  <c r="V212" i="13"/>
  <c r="AH212" i="13"/>
  <c r="AJ212" i="13"/>
  <c r="AE212" i="13"/>
  <c r="S212" i="13"/>
  <c r="Y212" i="13"/>
  <c r="AF212" i="13"/>
  <c r="AG212" i="13"/>
  <c r="R212" i="13"/>
  <c r="J200" i="13"/>
  <c r="F200" i="13"/>
  <c r="M200" i="13"/>
  <c r="I200" i="13"/>
  <c r="E200" i="13"/>
  <c r="L200" i="13"/>
  <c r="H200" i="13"/>
  <c r="K200" i="13"/>
  <c r="G200" i="13"/>
  <c r="X200" i="13"/>
  <c r="T200" i="13"/>
  <c r="W200" i="13"/>
  <c r="U200" i="13"/>
  <c r="AL200" i="13"/>
  <c r="AD200" i="13"/>
  <c r="N200" i="13"/>
  <c r="AI200" i="13"/>
  <c r="Z200" i="13"/>
  <c r="AK200" i="13"/>
  <c r="V200" i="13"/>
  <c r="AH200" i="13"/>
  <c r="AJ200" i="13"/>
  <c r="AE200" i="13"/>
  <c r="S200" i="13"/>
  <c r="Y200" i="13"/>
  <c r="AF200" i="13"/>
  <c r="AG200" i="13"/>
  <c r="R200" i="13"/>
  <c r="D212" i="13"/>
  <c r="D109" i="13"/>
  <c r="D200" i="13"/>
  <c r="D97" i="13"/>
  <c r="AI301" i="13"/>
  <c r="AE301" i="13"/>
  <c r="Y301" i="13"/>
  <c r="U301" i="13"/>
  <c r="Q301" i="13"/>
  <c r="K301" i="13"/>
  <c r="G301" i="13"/>
  <c r="AL301" i="13"/>
  <c r="AH301" i="13"/>
  <c r="AD301" i="13"/>
  <c r="X301" i="13"/>
  <c r="T301" i="13"/>
  <c r="N301" i="13"/>
  <c r="J301" i="13"/>
  <c r="F301" i="13"/>
  <c r="AK301" i="13"/>
  <c r="AC301" i="13"/>
  <c r="S301" i="13"/>
  <c r="I301" i="13"/>
  <c r="AJ301" i="13"/>
  <c r="Z301" i="13"/>
  <c r="R301" i="13"/>
  <c r="H301" i="13"/>
  <c r="AG301" i="13"/>
  <c r="W301" i="13"/>
  <c r="M301" i="13"/>
  <c r="E301" i="13"/>
  <c r="L301" i="13"/>
  <c r="D301" i="13"/>
  <c r="D390" i="13" s="1"/>
  <c r="C29" i="9" s="1"/>
  <c r="AF301" i="13"/>
  <c r="V301" i="13"/>
  <c r="AI289" i="13"/>
  <c r="AE289" i="13"/>
  <c r="AE378" i="13" s="1"/>
  <c r="Y289" i="13"/>
  <c r="U289" i="13"/>
  <c r="Q289" i="13"/>
  <c r="K289" i="13"/>
  <c r="G289" i="13"/>
  <c r="AL289" i="13"/>
  <c r="AH289" i="13"/>
  <c r="AH378" i="13" s="1"/>
  <c r="AD289" i="13"/>
  <c r="X289" i="13"/>
  <c r="X378" i="13" s="1"/>
  <c r="T289" i="13"/>
  <c r="N289" i="13"/>
  <c r="J289" i="13"/>
  <c r="F289" i="13"/>
  <c r="AG289" i="13"/>
  <c r="AG378" i="13" s="1"/>
  <c r="W289" i="13"/>
  <c r="M289" i="13"/>
  <c r="E289" i="13"/>
  <c r="AF289" i="13"/>
  <c r="AF378" i="13" s="1"/>
  <c r="V289" i="13"/>
  <c r="V378" i="13" s="1"/>
  <c r="L289" i="13"/>
  <c r="D289" i="13"/>
  <c r="D378" i="13" s="1"/>
  <c r="C17" i="9" s="1"/>
  <c r="AK289" i="13"/>
  <c r="AC289" i="13"/>
  <c r="S289" i="13"/>
  <c r="S378" i="13" s="1"/>
  <c r="I289" i="13"/>
  <c r="AJ289" i="13"/>
  <c r="AJ378" i="13" s="1"/>
  <c r="Z289" i="13"/>
  <c r="R289" i="13"/>
  <c r="H289" i="13"/>
  <c r="AQ373" i="13"/>
  <c r="G374" i="13"/>
  <c r="BC374" i="13" s="1"/>
  <c r="AX372" i="13"/>
  <c r="N373" i="13"/>
  <c r="BJ373" i="13" s="1"/>
  <c r="J374" i="13"/>
  <c r="BF374" i="13" s="1"/>
  <c r="AT373" i="13"/>
  <c r="I374" i="13"/>
  <c r="BE374" i="13" s="1"/>
  <c r="AS373" i="13"/>
  <c r="AU373" i="13"/>
  <c r="K374" i="13"/>
  <c r="BG374" i="13" s="1"/>
  <c r="F374" i="13"/>
  <c r="BB374" i="13" s="1"/>
  <c r="AP373" i="13"/>
  <c r="H374" i="13"/>
  <c r="BD374" i="13" s="1"/>
  <c r="AR373" i="13"/>
  <c r="E374" i="13"/>
  <c r="BA374" i="13" s="1"/>
  <c r="AO373" i="13"/>
  <c r="M374" i="13"/>
  <c r="BI374" i="13" s="1"/>
  <c r="AW373" i="13"/>
  <c r="L374" i="13"/>
  <c r="BH374" i="13" s="1"/>
  <c r="AV373" i="13"/>
  <c r="S109" i="13"/>
  <c r="I109" i="13"/>
  <c r="V97" i="13"/>
  <c r="L97" i="13"/>
  <c r="Z109" i="14"/>
  <c r="S99" i="14"/>
  <c r="AG109" i="14"/>
  <c r="Y109" i="13"/>
  <c r="F97" i="13"/>
  <c r="U99" i="14"/>
  <c r="AE109" i="13"/>
  <c r="M109" i="13"/>
  <c r="AK97" i="13"/>
  <c r="E97" i="13"/>
  <c r="S109" i="14"/>
  <c r="G99" i="14"/>
  <c r="F109" i="14"/>
  <c r="AH109" i="13"/>
  <c r="M97" i="13"/>
  <c r="M99" i="14"/>
  <c r="Z109" i="13"/>
  <c r="H109" i="13"/>
  <c r="AL97" i="13"/>
  <c r="AC97" i="14"/>
  <c r="I109" i="14"/>
  <c r="AK99" i="14"/>
  <c r="U109" i="14"/>
  <c r="J109" i="13"/>
  <c r="AC107" i="14"/>
  <c r="W99" i="14"/>
  <c r="AI109" i="14"/>
  <c r="V109" i="13"/>
  <c r="G109" i="13"/>
  <c r="N97" i="13"/>
  <c r="F99" i="14"/>
  <c r="J109" i="14"/>
  <c r="G109" i="14"/>
  <c r="AF99" i="14"/>
  <c r="U109" i="13"/>
  <c r="Z99" i="14"/>
  <c r="M109" i="14"/>
  <c r="AK109" i="13"/>
  <c r="K109" i="13"/>
  <c r="AD97" i="13"/>
  <c r="AJ109" i="14"/>
  <c r="K109" i="14"/>
  <c r="Y99" i="14"/>
  <c r="L99" i="14"/>
  <c r="E109" i="13"/>
  <c r="AI99" i="14"/>
  <c r="X109" i="14"/>
  <c r="AL109" i="13"/>
  <c r="X97" i="13"/>
  <c r="AH99" i="14"/>
  <c r="N109" i="13"/>
  <c r="R97" i="13"/>
  <c r="W97" i="13"/>
  <c r="W109" i="14"/>
  <c r="AJ99" i="14"/>
  <c r="R99" i="14"/>
  <c r="L109" i="14"/>
  <c r="L109" i="13"/>
  <c r="AH109" i="14"/>
  <c r="E99" i="14"/>
  <c r="AD109" i="13"/>
  <c r="AG97" i="13"/>
  <c r="T97" i="13"/>
  <c r="AE99" i="14"/>
  <c r="AL99" i="14"/>
  <c r="X99" i="14"/>
  <c r="V99" i="14"/>
  <c r="Y97" i="13"/>
  <c r="T99" i="14"/>
  <c r="AF109" i="13"/>
  <c r="X109" i="13"/>
  <c r="AJ97" i="13"/>
  <c r="K97" i="13"/>
  <c r="I99" i="14"/>
  <c r="N109" i="14"/>
  <c r="AD109" i="14"/>
  <c r="E109" i="14"/>
  <c r="H97" i="13"/>
  <c r="AD99" i="14"/>
  <c r="H99" i="14"/>
  <c r="R109" i="13"/>
  <c r="W109" i="13"/>
  <c r="S97" i="13"/>
  <c r="J97" i="13"/>
  <c r="AG99" i="14"/>
  <c r="AK109" i="14"/>
  <c r="Q98" i="14"/>
  <c r="T109" i="14"/>
  <c r="AH97" i="13"/>
  <c r="Y109" i="14"/>
  <c r="AG109" i="13"/>
  <c r="T109" i="13"/>
  <c r="AE97" i="13"/>
  <c r="G97" i="13"/>
  <c r="K99" i="14"/>
  <c r="R109" i="14"/>
  <c r="AE109" i="14"/>
  <c r="AL109" i="14"/>
  <c r="U97" i="13"/>
  <c r="AF109" i="14"/>
  <c r="AJ109" i="13"/>
  <c r="F109" i="13"/>
  <c r="Z97" i="13"/>
  <c r="I97" i="13"/>
  <c r="V109" i="14"/>
  <c r="J99" i="14"/>
  <c r="H109" i="14"/>
  <c r="AI109" i="13"/>
  <c r="N99" i="14"/>
  <c r="AF97" i="13"/>
  <c r="AI97" i="13"/>
  <c r="AI380" i="14" l="1"/>
  <c r="Q378" i="13"/>
  <c r="AK380" i="14"/>
  <c r="AD378" i="13"/>
  <c r="T378" i="13"/>
  <c r="W378" i="13"/>
  <c r="I13" i="9"/>
  <c r="BF374" i="14"/>
  <c r="Y378" i="13"/>
  <c r="D13" i="9"/>
  <c r="BA374" i="14"/>
  <c r="AK11" i="9"/>
  <c r="Y11" i="9"/>
  <c r="AD12" i="9"/>
  <c r="R12" i="9"/>
  <c r="AF12" i="9"/>
  <c r="T12" i="9"/>
  <c r="AH380" i="14"/>
  <c r="AC12" i="9"/>
  <c r="Q12" i="9"/>
  <c r="AI378" i="13"/>
  <c r="AB12" i="9"/>
  <c r="P12" i="9"/>
  <c r="H13" i="9"/>
  <c r="BE374" i="14"/>
  <c r="AH12" i="9"/>
  <c r="V12" i="9"/>
  <c r="U12" i="9"/>
  <c r="AG12" i="9"/>
  <c r="G13" i="9"/>
  <c r="BD374" i="14"/>
  <c r="F13" i="9"/>
  <c r="BC374" i="14"/>
  <c r="AK378" i="13"/>
  <c r="AL378" i="13"/>
  <c r="R378" i="13"/>
  <c r="AI12" i="9"/>
  <c r="W12" i="9"/>
  <c r="L13" i="9"/>
  <c r="BI374" i="14"/>
  <c r="J13" i="9"/>
  <c r="BG374" i="14"/>
  <c r="E13" i="9"/>
  <c r="BB374" i="14"/>
  <c r="BJ374" i="14"/>
  <c r="K13" i="9"/>
  <c r="BH374" i="14"/>
  <c r="AJ380" i="14"/>
  <c r="U380" i="14"/>
  <c r="AJ12" i="9"/>
  <c r="X12" i="9"/>
  <c r="AC378" i="13"/>
  <c r="AE380" i="14"/>
  <c r="AE12" i="9"/>
  <c r="S12" i="9"/>
  <c r="U378" i="13"/>
  <c r="Z378" i="13"/>
  <c r="M12" i="9"/>
  <c r="Y380" i="14"/>
  <c r="X380" i="14"/>
  <c r="T380" i="14"/>
  <c r="Z380" i="14"/>
  <c r="Q212" i="14"/>
  <c r="Q302" i="14" s="1"/>
  <c r="AC201" i="14"/>
  <c r="AC291" i="14" s="1"/>
  <c r="AC380" i="14" s="1"/>
  <c r="AC211" i="14"/>
  <c r="M213" i="14"/>
  <c r="I213" i="14"/>
  <c r="E213" i="14"/>
  <c r="L213" i="14"/>
  <c r="H213" i="14"/>
  <c r="K213" i="14"/>
  <c r="G213" i="14"/>
  <c r="N213" i="14"/>
  <c r="F213" i="14"/>
  <c r="J213" i="14"/>
  <c r="W213" i="14"/>
  <c r="X213" i="14"/>
  <c r="AG213" i="14"/>
  <c r="AH213" i="14"/>
  <c r="AL213" i="14"/>
  <c r="R213" i="14"/>
  <c r="AI213" i="14"/>
  <c r="V213" i="14"/>
  <c r="AJ213" i="14"/>
  <c r="U213" i="14"/>
  <c r="AD213" i="14"/>
  <c r="S213" i="14"/>
  <c r="AF213" i="14"/>
  <c r="AK213" i="14"/>
  <c r="AE213" i="14"/>
  <c r="Z213" i="14"/>
  <c r="T213" i="14"/>
  <c r="Y213" i="14"/>
  <c r="Q202" i="14"/>
  <c r="Q292" i="14" s="1"/>
  <c r="Q381" i="14" s="1"/>
  <c r="N203" i="14"/>
  <c r="J203" i="14"/>
  <c r="F203" i="14"/>
  <c r="M203" i="14"/>
  <c r="I203" i="14"/>
  <c r="E203" i="14"/>
  <c r="L203" i="14"/>
  <c r="H203" i="14"/>
  <c r="K203" i="14"/>
  <c r="G203" i="14"/>
  <c r="W203" i="14"/>
  <c r="X203" i="14"/>
  <c r="AG203" i="14"/>
  <c r="AH203" i="14"/>
  <c r="AL203" i="14"/>
  <c r="R203" i="14"/>
  <c r="AI203" i="14"/>
  <c r="V203" i="14"/>
  <c r="AJ203" i="14"/>
  <c r="U203" i="14"/>
  <c r="AD203" i="14"/>
  <c r="S203" i="14"/>
  <c r="AF203" i="14"/>
  <c r="AK203" i="14"/>
  <c r="AE203" i="14"/>
  <c r="Z203" i="14"/>
  <c r="T203" i="14"/>
  <c r="Y203" i="14"/>
  <c r="AU374" i="14"/>
  <c r="K375" i="14"/>
  <c r="AB108" i="14"/>
  <c r="I375" i="14"/>
  <c r="AS374" i="14"/>
  <c r="AK302" i="14"/>
  <c r="AG302" i="14"/>
  <c r="W302" i="14"/>
  <c r="S302" i="14"/>
  <c r="M302" i="14"/>
  <c r="I302" i="14"/>
  <c r="E302" i="14"/>
  <c r="AJ302" i="14"/>
  <c r="AF302" i="14"/>
  <c r="Z302" i="14"/>
  <c r="V302" i="14"/>
  <c r="R302" i="14"/>
  <c r="L302" i="14"/>
  <c r="H302" i="14"/>
  <c r="D302" i="14"/>
  <c r="D391" i="14" s="1"/>
  <c r="AI302" i="14"/>
  <c r="Y302" i="14"/>
  <c r="G302" i="14"/>
  <c r="AH302" i="14"/>
  <c r="X302" i="14"/>
  <c r="N302" i="14"/>
  <c r="F302" i="14"/>
  <c r="AL302" i="14"/>
  <c r="T302" i="14"/>
  <c r="AE302" i="14"/>
  <c r="J302" i="14"/>
  <c r="AD302" i="14"/>
  <c r="U302" i="14"/>
  <c r="K302" i="14"/>
  <c r="L375" i="14"/>
  <c r="AV374" i="14"/>
  <c r="AP374" i="14"/>
  <c r="F375" i="14"/>
  <c r="G375" i="14"/>
  <c r="AQ374" i="14"/>
  <c r="AL292" i="14"/>
  <c r="AL381" i="14" s="1"/>
  <c r="AH292" i="14"/>
  <c r="AD292" i="14"/>
  <c r="AD381" i="14" s="1"/>
  <c r="X292" i="14"/>
  <c r="T292" i="14"/>
  <c r="N292" i="14"/>
  <c r="J292" i="14"/>
  <c r="F292" i="14"/>
  <c r="AI292" i="14"/>
  <c r="AI381" i="14" s="1"/>
  <c r="V292" i="14"/>
  <c r="V381" i="14" s="1"/>
  <c r="I292" i="14"/>
  <c r="D292" i="14"/>
  <c r="D381" i="14" s="1"/>
  <c r="AG292" i="14"/>
  <c r="AG381" i="14" s="1"/>
  <c r="Z292" i="14"/>
  <c r="U292" i="14"/>
  <c r="M292" i="14"/>
  <c r="H292" i="14"/>
  <c r="AJ292" i="14"/>
  <c r="W292" i="14"/>
  <c r="W381" i="14" s="1"/>
  <c r="K292" i="14"/>
  <c r="AK292" i="14"/>
  <c r="AK381" i="14" s="1"/>
  <c r="S292" i="14"/>
  <c r="S381" i="14" s="1"/>
  <c r="E292" i="14"/>
  <c r="AF292" i="14"/>
  <c r="AF381" i="14" s="1"/>
  <c r="R292" i="14"/>
  <c r="R381" i="14" s="1"/>
  <c r="AE292" i="14"/>
  <c r="L292" i="14"/>
  <c r="G292" i="14"/>
  <c r="Y292" i="14"/>
  <c r="AC301" i="14"/>
  <c r="AT374" i="14"/>
  <c r="J375" i="14"/>
  <c r="AX374" i="14"/>
  <c r="N375" i="14"/>
  <c r="D213" i="14"/>
  <c r="D110" i="14"/>
  <c r="P109" i="14"/>
  <c r="AB98" i="14"/>
  <c r="M375" i="14"/>
  <c r="AW374" i="14"/>
  <c r="H375" i="14"/>
  <c r="AR374" i="14"/>
  <c r="E375" i="14"/>
  <c r="AO374" i="14"/>
  <c r="D203" i="14"/>
  <c r="D100" i="14"/>
  <c r="P99" i="14"/>
  <c r="M201" i="13"/>
  <c r="I201" i="13"/>
  <c r="E201" i="13"/>
  <c r="L201" i="13"/>
  <c r="H201" i="13"/>
  <c r="K201" i="13"/>
  <c r="G201" i="13"/>
  <c r="J201" i="13"/>
  <c r="F201" i="13"/>
  <c r="X201" i="13"/>
  <c r="T201" i="13"/>
  <c r="W201" i="13"/>
  <c r="U201" i="13"/>
  <c r="AL201" i="13"/>
  <c r="AD201" i="13"/>
  <c r="N201" i="13"/>
  <c r="AI201" i="13"/>
  <c r="Z201" i="13"/>
  <c r="AK201" i="13"/>
  <c r="V201" i="13"/>
  <c r="AH201" i="13"/>
  <c r="AJ201" i="13"/>
  <c r="AE201" i="13"/>
  <c r="S201" i="13"/>
  <c r="Y201" i="13"/>
  <c r="AF201" i="13"/>
  <c r="AG201" i="13"/>
  <c r="R201" i="13"/>
  <c r="L213" i="13"/>
  <c r="H213" i="13"/>
  <c r="K213" i="13"/>
  <c r="G213" i="13"/>
  <c r="J213" i="13"/>
  <c r="F213" i="13"/>
  <c r="M213" i="13"/>
  <c r="I213" i="13"/>
  <c r="E213" i="13"/>
  <c r="X213" i="13"/>
  <c r="T213" i="13"/>
  <c r="W213" i="13"/>
  <c r="U213" i="13"/>
  <c r="AL213" i="13"/>
  <c r="AD213" i="13"/>
  <c r="N213" i="13"/>
  <c r="AI213" i="13"/>
  <c r="Z213" i="13"/>
  <c r="AK213" i="13"/>
  <c r="V213" i="13"/>
  <c r="AH213" i="13"/>
  <c r="AJ213" i="13"/>
  <c r="AE213" i="13"/>
  <c r="S213" i="13"/>
  <c r="Y213" i="13"/>
  <c r="AF213" i="13"/>
  <c r="AG213" i="13"/>
  <c r="R213" i="13"/>
  <c r="AR374" i="13"/>
  <c r="H375" i="13"/>
  <c r="BD375" i="13" s="1"/>
  <c r="I375" i="13"/>
  <c r="BE375" i="13" s="1"/>
  <c r="AS374" i="13"/>
  <c r="D201" i="13"/>
  <c r="D98" i="13"/>
  <c r="AV374" i="13"/>
  <c r="L375" i="13"/>
  <c r="BH375" i="13" s="1"/>
  <c r="K375" i="13"/>
  <c r="BG375" i="13" s="1"/>
  <c r="AU374" i="13"/>
  <c r="J375" i="13"/>
  <c r="BF375" i="13" s="1"/>
  <c r="AT374" i="13"/>
  <c r="N374" i="13"/>
  <c r="BJ374" i="13" s="1"/>
  <c r="AX373" i="13"/>
  <c r="G375" i="13"/>
  <c r="BC375" i="13" s="1"/>
  <c r="AQ374" i="13"/>
  <c r="D213" i="13"/>
  <c r="D110" i="13"/>
  <c r="E375" i="13"/>
  <c r="BA375" i="13" s="1"/>
  <c r="AJ290" i="13"/>
  <c r="AJ379" i="13" s="1"/>
  <c r="AF290" i="13"/>
  <c r="AF379" i="13" s="1"/>
  <c r="Z290" i="13"/>
  <c r="V290" i="13"/>
  <c r="V379" i="13" s="1"/>
  <c r="R290" i="13"/>
  <c r="L290" i="13"/>
  <c r="H290" i="13"/>
  <c r="D290" i="13"/>
  <c r="D379" i="13" s="1"/>
  <c r="C18" i="9" s="1"/>
  <c r="AI290" i="13"/>
  <c r="AE290" i="13"/>
  <c r="AE379" i="13" s="1"/>
  <c r="Y290" i="13"/>
  <c r="U290" i="13"/>
  <c r="Q290" i="13"/>
  <c r="Q379" i="13" s="1"/>
  <c r="K290" i="13"/>
  <c r="G290" i="13"/>
  <c r="AH290" i="13"/>
  <c r="AH379" i="13" s="1"/>
  <c r="X290" i="13"/>
  <c r="X379" i="13" s="1"/>
  <c r="N290" i="13"/>
  <c r="F290" i="13"/>
  <c r="AG290" i="13"/>
  <c r="AG379" i="13" s="1"/>
  <c r="W290" i="13"/>
  <c r="W379" i="13" s="1"/>
  <c r="M290" i="13"/>
  <c r="E290" i="13"/>
  <c r="AL290" i="13"/>
  <c r="AD290" i="13"/>
  <c r="T290" i="13"/>
  <c r="T379" i="13" s="1"/>
  <c r="J290" i="13"/>
  <c r="AK290" i="13"/>
  <c r="AC290" i="13"/>
  <c r="S290" i="13"/>
  <c r="S379" i="13" s="1"/>
  <c r="I290" i="13"/>
  <c r="M375" i="13"/>
  <c r="BI375" i="13" s="1"/>
  <c r="AW374" i="13"/>
  <c r="F375" i="13"/>
  <c r="BB375" i="13" s="1"/>
  <c r="AP374" i="13"/>
  <c r="AJ302" i="13"/>
  <c r="AF302" i="13"/>
  <c r="Z302" i="13"/>
  <c r="V302" i="13"/>
  <c r="R302" i="13"/>
  <c r="L302" i="13"/>
  <c r="H302" i="13"/>
  <c r="D302" i="13"/>
  <c r="D391" i="13" s="1"/>
  <c r="C30" i="9" s="1"/>
  <c r="AI302" i="13"/>
  <c r="AE302" i="13"/>
  <c r="Y302" i="13"/>
  <c r="U302" i="13"/>
  <c r="Q302" i="13"/>
  <c r="K302" i="13"/>
  <c r="G302" i="13"/>
  <c r="AL302" i="13"/>
  <c r="AD302" i="13"/>
  <c r="T302" i="13"/>
  <c r="J302" i="13"/>
  <c r="AK302" i="13"/>
  <c r="AC302" i="13"/>
  <c r="S302" i="13"/>
  <c r="I302" i="13"/>
  <c r="AH302" i="13"/>
  <c r="X302" i="13"/>
  <c r="N302" i="13"/>
  <c r="F302" i="13"/>
  <c r="M302" i="13"/>
  <c r="E302" i="13"/>
  <c r="AG302" i="13"/>
  <c r="W302" i="13"/>
  <c r="AK110" i="13"/>
  <c r="J110" i="13"/>
  <c r="AD98" i="13"/>
  <c r="I110" i="14"/>
  <c r="Y110" i="14"/>
  <c r="T110" i="14"/>
  <c r="S110" i="14"/>
  <c r="H100" i="14"/>
  <c r="R100" i="14"/>
  <c r="W110" i="13"/>
  <c r="N100" i="14"/>
  <c r="AG100" i="14"/>
  <c r="Z110" i="13"/>
  <c r="G110" i="13"/>
  <c r="AL98" i="13"/>
  <c r="Y100" i="14"/>
  <c r="AK110" i="14"/>
  <c r="AF110" i="14"/>
  <c r="L110" i="13"/>
  <c r="Q109" i="14"/>
  <c r="AH110" i="13"/>
  <c r="M110" i="13"/>
  <c r="AI98" i="13"/>
  <c r="L98" i="13"/>
  <c r="AJ100" i="14"/>
  <c r="I100" i="14"/>
  <c r="M100" i="14"/>
  <c r="W98" i="13"/>
  <c r="AL110" i="14"/>
  <c r="U98" i="13"/>
  <c r="U100" i="14"/>
  <c r="AJ110" i="14"/>
  <c r="W100" i="14"/>
  <c r="Z110" i="14"/>
  <c r="AK98" i="13"/>
  <c r="F100" i="14"/>
  <c r="F110" i="14"/>
  <c r="V110" i="13"/>
  <c r="AL100" i="14"/>
  <c r="I110" i="13"/>
  <c r="H98" i="13"/>
  <c r="K100" i="14"/>
  <c r="AE110" i="14"/>
  <c r="H110" i="13"/>
  <c r="J98" i="13"/>
  <c r="V100" i="14"/>
  <c r="V98" i="13"/>
  <c r="AD110" i="13"/>
  <c r="AG98" i="13"/>
  <c r="T98" i="13"/>
  <c r="AF100" i="14"/>
  <c r="X110" i="14"/>
  <c r="W110" i="14"/>
  <c r="H110" i="14"/>
  <c r="V110" i="14"/>
  <c r="R110" i="13"/>
  <c r="R98" i="13"/>
  <c r="E100" i="14"/>
  <c r="X100" i="14"/>
  <c r="AL110" i="13"/>
  <c r="AF98" i="13"/>
  <c r="X98" i="13"/>
  <c r="G100" i="14"/>
  <c r="M110" i="14"/>
  <c r="AD100" i="14"/>
  <c r="N98" i="13"/>
  <c r="AC98" i="14"/>
  <c r="AI110" i="13"/>
  <c r="K110" i="13"/>
  <c r="U110" i="14"/>
  <c r="Q99" i="14"/>
  <c r="AE110" i="13"/>
  <c r="E110" i="13"/>
  <c r="K98" i="13"/>
  <c r="N110" i="14"/>
  <c r="J100" i="14"/>
  <c r="AH110" i="14"/>
  <c r="I98" i="13"/>
  <c r="AJ110" i="13"/>
  <c r="Z98" i="13"/>
  <c r="L110" i="14"/>
  <c r="N110" i="13"/>
  <c r="Y110" i="13"/>
  <c r="AH98" i="13"/>
  <c r="AG110" i="14"/>
  <c r="AI100" i="14"/>
  <c r="AH100" i="14"/>
  <c r="AG110" i="13"/>
  <c r="T110" i="13"/>
  <c r="AE98" i="13"/>
  <c r="M98" i="13"/>
  <c r="AD110" i="14"/>
  <c r="Z100" i="14"/>
  <c r="AE100" i="14"/>
  <c r="L100" i="14"/>
  <c r="T100" i="14"/>
  <c r="S110" i="13"/>
  <c r="S98" i="13"/>
  <c r="R110" i="14"/>
  <c r="AF110" i="13"/>
  <c r="X110" i="13"/>
  <c r="AJ98" i="13"/>
  <c r="F98" i="13"/>
  <c r="AI110" i="14"/>
  <c r="S100" i="14"/>
  <c r="AK100" i="14"/>
  <c r="G98" i="13"/>
  <c r="J110" i="14"/>
  <c r="U110" i="13"/>
  <c r="Y98" i="13"/>
  <c r="E98" i="13"/>
  <c r="AC108" i="14"/>
  <c r="G110" i="14"/>
  <c r="K110" i="14"/>
  <c r="F110" i="13"/>
  <c r="E110" i="14"/>
  <c r="AD379" i="13" l="1"/>
  <c r="AI379" i="13"/>
  <c r="R379" i="13"/>
  <c r="W13" i="9"/>
  <c r="AI13" i="9"/>
  <c r="R13" i="9"/>
  <c r="AD13" i="9"/>
  <c r="I14" i="9"/>
  <c r="BF375" i="14"/>
  <c r="H14" i="9"/>
  <c r="BE375" i="14"/>
  <c r="Z379" i="13"/>
  <c r="AE381" i="14"/>
  <c r="U381" i="14"/>
  <c r="AJ13" i="9"/>
  <c r="X13" i="9"/>
  <c r="AL379" i="13"/>
  <c r="AF13" i="9"/>
  <c r="T13" i="9"/>
  <c r="G14" i="9"/>
  <c r="BD375" i="14"/>
  <c r="AC13" i="9"/>
  <c r="Q13" i="9"/>
  <c r="Y379" i="13"/>
  <c r="D14" i="9"/>
  <c r="BA375" i="14"/>
  <c r="L14" i="9"/>
  <c r="BI375" i="14"/>
  <c r="F14" i="9"/>
  <c r="BC375" i="14"/>
  <c r="K14" i="9"/>
  <c r="BH375" i="14"/>
  <c r="U379" i="13"/>
  <c r="AC379" i="13"/>
  <c r="AJ381" i="14"/>
  <c r="M13" i="9"/>
  <c r="V13" i="9"/>
  <c r="AH13" i="9"/>
  <c r="AK379" i="13"/>
  <c r="AE13" i="9"/>
  <c r="S13" i="9"/>
  <c r="AG13" i="9"/>
  <c r="U13" i="9"/>
  <c r="AK12" i="9"/>
  <c r="Y12" i="9"/>
  <c r="BJ375" i="14"/>
  <c r="E14" i="9"/>
  <c r="BB375" i="14"/>
  <c r="J14" i="9"/>
  <c r="BG375" i="14"/>
  <c r="AH381" i="14"/>
  <c r="AB13" i="9"/>
  <c r="P13" i="9"/>
  <c r="X381" i="14"/>
  <c r="T381" i="14"/>
  <c r="Y381" i="14"/>
  <c r="Z381" i="14"/>
  <c r="AO374" i="13"/>
  <c r="M204" i="14"/>
  <c r="I204" i="14"/>
  <c r="E204" i="14"/>
  <c r="L204" i="14"/>
  <c r="H204" i="14"/>
  <c r="K204" i="14"/>
  <c r="G204" i="14"/>
  <c r="N204" i="14"/>
  <c r="J204" i="14"/>
  <c r="F204" i="14"/>
  <c r="W204" i="14"/>
  <c r="X204" i="14"/>
  <c r="AG204" i="14"/>
  <c r="AH204" i="14"/>
  <c r="AL204" i="14"/>
  <c r="R204" i="14"/>
  <c r="AI204" i="14"/>
  <c r="V204" i="14"/>
  <c r="AJ204" i="14"/>
  <c r="U204" i="14"/>
  <c r="AD204" i="14"/>
  <c r="S204" i="14"/>
  <c r="AF204" i="14"/>
  <c r="AK204" i="14"/>
  <c r="AE204" i="14"/>
  <c r="Z204" i="14"/>
  <c r="T204" i="14"/>
  <c r="Y204" i="14"/>
  <c r="AC202" i="14"/>
  <c r="AC292" i="14" s="1"/>
  <c r="AC381" i="14" s="1"/>
  <c r="Q213" i="14"/>
  <c r="Q303" i="14" s="1"/>
  <c r="L214" i="14"/>
  <c r="H214" i="14"/>
  <c r="K214" i="14"/>
  <c r="G214" i="14"/>
  <c r="N214" i="14"/>
  <c r="J214" i="14"/>
  <c r="F214" i="14"/>
  <c r="M214" i="14"/>
  <c r="E214" i="14"/>
  <c r="I214" i="14"/>
  <c r="W214" i="14"/>
  <c r="X214" i="14"/>
  <c r="AG214" i="14"/>
  <c r="AH214" i="14"/>
  <c r="AL214" i="14"/>
  <c r="R214" i="14"/>
  <c r="AI214" i="14"/>
  <c r="V214" i="14"/>
  <c r="AJ214" i="14"/>
  <c r="U214" i="14"/>
  <c r="AD214" i="14"/>
  <c r="S214" i="14"/>
  <c r="AF214" i="14"/>
  <c r="AK214" i="14"/>
  <c r="AE214" i="14"/>
  <c r="Z214" i="14"/>
  <c r="T214" i="14"/>
  <c r="Y214" i="14"/>
  <c r="AC212" i="14"/>
  <c r="AC302" i="14" s="1"/>
  <c r="Q203" i="14"/>
  <c r="Q293" i="14" s="1"/>
  <c r="Q382" i="14" s="1"/>
  <c r="D204" i="14"/>
  <c r="D101" i="14"/>
  <c r="P100" i="14"/>
  <c r="N376" i="14"/>
  <c r="AX375" i="14"/>
  <c r="AQ375" i="14"/>
  <c r="G376" i="14"/>
  <c r="AB109" i="14"/>
  <c r="D214" i="14"/>
  <c r="P110" i="14"/>
  <c r="D111" i="14"/>
  <c r="J376" i="14"/>
  <c r="AT375" i="14"/>
  <c r="L376" i="14"/>
  <c r="AV375" i="14"/>
  <c r="AI293" i="14"/>
  <c r="AI382" i="14" s="1"/>
  <c r="AE293" i="14"/>
  <c r="Y293" i="14"/>
  <c r="U293" i="14"/>
  <c r="K293" i="14"/>
  <c r="G293" i="14"/>
  <c r="AJ293" i="14"/>
  <c r="AD293" i="14"/>
  <c r="AD382" i="14" s="1"/>
  <c r="W293" i="14"/>
  <c r="W382" i="14" s="1"/>
  <c r="R293" i="14"/>
  <c r="R382" i="14" s="1"/>
  <c r="J293" i="14"/>
  <c r="E293" i="14"/>
  <c r="AH293" i="14"/>
  <c r="V293" i="14"/>
  <c r="V382" i="14" s="1"/>
  <c r="N293" i="14"/>
  <c r="I293" i="14"/>
  <c r="D293" i="14"/>
  <c r="D382" i="14" s="1"/>
  <c r="AK293" i="14"/>
  <c r="AK382" i="14" s="1"/>
  <c r="X293" i="14"/>
  <c r="L293" i="14"/>
  <c r="AG293" i="14"/>
  <c r="AG382" i="14" s="1"/>
  <c r="S293" i="14"/>
  <c r="S382" i="14" s="1"/>
  <c r="AF293" i="14"/>
  <c r="AF382" i="14" s="1"/>
  <c r="M293" i="14"/>
  <c r="Z293" i="14"/>
  <c r="H293" i="14"/>
  <c r="AL293" i="14"/>
  <c r="AL382" i="14" s="1"/>
  <c r="T293" i="14"/>
  <c r="F293" i="14"/>
  <c r="AR375" i="14"/>
  <c r="H376" i="14"/>
  <c r="F376" i="14"/>
  <c r="AP375" i="14"/>
  <c r="AB99" i="14"/>
  <c r="E376" i="14"/>
  <c r="AO375" i="14"/>
  <c r="M376" i="14"/>
  <c r="AW375" i="14"/>
  <c r="AL303" i="14"/>
  <c r="AH303" i="14"/>
  <c r="AD303" i="14"/>
  <c r="X303" i="14"/>
  <c r="T303" i="14"/>
  <c r="N303" i="14"/>
  <c r="J303" i="14"/>
  <c r="F303" i="14"/>
  <c r="AK303" i="14"/>
  <c r="AG303" i="14"/>
  <c r="W303" i="14"/>
  <c r="S303" i="14"/>
  <c r="M303" i="14"/>
  <c r="I303" i="14"/>
  <c r="E303" i="14"/>
  <c r="AJ303" i="14"/>
  <c r="Z303" i="14"/>
  <c r="R303" i="14"/>
  <c r="H303" i="14"/>
  <c r="AI303" i="14"/>
  <c r="Y303" i="14"/>
  <c r="G303" i="14"/>
  <c r="U303" i="14"/>
  <c r="V303" i="14"/>
  <c r="L303" i="14"/>
  <c r="AF303" i="14"/>
  <c r="K303" i="14"/>
  <c r="AE303" i="14"/>
  <c r="D303" i="14"/>
  <c r="D392" i="14" s="1"/>
  <c r="I376" i="14"/>
  <c r="AS375" i="14"/>
  <c r="AU375" i="14"/>
  <c r="K376" i="14"/>
  <c r="L202" i="13"/>
  <c r="H202" i="13"/>
  <c r="K202" i="13"/>
  <c r="G202" i="13"/>
  <c r="J202" i="13"/>
  <c r="F202" i="13"/>
  <c r="M202" i="13"/>
  <c r="I202" i="13"/>
  <c r="E202" i="13"/>
  <c r="X202" i="13"/>
  <c r="T202" i="13"/>
  <c r="W202" i="13"/>
  <c r="U202" i="13"/>
  <c r="AL202" i="13"/>
  <c r="AD202" i="13"/>
  <c r="N202" i="13"/>
  <c r="AI202" i="13"/>
  <c r="Z202" i="13"/>
  <c r="AK202" i="13"/>
  <c r="V202" i="13"/>
  <c r="AH202" i="13"/>
  <c r="AJ202" i="13"/>
  <c r="AE202" i="13"/>
  <c r="S202" i="13"/>
  <c r="Y202" i="13"/>
  <c r="AF202" i="13"/>
  <c r="AG202" i="13"/>
  <c r="R202" i="13"/>
  <c r="K214" i="13"/>
  <c r="G214" i="13"/>
  <c r="J214" i="13"/>
  <c r="F214" i="13"/>
  <c r="M214" i="13"/>
  <c r="I214" i="13"/>
  <c r="E214" i="13"/>
  <c r="L214" i="13"/>
  <c r="H214" i="13"/>
  <c r="X214" i="13"/>
  <c r="T214" i="13"/>
  <c r="W214" i="13"/>
  <c r="U214" i="13"/>
  <c r="AL214" i="13"/>
  <c r="AD214" i="13"/>
  <c r="N214" i="13"/>
  <c r="AI214" i="13"/>
  <c r="Z214" i="13"/>
  <c r="AK214" i="13"/>
  <c r="V214" i="13"/>
  <c r="AH214" i="13"/>
  <c r="AJ214" i="13"/>
  <c r="AE214" i="13"/>
  <c r="S214" i="13"/>
  <c r="Y214" i="13"/>
  <c r="AF214" i="13"/>
  <c r="AG214" i="13"/>
  <c r="R214" i="13"/>
  <c r="G376" i="13"/>
  <c r="BC376" i="13" s="1"/>
  <c r="AQ375" i="13"/>
  <c r="J376" i="13"/>
  <c r="BF376" i="13" s="1"/>
  <c r="AT375" i="13"/>
  <c r="H376" i="13"/>
  <c r="BD376" i="13" s="1"/>
  <c r="AR375" i="13"/>
  <c r="AW375" i="13"/>
  <c r="M376" i="13"/>
  <c r="BI376" i="13" s="1"/>
  <c r="AK303" i="13"/>
  <c r="AG303" i="13"/>
  <c r="AC303" i="13"/>
  <c r="W303" i="13"/>
  <c r="S303" i="13"/>
  <c r="M303" i="13"/>
  <c r="I303" i="13"/>
  <c r="E303" i="13"/>
  <c r="AJ303" i="13"/>
  <c r="AF303" i="13"/>
  <c r="Z303" i="13"/>
  <c r="V303" i="13"/>
  <c r="R303" i="13"/>
  <c r="L303" i="13"/>
  <c r="H303" i="13"/>
  <c r="D303" i="13"/>
  <c r="D392" i="13" s="1"/>
  <c r="C31" i="9" s="1"/>
  <c r="AE303" i="13"/>
  <c r="U303" i="13"/>
  <c r="K303" i="13"/>
  <c r="AL303" i="13"/>
  <c r="AD303" i="13"/>
  <c r="T303" i="13"/>
  <c r="J303" i="13"/>
  <c r="AI303" i="13"/>
  <c r="Y303" i="13"/>
  <c r="Q303" i="13"/>
  <c r="G303" i="13"/>
  <c r="N303" i="13"/>
  <c r="F303" i="13"/>
  <c r="AH303" i="13"/>
  <c r="X303" i="13"/>
  <c r="N375" i="13"/>
  <c r="BJ375" i="13" s="1"/>
  <c r="AX374" i="13"/>
  <c r="K376" i="13"/>
  <c r="BG376" i="13" s="1"/>
  <c r="AU375" i="13"/>
  <c r="D202" i="13"/>
  <c r="D99" i="13"/>
  <c r="F376" i="13"/>
  <c r="BB376" i="13" s="1"/>
  <c r="AP375" i="13"/>
  <c r="L376" i="13"/>
  <c r="BH376" i="13" s="1"/>
  <c r="AV375" i="13"/>
  <c r="D214" i="13"/>
  <c r="D111" i="13"/>
  <c r="AO375" i="13"/>
  <c r="E376" i="13"/>
  <c r="BA376" i="13" s="1"/>
  <c r="AK291" i="13"/>
  <c r="AG291" i="13"/>
  <c r="AG380" i="13" s="1"/>
  <c r="AC291" i="13"/>
  <c r="W291" i="13"/>
  <c r="W380" i="13" s="1"/>
  <c r="S291" i="13"/>
  <c r="S380" i="13" s="1"/>
  <c r="M291" i="13"/>
  <c r="I291" i="13"/>
  <c r="E291" i="13"/>
  <c r="AJ291" i="13"/>
  <c r="AJ380" i="13" s="1"/>
  <c r="AF291" i="13"/>
  <c r="AF380" i="13" s="1"/>
  <c r="Z291" i="13"/>
  <c r="V291" i="13"/>
  <c r="V380" i="13" s="1"/>
  <c r="R291" i="13"/>
  <c r="L291" i="13"/>
  <c r="H291" i="13"/>
  <c r="D291" i="13"/>
  <c r="D380" i="13" s="1"/>
  <c r="C19" i="9" s="1"/>
  <c r="AI291" i="13"/>
  <c r="AI380" i="13" s="1"/>
  <c r="Y291" i="13"/>
  <c r="Q291" i="13"/>
  <c r="Q380" i="13" s="1"/>
  <c r="G291" i="13"/>
  <c r="AH291" i="13"/>
  <c r="AH380" i="13" s="1"/>
  <c r="X291" i="13"/>
  <c r="X380" i="13" s="1"/>
  <c r="N291" i="13"/>
  <c r="F291" i="13"/>
  <c r="AE291" i="13"/>
  <c r="AE380" i="13" s="1"/>
  <c r="U291" i="13"/>
  <c r="K291" i="13"/>
  <c r="AL291" i="13"/>
  <c r="AD291" i="13"/>
  <c r="AD380" i="13" s="1"/>
  <c r="T291" i="13"/>
  <c r="T380" i="13" s="1"/>
  <c r="J291" i="13"/>
  <c r="AS375" i="13"/>
  <c r="I376" i="13"/>
  <c r="BE376" i="13" s="1"/>
  <c r="V99" i="13"/>
  <c r="F99" i="13"/>
  <c r="N111" i="13"/>
  <c r="F101" i="14"/>
  <c r="L101" i="14"/>
  <c r="Y111" i="14"/>
  <c r="AJ111" i="14"/>
  <c r="V111" i="14"/>
  <c r="AK111" i="14"/>
  <c r="AC109" i="14"/>
  <c r="K99" i="13"/>
  <c r="N101" i="14"/>
  <c r="M111" i="14"/>
  <c r="AD99" i="13"/>
  <c r="AG111" i="13"/>
  <c r="T111" i="13"/>
  <c r="AE111" i="14"/>
  <c r="M99" i="13"/>
  <c r="U101" i="14"/>
  <c r="AJ99" i="13"/>
  <c r="I99" i="13"/>
  <c r="Z111" i="13"/>
  <c r="F111" i="13"/>
  <c r="I101" i="14"/>
  <c r="M101" i="14"/>
  <c r="T111" i="14"/>
  <c r="AI99" i="13"/>
  <c r="J111" i="13"/>
  <c r="Q100" i="14"/>
  <c r="AE111" i="13"/>
  <c r="AH111" i="13"/>
  <c r="Z99" i="13"/>
  <c r="G99" i="13"/>
  <c r="AH101" i="14"/>
  <c r="AD111" i="14"/>
  <c r="W111" i="14"/>
  <c r="H99" i="13"/>
  <c r="I111" i="14"/>
  <c r="S99" i="13"/>
  <c r="L99" i="13"/>
  <c r="V111" i="13"/>
  <c r="AI101" i="14"/>
  <c r="W101" i="14"/>
  <c r="Y101" i="14"/>
  <c r="U99" i="13"/>
  <c r="J101" i="14"/>
  <c r="AK99" i="13"/>
  <c r="AD111" i="13"/>
  <c r="AH99" i="13"/>
  <c r="AD101" i="14"/>
  <c r="X99" i="13"/>
  <c r="L111" i="13"/>
  <c r="AK101" i="14"/>
  <c r="Y99" i="13"/>
  <c r="U111" i="13"/>
  <c r="N99" i="13"/>
  <c r="R111" i="13"/>
  <c r="W111" i="13"/>
  <c r="Z111" i="14"/>
  <c r="AG111" i="14"/>
  <c r="X111" i="14"/>
  <c r="N111" i="14"/>
  <c r="AG101" i="14"/>
  <c r="E111" i="14"/>
  <c r="S111" i="14"/>
  <c r="AI111" i="13"/>
  <c r="K111" i="14"/>
  <c r="AG99" i="13"/>
  <c r="T99" i="13"/>
  <c r="H111" i="13"/>
  <c r="X101" i="14"/>
  <c r="AL101" i="14"/>
  <c r="AL111" i="13"/>
  <c r="U111" i="14"/>
  <c r="Q110" i="14"/>
  <c r="I111" i="13"/>
  <c r="R101" i="14"/>
  <c r="M111" i="13"/>
  <c r="AL111" i="14"/>
  <c r="AF111" i="14"/>
  <c r="J99" i="13"/>
  <c r="G111" i="14"/>
  <c r="AF99" i="13"/>
  <c r="AJ111" i="13"/>
  <c r="AE101" i="14"/>
  <c r="AJ101" i="14"/>
  <c r="G101" i="14"/>
  <c r="R99" i="13"/>
  <c r="W99" i="13"/>
  <c r="S111" i="13"/>
  <c r="K111" i="13"/>
  <c r="S101" i="14"/>
  <c r="AC99" i="14"/>
  <c r="T101" i="14"/>
  <c r="H101" i="14"/>
  <c r="L111" i="14"/>
  <c r="AF101" i="14"/>
  <c r="AH111" i="14"/>
  <c r="G111" i="13"/>
  <c r="R111" i="14"/>
  <c r="AE99" i="13"/>
  <c r="E99" i="13"/>
  <c r="AK111" i="13"/>
  <c r="Z101" i="14"/>
  <c r="K101" i="14"/>
  <c r="E111" i="13"/>
  <c r="E101" i="14"/>
  <c r="AL99" i="13"/>
  <c r="AF111" i="13"/>
  <c r="X111" i="13"/>
  <c r="H111" i="14"/>
  <c r="F111" i="14"/>
  <c r="J111" i="14"/>
  <c r="V101" i="14"/>
  <c r="Y111" i="13"/>
  <c r="AI111" i="14"/>
  <c r="R380" i="13" l="1"/>
  <c r="AJ382" i="14"/>
  <c r="M14" i="9"/>
  <c r="AK14" i="9" s="1"/>
  <c r="AL380" i="13"/>
  <c r="AE382" i="14"/>
  <c r="Y380" i="13"/>
  <c r="AJ14" i="9"/>
  <c r="X14" i="9"/>
  <c r="H15" i="9"/>
  <c r="BE376" i="14"/>
  <c r="E15" i="9"/>
  <c r="BB376" i="14"/>
  <c r="F15" i="9"/>
  <c r="BC376" i="14"/>
  <c r="AC380" i="13"/>
  <c r="AE14" i="9"/>
  <c r="S14" i="9"/>
  <c r="Z380" i="13"/>
  <c r="AG14" i="9"/>
  <c r="U14" i="9"/>
  <c r="L15" i="9"/>
  <c r="BI376" i="14"/>
  <c r="I15" i="9"/>
  <c r="BF376" i="14"/>
  <c r="AH14" i="9"/>
  <c r="V14" i="9"/>
  <c r="J15" i="9"/>
  <c r="BG376" i="14"/>
  <c r="D15" i="9"/>
  <c r="BA376" i="14"/>
  <c r="G15" i="9"/>
  <c r="BD376" i="14"/>
  <c r="K15" i="9"/>
  <c r="BH376" i="14"/>
  <c r="AH382" i="14"/>
  <c r="AC14" i="9"/>
  <c r="Q14" i="9"/>
  <c r="U380" i="13"/>
  <c r="AD14" i="9"/>
  <c r="R14" i="9"/>
  <c r="AB14" i="9"/>
  <c r="P14" i="9"/>
  <c r="BJ376" i="14"/>
  <c r="Y14" i="9"/>
  <c r="AK380" i="13"/>
  <c r="AI14" i="9"/>
  <c r="W14" i="9"/>
  <c r="AK13" i="9"/>
  <c r="Y13" i="9"/>
  <c r="U382" i="14"/>
  <c r="AF14" i="9"/>
  <c r="T14" i="9"/>
  <c r="X382" i="14"/>
  <c r="Z382" i="14"/>
  <c r="T382" i="14"/>
  <c r="Y382" i="14"/>
  <c r="AC203" i="14"/>
  <c r="AC293" i="14" s="1"/>
  <c r="AC382" i="14" s="1"/>
  <c r="Q214" i="14"/>
  <c r="AC213" i="14"/>
  <c r="AC303" i="14" s="1"/>
  <c r="Q204" i="14"/>
  <c r="Q294" i="14" s="1"/>
  <c r="Q383" i="14" s="1"/>
  <c r="K215" i="14"/>
  <c r="G215" i="14"/>
  <c r="N215" i="14"/>
  <c r="J215" i="14"/>
  <c r="F215" i="14"/>
  <c r="M215" i="14"/>
  <c r="I215" i="14"/>
  <c r="E215" i="14"/>
  <c r="L215" i="14"/>
  <c r="H215" i="14"/>
  <c r="W215" i="14"/>
  <c r="X215" i="14"/>
  <c r="AG215" i="14"/>
  <c r="AH215" i="14"/>
  <c r="AL215" i="14"/>
  <c r="R215" i="14"/>
  <c r="AI215" i="14"/>
  <c r="V215" i="14"/>
  <c r="AJ215" i="14"/>
  <c r="U215" i="14"/>
  <c r="AD215" i="14"/>
  <c r="S215" i="14"/>
  <c r="AF215" i="14"/>
  <c r="AK215" i="14"/>
  <c r="AE215" i="14"/>
  <c r="Z215" i="14"/>
  <c r="T215" i="14"/>
  <c r="Y215" i="14"/>
  <c r="L205" i="14"/>
  <c r="H205" i="14"/>
  <c r="K205" i="14"/>
  <c r="G205" i="14"/>
  <c r="N205" i="14"/>
  <c r="J205" i="14"/>
  <c r="F205" i="14"/>
  <c r="M205" i="14"/>
  <c r="I205" i="14"/>
  <c r="E205" i="14"/>
  <c r="W205" i="14"/>
  <c r="X205" i="14"/>
  <c r="AG205" i="14"/>
  <c r="AH205" i="14"/>
  <c r="AL205" i="14"/>
  <c r="R205" i="14"/>
  <c r="AI205" i="14"/>
  <c r="V205" i="14"/>
  <c r="AJ205" i="14"/>
  <c r="U205" i="14"/>
  <c r="AD205" i="14"/>
  <c r="S205" i="14"/>
  <c r="AF205" i="14"/>
  <c r="AK205" i="14"/>
  <c r="AE205" i="14"/>
  <c r="Z205" i="14"/>
  <c r="T205" i="14"/>
  <c r="Y205" i="14"/>
  <c r="G377" i="14"/>
  <c r="AQ376" i="14"/>
  <c r="AW376" i="14"/>
  <c r="M377" i="14"/>
  <c r="I377" i="14"/>
  <c r="AS376" i="14"/>
  <c r="AV376" i="14"/>
  <c r="L377" i="14"/>
  <c r="AB110" i="14"/>
  <c r="AJ294" i="14"/>
  <c r="AJ383" i="14" s="1"/>
  <c r="AF294" i="14"/>
  <c r="AF383" i="14" s="1"/>
  <c r="Z294" i="14"/>
  <c r="V294" i="14"/>
  <c r="V383" i="14" s="1"/>
  <c r="R294" i="14"/>
  <c r="R383" i="14" s="1"/>
  <c r="L294" i="14"/>
  <c r="H294" i="14"/>
  <c r="D294" i="14"/>
  <c r="D383" i="14" s="1"/>
  <c r="AK294" i="14"/>
  <c r="AK383" i="14" s="1"/>
  <c r="AE294" i="14"/>
  <c r="AE383" i="14" s="1"/>
  <c r="X294" i="14"/>
  <c r="S294" i="14"/>
  <c r="S383" i="14" s="1"/>
  <c r="K294" i="14"/>
  <c r="F294" i="14"/>
  <c r="AI294" i="14"/>
  <c r="AI383" i="14" s="1"/>
  <c r="AD294" i="14"/>
  <c r="AD383" i="14" s="1"/>
  <c r="W294" i="14"/>
  <c r="W383" i="14" s="1"/>
  <c r="J294" i="14"/>
  <c r="E294" i="14"/>
  <c r="AL294" i="14"/>
  <c r="AL383" i="14" s="1"/>
  <c r="Y294" i="14"/>
  <c r="M294" i="14"/>
  <c r="AG294" i="14"/>
  <c r="AG383" i="14" s="1"/>
  <c r="N294" i="14"/>
  <c r="I294" i="14"/>
  <c r="U294" i="14"/>
  <c r="G294" i="14"/>
  <c r="AH294" i="14"/>
  <c r="T294" i="14"/>
  <c r="F377" i="14"/>
  <c r="AP376" i="14"/>
  <c r="J377" i="14"/>
  <c r="AT376" i="14"/>
  <c r="AB100" i="14"/>
  <c r="D215" i="14"/>
  <c r="P111" i="14"/>
  <c r="D112" i="14"/>
  <c r="D205" i="14"/>
  <c r="P101" i="14"/>
  <c r="K377" i="14"/>
  <c r="AU376" i="14"/>
  <c r="AO376" i="14"/>
  <c r="E377" i="14"/>
  <c r="AR376" i="14"/>
  <c r="H377" i="14"/>
  <c r="AI304" i="14"/>
  <c r="AE304" i="14"/>
  <c r="Y304" i="14"/>
  <c r="U304" i="14"/>
  <c r="Q304" i="14"/>
  <c r="K304" i="14"/>
  <c r="G304" i="14"/>
  <c r="AL304" i="14"/>
  <c r="AH304" i="14"/>
  <c r="AD304" i="14"/>
  <c r="X304" i="14"/>
  <c r="T304" i="14"/>
  <c r="N304" i="14"/>
  <c r="J304" i="14"/>
  <c r="F304" i="14"/>
  <c r="AK304" i="14"/>
  <c r="S304" i="14"/>
  <c r="I304" i="14"/>
  <c r="AJ304" i="14"/>
  <c r="Z304" i="14"/>
  <c r="R304" i="14"/>
  <c r="H304" i="14"/>
  <c r="V304" i="14"/>
  <c r="D304" i="14"/>
  <c r="D393" i="14" s="1"/>
  <c r="AG304" i="14"/>
  <c r="L304" i="14"/>
  <c r="AF304" i="14"/>
  <c r="E304" i="14"/>
  <c r="W304" i="14"/>
  <c r="M304" i="14"/>
  <c r="N377" i="14"/>
  <c r="AX376" i="14"/>
  <c r="J215" i="13"/>
  <c r="F215" i="13"/>
  <c r="M215" i="13"/>
  <c r="I215" i="13"/>
  <c r="E215" i="13"/>
  <c r="L215" i="13"/>
  <c r="H215" i="13"/>
  <c r="K215" i="13"/>
  <c r="G215" i="13"/>
  <c r="X215" i="13"/>
  <c r="T215" i="13"/>
  <c r="W215" i="13"/>
  <c r="U215" i="13"/>
  <c r="AL215" i="13"/>
  <c r="AD215" i="13"/>
  <c r="N215" i="13"/>
  <c r="AI215" i="13"/>
  <c r="Z215" i="13"/>
  <c r="AK215" i="13"/>
  <c r="V215" i="13"/>
  <c r="AH215" i="13"/>
  <c r="AJ215" i="13"/>
  <c r="AE215" i="13"/>
  <c r="S215" i="13"/>
  <c r="Y215" i="13"/>
  <c r="AF215" i="13"/>
  <c r="AG215" i="13"/>
  <c r="R215" i="13"/>
  <c r="K203" i="13"/>
  <c r="G203" i="13"/>
  <c r="J203" i="13"/>
  <c r="F203" i="13"/>
  <c r="M203" i="13"/>
  <c r="I203" i="13"/>
  <c r="E203" i="13"/>
  <c r="L203" i="13"/>
  <c r="H203" i="13"/>
  <c r="X203" i="13"/>
  <c r="T203" i="13"/>
  <c r="W203" i="13"/>
  <c r="U203" i="13"/>
  <c r="AL203" i="13"/>
  <c r="AD203" i="13"/>
  <c r="N203" i="13"/>
  <c r="AI203" i="13"/>
  <c r="Z203" i="13"/>
  <c r="AK203" i="13"/>
  <c r="V203" i="13"/>
  <c r="AH203" i="13"/>
  <c r="AJ203" i="13"/>
  <c r="AE203" i="13"/>
  <c r="S203" i="13"/>
  <c r="Y203" i="13"/>
  <c r="AF203" i="13"/>
  <c r="AG203" i="13"/>
  <c r="R203" i="13"/>
  <c r="I377" i="13"/>
  <c r="BE377" i="13" s="1"/>
  <c r="AS376" i="13"/>
  <c r="AL292" i="13"/>
  <c r="AH292" i="13"/>
  <c r="AH381" i="13" s="1"/>
  <c r="AD292" i="13"/>
  <c r="AD381" i="13" s="1"/>
  <c r="X292" i="13"/>
  <c r="X381" i="13" s="1"/>
  <c r="T292" i="13"/>
  <c r="T381" i="13" s="1"/>
  <c r="N292" i="13"/>
  <c r="J292" i="13"/>
  <c r="F292" i="13"/>
  <c r="AK292" i="13"/>
  <c r="AG292" i="13"/>
  <c r="AG381" i="13" s="1"/>
  <c r="AC292" i="13"/>
  <c r="W292" i="13"/>
  <c r="W381" i="13" s="1"/>
  <c r="S292" i="13"/>
  <c r="S381" i="13" s="1"/>
  <c r="M292" i="13"/>
  <c r="I292" i="13"/>
  <c r="E292" i="13"/>
  <c r="AJ292" i="13"/>
  <c r="AJ381" i="13" s="1"/>
  <c r="Z292" i="13"/>
  <c r="R292" i="13"/>
  <c r="R381" i="13" s="1"/>
  <c r="H292" i="13"/>
  <c r="AI292" i="13"/>
  <c r="AI381" i="13" s="1"/>
  <c r="Y292" i="13"/>
  <c r="Y381" i="13" s="1"/>
  <c r="Q292" i="13"/>
  <c r="Q381" i="13" s="1"/>
  <c r="G292" i="13"/>
  <c r="AF292" i="13"/>
  <c r="AF381" i="13" s="1"/>
  <c r="V292" i="13"/>
  <c r="V381" i="13" s="1"/>
  <c r="L292" i="13"/>
  <c r="D292" i="13"/>
  <c r="D381" i="13" s="1"/>
  <c r="C20" i="9" s="1"/>
  <c r="AE292" i="13"/>
  <c r="AE381" i="13" s="1"/>
  <c r="U292" i="13"/>
  <c r="K292" i="13"/>
  <c r="N376" i="13"/>
  <c r="BJ376" i="13" s="1"/>
  <c r="AX375" i="13"/>
  <c r="H377" i="13"/>
  <c r="BD377" i="13" s="1"/>
  <c r="AR376" i="13"/>
  <c r="G377" i="13"/>
  <c r="BC377" i="13" s="1"/>
  <c r="AQ376" i="13"/>
  <c r="AP376" i="13"/>
  <c r="F377" i="13"/>
  <c r="BB377" i="13" s="1"/>
  <c r="K377" i="13"/>
  <c r="BG377" i="13" s="1"/>
  <c r="AU376" i="13"/>
  <c r="M377" i="13"/>
  <c r="BI377" i="13" s="1"/>
  <c r="AW376" i="13"/>
  <c r="AT376" i="13"/>
  <c r="J377" i="13"/>
  <c r="BF377" i="13" s="1"/>
  <c r="AL304" i="13"/>
  <c r="AH304" i="13"/>
  <c r="AD304" i="13"/>
  <c r="X304" i="13"/>
  <c r="T304" i="13"/>
  <c r="N304" i="13"/>
  <c r="J304" i="13"/>
  <c r="F304" i="13"/>
  <c r="AK304" i="13"/>
  <c r="AG304" i="13"/>
  <c r="AC304" i="13"/>
  <c r="W304" i="13"/>
  <c r="S304" i="13"/>
  <c r="M304" i="13"/>
  <c r="I304" i="13"/>
  <c r="E304" i="13"/>
  <c r="AF304" i="13"/>
  <c r="V304" i="13"/>
  <c r="L304" i="13"/>
  <c r="D304" i="13"/>
  <c r="D393" i="13" s="1"/>
  <c r="C32" i="9" s="1"/>
  <c r="AE304" i="13"/>
  <c r="U304" i="13"/>
  <c r="K304" i="13"/>
  <c r="AJ304" i="13"/>
  <c r="Z304" i="13"/>
  <c r="R304" i="13"/>
  <c r="H304" i="13"/>
  <c r="Q304" i="13"/>
  <c r="G304" i="13"/>
  <c r="AI304" i="13"/>
  <c r="Y304" i="13"/>
  <c r="E377" i="13"/>
  <c r="BA377" i="13" s="1"/>
  <c r="AO376" i="13"/>
  <c r="D215" i="13"/>
  <c r="D112" i="13"/>
  <c r="L377" i="13"/>
  <c r="BH377" i="13" s="1"/>
  <c r="AV376" i="13"/>
  <c r="D203" i="13"/>
  <c r="D100" i="13"/>
  <c r="Y112" i="13"/>
  <c r="F112" i="13"/>
  <c r="AH100" i="13"/>
  <c r="E100" i="13"/>
  <c r="T112" i="14"/>
  <c r="AI112" i="14"/>
  <c r="Z112" i="13"/>
  <c r="X100" i="13"/>
  <c r="N112" i="14"/>
  <c r="N112" i="13"/>
  <c r="R100" i="13"/>
  <c r="W100" i="13"/>
  <c r="AC110" i="14"/>
  <c r="V112" i="14"/>
  <c r="AJ100" i="13"/>
  <c r="AC100" i="14"/>
  <c r="AD112" i="13"/>
  <c r="AG100" i="13"/>
  <c r="T100" i="13"/>
  <c r="AE112" i="14"/>
  <c r="AH112" i="14"/>
  <c r="AF100" i="13"/>
  <c r="AK112" i="14"/>
  <c r="Z100" i="13"/>
  <c r="L112" i="13"/>
  <c r="L112" i="14"/>
  <c r="AK112" i="13"/>
  <c r="AD100" i="13"/>
  <c r="AL112" i="13"/>
  <c r="AH112" i="13"/>
  <c r="H112" i="13"/>
  <c r="AI100" i="13"/>
  <c r="J100" i="13"/>
  <c r="W112" i="14"/>
  <c r="H112" i="14"/>
  <c r="K112" i="13"/>
  <c r="Q111" i="14"/>
  <c r="R112" i="13"/>
  <c r="W112" i="13"/>
  <c r="S100" i="13"/>
  <c r="K100" i="13"/>
  <c r="U112" i="14"/>
  <c r="J112" i="14"/>
  <c r="AL100" i="13"/>
  <c r="AG112" i="13"/>
  <c r="T112" i="13"/>
  <c r="AE100" i="13"/>
  <c r="H100" i="13"/>
  <c r="R112" i="14"/>
  <c r="Q101" i="14"/>
  <c r="L100" i="13"/>
  <c r="U112" i="13"/>
  <c r="G100" i="13"/>
  <c r="AJ112" i="13"/>
  <c r="G112" i="14"/>
  <c r="N100" i="13"/>
  <c r="X112" i="13"/>
  <c r="E112" i="13"/>
  <c r="F112" i="14"/>
  <c r="AI112" i="13"/>
  <c r="M112" i="13"/>
  <c r="U100" i="13"/>
  <c r="X112" i="14"/>
  <c r="Z112" i="14"/>
  <c r="AF112" i="13"/>
  <c r="I112" i="13"/>
  <c r="M112" i="14"/>
  <c r="S112" i="13"/>
  <c r="J112" i="13"/>
  <c r="V100" i="13"/>
  <c r="I100" i="13"/>
  <c r="AF112" i="14"/>
  <c r="AG112" i="14"/>
  <c r="F100" i="13"/>
  <c r="AE112" i="13"/>
  <c r="G112" i="13"/>
  <c r="AK100" i="13"/>
  <c r="M100" i="13"/>
  <c r="AJ112" i="14"/>
  <c r="I112" i="14"/>
  <c r="AL112" i="14"/>
  <c r="Y100" i="13"/>
  <c r="E112" i="14"/>
  <c r="V112" i="13"/>
  <c r="S112" i="14"/>
  <c r="Y112" i="14"/>
  <c r="K112" i="14"/>
  <c r="AD112" i="14"/>
  <c r="AL381" i="13" l="1"/>
  <c r="AB15" i="9"/>
  <c r="P15" i="9"/>
  <c r="G16" i="9"/>
  <c r="BD377" i="14"/>
  <c r="U383" i="14"/>
  <c r="AG15" i="9"/>
  <c r="U15" i="9"/>
  <c r="AC381" i="13"/>
  <c r="AC15" i="9"/>
  <c r="Q15" i="9"/>
  <c r="E16" i="9"/>
  <c r="BB377" i="14"/>
  <c r="AI15" i="9"/>
  <c r="W15" i="9"/>
  <c r="BJ377" i="14"/>
  <c r="J16" i="9"/>
  <c r="BG377" i="14"/>
  <c r="I16" i="9"/>
  <c r="BF377" i="14"/>
  <c r="H16" i="9"/>
  <c r="BE377" i="14"/>
  <c r="F16" i="9"/>
  <c r="BC377" i="14"/>
  <c r="AK381" i="13"/>
  <c r="M15" i="9"/>
  <c r="AH383" i="14"/>
  <c r="AE15" i="9"/>
  <c r="S15" i="9"/>
  <c r="AH15" i="9"/>
  <c r="V15" i="9"/>
  <c r="Z381" i="13"/>
  <c r="D16" i="9"/>
  <c r="BA377" i="14"/>
  <c r="K16" i="9"/>
  <c r="BH377" i="14"/>
  <c r="L16" i="9"/>
  <c r="BI377" i="14"/>
  <c r="U381" i="13"/>
  <c r="AJ15" i="9"/>
  <c r="X15" i="9"/>
  <c r="AD15" i="9"/>
  <c r="R15" i="9"/>
  <c r="AF15" i="9"/>
  <c r="T15" i="9"/>
  <c r="Z383" i="14"/>
  <c r="Y383" i="14"/>
  <c r="T383" i="14"/>
  <c r="X383" i="14"/>
  <c r="Q215" i="14"/>
  <c r="Q205" i="14"/>
  <c r="Q295" i="14" s="1"/>
  <c r="Q384" i="14" s="1"/>
  <c r="AC204" i="14"/>
  <c r="AC294" i="14" s="1"/>
  <c r="AC383" i="14" s="1"/>
  <c r="AC214" i="14"/>
  <c r="N216" i="14"/>
  <c r="J216" i="14"/>
  <c r="F216" i="14"/>
  <c r="M216" i="14"/>
  <c r="I216" i="14"/>
  <c r="E216" i="14"/>
  <c r="L216" i="14"/>
  <c r="H216" i="14"/>
  <c r="K216" i="14"/>
  <c r="G216" i="14"/>
  <c r="W216" i="14"/>
  <c r="X216" i="14"/>
  <c r="AG216" i="14"/>
  <c r="AH216" i="14"/>
  <c r="AL216" i="14"/>
  <c r="R216" i="14"/>
  <c r="AI216" i="14"/>
  <c r="V216" i="14"/>
  <c r="AJ216" i="14"/>
  <c r="U216" i="14"/>
  <c r="AD216" i="14"/>
  <c r="S216" i="14"/>
  <c r="AF216" i="14"/>
  <c r="AK216" i="14"/>
  <c r="AE216" i="14"/>
  <c r="Z216" i="14"/>
  <c r="T216" i="14"/>
  <c r="Y216" i="14"/>
  <c r="H378" i="14"/>
  <c r="AR377" i="14"/>
  <c r="AS377" i="14"/>
  <c r="I378" i="14"/>
  <c r="K378" i="14"/>
  <c r="AU377" i="14"/>
  <c r="AB111" i="14"/>
  <c r="N378" i="14"/>
  <c r="AX377" i="14"/>
  <c r="AO377" i="14"/>
  <c r="E378" i="14"/>
  <c r="AB101" i="14"/>
  <c r="AJ305" i="14"/>
  <c r="AF305" i="14"/>
  <c r="Z305" i="14"/>
  <c r="V305" i="14"/>
  <c r="R305" i="14"/>
  <c r="L305" i="14"/>
  <c r="H305" i="14"/>
  <c r="D305" i="14"/>
  <c r="D394" i="14" s="1"/>
  <c r="AI305" i="14"/>
  <c r="AE305" i="14"/>
  <c r="Y305" i="14"/>
  <c r="U305" i="14"/>
  <c r="Q305" i="14"/>
  <c r="K305" i="14"/>
  <c r="G305" i="14"/>
  <c r="AL305" i="14"/>
  <c r="AD305" i="14"/>
  <c r="T305" i="14"/>
  <c r="J305" i="14"/>
  <c r="AK305" i="14"/>
  <c r="S305" i="14"/>
  <c r="I305" i="14"/>
  <c r="W305" i="14"/>
  <c r="E305" i="14"/>
  <c r="X305" i="14"/>
  <c r="N305" i="14"/>
  <c r="AH305" i="14"/>
  <c r="M305" i="14"/>
  <c r="AG305" i="14"/>
  <c r="F305" i="14"/>
  <c r="F378" i="14"/>
  <c r="AP377" i="14"/>
  <c r="D216" i="14"/>
  <c r="D113" i="14"/>
  <c r="P112" i="14"/>
  <c r="AT377" i="14"/>
  <c r="J378" i="14"/>
  <c r="AW377" i="14"/>
  <c r="M378" i="14"/>
  <c r="G378" i="14"/>
  <c r="AQ377" i="14"/>
  <c r="AK295" i="14"/>
  <c r="AK384" i="14" s="1"/>
  <c r="AG295" i="14"/>
  <c r="AG384" i="14" s="1"/>
  <c r="W295" i="14"/>
  <c r="W384" i="14" s="1"/>
  <c r="S295" i="14"/>
  <c r="S384" i="14" s="1"/>
  <c r="M295" i="14"/>
  <c r="I295" i="14"/>
  <c r="E295" i="14"/>
  <c r="AL295" i="14"/>
  <c r="AL384" i="14" s="1"/>
  <c r="AF295" i="14"/>
  <c r="AF384" i="14" s="1"/>
  <c r="Y295" i="14"/>
  <c r="T295" i="14"/>
  <c r="L295" i="14"/>
  <c r="G295" i="14"/>
  <c r="AJ295" i="14"/>
  <c r="AJ384" i="14" s="1"/>
  <c r="AE295" i="14"/>
  <c r="AE384" i="14" s="1"/>
  <c r="X295" i="14"/>
  <c r="R295" i="14"/>
  <c r="R384" i="14" s="1"/>
  <c r="K295" i="14"/>
  <c r="F295" i="14"/>
  <c r="Z295" i="14"/>
  <c r="N295" i="14"/>
  <c r="AD295" i="14"/>
  <c r="AD384" i="14" s="1"/>
  <c r="J295" i="14"/>
  <c r="V295" i="14"/>
  <c r="V384" i="14" s="1"/>
  <c r="H295" i="14"/>
  <c r="AI295" i="14"/>
  <c r="AI384" i="14" s="1"/>
  <c r="U295" i="14"/>
  <c r="D295" i="14"/>
  <c r="D384" i="14" s="1"/>
  <c r="AH295" i="14"/>
  <c r="AG296" i="14"/>
  <c r="K296" i="14"/>
  <c r="AE296" i="14"/>
  <c r="AD296" i="14"/>
  <c r="J296" i="14"/>
  <c r="U296" i="14"/>
  <c r="Z296" i="14"/>
  <c r="AF296" i="14"/>
  <c r="V296" i="14"/>
  <c r="W296" i="14"/>
  <c r="AL296" i="14"/>
  <c r="AK296" i="14"/>
  <c r="L296" i="14"/>
  <c r="AI296" i="14"/>
  <c r="AH296" i="14"/>
  <c r="N296" i="14"/>
  <c r="AJ296" i="14"/>
  <c r="E296" i="14"/>
  <c r="Y296" i="14"/>
  <c r="X296" i="14"/>
  <c r="F296" i="14"/>
  <c r="M296" i="14"/>
  <c r="S296" i="14"/>
  <c r="T296" i="14"/>
  <c r="H296" i="14"/>
  <c r="R296" i="14"/>
  <c r="G296" i="14"/>
  <c r="I296" i="14"/>
  <c r="L378" i="14"/>
  <c r="AV377" i="14"/>
  <c r="J204" i="13"/>
  <c r="F204" i="13"/>
  <c r="M204" i="13"/>
  <c r="I204" i="13"/>
  <c r="E204" i="13"/>
  <c r="L204" i="13"/>
  <c r="H204" i="13"/>
  <c r="K204" i="13"/>
  <c r="G204" i="13"/>
  <c r="X204" i="13"/>
  <c r="T204" i="13"/>
  <c r="W204" i="13"/>
  <c r="U204" i="13"/>
  <c r="AL204" i="13"/>
  <c r="AD204" i="13"/>
  <c r="N204" i="13"/>
  <c r="AI204" i="13"/>
  <c r="Z204" i="13"/>
  <c r="AK204" i="13"/>
  <c r="V204" i="13"/>
  <c r="AH204" i="13"/>
  <c r="AJ204" i="13"/>
  <c r="AE204" i="13"/>
  <c r="S204" i="13"/>
  <c r="Y204" i="13"/>
  <c r="AF204" i="13"/>
  <c r="AG204" i="13"/>
  <c r="R204" i="13"/>
  <c r="M216" i="13"/>
  <c r="I216" i="13"/>
  <c r="E216" i="13"/>
  <c r="L216" i="13"/>
  <c r="H216" i="13"/>
  <c r="K216" i="13"/>
  <c r="G216" i="13"/>
  <c r="J216" i="13"/>
  <c r="F216" i="13"/>
  <c r="X216" i="13"/>
  <c r="T216" i="13"/>
  <c r="W216" i="13"/>
  <c r="U216" i="13"/>
  <c r="AL216" i="13"/>
  <c r="AD216" i="13"/>
  <c r="N216" i="13"/>
  <c r="AI216" i="13"/>
  <c r="Z216" i="13"/>
  <c r="AK216" i="13"/>
  <c r="V216" i="13"/>
  <c r="AH216" i="13"/>
  <c r="AJ216" i="13"/>
  <c r="AE216" i="13"/>
  <c r="S216" i="13"/>
  <c r="Y216" i="13"/>
  <c r="AF216" i="13"/>
  <c r="AG216" i="13"/>
  <c r="R216" i="13"/>
  <c r="I378" i="13"/>
  <c r="BE378" i="13" s="1"/>
  <c r="AS377" i="13"/>
  <c r="AU377" i="13"/>
  <c r="K378" i="13"/>
  <c r="BG378" i="13" s="1"/>
  <c r="D204" i="13"/>
  <c r="D101" i="13"/>
  <c r="D216" i="13"/>
  <c r="D113" i="13"/>
  <c r="E378" i="13"/>
  <c r="BA378" i="13" s="1"/>
  <c r="AO377" i="13"/>
  <c r="J378" i="13"/>
  <c r="BF378" i="13" s="1"/>
  <c r="AT377" i="13"/>
  <c r="F378" i="13"/>
  <c r="BB378" i="13" s="1"/>
  <c r="AP377" i="13"/>
  <c r="H378" i="13"/>
  <c r="BD378" i="13" s="1"/>
  <c r="AR377" i="13"/>
  <c r="AX376" i="13"/>
  <c r="N377" i="13"/>
  <c r="BJ377" i="13" s="1"/>
  <c r="AQ377" i="13"/>
  <c r="G378" i="13"/>
  <c r="BC378" i="13" s="1"/>
  <c r="L378" i="13"/>
  <c r="BH378" i="13" s="1"/>
  <c r="AV377" i="13"/>
  <c r="AI293" i="13"/>
  <c r="AI382" i="13" s="1"/>
  <c r="AE293" i="13"/>
  <c r="AE382" i="13" s="1"/>
  <c r="Y293" i="13"/>
  <c r="Y382" i="13" s="1"/>
  <c r="U293" i="13"/>
  <c r="Q293" i="13"/>
  <c r="Q382" i="13" s="1"/>
  <c r="K293" i="13"/>
  <c r="G293" i="13"/>
  <c r="AL293" i="13"/>
  <c r="AL382" i="13" s="1"/>
  <c r="AH293" i="13"/>
  <c r="AH382" i="13" s="1"/>
  <c r="AD293" i="13"/>
  <c r="AD382" i="13" s="1"/>
  <c r="X293" i="13"/>
  <c r="X382" i="13" s="1"/>
  <c r="T293" i="13"/>
  <c r="T382" i="13" s="1"/>
  <c r="N293" i="13"/>
  <c r="J293" i="13"/>
  <c r="F293" i="13"/>
  <c r="AK293" i="13"/>
  <c r="AC293" i="13"/>
  <c r="S293" i="13"/>
  <c r="S382" i="13" s="1"/>
  <c r="I293" i="13"/>
  <c r="AJ293" i="13"/>
  <c r="AJ382" i="13" s="1"/>
  <c r="Z293" i="13"/>
  <c r="R293" i="13"/>
  <c r="R382" i="13" s="1"/>
  <c r="H293" i="13"/>
  <c r="AG293" i="13"/>
  <c r="AG382" i="13" s="1"/>
  <c r="W293" i="13"/>
  <c r="W382" i="13" s="1"/>
  <c r="M293" i="13"/>
  <c r="E293" i="13"/>
  <c r="D293" i="13"/>
  <c r="D382" i="13" s="1"/>
  <c r="C21" i="9" s="1"/>
  <c r="AF293" i="13"/>
  <c r="AF382" i="13" s="1"/>
  <c r="V293" i="13"/>
  <c r="V382" i="13" s="1"/>
  <c r="L293" i="13"/>
  <c r="AI305" i="13"/>
  <c r="AE305" i="13"/>
  <c r="Y305" i="13"/>
  <c r="U305" i="13"/>
  <c r="Q305" i="13"/>
  <c r="K305" i="13"/>
  <c r="G305" i="13"/>
  <c r="AL305" i="13"/>
  <c r="AH305" i="13"/>
  <c r="AD305" i="13"/>
  <c r="X305" i="13"/>
  <c r="T305" i="13"/>
  <c r="N305" i="13"/>
  <c r="J305" i="13"/>
  <c r="F305" i="13"/>
  <c r="AG305" i="13"/>
  <c r="W305" i="13"/>
  <c r="M305" i="13"/>
  <c r="E305" i="13"/>
  <c r="AF305" i="13"/>
  <c r="V305" i="13"/>
  <c r="L305" i="13"/>
  <c r="D305" i="13"/>
  <c r="D394" i="13" s="1"/>
  <c r="C33" i="9" s="1"/>
  <c r="AK305" i="13"/>
  <c r="AC305" i="13"/>
  <c r="S305" i="13"/>
  <c r="I305" i="13"/>
  <c r="R305" i="13"/>
  <c r="H305" i="13"/>
  <c r="AJ305" i="13"/>
  <c r="Z305" i="13"/>
  <c r="M378" i="13"/>
  <c r="BI378" i="13" s="1"/>
  <c r="AW377" i="13"/>
  <c r="AE113" i="13"/>
  <c r="M113" i="13"/>
  <c r="AK101" i="13"/>
  <c r="E101" i="13"/>
  <c r="X113" i="14"/>
  <c r="J113" i="14"/>
  <c r="L113" i="13"/>
  <c r="H113" i="14"/>
  <c r="S113" i="13"/>
  <c r="N101" i="13"/>
  <c r="AF113" i="13"/>
  <c r="X113" i="13"/>
  <c r="AJ101" i="13"/>
  <c r="K101" i="13"/>
  <c r="AK113" i="14"/>
  <c r="M113" i="14"/>
  <c r="Y101" i="13"/>
  <c r="U113" i="14"/>
  <c r="G113" i="13"/>
  <c r="R113" i="14"/>
  <c r="AL113" i="14"/>
  <c r="T113" i="14"/>
  <c r="Z101" i="13"/>
  <c r="N113" i="14"/>
  <c r="AI113" i="13"/>
  <c r="Z113" i="14"/>
  <c r="V101" i="13"/>
  <c r="R101" i="13"/>
  <c r="AD113" i="14"/>
  <c r="AE101" i="13"/>
  <c r="V113" i="14"/>
  <c r="R113" i="13"/>
  <c r="AF101" i="13"/>
  <c r="AE113" i="14"/>
  <c r="AG113" i="14"/>
  <c r="AI101" i="13"/>
  <c r="AK113" i="13"/>
  <c r="K113" i="13"/>
  <c r="AD101" i="13"/>
  <c r="I113" i="14"/>
  <c r="AF113" i="14"/>
  <c r="AH113" i="14"/>
  <c r="AH101" i="13"/>
  <c r="L113" i="14"/>
  <c r="N113" i="13"/>
  <c r="L101" i="13"/>
  <c r="AJ113" i="13"/>
  <c r="F113" i="13"/>
  <c r="I101" i="13"/>
  <c r="U101" i="13"/>
  <c r="S113" i="14"/>
  <c r="AG113" i="13"/>
  <c r="Y113" i="14"/>
  <c r="M101" i="13"/>
  <c r="AL113" i="13"/>
  <c r="E113" i="14"/>
  <c r="AC101" i="14"/>
  <c r="AD113" i="13"/>
  <c r="AG101" i="13"/>
  <c r="T101" i="13"/>
  <c r="F113" i="14"/>
  <c r="G113" i="14"/>
  <c r="Y113" i="13"/>
  <c r="F101" i="13"/>
  <c r="K113" i="14"/>
  <c r="I113" i="13"/>
  <c r="AI113" i="14"/>
  <c r="Z113" i="13"/>
  <c r="H113" i="13"/>
  <c r="AL101" i="13"/>
  <c r="AC111" i="14"/>
  <c r="AJ113" i="14"/>
  <c r="U113" i="13"/>
  <c r="H101" i="13"/>
  <c r="V113" i="13"/>
  <c r="W101" i="13"/>
  <c r="AH113" i="13"/>
  <c r="J101" i="13"/>
  <c r="T113" i="13"/>
  <c r="G101" i="13"/>
  <c r="E113" i="13"/>
  <c r="S101" i="13"/>
  <c r="W113" i="14"/>
  <c r="X101" i="13"/>
  <c r="J113" i="13"/>
  <c r="W113" i="13"/>
  <c r="Q112" i="14"/>
  <c r="AI385" i="14" l="1"/>
  <c r="AI386" i="14" s="1"/>
  <c r="AI387" i="14" s="1"/>
  <c r="AI388" i="14" s="1"/>
  <c r="AI389" i="14" s="1"/>
  <c r="AI390" i="14" s="1"/>
  <c r="AI391" i="14" s="1"/>
  <c r="AI392" i="14" s="1"/>
  <c r="AI393" i="14" s="1"/>
  <c r="AI394" i="14" s="1"/>
  <c r="AD385" i="14"/>
  <c r="AD386" i="14" s="1"/>
  <c r="AD387" i="14" s="1"/>
  <c r="AD388" i="14" s="1"/>
  <c r="AD389" i="14" s="1"/>
  <c r="AD390" i="14" s="1"/>
  <c r="AD391" i="14" s="1"/>
  <c r="AD392" i="14" s="1"/>
  <c r="AD393" i="14" s="1"/>
  <c r="AD394" i="14" s="1"/>
  <c r="AK385" i="14"/>
  <c r="AK386" i="14" s="1"/>
  <c r="AK387" i="14" s="1"/>
  <c r="AK388" i="14" s="1"/>
  <c r="AK389" i="14" s="1"/>
  <c r="AK390" i="14" s="1"/>
  <c r="AK391" i="14" s="1"/>
  <c r="AK392" i="14" s="1"/>
  <c r="AK393" i="14" s="1"/>
  <c r="AK394" i="14" s="1"/>
  <c r="AJ385" i="14"/>
  <c r="AJ386" i="14" s="1"/>
  <c r="AJ387" i="14" s="1"/>
  <c r="AJ388" i="14" s="1"/>
  <c r="AJ389" i="14" s="1"/>
  <c r="AJ390" i="14" s="1"/>
  <c r="AJ391" i="14" s="1"/>
  <c r="AJ392" i="14" s="1"/>
  <c r="AJ393" i="14" s="1"/>
  <c r="AJ394" i="14" s="1"/>
  <c r="AG385" i="14"/>
  <c r="AG386" i="14" s="1"/>
  <c r="AG387" i="14" s="1"/>
  <c r="AG388" i="14" s="1"/>
  <c r="AG389" i="14" s="1"/>
  <c r="AG390" i="14" s="1"/>
  <c r="AG391" i="14" s="1"/>
  <c r="AG392" i="14" s="1"/>
  <c r="AG393" i="14" s="1"/>
  <c r="AG394" i="14" s="1"/>
  <c r="R385" i="14"/>
  <c r="R386" i="14" s="1"/>
  <c r="R387" i="14" s="1"/>
  <c r="R388" i="14" s="1"/>
  <c r="R389" i="14" s="1"/>
  <c r="R390" i="14" s="1"/>
  <c r="R391" i="14" s="1"/>
  <c r="R392" i="14" s="1"/>
  <c r="R393" i="14" s="1"/>
  <c r="R394" i="14" s="1"/>
  <c r="AF385" i="14"/>
  <c r="AF386" i="14" s="1"/>
  <c r="AF387" i="14" s="1"/>
  <c r="AF388" i="14" s="1"/>
  <c r="AF389" i="14" s="1"/>
  <c r="AF390" i="14" s="1"/>
  <c r="AF391" i="14" s="1"/>
  <c r="AF392" i="14" s="1"/>
  <c r="AF393" i="14" s="1"/>
  <c r="AF394" i="14" s="1"/>
  <c r="V385" i="14"/>
  <c r="V386" i="14" s="1"/>
  <c r="V387" i="14" s="1"/>
  <c r="V388" i="14" s="1"/>
  <c r="V389" i="14" s="1"/>
  <c r="V390" i="14" s="1"/>
  <c r="V391" i="14" s="1"/>
  <c r="V392" i="14" s="1"/>
  <c r="V393" i="14" s="1"/>
  <c r="V394" i="14" s="1"/>
  <c r="AL385" i="14"/>
  <c r="AL386" i="14" s="1"/>
  <c r="AL387" i="14" s="1"/>
  <c r="AL388" i="14" s="1"/>
  <c r="AL389" i="14" s="1"/>
  <c r="AL390" i="14" s="1"/>
  <c r="AL391" i="14" s="1"/>
  <c r="AL392" i="14" s="1"/>
  <c r="AL393" i="14" s="1"/>
  <c r="AL394" i="14" s="1"/>
  <c r="U382" i="13"/>
  <c r="AE385" i="14"/>
  <c r="AE386" i="14" s="1"/>
  <c r="AE387" i="14" s="1"/>
  <c r="AE388" i="14" s="1"/>
  <c r="AE389" i="14" s="1"/>
  <c r="AE390" i="14" s="1"/>
  <c r="AE391" i="14" s="1"/>
  <c r="AE392" i="14" s="1"/>
  <c r="AE393" i="14" s="1"/>
  <c r="AE394" i="14" s="1"/>
  <c r="W385" i="14"/>
  <c r="W386" i="14" s="1"/>
  <c r="W387" i="14" s="1"/>
  <c r="W388" i="14" s="1"/>
  <c r="W389" i="14" s="1"/>
  <c r="W390" i="14" s="1"/>
  <c r="W391" i="14" s="1"/>
  <c r="W392" i="14" s="1"/>
  <c r="W393" i="14" s="1"/>
  <c r="W394" i="14" s="1"/>
  <c r="U384" i="14"/>
  <c r="U385" i="14" s="1"/>
  <c r="U386" i="14" s="1"/>
  <c r="U387" i="14" s="1"/>
  <c r="U388" i="14" s="1"/>
  <c r="U389" i="14" s="1"/>
  <c r="U390" i="14" s="1"/>
  <c r="U391" i="14" s="1"/>
  <c r="U392" i="14" s="1"/>
  <c r="U393" i="14" s="1"/>
  <c r="U394" i="14" s="1"/>
  <c r="K17" i="9"/>
  <c r="BH378" i="14"/>
  <c r="AH384" i="14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D16" i="9"/>
  <c r="R16" i="9"/>
  <c r="AG16" i="9"/>
  <c r="U16" i="9"/>
  <c r="M16" i="9"/>
  <c r="AC382" i="13"/>
  <c r="L17" i="9"/>
  <c r="BI378" i="14"/>
  <c r="D17" i="9"/>
  <c r="BA378" i="14"/>
  <c r="W16" i="9"/>
  <c r="AI16" i="9"/>
  <c r="Z382" i="13"/>
  <c r="I17" i="9"/>
  <c r="BF378" i="14"/>
  <c r="J17" i="9"/>
  <c r="BG378" i="14"/>
  <c r="G17" i="9"/>
  <c r="BD378" i="14"/>
  <c r="AJ16" i="9"/>
  <c r="X16" i="9"/>
  <c r="P16" i="9"/>
  <c r="AB16" i="9"/>
  <c r="AK15" i="9"/>
  <c r="Y15" i="9"/>
  <c r="Q16" i="9"/>
  <c r="AC16" i="9"/>
  <c r="AE16" i="9"/>
  <c r="S16" i="9"/>
  <c r="E17" i="9"/>
  <c r="BB378" i="14"/>
  <c r="F17" i="9"/>
  <c r="BC378" i="14"/>
  <c r="BJ378" i="14"/>
  <c r="H17" i="9"/>
  <c r="BE378" i="14"/>
  <c r="AK382" i="13"/>
  <c r="AF16" i="9"/>
  <c r="T16" i="9"/>
  <c r="AH16" i="9"/>
  <c r="V16" i="9"/>
  <c r="S385" i="14"/>
  <c r="T384" i="14"/>
  <c r="Z384" i="14"/>
  <c r="X384" i="14"/>
  <c r="Y384" i="14"/>
  <c r="Q296" i="14"/>
  <c r="Q385" i="14" s="1"/>
  <c r="Q386" i="14" s="1"/>
  <c r="Q387" i="14" s="1"/>
  <c r="Q388" i="14" s="1"/>
  <c r="Q389" i="14" s="1"/>
  <c r="Q390" i="14" s="1"/>
  <c r="Q391" i="14" s="1"/>
  <c r="Q392" i="14" s="1"/>
  <c r="Q393" i="14" s="1"/>
  <c r="Q394" i="14" s="1"/>
  <c r="M217" i="14"/>
  <c r="I217" i="14"/>
  <c r="E217" i="14"/>
  <c r="L217" i="14"/>
  <c r="H217" i="14"/>
  <c r="K217" i="14"/>
  <c r="G217" i="14"/>
  <c r="N217" i="14"/>
  <c r="J217" i="14"/>
  <c r="F217" i="14"/>
  <c r="W217" i="14"/>
  <c r="X217" i="14"/>
  <c r="AG217" i="14"/>
  <c r="AH217" i="14"/>
  <c r="AL217" i="14"/>
  <c r="R217" i="14"/>
  <c r="AI217" i="14"/>
  <c r="V217" i="14"/>
  <c r="AJ217" i="14"/>
  <c r="U217" i="14"/>
  <c r="AD217" i="14"/>
  <c r="S217" i="14"/>
  <c r="AF217" i="14"/>
  <c r="AK217" i="14"/>
  <c r="AE217" i="14"/>
  <c r="Z217" i="14"/>
  <c r="T217" i="14"/>
  <c r="Y217" i="14"/>
  <c r="AC215" i="14"/>
  <c r="AC305" i="14" s="1"/>
  <c r="Q216" i="14"/>
  <c r="Q306" i="14" s="1"/>
  <c r="AC205" i="14"/>
  <c r="AC296" i="14" s="1"/>
  <c r="AC304" i="14"/>
  <c r="I379" i="14"/>
  <c r="AS378" i="14"/>
  <c r="D217" i="14"/>
  <c r="D114" i="14"/>
  <c r="P113" i="14"/>
  <c r="K379" i="14"/>
  <c r="AU378" i="14"/>
  <c r="H379" i="14"/>
  <c r="AR378" i="14"/>
  <c r="AQ378" i="14"/>
  <c r="G379" i="14"/>
  <c r="E379" i="14"/>
  <c r="AO378" i="14"/>
  <c r="M379" i="14"/>
  <c r="AW378" i="14"/>
  <c r="AB112" i="14"/>
  <c r="AX378" i="14"/>
  <c r="N379" i="14"/>
  <c r="L379" i="14"/>
  <c r="AV378" i="14"/>
  <c r="AT378" i="14"/>
  <c r="J379" i="14"/>
  <c r="AK306" i="14"/>
  <c r="AG306" i="14"/>
  <c r="AG395" i="14" s="1"/>
  <c r="W306" i="14"/>
  <c r="W395" i="14" s="1"/>
  <c r="S306" i="14"/>
  <c r="M306" i="14"/>
  <c r="I306" i="14"/>
  <c r="E306" i="14"/>
  <c r="AJ306" i="14"/>
  <c r="AF306" i="14"/>
  <c r="Z306" i="14"/>
  <c r="V306" i="14"/>
  <c r="V395" i="14" s="1"/>
  <c r="R306" i="14"/>
  <c r="L306" i="14"/>
  <c r="H306" i="14"/>
  <c r="D306" i="14"/>
  <c r="D395" i="14" s="1"/>
  <c r="AE306" i="14"/>
  <c r="U306" i="14"/>
  <c r="U395" i="14" s="1"/>
  <c r="K306" i="14"/>
  <c r="AL306" i="14"/>
  <c r="AL395" i="14" s="1"/>
  <c r="AD306" i="14"/>
  <c r="T306" i="14"/>
  <c r="J306" i="14"/>
  <c r="X306" i="14"/>
  <c r="F306" i="14"/>
  <c r="AI306" i="14"/>
  <c r="AI395" i="14" s="1"/>
  <c r="N306" i="14"/>
  <c r="AH306" i="14"/>
  <c r="G306" i="14"/>
  <c r="Y306" i="14"/>
  <c r="AP378" i="14"/>
  <c r="F379" i="14"/>
  <c r="M205" i="13"/>
  <c r="I205" i="13"/>
  <c r="E205" i="13"/>
  <c r="L205" i="13"/>
  <c r="H205" i="13"/>
  <c r="K205" i="13"/>
  <c r="G205" i="13"/>
  <c r="J205" i="13"/>
  <c r="F205" i="13"/>
  <c r="X205" i="13"/>
  <c r="T205" i="13"/>
  <c r="W205" i="13"/>
  <c r="U205" i="13"/>
  <c r="AL205" i="13"/>
  <c r="AD205" i="13"/>
  <c r="N205" i="13"/>
  <c r="AI205" i="13"/>
  <c r="Z205" i="13"/>
  <c r="AK205" i="13"/>
  <c r="V205" i="13"/>
  <c r="AH205" i="13"/>
  <c r="AJ205" i="13"/>
  <c r="AE205" i="13"/>
  <c r="S205" i="13"/>
  <c r="Y205" i="13"/>
  <c r="AF205" i="13"/>
  <c r="AG205" i="13"/>
  <c r="R205" i="13"/>
  <c r="L217" i="13"/>
  <c r="H217" i="13"/>
  <c r="K217" i="13"/>
  <c r="G217" i="13"/>
  <c r="J217" i="13"/>
  <c r="F217" i="13"/>
  <c r="M217" i="13"/>
  <c r="I217" i="13"/>
  <c r="E217" i="13"/>
  <c r="X217" i="13"/>
  <c r="T217" i="13"/>
  <c r="W217" i="13"/>
  <c r="U217" i="13"/>
  <c r="AL217" i="13"/>
  <c r="AD217" i="13"/>
  <c r="N217" i="13"/>
  <c r="AI217" i="13"/>
  <c r="Z217" i="13"/>
  <c r="AK217" i="13"/>
  <c r="V217" i="13"/>
  <c r="AH217" i="13"/>
  <c r="AJ217" i="13"/>
  <c r="AE217" i="13"/>
  <c r="S217" i="13"/>
  <c r="Y217" i="13"/>
  <c r="AF217" i="13"/>
  <c r="AG217" i="13"/>
  <c r="R217" i="13"/>
  <c r="AJ306" i="13"/>
  <c r="AF306" i="13"/>
  <c r="Z306" i="13"/>
  <c r="V306" i="13"/>
  <c r="R306" i="13"/>
  <c r="L306" i="13"/>
  <c r="H306" i="13"/>
  <c r="D306" i="13"/>
  <c r="D395" i="13" s="1"/>
  <c r="C34" i="9" s="1"/>
  <c r="AI306" i="13"/>
  <c r="AE306" i="13"/>
  <c r="Y306" i="13"/>
  <c r="U306" i="13"/>
  <c r="Q306" i="13"/>
  <c r="K306" i="13"/>
  <c r="G306" i="13"/>
  <c r="AH306" i="13"/>
  <c r="X306" i="13"/>
  <c r="N306" i="13"/>
  <c r="F306" i="13"/>
  <c r="AG306" i="13"/>
  <c r="W306" i="13"/>
  <c r="M306" i="13"/>
  <c r="E306" i="13"/>
  <c r="AL306" i="13"/>
  <c r="AD306" i="13"/>
  <c r="T306" i="13"/>
  <c r="J306" i="13"/>
  <c r="S306" i="13"/>
  <c r="I306" i="13"/>
  <c r="AK306" i="13"/>
  <c r="AC306" i="13"/>
  <c r="E379" i="13"/>
  <c r="BA379" i="13" s="1"/>
  <c r="AO378" i="13"/>
  <c r="AJ294" i="13"/>
  <c r="AJ383" i="13" s="1"/>
  <c r="AF294" i="13"/>
  <c r="AF383" i="13" s="1"/>
  <c r="Z294" i="13"/>
  <c r="V294" i="13"/>
  <c r="V383" i="13" s="1"/>
  <c r="R294" i="13"/>
  <c r="R383" i="13" s="1"/>
  <c r="L294" i="13"/>
  <c r="H294" i="13"/>
  <c r="D294" i="13"/>
  <c r="D383" i="13" s="1"/>
  <c r="C22" i="9" s="1"/>
  <c r="AI294" i="13"/>
  <c r="AI383" i="13" s="1"/>
  <c r="AE294" i="13"/>
  <c r="AE383" i="13" s="1"/>
  <c r="Y294" i="13"/>
  <c r="Y383" i="13" s="1"/>
  <c r="U294" i="13"/>
  <c r="Q294" i="13"/>
  <c r="Q383" i="13" s="1"/>
  <c r="K294" i="13"/>
  <c r="G294" i="13"/>
  <c r="AL294" i="13"/>
  <c r="AL383" i="13" s="1"/>
  <c r="AD294" i="13"/>
  <c r="AD383" i="13" s="1"/>
  <c r="T294" i="13"/>
  <c r="T383" i="13" s="1"/>
  <c r="J294" i="13"/>
  <c r="AK294" i="13"/>
  <c r="AC294" i="13"/>
  <c r="S294" i="13"/>
  <c r="S383" i="13" s="1"/>
  <c r="I294" i="13"/>
  <c r="AH294" i="13"/>
  <c r="AH383" i="13" s="1"/>
  <c r="X294" i="13"/>
  <c r="X383" i="13" s="1"/>
  <c r="N294" i="13"/>
  <c r="F294" i="13"/>
  <c r="E294" i="13"/>
  <c r="AG294" i="13"/>
  <c r="AG383" i="13" s="1"/>
  <c r="W294" i="13"/>
  <c r="W383" i="13" s="1"/>
  <c r="M294" i="13"/>
  <c r="I379" i="13"/>
  <c r="BE379" i="13" s="1"/>
  <c r="AS378" i="13"/>
  <c r="AR378" i="13"/>
  <c r="H379" i="13"/>
  <c r="BD379" i="13" s="1"/>
  <c r="G379" i="13"/>
  <c r="BC379" i="13" s="1"/>
  <c r="AQ378" i="13"/>
  <c r="N378" i="13"/>
  <c r="BJ378" i="13" s="1"/>
  <c r="AX377" i="13"/>
  <c r="F379" i="13"/>
  <c r="BB379" i="13" s="1"/>
  <c r="AP378" i="13"/>
  <c r="D205" i="13"/>
  <c r="M379" i="13"/>
  <c r="BI379" i="13" s="1"/>
  <c r="AW378" i="13"/>
  <c r="AV378" i="13"/>
  <c r="L379" i="13"/>
  <c r="BH379" i="13" s="1"/>
  <c r="J379" i="13"/>
  <c r="BF379" i="13" s="1"/>
  <c r="AT378" i="13"/>
  <c r="D217" i="13"/>
  <c r="D114" i="13"/>
  <c r="K379" i="13"/>
  <c r="BG379" i="13" s="1"/>
  <c r="AU378" i="13"/>
  <c r="AL114" i="13"/>
  <c r="E114" i="14"/>
  <c r="Q113" i="14"/>
  <c r="S114" i="14"/>
  <c r="AE114" i="13"/>
  <c r="AL114" i="14"/>
  <c r="U114" i="13"/>
  <c r="X114" i="14"/>
  <c r="I114" i="14"/>
  <c r="L114" i="13"/>
  <c r="V114" i="14"/>
  <c r="AF114" i="13"/>
  <c r="X114" i="13"/>
  <c r="L114" i="14"/>
  <c r="W114" i="14"/>
  <c r="Y114" i="14"/>
  <c r="AD114" i="13"/>
  <c r="Y114" i="13"/>
  <c r="H114" i="13"/>
  <c r="J114" i="14"/>
  <c r="G114" i="14"/>
  <c r="V114" i="13"/>
  <c r="F114" i="13"/>
  <c r="AK114" i="14"/>
  <c r="AE114" i="14"/>
  <c r="U114" i="14"/>
  <c r="J114" i="13"/>
  <c r="M114" i="13"/>
  <c r="Z114" i="14"/>
  <c r="AF114" i="14"/>
  <c r="AG114" i="13"/>
  <c r="AG114" i="14"/>
  <c r="AJ114" i="13"/>
  <c r="I114" i="13"/>
  <c r="AI114" i="14"/>
  <c r="AH114" i="14"/>
  <c r="T114" i="14"/>
  <c r="AH114" i="13"/>
  <c r="AK114" i="13"/>
  <c r="N114" i="13"/>
  <c r="M114" i="14"/>
  <c r="Z114" i="13"/>
  <c r="G114" i="13"/>
  <c r="R114" i="14"/>
  <c r="K114" i="13"/>
  <c r="F114" i="14"/>
  <c r="N114" i="14"/>
  <c r="AI114" i="13"/>
  <c r="H114" i="14"/>
  <c r="E114" i="13"/>
  <c r="R114" i="13"/>
  <c r="W114" i="13"/>
  <c r="AC112" i="14"/>
  <c r="AJ114" i="14"/>
  <c r="T114" i="13"/>
  <c r="S114" i="13"/>
  <c r="AD114" i="14"/>
  <c r="K114" i="14"/>
  <c r="AF395" i="14" l="1"/>
  <c r="AK395" i="14"/>
  <c r="U383" i="13"/>
  <c r="AD395" i="14"/>
  <c r="AE395" i="14"/>
  <c r="R395" i="14"/>
  <c r="AJ395" i="14"/>
  <c r="Q395" i="14"/>
  <c r="AK383" i="13"/>
  <c r="AH395" i="14"/>
  <c r="G18" i="9"/>
  <c r="BD379" i="14"/>
  <c r="K18" i="9"/>
  <c r="BH379" i="14"/>
  <c r="F18" i="9"/>
  <c r="BC379" i="14"/>
  <c r="AC17" i="9"/>
  <c r="Q17" i="9"/>
  <c r="S17" i="9"/>
  <c r="AE17" i="9"/>
  <c r="AG17" i="9"/>
  <c r="U17" i="9"/>
  <c r="AJ17" i="9"/>
  <c r="X17" i="9"/>
  <c r="AI17" i="9"/>
  <c r="W17" i="9"/>
  <c r="I18" i="9"/>
  <c r="BF379" i="14"/>
  <c r="BJ379" i="14"/>
  <c r="L18" i="9"/>
  <c r="BI379" i="14"/>
  <c r="J18" i="9"/>
  <c r="BG379" i="14"/>
  <c r="AF17" i="9"/>
  <c r="T17" i="9"/>
  <c r="R17" i="9"/>
  <c r="AD17" i="9"/>
  <c r="Z383" i="13"/>
  <c r="AC383" i="13"/>
  <c r="D18" i="9"/>
  <c r="BA379" i="14"/>
  <c r="M17" i="9"/>
  <c r="E18" i="9"/>
  <c r="BB379" i="14"/>
  <c r="H18" i="9"/>
  <c r="BE379" i="14"/>
  <c r="AH17" i="9"/>
  <c r="V17" i="9"/>
  <c r="AB17" i="9"/>
  <c r="P17" i="9"/>
  <c r="AK16" i="9"/>
  <c r="Y16" i="9"/>
  <c r="Y385" i="14"/>
  <c r="Z385" i="14"/>
  <c r="X385" i="14"/>
  <c r="T385" i="14"/>
  <c r="S386" i="14"/>
  <c r="AC295" i="14"/>
  <c r="AC384" i="14" s="1"/>
  <c r="AC385" i="14" s="1"/>
  <c r="AC386" i="14" s="1"/>
  <c r="AC387" i="14" s="1"/>
  <c r="AC388" i="14" s="1"/>
  <c r="AC389" i="14" s="1"/>
  <c r="AC390" i="14" s="1"/>
  <c r="AC391" i="14" s="1"/>
  <c r="AC392" i="14" s="1"/>
  <c r="AC393" i="14" s="1"/>
  <c r="AC394" i="14" s="1"/>
  <c r="Q217" i="14"/>
  <c r="Q307" i="14" s="1"/>
  <c r="L218" i="14"/>
  <c r="H218" i="14"/>
  <c r="K218" i="14"/>
  <c r="G218" i="14"/>
  <c r="N218" i="14"/>
  <c r="J218" i="14"/>
  <c r="F218" i="14"/>
  <c r="M218" i="14"/>
  <c r="I218" i="14"/>
  <c r="E218" i="14"/>
  <c r="W218" i="14"/>
  <c r="X218" i="14"/>
  <c r="AG218" i="14"/>
  <c r="AH218" i="14"/>
  <c r="AL218" i="14"/>
  <c r="R218" i="14"/>
  <c r="AI218" i="14"/>
  <c r="V218" i="14"/>
  <c r="AJ218" i="14"/>
  <c r="U218" i="14"/>
  <c r="AD218" i="14"/>
  <c r="S218" i="14"/>
  <c r="AF218" i="14"/>
  <c r="AK218" i="14"/>
  <c r="AE218" i="14"/>
  <c r="Z218" i="14"/>
  <c r="T218" i="14"/>
  <c r="Y218" i="14"/>
  <c r="AC216" i="14"/>
  <c r="AC306" i="14" s="1"/>
  <c r="AB113" i="14"/>
  <c r="I380" i="14"/>
  <c r="AS379" i="14"/>
  <c r="F380" i="14"/>
  <c r="AP379" i="14"/>
  <c r="M380" i="14"/>
  <c r="AW379" i="14"/>
  <c r="H380" i="14"/>
  <c r="AR379" i="14"/>
  <c r="P114" i="14"/>
  <c r="D218" i="14"/>
  <c r="D115" i="14"/>
  <c r="J380" i="14"/>
  <c r="AT379" i="14"/>
  <c r="AL307" i="14"/>
  <c r="AL396" i="14" s="1"/>
  <c r="AH307" i="14"/>
  <c r="AH396" i="14" s="1"/>
  <c r="AD307" i="14"/>
  <c r="X307" i="14"/>
  <c r="T307" i="14"/>
  <c r="N307" i="14"/>
  <c r="J307" i="14"/>
  <c r="F307" i="14"/>
  <c r="AK307" i="14"/>
  <c r="AK396" i="14" s="1"/>
  <c r="AG307" i="14"/>
  <c r="AG396" i="14" s="1"/>
  <c r="W307" i="14"/>
  <c r="W396" i="14" s="1"/>
  <c r="S307" i="14"/>
  <c r="M307" i="14"/>
  <c r="I307" i="14"/>
  <c r="E307" i="14"/>
  <c r="AF307" i="14"/>
  <c r="AF396" i="14" s="1"/>
  <c r="V307" i="14"/>
  <c r="V396" i="14" s="1"/>
  <c r="L307" i="14"/>
  <c r="D307" i="14"/>
  <c r="D396" i="14" s="1"/>
  <c r="AE307" i="14"/>
  <c r="AE396" i="14" s="1"/>
  <c r="U307" i="14"/>
  <c r="U396" i="14" s="1"/>
  <c r="K307" i="14"/>
  <c r="Y307" i="14"/>
  <c r="G307" i="14"/>
  <c r="Z307" i="14"/>
  <c r="R307" i="14"/>
  <c r="R396" i="14" s="1"/>
  <c r="AJ307" i="14"/>
  <c r="AI307" i="14"/>
  <c r="AI396" i="14" s="1"/>
  <c r="H307" i="14"/>
  <c r="AQ379" i="14"/>
  <c r="G380" i="14"/>
  <c r="N380" i="14"/>
  <c r="AX379" i="14"/>
  <c r="AV379" i="14"/>
  <c r="L380" i="14"/>
  <c r="E380" i="14"/>
  <c r="AO379" i="14"/>
  <c r="AU379" i="14"/>
  <c r="K380" i="14"/>
  <c r="K218" i="13"/>
  <c r="G218" i="13"/>
  <c r="J218" i="13"/>
  <c r="F218" i="13"/>
  <c r="M218" i="13"/>
  <c r="I218" i="13"/>
  <c r="E218" i="13"/>
  <c r="L218" i="13"/>
  <c r="H218" i="13"/>
  <c r="X218" i="13"/>
  <c r="T218" i="13"/>
  <c r="W218" i="13"/>
  <c r="U218" i="13"/>
  <c r="AL218" i="13"/>
  <c r="AD218" i="13"/>
  <c r="N218" i="13"/>
  <c r="AI218" i="13"/>
  <c r="Z218" i="13"/>
  <c r="AK218" i="13"/>
  <c r="V218" i="13"/>
  <c r="AH218" i="13"/>
  <c r="AJ218" i="13"/>
  <c r="AE218" i="13"/>
  <c r="S218" i="13"/>
  <c r="Y218" i="13"/>
  <c r="AF218" i="13"/>
  <c r="AG218" i="13"/>
  <c r="R218" i="13"/>
  <c r="J380" i="13"/>
  <c r="BF380" i="13" s="1"/>
  <c r="AT379" i="13"/>
  <c r="G380" i="13"/>
  <c r="BC380" i="13" s="1"/>
  <c r="AQ379" i="13"/>
  <c r="K380" i="13"/>
  <c r="BG380" i="13" s="1"/>
  <c r="AU379" i="13"/>
  <c r="AJ307" i="13"/>
  <c r="AF307" i="13"/>
  <c r="Z307" i="13"/>
  <c r="V307" i="13"/>
  <c r="R307" i="13"/>
  <c r="L307" i="13"/>
  <c r="H307" i="13"/>
  <c r="AI307" i="13"/>
  <c r="AD307" i="13"/>
  <c r="W307" i="13"/>
  <c r="Q307" i="13"/>
  <c r="J307" i="13"/>
  <c r="E307" i="13"/>
  <c r="AH307" i="13"/>
  <c r="AC307" i="13"/>
  <c r="U307" i="13"/>
  <c r="N307" i="13"/>
  <c r="I307" i="13"/>
  <c r="D307" i="13"/>
  <c r="D396" i="13" s="1"/>
  <c r="C35" i="9" s="1"/>
  <c r="AG307" i="13"/>
  <c r="T307" i="13"/>
  <c r="G307" i="13"/>
  <c r="AE307" i="13"/>
  <c r="S307" i="13"/>
  <c r="F307" i="13"/>
  <c r="AL307" i="13"/>
  <c r="Y307" i="13"/>
  <c r="M307" i="13"/>
  <c r="X307" i="13"/>
  <c r="K307" i="13"/>
  <c r="AK307" i="13"/>
  <c r="AW379" i="13"/>
  <c r="M380" i="13"/>
  <c r="BI380" i="13" s="1"/>
  <c r="AS379" i="13"/>
  <c r="I380" i="13"/>
  <c r="BE380" i="13" s="1"/>
  <c r="H380" i="13"/>
  <c r="BD380" i="13" s="1"/>
  <c r="AR379" i="13"/>
  <c r="D218" i="13"/>
  <c r="D115" i="13"/>
  <c r="F380" i="13"/>
  <c r="BB380" i="13" s="1"/>
  <c r="AP379" i="13"/>
  <c r="AO379" i="13"/>
  <c r="E380" i="13"/>
  <c r="BA380" i="13" s="1"/>
  <c r="L380" i="13"/>
  <c r="BH380" i="13" s="1"/>
  <c r="AV379" i="13"/>
  <c r="AK295" i="13"/>
  <c r="AK384" i="13" s="1"/>
  <c r="AG295" i="13"/>
  <c r="AG384" i="13" s="1"/>
  <c r="AC295" i="13"/>
  <c r="W295" i="13"/>
  <c r="W384" i="13" s="1"/>
  <c r="S295" i="13"/>
  <c r="S384" i="13" s="1"/>
  <c r="M295" i="13"/>
  <c r="I295" i="13"/>
  <c r="E295" i="13"/>
  <c r="AJ295" i="13"/>
  <c r="AJ384" i="13" s="1"/>
  <c r="AF295" i="13"/>
  <c r="AF384" i="13" s="1"/>
  <c r="Z295" i="13"/>
  <c r="V295" i="13"/>
  <c r="V384" i="13" s="1"/>
  <c r="R295" i="13"/>
  <c r="R384" i="13" s="1"/>
  <c r="L295" i="13"/>
  <c r="H295" i="13"/>
  <c r="D295" i="13"/>
  <c r="D384" i="13" s="1"/>
  <c r="C23" i="9" s="1"/>
  <c r="AE295" i="13"/>
  <c r="AE384" i="13" s="1"/>
  <c r="U295" i="13"/>
  <c r="K295" i="13"/>
  <c r="AL295" i="13"/>
  <c r="AL384" i="13" s="1"/>
  <c r="AD295" i="13"/>
  <c r="AD384" i="13" s="1"/>
  <c r="T295" i="13"/>
  <c r="T384" i="13" s="1"/>
  <c r="T385" i="13" s="1"/>
  <c r="T386" i="13" s="1"/>
  <c r="T387" i="13" s="1"/>
  <c r="T388" i="13" s="1"/>
  <c r="T389" i="13" s="1"/>
  <c r="T390" i="13" s="1"/>
  <c r="T391" i="13" s="1"/>
  <c r="T392" i="13" s="1"/>
  <c r="J295" i="13"/>
  <c r="AI295" i="13"/>
  <c r="AI384" i="13" s="1"/>
  <c r="Y295" i="13"/>
  <c r="Y384" i="13" s="1"/>
  <c r="Q295" i="13"/>
  <c r="Q384" i="13" s="1"/>
  <c r="G295" i="13"/>
  <c r="F295" i="13"/>
  <c r="AH295" i="13"/>
  <c r="AH384" i="13" s="1"/>
  <c r="X295" i="13"/>
  <c r="X384" i="13" s="1"/>
  <c r="N295" i="13"/>
  <c r="AL296" i="13"/>
  <c r="T296" i="13"/>
  <c r="AK296" i="13"/>
  <c r="S296" i="13"/>
  <c r="AF296" i="13"/>
  <c r="AE296" i="13"/>
  <c r="Z296" i="13"/>
  <c r="AI296" i="13"/>
  <c r="X296" i="13"/>
  <c r="E296" i="13"/>
  <c r="G296" i="13"/>
  <c r="AH296" i="13"/>
  <c r="N296" i="13"/>
  <c r="AG296" i="13"/>
  <c r="M296" i="13"/>
  <c r="V296" i="13"/>
  <c r="U296" i="13"/>
  <c r="R296" i="13"/>
  <c r="Y296" i="13"/>
  <c r="W296" i="13"/>
  <c r="AJ296" i="13"/>
  <c r="AD296" i="13"/>
  <c r="J296" i="13"/>
  <c r="AC296" i="13"/>
  <c r="I296" i="13"/>
  <c r="L296" i="13"/>
  <c r="K296" i="13"/>
  <c r="H296" i="13"/>
  <c r="Q296" i="13"/>
  <c r="F296" i="13"/>
  <c r="N379" i="13"/>
  <c r="BJ379" i="13" s="1"/>
  <c r="AX378" i="13"/>
  <c r="S115" i="13"/>
  <c r="K115" i="13"/>
  <c r="AL115" i="14"/>
  <c r="AG115" i="14"/>
  <c r="L115" i="14"/>
  <c r="Z115" i="14"/>
  <c r="N115" i="14"/>
  <c r="AK115" i="13"/>
  <c r="M115" i="13"/>
  <c r="AE115" i="14"/>
  <c r="K115" i="14"/>
  <c r="S115" i="14"/>
  <c r="AL115" i="13"/>
  <c r="U115" i="13"/>
  <c r="AK115" i="14"/>
  <c r="AD115" i="14"/>
  <c r="L115" i="13"/>
  <c r="F115" i="13"/>
  <c r="V115" i="13"/>
  <c r="N115" i="13"/>
  <c r="Q114" i="14"/>
  <c r="V115" i="14"/>
  <c r="AC113" i="14"/>
  <c r="X115" i="13"/>
  <c r="AI115" i="13"/>
  <c r="AG115" i="13"/>
  <c r="T115" i="13"/>
  <c r="T115" i="14"/>
  <c r="U115" i="14"/>
  <c r="G115" i="13"/>
  <c r="AJ115" i="13"/>
  <c r="I115" i="14"/>
  <c r="AJ115" i="14"/>
  <c r="R115" i="14"/>
  <c r="J115" i="14"/>
  <c r="AD115" i="13"/>
  <c r="AH115" i="13"/>
  <c r="J115" i="13"/>
  <c r="R115" i="13"/>
  <c r="W115" i="13"/>
  <c r="Y115" i="14"/>
  <c r="G115" i="14"/>
  <c r="AH115" i="14"/>
  <c r="AF115" i="14"/>
  <c r="E115" i="13"/>
  <c r="AE115" i="13"/>
  <c r="H115" i="13"/>
  <c r="W115" i="14"/>
  <c r="H115" i="14"/>
  <c r="E115" i="14"/>
  <c r="Z115" i="13"/>
  <c r="Y115" i="13"/>
  <c r="M115" i="14"/>
  <c r="I115" i="13"/>
  <c r="X115" i="14"/>
  <c r="AI115" i="14"/>
  <c r="F115" i="14"/>
  <c r="AF115" i="13"/>
  <c r="Q396" i="14" l="1"/>
  <c r="X385" i="13"/>
  <c r="X386" i="13" s="1"/>
  <c r="X387" i="13" s="1"/>
  <c r="X388" i="13" s="1"/>
  <c r="X389" i="13" s="1"/>
  <c r="X390" i="13" s="1"/>
  <c r="X391" i="13" s="1"/>
  <c r="X392" i="13" s="1"/>
  <c r="U384" i="13"/>
  <c r="U385" i="13" s="1"/>
  <c r="U386" i="13" s="1"/>
  <c r="U387" i="13" s="1"/>
  <c r="U388" i="13" s="1"/>
  <c r="U389" i="13" s="1"/>
  <c r="U390" i="13" s="1"/>
  <c r="U391" i="13" s="1"/>
  <c r="U392" i="13" s="1"/>
  <c r="AJ396" i="14"/>
  <c r="AD396" i="14"/>
  <c r="AD385" i="13"/>
  <c r="AD386" i="13" s="1"/>
  <c r="AD387" i="13" s="1"/>
  <c r="AD388" i="13" s="1"/>
  <c r="AD389" i="13" s="1"/>
  <c r="AD390" i="13" s="1"/>
  <c r="AD391" i="13" s="1"/>
  <c r="AD392" i="13" s="1"/>
  <c r="AD393" i="13" s="1"/>
  <c r="AD394" i="13" s="1"/>
  <c r="AD395" i="13" s="1"/>
  <c r="AD396" i="13" s="1"/>
  <c r="AE385" i="13"/>
  <c r="AE386" i="13" s="1"/>
  <c r="AE387" i="13" s="1"/>
  <c r="AE388" i="13" s="1"/>
  <c r="AE389" i="13" s="1"/>
  <c r="AE390" i="13" s="1"/>
  <c r="AE391" i="13" s="1"/>
  <c r="AE392" i="13" s="1"/>
  <c r="AE393" i="13" s="1"/>
  <c r="AE394" i="13" s="1"/>
  <c r="AE395" i="13" s="1"/>
  <c r="AE396" i="13" s="1"/>
  <c r="Y385" i="13"/>
  <c r="Y386" i="13" s="1"/>
  <c r="Y387" i="13" s="1"/>
  <c r="Y388" i="13" s="1"/>
  <c r="Y389" i="13" s="1"/>
  <c r="Y390" i="13" s="1"/>
  <c r="Y391" i="13" s="1"/>
  <c r="R385" i="13"/>
  <c r="R386" i="13" s="1"/>
  <c r="AJ385" i="13"/>
  <c r="AJ386" i="13" s="1"/>
  <c r="AJ387" i="13" s="1"/>
  <c r="AJ388" i="13" s="1"/>
  <c r="AJ389" i="13" s="1"/>
  <c r="AJ390" i="13" s="1"/>
  <c r="AJ391" i="13" s="1"/>
  <c r="AJ392" i="13" s="1"/>
  <c r="AJ393" i="13" s="1"/>
  <c r="AJ394" i="13" s="1"/>
  <c r="AJ395" i="13" s="1"/>
  <c r="AJ396" i="13" s="1"/>
  <c r="S385" i="13"/>
  <c r="S386" i="13" s="1"/>
  <c r="S387" i="13" s="1"/>
  <c r="S388" i="13" s="1"/>
  <c r="S389" i="13" s="1"/>
  <c r="AK385" i="13"/>
  <c r="AK386" i="13" s="1"/>
  <c r="AK387" i="13" s="1"/>
  <c r="AK388" i="13" s="1"/>
  <c r="AK389" i="13" s="1"/>
  <c r="AK390" i="13" s="1"/>
  <c r="AK391" i="13" s="1"/>
  <c r="AK392" i="13" s="1"/>
  <c r="AK393" i="13" s="1"/>
  <c r="AK394" i="13" s="1"/>
  <c r="AK395" i="13" s="1"/>
  <c r="AK396" i="13" s="1"/>
  <c r="AI385" i="13"/>
  <c r="AI386" i="13" s="1"/>
  <c r="AI387" i="13" s="1"/>
  <c r="AI388" i="13" s="1"/>
  <c r="AI389" i="13" s="1"/>
  <c r="AI390" i="13" s="1"/>
  <c r="AI391" i="13" s="1"/>
  <c r="AI392" i="13" s="1"/>
  <c r="AI393" i="13" s="1"/>
  <c r="AI394" i="13" s="1"/>
  <c r="AI395" i="13" s="1"/>
  <c r="AI396" i="13" s="1"/>
  <c r="AL385" i="13"/>
  <c r="AL386" i="13" s="1"/>
  <c r="AL387" i="13" s="1"/>
  <c r="AL388" i="13" s="1"/>
  <c r="AL389" i="13" s="1"/>
  <c r="AL390" i="13" s="1"/>
  <c r="AL391" i="13" s="1"/>
  <c r="AL392" i="13" s="1"/>
  <c r="AL393" i="13" s="1"/>
  <c r="AL394" i="13" s="1"/>
  <c r="AL395" i="13" s="1"/>
  <c r="AL396" i="13" s="1"/>
  <c r="W385" i="13"/>
  <c r="V385" i="13"/>
  <c r="V386" i="13" s="1"/>
  <c r="Q385" i="13"/>
  <c r="Q386" i="13" s="1"/>
  <c r="Q387" i="13" s="1"/>
  <c r="Q388" i="13" s="1"/>
  <c r="Q389" i="13" s="1"/>
  <c r="Q390" i="13" s="1"/>
  <c r="Q391" i="13" s="1"/>
  <c r="Q392" i="13" s="1"/>
  <c r="Q393" i="13" s="1"/>
  <c r="Q394" i="13" s="1"/>
  <c r="Q395" i="13" s="1"/>
  <c r="Q396" i="13" s="1"/>
  <c r="AF385" i="13"/>
  <c r="AF386" i="13" s="1"/>
  <c r="AF387" i="13" s="1"/>
  <c r="AF388" i="13" s="1"/>
  <c r="AF389" i="13" s="1"/>
  <c r="AF390" i="13" s="1"/>
  <c r="AF391" i="13" s="1"/>
  <c r="AF392" i="13" s="1"/>
  <c r="AF393" i="13" s="1"/>
  <c r="AF394" i="13" s="1"/>
  <c r="AF395" i="13" s="1"/>
  <c r="AF396" i="13" s="1"/>
  <c r="AG385" i="13"/>
  <c r="AG386" i="13" s="1"/>
  <c r="AG387" i="13" s="1"/>
  <c r="AG388" i="13" s="1"/>
  <c r="AG389" i="13" s="1"/>
  <c r="AG390" i="13" s="1"/>
  <c r="AG391" i="13" s="1"/>
  <c r="AG392" i="13" s="1"/>
  <c r="AG393" i="13" s="1"/>
  <c r="AG394" i="13" s="1"/>
  <c r="AG395" i="13" s="1"/>
  <c r="AG396" i="13" s="1"/>
  <c r="AC395" i="14"/>
  <c r="AK17" i="9"/>
  <c r="Y17" i="9"/>
  <c r="AC384" i="13"/>
  <c r="AC385" i="13" s="1"/>
  <c r="AC386" i="13" s="1"/>
  <c r="AC387" i="13" s="1"/>
  <c r="AC388" i="13" s="1"/>
  <c r="AC389" i="13" s="1"/>
  <c r="AC390" i="13" s="1"/>
  <c r="AC391" i="13" s="1"/>
  <c r="AC392" i="13" s="1"/>
  <c r="AC393" i="13" s="1"/>
  <c r="AC394" i="13" s="1"/>
  <c r="AC395" i="13" s="1"/>
  <c r="AC396" i="13" s="1"/>
  <c r="D19" i="9"/>
  <c r="BA380" i="14"/>
  <c r="BJ380" i="14"/>
  <c r="L19" i="9"/>
  <c r="BI380" i="14"/>
  <c r="H19" i="9"/>
  <c r="BE380" i="14"/>
  <c r="Z384" i="13"/>
  <c r="Z385" i="13" s="1"/>
  <c r="Z386" i="13" s="1"/>
  <c r="Z387" i="13" s="1"/>
  <c r="Z388" i="13" s="1"/>
  <c r="Z389" i="13" s="1"/>
  <c r="Z390" i="13" s="1"/>
  <c r="Z391" i="13" s="1"/>
  <c r="Z392" i="13" s="1"/>
  <c r="Z393" i="13" s="1"/>
  <c r="Z394" i="13" s="1"/>
  <c r="Z395" i="13" s="1"/>
  <c r="AJ18" i="9"/>
  <c r="X18" i="9"/>
  <c r="U18" i="9"/>
  <c r="AG18" i="9"/>
  <c r="AF18" i="9"/>
  <c r="T18" i="9"/>
  <c r="AD18" i="9"/>
  <c r="R18" i="9"/>
  <c r="AH385" i="13"/>
  <c r="AH386" i="13" s="1"/>
  <c r="AH387" i="13" s="1"/>
  <c r="AH388" i="13" s="1"/>
  <c r="AH389" i="13" s="1"/>
  <c r="AH390" i="13" s="1"/>
  <c r="AH391" i="13" s="1"/>
  <c r="AH392" i="13" s="1"/>
  <c r="AH393" i="13" s="1"/>
  <c r="AH394" i="13" s="1"/>
  <c r="AH395" i="13" s="1"/>
  <c r="AH396" i="13" s="1"/>
  <c r="J19" i="9"/>
  <c r="BG380" i="14"/>
  <c r="K19" i="9"/>
  <c r="BH380" i="14"/>
  <c r="F19" i="9"/>
  <c r="BC380" i="14"/>
  <c r="I19" i="9"/>
  <c r="BF380" i="14"/>
  <c r="AC18" i="9"/>
  <c r="Q18" i="9"/>
  <c r="AI18" i="9"/>
  <c r="W18" i="9"/>
  <c r="G19" i="9"/>
  <c r="BD380" i="14"/>
  <c r="E19" i="9"/>
  <c r="BB380" i="14"/>
  <c r="P18" i="9"/>
  <c r="AB18" i="9"/>
  <c r="AH18" i="9"/>
  <c r="V18" i="9"/>
  <c r="M18" i="9"/>
  <c r="AE18" i="9"/>
  <c r="S18" i="9"/>
  <c r="T386" i="14"/>
  <c r="Z386" i="14"/>
  <c r="S387" i="14"/>
  <c r="X386" i="14"/>
  <c r="Y386" i="14"/>
  <c r="X393" i="13"/>
  <c r="W386" i="13"/>
  <c r="R387" i="13"/>
  <c r="T393" i="13"/>
  <c r="S390" i="13"/>
  <c r="K219" i="14"/>
  <c r="G219" i="14"/>
  <c r="N219" i="14"/>
  <c r="J219" i="14"/>
  <c r="F219" i="14"/>
  <c r="M219" i="14"/>
  <c r="I219" i="14"/>
  <c r="E219" i="14"/>
  <c r="L219" i="14"/>
  <c r="H219" i="14"/>
  <c r="W219" i="14"/>
  <c r="X219" i="14"/>
  <c r="AG219" i="14"/>
  <c r="AH219" i="14"/>
  <c r="AL219" i="14"/>
  <c r="R219" i="14"/>
  <c r="AI219" i="14"/>
  <c r="V219" i="14"/>
  <c r="AJ219" i="14"/>
  <c r="U219" i="14"/>
  <c r="AD219" i="14"/>
  <c r="S219" i="14"/>
  <c r="AF219" i="14"/>
  <c r="AK219" i="14"/>
  <c r="AE219" i="14"/>
  <c r="Z219" i="14"/>
  <c r="T219" i="14"/>
  <c r="Y219" i="14"/>
  <c r="Q218" i="14"/>
  <c r="Q308" i="14" s="1"/>
  <c r="Q397" i="14" s="1"/>
  <c r="AC217" i="14"/>
  <c r="AC307" i="14" s="1"/>
  <c r="AC396" i="14" s="1"/>
  <c r="N381" i="14"/>
  <c r="AX380" i="14"/>
  <c r="J381" i="14"/>
  <c r="AT380" i="14"/>
  <c r="D219" i="14"/>
  <c r="P115" i="14"/>
  <c r="D116" i="14"/>
  <c r="F381" i="14"/>
  <c r="AP380" i="14"/>
  <c r="AV380" i="14"/>
  <c r="L381" i="14"/>
  <c r="AI308" i="14"/>
  <c r="AI397" i="14" s="1"/>
  <c r="AE308" i="14"/>
  <c r="AE397" i="14" s="1"/>
  <c r="Y308" i="14"/>
  <c r="U308" i="14"/>
  <c r="U397" i="14" s="1"/>
  <c r="K308" i="14"/>
  <c r="G308" i="14"/>
  <c r="AL308" i="14"/>
  <c r="AL397" i="14" s="1"/>
  <c r="AH308" i="14"/>
  <c r="AH397" i="14" s="1"/>
  <c r="AD308" i="14"/>
  <c r="AD397" i="14" s="1"/>
  <c r="X308" i="14"/>
  <c r="T308" i="14"/>
  <c r="N308" i="14"/>
  <c r="J308" i="14"/>
  <c r="F308" i="14"/>
  <c r="AG308" i="14"/>
  <c r="AG397" i="14" s="1"/>
  <c r="W308" i="14"/>
  <c r="W397" i="14" s="1"/>
  <c r="M308" i="14"/>
  <c r="E308" i="14"/>
  <c r="AF308" i="14"/>
  <c r="AF397" i="14" s="1"/>
  <c r="V308" i="14"/>
  <c r="V397" i="14" s="1"/>
  <c r="L308" i="14"/>
  <c r="D308" i="14"/>
  <c r="D397" i="14" s="1"/>
  <c r="Z308" i="14"/>
  <c r="H308" i="14"/>
  <c r="AK308" i="14"/>
  <c r="AK397" i="14" s="1"/>
  <c r="R308" i="14"/>
  <c r="R397" i="14" s="1"/>
  <c r="AJ308" i="14"/>
  <c r="I308" i="14"/>
  <c r="S308" i="14"/>
  <c r="G381" i="14"/>
  <c r="AQ380" i="14"/>
  <c r="AB114" i="14"/>
  <c r="M381" i="14"/>
  <c r="AW380" i="14"/>
  <c r="AS380" i="14"/>
  <c r="I381" i="14"/>
  <c r="E381" i="14"/>
  <c r="AO380" i="14"/>
  <c r="AR380" i="14"/>
  <c r="H381" i="14"/>
  <c r="K381" i="14"/>
  <c r="AU380" i="14"/>
  <c r="J219" i="13"/>
  <c r="F219" i="13"/>
  <c r="M219" i="13"/>
  <c r="I219" i="13"/>
  <c r="E219" i="13"/>
  <c r="L219" i="13"/>
  <c r="H219" i="13"/>
  <c r="K219" i="13"/>
  <c r="G219" i="13"/>
  <c r="X219" i="13"/>
  <c r="T219" i="13"/>
  <c r="W219" i="13"/>
  <c r="U219" i="13"/>
  <c r="AL219" i="13"/>
  <c r="AD219" i="13"/>
  <c r="N219" i="13"/>
  <c r="AI219" i="13"/>
  <c r="Z219" i="13"/>
  <c r="AK219" i="13"/>
  <c r="V219" i="13"/>
  <c r="AH219" i="13"/>
  <c r="AJ219" i="13"/>
  <c r="AE219" i="13"/>
  <c r="S219" i="13"/>
  <c r="Y219" i="13"/>
  <c r="AF219" i="13"/>
  <c r="AG219" i="13"/>
  <c r="R219" i="13"/>
  <c r="AK308" i="13"/>
  <c r="AG308" i="13"/>
  <c r="AC308" i="13"/>
  <c r="W308" i="13"/>
  <c r="S308" i="13"/>
  <c r="M308" i="13"/>
  <c r="I308" i="13"/>
  <c r="E308" i="13"/>
  <c r="AJ308" i="13"/>
  <c r="AJ397" i="13" s="1"/>
  <c r="AE308" i="13"/>
  <c r="X308" i="13"/>
  <c r="R308" i="13"/>
  <c r="K308" i="13"/>
  <c r="F308" i="13"/>
  <c r="AI308" i="13"/>
  <c r="AI397" i="13" s="1"/>
  <c r="AD308" i="13"/>
  <c r="AD397" i="13" s="1"/>
  <c r="V308" i="13"/>
  <c r="Q308" i="13"/>
  <c r="Q397" i="13" s="1"/>
  <c r="J308" i="13"/>
  <c r="D308" i="13"/>
  <c r="D397" i="13" s="1"/>
  <c r="C36" i="9" s="1"/>
  <c r="AH308" i="13"/>
  <c r="U308" i="13"/>
  <c r="H308" i="13"/>
  <c r="AF308" i="13"/>
  <c r="AF397" i="13" s="1"/>
  <c r="T308" i="13"/>
  <c r="G308" i="13"/>
  <c r="Z308" i="13"/>
  <c r="N308" i="13"/>
  <c r="AL308" i="13"/>
  <c r="AL397" i="13" s="1"/>
  <c r="Y308" i="13"/>
  <c r="L308" i="13"/>
  <c r="N380" i="13"/>
  <c r="BJ380" i="13" s="1"/>
  <c r="AX379" i="13"/>
  <c r="E381" i="13"/>
  <c r="BA381" i="13" s="1"/>
  <c r="AO380" i="13"/>
  <c r="I381" i="13"/>
  <c r="BE381" i="13" s="1"/>
  <c r="AS380" i="13"/>
  <c r="M381" i="13"/>
  <c r="BI381" i="13" s="1"/>
  <c r="AW380" i="13"/>
  <c r="L381" i="13"/>
  <c r="BH381" i="13" s="1"/>
  <c r="AV380" i="13"/>
  <c r="H381" i="13"/>
  <c r="BD381" i="13" s="1"/>
  <c r="AR380" i="13"/>
  <c r="AP380" i="13"/>
  <c r="F381" i="13"/>
  <c r="BB381" i="13" s="1"/>
  <c r="AT380" i="13"/>
  <c r="J381" i="13"/>
  <c r="BF381" i="13" s="1"/>
  <c r="D219" i="13"/>
  <c r="D116" i="13"/>
  <c r="K381" i="13"/>
  <c r="BG381" i="13" s="1"/>
  <c r="AU380" i="13"/>
  <c r="G381" i="13"/>
  <c r="BC381" i="13" s="1"/>
  <c r="AQ380" i="13"/>
  <c r="AD116" i="13"/>
  <c r="AK116" i="14"/>
  <c r="F116" i="14"/>
  <c r="N116" i="13"/>
  <c r="AF116" i="13"/>
  <c r="X116" i="13"/>
  <c r="M116" i="14"/>
  <c r="S116" i="14"/>
  <c r="F116" i="13"/>
  <c r="W116" i="14"/>
  <c r="V116" i="13"/>
  <c r="AH116" i="14"/>
  <c r="T116" i="14"/>
  <c r="X116" i="14"/>
  <c r="AG116" i="13"/>
  <c r="Z116" i="14"/>
  <c r="K116" i="13"/>
  <c r="E116" i="14"/>
  <c r="AG116" i="14"/>
  <c r="Y116" i="13"/>
  <c r="L116" i="14"/>
  <c r="AI116" i="14"/>
  <c r="AD116" i="14"/>
  <c r="I116" i="13"/>
  <c r="AH116" i="13"/>
  <c r="V116" i="14"/>
  <c r="U116" i="13"/>
  <c r="AC114" i="14"/>
  <c r="H116" i="14"/>
  <c r="AE116" i="13"/>
  <c r="AK116" i="13"/>
  <c r="E116" i="13"/>
  <c r="AJ116" i="14"/>
  <c r="K116" i="14"/>
  <c r="N116" i="14"/>
  <c r="AL116" i="13"/>
  <c r="U116" i="14"/>
  <c r="AE116" i="14"/>
  <c r="AI116" i="13"/>
  <c r="Q115" i="14"/>
  <c r="R116" i="13"/>
  <c r="AF116" i="14"/>
  <c r="M116" i="13"/>
  <c r="W116" i="13"/>
  <c r="T116" i="13"/>
  <c r="L116" i="13"/>
  <c r="AJ116" i="13"/>
  <c r="I116" i="14"/>
  <c r="H116" i="13"/>
  <c r="J116" i="13"/>
  <c r="J116" i="14"/>
  <c r="G116" i="13"/>
  <c r="G116" i="14"/>
  <c r="Z116" i="13"/>
  <c r="AL116" i="14"/>
  <c r="R116" i="14"/>
  <c r="Y116" i="14"/>
  <c r="S116" i="13"/>
  <c r="AE397" i="13" l="1"/>
  <c r="AG397" i="13"/>
  <c r="AK397" i="13"/>
  <c r="AJ397" i="14"/>
  <c r="H20" i="9"/>
  <c r="BE381" i="14"/>
  <c r="AG19" i="9"/>
  <c r="U19" i="9"/>
  <c r="AI19" i="9"/>
  <c r="W19" i="9"/>
  <c r="AH397" i="13"/>
  <c r="AJ19" i="9"/>
  <c r="X19" i="9"/>
  <c r="AB19" i="9"/>
  <c r="P19" i="9"/>
  <c r="F20" i="9"/>
  <c r="BC381" i="14"/>
  <c r="BJ381" i="14"/>
  <c r="AK18" i="9"/>
  <c r="Y18" i="9"/>
  <c r="AE19" i="9"/>
  <c r="S19" i="9"/>
  <c r="G20" i="9"/>
  <c r="BD381" i="14"/>
  <c r="K20" i="9"/>
  <c r="BH381" i="14"/>
  <c r="I20" i="9"/>
  <c r="BF381" i="14"/>
  <c r="AC19" i="9"/>
  <c r="Q19" i="9"/>
  <c r="J20" i="9"/>
  <c r="BG381" i="14"/>
  <c r="D20" i="9"/>
  <c r="BA381" i="14"/>
  <c r="L20" i="9"/>
  <c r="BI381" i="14"/>
  <c r="E20" i="9"/>
  <c r="BB381" i="14"/>
  <c r="AD19" i="9"/>
  <c r="R19" i="9"/>
  <c r="V19" i="9"/>
  <c r="AH19" i="9"/>
  <c r="AF19" i="9"/>
  <c r="T19" i="9"/>
  <c r="M19" i="9"/>
  <c r="AC397" i="13"/>
  <c r="X387" i="14"/>
  <c r="Z387" i="14"/>
  <c r="Y387" i="14"/>
  <c r="S388" i="14"/>
  <c r="T387" i="14"/>
  <c r="T394" i="13"/>
  <c r="X394" i="13"/>
  <c r="V387" i="13"/>
  <c r="U393" i="13"/>
  <c r="Z396" i="13"/>
  <c r="S391" i="13"/>
  <c r="R388" i="13"/>
  <c r="W387" i="13"/>
  <c r="Y392" i="13"/>
  <c r="Q219" i="14"/>
  <c r="Q309" i="14" s="1"/>
  <c r="Q398" i="14" s="1"/>
  <c r="N220" i="14"/>
  <c r="J220" i="14"/>
  <c r="F220" i="14"/>
  <c r="M220" i="14"/>
  <c r="I220" i="14"/>
  <c r="E220" i="14"/>
  <c r="L220" i="14"/>
  <c r="H220" i="14"/>
  <c r="K220" i="14"/>
  <c r="G220" i="14"/>
  <c r="W220" i="14"/>
  <c r="X220" i="14"/>
  <c r="AG220" i="14"/>
  <c r="AH220" i="14"/>
  <c r="AL220" i="14"/>
  <c r="R220" i="14"/>
  <c r="AI220" i="14"/>
  <c r="V220" i="14"/>
  <c r="AJ220" i="14"/>
  <c r="U220" i="14"/>
  <c r="AD220" i="14"/>
  <c r="S220" i="14"/>
  <c r="AF220" i="14"/>
  <c r="AK220" i="14"/>
  <c r="AE220" i="14"/>
  <c r="Z220" i="14"/>
  <c r="T220" i="14"/>
  <c r="Y220" i="14"/>
  <c r="AC218" i="14"/>
  <c r="AC308" i="14" s="1"/>
  <c r="AC397" i="14" s="1"/>
  <c r="AP381" i="14"/>
  <c r="F382" i="14"/>
  <c r="L382" i="14"/>
  <c r="AV381" i="14"/>
  <c r="J382" i="14"/>
  <c r="AT381" i="14"/>
  <c r="AO381" i="14"/>
  <c r="E382" i="14"/>
  <c r="AW381" i="14"/>
  <c r="M382" i="14"/>
  <c r="AB115" i="14"/>
  <c r="K382" i="14"/>
  <c r="AU381" i="14"/>
  <c r="D220" i="14"/>
  <c r="D117" i="14"/>
  <c r="P116" i="14"/>
  <c r="AX381" i="14"/>
  <c r="N382" i="14"/>
  <c r="H382" i="14"/>
  <c r="AR381" i="14"/>
  <c r="AS381" i="14"/>
  <c r="I382" i="14"/>
  <c r="G382" i="14"/>
  <c r="AQ381" i="14"/>
  <c r="AJ309" i="14"/>
  <c r="AF309" i="14"/>
  <c r="AF398" i="14" s="1"/>
  <c r="Z309" i="14"/>
  <c r="V309" i="14"/>
  <c r="V398" i="14" s="1"/>
  <c r="R309" i="14"/>
  <c r="R398" i="14" s="1"/>
  <c r="L309" i="14"/>
  <c r="H309" i="14"/>
  <c r="D309" i="14"/>
  <c r="D398" i="14" s="1"/>
  <c r="AI309" i="14"/>
  <c r="AI398" i="14" s="1"/>
  <c r="AE309" i="14"/>
  <c r="AE398" i="14" s="1"/>
  <c r="Y309" i="14"/>
  <c r="U309" i="14"/>
  <c r="U398" i="14" s="1"/>
  <c r="K309" i="14"/>
  <c r="G309" i="14"/>
  <c r="AH309" i="14"/>
  <c r="AH398" i="14" s="1"/>
  <c r="X309" i="14"/>
  <c r="N309" i="14"/>
  <c r="F309" i="14"/>
  <c r="AG309" i="14"/>
  <c r="AG398" i="14" s="1"/>
  <c r="W309" i="14"/>
  <c r="W398" i="14" s="1"/>
  <c r="M309" i="14"/>
  <c r="E309" i="14"/>
  <c r="I309" i="14"/>
  <c r="AD309" i="14"/>
  <c r="AD398" i="14" s="1"/>
  <c r="T309" i="14"/>
  <c r="AL309" i="14"/>
  <c r="AL398" i="14" s="1"/>
  <c r="S309" i="14"/>
  <c r="J309" i="14"/>
  <c r="AK309" i="14"/>
  <c r="AK398" i="14" s="1"/>
  <c r="M220" i="13"/>
  <c r="I220" i="13"/>
  <c r="E220" i="13"/>
  <c r="L220" i="13"/>
  <c r="H220" i="13"/>
  <c r="K220" i="13"/>
  <c r="G220" i="13"/>
  <c r="J220" i="13"/>
  <c r="F220" i="13"/>
  <c r="X220" i="13"/>
  <c r="T220" i="13"/>
  <c r="W220" i="13"/>
  <c r="U220" i="13"/>
  <c r="AL220" i="13"/>
  <c r="AD220" i="13"/>
  <c r="N220" i="13"/>
  <c r="AI220" i="13"/>
  <c r="Z220" i="13"/>
  <c r="AK220" i="13"/>
  <c r="V220" i="13"/>
  <c r="AH220" i="13"/>
  <c r="AJ220" i="13"/>
  <c r="AE220" i="13"/>
  <c r="S220" i="13"/>
  <c r="Y220" i="13"/>
  <c r="AF220" i="13"/>
  <c r="AG220" i="13"/>
  <c r="R220" i="13"/>
  <c r="AU381" i="13"/>
  <c r="K382" i="13"/>
  <c r="BG382" i="13" s="1"/>
  <c r="L382" i="13"/>
  <c r="BH382" i="13" s="1"/>
  <c r="AV381" i="13"/>
  <c r="I382" i="13"/>
  <c r="BE382" i="13" s="1"/>
  <c r="AS381" i="13"/>
  <c r="E382" i="13"/>
  <c r="BA382" i="13" s="1"/>
  <c r="AO381" i="13"/>
  <c r="H382" i="13"/>
  <c r="BD382" i="13" s="1"/>
  <c r="AR381" i="13"/>
  <c r="F382" i="13"/>
  <c r="BB382" i="13" s="1"/>
  <c r="AP381" i="13"/>
  <c r="AQ381" i="13"/>
  <c r="G382" i="13"/>
  <c r="BC382" i="13" s="1"/>
  <c r="AL309" i="13"/>
  <c r="AL398" i="13" s="1"/>
  <c r="AH309" i="13"/>
  <c r="AD309" i="13"/>
  <c r="AD398" i="13" s="1"/>
  <c r="X309" i="13"/>
  <c r="T309" i="13"/>
  <c r="N309" i="13"/>
  <c r="J309" i="13"/>
  <c r="F309" i="13"/>
  <c r="AK309" i="13"/>
  <c r="AF309" i="13"/>
  <c r="AF398" i="13" s="1"/>
  <c r="Y309" i="13"/>
  <c r="S309" i="13"/>
  <c r="L309" i="13"/>
  <c r="G309" i="13"/>
  <c r="AJ309" i="13"/>
  <c r="AJ398" i="13" s="1"/>
  <c r="AE309" i="13"/>
  <c r="AE398" i="13" s="1"/>
  <c r="W309" i="13"/>
  <c r="R309" i="13"/>
  <c r="K309" i="13"/>
  <c r="E309" i="13"/>
  <c r="AI309" i="13"/>
  <c r="AI398" i="13" s="1"/>
  <c r="V309" i="13"/>
  <c r="I309" i="13"/>
  <c r="AG309" i="13"/>
  <c r="AG398" i="13" s="1"/>
  <c r="U309" i="13"/>
  <c r="H309" i="13"/>
  <c r="AC309" i="13"/>
  <c r="Q309" i="13"/>
  <c r="Q398" i="13" s="1"/>
  <c r="D309" i="13"/>
  <c r="D398" i="13" s="1"/>
  <c r="C37" i="9" s="1"/>
  <c r="Z309" i="13"/>
  <c r="M309" i="13"/>
  <c r="D220" i="13"/>
  <c r="D117" i="13"/>
  <c r="J382" i="13"/>
  <c r="BF382" i="13" s="1"/>
  <c r="AT381" i="13"/>
  <c r="M382" i="13"/>
  <c r="BI382" i="13" s="1"/>
  <c r="AW381" i="13"/>
  <c r="AX380" i="13"/>
  <c r="N381" i="13"/>
  <c r="BJ381" i="13" s="1"/>
  <c r="AF117" i="13"/>
  <c r="X117" i="13"/>
  <c r="E117" i="14"/>
  <c r="M117" i="14"/>
  <c r="Q116" i="14"/>
  <c r="AK117" i="13"/>
  <c r="U117" i="14"/>
  <c r="U117" i="13"/>
  <c r="AC115" i="14"/>
  <c r="N117" i="13"/>
  <c r="AE117" i="13"/>
  <c r="F117" i="14"/>
  <c r="AJ117" i="13"/>
  <c r="F117" i="13"/>
  <c r="V117" i="14"/>
  <c r="R117" i="14"/>
  <c r="Y117" i="14"/>
  <c r="M117" i="13"/>
  <c r="Y117" i="13"/>
  <c r="E117" i="13"/>
  <c r="AG117" i="14"/>
  <c r="W117" i="13"/>
  <c r="L117" i="14"/>
  <c r="Z117" i="13"/>
  <c r="H117" i="13"/>
  <c r="I117" i="14"/>
  <c r="AL117" i="14"/>
  <c r="X117" i="14"/>
  <c r="AF117" i="14"/>
  <c r="AH117" i="13"/>
  <c r="J117" i="13"/>
  <c r="T117" i="13"/>
  <c r="S117" i="13"/>
  <c r="I117" i="13"/>
  <c r="Z117" i="14"/>
  <c r="AK117" i="14"/>
  <c r="K117" i="13"/>
  <c r="W117" i="14"/>
  <c r="AL117" i="13"/>
  <c r="AJ117" i="14"/>
  <c r="AI117" i="14"/>
  <c r="AH117" i="14"/>
  <c r="AG117" i="13"/>
  <c r="K117" i="14"/>
  <c r="AI117" i="13"/>
  <c r="L117" i="13"/>
  <c r="G117" i="14"/>
  <c r="V117" i="13"/>
  <c r="G117" i="13"/>
  <c r="N117" i="14"/>
  <c r="J117" i="14"/>
  <c r="S117" i="14"/>
  <c r="H117" i="14"/>
  <c r="T117" i="14"/>
  <c r="AE117" i="14"/>
  <c r="AD117" i="14"/>
  <c r="R117" i="13"/>
  <c r="AD117" i="13"/>
  <c r="AK398" i="13" l="1"/>
  <c r="AJ398" i="14"/>
  <c r="AH20" i="9"/>
  <c r="V20" i="9"/>
  <c r="S20" i="9"/>
  <c r="AE20" i="9"/>
  <c r="AD20" i="9"/>
  <c r="R20" i="9"/>
  <c r="F21" i="9"/>
  <c r="BC382" i="14"/>
  <c r="G21" i="9"/>
  <c r="BD382" i="14"/>
  <c r="K21" i="9"/>
  <c r="BH382" i="14"/>
  <c r="AC398" i="13"/>
  <c r="J21" i="9"/>
  <c r="BG382" i="14"/>
  <c r="X20" i="9"/>
  <c r="AJ20" i="9"/>
  <c r="AG20" i="9"/>
  <c r="U20" i="9"/>
  <c r="H21" i="9"/>
  <c r="BE382" i="14"/>
  <c r="BJ382" i="14"/>
  <c r="L21" i="9"/>
  <c r="BI382" i="14"/>
  <c r="E21" i="9"/>
  <c r="BB382" i="14"/>
  <c r="AK19" i="9"/>
  <c r="Y19" i="9"/>
  <c r="AC20" i="9"/>
  <c r="Q20" i="9"/>
  <c r="AB20" i="9"/>
  <c r="P20" i="9"/>
  <c r="W20" i="9"/>
  <c r="AI20" i="9"/>
  <c r="M20" i="9"/>
  <c r="AH398" i="13"/>
  <c r="D21" i="9"/>
  <c r="BA382" i="14"/>
  <c r="I21" i="9"/>
  <c r="BF382" i="14"/>
  <c r="AF20" i="9"/>
  <c r="T20" i="9"/>
  <c r="Y388" i="14"/>
  <c r="T388" i="14"/>
  <c r="X388" i="14"/>
  <c r="S389" i="14"/>
  <c r="Z388" i="14"/>
  <c r="W388" i="13"/>
  <c r="X395" i="13"/>
  <c r="S392" i="13"/>
  <c r="U394" i="13"/>
  <c r="Y393" i="13"/>
  <c r="R389" i="13"/>
  <c r="Z397" i="13"/>
  <c r="V388" i="13"/>
  <c r="T395" i="13"/>
  <c r="M221" i="14"/>
  <c r="I221" i="14"/>
  <c r="E221" i="14"/>
  <c r="L221" i="14"/>
  <c r="H221" i="14"/>
  <c r="K221" i="14"/>
  <c r="G221" i="14"/>
  <c r="J221" i="14"/>
  <c r="F221" i="14"/>
  <c r="N221" i="14"/>
  <c r="W221" i="14"/>
  <c r="X221" i="14"/>
  <c r="AG221" i="14"/>
  <c r="AH221" i="14"/>
  <c r="AL221" i="14"/>
  <c r="R221" i="14"/>
  <c r="AI221" i="14"/>
  <c r="V221" i="14"/>
  <c r="AJ221" i="14"/>
  <c r="U221" i="14"/>
  <c r="AD221" i="14"/>
  <c r="S221" i="14"/>
  <c r="AF221" i="14"/>
  <c r="AK221" i="14"/>
  <c r="AE221" i="14"/>
  <c r="Z221" i="14"/>
  <c r="T221" i="14"/>
  <c r="Y221" i="14"/>
  <c r="Q220" i="14"/>
  <c r="Q310" i="14" s="1"/>
  <c r="Q399" i="14" s="1"/>
  <c r="AC219" i="14"/>
  <c r="AC309" i="14" s="1"/>
  <c r="AC398" i="14" s="1"/>
  <c r="I383" i="14"/>
  <c r="AS382" i="14"/>
  <c r="D221" i="14"/>
  <c r="D118" i="14"/>
  <c r="P117" i="14"/>
  <c r="M383" i="14"/>
  <c r="AW382" i="14"/>
  <c r="L383" i="14"/>
  <c r="AV382" i="14"/>
  <c r="AX382" i="14"/>
  <c r="N383" i="14"/>
  <c r="AK310" i="14"/>
  <c r="AK399" i="14" s="1"/>
  <c r="AG310" i="14"/>
  <c r="AG399" i="14" s="1"/>
  <c r="W310" i="14"/>
  <c r="W399" i="14" s="1"/>
  <c r="S310" i="14"/>
  <c r="M310" i="14"/>
  <c r="I310" i="14"/>
  <c r="E310" i="14"/>
  <c r="AJ310" i="14"/>
  <c r="AJ399" i="14" s="1"/>
  <c r="AF310" i="14"/>
  <c r="AF399" i="14" s="1"/>
  <c r="Z310" i="14"/>
  <c r="V310" i="14"/>
  <c r="V399" i="14" s="1"/>
  <c r="R310" i="14"/>
  <c r="R399" i="14" s="1"/>
  <c r="L310" i="14"/>
  <c r="H310" i="14"/>
  <c r="D310" i="14"/>
  <c r="D399" i="14" s="1"/>
  <c r="AI310" i="14"/>
  <c r="AI399" i="14" s="1"/>
  <c r="Y310" i="14"/>
  <c r="G310" i="14"/>
  <c r="AH310" i="14"/>
  <c r="AH399" i="14" s="1"/>
  <c r="X310" i="14"/>
  <c r="N310" i="14"/>
  <c r="F310" i="14"/>
  <c r="AD310" i="14"/>
  <c r="AD399" i="14" s="1"/>
  <c r="J310" i="14"/>
  <c r="T310" i="14"/>
  <c r="AL310" i="14"/>
  <c r="AL399" i="14" s="1"/>
  <c r="K310" i="14"/>
  <c r="AE310" i="14"/>
  <c r="AE399" i="14" s="1"/>
  <c r="U310" i="14"/>
  <c r="U399" i="14" s="1"/>
  <c r="AP382" i="14"/>
  <c r="F383" i="14"/>
  <c r="E383" i="14"/>
  <c r="AO382" i="14"/>
  <c r="AT382" i="14"/>
  <c r="J383" i="14"/>
  <c r="G383" i="14"/>
  <c r="AQ382" i="14"/>
  <c r="H383" i="14"/>
  <c r="AR382" i="14"/>
  <c r="AB116" i="14"/>
  <c r="AU382" i="14"/>
  <c r="K383" i="14"/>
  <c r="L221" i="13"/>
  <c r="H221" i="13"/>
  <c r="K221" i="13"/>
  <c r="G221" i="13"/>
  <c r="J221" i="13"/>
  <c r="F221" i="13"/>
  <c r="M221" i="13"/>
  <c r="I221" i="13"/>
  <c r="E221" i="13"/>
  <c r="X221" i="13"/>
  <c r="T221" i="13"/>
  <c r="W221" i="13"/>
  <c r="U221" i="13"/>
  <c r="AL221" i="13"/>
  <c r="AD221" i="13"/>
  <c r="N221" i="13"/>
  <c r="AI221" i="13"/>
  <c r="Z221" i="13"/>
  <c r="AK221" i="13"/>
  <c r="V221" i="13"/>
  <c r="AH221" i="13"/>
  <c r="AJ221" i="13"/>
  <c r="AE221" i="13"/>
  <c r="S221" i="13"/>
  <c r="Y221" i="13"/>
  <c r="AF221" i="13"/>
  <c r="AG221" i="13"/>
  <c r="R221" i="13"/>
  <c r="G383" i="13"/>
  <c r="BC383" i="13" s="1"/>
  <c r="AQ382" i="13"/>
  <c r="I383" i="13"/>
  <c r="BE383" i="13" s="1"/>
  <c r="AS382" i="13"/>
  <c r="AI310" i="13"/>
  <c r="AI399" i="13" s="1"/>
  <c r="AE310" i="13"/>
  <c r="AE399" i="13" s="1"/>
  <c r="Y310" i="13"/>
  <c r="U310" i="13"/>
  <c r="Q310" i="13"/>
  <c r="Q399" i="13" s="1"/>
  <c r="K310" i="13"/>
  <c r="G310" i="13"/>
  <c r="AL310" i="13"/>
  <c r="AL399" i="13" s="1"/>
  <c r="AG310" i="13"/>
  <c r="AG399" i="13" s="1"/>
  <c r="Z310" i="13"/>
  <c r="T310" i="13"/>
  <c r="M310" i="13"/>
  <c r="H310" i="13"/>
  <c r="AK310" i="13"/>
  <c r="AK399" i="13" s="1"/>
  <c r="AF310" i="13"/>
  <c r="AF399" i="13" s="1"/>
  <c r="X310" i="13"/>
  <c r="S310" i="13"/>
  <c r="L310" i="13"/>
  <c r="F310" i="13"/>
  <c r="AJ310" i="13"/>
  <c r="AJ399" i="13" s="1"/>
  <c r="W310" i="13"/>
  <c r="J310" i="13"/>
  <c r="AH310" i="13"/>
  <c r="V310" i="13"/>
  <c r="I310" i="13"/>
  <c r="AD310" i="13"/>
  <c r="AD399" i="13" s="1"/>
  <c r="R310" i="13"/>
  <c r="E310" i="13"/>
  <c r="N310" i="13"/>
  <c r="D310" i="13"/>
  <c r="D399" i="13" s="1"/>
  <c r="C38" i="9" s="1"/>
  <c r="AC310" i="13"/>
  <c r="J383" i="13"/>
  <c r="BF383" i="13" s="1"/>
  <c r="AT382" i="13"/>
  <c r="K383" i="13"/>
  <c r="BG383" i="13" s="1"/>
  <c r="AU382" i="13"/>
  <c r="M383" i="13"/>
  <c r="BI383" i="13" s="1"/>
  <c r="AW382" i="13"/>
  <c r="N382" i="13"/>
  <c r="BJ382" i="13" s="1"/>
  <c r="AX381" i="13"/>
  <c r="D221" i="13"/>
  <c r="D118" i="13"/>
  <c r="F383" i="13"/>
  <c r="BB383" i="13" s="1"/>
  <c r="AP382" i="13"/>
  <c r="AR382" i="13"/>
  <c r="H383" i="13"/>
  <c r="BD383" i="13" s="1"/>
  <c r="E383" i="13"/>
  <c r="BA383" i="13" s="1"/>
  <c r="AO382" i="13"/>
  <c r="AV382" i="13"/>
  <c r="L383" i="13"/>
  <c r="BH383" i="13" s="1"/>
  <c r="Z118" i="13"/>
  <c r="G118" i="13"/>
  <c r="K118" i="14"/>
  <c r="AG118" i="13"/>
  <c r="J118" i="14"/>
  <c r="U118" i="13"/>
  <c r="R118" i="14"/>
  <c r="AH118" i="14"/>
  <c r="N118" i="14"/>
  <c r="F118" i="14"/>
  <c r="V118" i="13"/>
  <c r="F118" i="13"/>
  <c r="W118" i="14"/>
  <c r="E118" i="13"/>
  <c r="H118" i="13"/>
  <c r="AE118" i="14"/>
  <c r="AE118" i="13"/>
  <c r="N118" i="13"/>
  <c r="Y118" i="14"/>
  <c r="I118" i="14"/>
  <c r="AD118" i="14"/>
  <c r="AJ118" i="14"/>
  <c r="AC116" i="14"/>
  <c r="S118" i="13"/>
  <c r="L118" i="14"/>
  <c r="AL118" i="13"/>
  <c r="U118" i="14"/>
  <c r="V118" i="14"/>
  <c r="AD118" i="13"/>
  <c r="Y118" i="13"/>
  <c r="Q117" i="14"/>
  <c r="AI118" i="14"/>
  <c r="Z118" i="14"/>
  <c r="AG118" i="14"/>
  <c r="K118" i="13"/>
  <c r="AK118" i="14"/>
  <c r="AK118" i="13"/>
  <c r="AF118" i="13"/>
  <c r="X118" i="13"/>
  <c r="G118" i="14"/>
  <c r="H118" i="14"/>
  <c r="J118" i="13"/>
  <c r="AH118" i="13"/>
  <c r="M118" i="13"/>
  <c r="AL118" i="14"/>
  <c r="E118" i="14"/>
  <c r="T118" i="13"/>
  <c r="R118" i="13"/>
  <c r="W118" i="13"/>
  <c r="X118" i="14"/>
  <c r="S118" i="14"/>
  <c r="AI118" i="13"/>
  <c r="M118" i="14"/>
  <c r="T118" i="14"/>
  <c r="AJ118" i="13"/>
  <c r="I118" i="13"/>
  <c r="AF118" i="14"/>
  <c r="L118" i="13"/>
  <c r="K22" i="9" l="1"/>
  <c r="BH383" i="14"/>
  <c r="AE21" i="9"/>
  <c r="S21" i="9"/>
  <c r="F22" i="9"/>
  <c r="BC383" i="14"/>
  <c r="D22" i="9"/>
  <c r="BA383" i="14"/>
  <c r="BJ383" i="14"/>
  <c r="AF21" i="9"/>
  <c r="T21" i="9"/>
  <c r="I22" i="9"/>
  <c r="BF383" i="14"/>
  <c r="E22" i="9"/>
  <c r="BB383" i="14"/>
  <c r="L22" i="9"/>
  <c r="BI383" i="14"/>
  <c r="AB21" i="9"/>
  <c r="P21" i="9"/>
  <c r="AC21" i="9"/>
  <c r="Q21" i="9"/>
  <c r="M21" i="9"/>
  <c r="AI21" i="9"/>
  <c r="W21" i="9"/>
  <c r="AD21" i="9"/>
  <c r="R21" i="9"/>
  <c r="AG21" i="9"/>
  <c r="U21" i="9"/>
  <c r="AK20" i="9"/>
  <c r="Y20" i="9"/>
  <c r="AJ21" i="9"/>
  <c r="X21" i="9"/>
  <c r="AC399" i="13"/>
  <c r="J22" i="9"/>
  <c r="BG383" i="14"/>
  <c r="G22" i="9"/>
  <c r="BD383" i="14"/>
  <c r="H22" i="9"/>
  <c r="BE383" i="14"/>
  <c r="AH399" i="13"/>
  <c r="AH21" i="9"/>
  <c r="V21" i="9"/>
  <c r="Y389" i="14"/>
  <c r="Z389" i="14"/>
  <c r="X389" i="14"/>
  <c r="S390" i="14"/>
  <c r="T389" i="14"/>
  <c r="R390" i="13"/>
  <c r="X396" i="13"/>
  <c r="V389" i="13"/>
  <c r="U395" i="13"/>
  <c r="T396" i="13"/>
  <c r="Z398" i="13"/>
  <c r="Y394" i="13"/>
  <c r="S393" i="13"/>
  <c r="W389" i="13"/>
  <c r="AC220" i="14"/>
  <c r="AC310" i="14" s="1"/>
  <c r="AC399" i="14" s="1"/>
  <c r="Q221" i="14"/>
  <c r="Q311" i="14" s="1"/>
  <c r="Q400" i="14" s="1"/>
  <c r="L222" i="14"/>
  <c r="H222" i="14"/>
  <c r="K222" i="14"/>
  <c r="G222" i="14"/>
  <c r="N222" i="14"/>
  <c r="J222" i="14"/>
  <c r="F222" i="14"/>
  <c r="I222" i="14"/>
  <c r="E222" i="14"/>
  <c r="M222" i="14"/>
  <c r="W222" i="14"/>
  <c r="X222" i="14"/>
  <c r="AG222" i="14"/>
  <c r="AH222" i="14"/>
  <c r="AL222" i="14"/>
  <c r="R222" i="14"/>
  <c r="AI222" i="14"/>
  <c r="V222" i="14"/>
  <c r="AJ222" i="14"/>
  <c r="U222" i="14"/>
  <c r="AD222" i="14"/>
  <c r="S222" i="14"/>
  <c r="AF222" i="14"/>
  <c r="AK222" i="14"/>
  <c r="AE222" i="14"/>
  <c r="Z222" i="14"/>
  <c r="T222" i="14"/>
  <c r="Y222" i="14"/>
  <c r="AL311" i="14"/>
  <c r="AL400" i="14" s="1"/>
  <c r="AH311" i="14"/>
  <c r="AH400" i="14" s="1"/>
  <c r="AD311" i="14"/>
  <c r="AD400" i="14" s="1"/>
  <c r="X311" i="14"/>
  <c r="T311" i="14"/>
  <c r="N311" i="14"/>
  <c r="J311" i="14"/>
  <c r="F311" i="14"/>
  <c r="AK311" i="14"/>
  <c r="AK400" i="14" s="1"/>
  <c r="AG311" i="14"/>
  <c r="AG400" i="14" s="1"/>
  <c r="W311" i="14"/>
  <c r="W400" i="14" s="1"/>
  <c r="S311" i="14"/>
  <c r="M311" i="14"/>
  <c r="I311" i="14"/>
  <c r="E311" i="14"/>
  <c r="AJ311" i="14"/>
  <c r="AJ400" i="14" s="1"/>
  <c r="Z311" i="14"/>
  <c r="R311" i="14"/>
  <c r="R400" i="14" s="1"/>
  <c r="H311" i="14"/>
  <c r="AI311" i="14"/>
  <c r="AI400" i="14" s="1"/>
  <c r="Y311" i="14"/>
  <c r="G311" i="14"/>
  <c r="AE311" i="14"/>
  <c r="AE400" i="14" s="1"/>
  <c r="K311" i="14"/>
  <c r="AF311" i="14"/>
  <c r="AF400" i="14" s="1"/>
  <c r="D311" i="14"/>
  <c r="D400" i="14" s="1"/>
  <c r="V311" i="14"/>
  <c r="V400" i="14" s="1"/>
  <c r="U311" i="14"/>
  <c r="U400" i="14" s="1"/>
  <c r="L311" i="14"/>
  <c r="J384" i="14"/>
  <c r="AT383" i="14"/>
  <c r="N384" i="14"/>
  <c r="AX383" i="14"/>
  <c r="M384" i="14"/>
  <c r="AW383" i="14"/>
  <c r="AB117" i="14"/>
  <c r="I384" i="14"/>
  <c r="AS383" i="14"/>
  <c r="E384" i="14"/>
  <c r="AO383" i="14"/>
  <c r="AQ383" i="14"/>
  <c r="G384" i="14"/>
  <c r="F384" i="14"/>
  <c r="AP383" i="14"/>
  <c r="AU383" i="14"/>
  <c r="K384" i="14"/>
  <c r="H384" i="14"/>
  <c r="AR383" i="14"/>
  <c r="L384" i="14"/>
  <c r="AV383" i="14"/>
  <c r="D222" i="14"/>
  <c r="P118" i="14"/>
  <c r="D119" i="14"/>
  <c r="K222" i="13"/>
  <c r="G222" i="13"/>
  <c r="J222" i="13"/>
  <c r="F222" i="13"/>
  <c r="M222" i="13"/>
  <c r="I222" i="13"/>
  <c r="E222" i="13"/>
  <c r="L222" i="13"/>
  <c r="H222" i="13"/>
  <c r="X222" i="13"/>
  <c r="T222" i="13"/>
  <c r="W222" i="13"/>
  <c r="U222" i="13"/>
  <c r="AL222" i="13"/>
  <c r="AD222" i="13"/>
  <c r="N222" i="13"/>
  <c r="AI222" i="13"/>
  <c r="Z222" i="13"/>
  <c r="AK222" i="13"/>
  <c r="V222" i="13"/>
  <c r="AH222" i="13"/>
  <c r="AJ222" i="13"/>
  <c r="AE222" i="13"/>
  <c r="S222" i="13"/>
  <c r="Y222" i="13"/>
  <c r="AF222" i="13"/>
  <c r="AG222" i="13"/>
  <c r="R222" i="13"/>
  <c r="M384" i="13"/>
  <c r="BI384" i="13" s="1"/>
  <c r="AW383" i="13"/>
  <c r="L384" i="13"/>
  <c r="BH384" i="13" s="1"/>
  <c r="AV383" i="13"/>
  <c r="H384" i="13"/>
  <c r="BD384" i="13" s="1"/>
  <c r="AR383" i="13"/>
  <c r="D222" i="13"/>
  <c r="D119" i="13"/>
  <c r="AO383" i="13"/>
  <c r="E384" i="13"/>
  <c r="BA384" i="13" s="1"/>
  <c r="K384" i="13"/>
  <c r="BG384" i="13" s="1"/>
  <c r="AU383" i="13"/>
  <c r="J384" i="13"/>
  <c r="BF384" i="13" s="1"/>
  <c r="AT383" i="13"/>
  <c r="AS383" i="13"/>
  <c r="I384" i="13"/>
  <c r="BE384" i="13" s="1"/>
  <c r="AJ311" i="13"/>
  <c r="AJ400" i="13" s="1"/>
  <c r="AF311" i="13"/>
  <c r="AF400" i="13" s="1"/>
  <c r="Z311" i="13"/>
  <c r="V311" i="13"/>
  <c r="R311" i="13"/>
  <c r="L311" i="13"/>
  <c r="H311" i="13"/>
  <c r="D311" i="13"/>
  <c r="D400" i="13" s="1"/>
  <c r="C39" i="9" s="1"/>
  <c r="AH311" i="13"/>
  <c r="AC311" i="13"/>
  <c r="U311" i="13"/>
  <c r="N311" i="13"/>
  <c r="I311" i="13"/>
  <c r="AL311" i="13"/>
  <c r="AL400" i="13" s="1"/>
  <c r="AG311" i="13"/>
  <c r="AG400" i="13" s="1"/>
  <c r="Y311" i="13"/>
  <c r="T311" i="13"/>
  <c r="M311" i="13"/>
  <c r="G311" i="13"/>
  <c r="AK311" i="13"/>
  <c r="AK400" i="13" s="1"/>
  <c r="X311" i="13"/>
  <c r="K311" i="13"/>
  <c r="AI311" i="13"/>
  <c r="AI400" i="13" s="1"/>
  <c r="W311" i="13"/>
  <c r="J311" i="13"/>
  <c r="AE311" i="13"/>
  <c r="AE400" i="13" s="1"/>
  <c r="S311" i="13"/>
  <c r="F311" i="13"/>
  <c r="AD311" i="13"/>
  <c r="AD400" i="13" s="1"/>
  <c r="Q311" i="13"/>
  <c r="Q400" i="13" s="1"/>
  <c r="E311" i="13"/>
  <c r="N383" i="13"/>
  <c r="BJ383" i="13" s="1"/>
  <c r="AX382" i="13"/>
  <c r="F384" i="13"/>
  <c r="BB384" i="13" s="1"/>
  <c r="AP383" i="13"/>
  <c r="G384" i="13"/>
  <c r="BC384" i="13" s="1"/>
  <c r="AQ383" i="13"/>
  <c r="AG119" i="13"/>
  <c r="T119" i="13"/>
  <c r="AH119" i="14"/>
  <c r="Y119" i="14"/>
  <c r="W119" i="13"/>
  <c r="AF119" i="13"/>
  <c r="X119" i="13"/>
  <c r="L119" i="14"/>
  <c r="AK119" i="14"/>
  <c r="K119" i="13"/>
  <c r="Y119" i="13"/>
  <c r="G119" i="13"/>
  <c r="M119" i="14"/>
  <c r="J119" i="14"/>
  <c r="G119" i="14"/>
  <c r="AD119" i="13"/>
  <c r="F119" i="14"/>
  <c r="AL119" i="13"/>
  <c r="V119" i="13"/>
  <c r="U119" i="13"/>
  <c r="I119" i="13"/>
  <c r="AE119" i="13"/>
  <c r="H119" i="13"/>
  <c r="AL119" i="14"/>
  <c r="X119" i="14"/>
  <c r="T119" i="14"/>
  <c r="AJ119" i="13"/>
  <c r="L119" i="13"/>
  <c r="N119" i="14"/>
  <c r="E119" i="14"/>
  <c r="V119" i="14"/>
  <c r="AH119" i="13"/>
  <c r="E119" i="13"/>
  <c r="AC117" i="14"/>
  <c r="R119" i="13"/>
  <c r="I119" i="14"/>
  <c r="W119" i="14"/>
  <c r="R119" i="14"/>
  <c r="Z119" i="14"/>
  <c r="Q118" i="14"/>
  <c r="S119" i="14"/>
  <c r="AK119" i="13"/>
  <c r="M119" i="13"/>
  <c r="AD119" i="14"/>
  <c r="AF119" i="14"/>
  <c r="AE119" i="14"/>
  <c r="Z119" i="13"/>
  <c r="F119" i="13"/>
  <c r="AI119" i="14"/>
  <c r="U119" i="14"/>
  <c r="H119" i="14"/>
  <c r="AI119" i="13"/>
  <c r="J119" i="13"/>
  <c r="AG119" i="14"/>
  <c r="N119" i="13"/>
  <c r="S119" i="13"/>
  <c r="K119" i="14"/>
  <c r="AJ119" i="14"/>
  <c r="G23" i="9" l="1"/>
  <c r="BD384" i="14"/>
  <c r="D23" i="9"/>
  <c r="BA384" i="14"/>
  <c r="AG22" i="9"/>
  <c r="U22" i="9"/>
  <c r="AI22" i="9"/>
  <c r="W22" i="9"/>
  <c r="J23" i="9"/>
  <c r="BG384" i="14"/>
  <c r="F23" i="9"/>
  <c r="BC384" i="14"/>
  <c r="L23" i="9"/>
  <c r="BI384" i="14"/>
  <c r="I23" i="9"/>
  <c r="BF384" i="14"/>
  <c r="AF22" i="9"/>
  <c r="T22" i="9"/>
  <c r="AH22" i="9"/>
  <c r="V22" i="9"/>
  <c r="M22" i="9"/>
  <c r="AD22" i="9"/>
  <c r="R22" i="9"/>
  <c r="E23" i="9"/>
  <c r="BB384" i="14"/>
  <c r="K23" i="9"/>
  <c r="BH384" i="14"/>
  <c r="H23" i="9"/>
  <c r="BE384" i="14"/>
  <c r="AK21" i="9"/>
  <c r="Y21" i="9"/>
  <c r="Q22" i="9"/>
  <c r="AC22" i="9"/>
  <c r="AJ22" i="9"/>
  <c r="X22" i="9"/>
  <c r="BJ384" i="14"/>
  <c r="AH400" i="13"/>
  <c r="AE22" i="9"/>
  <c r="S22" i="9"/>
  <c r="AC400" i="13"/>
  <c r="AB22" i="9"/>
  <c r="P22" i="9"/>
  <c r="S391" i="14"/>
  <c r="Z390" i="14"/>
  <c r="T390" i="14"/>
  <c r="X390" i="14"/>
  <c r="Y390" i="14"/>
  <c r="S394" i="13"/>
  <c r="U396" i="13"/>
  <c r="Z399" i="13"/>
  <c r="X397" i="13"/>
  <c r="W390" i="13"/>
  <c r="Y395" i="13"/>
  <c r="T397" i="13"/>
  <c r="V390" i="13"/>
  <c r="R391" i="13"/>
  <c r="Q222" i="14"/>
  <c r="K223" i="14"/>
  <c r="G223" i="14"/>
  <c r="N223" i="14"/>
  <c r="J223" i="14"/>
  <c r="F223" i="14"/>
  <c r="M223" i="14"/>
  <c r="I223" i="14"/>
  <c r="E223" i="14"/>
  <c r="H223" i="14"/>
  <c r="L223" i="14"/>
  <c r="W223" i="14"/>
  <c r="X223" i="14"/>
  <c r="AG223" i="14"/>
  <c r="AH223" i="14"/>
  <c r="AL223" i="14"/>
  <c r="R223" i="14"/>
  <c r="AI223" i="14"/>
  <c r="V223" i="14"/>
  <c r="AJ223" i="14"/>
  <c r="U223" i="14"/>
  <c r="AD223" i="14"/>
  <c r="S223" i="14"/>
  <c r="AF223" i="14"/>
  <c r="AK223" i="14"/>
  <c r="AE223" i="14"/>
  <c r="Z223" i="14"/>
  <c r="T223" i="14"/>
  <c r="Y223" i="14"/>
  <c r="AC221" i="14"/>
  <c r="AC311" i="14" s="1"/>
  <c r="AC400" i="14" s="1"/>
  <c r="K385" i="14"/>
  <c r="AU384" i="14"/>
  <c r="I385" i="14"/>
  <c r="AS384" i="14"/>
  <c r="J385" i="14"/>
  <c r="AT384" i="14"/>
  <c r="AV384" i="14"/>
  <c r="L385" i="14"/>
  <c r="G385" i="14"/>
  <c r="AQ384" i="14"/>
  <c r="N385" i="14"/>
  <c r="AX384" i="14"/>
  <c r="AB118" i="14"/>
  <c r="E385" i="14"/>
  <c r="AO384" i="14"/>
  <c r="F385" i="14"/>
  <c r="AP384" i="14"/>
  <c r="D223" i="14"/>
  <c r="P119" i="14"/>
  <c r="D120" i="14"/>
  <c r="AI312" i="14"/>
  <c r="AI401" i="14" s="1"/>
  <c r="AE312" i="14"/>
  <c r="AE401" i="14" s="1"/>
  <c r="Y312" i="14"/>
  <c r="U312" i="14"/>
  <c r="U401" i="14" s="1"/>
  <c r="Q312" i="14"/>
  <c r="Q401" i="14" s="1"/>
  <c r="K312" i="14"/>
  <c r="G312" i="14"/>
  <c r="AL312" i="14"/>
  <c r="AL401" i="14" s="1"/>
  <c r="AH312" i="14"/>
  <c r="AH401" i="14" s="1"/>
  <c r="AD312" i="14"/>
  <c r="AD401" i="14" s="1"/>
  <c r="X312" i="14"/>
  <c r="T312" i="14"/>
  <c r="N312" i="14"/>
  <c r="J312" i="14"/>
  <c r="F312" i="14"/>
  <c r="AK312" i="14"/>
  <c r="AK401" i="14" s="1"/>
  <c r="S312" i="14"/>
  <c r="I312" i="14"/>
  <c r="AJ312" i="14"/>
  <c r="AJ401" i="14" s="1"/>
  <c r="Z312" i="14"/>
  <c r="R312" i="14"/>
  <c r="R401" i="14" s="1"/>
  <c r="H312" i="14"/>
  <c r="AF312" i="14"/>
  <c r="AF401" i="14" s="1"/>
  <c r="L312" i="14"/>
  <c r="V312" i="14"/>
  <c r="V401" i="14" s="1"/>
  <c r="M312" i="14"/>
  <c r="AG312" i="14"/>
  <c r="AG401" i="14" s="1"/>
  <c r="E312" i="14"/>
  <c r="D312" i="14"/>
  <c r="D401" i="14" s="1"/>
  <c r="W312" i="14"/>
  <c r="W401" i="14" s="1"/>
  <c r="AR384" i="14"/>
  <c r="H385" i="14"/>
  <c r="M385" i="14"/>
  <c r="AW384" i="14"/>
  <c r="J223" i="13"/>
  <c r="F223" i="13"/>
  <c r="M223" i="13"/>
  <c r="I223" i="13"/>
  <c r="E223" i="13"/>
  <c r="L223" i="13"/>
  <c r="H223" i="13"/>
  <c r="K223" i="13"/>
  <c r="G223" i="13"/>
  <c r="X223" i="13"/>
  <c r="T223" i="13"/>
  <c r="W223" i="13"/>
  <c r="U223" i="13"/>
  <c r="AL223" i="13"/>
  <c r="AD223" i="13"/>
  <c r="N223" i="13"/>
  <c r="AI223" i="13"/>
  <c r="Z223" i="13"/>
  <c r="AK223" i="13"/>
  <c r="V223" i="13"/>
  <c r="AH223" i="13"/>
  <c r="AJ223" i="13"/>
  <c r="AE223" i="13"/>
  <c r="S223" i="13"/>
  <c r="Y223" i="13"/>
  <c r="AF223" i="13"/>
  <c r="AG223" i="13"/>
  <c r="R223" i="13"/>
  <c r="M385" i="13"/>
  <c r="BI385" i="13" s="1"/>
  <c r="AW384" i="13"/>
  <c r="E385" i="13"/>
  <c r="BA385" i="13" s="1"/>
  <c r="AO384" i="13"/>
  <c r="AK312" i="13"/>
  <c r="AK401" i="13" s="1"/>
  <c r="AG312" i="13"/>
  <c r="AG401" i="13" s="1"/>
  <c r="AC312" i="13"/>
  <c r="W312" i="13"/>
  <c r="S312" i="13"/>
  <c r="M312" i="13"/>
  <c r="I312" i="13"/>
  <c r="E312" i="13"/>
  <c r="AI312" i="13"/>
  <c r="AI401" i="13" s="1"/>
  <c r="AD312" i="13"/>
  <c r="AD401" i="13" s="1"/>
  <c r="V312" i="13"/>
  <c r="Q312" i="13"/>
  <c r="Q401" i="13" s="1"/>
  <c r="J312" i="13"/>
  <c r="D312" i="13"/>
  <c r="D401" i="13" s="1"/>
  <c r="C40" i="9" s="1"/>
  <c r="AH312" i="13"/>
  <c r="Z312" i="13"/>
  <c r="U312" i="13"/>
  <c r="N312" i="13"/>
  <c r="H312" i="13"/>
  <c r="AL312" i="13"/>
  <c r="AL401" i="13" s="1"/>
  <c r="Y312" i="13"/>
  <c r="L312" i="13"/>
  <c r="AJ312" i="13"/>
  <c r="AJ401" i="13" s="1"/>
  <c r="X312" i="13"/>
  <c r="K312" i="13"/>
  <c r="AF312" i="13"/>
  <c r="AF401" i="13" s="1"/>
  <c r="T312" i="13"/>
  <c r="G312" i="13"/>
  <c r="AE312" i="13"/>
  <c r="AE401" i="13" s="1"/>
  <c r="R312" i="13"/>
  <c r="F312" i="13"/>
  <c r="AV384" i="13"/>
  <c r="L385" i="13"/>
  <c r="BH385" i="13" s="1"/>
  <c r="F385" i="13"/>
  <c r="BB385" i="13" s="1"/>
  <c r="AP384" i="13"/>
  <c r="K385" i="13"/>
  <c r="BG385" i="13" s="1"/>
  <c r="AU384" i="13"/>
  <c r="D223" i="13"/>
  <c r="D120" i="13"/>
  <c r="G385" i="13"/>
  <c r="BC385" i="13" s="1"/>
  <c r="AQ384" i="13"/>
  <c r="N384" i="13"/>
  <c r="BJ384" i="13" s="1"/>
  <c r="AX383" i="13"/>
  <c r="J385" i="13"/>
  <c r="BF385" i="13" s="1"/>
  <c r="AT384" i="13"/>
  <c r="I385" i="13"/>
  <c r="BE385" i="13" s="1"/>
  <c r="AS384" i="13"/>
  <c r="AR384" i="13"/>
  <c r="H385" i="13"/>
  <c r="BD385" i="13" s="1"/>
  <c r="AD120" i="13"/>
  <c r="Y120" i="14"/>
  <c r="AC118" i="14"/>
  <c r="W120" i="14"/>
  <c r="N120" i="13"/>
  <c r="AG120" i="14"/>
  <c r="AL120" i="13"/>
  <c r="AK120" i="14"/>
  <c r="V120" i="13"/>
  <c r="Y120" i="13"/>
  <c r="F120" i="13"/>
  <c r="M120" i="14"/>
  <c r="AH120" i="14"/>
  <c r="AI120" i="14"/>
  <c r="V120" i="14"/>
  <c r="AF120" i="13"/>
  <c r="X120" i="13"/>
  <c r="L120" i="13"/>
  <c r="AH120" i="13"/>
  <c r="AF120" i="14"/>
  <c r="AJ120" i="14"/>
  <c r="E120" i="13"/>
  <c r="R120" i="13"/>
  <c r="I120" i="13"/>
  <c r="K120" i="14"/>
  <c r="Q119" i="14"/>
  <c r="AG120" i="13"/>
  <c r="T120" i="13"/>
  <c r="X120" i="14"/>
  <c r="S120" i="14"/>
  <c r="J120" i="13"/>
  <c r="H120" i="14"/>
  <c r="H120" i="13"/>
  <c r="AD120" i="14"/>
  <c r="AL120" i="14"/>
  <c r="Z120" i="13"/>
  <c r="U120" i="13"/>
  <c r="W120" i="13"/>
  <c r="AE120" i="13"/>
  <c r="G120" i="13"/>
  <c r="G120" i="14"/>
  <c r="E120" i="14"/>
  <c r="J120" i="14"/>
  <c r="R120" i="14"/>
  <c r="AJ120" i="13"/>
  <c r="K120" i="13"/>
  <c r="T120" i="14"/>
  <c r="AE120" i="14"/>
  <c r="AI120" i="13"/>
  <c r="M120" i="13"/>
  <c r="L120" i="14"/>
  <c r="S120" i="13"/>
  <c r="Z120" i="14"/>
  <c r="AK120" i="13"/>
  <c r="N120" i="14"/>
  <c r="F120" i="14"/>
  <c r="I120" i="14"/>
  <c r="U120" i="14"/>
  <c r="M23" i="9" l="1"/>
  <c r="AF23" i="9"/>
  <c r="T23" i="9"/>
  <c r="AK22" i="9"/>
  <c r="Y22" i="9"/>
  <c r="AJ23" i="9"/>
  <c r="X23" i="9"/>
  <c r="AH23" i="9"/>
  <c r="V23" i="9"/>
  <c r="BJ385" i="14"/>
  <c r="H24" i="9"/>
  <c r="BE385" i="14"/>
  <c r="Q23" i="9"/>
  <c r="AC23" i="9"/>
  <c r="AE23" i="9"/>
  <c r="S23" i="9"/>
  <c r="G24" i="9"/>
  <c r="BD385" i="14"/>
  <c r="E24" i="9"/>
  <c r="BB385" i="14"/>
  <c r="K24" i="9"/>
  <c r="BH385" i="14"/>
  <c r="D24" i="9"/>
  <c r="BA385" i="14"/>
  <c r="AH401" i="13"/>
  <c r="AI23" i="9"/>
  <c r="W23" i="9"/>
  <c r="AG23" i="9"/>
  <c r="U23" i="9"/>
  <c r="R23" i="9"/>
  <c r="AD23" i="9"/>
  <c r="L24" i="9"/>
  <c r="BI385" i="14"/>
  <c r="F24" i="9"/>
  <c r="BC385" i="14"/>
  <c r="I24" i="9"/>
  <c r="BF385" i="14"/>
  <c r="J24" i="9"/>
  <c r="BG385" i="14"/>
  <c r="AC401" i="13"/>
  <c r="P23" i="9"/>
  <c r="AB23" i="9"/>
  <c r="X391" i="14"/>
  <c r="Z391" i="14"/>
  <c r="Y391" i="14"/>
  <c r="T391" i="14"/>
  <c r="S392" i="14"/>
  <c r="Y396" i="13"/>
  <c r="V391" i="13"/>
  <c r="X398" i="13"/>
  <c r="U397" i="13"/>
  <c r="R392" i="13"/>
  <c r="T398" i="13"/>
  <c r="W391" i="13"/>
  <c r="Z400" i="13"/>
  <c r="S395" i="13"/>
  <c r="N224" i="14"/>
  <c r="J224" i="14"/>
  <c r="F224" i="14"/>
  <c r="M224" i="14"/>
  <c r="I224" i="14"/>
  <c r="E224" i="14"/>
  <c r="L224" i="14"/>
  <c r="H224" i="14"/>
  <c r="G224" i="14"/>
  <c r="K224" i="14"/>
  <c r="W224" i="14"/>
  <c r="X224" i="14"/>
  <c r="AG224" i="14"/>
  <c r="AH224" i="14"/>
  <c r="AL224" i="14"/>
  <c r="R224" i="14"/>
  <c r="AI224" i="14"/>
  <c r="V224" i="14"/>
  <c r="AJ224" i="14"/>
  <c r="U224" i="14"/>
  <c r="AD224" i="14"/>
  <c r="S224" i="14"/>
  <c r="AF224" i="14"/>
  <c r="AK224" i="14"/>
  <c r="AE224" i="14"/>
  <c r="Z224" i="14"/>
  <c r="T224" i="14"/>
  <c r="Y224" i="14"/>
  <c r="AC222" i="14"/>
  <c r="AC312" i="14" s="1"/>
  <c r="AC401" i="14" s="1"/>
  <c r="Q223" i="14"/>
  <c r="AO385" i="14"/>
  <c r="E386" i="14"/>
  <c r="N386" i="14"/>
  <c r="AX385" i="14"/>
  <c r="AS385" i="14"/>
  <c r="I386" i="14"/>
  <c r="AW385" i="14"/>
  <c r="M386" i="14"/>
  <c r="D224" i="14"/>
  <c r="D121" i="14"/>
  <c r="P120" i="14"/>
  <c r="F386" i="14"/>
  <c r="AP385" i="14"/>
  <c r="G386" i="14"/>
  <c r="AQ385" i="14"/>
  <c r="J386" i="14"/>
  <c r="AT385" i="14"/>
  <c r="K386" i="14"/>
  <c r="AU385" i="14"/>
  <c r="AJ313" i="14"/>
  <c r="AJ402" i="14" s="1"/>
  <c r="AF313" i="14"/>
  <c r="AF402" i="14" s="1"/>
  <c r="Z313" i="14"/>
  <c r="V313" i="14"/>
  <c r="V402" i="14" s="1"/>
  <c r="R313" i="14"/>
  <c r="R402" i="14" s="1"/>
  <c r="L313" i="14"/>
  <c r="H313" i="14"/>
  <c r="D313" i="14"/>
  <c r="D402" i="14" s="1"/>
  <c r="AI313" i="14"/>
  <c r="AI402" i="14" s="1"/>
  <c r="AE313" i="14"/>
  <c r="AE402" i="14" s="1"/>
  <c r="Y313" i="14"/>
  <c r="U313" i="14"/>
  <c r="U402" i="14" s="1"/>
  <c r="Q313" i="14"/>
  <c r="Q402" i="14" s="1"/>
  <c r="K313" i="14"/>
  <c r="G313" i="14"/>
  <c r="AL313" i="14"/>
  <c r="AL402" i="14" s="1"/>
  <c r="AD313" i="14"/>
  <c r="AD402" i="14" s="1"/>
  <c r="T313" i="14"/>
  <c r="J313" i="14"/>
  <c r="AK313" i="14"/>
  <c r="AK402" i="14" s="1"/>
  <c r="S313" i="14"/>
  <c r="I313" i="14"/>
  <c r="AG313" i="14"/>
  <c r="AG402" i="14" s="1"/>
  <c r="M313" i="14"/>
  <c r="AH313" i="14"/>
  <c r="AH402" i="14" s="1"/>
  <c r="F313" i="14"/>
  <c r="X313" i="14"/>
  <c r="E313" i="14"/>
  <c r="W313" i="14"/>
  <c r="W402" i="14" s="1"/>
  <c r="N313" i="14"/>
  <c r="H386" i="14"/>
  <c r="AR385" i="14"/>
  <c r="AB119" i="14"/>
  <c r="L386" i="14"/>
  <c r="AV385" i="14"/>
  <c r="M224" i="13"/>
  <c r="I224" i="13"/>
  <c r="E224" i="13"/>
  <c r="L224" i="13"/>
  <c r="H224" i="13"/>
  <c r="K224" i="13"/>
  <c r="G224" i="13"/>
  <c r="J224" i="13"/>
  <c r="F224" i="13"/>
  <c r="X224" i="13"/>
  <c r="T224" i="13"/>
  <c r="W224" i="13"/>
  <c r="U224" i="13"/>
  <c r="AL224" i="13"/>
  <c r="AD224" i="13"/>
  <c r="N224" i="13"/>
  <c r="AI224" i="13"/>
  <c r="Z224" i="13"/>
  <c r="AK224" i="13"/>
  <c r="V224" i="13"/>
  <c r="AH224" i="13"/>
  <c r="AJ224" i="13"/>
  <c r="AE224" i="13"/>
  <c r="S224" i="13"/>
  <c r="Y224" i="13"/>
  <c r="AF224" i="13"/>
  <c r="AG224" i="13"/>
  <c r="R224" i="13"/>
  <c r="AS385" i="13"/>
  <c r="I386" i="13"/>
  <c r="BE386" i="13" s="1"/>
  <c r="H386" i="13"/>
  <c r="BD386" i="13" s="1"/>
  <c r="AR385" i="13"/>
  <c r="N385" i="13"/>
  <c r="BJ385" i="13" s="1"/>
  <c r="AX384" i="13"/>
  <c r="K386" i="13"/>
  <c r="BG386" i="13" s="1"/>
  <c r="AU385" i="13"/>
  <c r="D224" i="13"/>
  <c r="D121" i="13"/>
  <c r="L386" i="13"/>
  <c r="BH386" i="13" s="1"/>
  <c r="AV385" i="13"/>
  <c r="AW385" i="13"/>
  <c r="M386" i="13"/>
  <c r="BI386" i="13" s="1"/>
  <c r="AO385" i="13"/>
  <c r="E386" i="13"/>
  <c r="BA386" i="13" s="1"/>
  <c r="J386" i="13"/>
  <c r="BF386" i="13" s="1"/>
  <c r="AT385" i="13"/>
  <c r="G386" i="13"/>
  <c r="BC386" i="13" s="1"/>
  <c r="AQ385" i="13"/>
  <c r="AL313" i="13"/>
  <c r="AL402" i="13" s="1"/>
  <c r="AH313" i="13"/>
  <c r="AD313" i="13"/>
  <c r="AD402" i="13" s="1"/>
  <c r="X313" i="13"/>
  <c r="T313" i="13"/>
  <c r="N313" i="13"/>
  <c r="J313" i="13"/>
  <c r="F313" i="13"/>
  <c r="AJ313" i="13"/>
  <c r="AJ402" i="13" s="1"/>
  <c r="AE313" i="13"/>
  <c r="AE402" i="13" s="1"/>
  <c r="W313" i="13"/>
  <c r="R313" i="13"/>
  <c r="K313" i="13"/>
  <c r="E313" i="13"/>
  <c r="AI313" i="13"/>
  <c r="AI402" i="13" s="1"/>
  <c r="AC313" i="13"/>
  <c r="V313" i="13"/>
  <c r="Q313" i="13"/>
  <c r="Q402" i="13" s="1"/>
  <c r="I313" i="13"/>
  <c r="D313" i="13"/>
  <c r="D402" i="13" s="1"/>
  <c r="C41" i="9" s="1"/>
  <c r="Z313" i="13"/>
  <c r="M313" i="13"/>
  <c r="AK313" i="13"/>
  <c r="AK402" i="13" s="1"/>
  <c r="Y313" i="13"/>
  <c r="L313" i="13"/>
  <c r="AG313" i="13"/>
  <c r="AG402" i="13" s="1"/>
  <c r="U313" i="13"/>
  <c r="H313" i="13"/>
  <c r="G313" i="13"/>
  <c r="AF313" i="13"/>
  <c r="AF402" i="13" s="1"/>
  <c r="S313" i="13"/>
  <c r="F386" i="13"/>
  <c r="BB386" i="13" s="1"/>
  <c r="AP385" i="13"/>
  <c r="AD121" i="13"/>
  <c r="AC119" i="14"/>
  <c r="V121" i="14"/>
  <c r="AI121" i="13"/>
  <c r="AL121" i="14"/>
  <c r="W121" i="14"/>
  <c r="AL121" i="13"/>
  <c r="AE121" i="14"/>
  <c r="J121" i="14"/>
  <c r="U121" i="13"/>
  <c r="S121" i="14"/>
  <c r="I121" i="13"/>
  <c r="Y121" i="13"/>
  <c r="G121" i="13"/>
  <c r="N121" i="14"/>
  <c r="L121" i="13"/>
  <c r="R121" i="13"/>
  <c r="J121" i="13"/>
  <c r="R121" i="14"/>
  <c r="X121" i="14"/>
  <c r="M121" i="14"/>
  <c r="F121" i="14"/>
  <c r="N121" i="13"/>
  <c r="AG121" i="13"/>
  <c r="T121" i="13"/>
  <c r="AG121" i="14"/>
  <c r="AF121" i="14"/>
  <c r="E121" i="13"/>
  <c r="W121" i="13"/>
  <c r="AF121" i="13"/>
  <c r="X121" i="13"/>
  <c r="AJ121" i="14"/>
  <c r="AI121" i="14"/>
  <c r="AK121" i="13"/>
  <c r="K121" i="14"/>
  <c r="Z121" i="13"/>
  <c r="AH121" i="13"/>
  <c r="AH121" i="14"/>
  <c r="AE121" i="13"/>
  <c r="M121" i="13"/>
  <c r="Y121" i="14"/>
  <c r="G121" i="14"/>
  <c r="AD121" i="14"/>
  <c r="Z121" i="14"/>
  <c r="AJ121" i="13"/>
  <c r="F121" i="13"/>
  <c r="AK121" i="14"/>
  <c r="E121" i="14"/>
  <c r="H121" i="14"/>
  <c r="S121" i="13"/>
  <c r="Q120" i="14"/>
  <c r="I121" i="14"/>
  <c r="T121" i="14"/>
  <c r="K121" i="13"/>
  <c r="U121" i="14"/>
  <c r="H121" i="13"/>
  <c r="L121" i="14"/>
  <c r="V121" i="13"/>
  <c r="M24" i="9" l="1"/>
  <c r="L25" i="9"/>
  <c r="BI386" i="14"/>
  <c r="AI24" i="9"/>
  <c r="W24" i="9"/>
  <c r="BJ386" i="14"/>
  <c r="AH24" i="9"/>
  <c r="V24" i="9"/>
  <c r="AD24" i="9"/>
  <c r="R24" i="9"/>
  <c r="E25" i="9"/>
  <c r="BB386" i="14"/>
  <c r="G25" i="9"/>
  <c r="BD386" i="14"/>
  <c r="J25" i="9"/>
  <c r="BG386" i="14"/>
  <c r="F25" i="9"/>
  <c r="BC386" i="14"/>
  <c r="H25" i="9"/>
  <c r="BE386" i="14"/>
  <c r="D25" i="9"/>
  <c r="BA386" i="14"/>
  <c r="AH402" i="13"/>
  <c r="AC24" i="9"/>
  <c r="Q24" i="9"/>
  <c r="AF24" i="9"/>
  <c r="T24" i="9"/>
  <c r="I25" i="9"/>
  <c r="BF386" i="14"/>
  <c r="AB24" i="9"/>
  <c r="P24" i="9"/>
  <c r="AE24" i="9"/>
  <c r="S24" i="9"/>
  <c r="AK24" i="9"/>
  <c r="Y24" i="9"/>
  <c r="K25" i="9"/>
  <c r="BH386" i="14"/>
  <c r="AC402" i="13"/>
  <c r="AG24" i="9"/>
  <c r="U24" i="9"/>
  <c r="AJ24" i="9"/>
  <c r="X24" i="9"/>
  <c r="AK23" i="9"/>
  <c r="Y23" i="9"/>
  <c r="S393" i="14"/>
  <c r="Y392" i="14"/>
  <c r="X392" i="14"/>
  <c r="T392" i="14"/>
  <c r="Z392" i="14"/>
  <c r="T399" i="13"/>
  <c r="V392" i="13"/>
  <c r="Z401" i="13"/>
  <c r="U398" i="13"/>
  <c r="S396" i="13"/>
  <c r="W392" i="13"/>
  <c r="R393" i="13"/>
  <c r="X399" i="13"/>
  <c r="Y397" i="13"/>
  <c r="M225" i="14"/>
  <c r="I225" i="14"/>
  <c r="E225" i="14"/>
  <c r="L225" i="14"/>
  <c r="H225" i="14"/>
  <c r="K225" i="14"/>
  <c r="G225" i="14"/>
  <c r="F225" i="14"/>
  <c r="N225" i="14"/>
  <c r="J225" i="14"/>
  <c r="W225" i="14"/>
  <c r="X225" i="14"/>
  <c r="AG225" i="14"/>
  <c r="AH225" i="14"/>
  <c r="AL225" i="14"/>
  <c r="R225" i="14"/>
  <c r="AI225" i="14"/>
  <c r="V225" i="14"/>
  <c r="AJ225" i="14"/>
  <c r="U225" i="14"/>
  <c r="AD225" i="14"/>
  <c r="S225" i="14"/>
  <c r="AF225" i="14"/>
  <c r="AK225" i="14"/>
  <c r="AE225" i="14"/>
  <c r="Z225" i="14"/>
  <c r="T225" i="14"/>
  <c r="Y225" i="14"/>
  <c r="AC223" i="14"/>
  <c r="AC313" i="14" s="1"/>
  <c r="AC402" i="14" s="1"/>
  <c r="Q224" i="14"/>
  <c r="Q314" i="14" s="1"/>
  <c r="Q403" i="14" s="1"/>
  <c r="D225" i="14"/>
  <c r="D122" i="14"/>
  <c r="P121" i="14"/>
  <c r="M387" i="14"/>
  <c r="AW386" i="14"/>
  <c r="AX386" i="14"/>
  <c r="N387" i="14"/>
  <c r="G387" i="14"/>
  <c r="AQ386" i="14"/>
  <c r="AK314" i="14"/>
  <c r="AK403" i="14" s="1"/>
  <c r="AG314" i="14"/>
  <c r="AG403" i="14" s="1"/>
  <c r="W314" i="14"/>
  <c r="W403" i="14" s="1"/>
  <c r="S314" i="14"/>
  <c r="M314" i="14"/>
  <c r="I314" i="14"/>
  <c r="E314" i="14"/>
  <c r="AJ314" i="14"/>
  <c r="AJ403" i="14" s="1"/>
  <c r="AF314" i="14"/>
  <c r="AF403" i="14" s="1"/>
  <c r="Z314" i="14"/>
  <c r="V314" i="14"/>
  <c r="V403" i="14" s="1"/>
  <c r="R314" i="14"/>
  <c r="R403" i="14" s="1"/>
  <c r="L314" i="14"/>
  <c r="H314" i="14"/>
  <c r="D314" i="14"/>
  <c r="D403" i="14" s="1"/>
  <c r="AE314" i="14"/>
  <c r="AE403" i="14" s="1"/>
  <c r="U314" i="14"/>
  <c r="U403" i="14" s="1"/>
  <c r="K314" i="14"/>
  <c r="AL314" i="14"/>
  <c r="AL403" i="14" s="1"/>
  <c r="AD314" i="14"/>
  <c r="AD403" i="14" s="1"/>
  <c r="T314" i="14"/>
  <c r="J314" i="14"/>
  <c r="AH314" i="14"/>
  <c r="AH403" i="14" s="1"/>
  <c r="N314" i="14"/>
  <c r="X314" i="14"/>
  <c r="AI314" i="14"/>
  <c r="AI403" i="14" s="1"/>
  <c r="G314" i="14"/>
  <c r="Y314" i="14"/>
  <c r="F314" i="14"/>
  <c r="E387" i="14"/>
  <c r="AO386" i="14"/>
  <c r="L387" i="14"/>
  <c r="AV386" i="14"/>
  <c r="H387" i="14"/>
  <c r="AR386" i="14"/>
  <c r="K387" i="14"/>
  <c r="AU386" i="14"/>
  <c r="AP386" i="14"/>
  <c r="F387" i="14"/>
  <c r="I387" i="14"/>
  <c r="AS386" i="14"/>
  <c r="AT386" i="14"/>
  <c r="J387" i="14"/>
  <c r="AB120" i="14"/>
  <c r="L225" i="13"/>
  <c r="H225" i="13"/>
  <c r="K225" i="13"/>
  <c r="G225" i="13"/>
  <c r="J225" i="13"/>
  <c r="F225" i="13"/>
  <c r="M225" i="13"/>
  <c r="I225" i="13"/>
  <c r="E225" i="13"/>
  <c r="X225" i="13"/>
  <c r="T225" i="13"/>
  <c r="W225" i="13"/>
  <c r="U225" i="13"/>
  <c r="AL225" i="13"/>
  <c r="AD225" i="13"/>
  <c r="N225" i="13"/>
  <c r="AI225" i="13"/>
  <c r="Z225" i="13"/>
  <c r="AK225" i="13"/>
  <c r="V225" i="13"/>
  <c r="AH225" i="13"/>
  <c r="AJ225" i="13"/>
  <c r="AE225" i="13"/>
  <c r="S225" i="13"/>
  <c r="Y225" i="13"/>
  <c r="AF225" i="13"/>
  <c r="AG225" i="13"/>
  <c r="R225" i="13"/>
  <c r="M387" i="13"/>
  <c r="BI387" i="13" s="1"/>
  <c r="AW386" i="13"/>
  <c r="N386" i="13"/>
  <c r="BJ386" i="13" s="1"/>
  <c r="AX385" i="13"/>
  <c r="AT386" i="13"/>
  <c r="J387" i="13"/>
  <c r="BF387" i="13" s="1"/>
  <c r="L387" i="13"/>
  <c r="BH387" i="13" s="1"/>
  <c r="AV386" i="13"/>
  <c r="H387" i="13"/>
  <c r="BD387" i="13" s="1"/>
  <c r="AR386" i="13"/>
  <c r="AP386" i="13"/>
  <c r="F387" i="13"/>
  <c r="BB387" i="13" s="1"/>
  <c r="E387" i="13"/>
  <c r="BA387" i="13" s="1"/>
  <c r="AO386" i="13"/>
  <c r="D225" i="13"/>
  <c r="D122" i="13"/>
  <c r="K387" i="13"/>
  <c r="BG387" i="13" s="1"/>
  <c r="AU386" i="13"/>
  <c r="G387" i="13"/>
  <c r="BC387" i="13" s="1"/>
  <c r="AQ386" i="13"/>
  <c r="AI314" i="13"/>
  <c r="AI403" i="13" s="1"/>
  <c r="AE314" i="13"/>
  <c r="AE403" i="13" s="1"/>
  <c r="Y314" i="13"/>
  <c r="U314" i="13"/>
  <c r="Q314" i="13"/>
  <c r="Q403" i="13" s="1"/>
  <c r="K314" i="13"/>
  <c r="G314" i="13"/>
  <c r="AK314" i="13"/>
  <c r="AK403" i="13" s="1"/>
  <c r="AF314" i="13"/>
  <c r="AF403" i="13" s="1"/>
  <c r="X314" i="13"/>
  <c r="S314" i="13"/>
  <c r="L314" i="13"/>
  <c r="F314" i="13"/>
  <c r="AJ314" i="13"/>
  <c r="AJ403" i="13" s="1"/>
  <c r="AD314" i="13"/>
  <c r="AD403" i="13" s="1"/>
  <c r="W314" i="13"/>
  <c r="R314" i="13"/>
  <c r="J314" i="13"/>
  <c r="E314" i="13"/>
  <c r="AC314" i="13"/>
  <c r="N314" i="13"/>
  <c r="D314" i="13"/>
  <c r="D403" i="13" s="1"/>
  <c r="C42" i="9" s="1"/>
  <c r="AL314" i="13"/>
  <c r="AL403" i="13" s="1"/>
  <c r="Z314" i="13"/>
  <c r="M314" i="13"/>
  <c r="AH314" i="13"/>
  <c r="V314" i="13"/>
  <c r="I314" i="13"/>
  <c r="T314" i="13"/>
  <c r="H314" i="13"/>
  <c r="AG314" i="13"/>
  <c r="AG403" i="13" s="1"/>
  <c r="I387" i="13"/>
  <c r="BE387" i="13" s="1"/>
  <c r="AS386" i="13"/>
  <c r="AK122" i="13"/>
  <c r="J122" i="13"/>
  <c r="AJ122" i="14"/>
  <c r="M122" i="14"/>
  <c r="T122" i="14"/>
  <c r="N122" i="14"/>
  <c r="AL122" i="13"/>
  <c r="U122" i="14"/>
  <c r="R122" i="13"/>
  <c r="Y122" i="14"/>
  <c r="AH122" i="13"/>
  <c r="M122" i="13"/>
  <c r="AC120" i="14"/>
  <c r="W122" i="13"/>
  <c r="AH122" i="14"/>
  <c r="I122" i="14"/>
  <c r="AF122" i="13"/>
  <c r="G122" i="14"/>
  <c r="S122" i="13"/>
  <c r="AI122" i="13"/>
  <c r="K122" i="13"/>
  <c r="X122" i="14"/>
  <c r="AE122" i="13"/>
  <c r="W122" i="14"/>
  <c r="AF122" i="14"/>
  <c r="Z122" i="13"/>
  <c r="L122" i="13"/>
  <c r="Q121" i="14"/>
  <c r="AD122" i="13"/>
  <c r="AK122" i="14"/>
  <c r="K122" i="14"/>
  <c r="X122" i="13"/>
  <c r="H122" i="14"/>
  <c r="S122" i="14"/>
  <c r="E122" i="13"/>
  <c r="AG122" i="14"/>
  <c r="AL122" i="14"/>
  <c r="H122" i="13"/>
  <c r="F122" i="14"/>
  <c r="AG122" i="13"/>
  <c r="T122" i="13"/>
  <c r="E122" i="14"/>
  <c r="AI122" i="14"/>
  <c r="Z122" i="14"/>
  <c r="F122" i="13"/>
  <c r="AJ122" i="13"/>
  <c r="I122" i="13"/>
  <c r="J122" i="14"/>
  <c r="N122" i="13"/>
  <c r="AD122" i="14"/>
  <c r="U122" i="13"/>
  <c r="R122" i="14"/>
  <c r="AE122" i="14"/>
  <c r="V122" i="14"/>
  <c r="L122" i="14"/>
  <c r="G122" i="13"/>
  <c r="Y122" i="13"/>
  <c r="V122" i="13"/>
  <c r="AI25" i="9" l="1"/>
  <c r="W25" i="9"/>
  <c r="AD25" i="9"/>
  <c r="R25" i="9"/>
  <c r="AE25" i="9"/>
  <c r="S25" i="9"/>
  <c r="AG25" i="9"/>
  <c r="U25" i="9"/>
  <c r="M25" i="9"/>
  <c r="AB25" i="9"/>
  <c r="P25" i="9"/>
  <c r="H26" i="9"/>
  <c r="BE387" i="14"/>
  <c r="J26" i="9"/>
  <c r="BG387" i="14"/>
  <c r="K26" i="9"/>
  <c r="BH387" i="14"/>
  <c r="AC403" i="13"/>
  <c r="AH403" i="13"/>
  <c r="AF25" i="9"/>
  <c r="T25" i="9"/>
  <c r="V25" i="9"/>
  <c r="AH25" i="9"/>
  <c r="AJ25" i="9"/>
  <c r="X25" i="9"/>
  <c r="G26" i="9"/>
  <c r="BD387" i="14"/>
  <c r="D26" i="9"/>
  <c r="BA387" i="14"/>
  <c r="BJ387" i="14"/>
  <c r="I26" i="9"/>
  <c r="BF387" i="14"/>
  <c r="E26" i="9"/>
  <c r="BB387" i="14"/>
  <c r="F26" i="9"/>
  <c r="BC387" i="14"/>
  <c r="L26" i="9"/>
  <c r="BI387" i="14"/>
  <c r="AC25" i="9"/>
  <c r="Q25" i="9"/>
  <c r="Z393" i="14"/>
  <c r="X393" i="14"/>
  <c r="S394" i="14"/>
  <c r="T393" i="14"/>
  <c r="Y393" i="14"/>
  <c r="V393" i="13"/>
  <c r="W393" i="13"/>
  <c r="X400" i="13"/>
  <c r="U399" i="13"/>
  <c r="Y398" i="13"/>
  <c r="R394" i="13"/>
  <c r="S397" i="13"/>
  <c r="Z402" i="13"/>
  <c r="T400" i="13"/>
  <c r="AC224" i="14"/>
  <c r="AC314" i="14" s="1"/>
  <c r="AC403" i="14" s="1"/>
  <c r="Q225" i="14"/>
  <c r="Q315" i="14" s="1"/>
  <c r="Q404" i="14" s="1"/>
  <c r="L226" i="14"/>
  <c r="H226" i="14"/>
  <c r="K226" i="14"/>
  <c r="G226" i="14"/>
  <c r="N226" i="14"/>
  <c r="J226" i="14"/>
  <c r="F226" i="14"/>
  <c r="E226" i="14"/>
  <c r="I226" i="14"/>
  <c r="M226" i="14"/>
  <c r="W226" i="14"/>
  <c r="X226" i="14"/>
  <c r="AG226" i="14"/>
  <c r="AH226" i="14"/>
  <c r="AL226" i="14"/>
  <c r="R226" i="14"/>
  <c r="AI226" i="14"/>
  <c r="V226" i="14"/>
  <c r="AJ226" i="14"/>
  <c r="U226" i="14"/>
  <c r="AD226" i="14"/>
  <c r="S226" i="14"/>
  <c r="AF226" i="14"/>
  <c r="AK226" i="14"/>
  <c r="AE226" i="14"/>
  <c r="Z226" i="14"/>
  <c r="T226" i="14"/>
  <c r="Y226" i="14"/>
  <c r="E388" i="14"/>
  <c r="AO387" i="14"/>
  <c r="AL315" i="14"/>
  <c r="AL404" i="14" s="1"/>
  <c r="AH315" i="14"/>
  <c r="AH404" i="14" s="1"/>
  <c r="AD315" i="14"/>
  <c r="AD404" i="14" s="1"/>
  <c r="X315" i="14"/>
  <c r="T315" i="14"/>
  <c r="N315" i="14"/>
  <c r="J315" i="14"/>
  <c r="F315" i="14"/>
  <c r="AK315" i="14"/>
  <c r="AK404" i="14" s="1"/>
  <c r="AG315" i="14"/>
  <c r="AG404" i="14" s="1"/>
  <c r="W315" i="14"/>
  <c r="W404" i="14" s="1"/>
  <c r="S315" i="14"/>
  <c r="M315" i="14"/>
  <c r="I315" i="14"/>
  <c r="E315" i="14"/>
  <c r="AF315" i="14"/>
  <c r="AF404" i="14" s="1"/>
  <c r="V315" i="14"/>
  <c r="V404" i="14" s="1"/>
  <c r="L315" i="14"/>
  <c r="D315" i="14"/>
  <c r="D404" i="14" s="1"/>
  <c r="AE315" i="14"/>
  <c r="AE404" i="14" s="1"/>
  <c r="U315" i="14"/>
  <c r="U404" i="14" s="1"/>
  <c r="K315" i="14"/>
  <c r="AI315" i="14"/>
  <c r="AI404" i="14" s="1"/>
  <c r="AJ315" i="14"/>
  <c r="AJ404" i="14" s="1"/>
  <c r="H315" i="14"/>
  <c r="Z315" i="14"/>
  <c r="G315" i="14"/>
  <c r="Y315" i="14"/>
  <c r="R315" i="14"/>
  <c r="R404" i="14" s="1"/>
  <c r="AQ387" i="14"/>
  <c r="G388" i="14"/>
  <c r="M388" i="14"/>
  <c r="AW387" i="14"/>
  <c r="J388" i="14"/>
  <c r="AT387" i="14"/>
  <c r="I388" i="14"/>
  <c r="AS387" i="14"/>
  <c r="AU387" i="14"/>
  <c r="K388" i="14"/>
  <c r="AB121" i="14"/>
  <c r="H388" i="14"/>
  <c r="AR387" i="14"/>
  <c r="N388" i="14"/>
  <c r="AX387" i="14"/>
  <c r="L388" i="14"/>
  <c r="AV387" i="14"/>
  <c r="F388" i="14"/>
  <c r="AP387" i="14"/>
  <c r="D226" i="14"/>
  <c r="P122" i="14"/>
  <c r="D123" i="14"/>
  <c r="K226" i="13"/>
  <c r="G226" i="13"/>
  <c r="J226" i="13"/>
  <c r="F226" i="13"/>
  <c r="M226" i="13"/>
  <c r="I226" i="13"/>
  <c r="E226" i="13"/>
  <c r="L226" i="13"/>
  <c r="H226" i="13"/>
  <c r="X226" i="13"/>
  <c r="T226" i="13"/>
  <c r="W226" i="13"/>
  <c r="U226" i="13"/>
  <c r="AL226" i="13"/>
  <c r="AD226" i="13"/>
  <c r="N226" i="13"/>
  <c r="AI226" i="13"/>
  <c r="Z226" i="13"/>
  <c r="AK226" i="13"/>
  <c r="V226" i="13"/>
  <c r="AH226" i="13"/>
  <c r="AJ226" i="13"/>
  <c r="AE226" i="13"/>
  <c r="S226" i="13"/>
  <c r="Y226" i="13"/>
  <c r="AF226" i="13"/>
  <c r="AG226" i="13"/>
  <c r="R226" i="13"/>
  <c r="F388" i="13"/>
  <c r="BB388" i="13" s="1"/>
  <c r="AP387" i="13"/>
  <c r="AQ387" i="13"/>
  <c r="G388" i="13"/>
  <c r="BC388" i="13" s="1"/>
  <c r="AU387" i="13"/>
  <c r="K388" i="13"/>
  <c r="BG388" i="13" s="1"/>
  <c r="E388" i="13"/>
  <c r="BA388" i="13" s="1"/>
  <c r="AO387" i="13"/>
  <c r="AX386" i="13"/>
  <c r="N387" i="13"/>
  <c r="BJ387" i="13" s="1"/>
  <c r="I388" i="13"/>
  <c r="BE388" i="13" s="1"/>
  <c r="AS387" i="13"/>
  <c r="D226" i="13"/>
  <c r="D123" i="13"/>
  <c r="J388" i="13"/>
  <c r="BF388" i="13" s="1"/>
  <c r="AT387" i="13"/>
  <c r="AJ315" i="13"/>
  <c r="AJ404" i="13" s="1"/>
  <c r="AF315" i="13"/>
  <c r="AF404" i="13" s="1"/>
  <c r="Z315" i="13"/>
  <c r="V315" i="13"/>
  <c r="R315" i="13"/>
  <c r="L315" i="13"/>
  <c r="H315" i="13"/>
  <c r="D315" i="13"/>
  <c r="D404" i="13" s="1"/>
  <c r="C43" i="9" s="1"/>
  <c r="AL315" i="13"/>
  <c r="AL404" i="13" s="1"/>
  <c r="AG315" i="13"/>
  <c r="AG404" i="13" s="1"/>
  <c r="Y315" i="13"/>
  <c r="T315" i="13"/>
  <c r="M315" i="13"/>
  <c r="G315" i="13"/>
  <c r="AK315" i="13"/>
  <c r="AK404" i="13" s="1"/>
  <c r="AE315" i="13"/>
  <c r="AE404" i="13" s="1"/>
  <c r="X315" i="13"/>
  <c r="S315" i="13"/>
  <c r="K315" i="13"/>
  <c r="F315" i="13"/>
  <c r="AD315" i="13"/>
  <c r="AD404" i="13" s="1"/>
  <c r="Q315" i="13"/>
  <c r="Q404" i="13" s="1"/>
  <c r="E315" i="13"/>
  <c r="AC315" i="13"/>
  <c r="N315" i="13"/>
  <c r="AI315" i="13"/>
  <c r="AI404" i="13" s="1"/>
  <c r="W315" i="13"/>
  <c r="J315" i="13"/>
  <c r="AH315" i="13"/>
  <c r="U315" i="13"/>
  <c r="I315" i="13"/>
  <c r="H388" i="13"/>
  <c r="BD388" i="13" s="1"/>
  <c r="AR387" i="13"/>
  <c r="L388" i="13"/>
  <c r="BH388" i="13" s="1"/>
  <c r="AV387" i="13"/>
  <c r="M388" i="13"/>
  <c r="BI388" i="13" s="1"/>
  <c r="AW387" i="13"/>
  <c r="AI123" i="13"/>
  <c r="J123" i="13"/>
  <c r="E123" i="14"/>
  <c r="L123" i="14"/>
  <c r="Z123" i="13"/>
  <c r="V123" i="14"/>
  <c r="N123" i="13"/>
  <c r="AF123" i="14"/>
  <c r="AF123" i="13"/>
  <c r="T123" i="14"/>
  <c r="AD123" i="13"/>
  <c r="Z123" i="14"/>
  <c r="Q122" i="14"/>
  <c r="AJ123" i="13"/>
  <c r="AJ123" i="14"/>
  <c r="X123" i="13"/>
  <c r="W123" i="13"/>
  <c r="AI123" i="14"/>
  <c r="AG123" i="13"/>
  <c r="T123" i="13"/>
  <c r="L123" i="13"/>
  <c r="AD123" i="14"/>
  <c r="AH123" i="14"/>
  <c r="U123" i="14"/>
  <c r="AE123" i="13"/>
  <c r="S123" i="14"/>
  <c r="U123" i="13"/>
  <c r="G123" i="14"/>
  <c r="J123" i="14"/>
  <c r="R123" i="13"/>
  <c r="AL123" i="13"/>
  <c r="F123" i="14"/>
  <c r="AL123" i="14"/>
  <c r="K123" i="13"/>
  <c r="H123" i="13"/>
  <c r="Y123" i="13"/>
  <c r="AH123" i="13"/>
  <c r="E123" i="13"/>
  <c r="AK123" i="14"/>
  <c r="M123" i="14"/>
  <c r="AE123" i="14"/>
  <c r="X123" i="14"/>
  <c r="V123" i="13"/>
  <c r="I123" i="13"/>
  <c r="AC121" i="14"/>
  <c r="H123" i="14"/>
  <c r="AK123" i="13"/>
  <c r="M123" i="13"/>
  <c r="R123" i="14"/>
  <c r="AG123" i="14"/>
  <c r="I123" i="14"/>
  <c r="W123" i="14"/>
  <c r="G123" i="13"/>
  <c r="N123" i="14"/>
  <c r="S123" i="13"/>
  <c r="F123" i="13"/>
  <c r="K123" i="14"/>
  <c r="Y123" i="14"/>
  <c r="BJ388" i="14" l="1"/>
  <c r="F27" i="9"/>
  <c r="BC388" i="14"/>
  <c r="AG26" i="9"/>
  <c r="U26" i="9"/>
  <c r="I27" i="9"/>
  <c r="BF388" i="14"/>
  <c r="D27" i="9"/>
  <c r="BA388" i="14"/>
  <c r="AB26" i="9"/>
  <c r="P26" i="9"/>
  <c r="AI26" i="9"/>
  <c r="W26" i="9"/>
  <c r="AF26" i="9"/>
  <c r="T26" i="9"/>
  <c r="E27" i="9"/>
  <c r="BB388" i="14"/>
  <c r="J27" i="9"/>
  <c r="BG388" i="14"/>
  <c r="AD26" i="9"/>
  <c r="R26" i="9"/>
  <c r="K27" i="9"/>
  <c r="BH388" i="14"/>
  <c r="G27" i="9"/>
  <c r="BD388" i="14"/>
  <c r="AJ26" i="9"/>
  <c r="X26" i="9"/>
  <c r="AC26" i="9"/>
  <c r="Q26" i="9"/>
  <c r="AH404" i="13"/>
  <c r="H27" i="9"/>
  <c r="BE388" i="14"/>
  <c r="L27" i="9"/>
  <c r="BI388" i="14"/>
  <c r="M26" i="9"/>
  <c r="AE26" i="9"/>
  <c r="S26" i="9"/>
  <c r="AC404" i="13"/>
  <c r="AH26" i="9"/>
  <c r="V26" i="9"/>
  <c r="AK25" i="9"/>
  <c r="Y25" i="9"/>
  <c r="T394" i="14"/>
  <c r="X394" i="14"/>
  <c r="Y394" i="14"/>
  <c r="S395" i="14"/>
  <c r="Z394" i="14"/>
  <c r="Z403" i="13"/>
  <c r="W394" i="13"/>
  <c r="R395" i="13"/>
  <c r="U400" i="13"/>
  <c r="T401" i="13"/>
  <c r="S398" i="13"/>
  <c r="Y399" i="13"/>
  <c r="X401" i="13"/>
  <c r="V394" i="13"/>
  <c r="AC225" i="14"/>
  <c r="AC315" i="14" s="1"/>
  <c r="AC404" i="14" s="1"/>
  <c r="Q226" i="14"/>
  <c r="Q316" i="14" s="1"/>
  <c r="Q405" i="14" s="1"/>
  <c r="K227" i="14"/>
  <c r="G227" i="14"/>
  <c r="N227" i="14"/>
  <c r="J227" i="14"/>
  <c r="F227" i="14"/>
  <c r="M227" i="14"/>
  <c r="I227" i="14"/>
  <c r="E227" i="14"/>
  <c r="L227" i="14"/>
  <c r="H227" i="14"/>
  <c r="W227" i="14"/>
  <c r="X227" i="14"/>
  <c r="AG227" i="14"/>
  <c r="AH227" i="14"/>
  <c r="AL227" i="14"/>
  <c r="R227" i="14"/>
  <c r="AI227" i="14"/>
  <c r="V227" i="14"/>
  <c r="AJ227" i="14"/>
  <c r="U227" i="14"/>
  <c r="AD227" i="14"/>
  <c r="S227" i="14"/>
  <c r="AF227" i="14"/>
  <c r="AK227" i="14"/>
  <c r="AE227" i="14"/>
  <c r="Z227" i="14"/>
  <c r="T227" i="14"/>
  <c r="Y227" i="14"/>
  <c r="K389" i="14"/>
  <c r="AU388" i="14"/>
  <c r="AV388" i="14"/>
  <c r="L389" i="14"/>
  <c r="J389" i="14"/>
  <c r="AT388" i="14"/>
  <c r="M389" i="14"/>
  <c r="AW388" i="14"/>
  <c r="E389" i="14"/>
  <c r="AO388" i="14"/>
  <c r="AB122" i="14"/>
  <c r="F389" i="14"/>
  <c r="AP388" i="14"/>
  <c r="N389" i="14"/>
  <c r="AX388" i="14"/>
  <c r="G389" i="14"/>
  <c r="AQ388" i="14"/>
  <c r="AR388" i="14"/>
  <c r="H389" i="14"/>
  <c r="D227" i="14"/>
  <c r="P123" i="14"/>
  <c r="D124" i="14"/>
  <c r="AI316" i="14"/>
  <c r="AI405" i="14" s="1"/>
  <c r="AE316" i="14"/>
  <c r="AE405" i="14" s="1"/>
  <c r="Y316" i="14"/>
  <c r="U316" i="14"/>
  <c r="U405" i="14" s="1"/>
  <c r="K316" i="14"/>
  <c r="G316" i="14"/>
  <c r="AL316" i="14"/>
  <c r="AL405" i="14" s="1"/>
  <c r="AH316" i="14"/>
  <c r="AH405" i="14" s="1"/>
  <c r="AD316" i="14"/>
  <c r="AD405" i="14" s="1"/>
  <c r="X316" i="14"/>
  <c r="T316" i="14"/>
  <c r="N316" i="14"/>
  <c r="J316" i="14"/>
  <c r="F316" i="14"/>
  <c r="AG316" i="14"/>
  <c r="AG405" i="14" s="1"/>
  <c r="W316" i="14"/>
  <c r="W405" i="14" s="1"/>
  <c r="M316" i="14"/>
  <c r="E316" i="14"/>
  <c r="AF316" i="14"/>
  <c r="AF405" i="14" s="1"/>
  <c r="V316" i="14"/>
  <c r="V405" i="14" s="1"/>
  <c r="L316" i="14"/>
  <c r="D316" i="14"/>
  <c r="D405" i="14" s="1"/>
  <c r="AJ316" i="14"/>
  <c r="AJ405" i="14" s="1"/>
  <c r="R316" i="14"/>
  <c r="R405" i="14" s="1"/>
  <c r="Z316" i="14"/>
  <c r="S316" i="14"/>
  <c r="AK316" i="14"/>
  <c r="AK405" i="14" s="1"/>
  <c r="I316" i="14"/>
  <c r="H316" i="14"/>
  <c r="I389" i="14"/>
  <c r="AS388" i="14"/>
  <c r="J227" i="13"/>
  <c r="F227" i="13"/>
  <c r="M227" i="13"/>
  <c r="I227" i="13"/>
  <c r="E227" i="13"/>
  <c r="L227" i="13"/>
  <c r="H227" i="13"/>
  <c r="K227" i="13"/>
  <c r="G227" i="13"/>
  <c r="X227" i="13"/>
  <c r="T227" i="13"/>
  <c r="W227" i="13"/>
  <c r="U227" i="13"/>
  <c r="AL227" i="13"/>
  <c r="AD227" i="13"/>
  <c r="N227" i="13"/>
  <c r="AI227" i="13"/>
  <c r="Z227" i="13"/>
  <c r="AK227" i="13"/>
  <c r="V227" i="13"/>
  <c r="AH227" i="13"/>
  <c r="AJ227" i="13"/>
  <c r="AE227" i="13"/>
  <c r="S227" i="13"/>
  <c r="Y227" i="13"/>
  <c r="AF227" i="13"/>
  <c r="AG227" i="13"/>
  <c r="R227" i="13"/>
  <c r="AV388" i="13"/>
  <c r="L389" i="13"/>
  <c r="BH389" i="13" s="1"/>
  <c r="K389" i="13"/>
  <c r="BG389" i="13" s="1"/>
  <c r="AU388" i="13"/>
  <c r="AK316" i="13"/>
  <c r="AK405" i="13" s="1"/>
  <c r="AG316" i="13"/>
  <c r="AG405" i="13" s="1"/>
  <c r="AC316" i="13"/>
  <c r="W316" i="13"/>
  <c r="S316" i="13"/>
  <c r="M316" i="13"/>
  <c r="I316" i="13"/>
  <c r="E316" i="13"/>
  <c r="AH316" i="13"/>
  <c r="Z316" i="13"/>
  <c r="U316" i="13"/>
  <c r="N316" i="13"/>
  <c r="H316" i="13"/>
  <c r="AL316" i="13"/>
  <c r="AL405" i="13" s="1"/>
  <c r="AF316" i="13"/>
  <c r="AF405" i="13" s="1"/>
  <c r="Y316" i="13"/>
  <c r="T316" i="13"/>
  <c r="L316" i="13"/>
  <c r="G316" i="13"/>
  <c r="AE316" i="13"/>
  <c r="AE405" i="13" s="1"/>
  <c r="R316" i="13"/>
  <c r="F316" i="13"/>
  <c r="AD316" i="13"/>
  <c r="AD405" i="13" s="1"/>
  <c r="Q316" i="13"/>
  <c r="Q405" i="13" s="1"/>
  <c r="D316" i="13"/>
  <c r="D405" i="13" s="1"/>
  <c r="C44" i="9" s="1"/>
  <c r="AJ316" i="13"/>
  <c r="AJ405" i="13" s="1"/>
  <c r="X316" i="13"/>
  <c r="K316" i="13"/>
  <c r="AI316" i="13"/>
  <c r="AI405" i="13" s="1"/>
  <c r="V316" i="13"/>
  <c r="J316" i="13"/>
  <c r="E389" i="13"/>
  <c r="BA389" i="13" s="1"/>
  <c r="AO388" i="13"/>
  <c r="F389" i="13"/>
  <c r="BB389" i="13" s="1"/>
  <c r="AP388" i="13"/>
  <c r="M389" i="13"/>
  <c r="BI389" i="13" s="1"/>
  <c r="AW388" i="13"/>
  <c r="AR388" i="13"/>
  <c r="H389" i="13"/>
  <c r="BD389" i="13" s="1"/>
  <c r="I389" i="13"/>
  <c r="BE389" i="13" s="1"/>
  <c r="AS388" i="13"/>
  <c r="J389" i="13"/>
  <c r="BF389" i="13" s="1"/>
  <c r="AT388" i="13"/>
  <c r="D227" i="13"/>
  <c r="D124" i="13"/>
  <c r="N388" i="13"/>
  <c r="BJ388" i="13" s="1"/>
  <c r="AX387" i="13"/>
  <c r="G389" i="13"/>
  <c r="BC389" i="13" s="1"/>
  <c r="AQ388" i="13"/>
  <c r="AG124" i="13"/>
  <c r="T124" i="13"/>
  <c r="AI124" i="14"/>
  <c r="F124" i="14"/>
  <c r="AF124" i="13"/>
  <c r="F124" i="13"/>
  <c r="AE124" i="13"/>
  <c r="G124" i="13"/>
  <c r="AL124" i="14"/>
  <c r="Y124" i="14"/>
  <c r="X124" i="13"/>
  <c r="V124" i="14"/>
  <c r="V124" i="13"/>
  <c r="Z124" i="14"/>
  <c r="Z124" i="13"/>
  <c r="S124" i="13"/>
  <c r="T124" i="14"/>
  <c r="AH124" i="13"/>
  <c r="H124" i="13"/>
  <c r="AC122" i="14"/>
  <c r="AK124" i="13"/>
  <c r="E124" i="13"/>
  <c r="S124" i="14"/>
  <c r="W124" i="14"/>
  <c r="K124" i="13"/>
  <c r="J124" i="14"/>
  <c r="W124" i="13"/>
  <c r="AD124" i="14"/>
  <c r="I124" i="13"/>
  <c r="N124" i="13"/>
  <c r="G124" i="14"/>
  <c r="AI124" i="13"/>
  <c r="M124" i="13"/>
  <c r="AH124" i="14"/>
  <c r="AE124" i="14"/>
  <c r="U124" i="14"/>
  <c r="H124" i="14"/>
  <c r="AD124" i="13"/>
  <c r="N124" i="14"/>
  <c r="E124" i="14"/>
  <c r="AJ124" i="13"/>
  <c r="AK124" i="14"/>
  <c r="R124" i="14"/>
  <c r="L124" i="13"/>
  <c r="AF124" i="14"/>
  <c r="L124" i="14"/>
  <c r="J124" i="13"/>
  <c r="I124" i="14"/>
  <c r="U124" i="13"/>
  <c r="X124" i="14"/>
  <c r="Q123" i="14"/>
  <c r="AJ124" i="14"/>
  <c r="AL124" i="13"/>
  <c r="R124" i="13"/>
  <c r="M124" i="14"/>
  <c r="AG124" i="14"/>
  <c r="Y124" i="13"/>
  <c r="K124" i="14"/>
  <c r="G28" i="9" l="1"/>
  <c r="BD389" i="14"/>
  <c r="L28" i="9"/>
  <c r="BI389" i="14"/>
  <c r="AC405" i="13"/>
  <c r="AC27" i="9"/>
  <c r="Q27" i="9"/>
  <c r="P27" i="9"/>
  <c r="AB27" i="9"/>
  <c r="E28" i="9"/>
  <c r="BB389" i="14"/>
  <c r="K28" i="9"/>
  <c r="BH389" i="14"/>
  <c r="M27" i="9"/>
  <c r="BJ389" i="14"/>
  <c r="X27" i="9"/>
  <c r="AJ27" i="9"/>
  <c r="AH405" i="13"/>
  <c r="AI27" i="9"/>
  <c r="W27" i="9"/>
  <c r="AD27" i="9"/>
  <c r="R27" i="9"/>
  <c r="F28" i="9"/>
  <c r="BC389" i="14"/>
  <c r="AK26" i="9"/>
  <c r="Y26" i="9"/>
  <c r="AF27" i="9"/>
  <c r="T27" i="9"/>
  <c r="AE27" i="9"/>
  <c r="S27" i="9"/>
  <c r="H28" i="9"/>
  <c r="BE389" i="14"/>
  <c r="D28" i="9"/>
  <c r="BA389" i="14"/>
  <c r="I28" i="9"/>
  <c r="BF389" i="14"/>
  <c r="J28" i="9"/>
  <c r="BG389" i="14"/>
  <c r="AH27" i="9"/>
  <c r="V27" i="9"/>
  <c r="AG27" i="9"/>
  <c r="U27" i="9"/>
  <c r="S396" i="14"/>
  <c r="X395" i="14"/>
  <c r="Z395" i="14"/>
  <c r="Y395" i="14"/>
  <c r="T395" i="14"/>
  <c r="V395" i="13"/>
  <c r="Y400" i="13"/>
  <c r="T402" i="13"/>
  <c r="R396" i="13"/>
  <c r="Z404" i="13"/>
  <c r="X402" i="13"/>
  <c r="S399" i="13"/>
  <c r="U401" i="13"/>
  <c r="W395" i="13"/>
  <c r="N228" i="14"/>
  <c r="J228" i="14"/>
  <c r="F228" i="14"/>
  <c r="M228" i="14"/>
  <c r="I228" i="14"/>
  <c r="E228" i="14"/>
  <c r="L228" i="14"/>
  <c r="H228" i="14"/>
  <c r="K228" i="14"/>
  <c r="G228" i="14"/>
  <c r="W228" i="14"/>
  <c r="X228" i="14"/>
  <c r="AG228" i="14"/>
  <c r="AH228" i="14"/>
  <c r="AL228" i="14"/>
  <c r="R228" i="14"/>
  <c r="AI228" i="14"/>
  <c r="V228" i="14"/>
  <c r="AJ228" i="14"/>
  <c r="U228" i="14"/>
  <c r="AD228" i="14"/>
  <c r="S228" i="14"/>
  <c r="AF228" i="14"/>
  <c r="AK228" i="14"/>
  <c r="AE228" i="14"/>
  <c r="Z228" i="14"/>
  <c r="T228" i="14"/>
  <c r="Y228" i="14"/>
  <c r="Q227" i="14"/>
  <c r="Q317" i="14" s="1"/>
  <c r="Q406" i="14" s="1"/>
  <c r="AC226" i="14"/>
  <c r="AC316" i="14" s="1"/>
  <c r="AC405" i="14" s="1"/>
  <c r="AJ317" i="14"/>
  <c r="AJ406" i="14" s="1"/>
  <c r="AF317" i="14"/>
  <c r="AF406" i="14" s="1"/>
  <c r="Z317" i="14"/>
  <c r="V317" i="14"/>
  <c r="V406" i="14" s="1"/>
  <c r="R317" i="14"/>
  <c r="R406" i="14" s="1"/>
  <c r="L317" i="14"/>
  <c r="H317" i="14"/>
  <c r="D317" i="14"/>
  <c r="D406" i="14" s="1"/>
  <c r="AI317" i="14"/>
  <c r="AI406" i="14" s="1"/>
  <c r="AE317" i="14"/>
  <c r="AE406" i="14" s="1"/>
  <c r="Y317" i="14"/>
  <c r="U317" i="14"/>
  <c r="U406" i="14" s="1"/>
  <c r="K317" i="14"/>
  <c r="G317" i="14"/>
  <c r="AH317" i="14"/>
  <c r="AH406" i="14" s="1"/>
  <c r="X317" i="14"/>
  <c r="N317" i="14"/>
  <c r="F317" i="14"/>
  <c r="AG317" i="14"/>
  <c r="AG406" i="14" s="1"/>
  <c r="W317" i="14"/>
  <c r="W406" i="14" s="1"/>
  <c r="M317" i="14"/>
  <c r="E317" i="14"/>
  <c r="AK317" i="14"/>
  <c r="AK406" i="14" s="1"/>
  <c r="S317" i="14"/>
  <c r="AL317" i="14"/>
  <c r="AL406" i="14" s="1"/>
  <c r="J317" i="14"/>
  <c r="AD317" i="14"/>
  <c r="AD406" i="14" s="1"/>
  <c r="I317" i="14"/>
  <c r="T317" i="14"/>
  <c r="N390" i="14"/>
  <c r="AX389" i="14"/>
  <c r="J390" i="14"/>
  <c r="AT389" i="14"/>
  <c r="K390" i="14"/>
  <c r="AU389" i="14"/>
  <c r="AS389" i="14"/>
  <c r="I390" i="14"/>
  <c r="D228" i="14"/>
  <c r="D125" i="14"/>
  <c r="P124" i="14"/>
  <c r="G390" i="14"/>
  <c r="AQ389" i="14"/>
  <c r="F390" i="14"/>
  <c r="AP389" i="14"/>
  <c r="H390" i="14"/>
  <c r="AR389" i="14"/>
  <c r="AO389" i="14"/>
  <c r="E390" i="14"/>
  <c r="AB123" i="14"/>
  <c r="AW389" i="14"/>
  <c r="M390" i="14"/>
  <c r="L390" i="14"/>
  <c r="AV389" i="14"/>
  <c r="M228" i="13"/>
  <c r="I228" i="13"/>
  <c r="E228" i="13"/>
  <c r="L228" i="13"/>
  <c r="H228" i="13"/>
  <c r="K228" i="13"/>
  <c r="G228" i="13"/>
  <c r="J228" i="13"/>
  <c r="F228" i="13"/>
  <c r="X228" i="13"/>
  <c r="T228" i="13"/>
  <c r="W228" i="13"/>
  <c r="U228" i="13"/>
  <c r="AL228" i="13"/>
  <c r="AD228" i="13"/>
  <c r="N228" i="13"/>
  <c r="AI228" i="13"/>
  <c r="Z228" i="13"/>
  <c r="AK228" i="13"/>
  <c r="V228" i="13"/>
  <c r="AH228" i="13"/>
  <c r="AJ228" i="13"/>
  <c r="AE228" i="13"/>
  <c r="S228" i="13"/>
  <c r="Y228" i="13"/>
  <c r="AF228" i="13"/>
  <c r="AG228" i="13"/>
  <c r="R228" i="13"/>
  <c r="AW389" i="13"/>
  <c r="M390" i="13"/>
  <c r="BI390" i="13" s="1"/>
  <c r="AO389" i="13"/>
  <c r="E390" i="13"/>
  <c r="BA390" i="13" s="1"/>
  <c r="L390" i="13"/>
  <c r="BH390" i="13" s="1"/>
  <c r="AV389" i="13"/>
  <c r="N389" i="13"/>
  <c r="BJ389" i="13" s="1"/>
  <c r="AX388" i="13"/>
  <c r="G390" i="13"/>
  <c r="BC390" i="13" s="1"/>
  <c r="AQ389" i="13"/>
  <c r="H390" i="13"/>
  <c r="BD390" i="13" s="1"/>
  <c r="AR389" i="13"/>
  <c r="AL317" i="13"/>
  <c r="AL406" i="13" s="1"/>
  <c r="AH317" i="13"/>
  <c r="AD317" i="13"/>
  <c r="AD406" i="13" s="1"/>
  <c r="X317" i="13"/>
  <c r="T317" i="13"/>
  <c r="N317" i="13"/>
  <c r="J317" i="13"/>
  <c r="F317" i="13"/>
  <c r="AI317" i="13"/>
  <c r="AI406" i="13" s="1"/>
  <c r="AC317" i="13"/>
  <c r="V317" i="13"/>
  <c r="Q317" i="13"/>
  <c r="Q406" i="13" s="1"/>
  <c r="I317" i="13"/>
  <c r="D317" i="13"/>
  <c r="D406" i="13" s="1"/>
  <c r="C45" i="9" s="1"/>
  <c r="AG317" i="13"/>
  <c r="AG406" i="13" s="1"/>
  <c r="Z317" i="13"/>
  <c r="U317" i="13"/>
  <c r="M317" i="13"/>
  <c r="H317" i="13"/>
  <c r="AF317" i="13"/>
  <c r="AF406" i="13" s="1"/>
  <c r="S317" i="13"/>
  <c r="G317" i="13"/>
  <c r="AE317" i="13"/>
  <c r="AE406" i="13" s="1"/>
  <c r="R317" i="13"/>
  <c r="E317" i="13"/>
  <c r="AK317" i="13"/>
  <c r="AK406" i="13" s="1"/>
  <c r="Y317" i="13"/>
  <c r="L317" i="13"/>
  <c r="K317" i="13"/>
  <c r="AJ317" i="13"/>
  <c r="AJ406" i="13" s="1"/>
  <c r="W317" i="13"/>
  <c r="K390" i="13"/>
  <c r="BG390" i="13" s="1"/>
  <c r="AU389" i="13"/>
  <c r="D228" i="13"/>
  <c r="D125" i="13"/>
  <c r="J390" i="13"/>
  <c r="BF390" i="13" s="1"/>
  <c r="AT389" i="13"/>
  <c r="AS389" i="13"/>
  <c r="I390" i="13"/>
  <c r="BE390" i="13" s="1"/>
  <c r="F390" i="13"/>
  <c r="BB390" i="13" s="1"/>
  <c r="AP389" i="13"/>
  <c r="AF125" i="13"/>
  <c r="X125" i="13"/>
  <c r="U125" i="14"/>
  <c r="H125" i="14"/>
  <c r="AD125" i="14"/>
  <c r="AK125" i="13"/>
  <c r="E125" i="14"/>
  <c r="U125" i="13"/>
  <c r="L125" i="14"/>
  <c r="AI125" i="14"/>
  <c r="V125" i="13"/>
  <c r="I125" i="14"/>
  <c r="AK125" i="14"/>
  <c r="AG125" i="13"/>
  <c r="AH125" i="14"/>
  <c r="AC123" i="14"/>
  <c r="AD125" i="13"/>
  <c r="AJ125" i="13"/>
  <c r="F125" i="13"/>
  <c r="Z125" i="14"/>
  <c r="N125" i="14"/>
  <c r="V125" i="14"/>
  <c r="K125" i="13"/>
  <c r="Y125" i="13"/>
  <c r="E125" i="13"/>
  <c r="AF125" i="14"/>
  <c r="M125" i="14"/>
  <c r="W125" i="13"/>
  <c r="Y125" i="14"/>
  <c r="R125" i="14"/>
  <c r="Z125" i="13"/>
  <c r="H125" i="13"/>
  <c r="F125" i="14"/>
  <c r="N125" i="13"/>
  <c r="AG125" i="14"/>
  <c r="Q124" i="14"/>
  <c r="AH125" i="13"/>
  <c r="J125" i="13"/>
  <c r="S125" i="14"/>
  <c r="T125" i="14"/>
  <c r="G125" i="13"/>
  <c r="AE125" i="13"/>
  <c r="S125" i="13"/>
  <c r="M125" i="13"/>
  <c r="X125" i="14"/>
  <c r="AE125" i="14"/>
  <c r="I125" i="13"/>
  <c r="AL125" i="14"/>
  <c r="J125" i="14"/>
  <c r="AI125" i="13"/>
  <c r="L125" i="13"/>
  <c r="R125" i="13"/>
  <c r="AJ125" i="14"/>
  <c r="T125" i="13"/>
  <c r="G125" i="14"/>
  <c r="AL125" i="13"/>
  <c r="K125" i="14"/>
  <c r="W125" i="14"/>
  <c r="K29" i="9" l="1"/>
  <c r="BH390" i="14"/>
  <c r="AG28" i="9"/>
  <c r="U28" i="9"/>
  <c r="AF28" i="9"/>
  <c r="T28" i="9"/>
  <c r="AD28" i="9"/>
  <c r="R28" i="9"/>
  <c r="AH406" i="13"/>
  <c r="M28" i="9"/>
  <c r="AC28" i="9"/>
  <c r="Q28" i="9"/>
  <c r="D29" i="9"/>
  <c r="BA390" i="14"/>
  <c r="I29" i="9"/>
  <c r="BF390" i="14"/>
  <c r="Y27" i="9"/>
  <c r="AK27" i="9"/>
  <c r="AJ28" i="9"/>
  <c r="X28" i="9"/>
  <c r="L29" i="9"/>
  <c r="BI390" i="14"/>
  <c r="E29" i="9"/>
  <c r="BB390" i="14"/>
  <c r="J29" i="9"/>
  <c r="BG390" i="14"/>
  <c r="BJ390" i="14"/>
  <c r="AH28" i="9"/>
  <c r="V28" i="9"/>
  <c r="P28" i="9"/>
  <c r="AB28" i="9"/>
  <c r="AC406" i="13"/>
  <c r="AE28" i="9"/>
  <c r="S28" i="9"/>
  <c r="G29" i="9"/>
  <c r="BD390" i="14"/>
  <c r="F29" i="9"/>
  <c r="BC390" i="14"/>
  <c r="H29" i="9"/>
  <c r="BE390" i="14"/>
  <c r="AI28" i="9"/>
  <c r="W28" i="9"/>
  <c r="T396" i="14"/>
  <c r="Z396" i="14"/>
  <c r="S397" i="14"/>
  <c r="Y396" i="14"/>
  <c r="X396" i="14"/>
  <c r="Z405" i="13"/>
  <c r="W396" i="13"/>
  <c r="V396" i="13"/>
  <c r="U402" i="13"/>
  <c r="X403" i="13"/>
  <c r="R397" i="13"/>
  <c r="Y401" i="13"/>
  <c r="S400" i="13"/>
  <c r="T403" i="13"/>
  <c r="M229" i="14"/>
  <c r="I229" i="14"/>
  <c r="E229" i="14"/>
  <c r="L229" i="14"/>
  <c r="H229" i="14"/>
  <c r="K229" i="14"/>
  <c r="G229" i="14"/>
  <c r="N229" i="14"/>
  <c r="J229" i="14"/>
  <c r="F229" i="14"/>
  <c r="W229" i="14"/>
  <c r="X229" i="14"/>
  <c r="AG229" i="14"/>
  <c r="AH229" i="14"/>
  <c r="AL229" i="14"/>
  <c r="R229" i="14"/>
  <c r="AI229" i="14"/>
  <c r="V229" i="14"/>
  <c r="AJ229" i="14"/>
  <c r="U229" i="14"/>
  <c r="AD229" i="14"/>
  <c r="S229" i="14"/>
  <c r="AF229" i="14"/>
  <c r="AK229" i="14"/>
  <c r="AE229" i="14"/>
  <c r="Z229" i="14"/>
  <c r="T229" i="14"/>
  <c r="Y229" i="14"/>
  <c r="AC227" i="14"/>
  <c r="AC317" i="14" s="1"/>
  <c r="AC406" i="14" s="1"/>
  <c r="Q228" i="14"/>
  <c r="Q318" i="14" s="1"/>
  <c r="Q407" i="14" s="1"/>
  <c r="E391" i="14"/>
  <c r="AO390" i="14"/>
  <c r="AP390" i="14"/>
  <c r="F391" i="14"/>
  <c r="D229" i="14"/>
  <c r="D126" i="14"/>
  <c r="P125" i="14"/>
  <c r="K391" i="14"/>
  <c r="AU390" i="14"/>
  <c r="L391" i="14"/>
  <c r="AV390" i="14"/>
  <c r="H391" i="14"/>
  <c r="AR390" i="14"/>
  <c r="I391" i="14"/>
  <c r="AS390" i="14"/>
  <c r="AX390" i="14"/>
  <c r="N391" i="14"/>
  <c r="G391" i="14"/>
  <c r="AQ390" i="14"/>
  <c r="AK318" i="14"/>
  <c r="AK407" i="14" s="1"/>
  <c r="AG318" i="14"/>
  <c r="AG407" i="14" s="1"/>
  <c r="W318" i="14"/>
  <c r="W407" i="14" s="1"/>
  <c r="S318" i="14"/>
  <c r="M318" i="14"/>
  <c r="I318" i="14"/>
  <c r="E318" i="14"/>
  <c r="AJ318" i="14"/>
  <c r="AJ407" i="14" s="1"/>
  <c r="AF318" i="14"/>
  <c r="AF407" i="14" s="1"/>
  <c r="Z318" i="14"/>
  <c r="V318" i="14"/>
  <c r="V407" i="14" s="1"/>
  <c r="R318" i="14"/>
  <c r="R407" i="14" s="1"/>
  <c r="L318" i="14"/>
  <c r="H318" i="14"/>
  <c r="D318" i="14"/>
  <c r="D407" i="14" s="1"/>
  <c r="AI318" i="14"/>
  <c r="AI407" i="14" s="1"/>
  <c r="Y318" i="14"/>
  <c r="G318" i="14"/>
  <c r="AH318" i="14"/>
  <c r="AH407" i="14" s="1"/>
  <c r="X318" i="14"/>
  <c r="N318" i="14"/>
  <c r="F318" i="14"/>
  <c r="AL318" i="14"/>
  <c r="AL407" i="14" s="1"/>
  <c r="T318" i="14"/>
  <c r="AD318" i="14"/>
  <c r="AD407" i="14" s="1"/>
  <c r="U318" i="14"/>
  <c r="U407" i="14" s="1"/>
  <c r="K318" i="14"/>
  <c r="AE318" i="14"/>
  <c r="AE407" i="14" s="1"/>
  <c r="J318" i="14"/>
  <c r="AT390" i="14"/>
  <c r="J391" i="14"/>
  <c r="M391" i="14"/>
  <c r="AW390" i="14"/>
  <c r="AB124" i="14"/>
  <c r="L229" i="13"/>
  <c r="H229" i="13"/>
  <c r="K229" i="13"/>
  <c r="G229" i="13"/>
  <c r="J229" i="13"/>
  <c r="F229" i="13"/>
  <c r="M229" i="13"/>
  <c r="I229" i="13"/>
  <c r="E229" i="13"/>
  <c r="X229" i="13"/>
  <c r="T229" i="13"/>
  <c r="W229" i="13"/>
  <c r="U229" i="13"/>
  <c r="AL229" i="13"/>
  <c r="AD229" i="13"/>
  <c r="N229" i="13"/>
  <c r="AI229" i="13"/>
  <c r="Z229" i="13"/>
  <c r="AK229" i="13"/>
  <c r="V229" i="13"/>
  <c r="AH229" i="13"/>
  <c r="AJ229" i="13"/>
  <c r="AE229" i="13"/>
  <c r="S229" i="13"/>
  <c r="Y229" i="13"/>
  <c r="AF229" i="13"/>
  <c r="AG229" i="13"/>
  <c r="R229" i="13"/>
  <c r="D229" i="13"/>
  <c r="D126" i="13"/>
  <c r="K391" i="13"/>
  <c r="BG391" i="13" s="1"/>
  <c r="AU390" i="13"/>
  <c r="L391" i="13"/>
  <c r="BH391" i="13" s="1"/>
  <c r="AV390" i="13"/>
  <c r="M391" i="13"/>
  <c r="BI391" i="13" s="1"/>
  <c r="AW390" i="13"/>
  <c r="AT390" i="13"/>
  <c r="J391" i="13"/>
  <c r="BF391" i="13" s="1"/>
  <c r="AK318" i="13"/>
  <c r="AK407" i="13" s="1"/>
  <c r="AG318" i="13"/>
  <c r="AG407" i="13" s="1"/>
  <c r="AC318" i="13"/>
  <c r="W318" i="13"/>
  <c r="S318" i="13"/>
  <c r="M318" i="13"/>
  <c r="I318" i="13"/>
  <c r="E318" i="13"/>
  <c r="AJ318" i="13"/>
  <c r="AJ407" i="13" s="1"/>
  <c r="AF318" i="13"/>
  <c r="AF407" i="13" s="1"/>
  <c r="Z318" i="13"/>
  <c r="V318" i="13"/>
  <c r="R318" i="13"/>
  <c r="L318" i="13"/>
  <c r="H318" i="13"/>
  <c r="AI318" i="13"/>
  <c r="AI407" i="13" s="1"/>
  <c r="AE318" i="13"/>
  <c r="AE407" i="13" s="1"/>
  <c r="Y318" i="13"/>
  <c r="U318" i="13"/>
  <c r="Q318" i="13"/>
  <c r="Q407" i="13" s="1"/>
  <c r="K318" i="13"/>
  <c r="G318" i="13"/>
  <c r="X318" i="13"/>
  <c r="F318" i="13"/>
  <c r="AL318" i="13"/>
  <c r="AL407" i="13" s="1"/>
  <c r="T318" i="13"/>
  <c r="D318" i="13"/>
  <c r="D407" i="13" s="1"/>
  <c r="C46" i="9" s="1"/>
  <c r="N318" i="13"/>
  <c r="J318" i="13"/>
  <c r="AH318" i="13"/>
  <c r="AD318" i="13"/>
  <c r="AD407" i="13" s="1"/>
  <c r="H391" i="13"/>
  <c r="BD391" i="13" s="1"/>
  <c r="AR390" i="13"/>
  <c r="E391" i="13"/>
  <c r="BA391" i="13" s="1"/>
  <c r="AO390" i="13"/>
  <c r="G391" i="13"/>
  <c r="BC391" i="13" s="1"/>
  <c r="AQ390" i="13"/>
  <c r="AP390" i="13"/>
  <c r="F391" i="13"/>
  <c r="BB391" i="13" s="1"/>
  <c r="I391" i="13"/>
  <c r="BE391" i="13" s="1"/>
  <c r="AS390" i="13"/>
  <c r="N390" i="13"/>
  <c r="BJ390" i="13" s="1"/>
  <c r="AX389" i="13"/>
  <c r="AG126" i="13"/>
  <c r="T126" i="13"/>
  <c r="AD126" i="14"/>
  <c r="J126" i="14"/>
  <c r="I126" i="13"/>
  <c r="V126" i="14"/>
  <c r="L126" i="13"/>
  <c r="AF126" i="13"/>
  <c r="Z126" i="14"/>
  <c r="AJ126" i="14"/>
  <c r="Q125" i="14"/>
  <c r="S126" i="13"/>
  <c r="AE126" i="13"/>
  <c r="E126" i="13"/>
  <c r="T126" i="14"/>
  <c r="I126" i="14"/>
  <c r="AI126" i="14"/>
  <c r="F126" i="13"/>
  <c r="K126" i="13"/>
  <c r="AK126" i="13"/>
  <c r="J126" i="13"/>
  <c r="W126" i="14"/>
  <c r="G126" i="14"/>
  <c r="AK126" i="14"/>
  <c r="R126" i="13"/>
  <c r="U126" i="14"/>
  <c r="AL126" i="13"/>
  <c r="H126" i="14"/>
  <c r="X126" i="14"/>
  <c r="U126" i="13"/>
  <c r="N126" i="14"/>
  <c r="AH126" i="14"/>
  <c r="W126" i="13"/>
  <c r="G126" i="13"/>
  <c r="AH126" i="13"/>
  <c r="Y126" i="14"/>
  <c r="L126" i="14"/>
  <c r="AF126" i="14"/>
  <c r="K126" i="14"/>
  <c r="AD126" i="13"/>
  <c r="AC124" i="14"/>
  <c r="S126" i="14"/>
  <c r="Z126" i="13"/>
  <c r="F126" i="14"/>
  <c r="V126" i="13"/>
  <c r="E126" i="14"/>
  <c r="X126" i="13"/>
  <c r="N126" i="13"/>
  <c r="Y126" i="13"/>
  <c r="H126" i="13"/>
  <c r="M126" i="14"/>
  <c r="AE126" i="14"/>
  <c r="R126" i="14"/>
  <c r="M126" i="13"/>
  <c r="AL126" i="14"/>
  <c r="AJ126" i="13"/>
  <c r="AI126" i="13"/>
  <c r="AG126" i="14"/>
  <c r="AC407" i="13" l="1"/>
  <c r="L30" i="9"/>
  <c r="BI391" i="14"/>
  <c r="G30" i="9"/>
  <c r="BD391" i="14"/>
  <c r="AB29" i="9"/>
  <c r="P29" i="9"/>
  <c r="I30" i="9"/>
  <c r="BF391" i="14"/>
  <c r="AK28" i="9"/>
  <c r="Y28" i="9"/>
  <c r="J30" i="9"/>
  <c r="BG391" i="14"/>
  <c r="AF29" i="9"/>
  <c r="T29" i="9"/>
  <c r="AJ29" i="9"/>
  <c r="X29" i="9"/>
  <c r="AI29" i="9"/>
  <c r="W29" i="9"/>
  <c r="F30" i="9"/>
  <c r="BC391" i="14"/>
  <c r="H30" i="9"/>
  <c r="BE391" i="14"/>
  <c r="K30" i="9"/>
  <c r="BH391" i="14"/>
  <c r="R29" i="9"/>
  <c r="AD29" i="9"/>
  <c r="M29" i="9"/>
  <c r="AC29" i="9"/>
  <c r="Q29" i="9"/>
  <c r="AG29" i="9"/>
  <c r="U29" i="9"/>
  <c r="AH407" i="13"/>
  <c r="E30" i="9"/>
  <c r="BB391" i="14"/>
  <c r="AE29" i="9"/>
  <c r="S29" i="9"/>
  <c r="AH29" i="9"/>
  <c r="V29" i="9"/>
  <c r="BJ391" i="14"/>
  <c r="D30" i="9"/>
  <c r="BA391" i="14"/>
  <c r="X397" i="14"/>
  <c r="S398" i="14"/>
  <c r="T397" i="14"/>
  <c r="Y397" i="14"/>
  <c r="Z397" i="14"/>
  <c r="T404" i="13"/>
  <c r="Y402" i="13"/>
  <c r="X404" i="13"/>
  <c r="V397" i="13"/>
  <c r="Z406" i="13"/>
  <c r="S401" i="13"/>
  <c r="R398" i="13"/>
  <c r="U403" i="13"/>
  <c r="W397" i="13"/>
  <c r="L230" i="14"/>
  <c r="H230" i="14"/>
  <c r="K230" i="14"/>
  <c r="G230" i="14"/>
  <c r="N230" i="14"/>
  <c r="J230" i="14"/>
  <c r="F230" i="14"/>
  <c r="M230" i="14"/>
  <c r="I230" i="14"/>
  <c r="E230" i="14"/>
  <c r="W230" i="14"/>
  <c r="X230" i="14"/>
  <c r="AG230" i="14"/>
  <c r="AH230" i="14"/>
  <c r="AL230" i="14"/>
  <c r="R230" i="14"/>
  <c r="AI230" i="14"/>
  <c r="V230" i="14"/>
  <c r="AJ230" i="14"/>
  <c r="U230" i="14"/>
  <c r="AD230" i="14"/>
  <c r="S230" i="14"/>
  <c r="AF230" i="14"/>
  <c r="AK230" i="14"/>
  <c r="AE230" i="14"/>
  <c r="Z230" i="14"/>
  <c r="T230" i="14"/>
  <c r="Y230" i="14"/>
  <c r="AC228" i="14"/>
  <c r="AC318" i="14" s="1"/>
  <c r="AC407" i="14" s="1"/>
  <c r="Q229" i="14"/>
  <c r="AQ391" i="14"/>
  <c r="G392" i="14"/>
  <c r="I392" i="14"/>
  <c r="AS391" i="14"/>
  <c r="J392" i="14"/>
  <c r="AT391" i="14"/>
  <c r="AL319" i="14"/>
  <c r="AL408" i="14" s="1"/>
  <c r="AH319" i="14"/>
  <c r="AH408" i="14" s="1"/>
  <c r="AD319" i="14"/>
  <c r="AD408" i="14" s="1"/>
  <c r="X319" i="14"/>
  <c r="T319" i="14"/>
  <c r="N319" i="14"/>
  <c r="J319" i="14"/>
  <c r="F319" i="14"/>
  <c r="AK319" i="14"/>
  <c r="AK408" i="14" s="1"/>
  <c r="AG319" i="14"/>
  <c r="AG408" i="14" s="1"/>
  <c r="W319" i="14"/>
  <c r="W408" i="14" s="1"/>
  <c r="S319" i="14"/>
  <c r="M319" i="14"/>
  <c r="I319" i="14"/>
  <c r="E319" i="14"/>
  <c r="AJ319" i="14"/>
  <c r="AJ408" i="14" s="1"/>
  <c r="Z319" i="14"/>
  <c r="R319" i="14"/>
  <c r="R408" i="14" s="1"/>
  <c r="H319" i="14"/>
  <c r="AI319" i="14"/>
  <c r="AI408" i="14" s="1"/>
  <c r="Y319" i="14"/>
  <c r="Q319" i="14"/>
  <c r="Q408" i="14" s="1"/>
  <c r="G319" i="14"/>
  <c r="U319" i="14"/>
  <c r="U408" i="14" s="1"/>
  <c r="L319" i="14"/>
  <c r="AF319" i="14"/>
  <c r="AF408" i="14" s="1"/>
  <c r="K319" i="14"/>
  <c r="AE319" i="14"/>
  <c r="AE408" i="14" s="1"/>
  <c r="D319" i="14"/>
  <c r="D408" i="14" s="1"/>
  <c r="V319" i="14"/>
  <c r="V408" i="14" s="1"/>
  <c r="L392" i="14"/>
  <c r="AV391" i="14"/>
  <c r="F392" i="14"/>
  <c r="AP391" i="14"/>
  <c r="H392" i="14"/>
  <c r="AR391" i="14"/>
  <c r="AU391" i="14"/>
  <c r="K392" i="14"/>
  <c r="D230" i="14"/>
  <c r="P126" i="14"/>
  <c r="D127" i="14"/>
  <c r="E392" i="14"/>
  <c r="AO391" i="14"/>
  <c r="M392" i="14"/>
  <c r="AW391" i="14"/>
  <c r="N392" i="14"/>
  <c r="AX391" i="14"/>
  <c r="AB125" i="14"/>
  <c r="K230" i="13"/>
  <c r="G230" i="13"/>
  <c r="J230" i="13"/>
  <c r="F230" i="13"/>
  <c r="M230" i="13"/>
  <c r="I230" i="13"/>
  <c r="E230" i="13"/>
  <c r="L230" i="13"/>
  <c r="H230" i="13"/>
  <c r="X230" i="13"/>
  <c r="T230" i="13"/>
  <c r="W230" i="13"/>
  <c r="U230" i="13"/>
  <c r="AL230" i="13"/>
  <c r="AD230" i="13"/>
  <c r="N230" i="13"/>
  <c r="AI230" i="13"/>
  <c r="Z230" i="13"/>
  <c r="AK230" i="13"/>
  <c r="V230" i="13"/>
  <c r="AH230" i="13"/>
  <c r="AJ230" i="13"/>
  <c r="AE230" i="13"/>
  <c r="S230" i="13"/>
  <c r="Y230" i="13"/>
  <c r="AF230" i="13"/>
  <c r="AG230" i="13"/>
  <c r="R230" i="13"/>
  <c r="M392" i="13"/>
  <c r="BI392" i="13" s="1"/>
  <c r="AW391" i="13"/>
  <c r="AQ391" i="13"/>
  <c r="G392" i="13"/>
  <c r="BC392" i="13" s="1"/>
  <c r="J392" i="13"/>
  <c r="BF392" i="13" s="1"/>
  <c r="AT391" i="13"/>
  <c r="D230" i="13"/>
  <c r="D127" i="13"/>
  <c r="AU391" i="13"/>
  <c r="K392" i="13"/>
  <c r="BG392" i="13" s="1"/>
  <c r="AX390" i="13"/>
  <c r="N391" i="13"/>
  <c r="BJ391" i="13" s="1"/>
  <c r="I392" i="13"/>
  <c r="BE392" i="13" s="1"/>
  <c r="AS391" i="13"/>
  <c r="AL319" i="13"/>
  <c r="AL408" i="13" s="1"/>
  <c r="AH319" i="13"/>
  <c r="AD319" i="13"/>
  <c r="AD408" i="13" s="1"/>
  <c r="X319" i="13"/>
  <c r="T319" i="13"/>
  <c r="N319" i="13"/>
  <c r="J319" i="13"/>
  <c r="F319" i="13"/>
  <c r="AK319" i="13"/>
  <c r="AK408" i="13" s="1"/>
  <c r="AG319" i="13"/>
  <c r="AG408" i="13" s="1"/>
  <c r="AC319" i="13"/>
  <c r="AC408" i="13" s="1"/>
  <c r="W319" i="13"/>
  <c r="S319" i="13"/>
  <c r="M319" i="13"/>
  <c r="I319" i="13"/>
  <c r="E319" i="13"/>
  <c r="AJ319" i="13"/>
  <c r="AJ408" i="13" s="1"/>
  <c r="AF319" i="13"/>
  <c r="AF408" i="13" s="1"/>
  <c r="Z319" i="13"/>
  <c r="V319" i="13"/>
  <c r="R319" i="13"/>
  <c r="L319" i="13"/>
  <c r="H319" i="13"/>
  <c r="D319" i="13"/>
  <c r="D408" i="13" s="1"/>
  <c r="C47" i="9" s="1"/>
  <c r="Y319" i="13"/>
  <c r="G319" i="13"/>
  <c r="U319" i="13"/>
  <c r="Q319" i="13"/>
  <c r="Q408" i="13" s="1"/>
  <c r="K319" i="13"/>
  <c r="AI319" i="13"/>
  <c r="AI408" i="13" s="1"/>
  <c r="AE319" i="13"/>
  <c r="AE408" i="13" s="1"/>
  <c r="L392" i="13"/>
  <c r="BH392" i="13" s="1"/>
  <c r="AV391" i="13"/>
  <c r="F392" i="13"/>
  <c r="BB392" i="13" s="1"/>
  <c r="AP391" i="13"/>
  <c r="E392" i="13"/>
  <c r="BA392" i="13" s="1"/>
  <c r="AO391" i="13"/>
  <c r="H392" i="13"/>
  <c r="BD392" i="13" s="1"/>
  <c r="AR391" i="13"/>
  <c r="AD127" i="13"/>
  <c r="Q126" i="14"/>
  <c r="T127" i="14"/>
  <c r="AL127" i="13"/>
  <c r="E127" i="14"/>
  <c r="Z127" i="14"/>
  <c r="R127" i="13"/>
  <c r="AD127" i="14"/>
  <c r="AF127" i="13"/>
  <c r="U127" i="13"/>
  <c r="N127" i="14"/>
  <c r="AG127" i="13"/>
  <c r="T127" i="13"/>
  <c r="Y127" i="14"/>
  <c r="W127" i="14"/>
  <c r="L127" i="13"/>
  <c r="N127" i="13"/>
  <c r="V127" i="13"/>
  <c r="R127" i="14"/>
  <c r="AE127" i="13"/>
  <c r="H127" i="13"/>
  <c r="X127" i="14"/>
  <c r="V127" i="14"/>
  <c r="F127" i="13"/>
  <c r="I127" i="14"/>
  <c r="S127" i="14"/>
  <c r="AJ127" i="13"/>
  <c r="AF127" i="14"/>
  <c r="K127" i="13"/>
  <c r="Y127" i="13"/>
  <c r="G127" i="13"/>
  <c r="U127" i="14"/>
  <c r="S127" i="13"/>
  <c r="AL127" i="14"/>
  <c r="AK127" i="13"/>
  <c r="M127" i="13"/>
  <c r="AH127" i="14"/>
  <c r="K127" i="14"/>
  <c r="AK127" i="14"/>
  <c r="H127" i="14"/>
  <c r="AC125" i="14"/>
  <c r="Z127" i="13"/>
  <c r="G127" i="14"/>
  <c r="AE127" i="14"/>
  <c r="AH127" i="13"/>
  <c r="E127" i="13"/>
  <c r="J127" i="14"/>
  <c r="W127" i="13"/>
  <c r="AJ127" i="14"/>
  <c r="X127" i="13"/>
  <c r="F127" i="14"/>
  <c r="AI127" i="13"/>
  <c r="J127" i="13"/>
  <c r="I127" i="13"/>
  <c r="M127" i="14"/>
  <c r="AG127" i="14"/>
  <c r="AI127" i="14"/>
  <c r="L127" i="14"/>
  <c r="AH408" i="13" l="1"/>
  <c r="M30" i="9"/>
  <c r="AK30" i="9" s="1"/>
  <c r="E31" i="9"/>
  <c r="BB392" i="14"/>
  <c r="H31" i="9"/>
  <c r="BE392" i="14"/>
  <c r="AK29" i="9"/>
  <c r="Y29" i="9"/>
  <c r="AI30" i="9"/>
  <c r="W30" i="9"/>
  <c r="R30" i="9"/>
  <c r="AD30" i="9"/>
  <c r="BJ392" i="14"/>
  <c r="D31" i="9"/>
  <c r="BA392" i="14"/>
  <c r="J31" i="9"/>
  <c r="BG392" i="14"/>
  <c r="AJ30" i="9"/>
  <c r="X30" i="9"/>
  <c r="L31" i="9"/>
  <c r="BI392" i="14"/>
  <c r="F31" i="9"/>
  <c r="BC392" i="14"/>
  <c r="AB30" i="9"/>
  <c r="P30" i="9"/>
  <c r="S30" i="9"/>
  <c r="AE30" i="9"/>
  <c r="G31" i="9"/>
  <c r="BD392" i="14"/>
  <c r="K31" i="9"/>
  <c r="BH392" i="14"/>
  <c r="I31" i="9"/>
  <c r="BF392" i="14"/>
  <c r="AC30" i="9"/>
  <c r="Q30" i="9"/>
  <c r="AF30" i="9"/>
  <c r="T30" i="9"/>
  <c r="AH30" i="9"/>
  <c r="V30" i="9"/>
  <c r="AG30" i="9"/>
  <c r="U30" i="9"/>
  <c r="Z398" i="14"/>
  <c r="T398" i="14"/>
  <c r="X398" i="14"/>
  <c r="Y398" i="14"/>
  <c r="S399" i="14"/>
  <c r="R399" i="13"/>
  <c r="T405" i="13"/>
  <c r="Z407" i="13"/>
  <c r="U404" i="13"/>
  <c r="S402" i="13"/>
  <c r="V398" i="13"/>
  <c r="Y403" i="13"/>
  <c r="W398" i="13"/>
  <c r="X405" i="13"/>
  <c r="K231" i="14"/>
  <c r="G231" i="14"/>
  <c r="N231" i="14"/>
  <c r="J231" i="14"/>
  <c r="F231" i="14"/>
  <c r="M231" i="14"/>
  <c r="I231" i="14"/>
  <c r="E231" i="14"/>
  <c r="L231" i="14"/>
  <c r="H231" i="14"/>
  <c r="W231" i="14"/>
  <c r="X231" i="14"/>
  <c r="AG231" i="14"/>
  <c r="AH231" i="14"/>
  <c r="AL231" i="14"/>
  <c r="R231" i="14"/>
  <c r="AI231" i="14"/>
  <c r="V231" i="14"/>
  <c r="AJ231" i="14"/>
  <c r="U231" i="14"/>
  <c r="AD231" i="14"/>
  <c r="S231" i="14"/>
  <c r="AF231" i="14"/>
  <c r="AK231" i="14"/>
  <c r="AE231" i="14"/>
  <c r="Z231" i="14"/>
  <c r="T231" i="14"/>
  <c r="Y231" i="14"/>
  <c r="Q230" i="14"/>
  <c r="Q320" i="14" s="1"/>
  <c r="Q409" i="14" s="1"/>
  <c r="AC229" i="14"/>
  <c r="AC319" i="14" s="1"/>
  <c r="AC408" i="14" s="1"/>
  <c r="K393" i="14"/>
  <c r="AU392" i="14"/>
  <c r="AS392" i="14"/>
  <c r="I393" i="14"/>
  <c r="N393" i="14"/>
  <c r="AX392" i="14"/>
  <c r="D231" i="14"/>
  <c r="P127" i="14"/>
  <c r="D128" i="14"/>
  <c r="L393" i="14"/>
  <c r="AV392" i="14"/>
  <c r="AT392" i="14"/>
  <c r="J393" i="14"/>
  <c r="G393" i="14"/>
  <c r="AQ392" i="14"/>
  <c r="AB126" i="14"/>
  <c r="AO392" i="14"/>
  <c r="E393" i="14"/>
  <c r="AW392" i="14"/>
  <c r="M393" i="14"/>
  <c r="AI320" i="14"/>
  <c r="AI409" i="14" s="1"/>
  <c r="AE320" i="14"/>
  <c r="AE409" i="14" s="1"/>
  <c r="Y320" i="14"/>
  <c r="U320" i="14"/>
  <c r="U409" i="14" s="1"/>
  <c r="K320" i="14"/>
  <c r="G320" i="14"/>
  <c r="AL320" i="14"/>
  <c r="AL409" i="14" s="1"/>
  <c r="AH320" i="14"/>
  <c r="AH409" i="14" s="1"/>
  <c r="AD320" i="14"/>
  <c r="AD409" i="14" s="1"/>
  <c r="X320" i="14"/>
  <c r="T320" i="14"/>
  <c r="N320" i="14"/>
  <c r="J320" i="14"/>
  <c r="F320" i="14"/>
  <c r="AK320" i="14"/>
  <c r="AK409" i="14" s="1"/>
  <c r="S320" i="14"/>
  <c r="I320" i="14"/>
  <c r="AJ320" i="14"/>
  <c r="AJ409" i="14" s="1"/>
  <c r="Z320" i="14"/>
  <c r="R320" i="14"/>
  <c r="R409" i="14" s="1"/>
  <c r="H320" i="14"/>
  <c r="V320" i="14"/>
  <c r="V409" i="14" s="1"/>
  <c r="D320" i="14"/>
  <c r="D409" i="14" s="1"/>
  <c r="AF320" i="14"/>
  <c r="AF409" i="14" s="1"/>
  <c r="E320" i="14"/>
  <c r="W320" i="14"/>
  <c r="W409" i="14" s="1"/>
  <c r="M320" i="14"/>
  <c r="L320" i="14"/>
  <c r="AG320" i="14"/>
  <c r="AG409" i="14" s="1"/>
  <c r="H393" i="14"/>
  <c r="AR392" i="14"/>
  <c r="F393" i="14"/>
  <c r="AP392" i="14"/>
  <c r="J231" i="13"/>
  <c r="F231" i="13"/>
  <c r="M231" i="13"/>
  <c r="I231" i="13"/>
  <c r="E231" i="13"/>
  <c r="L231" i="13"/>
  <c r="H231" i="13"/>
  <c r="K231" i="13"/>
  <c r="G231" i="13"/>
  <c r="X231" i="13"/>
  <c r="T231" i="13"/>
  <c r="W231" i="13"/>
  <c r="U231" i="13"/>
  <c r="AL231" i="13"/>
  <c r="AD231" i="13"/>
  <c r="N231" i="13"/>
  <c r="AI231" i="13"/>
  <c r="Z231" i="13"/>
  <c r="AK231" i="13"/>
  <c r="V231" i="13"/>
  <c r="AH231" i="13"/>
  <c r="AJ231" i="13"/>
  <c r="AE231" i="13"/>
  <c r="S231" i="13"/>
  <c r="Y231" i="13"/>
  <c r="AF231" i="13"/>
  <c r="AG231" i="13"/>
  <c r="R231" i="13"/>
  <c r="E393" i="13"/>
  <c r="BA393" i="13" s="1"/>
  <c r="AO392" i="13"/>
  <c r="K393" i="13"/>
  <c r="BG393" i="13" s="1"/>
  <c r="AU392" i="13"/>
  <c r="I393" i="13"/>
  <c r="BE393" i="13" s="1"/>
  <c r="AS392" i="13"/>
  <c r="J393" i="13"/>
  <c r="BF393" i="13" s="1"/>
  <c r="AT392" i="13"/>
  <c r="G393" i="13"/>
  <c r="BC393" i="13" s="1"/>
  <c r="AQ392" i="13"/>
  <c r="AR392" i="13"/>
  <c r="H393" i="13"/>
  <c r="BD393" i="13" s="1"/>
  <c r="AV392" i="13"/>
  <c r="L393" i="13"/>
  <c r="BH393" i="13" s="1"/>
  <c r="N392" i="13"/>
  <c r="BJ392" i="13" s="1"/>
  <c r="AX391" i="13"/>
  <c r="D231" i="13"/>
  <c r="D128" i="13"/>
  <c r="M393" i="13"/>
  <c r="BI393" i="13" s="1"/>
  <c r="AW392" i="13"/>
  <c r="F393" i="13"/>
  <c r="BB393" i="13" s="1"/>
  <c r="AP392" i="13"/>
  <c r="AI320" i="13"/>
  <c r="AI409" i="13" s="1"/>
  <c r="AE320" i="13"/>
  <c r="AE409" i="13" s="1"/>
  <c r="Y320" i="13"/>
  <c r="U320" i="13"/>
  <c r="Q320" i="13"/>
  <c r="Q409" i="13" s="1"/>
  <c r="K320" i="13"/>
  <c r="G320" i="13"/>
  <c r="AL320" i="13"/>
  <c r="AL409" i="13" s="1"/>
  <c r="AH320" i="13"/>
  <c r="AH409" i="13" s="1"/>
  <c r="AD320" i="13"/>
  <c r="AD409" i="13" s="1"/>
  <c r="X320" i="13"/>
  <c r="T320" i="13"/>
  <c r="N320" i="13"/>
  <c r="J320" i="13"/>
  <c r="F320" i="13"/>
  <c r="AK320" i="13"/>
  <c r="AK409" i="13" s="1"/>
  <c r="AG320" i="13"/>
  <c r="AG409" i="13" s="1"/>
  <c r="AC320" i="13"/>
  <c r="AC409" i="13" s="1"/>
  <c r="W320" i="13"/>
  <c r="S320" i="13"/>
  <c r="M320" i="13"/>
  <c r="I320" i="13"/>
  <c r="E320" i="13"/>
  <c r="Z320" i="13"/>
  <c r="H320" i="13"/>
  <c r="V320" i="13"/>
  <c r="D320" i="13"/>
  <c r="D409" i="13" s="1"/>
  <c r="C48" i="9" s="1"/>
  <c r="R320" i="13"/>
  <c r="L320" i="13"/>
  <c r="AJ320" i="13"/>
  <c r="AJ409" i="13" s="1"/>
  <c r="AF320" i="13"/>
  <c r="AF409" i="13" s="1"/>
  <c r="R128" i="13"/>
  <c r="W128" i="13"/>
  <c r="W128" i="14"/>
  <c r="S128" i="14"/>
  <c r="AE128" i="13"/>
  <c r="L128" i="13"/>
  <c r="V128" i="14"/>
  <c r="J128" i="13"/>
  <c r="AK128" i="14"/>
  <c r="K128" i="14"/>
  <c r="AL128" i="13"/>
  <c r="U128" i="14"/>
  <c r="H128" i="14"/>
  <c r="AI128" i="13"/>
  <c r="AI128" i="14"/>
  <c r="M128" i="13"/>
  <c r="I128" i="14"/>
  <c r="AD128" i="13"/>
  <c r="N128" i="14"/>
  <c r="AE128" i="14"/>
  <c r="AF128" i="13"/>
  <c r="X128" i="13"/>
  <c r="AG128" i="14"/>
  <c r="H128" i="13"/>
  <c r="AF128" i="14"/>
  <c r="Y128" i="13"/>
  <c r="S128" i="13"/>
  <c r="X128" i="14"/>
  <c r="L128" i="14"/>
  <c r="AD128" i="14"/>
  <c r="F128" i="14"/>
  <c r="Z128" i="13"/>
  <c r="G128" i="14"/>
  <c r="V128" i="13"/>
  <c r="F128" i="13"/>
  <c r="AJ128" i="14"/>
  <c r="M128" i="14"/>
  <c r="T128" i="13"/>
  <c r="AC126" i="14"/>
  <c r="AH128" i="13"/>
  <c r="Z128" i="14"/>
  <c r="K128" i="13"/>
  <c r="AJ128" i="13"/>
  <c r="E128" i="13"/>
  <c r="T128" i="14"/>
  <c r="Q127" i="14"/>
  <c r="AL128" i="14"/>
  <c r="N128" i="13"/>
  <c r="Y128" i="14"/>
  <c r="J128" i="14"/>
  <c r="AG128" i="13"/>
  <c r="I128" i="13"/>
  <c r="AH128" i="14"/>
  <c r="AK128" i="13"/>
  <c r="G128" i="13"/>
  <c r="E128" i="14"/>
  <c r="U128" i="13"/>
  <c r="Y30" i="9" l="1"/>
  <c r="D32" i="9"/>
  <c r="BA393" i="14"/>
  <c r="F32" i="9"/>
  <c r="BC393" i="14"/>
  <c r="K32" i="9"/>
  <c r="BH393" i="14"/>
  <c r="AG31" i="9"/>
  <c r="U31" i="9"/>
  <c r="AE31" i="9"/>
  <c r="S31" i="9"/>
  <c r="AH31" i="9"/>
  <c r="V31" i="9"/>
  <c r="M31" i="9"/>
  <c r="AF31" i="9"/>
  <c r="T31" i="9"/>
  <c r="G32" i="9"/>
  <c r="BD393" i="14"/>
  <c r="E32" i="9"/>
  <c r="BB393" i="14"/>
  <c r="I32" i="9"/>
  <c r="BF393" i="14"/>
  <c r="BJ393" i="14"/>
  <c r="J32" i="9"/>
  <c r="BG393" i="14"/>
  <c r="AJ31" i="9"/>
  <c r="X31" i="9"/>
  <c r="AD31" i="9"/>
  <c r="R31" i="9"/>
  <c r="L32" i="9"/>
  <c r="BI393" i="14"/>
  <c r="H32" i="9"/>
  <c r="BE393" i="14"/>
  <c r="AI31" i="9"/>
  <c r="W31" i="9"/>
  <c r="AB31" i="9"/>
  <c r="P31" i="9"/>
  <c r="AC31" i="9"/>
  <c r="Q31" i="9"/>
  <c r="T399" i="14"/>
  <c r="Y399" i="14"/>
  <c r="S400" i="14"/>
  <c r="X399" i="14"/>
  <c r="Z399" i="14"/>
  <c r="W399" i="13"/>
  <c r="V399" i="13"/>
  <c r="U405" i="13"/>
  <c r="T406" i="13"/>
  <c r="X406" i="13"/>
  <c r="Y404" i="13"/>
  <c r="S403" i="13"/>
  <c r="Z408" i="13"/>
  <c r="R400" i="13"/>
  <c r="AC230" i="14"/>
  <c r="AC320" i="14" s="1"/>
  <c r="AC409" i="14" s="1"/>
  <c r="N232" i="14"/>
  <c r="J232" i="14"/>
  <c r="F232" i="14"/>
  <c r="M232" i="14"/>
  <c r="I232" i="14"/>
  <c r="E232" i="14"/>
  <c r="L232" i="14"/>
  <c r="H232" i="14"/>
  <c r="K232" i="14"/>
  <c r="G232" i="14"/>
  <c r="W232" i="14"/>
  <c r="X232" i="14"/>
  <c r="AG232" i="14"/>
  <c r="AH232" i="14"/>
  <c r="AL232" i="14"/>
  <c r="AI232" i="14"/>
  <c r="V232" i="14"/>
  <c r="AJ232" i="14"/>
  <c r="U232" i="14"/>
  <c r="AD232" i="14"/>
  <c r="S232" i="14"/>
  <c r="AF232" i="14"/>
  <c r="AK232" i="14"/>
  <c r="AE232" i="14"/>
  <c r="Z232" i="14"/>
  <c r="T232" i="14"/>
  <c r="Y232" i="14"/>
  <c r="Q231" i="14"/>
  <c r="H394" i="14"/>
  <c r="AR393" i="14"/>
  <c r="M394" i="14"/>
  <c r="AW393" i="14"/>
  <c r="AP393" i="14"/>
  <c r="F394" i="14"/>
  <c r="D232" i="14"/>
  <c r="D129" i="14"/>
  <c r="P128" i="14"/>
  <c r="AX393" i="14"/>
  <c r="N394" i="14"/>
  <c r="AT393" i="14"/>
  <c r="J394" i="14"/>
  <c r="AJ321" i="14"/>
  <c r="AJ410" i="14" s="1"/>
  <c r="AF321" i="14"/>
  <c r="AF410" i="14" s="1"/>
  <c r="Z321" i="14"/>
  <c r="V321" i="14"/>
  <c r="V410" i="14" s="1"/>
  <c r="R321" i="14"/>
  <c r="R410" i="14" s="1"/>
  <c r="L321" i="14"/>
  <c r="H321" i="14"/>
  <c r="D321" i="14"/>
  <c r="D410" i="14" s="1"/>
  <c r="AI321" i="14"/>
  <c r="AI410" i="14" s="1"/>
  <c r="AE321" i="14"/>
  <c r="AE410" i="14" s="1"/>
  <c r="Y321" i="14"/>
  <c r="U321" i="14"/>
  <c r="U410" i="14" s="1"/>
  <c r="Q321" i="14"/>
  <c r="Q410" i="14" s="1"/>
  <c r="K321" i="14"/>
  <c r="G321" i="14"/>
  <c r="AL321" i="14"/>
  <c r="AL410" i="14" s="1"/>
  <c r="AD321" i="14"/>
  <c r="AD410" i="14" s="1"/>
  <c r="T321" i="14"/>
  <c r="J321" i="14"/>
  <c r="AK321" i="14"/>
  <c r="AK410" i="14" s="1"/>
  <c r="S321" i="14"/>
  <c r="I321" i="14"/>
  <c r="W321" i="14"/>
  <c r="W410" i="14" s="1"/>
  <c r="E321" i="14"/>
  <c r="N321" i="14"/>
  <c r="AH321" i="14"/>
  <c r="AH410" i="14" s="1"/>
  <c r="M321" i="14"/>
  <c r="AG321" i="14"/>
  <c r="AG410" i="14" s="1"/>
  <c r="F321" i="14"/>
  <c r="X321" i="14"/>
  <c r="E394" i="14"/>
  <c r="AO393" i="14"/>
  <c r="K394" i="14"/>
  <c r="AU393" i="14"/>
  <c r="AQ393" i="14"/>
  <c r="G394" i="14"/>
  <c r="L394" i="14"/>
  <c r="AV393" i="14"/>
  <c r="AB127" i="14"/>
  <c r="I394" i="14"/>
  <c r="AS393" i="14"/>
  <c r="K232" i="13"/>
  <c r="G232" i="13"/>
  <c r="L232" i="13"/>
  <c r="F232" i="13"/>
  <c r="J232" i="13"/>
  <c r="E232" i="13"/>
  <c r="I232" i="13"/>
  <c r="M232" i="13"/>
  <c r="H232" i="13"/>
  <c r="X232" i="13"/>
  <c r="T232" i="13"/>
  <c r="W232" i="13"/>
  <c r="U232" i="13"/>
  <c r="AL232" i="13"/>
  <c r="AD232" i="13"/>
  <c r="N232" i="13"/>
  <c r="AI232" i="13"/>
  <c r="Z232" i="13"/>
  <c r="AK232" i="13"/>
  <c r="V232" i="13"/>
  <c r="AH232" i="13"/>
  <c r="AJ232" i="13"/>
  <c r="AE232" i="13"/>
  <c r="S232" i="13"/>
  <c r="Y232" i="13"/>
  <c r="AF232" i="13"/>
  <c r="AG232" i="13"/>
  <c r="R232" i="13"/>
  <c r="L394" i="13"/>
  <c r="BH394" i="13" s="1"/>
  <c r="AV393" i="13"/>
  <c r="H394" i="13"/>
  <c r="BD394" i="13" s="1"/>
  <c r="AR393" i="13"/>
  <c r="G394" i="13"/>
  <c r="BC394" i="13" s="1"/>
  <c r="AQ393" i="13"/>
  <c r="AO393" i="13"/>
  <c r="E394" i="13"/>
  <c r="BA394" i="13" s="1"/>
  <c r="AJ321" i="13"/>
  <c r="AJ410" i="13" s="1"/>
  <c r="AF321" i="13"/>
  <c r="AF410" i="13" s="1"/>
  <c r="Z321" i="13"/>
  <c r="V321" i="13"/>
  <c r="R321" i="13"/>
  <c r="L321" i="13"/>
  <c r="H321" i="13"/>
  <c r="D321" i="13"/>
  <c r="D410" i="13" s="1"/>
  <c r="C49" i="9" s="1"/>
  <c r="AI321" i="13"/>
  <c r="AI410" i="13" s="1"/>
  <c r="AE321" i="13"/>
  <c r="AE410" i="13" s="1"/>
  <c r="Y321" i="13"/>
  <c r="U321" i="13"/>
  <c r="Q321" i="13"/>
  <c r="Q410" i="13" s="1"/>
  <c r="K321" i="13"/>
  <c r="G321" i="13"/>
  <c r="AL321" i="13"/>
  <c r="AL410" i="13" s="1"/>
  <c r="AH321" i="13"/>
  <c r="AH410" i="13" s="1"/>
  <c r="AD321" i="13"/>
  <c r="AD410" i="13" s="1"/>
  <c r="X321" i="13"/>
  <c r="T321" i="13"/>
  <c r="N321" i="13"/>
  <c r="J321" i="13"/>
  <c r="F321" i="13"/>
  <c r="AC321" i="13"/>
  <c r="AC410" i="13" s="1"/>
  <c r="I321" i="13"/>
  <c r="W321" i="13"/>
  <c r="E321" i="13"/>
  <c r="S321" i="13"/>
  <c r="M321" i="13"/>
  <c r="AK321" i="13"/>
  <c r="AK410" i="13" s="1"/>
  <c r="AG321" i="13"/>
  <c r="AG410" i="13" s="1"/>
  <c r="AS393" i="13"/>
  <c r="I394" i="13"/>
  <c r="BE394" i="13" s="1"/>
  <c r="AW393" i="13"/>
  <c r="M394" i="13"/>
  <c r="BI394" i="13" s="1"/>
  <c r="N393" i="13"/>
  <c r="BJ393" i="13" s="1"/>
  <c r="AX392" i="13"/>
  <c r="J394" i="13"/>
  <c r="BF394" i="13" s="1"/>
  <c r="AT393" i="13"/>
  <c r="F394" i="13"/>
  <c r="BB394" i="13" s="1"/>
  <c r="AP393" i="13"/>
  <c r="D232" i="13"/>
  <c r="D129" i="13"/>
  <c r="K394" i="13"/>
  <c r="BG394" i="13" s="1"/>
  <c r="AU393" i="13"/>
  <c r="N129" i="13"/>
  <c r="AF129" i="14"/>
  <c r="AJ129" i="14"/>
  <c r="F129" i="14"/>
  <c r="AD129" i="14"/>
  <c r="Y129" i="14"/>
  <c r="AK129" i="13"/>
  <c r="K129" i="13"/>
  <c r="AH129" i="14"/>
  <c r="AL129" i="13"/>
  <c r="R129" i="13"/>
  <c r="W129" i="13"/>
  <c r="M129" i="14"/>
  <c r="J129" i="14"/>
  <c r="Z129" i="14"/>
  <c r="Y129" i="13"/>
  <c r="E129" i="14"/>
  <c r="AD129" i="13"/>
  <c r="I129" i="14"/>
  <c r="AH129" i="13"/>
  <c r="AF129" i="13"/>
  <c r="X129" i="13"/>
  <c r="H129" i="14"/>
  <c r="S129" i="13"/>
  <c r="L129" i="13"/>
  <c r="AK129" i="14"/>
  <c r="K129" i="14"/>
  <c r="N129" i="14"/>
  <c r="U129" i="13"/>
  <c r="AG129" i="13"/>
  <c r="T129" i="13"/>
  <c r="S129" i="14"/>
  <c r="I129" i="13"/>
  <c r="AJ129" i="13"/>
  <c r="M129" i="13"/>
  <c r="AL129" i="14"/>
  <c r="G129" i="13"/>
  <c r="F129" i="13"/>
  <c r="X129" i="14"/>
  <c r="AG129" i="14"/>
  <c r="V129" i="14"/>
  <c r="AE129" i="14"/>
  <c r="V129" i="13"/>
  <c r="E129" i="13"/>
  <c r="L129" i="14"/>
  <c r="Q128" i="14"/>
  <c r="G129" i="14"/>
  <c r="J129" i="13"/>
  <c r="AE129" i="13"/>
  <c r="H129" i="13"/>
  <c r="U129" i="14"/>
  <c r="W129" i="14"/>
  <c r="Z129" i="13"/>
  <c r="AC127" i="14"/>
  <c r="AI129" i="14"/>
  <c r="T129" i="14"/>
  <c r="AI129" i="13"/>
  <c r="M32" i="9" l="1"/>
  <c r="BJ394" i="14"/>
  <c r="AC32" i="9"/>
  <c r="Q32" i="9"/>
  <c r="K33" i="9"/>
  <c r="BH394" i="14"/>
  <c r="J33" i="9"/>
  <c r="BG394" i="14"/>
  <c r="E33" i="9"/>
  <c r="BB394" i="14"/>
  <c r="AD32" i="9"/>
  <c r="R32" i="9"/>
  <c r="AJ32" i="9"/>
  <c r="X32" i="9"/>
  <c r="H33" i="9"/>
  <c r="BE394" i="14"/>
  <c r="F33" i="9"/>
  <c r="BC394" i="14"/>
  <c r="I33" i="9"/>
  <c r="BF394" i="14"/>
  <c r="G33" i="9"/>
  <c r="BD394" i="14"/>
  <c r="AF32" i="9"/>
  <c r="T32" i="9"/>
  <c r="AH32" i="9"/>
  <c r="V32" i="9"/>
  <c r="AG32" i="9"/>
  <c r="U32" i="9"/>
  <c r="L33" i="9"/>
  <c r="BI394" i="14"/>
  <c r="AK32" i="9"/>
  <c r="Y32" i="9"/>
  <c r="AE32" i="9"/>
  <c r="S32" i="9"/>
  <c r="D33" i="9"/>
  <c r="BA394" i="14"/>
  <c r="AK31" i="9"/>
  <c r="Y31" i="9"/>
  <c r="W32" i="9"/>
  <c r="AI32" i="9"/>
  <c r="AB32" i="9"/>
  <c r="P32" i="9"/>
  <c r="X400" i="14"/>
  <c r="Y400" i="14"/>
  <c r="Z400" i="14"/>
  <c r="S401" i="14"/>
  <c r="T400" i="14"/>
  <c r="R401" i="13"/>
  <c r="S404" i="13"/>
  <c r="X407" i="13"/>
  <c r="U406" i="13"/>
  <c r="W400" i="13"/>
  <c r="Z409" i="13"/>
  <c r="Y405" i="13"/>
  <c r="T407" i="13"/>
  <c r="V400" i="13"/>
  <c r="AC231" i="14"/>
  <c r="AC321" i="14" s="1"/>
  <c r="AC410" i="14" s="1"/>
  <c r="Q232" i="14"/>
  <c r="Q322" i="14" s="1"/>
  <c r="Q411" i="14" s="1"/>
  <c r="N233" i="14"/>
  <c r="J233" i="14"/>
  <c r="F233" i="14"/>
  <c r="M233" i="14"/>
  <c r="I233" i="14"/>
  <c r="E233" i="14"/>
  <c r="L233" i="14"/>
  <c r="H233" i="14"/>
  <c r="K233" i="14"/>
  <c r="G233" i="14"/>
  <c r="W233" i="14"/>
  <c r="X233" i="14"/>
  <c r="AG233" i="14"/>
  <c r="AH233" i="14"/>
  <c r="AL233" i="14"/>
  <c r="AI233" i="14"/>
  <c r="V233" i="14"/>
  <c r="AJ233" i="14"/>
  <c r="U233" i="14"/>
  <c r="AD233" i="14"/>
  <c r="S233" i="14"/>
  <c r="AF233" i="14"/>
  <c r="AK233" i="14"/>
  <c r="AE233" i="14"/>
  <c r="Z233" i="14"/>
  <c r="T233" i="14"/>
  <c r="Y233" i="14"/>
  <c r="E395" i="14"/>
  <c r="AO394" i="14"/>
  <c r="M395" i="14"/>
  <c r="AW394" i="14"/>
  <c r="AK322" i="14"/>
  <c r="AK411" i="14" s="1"/>
  <c r="AG322" i="14"/>
  <c r="AG411" i="14" s="1"/>
  <c r="W322" i="14"/>
  <c r="W411" i="14" s="1"/>
  <c r="S322" i="14"/>
  <c r="M322" i="14"/>
  <c r="I322" i="14"/>
  <c r="E322" i="14"/>
  <c r="AJ322" i="14"/>
  <c r="AJ411" i="14" s="1"/>
  <c r="AF322" i="14"/>
  <c r="AF411" i="14" s="1"/>
  <c r="Z322" i="14"/>
  <c r="V322" i="14"/>
  <c r="V411" i="14" s="1"/>
  <c r="R322" i="14"/>
  <c r="R411" i="14" s="1"/>
  <c r="L322" i="14"/>
  <c r="H322" i="14"/>
  <c r="D322" i="14"/>
  <c r="D411" i="14" s="1"/>
  <c r="AE322" i="14"/>
  <c r="AE411" i="14" s="1"/>
  <c r="U322" i="14"/>
  <c r="U411" i="14" s="1"/>
  <c r="K322" i="14"/>
  <c r="AL322" i="14"/>
  <c r="AL411" i="14" s="1"/>
  <c r="AD322" i="14"/>
  <c r="AD411" i="14" s="1"/>
  <c r="T322" i="14"/>
  <c r="J322" i="14"/>
  <c r="AH322" i="14"/>
  <c r="AH411" i="14" s="1"/>
  <c r="N322" i="14"/>
  <c r="Y322" i="14"/>
  <c r="X322" i="14"/>
  <c r="F322" i="14"/>
  <c r="G322" i="14"/>
  <c r="AI322" i="14"/>
  <c r="AI411" i="14" s="1"/>
  <c r="AV394" i="14"/>
  <c r="L395" i="14"/>
  <c r="AU394" i="14"/>
  <c r="K395" i="14"/>
  <c r="J395" i="14"/>
  <c r="AT394" i="14"/>
  <c r="AB128" i="14"/>
  <c r="N395" i="14"/>
  <c r="AX394" i="14"/>
  <c r="I395" i="14"/>
  <c r="AS394" i="14"/>
  <c r="AQ394" i="14"/>
  <c r="G395" i="14"/>
  <c r="D233" i="14"/>
  <c r="D130" i="14"/>
  <c r="P129" i="14"/>
  <c r="F395" i="14"/>
  <c r="AP394" i="14"/>
  <c r="H395" i="14"/>
  <c r="AR394" i="14"/>
  <c r="J233" i="13"/>
  <c r="F233" i="13"/>
  <c r="K233" i="13"/>
  <c r="E233" i="13"/>
  <c r="I233" i="13"/>
  <c r="M233" i="13"/>
  <c r="H233" i="13"/>
  <c r="L233" i="13"/>
  <c r="G233" i="13"/>
  <c r="X233" i="13"/>
  <c r="T233" i="13"/>
  <c r="W233" i="13"/>
  <c r="U233" i="13"/>
  <c r="AL233" i="13"/>
  <c r="AD233" i="13"/>
  <c r="N233" i="13"/>
  <c r="AI233" i="13"/>
  <c r="Z233" i="13"/>
  <c r="AK233" i="13"/>
  <c r="V233" i="13"/>
  <c r="AH233" i="13"/>
  <c r="AJ233" i="13"/>
  <c r="AE233" i="13"/>
  <c r="S233" i="13"/>
  <c r="Y233" i="13"/>
  <c r="AF233" i="13"/>
  <c r="AG233" i="13"/>
  <c r="R233" i="13"/>
  <c r="N394" i="13"/>
  <c r="BJ394" i="13" s="1"/>
  <c r="AX393" i="13"/>
  <c r="E395" i="13"/>
  <c r="BA395" i="13" s="1"/>
  <c r="AO394" i="13"/>
  <c r="D233" i="13"/>
  <c r="D130" i="13"/>
  <c r="M395" i="13"/>
  <c r="BI395" i="13" s="1"/>
  <c r="AW394" i="13"/>
  <c r="I395" i="13"/>
  <c r="BE395" i="13" s="1"/>
  <c r="AS394" i="13"/>
  <c r="G395" i="13"/>
  <c r="BC395" i="13" s="1"/>
  <c r="AQ394" i="13"/>
  <c r="L395" i="13"/>
  <c r="BH395" i="13" s="1"/>
  <c r="AV394" i="13"/>
  <c r="AT394" i="13"/>
  <c r="J395" i="13"/>
  <c r="BF395" i="13" s="1"/>
  <c r="K395" i="13"/>
  <c r="BG395" i="13" s="1"/>
  <c r="AU394" i="13"/>
  <c r="AK322" i="13"/>
  <c r="AK411" i="13" s="1"/>
  <c r="AG322" i="13"/>
  <c r="AG411" i="13" s="1"/>
  <c r="AC322" i="13"/>
  <c r="AC411" i="13" s="1"/>
  <c r="W322" i="13"/>
  <c r="S322" i="13"/>
  <c r="M322" i="13"/>
  <c r="I322" i="13"/>
  <c r="E322" i="13"/>
  <c r="AJ322" i="13"/>
  <c r="AJ411" i="13" s="1"/>
  <c r="AF322" i="13"/>
  <c r="AF411" i="13" s="1"/>
  <c r="Z322" i="13"/>
  <c r="V322" i="13"/>
  <c r="R322" i="13"/>
  <c r="L322" i="13"/>
  <c r="H322" i="13"/>
  <c r="D322" i="13"/>
  <c r="D411" i="13" s="1"/>
  <c r="C50" i="9" s="1"/>
  <c r="AI322" i="13"/>
  <c r="AI411" i="13" s="1"/>
  <c r="AE322" i="13"/>
  <c r="AE411" i="13" s="1"/>
  <c r="Y322" i="13"/>
  <c r="U322" i="13"/>
  <c r="Q322" i="13"/>
  <c r="Q411" i="13" s="1"/>
  <c r="K322" i="13"/>
  <c r="G322" i="13"/>
  <c r="AD322" i="13"/>
  <c r="AD411" i="13" s="1"/>
  <c r="J322" i="13"/>
  <c r="X322" i="13"/>
  <c r="F322" i="13"/>
  <c r="T322" i="13"/>
  <c r="N322" i="13"/>
  <c r="AL322" i="13"/>
  <c r="AL411" i="13" s="1"/>
  <c r="AH322" i="13"/>
  <c r="AH411" i="13" s="1"/>
  <c r="AP394" i="13"/>
  <c r="F395" i="13"/>
  <c r="BB395" i="13" s="1"/>
  <c r="H395" i="13"/>
  <c r="BD395" i="13" s="1"/>
  <c r="AR394" i="13"/>
  <c r="AJ130" i="13"/>
  <c r="L130" i="13"/>
  <c r="AK130" i="14"/>
  <c r="Q129" i="14"/>
  <c r="AI130" i="13"/>
  <c r="M130" i="13"/>
  <c r="F130" i="14"/>
  <c r="AK130" i="13"/>
  <c r="AJ130" i="14"/>
  <c r="V130" i="13"/>
  <c r="J130" i="13"/>
  <c r="AL130" i="14"/>
  <c r="H130" i="14"/>
  <c r="E130" i="13"/>
  <c r="AF130" i="14"/>
  <c r="AG130" i="13"/>
  <c r="K130" i="14"/>
  <c r="AL130" i="13"/>
  <c r="AH130" i="14"/>
  <c r="F130" i="13"/>
  <c r="S130" i="14"/>
  <c r="R130" i="13"/>
  <c r="AD130" i="14"/>
  <c r="AE130" i="13"/>
  <c r="AF130" i="13"/>
  <c r="AI130" i="14"/>
  <c r="AH130" i="13"/>
  <c r="U130" i="14"/>
  <c r="S130" i="13"/>
  <c r="AE130" i="14"/>
  <c r="AD130" i="13"/>
  <c r="Z130" i="13"/>
  <c r="I130" i="13"/>
  <c r="L130" i="14"/>
  <c r="G130" i="13"/>
  <c r="U130" i="13"/>
  <c r="I130" i="14"/>
  <c r="G130" i="14"/>
  <c r="T130" i="13"/>
  <c r="N130" i="14"/>
  <c r="N130" i="13"/>
  <c r="T130" i="14"/>
  <c r="V130" i="14"/>
  <c r="Y130" i="13"/>
  <c r="M130" i="14"/>
  <c r="AC128" i="14"/>
  <c r="W130" i="13"/>
  <c r="E130" i="14"/>
  <c r="W130" i="14"/>
  <c r="X130" i="13"/>
  <c r="Z130" i="14"/>
  <c r="H130" i="13"/>
  <c r="X130" i="14"/>
  <c r="Y130" i="14"/>
  <c r="K130" i="13"/>
  <c r="AG130" i="14"/>
  <c r="J130" i="14"/>
  <c r="G34" i="9" l="1"/>
  <c r="BD395" i="14"/>
  <c r="H34" i="9"/>
  <c r="BE395" i="14"/>
  <c r="K34" i="9"/>
  <c r="BH395" i="14"/>
  <c r="L34" i="9"/>
  <c r="BI395" i="14"/>
  <c r="AJ33" i="9"/>
  <c r="X33" i="9"/>
  <c r="AE33" i="9"/>
  <c r="S33" i="9"/>
  <c r="AD33" i="9"/>
  <c r="R33" i="9"/>
  <c r="AH33" i="9"/>
  <c r="V33" i="9"/>
  <c r="M33" i="9"/>
  <c r="E34" i="9"/>
  <c r="BB395" i="14"/>
  <c r="F34" i="9"/>
  <c r="BC395" i="14"/>
  <c r="I34" i="9"/>
  <c r="BF395" i="14"/>
  <c r="BJ395" i="14"/>
  <c r="J34" i="9"/>
  <c r="BG395" i="14"/>
  <c r="D34" i="9"/>
  <c r="BA395" i="14"/>
  <c r="AB33" i="9"/>
  <c r="P33" i="9"/>
  <c r="AG33" i="9"/>
  <c r="U33" i="9"/>
  <c r="AF33" i="9"/>
  <c r="T33" i="9"/>
  <c r="AC33" i="9"/>
  <c r="Q33" i="9"/>
  <c r="AI33" i="9"/>
  <c r="W33" i="9"/>
  <c r="S402" i="14"/>
  <c r="Y401" i="14"/>
  <c r="T401" i="14"/>
  <c r="Z401" i="14"/>
  <c r="X401" i="14"/>
  <c r="V401" i="13"/>
  <c r="Y406" i="13"/>
  <c r="W401" i="13"/>
  <c r="X408" i="13"/>
  <c r="R402" i="13"/>
  <c r="T408" i="13"/>
  <c r="Z410" i="13"/>
  <c r="U407" i="13"/>
  <c r="S405" i="13"/>
  <c r="N234" i="14"/>
  <c r="J234" i="14"/>
  <c r="F234" i="14"/>
  <c r="M234" i="14"/>
  <c r="I234" i="14"/>
  <c r="E234" i="14"/>
  <c r="L234" i="14"/>
  <c r="H234" i="14"/>
  <c r="K234" i="14"/>
  <c r="G234" i="14"/>
  <c r="W234" i="14"/>
  <c r="X234" i="14"/>
  <c r="AG234" i="14"/>
  <c r="AH234" i="14"/>
  <c r="AL234" i="14"/>
  <c r="AI234" i="14"/>
  <c r="V234" i="14"/>
  <c r="AJ234" i="14"/>
  <c r="U234" i="14"/>
  <c r="AD234" i="14"/>
  <c r="S234" i="14"/>
  <c r="AF234" i="14"/>
  <c r="AK234" i="14"/>
  <c r="AE234" i="14"/>
  <c r="Z234" i="14"/>
  <c r="T234" i="14"/>
  <c r="Y234" i="14"/>
  <c r="Q233" i="14"/>
  <c r="Q323" i="14" s="1"/>
  <c r="Q412" i="14" s="1"/>
  <c r="AC232" i="14"/>
  <c r="AC322" i="14" s="1"/>
  <c r="AC411" i="14" s="1"/>
  <c r="N396" i="14"/>
  <c r="AX395" i="14"/>
  <c r="E396" i="14"/>
  <c r="AO395" i="14"/>
  <c r="D234" i="14"/>
  <c r="P130" i="14"/>
  <c r="AB130" i="14" s="1"/>
  <c r="D131" i="14"/>
  <c r="J396" i="14"/>
  <c r="AT395" i="14"/>
  <c r="AB129" i="14"/>
  <c r="AL323" i="14"/>
  <c r="AL412" i="14" s="1"/>
  <c r="AH323" i="14"/>
  <c r="AH412" i="14" s="1"/>
  <c r="AD323" i="14"/>
  <c r="AD412" i="14" s="1"/>
  <c r="X323" i="14"/>
  <c r="T323" i="14"/>
  <c r="N323" i="14"/>
  <c r="J323" i="14"/>
  <c r="F323" i="14"/>
  <c r="AK323" i="14"/>
  <c r="AK412" i="14" s="1"/>
  <c r="AG323" i="14"/>
  <c r="AG412" i="14" s="1"/>
  <c r="W323" i="14"/>
  <c r="W412" i="14" s="1"/>
  <c r="S323" i="14"/>
  <c r="M323" i="14"/>
  <c r="I323" i="14"/>
  <c r="E323" i="14"/>
  <c r="AF323" i="14"/>
  <c r="AF412" i="14" s="1"/>
  <c r="V323" i="14"/>
  <c r="V412" i="14" s="1"/>
  <c r="L323" i="14"/>
  <c r="D323" i="14"/>
  <c r="D412" i="14" s="1"/>
  <c r="AE323" i="14"/>
  <c r="AE412" i="14" s="1"/>
  <c r="U323" i="14"/>
  <c r="U412" i="14" s="1"/>
  <c r="K323" i="14"/>
  <c r="AI323" i="14"/>
  <c r="AI412" i="14" s="1"/>
  <c r="Z323" i="14"/>
  <c r="H323" i="14"/>
  <c r="Y323" i="14"/>
  <c r="G323" i="14"/>
  <c r="AJ323" i="14"/>
  <c r="AJ412" i="14" s="1"/>
  <c r="R323" i="14"/>
  <c r="R412" i="14" s="1"/>
  <c r="AS395" i="14"/>
  <c r="I396" i="14"/>
  <c r="M396" i="14"/>
  <c r="AW395" i="14"/>
  <c r="AR395" i="14"/>
  <c r="H396" i="14"/>
  <c r="F396" i="14"/>
  <c r="AP395" i="14"/>
  <c r="G396" i="14"/>
  <c r="AQ395" i="14"/>
  <c r="K396" i="14"/>
  <c r="AU395" i="14"/>
  <c r="AV395" i="14"/>
  <c r="L396" i="14"/>
  <c r="M234" i="13"/>
  <c r="I234" i="13"/>
  <c r="E234" i="13"/>
  <c r="J234" i="13"/>
  <c r="H234" i="13"/>
  <c r="L234" i="13"/>
  <c r="G234" i="13"/>
  <c r="K234" i="13"/>
  <c r="F234" i="13"/>
  <c r="X234" i="13"/>
  <c r="T234" i="13"/>
  <c r="W234" i="13"/>
  <c r="U234" i="13"/>
  <c r="AL234" i="13"/>
  <c r="AD234" i="13"/>
  <c r="N234" i="13"/>
  <c r="AI234" i="13"/>
  <c r="Z234" i="13"/>
  <c r="AK234" i="13"/>
  <c r="V234" i="13"/>
  <c r="AH234" i="13"/>
  <c r="AJ234" i="13"/>
  <c r="AE234" i="13"/>
  <c r="S234" i="13"/>
  <c r="Y234" i="13"/>
  <c r="AF234" i="13"/>
  <c r="AG234" i="13"/>
  <c r="R234" i="13"/>
  <c r="H396" i="13"/>
  <c r="BD396" i="13" s="1"/>
  <c r="AR395" i="13"/>
  <c r="J396" i="13"/>
  <c r="BF396" i="13" s="1"/>
  <c r="AT395" i="13"/>
  <c r="AL323" i="13"/>
  <c r="AL412" i="13" s="1"/>
  <c r="AH323" i="13"/>
  <c r="AH412" i="13" s="1"/>
  <c r="AD323" i="13"/>
  <c r="AD412" i="13" s="1"/>
  <c r="X323" i="13"/>
  <c r="T323" i="13"/>
  <c r="N323" i="13"/>
  <c r="J323" i="13"/>
  <c r="F323" i="13"/>
  <c r="AK323" i="13"/>
  <c r="AK412" i="13" s="1"/>
  <c r="AG323" i="13"/>
  <c r="AG412" i="13" s="1"/>
  <c r="AC323" i="13"/>
  <c r="AC412" i="13" s="1"/>
  <c r="W323" i="13"/>
  <c r="S323" i="13"/>
  <c r="M323" i="13"/>
  <c r="I323" i="13"/>
  <c r="E323" i="13"/>
  <c r="AJ323" i="13"/>
  <c r="AJ412" i="13" s="1"/>
  <c r="AF323" i="13"/>
  <c r="AF412" i="13" s="1"/>
  <c r="Z323" i="13"/>
  <c r="V323" i="13"/>
  <c r="R323" i="13"/>
  <c r="L323" i="13"/>
  <c r="H323" i="13"/>
  <c r="D323" i="13"/>
  <c r="D412" i="13" s="1"/>
  <c r="C51" i="9" s="1"/>
  <c r="AE323" i="13"/>
  <c r="AE412" i="13" s="1"/>
  <c r="K323" i="13"/>
  <c r="Y323" i="13"/>
  <c r="G323" i="13"/>
  <c r="U323" i="13"/>
  <c r="Q323" i="13"/>
  <c r="Q412" i="13" s="1"/>
  <c r="AI323" i="13"/>
  <c r="AI412" i="13" s="1"/>
  <c r="F396" i="13"/>
  <c r="BB396" i="13" s="1"/>
  <c r="AP395" i="13"/>
  <c r="L396" i="13"/>
  <c r="BH396" i="13" s="1"/>
  <c r="AV395" i="13"/>
  <c r="AX394" i="13"/>
  <c r="N395" i="13"/>
  <c r="BJ395" i="13" s="1"/>
  <c r="E396" i="13"/>
  <c r="BA396" i="13" s="1"/>
  <c r="AO395" i="13"/>
  <c r="I396" i="13"/>
  <c r="BE396" i="13" s="1"/>
  <c r="AS395" i="13"/>
  <c r="AU395" i="13"/>
  <c r="K396" i="13"/>
  <c r="BG396" i="13" s="1"/>
  <c r="AQ395" i="13"/>
  <c r="G396" i="13"/>
  <c r="BC396" i="13" s="1"/>
  <c r="M396" i="13"/>
  <c r="BI396" i="13" s="1"/>
  <c r="AW395" i="13"/>
  <c r="D234" i="13"/>
  <c r="D131" i="13"/>
  <c r="AE131" i="13"/>
  <c r="F131" i="13"/>
  <c r="AF131" i="14"/>
  <c r="M131" i="14"/>
  <c r="AC129" i="14"/>
  <c r="Z131" i="13"/>
  <c r="L131" i="13"/>
  <c r="L131" i="14"/>
  <c r="J131" i="14"/>
  <c r="W131" i="13"/>
  <c r="Y131" i="13"/>
  <c r="E131" i="13"/>
  <c r="H131" i="14"/>
  <c r="J131" i="13"/>
  <c r="AC130" i="14"/>
  <c r="N131" i="13"/>
  <c r="X131" i="13"/>
  <c r="E131" i="14"/>
  <c r="AL131" i="14"/>
  <c r="AI131" i="13"/>
  <c r="R131" i="13"/>
  <c r="T131" i="13"/>
  <c r="I131" i="14"/>
  <c r="AJ131" i="13"/>
  <c r="AJ131" i="14"/>
  <c r="AG131" i="14"/>
  <c r="U131" i="13"/>
  <c r="V131" i="13"/>
  <c r="AK131" i="13"/>
  <c r="H131" i="13"/>
  <c r="V131" i="14"/>
  <c r="S131" i="13"/>
  <c r="W131" i="14"/>
  <c r="AL131" i="13"/>
  <c r="AE131" i="14"/>
  <c r="U131" i="14"/>
  <c r="K131" i="14"/>
  <c r="AI131" i="14"/>
  <c r="AH131" i="13"/>
  <c r="G131" i="13"/>
  <c r="T131" i="14"/>
  <c r="Z131" i="14"/>
  <c r="AD131" i="13"/>
  <c r="AK131" i="14"/>
  <c r="AF131" i="13"/>
  <c r="N131" i="14"/>
  <c r="Y131" i="14"/>
  <c r="M131" i="13"/>
  <c r="G131" i="14"/>
  <c r="AG131" i="13"/>
  <c r="X131" i="14"/>
  <c r="I131" i="13"/>
  <c r="K131" i="13"/>
  <c r="S131" i="14"/>
  <c r="F131" i="14"/>
  <c r="AD131" i="14"/>
  <c r="AH131" i="14"/>
  <c r="R413" i="14" l="1"/>
  <c r="AG34" i="9"/>
  <c r="U34" i="9"/>
  <c r="AE34" i="9"/>
  <c r="S34" i="9"/>
  <c r="J35" i="9"/>
  <c r="BG396" i="14"/>
  <c r="E35" i="9"/>
  <c r="BB396" i="14"/>
  <c r="L35" i="9"/>
  <c r="BI396" i="14"/>
  <c r="AK33" i="9"/>
  <c r="Y33" i="9"/>
  <c r="AI34" i="9"/>
  <c r="W34" i="9"/>
  <c r="D35" i="9"/>
  <c r="BA396" i="14"/>
  <c r="AH34" i="9"/>
  <c r="V34" i="9"/>
  <c r="AC34" i="9"/>
  <c r="Q34" i="9"/>
  <c r="K35" i="9"/>
  <c r="BH396" i="14"/>
  <c r="G35" i="9"/>
  <c r="BD396" i="14"/>
  <c r="H35" i="9"/>
  <c r="BE396" i="14"/>
  <c r="BJ396" i="14"/>
  <c r="AB34" i="9"/>
  <c r="P34" i="9"/>
  <c r="M34" i="9"/>
  <c r="AD34" i="9"/>
  <c r="R34" i="9"/>
  <c r="F35" i="9"/>
  <c r="BC396" i="14"/>
  <c r="I35" i="9"/>
  <c r="BF396" i="14"/>
  <c r="AJ34" i="9"/>
  <c r="X34" i="9"/>
  <c r="AF34" i="9"/>
  <c r="T34" i="9"/>
  <c r="Z402" i="14"/>
  <c r="Y402" i="14"/>
  <c r="X402" i="14"/>
  <c r="T402" i="14"/>
  <c r="S403" i="14"/>
  <c r="S406" i="13"/>
  <c r="Z411" i="13"/>
  <c r="R403" i="13"/>
  <c r="W402" i="13"/>
  <c r="V402" i="13"/>
  <c r="U408" i="13"/>
  <c r="T409" i="13"/>
  <c r="X409" i="13"/>
  <c r="Y407" i="13"/>
  <c r="AC233" i="14"/>
  <c r="AC323" i="14" s="1"/>
  <c r="AC412" i="14" s="1"/>
  <c r="K235" i="14"/>
  <c r="G235" i="14"/>
  <c r="N235" i="14"/>
  <c r="J235" i="14"/>
  <c r="F235" i="14"/>
  <c r="M235" i="14"/>
  <c r="I235" i="14"/>
  <c r="E235" i="14"/>
  <c r="L235" i="14"/>
  <c r="H235" i="14"/>
  <c r="W235" i="14"/>
  <c r="X235" i="14"/>
  <c r="AG235" i="14"/>
  <c r="AH235" i="14"/>
  <c r="AL235" i="14"/>
  <c r="AI235" i="14"/>
  <c r="V235" i="14"/>
  <c r="AJ235" i="14"/>
  <c r="U235" i="14"/>
  <c r="AD235" i="14"/>
  <c r="S235" i="14"/>
  <c r="AF235" i="14"/>
  <c r="AK235" i="14"/>
  <c r="AE235" i="14"/>
  <c r="Z235" i="14"/>
  <c r="T235" i="14"/>
  <c r="Y235" i="14"/>
  <c r="AC234" i="14"/>
  <c r="H397" i="14"/>
  <c r="AR396" i="14"/>
  <c r="AI324" i="14"/>
  <c r="AI413" i="14" s="1"/>
  <c r="AE324" i="14"/>
  <c r="AE413" i="14" s="1"/>
  <c r="Y324" i="14"/>
  <c r="U324" i="14"/>
  <c r="U413" i="14" s="1"/>
  <c r="Q324" i="14"/>
  <c r="Q413" i="14" s="1"/>
  <c r="K324" i="14"/>
  <c r="G324" i="14"/>
  <c r="AL324" i="14"/>
  <c r="AL413" i="14" s="1"/>
  <c r="AH324" i="14"/>
  <c r="AH413" i="14" s="1"/>
  <c r="AD324" i="14"/>
  <c r="AD413" i="14" s="1"/>
  <c r="X324" i="14"/>
  <c r="T324" i="14"/>
  <c r="N324" i="14"/>
  <c r="J324" i="14"/>
  <c r="F324" i="14"/>
  <c r="AG324" i="14"/>
  <c r="AG413" i="14" s="1"/>
  <c r="W324" i="14"/>
  <c r="W413" i="14" s="1"/>
  <c r="M324" i="14"/>
  <c r="E324" i="14"/>
  <c r="AF324" i="14"/>
  <c r="AF413" i="14" s="1"/>
  <c r="V324" i="14"/>
  <c r="V413" i="14" s="1"/>
  <c r="L324" i="14"/>
  <c r="D324" i="14"/>
  <c r="D413" i="14" s="1"/>
  <c r="AJ324" i="14"/>
  <c r="AJ413" i="14" s="1"/>
  <c r="R324" i="14"/>
  <c r="AC324" i="14"/>
  <c r="I324" i="14"/>
  <c r="Z324" i="14"/>
  <c r="H324" i="14"/>
  <c r="AK324" i="14"/>
  <c r="AK413" i="14" s="1"/>
  <c r="S324" i="14"/>
  <c r="K397" i="14"/>
  <c r="AU396" i="14"/>
  <c r="AW396" i="14"/>
  <c r="M397" i="14"/>
  <c r="J397" i="14"/>
  <c r="AT396" i="14"/>
  <c r="AX396" i="14"/>
  <c r="N397" i="14"/>
  <c r="L397" i="14"/>
  <c r="AV396" i="14"/>
  <c r="AS396" i="14"/>
  <c r="I397" i="14"/>
  <c r="D235" i="14"/>
  <c r="D132" i="14"/>
  <c r="P131" i="14"/>
  <c r="AB131" i="14" s="1"/>
  <c r="G397" i="14"/>
  <c r="AQ396" i="14"/>
  <c r="AP396" i="14"/>
  <c r="F397" i="14"/>
  <c r="AO396" i="14"/>
  <c r="E397" i="14"/>
  <c r="M235" i="13"/>
  <c r="L235" i="13"/>
  <c r="H235" i="13"/>
  <c r="I235" i="13"/>
  <c r="G235" i="13"/>
  <c r="K235" i="13"/>
  <c r="F235" i="13"/>
  <c r="J235" i="13"/>
  <c r="E235" i="13"/>
  <c r="X235" i="13"/>
  <c r="T235" i="13"/>
  <c r="W235" i="13"/>
  <c r="U235" i="13"/>
  <c r="AL235" i="13"/>
  <c r="AD235" i="13"/>
  <c r="N235" i="13"/>
  <c r="AI235" i="13"/>
  <c r="Z235" i="13"/>
  <c r="AK235" i="13"/>
  <c r="V235" i="13"/>
  <c r="AH235" i="13"/>
  <c r="AJ235" i="13"/>
  <c r="AE235" i="13"/>
  <c r="S235" i="13"/>
  <c r="Y235" i="13"/>
  <c r="AF235" i="13"/>
  <c r="AG235" i="13"/>
  <c r="R235" i="13"/>
  <c r="AI324" i="13"/>
  <c r="AI413" i="13" s="1"/>
  <c r="AE324" i="13"/>
  <c r="AE413" i="13" s="1"/>
  <c r="Y324" i="13"/>
  <c r="U324" i="13"/>
  <c r="Q324" i="13"/>
  <c r="Q413" i="13" s="1"/>
  <c r="K324" i="13"/>
  <c r="G324" i="13"/>
  <c r="AL324" i="13"/>
  <c r="AL413" i="13" s="1"/>
  <c r="AH324" i="13"/>
  <c r="AH413" i="13" s="1"/>
  <c r="AD324" i="13"/>
  <c r="AD413" i="13" s="1"/>
  <c r="X324" i="13"/>
  <c r="T324" i="13"/>
  <c r="N324" i="13"/>
  <c r="J324" i="13"/>
  <c r="F324" i="13"/>
  <c r="AK324" i="13"/>
  <c r="AK413" i="13" s="1"/>
  <c r="AG324" i="13"/>
  <c r="AG413" i="13" s="1"/>
  <c r="AC324" i="13"/>
  <c r="AC413" i="13" s="1"/>
  <c r="W324" i="13"/>
  <c r="S324" i="13"/>
  <c r="M324" i="13"/>
  <c r="I324" i="13"/>
  <c r="E324" i="13"/>
  <c r="AF324" i="13"/>
  <c r="AF413" i="13" s="1"/>
  <c r="L324" i="13"/>
  <c r="Z324" i="13"/>
  <c r="H324" i="13"/>
  <c r="V324" i="13"/>
  <c r="R324" i="13"/>
  <c r="D324" i="13"/>
  <c r="D413" i="13" s="1"/>
  <c r="C52" i="9" s="1"/>
  <c r="AJ324" i="13"/>
  <c r="AJ413" i="13" s="1"/>
  <c r="AV396" i="13"/>
  <c r="L397" i="13"/>
  <c r="BH397" i="13" s="1"/>
  <c r="AR396" i="13"/>
  <c r="H397" i="13"/>
  <c r="BD397" i="13" s="1"/>
  <c r="K397" i="13"/>
  <c r="BG397" i="13" s="1"/>
  <c r="AU396" i="13"/>
  <c r="I397" i="13"/>
  <c r="BE397" i="13" s="1"/>
  <c r="AS396" i="13"/>
  <c r="E397" i="13"/>
  <c r="BA397" i="13" s="1"/>
  <c r="AO396" i="13"/>
  <c r="M397" i="13"/>
  <c r="BI397" i="13" s="1"/>
  <c r="AW396" i="13"/>
  <c r="N396" i="13"/>
  <c r="BJ396" i="13" s="1"/>
  <c r="AX395" i="13"/>
  <c r="F397" i="13"/>
  <c r="BB397" i="13" s="1"/>
  <c r="AP396" i="13"/>
  <c r="J397" i="13"/>
  <c r="BF397" i="13" s="1"/>
  <c r="AT396" i="13"/>
  <c r="D235" i="13"/>
  <c r="D132" i="13"/>
  <c r="G397" i="13"/>
  <c r="BC397" i="13" s="1"/>
  <c r="AQ396" i="13"/>
  <c r="AJ132" i="13"/>
  <c r="M132" i="13"/>
  <c r="K132" i="14"/>
  <c r="AD132" i="14"/>
  <c r="G132" i="14"/>
  <c r="N132" i="14"/>
  <c r="AI132" i="13"/>
  <c r="L132" i="13"/>
  <c r="AE132" i="13"/>
  <c r="R132" i="13"/>
  <c r="W132" i="13"/>
  <c r="Y132" i="14"/>
  <c r="E132" i="14"/>
  <c r="K132" i="13"/>
  <c r="Z132" i="13"/>
  <c r="AE132" i="14"/>
  <c r="AL132" i="14"/>
  <c r="AK132" i="13"/>
  <c r="L132" i="14"/>
  <c r="U132" i="13"/>
  <c r="AI132" i="14"/>
  <c r="T132" i="13"/>
  <c r="S132" i="13"/>
  <c r="W132" i="14"/>
  <c r="AG132" i="14"/>
  <c r="F132" i="14"/>
  <c r="X132" i="14"/>
  <c r="M132" i="14"/>
  <c r="E132" i="13"/>
  <c r="I132" i="13"/>
  <c r="AC131" i="14"/>
  <c r="G132" i="13"/>
  <c r="AG132" i="13"/>
  <c r="AF132" i="13"/>
  <c r="U132" i="14"/>
  <c r="AH132" i="14"/>
  <c r="AH132" i="13"/>
  <c r="S132" i="14"/>
  <c r="N132" i="13"/>
  <c r="T132" i="14"/>
  <c r="H132" i="13"/>
  <c r="J132" i="13"/>
  <c r="AL132" i="13"/>
  <c r="AJ132" i="14"/>
  <c r="Y132" i="13"/>
  <c r="Z132" i="14"/>
  <c r="V132" i="13"/>
  <c r="V132" i="14"/>
  <c r="J132" i="14"/>
  <c r="X132" i="13"/>
  <c r="H132" i="14"/>
  <c r="AK132" i="14"/>
  <c r="F132" i="13"/>
  <c r="AF132" i="14"/>
  <c r="I132" i="14"/>
  <c r="AD132" i="13"/>
  <c r="AC413" i="14" l="1"/>
  <c r="M35" i="9"/>
  <c r="F36" i="9"/>
  <c r="BC397" i="14"/>
  <c r="BJ397" i="14"/>
  <c r="G36" i="9"/>
  <c r="BD397" i="14"/>
  <c r="Y34" i="9"/>
  <c r="AK34" i="9"/>
  <c r="AE35" i="9"/>
  <c r="S35" i="9"/>
  <c r="E36" i="9"/>
  <c r="BB397" i="14"/>
  <c r="AK35" i="9"/>
  <c r="Y35" i="9"/>
  <c r="AJ35" i="9"/>
  <c r="X35" i="9"/>
  <c r="AH35" i="9"/>
  <c r="V35" i="9"/>
  <c r="AG35" i="9"/>
  <c r="U35" i="9"/>
  <c r="AF35" i="9"/>
  <c r="T35" i="9"/>
  <c r="AI35" i="9"/>
  <c r="W35" i="9"/>
  <c r="AB35" i="9"/>
  <c r="P35" i="9"/>
  <c r="Q35" i="9"/>
  <c r="AC35" i="9"/>
  <c r="H36" i="9"/>
  <c r="BE397" i="14"/>
  <c r="L36" i="9"/>
  <c r="BI397" i="14"/>
  <c r="AD35" i="9"/>
  <c r="R35" i="9"/>
  <c r="R414" i="14"/>
  <c r="D36" i="9"/>
  <c r="BA397" i="14"/>
  <c r="K36" i="9"/>
  <c r="BH397" i="14"/>
  <c r="I36" i="9"/>
  <c r="BF397" i="14"/>
  <c r="J36" i="9"/>
  <c r="BG397" i="14"/>
  <c r="T403" i="14"/>
  <c r="Y403" i="14"/>
  <c r="S404" i="14"/>
  <c r="X403" i="14"/>
  <c r="Z403" i="14"/>
  <c r="Y408" i="13"/>
  <c r="T410" i="13"/>
  <c r="V403" i="13"/>
  <c r="R404" i="13"/>
  <c r="S407" i="13"/>
  <c r="Z412" i="13"/>
  <c r="X410" i="13"/>
  <c r="U409" i="13"/>
  <c r="W403" i="13"/>
  <c r="L236" i="14"/>
  <c r="H236" i="14"/>
  <c r="K236" i="14"/>
  <c r="G236" i="14"/>
  <c r="N236" i="14"/>
  <c r="J236" i="14"/>
  <c r="F236" i="14"/>
  <c r="M236" i="14"/>
  <c r="I236" i="14"/>
  <c r="E236" i="14"/>
  <c r="W236" i="14"/>
  <c r="X236" i="14"/>
  <c r="AG236" i="14"/>
  <c r="AH236" i="14"/>
  <c r="AL236" i="14"/>
  <c r="AI236" i="14"/>
  <c r="V236" i="14"/>
  <c r="AJ236" i="14"/>
  <c r="U236" i="14"/>
  <c r="AD236" i="14"/>
  <c r="S236" i="14"/>
  <c r="AF236" i="14"/>
  <c r="AK236" i="14"/>
  <c r="AE236" i="14"/>
  <c r="Z236" i="14"/>
  <c r="T236" i="14"/>
  <c r="Y236" i="14"/>
  <c r="AC235" i="14"/>
  <c r="AC325" i="14" s="1"/>
  <c r="AC414" i="14" s="1"/>
  <c r="G398" i="14"/>
  <c r="AQ397" i="14"/>
  <c r="M398" i="14"/>
  <c r="AW397" i="14"/>
  <c r="AP397" i="14"/>
  <c r="F398" i="14"/>
  <c r="D236" i="14"/>
  <c r="D133" i="14"/>
  <c r="P132" i="14"/>
  <c r="AB132" i="14" s="1"/>
  <c r="AT397" i="14"/>
  <c r="J398" i="14"/>
  <c r="H398" i="14"/>
  <c r="AR397" i="14"/>
  <c r="AJ325" i="14"/>
  <c r="AJ414" i="14" s="1"/>
  <c r="AF325" i="14"/>
  <c r="AF414" i="14" s="1"/>
  <c r="Z325" i="14"/>
  <c r="V325" i="14"/>
  <c r="V414" i="14" s="1"/>
  <c r="R325" i="14"/>
  <c r="L325" i="14"/>
  <c r="H325" i="14"/>
  <c r="D325" i="14"/>
  <c r="D414" i="14" s="1"/>
  <c r="AI325" i="14"/>
  <c r="AI414" i="14" s="1"/>
  <c r="AE325" i="14"/>
  <c r="AE414" i="14" s="1"/>
  <c r="Y325" i="14"/>
  <c r="U325" i="14"/>
  <c r="U414" i="14" s="1"/>
  <c r="Q325" i="14"/>
  <c r="Q414" i="14" s="1"/>
  <c r="K325" i="14"/>
  <c r="G325" i="14"/>
  <c r="AH325" i="14"/>
  <c r="AH414" i="14" s="1"/>
  <c r="X325" i="14"/>
  <c r="N325" i="14"/>
  <c r="F325" i="14"/>
  <c r="AG325" i="14"/>
  <c r="AG414" i="14" s="1"/>
  <c r="W325" i="14"/>
  <c r="W414" i="14" s="1"/>
  <c r="M325" i="14"/>
  <c r="E325" i="14"/>
  <c r="AK325" i="14"/>
  <c r="AK414" i="14" s="1"/>
  <c r="S325" i="14"/>
  <c r="AD325" i="14"/>
  <c r="AD414" i="14" s="1"/>
  <c r="J325" i="14"/>
  <c r="I325" i="14"/>
  <c r="AL325" i="14"/>
  <c r="AL414" i="14" s="1"/>
  <c r="T325" i="14"/>
  <c r="AX397" i="14"/>
  <c r="N398" i="14"/>
  <c r="L398" i="14"/>
  <c r="AV397" i="14"/>
  <c r="E398" i="14"/>
  <c r="AO397" i="14"/>
  <c r="I398" i="14"/>
  <c r="AS397" i="14"/>
  <c r="AU397" i="14"/>
  <c r="K398" i="14"/>
  <c r="L236" i="13"/>
  <c r="H236" i="13"/>
  <c r="K236" i="13"/>
  <c r="G236" i="13"/>
  <c r="F236" i="13"/>
  <c r="M236" i="13"/>
  <c r="E236" i="13"/>
  <c r="J236" i="13"/>
  <c r="I236" i="13"/>
  <c r="X236" i="13"/>
  <c r="T236" i="13"/>
  <c r="W236" i="13"/>
  <c r="U236" i="13"/>
  <c r="AL236" i="13"/>
  <c r="AD236" i="13"/>
  <c r="N236" i="13"/>
  <c r="AI236" i="13"/>
  <c r="Z236" i="13"/>
  <c r="AK236" i="13"/>
  <c r="V236" i="13"/>
  <c r="AH236" i="13"/>
  <c r="AJ236" i="13"/>
  <c r="AE236" i="13"/>
  <c r="S236" i="13"/>
  <c r="Y236" i="13"/>
  <c r="AF236" i="13"/>
  <c r="AG236" i="13"/>
  <c r="R236" i="13"/>
  <c r="AJ325" i="13"/>
  <c r="AJ414" i="13" s="1"/>
  <c r="AF325" i="13"/>
  <c r="AF414" i="13" s="1"/>
  <c r="Z325" i="13"/>
  <c r="V325" i="13"/>
  <c r="R325" i="13"/>
  <c r="L325" i="13"/>
  <c r="H325" i="13"/>
  <c r="D325" i="13"/>
  <c r="D414" i="13" s="1"/>
  <c r="C53" i="9" s="1"/>
  <c r="AI325" i="13"/>
  <c r="AI414" i="13" s="1"/>
  <c r="AE325" i="13"/>
  <c r="AE414" i="13" s="1"/>
  <c r="Y325" i="13"/>
  <c r="U325" i="13"/>
  <c r="Q325" i="13"/>
  <c r="Q414" i="13" s="1"/>
  <c r="K325" i="13"/>
  <c r="G325" i="13"/>
  <c r="AL325" i="13"/>
  <c r="AL414" i="13" s="1"/>
  <c r="AH325" i="13"/>
  <c r="AH414" i="13" s="1"/>
  <c r="AD325" i="13"/>
  <c r="AD414" i="13" s="1"/>
  <c r="X325" i="13"/>
  <c r="T325" i="13"/>
  <c r="N325" i="13"/>
  <c r="J325" i="13"/>
  <c r="F325" i="13"/>
  <c r="AG325" i="13"/>
  <c r="AG414" i="13" s="1"/>
  <c r="M325" i="13"/>
  <c r="AC325" i="13"/>
  <c r="AC414" i="13" s="1"/>
  <c r="I325" i="13"/>
  <c r="W325" i="13"/>
  <c r="S325" i="13"/>
  <c r="E325" i="13"/>
  <c r="AK325" i="13"/>
  <c r="AK414" i="13" s="1"/>
  <c r="J398" i="13"/>
  <c r="BF398" i="13" s="1"/>
  <c r="AT397" i="13"/>
  <c r="K398" i="13"/>
  <c r="BG398" i="13" s="1"/>
  <c r="AU397" i="13"/>
  <c r="G398" i="13"/>
  <c r="BC398" i="13" s="1"/>
  <c r="AQ397" i="13"/>
  <c r="F398" i="13"/>
  <c r="BB398" i="13" s="1"/>
  <c r="AP397" i="13"/>
  <c r="L398" i="13"/>
  <c r="BH398" i="13" s="1"/>
  <c r="AV397" i="13"/>
  <c r="H398" i="13"/>
  <c r="BD398" i="13" s="1"/>
  <c r="AR397" i="13"/>
  <c r="N397" i="13"/>
  <c r="BJ397" i="13" s="1"/>
  <c r="AX396" i="13"/>
  <c r="AO397" i="13"/>
  <c r="E398" i="13"/>
  <c r="BA398" i="13" s="1"/>
  <c r="D236" i="13"/>
  <c r="D133" i="13"/>
  <c r="AW397" i="13"/>
  <c r="M398" i="13"/>
  <c r="BI398" i="13" s="1"/>
  <c r="AS397" i="13"/>
  <c r="I398" i="13"/>
  <c r="BE398" i="13" s="1"/>
  <c r="Y133" i="13"/>
  <c r="H133" i="13"/>
  <c r="J133" i="14"/>
  <c r="AJ133" i="14"/>
  <c r="W133" i="13"/>
  <c r="X133" i="14"/>
  <c r="AF133" i="13"/>
  <c r="AL133" i="14"/>
  <c r="H133" i="14"/>
  <c r="I133" i="14"/>
  <c r="AE133" i="13"/>
  <c r="L133" i="13"/>
  <c r="AE133" i="14"/>
  <c r="AL133" i="13"/>
  <c r="AI133" i="14"/>
  <c r="F133" i="13"/>
  <c r="G133" i="14"/>
  <c r="R133" i="13"/>
  <c r="Y133" i="14"/>
  <c r="AK133" i="13"/>
  <c r="J133" i="13"/>
  <c r="E133" i="13"/>
  <c r="AI133" i="13"/>
  <c r="AC132" i="14"/>
  <c r="AK133" i="14"/>
  <c r="G133" i="13"/>
  <c r="V133" i="13"/>
  <c r="V133" i="14"/>
  <c r="AH133" i="14"/>
  <c r="AD133" i="14"/>
  <c r="U133" i="13"/>
  <c r="S133" i="14"/>
  <c r="W133" i="14"/>
  <c r="AG133" i="14"/>
  <c r="Z133" i="14"/>
  <c r="I133" i="13"/>
  <c r="AG133" i="13"/>
  <c r="AF133" i="14"/>
  <c r="T133" i="14"/>
  <c r="AH133" i="13"/>
  <c r="M133" i="13"/>
  <c r="M133" i="14"/>
  <c r="Z133" i="13"/>
  <c r="L133" i="14"/>
  <c r="N133" i="14"/>
  <c r="K133" i="13"/>
  <c r="S133" i="13"/>
  <c r="F133" i="14"/>
  <c r="AJ133" i="13"/>
  <c r="AD133" i="13"/>
  <c r="U133" i="14"/>
  <c r="N133" i="13"/>
  <c r="E133" i="14"/>
  <c r="X133" i="13"/>
  <c r="T133" i="13"/>
  <c r="K133" i="14"/>
  <c r="J37" i="9" l="1"/>
  <c r="BG398" i="14"/>
  <c r="D37" i="9"/>
  <c r="BA398" i="14"/>
  <c r="G37" i="9"/>
  <c r="BD398" i="14"/>
  <c r="AH36" i="9"/>
  <c r="V36" i="9"/>
  <c r="AI36" i="9"/>
  <c r="W36" i="9"/>
  <c r="AJ36" i="9"/>
  <c r="X36" i="9"/>
  <c r="M36" i="9"/>
  <c r="AC36" i="9"/>
  <c r="Q36" i="9"/>
  <c r="I37" i="9"/>
  <c r="BF398" i="14"/>
  <c r="L37" i="9"/>
  <c r="BI398" i="14"/>
  <c r="BJ398" i="14"/>
  <c r="F37" i="9"/>
  <c r="BC398" i="14"/>
  <c r="H37" i="9"/>
  <c r="BE398" i="14"/>
  <c r="K37" i="9"/>
  <c r="BH398" i="14"/>
  <c r="E37" i="9"/>
  <c r="BB398" i="14"/>
  <c r="AG36" i="9"/>
  <c r="U36" i="9"/>
  <c r="AB36" i="9"/>
  <c r="P36" i="9"/>
  <c r="AF36" i="9"/>
  <c r="T36" i="9"/>
  <c r="S36" i="9"/>
  <c r="AE36" i="9"/>
  <c r="AD36" i="9"/>
  <c r="R36" i="9"/>
  <c r="X404" i="14"/>
  <c r="Y404" i="14"/>
  <c r="Z404" i="14"/>
  <c r="S405" i="14"/>
  <c r="T404" i="14"/>
  <c r="W404" i="13"/>
  <c r="X411" i="13"/>
  <c r="S408" i="13"/>
  <c r="Y409" i="13"/>
  <c r="U410" i="13"/>
  <c r="Z413" i="13"/>
  <c r="R405" i="13"/>
  <c r="T411" i="13"/>
  <c r="V404" i="13"/>
  <c r="AC236" i="14"/>
  <c r="AC326" i="14" s="1"/>
  <c r="AC415" i="14" s="1"/>
  <c r="M237" i="14"/>
  <c r="I237" i="14"/>
  <c r="E237" i="14"/>
  <c r="L237" i="14"/>
  <c r="H237" i="14"/>
  <c r="K237" i="14"/>
  <c r="G237" i="14"/>
  <c r="N237" i="14"/>
  <c r="J237" i="14"/>
  <c r="F237" i="14"/>
  <c r="W237" i="14"/>
  <c r="X237" i="14"/>
  <c r="AG237" i="14"/>
  <c r="AH237" i="14"/>
  <c r="AL237" i="14"/>
  <c r="AI237" i="14"/>
  <c r="V237" i="14"/>
  <c r="AJ237" i="14"/>
  <c r="U237" i="14"/>
  <c r="AD237" i="14"/>
  <c r="S237" i="14"/>
  <c r="AF237" i="14"/>
  <c r="AK237" i="14"/>
  <c r="AE237" i="14"/>
  <c r="Z237" i="14"/>
  <c r="T237" i="14"/>
  <c r="Y237" i="14"/>
  <c r="AK326" i="14"/>
  <c r="AK415" i="14" s="1"/>
  <c r="AG326" i="14"/>
  <c r="AG415" i="14" s="1"/>
  <c r="W326" i="14"/>
  <c r="W415" i="14" s="1"/>
  <c r="S326" i="14"/>
  <c r="M326" i="14"/>
  <c r="I326" i="14"/>
  <c r="E326" i="14"/>
  <c r="AJ326" i="14"/>
  <c r="AJ415" i="14" s="1"/>
  <c r="AF326" i="14"/>
  <c r="AF415" i="14" s="1"/>
  <c r="Z326" i="14"/>
  <c r="V326" i="14"/>
  <c r="V415" i="14" s="1"/>
  <c r="R326" i="14"/>
  <c r="R415" i="14" s="1"/>
  <c r="L326" i="14"/>
  <c r="H326" i="14"/>
  <c r="D326" i="14"/>
  <c r="D415" i="14" s="1"/>
  <c r="AI326" i="14"/>
  <c r="AI415" i="14" s="1"/>
  <c r="Y326" i="14"/>
  <c r="Q326" i="14"/>
  <c r="Q415" i="14" s="1"/>
  <c r="G326" i="14"/>
  <c r="AH326" i="14"/>
  <c r="AH415" i="14" s="1"/>
  <c r="X326" i="14"/>
  <c r="N326" i="14"/>
  <c r="F326" i="14"/>
  <c r="AL326" i="14"/>
  <c r="AL415" i="14" s="1"/>
  <c r="T326" i="14"/>
  <c r="AE326" i="14"/>
  <c r="AE415" i="14" s="1"/>
  <c r="K326" i="14"/>
  <c r="AD326" i="14"/>
  <c r="AD415" i="14" s="1"/>
  <c r="J326" i="14"/>
  <c r="U326" i="14"/>
  <c r="U415" i="14" s="1"/>
  <c r="AQ398" i="14"/>
  <c r="G399" i="14"/>
  <c r="E399" i="14"/>
  <c r="AO398" i="14"/>
  <c r="M399" i="14"/>
  <c r="AW398" i="14"/>
  <c r="J399" i="14"/>
  <c r="AT398" i="14"/>
  <c r="AU398" i="14"/>
  <c r="K399" i="14"/>
  <c r="L399" i="14"/>
  <c r="AV398" i="14"/>
  <c r="F399" i="14"/>
  <c r="AP398" i="14"/>
  <c r="I399" i="14"/>
  <c r="AS398" i="14"/>
  <c r="N399" i="14"/>
  <c r="AX398" i="14"/>
  <c r="AR398" i="14"/>
  <c r="H399" i="14"/>
  <c r="D237" i="14"/>
  <c r="D134" i="14"/>
  <c r="P133" i="14"/>
  <c r="AB133" i="14" s="1"/>
  <c r="K237" i="13"/>
  <c r="G237" i="13"/>
  <c r="J237" i="13"/>
  <c r="F237" i="13"/>
  <c r="M237" i="13"/>
  <c r="E237" i="13"/>
  <c r="L237" i="13"/>
  <c r="I237" i="13"/>
  <c r="H237" i="13"/>
  <c r="X237" i="13"/>
  <c r="T237" i="13"/>
  <c r="W237" i="13"/>
  <c r="U237" i="13"/>
  <c r="AL237" i="13"/>
  <c r="AD237" i="13"/>
  <c r="N237" i="13"/>
  <c r="AI237" i="13"/>
  <c r="Z237" i="13"/>
  <c r="AK237" i="13"/>
  <c r="V237" i="13"/>
  <c r="AH237" i="13"/>
  <c r="AJ237" i="13"/>
  <c r="AE237" i="13"/>
  <c r="S237" i="13"/>
  <c r="Y237" i="13"/>
  <c r="AF237" i="13"/>
  <c r="AG237" i="13"/>
  <c r="R237" i="13"/>
  <c r="E399" i="13"/>
  <c r="BA399" i="13" s="1"/>
  <c r="AO398" i="13"/>
  <c r="K399" i="13"/>
  <c r="BG399" i="13" s="1"/>
  <c r="AU398" i="13"/>
  <c r="AT398" i="13"/>
  <c r="J399" i="13"/>
  <c r="BF399" i="13" s="1"/>
  <c r="D237" i="13"/>
  <c r="D134" i="13"/>
  <c r="H399" i="13"/>
  <c r="BD399" i="13" s="1"/>
  <c r="AR398" i="13"/>
  <c r="I399" i="13"/>
  <c r="BE399" i="13" s="1"/>
  <c r="AS398" i="13"/>
  <c r="AK326" i="13"/>
  <c r="AK415" i="13" s="1"/>
  <c r="AG326" i="13"/>
  <c r="AG415" i="13" s="1"/>
  <c r="AC326" i="13"/>
  <c r="AC415" i="13" s="1"/>
  <c r="W326" i="13"/>
  <c r="S326" i="13"/>
  <c r="M326" i="13"/>
  <c r="I326" i="13"/>
  <c r="E326" i="13"/>
  <c r="AJ326" i="13"/>
  <c r="AJ415" i="13" s="1"/>
  <c r="AF326" i="13"/>
  <c r="AF415" i="13" s="1"/>
  <c r="Z326" i="13"/>
  <c r="V326" i="13"/>
  <c r="R326" i="13"/>
  <c r="L326" i="13"/>
  <c r="H326" i="13"/>
  <c r="D326" i="13"/>
  <c r="D415" i="13" s="1"/>
  <c r="C54" i="9" s="1"/>
  <c r="AI326" i="13"/>
  <c r="AI415" i="13" s="1"/>
  <c r="AE326" i="13"/>
  <c r="AE415" i="13" s="1"/>
  <c r="Y326" i="13"/>
  <c r="U326" i="13"/>
  <c r="Q326" i="13"/>
  <c r="Q415" i="13" s="1"/>
  <c r="K326" i="13"/>
  <c r="G326" i="13"/>
  <c r="AH326" i="13"/>
  <c r="AH415" i="13" s="1"/>
  <c r="N326" i="13"/>
  <c r="AD326" i="13"/>
  <c r="AD415" i="13" s="1"/>
  <c r="J326" i="13"/>
  <c r="X326" i="13"/>
  <c r="T326" i="13"/>
  <c r="F326" i="13"/>
  <c r="AL326" i="13"/>
  <c r="AL415" i="13" s="1"/>
  <c r="M399" i="13"/>
  <c r="BI399" i="13" s="1"/>
  <c r="AW398" i="13"/>
  <c r="N398" i="13"/>
  <c r="BJ398" i="13" s="1"/>
  <c r="AX397" i="13"/>
  <c r="L399" i="13"/>
  <c r="BH399" i="13" s="1"/>
  <c r="AV398" i="13"/>
  <c r="AP398" i="13"/>
  <c r="F399" i="13"/>
  <c r="BB399" i="13" s="1"/>
  <c r="G399" i="13"/>
  <c r="BC399" i="13" s="1"/>
  <c r="AQ398" i="13"/>
  <c r="Z134" i="13"/>
  <c r="G134" i="13"/>
  <c r="E134" i="14"/>
  <c r="AD134" i="13"/>
  <c r="Y134" i="13"/>
  <c r="H134" i="13"/>
  <c r="L134" i="14"/>
  <c r="X134" i="14"/>
  <c r="AE134" i="14"/>
  <c r="S134" i="13"/>
  <c r="L134" i="13"/>
  <c r="U134" i="14"/>
  <c r="M134" i="14"/>
  <c r="AC133" i="14"/>
  <c r="J134" i="13"/>
  <c r="M134" i="13"/>
  <c r="F134" i="14"/>
  <c r="S134" i="14"/>
  <c r="F134" i="13"/>
  <c r="AH134" i="14"/>
  <c r="G134" i="14"/>
  <c r="N134" i="14"/>
  <c r="K134" i="14"/>
  <c r="AL134" i="14"/>
  <c r="AL134" i="13"/>
  <c r="AI134" i="14"/>
  <c r="V134" i="14"/>
  <c r="AH134" i="13"/>
  <c r="AJ134" i="14"/>
  <c r="V134" i="13"/>
  <c r="AG134" i="13"/>
  <c r="AJ134" i="13"/>
  <c r="I134" i="13"/>
  <c r="W134" i="14"/>
  <c r="U134" i="13"/>
  <c r="E134" i="13"/>
  <c r="W134" i="13"/>
  <c r="T134" i="13"/>
  <c r="AF134" i="13"/>
  <c r="X134" i="13"/>
  <c r="AK134" i="14"/>
  <c r="AD134" i="14"/>
  <c r="T134" i="14"/>
  <c r="AI134" i="13"/>
  <c r="K134" i="13"/>
  <c r="J134" i="14"/>
  <c r="AK134" i="13"/>
  <c r="Y134" i="14"/>
  <c r="N134" i="13"/>
  <c r="AG134" i="14"/>
  <c r="Z134" i="14"/>
  <c r="AE134" i="13"/>
  <c r="AF134" i="14"/>
  <c r="H134" i="14"/>
  <c r="R134" i="13"/>
  <c r="I134" i="14"/>
  <c r="F38" i="9" l="1"/>
  <c r="BC399" i="14"/>
  <c r="AI37" i="9"/>
  <c r="W37" i="9"/>
  <c r="AB37" i="9"/>
  <c r="P37" i="9"/>
  <c r="BJ399" i="14"/>
  <c r="E38" i="9"/>
  <c r="BB399" i="14"/>
  <c r="L38" i="9"/>
  <c r="BI399" i="14"/>
  <c r="AD37" i="9"/>
  <c r="R37" i="9"/>
  <c r="AJ37" i="9"/>
  <c r="X37" i="9"/>
  <c r="G38" i="9"/>
  <c r="BD399" i="14"/>
  <c r="AC37" i="9"/>
  <c r="Q37" i="9"/>
  <c r="T37" i="9"/>
  <c r="AF37" i="9"/>
  <c r="AK36" i="9"/>
  <c r="Y36" i="9"/>
  <c r="S37" i="9"/>
  <c r="AE37" i="9"/>
  <c r="J38" i="9"/>
  <c r="BG399" i="14"/>
  <c r="AH37" i="9"/>
  <c r="V37" i="9"/>
  <c r="H38" i="9"/>
  <c r="BE399" i="14"/>
  <c r="K38" i="9"/>
  <c r="BH399" i="14"/>
  <c r="I38" i="9"/>
  <c r="BF399" i="14"/>
  <c r="D38" i="9"/>
  <c r="BA399" i="14"/>
  <c r="M37" i="9"/>
  <c r="AG37" i="9"/>
  <c r="U37" i="9"/>
  <c r="S406" i="14"/>
  <c r="Y405" i="14"/>
  <c r="T405" i="14"/>
  <c r="Z405" i="14"/>
  <c r="X405" i="14"/>
  <c r="T412" i="13"/>
  <c r="Z414" i="13"/>
  <c r="Y410" i="13"/>
  <c r="X412" i="13"/>
  <c r="V405" i="13"/>
  <c r="R406" i="13"/>
  <c r="U411" i="13"/>
  <c r="S409" i="13"/>
  <c r="W405" i="13"/>
  <c r="N238" i="14"/>
  <c r="N135" i="14"/>
  <c r="N239" i="14" s="1"/>
  <c r="J238" i="14"/>
  <c r="J166" i="14"/>
  <c r="J270" i="14" s="1"/>
  <c r="F238" i="14"/>
  <c r="F167" i="14"/>
  <c r="F271" i="14" s="1"/>
  <c r="M238" i="14"/>
  <c r="M163" i="14"/>
  <c r="M267" i="14" s="1"/>
  <c r="I238" i="14"/>
  <c r="E238" i="14"/>
  <c r="E166" i="14"/>
  <c r="E270" i="14" s="1"/>
  <c r="L238" i="14"/>
  <c r="H238" i="14"/>
  <c r="K238" i="14"/>
  <c r="G238" i="14"/>
  <c r="W238" i="14"/>
  <c r="W162" i="14"/>
  <c r="W266" i="14" s="1"/>
  <c r="X238" i="14"/>
  <c r="X135" i="14"/>
  <c r="X239" i="14" s="1"/>
  <c r="AG238" i="14"/>
  <c r="AH238" i="14"/>
  <c r="AL238" i="14"/>
  <c r="AI164" i="14"/>
  <c r="AI268" i="14" s="1"/>
  <c r="AI238" i="14"/>
  <c r="V238" i="14"/>
  <c r="V167" i="14"/>
  <c r="V271" i="14" s="1"/>
  <c r="AJ238" i="14"/>
  <c r="U238" i="14"/>
  <c r="U163" i="14"/>
  <c r="U267" i="14" s="1"/>
  <c r="AD238" i="14"/>
  <c r="S238" i="14"/>
  <c r="AF238" i="14"/>
  <c r="AK238" i="14"/>
  <c r="AK166" i="14"/>
  <c r="AK270" i="14" s="1"/>
  <c r="AE238" i="14"/>
  <c r="Z238" i="14"/>
  <c r="T238" i="14"/>
  <c r="T161" i="14"/>
  <c r="T265" i="14" s="1"/>
  <c r="Y238" i="14"/>
  <c r="Y135" i="14"/>
  <c r="Y239" i="14" s="1"/>
  <c r="AC237" i="14"/>
  <c r="I400" i="14"/>
  <c r="AS399" i="14"/>
  <c r="D238" i="14"/>
  <c r="D135" i="14"/>
  <c r="J135" i="14" s="1"/>
  <c r="J239" i="14" s="1"/>
  <c r="P134" i="14"/>
  <c r="AB134" i="14" s="1"/>
  <c r="AV399" i="14"/>
  <c r="L400" i="14"/>
  <c r="G400" i="14"/>
  <c r="AQ399" i="14"/>
  <c r="AL327" i="14"/>
  <c r="AL416" i="14" s="1"/>
  <c r="AH327" i="14"/>
  <c r="AH416" i="14" s="1"/>
  <c r="AD327" i="14"/>
  <c r="AD416" i="14" s="1"/>
  <c r="X327" i="14"/>
  <c r="T327" i="14"/>
  <c r="N327" i="14"/>
  <c r="J327" i="14"/>
  <c r="F327" i="14"/>
  <c r="AK327" i="14"/>
  <c r="AK416" i="14" s="1"/>
  <c r="AG327" i="14"/>
  <c r="AG416" i="14" s="1"/>
  <c r="AC327" i="14"/>
  <c r="AC416" i="14" s="1"/>
  <c r="W327" i="14"/>
  <c r="W416" i="14" s="1"/>
  <c r="S327" i="14"/>
  <c r="M327" i="14"/>
  <c r="I327" i="14"/>
  <c r="E327" i="14"/>
  <c r="AJ327" i="14"/>
  <c r="AJ416" i="14" s="1"/>
  <c r="Z327" i="14"/>
  <c r="R327" i="14"/>
  <c r="R416" i="14" s="1"/>
  <c r="H327" i="14"/>
  <c r="AI327" i="14"/>
  <c r="AI416" i="14" s="1"/>
  <c r="Y327" i="14"/>
  <c r="Q327" i="14"/>
  <c r="Q416" i="14" s="1"/>
  <c r="G327" i="14"/>
  <c r="U327" i="14"/>
  <c r="U416" i="14" s="1"/>
  <c r="AF327" i="14"/>
  <c r="AF416" i="14" s="1"/>
  <c r="L327" i="14"/>
  <c r="AE327" i="14"/>
  <c r="AE416" i="14" s="1"/>
  <c r="K327" i="14"/>
  <c r="V327" i="14"/>
  <c r="V416" i="14" s="1"/>
  <c r="D327" i="14"/>
  <c r="D416" i="14" s="1"/>
  <c r="N400" i="14"/>
  <c r="AX399" i="14"/>
  <c r="K400" i="14"/>
  <c r="AU399" i="14"/>
  <c r="AO399" i="14"/>
  <c r="E400" i="14"/>
  <c r="AW399" i="14"/>
  <c r="M400" i="14"/>
  <c r="AR399" i="14"/>
  <c r="H400" i="14"/>
  <c r="F400" i="14"/>
  <c r="AP399" i="14"/>
  <c r="J400" i="14"/>
  <c r="AT399" i="14"/>
  <c r="K238" i="13"/>
  <c r="G238" i="13"/>
  <c r="J238" i="13"/>
  <c r="F238" i="13"/>
  <c r="M238" i="13"/>
  <c r="I238" i="13"/>
  <c r="E238" i="13"/>
  <c r="L238" i="13"/>
  <c r="H238" i="13"/>
  <c r="X238" i="13"/>
  <c r="T238" i="13"/>
  <c r="W238" i="13"/>
  <c r="U238" i="13"/>
  <c r="AL238" i="13"/>
  <c r="AD238" i="13"/>
  <c r="N238" i="13"/>
  <c r="AI238" i="13"/>
  <c r="Z238" i="13"/>
  <c r="AK238" i="13"/>
  <c r="V238" i="13"/>
  <c r="AH238" i="13"/>
  <c r="AJ238" i="13"/>
  <c r="AE238" i="13"/>
  <c r="S238" i="13"/>
  <c r="Y238" i="13"/>
  <c r="AF238" i="13"/>
  <c r="AG238" i="13"/>
  <c r="R238" i="13"/>
  <c r="D238" i="13"/>
  <c r="D135" i="13"/>
  <c r="K165" i="13" s="1"/>
  <c r="K269" i="13" s="1"/>
  <c r="AL327" i="13"/>
  <c r="AL416" i="13" s="1"/>
  <c r="AH327" i="13"/>
  <c r="AH416" i="13" s="1"/>
  <c r="AD327" i="13"/>
  <c r="AD416" i="13" s="1"/>
  <c r="X327" i="13"/>
  <c r="T327" i="13"/>
  <c r="N327" i="13"/>
  <c r="J327" i="13"/>
  <c r="F327" i="13"/>
  <c r="AK327" i="13"/>
  <c r="AK416" i="13" s="1"/>
  <c r="AG327" i="13"/>
  <c r="AG416" i="13" s="1"/>
  <c r="AC327" i="13"/>
  <c r="AC416" i="13" s="1"/>
  <c r="W327" i="13"/>
  <c r="S327" i="13"/>
  <c r="M327" i="13"/>
  <c r="I327" i="13"/>
  <c r="E327" i="13"/>
  <c r="AJ327" i="13"/>
  <c r="AJ416" i="13" s="1"/>
  <c r="AF327" i="13"/>
  <c r="AF416" i="13" s="1"/>
  <c r="Z327" i="13"/>
  <c r="V327" i="13"/>
  <c r="R327" i="13"/>
  <c r="L327" i="13"/>
  <c r="H327" i="13"/>
  <c r="D327" i="13"/>
  <c r="D416" i="13" s="1"/>
  <c r="C55" i="9" s="1"/>
  <c r="AI327" i="13"/>
  <c r="AI416" i="13" s="1"/>
  <c r="Q327" i="13"/>
  <c r="Q416" i="13" s="1"/>
  <c r="AE327" i="13"/>
  <c r="AE416" i="13" s="1"/>
  <c r="K327" i="13"/>
  <c r="Y327" i="13"/>
  <c r="U327" i="13"/>
  <c r="G327" i="13"/>
  <c r="AQ399" i="13"/>
  <c r="G400" i="13"/>
  <c r="BC400" i="13" s="1"/>
  <c r="L400" i="13"/>
  <c r="BH400" i="13" s="1"/>
  <c r="AV399" i="13"/>
  <c r="J400" i="13"/>
  <c r="BF400" i="13" s="1"/>
  <c r="AT399" i="13"/>
  <c r="E400" i="13"/>
  <c r="BA400" i="13" s="1"/>
  <c r="AO399" i="13"/>
  <c r="M400" i="13"/>
  <c r="BI400" i="13" s="1"/>
  <c r="AW399" i="13"/>
  <c r="AX398" i="13"/>
  <c r="N399" i="13"/>
  <c r="BJ399" i="13" s="1"/>
  <c r="AU399" i="13"/>
  <c r="K400" i="13"/>
  <c r="BG400" i="13" s="1"/>
  <c r="F400" i="13"/>
  <c r="BB400" i="13" s="1"/>
  <c r="AP399" i="13"/>
  <c r="I400" i="13"/>
  <c r="BE400" i="13" s="1"/>
  <c r="AS399" i="13"/>
  <c r="H400" i="13"/>
  <c r="BD400" i="13" s="1"/>
  <c r="AR399" i="13"/>
  <c r="E13" i="11"/>
  <c r="E56" i="11" s="1"/>
  <c r="C130" i="12"/>
  <c r="AC134" i="14"/>
  <c r="M38" i="9" l="1"/>
  <c r="AK38" i="9" s="1"/>
  <c r="D39" i="9"/>
  <c r="BA400" i="14"/>
  <c r="G39" i="9"/>
  <c r="BD400" i="14"/>
  <c r="I39" i="9"/>
  <c r="BF400" i="14"/>
  <c r="BJ400" i="14"/>
  <c r="H39" i="9"/>
  <c r="BE400" i="14"/>
  <c r="Y165" i="14"/>
  <c r="Y269" i="14" s="1"/>
  <c r="T167" i="14"/>
  <c r="T271" i="14" s="1"/>
  <c r="Z167" i="14"/>
  <c r="Z271" i="14" s="1"/>
  <c r="AK163" i="14"/>
  <c r="AK267" i="14" s="1"/>
  <c r="AK358" i="14" s="1"/>
  <c r="S160" i="14"/>
  <c r="S264" i="14" s="1"/>
  <c r="AD165" i="14"/>
  <c r="AD269" i="14" s="1"/>
  <c r="AL163" i="14"/>
  <c r="AL267" i="14" s="1"/>
  <c r="AG135" i="14"/>
  <c r="AG239" i="14" s="1"/>
  <c r="X166" i="14"/>
  <c r="X270" i="14" s="1"/>
  <c r="K166" i="14"/>
  <c r="K270" i="14" s="1"/>
  <c r="L162" i="14"/>
  <c r="L266" i="14" s="1"/>
  <c r="M166" i="14"/>
  <c r="M270" i="14" s="1"/>
  <c r="F162" i="14"/>
  <c r="F266" i="14" s="1"/>
  <c r="AB38" i="9"/>
  <c r="P38" i="9"/>
  <c r="AI38" i="9"/>
  <c r="W38" i="9"/>
  <c r="AE38" i="9"/>
  <c r="S38" i="9"/>
  <c r="AD38" i="9"/>
  <c r="R38" i="9"/>
  <c r="AJ38" i="9"/>
  <c r="X38" i="9"/>
  <c r="L39" i="9"/>
  <c r="BI400" i="14"/>
  <c r="F39" i="9"/>
  <c r="BC400" i="14"/>
  <c r="N165" i="14"/>
  <c r="N269" i="14" s="1"/>
  <c r="Q161" i="14"/>
  <c r="Q162" i="14"/>
  <c r="Q266" i="14" s="1"/>
  <c r="Q135" i="14"/>
  <c r="Q163" i="14"/>
  <c r="Q160" i="14"/>
  <c r="Q167" i="14"/>
  <c r="Q271" i="14" s="1"/>
  <c r="Q164" i="14"/>
  <c r="Q165" i="14"/>
  <c r="Q166" i="14"/>
  <c r="S135" i="14"/>
  <c r="S239" i="14" s="1"/>
  <c r="AD166" i="14"/>
  <c r="AD270" i="14" s="1"/>
  <c r="AI135" i="14"/>
  <c r="AI239" i="14" s="1"/>
  <c r="AG162" i="14"/>
  <c r="AG266" i="14" s="1"/>
  <c r="G135" i="14"/>
  <c r="G239" i="14" s="1"/>
  <c r="I135" i="14"/>
  <c r="I239" i="14" s="1"/>
  <c r="J161" i="14"/>
  <c r="J265" i="14" s="1"/>
  <c r="AC38" i="9"/>
  <c r="Q38" i="9"/>
  <c r="E39" i="9"/>
  <c r="BB400" i="14"/>
  <c r="J39" i="9"/>
  <c r="BG400" i="14"/>
  <c r="K39" i="9"/>
  <c r="BH400" i="14"/>
  <c r="Y162" i="14"/>
  <c r="Y266" i="14" s="1"/>
  <c r="T166" i="14"/>
  <c r="T270" i="14" s="1"/>
  <c r="T361" i="14" s="1"/>
  <c r="Z161" i="14"/>
  <c r="Z265" i="14" s="1"/>
  <c r="AE164" i="14"/>
  <c r="AE268" i="14" s="1"/>
  <c r="AE358" i="14" s="1"/>
  <c r="AF167" i="14"/>
  <c r="AF271" i="14" s="1"/>
  <c r="S162" i="14"/>
  <c r="S266" i="14" s="1"/>
  <c r="AJ164" i="14"/>
  <c r="AJ268" i="14" s="1"/>
  <c r="AH160" i="14"/>
  <c r="AH264" i="14" s="1"/>
  <c r="W167" i="14"/>
  <c r="W271" i="14" s="1"/>
  <c r="G166" i="14"/>
  <c r="G270" i="14" s="1"/>
  <c r="K160" i="14"/>
  <c r="K264" i="14" s="1"/>
  <c r="E167" i="14"/>
  <c r="E271" i="14" s="1"/>
  <c r="E361" i="14" s="1"/>
  <c r="F160" i="14"/>
  <c r="F264" i="14" s="1"/>
  <c r="J167" i="14"/>
  <c r="J271" i="14" s="1"/>
  <c r="J361" i="14" s="1"/>
  <c r="AK37" i="9"/>
  <c r="Y37" i="9"/>
  <c r="AG38" i="9"/>
  <c r="U38" i="9"/>
  <c r="AF38" i="9"/>
  <c r="T38" i="9"/>
  <c r="AH38" i="9"/>
  <c r="V38" i="9"/>
  <c r="Z406" i="14"/>
  <c r="Y406" i="14"/>
  <c r="X406" i="14"/>
  <c r="T406" i="14"/>
  <c r="S407" i="14"/>
  <c r="S410" i="13"/>
  <c r="R407" i="13"/>
  <c r="X413" i="13"/>
  <c r="Z415" i="13"/>
  <c r="W406" i="13"/>
  <c r="U412" i="13"/>
  <c r="V406" i="13"/>
  <c r="Y411" i="13"/>
  <c r="T413" i="13"/>
  <c r="AE163" i="14"/>
  <c r="AE267" i="14" s="1"/>
  <c r="AK164" i="14"/>
  <c r="AK268" i="14" s="1"/>
  <c r="U166" i="14"/>
  <c r="U270" i="14" s="1"/>
  <c r="AJ163" i="14"/>
  <c r="AJ267" i="14" s="1"/>
  <c r="AJ358" i="14" s="1"/>
  <c r="AI160" i="14"/>
  <c r="AI264" i="14" s="1"/>
  <c r="AL166" i="14"/>
  <c r="AL270" i="14" s="1"/>
  <c r="AH166" i="14"/>
  <c r="AH270" i="14" s="1"/>
  <c r="AG163" i="14"/>
  <c r="AG267" i="14" s="1"/>
  <c r="AG357" i="14" s="1"/>
  <c r="X167" i="14"/>
  <c r="X271" i="14" s="1"/>
  <c r="X361" i="14" s="1"/>
  <c r="G165" i="14"/>
  <c r="G269" i="14" s="1"/>
  <c r="E135" i="14"/>
  <c r="E239" i="14" s="1"/>
  <c r="I162" i="14"/>
  <c r="I266" i="14" s="1"/>
  <c r="J160" i="14"/>
  <c r="J264" i="14" s="1"/>
  <c r="N163" i="14"/>
  <c r="N267" i="14" s="1"/>
  <c r="AD360" i="14"/>
  <c r="AC238" i="14"/>
  <c r="AC328" i="14" s="1"/>
  <c r="AC417" i="14" s="1"/>
  <c r="AC167" i="14"/>
  <c r="AC271" i="14" s="1"/>
  <c r="AC165" i="14"/>
  <c r="AC269" i="14" s="1"/>
  <c r="AC163" i="14"/>
  <c r="AC267" i="14" s="1"/>
  <c r="AC160" i="14"/>
  <c r="AC264" i="14" s="1"/>
  <c r="AC166" i="14"/>
  <c r="AC270" i="14" s="1"/>
  <c r="AC361" i="14" s="1"/>
  <c r="AC164" i="14"/>
  <c r="AC268" i="14" s="1"/>
  <c r="AC359" i="14" s="1"/>
  <c r="AC162" i="14"/>
  <c r="AC266" i="14" s="1"/>
  <c r="AC161" i="14"/>
  <c r="AC265" i="14" s="1"/>
  <c r="AC135" i="14"/>
  <c r="AC239" i="14" s="1"/>
  <c r="F401" i="14"/>
  <c r="AP400" i="14"/>
  <c r="H401" i="14"/>
  <c r="AR400" i="14"/>
  <c r="AW400" i="14"/>
  <c r="M401" i="14"/>
  <c r="Y167" i="14"/>
  <c r="Y271" i="14" s="1"/>
  <c r="T162" i="14"/>
  <c r="T266" i="14" s="1"/>
  <c r="T164" i="14"/>
  <c r="T268" i="14" s="1"/>
  <c r="T160" i="14"/>
  <c r="T264" i="14" s="1"/>
  <c r="T355" i="14" s="1"/>
  <c r="Z135" i="14"/>
  <c r="Z239" i="14" s="1"/>
  <c r="Z160" i="14"/>
  <c r="Z264" i="14" s="1"/>
  <c r="Z162" i="14"/>
  <c r="Z266" i="14" s="1"/>
  <c r="AE135" i="14"/>
  <c r="AE239" i="14" s="1"/>
  <c r="AE165" i="14"/>
  <c r="AE269" i="14" s="1"/>
  <c r="AE161" i="14"/>
  <c r="AE265" i="14" s="1"/>
  <c r="AE166" i="14"/>
  <c r="AE270" i="14" s="1"/>
  <c r="AK135" i="14"/>
  <c r="AK239" i="14" s="1"/>
  <c r="AK165" i="14"/>
  <c r="AK269" i="14" s="1"/>
  <c r="AK360" i="14" s="1"/>
  <c r="AF164" i="14"/>
  <c r="AF268" i="14" s="1"/>
  <c r="AF166" i="14"/>
  <c r="AF270" i="14" s="1"/>
  <c r="AF361" i="14" s="1"/>
  <c r="AF135" i="14"/>
  <c r="AF239" i="14" s="1"/>
  <c r="AF160" i="14"/>
  <c r="AF264" i="14" s="1"/>
  <c r="AF161" i="14"/>
  <c r="AF265" i="14" s="1"/>
  <c r="S163" i="14"/>
  <c r="S267" i="14" s="1"/>
  <c r="S164" i="14"/>
  <c r="S268" i="14" s="1"/>
  <c r="AD167" i="14"/>
  <c r="AD271" i="14" s="1"/>
  <c r="AD161" i="14"/>
  <c r="AD265" i="14" s="1"/>
  <c r="U165" i="14"/>
  <c r="U269" i="14" s="1"/>
  <c r="AJ165" i="14"/>
  <c r="AJ269" i="14" s="1"/>
  <c r="AJ166" i="14"/>
  <c r="AJ270" i="14" s="1"/>
  <c r="AJ161" i="14"/>
  <c r="AJ265" i="14" s="1"/>
  <c r="V162" i="14"/>
  <c r="V266" i="14" s="1"/>
  <c r="AI163" i="14"/>
  <c r="AI267" i="14" s="1"/>
  <c r="AI358" i="14" s="1"/>
  <c r="AI166" i="14"/>
  <c r="AI270" i="14" s="1"/>
  <c r="AL161" i="14"/>
  <c r="AL265" i="14" s="1"/>
  <c r="AL165" i="14"/>
  <c r="AL269" i="14" s="1"/>
  <c r="AL360" i="14" s="1"/>
  <c r="AH167" i="14"/>
  <c r="AH271" i="14" s="1"/>
  <c r="AH163" i="14"/>
  <c r="AH267" i="14" s="1"/>
  <c r="AG164" i="14"/>
  <c r="AG268" i="14" s="1"/>
  <c r="AG165" i="14"/>
  <c r="AG269" i="14" s="1"/>
  <c r="X160" i="14"/>
  <c r="X264" i="14" s="1"/>
  <c r="W160" i="14"/>
  <c r="W264" i="14" s="1"/>
  <c r="W164" i="14"/>
  <c r="W268" i="14" s="1"/>
  <c r="G167" i="14"/>
  <c r="G271" i="14" s="1"/>
  <c r="K163" i="14"/>
  <c r="K267" i="14" s="1"/>
  <c r="H166" i="14"/>
  <c r="H270" i="14" s="1"/>
  <c r="H163" i="14"/>
  <c r="H267" i="14" s="1"/>
  <c r="H161" i="14"/>
  <c r="H265" i="14" s="1"/>
  <c r="L160" i="14"/>
  <c r="L264" i="14" s="1"/>
  <c r="L163" i="14"/>
  <c r="L267" i="14" s="1"/>
  <c r="L164" i="14"/>
  <c r="L268" i="14" s="1"/>
  <c r="E160" i="14"/>
  <c r="E264" i="14" s="1"/>
  <c r="I163" i="14"/>
  <c r="I267" i="14" s="1"/>
  <c r="I164" i="14"/>
  <c r="I268" i="14" s="1"/>
  <c r="M160" i="14"/>
  <c r="M264" i="14" s="1"/>
  <c r="M165" i="14"/>
  <c r="M269" i="14" s="1"/>
  <c r="M161" i="14"/>
  <c r="M265" i="14" s="1"/>
  <c r="F164" i="14"/>
  <c r="F268" i="14" s="1"/>
  <c r="J163" i="14"/>
  <c r="J267" i="14" s="1"/>
  <c r="N162" i="14"/>
  <c r="N266" i="14" s="1"/>
  <c r="N357" i="14" s="1"/>
  <c r="N401" i="14"/>
  <c r="AX400" i="14"/>
  <c r="AT400" i="14"/>
  <c r="J401" i="14"/>
  <c r="K401" i="14"/>
  <c r="AU400" i="14"/>
  <c r="L401" i="14"/>
  <c r="AV400" i="14"/>
  <c r="D239" i="14"/>
  <c r="D136" i="14"/>
  <c r="Q136" i="14" s="1"/>
  <c r="P135" i="14"/>
  <c r="AB135" i="14" s="1"/>
  <c r="Q264" i="14"/>
  <c r="Q267" i="14"/>
  <c r="R164" i="14"/>
  <c r="R268" i="14" s="1"/>
  <c r="R160" i="14"/>
  <c r="R264" i="14" s="1"/>
  <c r="Q239" i="14"/>
  <c r="R167" i="14"/>
  <c r="R271" i="14" s="1"/>
  <c r="R163" i="14"/>
  <c r="R267" i="14" s="1"/>
  <c r="R358" i="14" s="1"/>
  <c r="Q268" i="14"/>
  <c r="R161" i="14"/>
  <c r="R265" i="14" s="1"/>
  <c r="R135" i="14"/>
  <c r="R239" i="14" s="1"/>
  <c r="Q265" i="14"/>
  <c r="R162" i="14"/>
  <c r="R266" i="14" s="1"/>
  <c r="R165" i="14"/>
  <c r="R269" i="14" s="1"/>
  <c r="Q269" i="14"/>
  <c r="R166" i="14"/>
  <c r="R270" i="14" s="1"/>
  <c r="Q270" i="14"/>
  <c r="AS400" i="14"/>
  <c r="I401" i="14"/>
  <c r="Y166" i="14"/>
  <c r="Y270" i="14" s="1"/>
  <c r="Y360" i="14" s="1"/>
  <c r="Y160" i="14"/>
  <c r="Y264" i="14" s="1"/>
  <c r="Y161" i="14"/>
  <c r="Y265" i="14" s="1"/>
  <c r="Y356" i="14" s="1"/>
  <c r="T163" i="14"/>
  <c r="T267" i="14" s="1"/>
  <c r="Z163" i="14"/>
  <c r="Z267" i="14" s="1"/>
  <c r="Z164" i="14"/>
  <c r="Z268" i="14" s="1"/>
  <c r="AE167" i="14"/>
  <c r="AE271" i="14" s="1"/>
  <c r="AK161" i="14"/>
  <c r="AK265" i="14" s="1"/>
  <c r="AK167" i="14"/>
  <c r="AK271" i="14" s="1"/>
  <c r="AK361" i="14" s="1"/>
  <c r="AF163" i="14"/>
  <c r="AF267" i="14" s="1"/>
  <c r="S165" i="14"/>
  <c r="S269" i="14" s="1"/>
  <c r="S166" i="14"/>
  <c r="S270" i="14" s="1"/>
  <c r="S161" i="14"/>
  <c r="S265" i="14" s="1"/>
  <c r="AD160" i="14"/>
  <c r="AD264" i="14" s="1"/>
  <c r="AD162" i="14"/>
  <c r="AD266" i="14" s="1"/>
  <c r="U135" i="14"/>
  <c r="U239" i="14" s="1"/>
  <c r="U162" i="14"/>
  <c r="U266" i="14" s="1"/>
  <c r="U357" i="14" s="1"/>
  <c r="U167" i="14"/>
  <c r="U271" i="14" s="1"/>
  <c r="AJ167" i="14"/>
  <c r="AJ271" i="14" s="1"/>
  <c r="V163" i="14"/>
  <c r="V267" i="14" s="1"/>
  <c r="V161" i="14"/>
  <c r="V265" i="14" s="1"/>
  <c r="V164" i="14"/>
  <c r="V268" i="14" s="1"/>
  <c r="AI165" i="14"/>
  <c r="AI269" i="14" s="1"/>
  <c r="AI359" i="14" s="1"/>
  <c r="AL135" i="14"/>
  <c r="AL239" i="14" s="1"/>
  <c r="AL162" i="14"/>
  <c r="AL266" i="14" s="1"/>
  <c r="AL167" i="14"/>
  <c r="AL271" i="14" s="1"/>
  <c r="AL361" i="14" s="1"/>
  <c r="AH135" i="14"/>
  <c r="AH239" i="14" s="1"/>
  <c r="AH161" i="14"/>
  <c r="AH265" i="14" s="1"/>
  <c r="AH162" i="14"/>
  <c r="AH266" i="14" s="1"/>
  <c r="AG166" i="14"/>
  <c r="AG270" i="14" s="1"/>
  <c r="AG167" i="14"/>
  <c r="AG271" i="14" s="1"/>
  <c r="X162" i="14"/>
  <c r="X266" i="14" s="1"/>
  <c r="X163" i="14"/>
  <c r="X267" i="14" s="1"/>
  <c r="W163" i="14"/>
  <c r="W267" i="14" s="1"/>
  <c r="W166" i="14"/>
  <c r="W270" i="14" s="1"/>
  <c r="W361" i="14" s="1"/>
  <c r="W161" i="14"/>
  <c r="W265" i="14" s="1"/>
  <c r="W356" i="14" s="1"/>
  <c r="G162" i="14"/>
  <c r="G266" i="14" s="1"/>
  <c r="G160" i="14"/>
  <c r="G264" i="14" s="1"/>
  <c r="K161" i="14"/>
  <c r="K265" i="14" s="1"/>
  <c r="K162" i="14"/>
  <c r="K266" i="14" s="1"/>
  <c r="K165" i="14"/>
  <c r="K269" i="14" s="1"/>
  <c r="K360" i="14" s="1"/>
  <c r="H162" i="14"/>
  <c r="H266" i="14" s="1"/>
  <c r="H135" i="14"/>
  <c r="H239" i="14" s="1"/>
  <c r="H160" i="14"/>
  <c r="H264" i="14" s="1"/>
  <c r="H165" i="14"/>
  <c r="H269" i="14" s="1"/>
  <c r="L135" i="14"/>
  <c r="L239" i="14" s="1"/>
  <c r="L165" i="14"/>
  <c r="L269" i="14" s="1"/>
  <c r="L166" i="14"/>
  <c r="L270" i="14" s="1"/>
  <c r="E165" i="14"/>
  <c r="E269" i="14" s="1"/>
  <c r="E360" i="14" s="1"/>
  <c r="E162" i="14"/>
  <c r="E266" i="14" s="1"/>
  <c r="I165" i="14"/>
  <c r="I269" i="14" s="1"/>
  <c r="I166" i="14"/>
  <c r="I270" i="14" s="1"/>
  <c r="M135" i="14"/>
  <c r="M239" i="14" s="1"/>
  <c r="M167" i="14"/>
  <c r="M271" i="14" s="1"/>
  <c r="M162" i="14"/>
  <c r="M266" i="14" s="1"/>
  <c r="M357" i="14" s="1"/>
  <c r="F163" i="14"/>
  <c r="F267" i="14" s="1"/>
  <c r="F166" i="14"/>
  <c r="F270" i="14" s="1"/>
  <c r="F361" i="14" s="1"/>
  <c r="F161" i="14"/>
  <c r="F265" i="14" s="1"/>
  <c r="F356" i="14" s="1"/>
  <c r="J165" i="14"/>
  <c r="J269" i="14" s="1"/>
  <c r="J360" i="14" s="1"/>
  <c r="J162" i="14"/>
  <c r="J266" i="14" s="1"/>
  <c r="N164" i="14"/>
  <c r="N268" i="14" s="1"/>
  <c r="N167" i="14"/>
  <c r="N271" i="14" s="1"/>
  <c r="N161" i="14"/>
  <c r="N265" i="14" s="1"/>
  <c r="AO400" i="14"/>
  <c r="E401" i="14"/>
  <c r="G401" i="14"/>
  <c r="AQ400" i="14"/>
  <c r="AI328" i="14"/>
  <c r="AI417" i="14" s="1"/>
  <c r="AE328" i="14"/>
  <c r="AE417" i="14" s="1"/>
  <c r="Y328" i="14"/>
  <c r="U328" i="14"/>
  <c r="U417" i="14" s="1"/>
  <c r="Q328" i="14"/>
  <c r="Q417" i="14" s="1"/>
  <c r="K328" i="14"/>
  <c r="G328" i="14"/>
  <c r="AL328" i="14"/>
  <c r="AL417" i="14" s="1"/>
  <c r="AH328" i="14"/>
  <c r="AH417" i="14" s="1"/>
  <c r="AD328" i="14"/>
  <c r="AD417" i="14" s="1"/>
  <c r="X328" i="14"/>
  <c r="T328" i="14"/>
  <c r="N328" i="14"/>
  <c r="J328" i="14"/>
  <c r="F328" i="14"/>
  <c r="AK328" i="14"/>
  <c r="AK417" i="14" s="1"/>
  <c r="S328" i="14"/>
  <c r="I328" i="14"/>
  <c r="AJ328" i="14"/>
  <c r="AJ417" i="14" s="1"/>
  <c r="Z328" i="14"/>
  <c r="R328" i="14"/>
  <c r="R417" i="14" s="1"/>
  <c r="H328" i="14"/>
  <c r="V328" i="14"/>
  <c r="V417" i="14" s="1"/>
  <c r="D328" i="14"/>
  <c r="D417" i="14" s="1"/>
  <c r="AG328" i="14"/>
  <c r="AG417" i="14" s="1"/>
  <c r="M328" i="14"/>
  <c r="AF328" i="14"/>
  <c r="AF417" i="14" s="1"/>
  <c r="L328" i="14"/>
  <c r="E328" i="14"/>
  <c r="W328" i="14"/>
  <c r="W417" i="14" s="1"/>
  <c r="Y164" i="14"/>
  <c r="Y268" i="14" s="1"/>
  <c r="Y359" i="14" s="1"/>
  <c r="Y163" i="14"/>
  <c r="Y267" i="14" s="1"/>
  <c r="Y357" i="14" s="1"/>
  <c r="T135" i="14"/>
  <c r="T239" i="14" s="1"/>
  <c r="T165" i="14"/>
  <c r="T269" i="14" s="1"/>
  <c r="Z165" i="14"/>
  <c r="Z269" i="14" s="1"/>
  <c r="Z166" i="14"/>
  <c r="Z270" i="14" s="1"/>
  <c r="AE160" i="14"/>
  <c r="AE264" i="14" s="1"/>
  <c r="AE162" i="14"/>
  <c r="AE266" i="14" s="1"/>
  <c r="AE357" i="14" s="1"/>
  <c r="AK162" i="14"/>
  <c r="AK266" i="14" s="1"/>
  <c r="AK160" i="14"/>
  <c r="AK264" i="14" s="1"/>
  <c r="AF162" i="14"/>
  <c r="AF266" i="14" s="1"/>
  <c r="AF165" i="14"/>
  <c r="AF269" i="14" s="1"/>
  <c r="S167" i="14"/>
  <c r="S271" i="14" s="1"/>
  <c r="AD135" i="14"/>
  <c r="AD239" i="14" s="1"/>
  <c r="AD163" i="14"/>
  <c r="AD267" i="14" s="1"/>
  <c r="AD164" i="14"/>
  <c r="AD268" i="14" s="1"/>
  <c r="AD359" i="14" s="1"/>
  <c r="U161" i="14"/>
  <c r="U265" i="14" s="1"/>
  <c r="U164" i="14"/>
  <c r="U268" i="14" s="1"/>
  <c r="U358" i="14" s="1"/>
  <c r="U160" i="14"/>
  <c r="U264" i="14" s="1"/>
  <c r="AJ160" i="14"/>
  <c r="AJ264" i="14" s="1"/>
  <c r="AJ135" i="14"/>
  <c r="AJ239" i="14" s="1"/>
  <c r="AJ162" i="14"/>
  <c r="AJ266" i="14" s="1"/>
  <c r="V160" i="14"/>
  <c r="V264" i="14" s="1"/>
  <c r="V165" i="14"/>
  <c r="V269" i="14" s="1"/>
  <c r="V135" i="14"/>
  <c r="V239" i="14" s="1"/>
  <c r="V166" i="14"/>
  <c r="V270" i="14" s="1"/>
  <c r="V361" i="14" s="1"/>
  <c r="AI167" i="14"/>
  <c r="AI271" i="14" s="1"/>
  <c r="AI161" i="14"/>
  <c r="AI265" i="14" s="1"/>
  <c r="AI162" i="14"/>
  <c r="AI266" i="14" s="1"/>
  <c r="AL164" i="14"/>
  <c r="AL268" i="14" s="1"/>
  <c r="AL160" i="14"/>
  <c r="AL264" i="14" s="1"/>
  <c r="AH165" i="14"/>
  <c r="AH269" i="14" s="1"/>
  <c r="AH164" i="14"/>
  <c r="AH268" i="14" s="1"/>
  <c r="AG161" i="14"/>
  <c r="AG265" i="14" s="1"/>
  <c r="AG356" i="14" s="1"/>
  <c r="AG160" i="14"/>
  <c r="AG264" i="14" s="1"/>
  <c r="X161" i="14"/>
  <c r="X265" i="14" s="1"/>
  <c r="X164" i="14"/>
  <c r="X268" i="14" s="1"/>
  <c r="X165" i="14"/>
  <c r="X269" i="14" s="1"/>
  <c r="X360" i="14" s="1"/>
  <c r="W165" i="14"/>
  <c r="W269" i="14" s="1"/>
  <c r="W135" i="14"/>
  <c r="W239" i="14" s="1"/>
  <c r="G161" i="14"/>
  <c r="G265" i="14" s="1"/>
  <c r="G164" i="14"/>
  <c r="G268" i="14" s="1"/>
  <c r="G359" i="14" s="1"/>
  <c r="G163" i="14"/>
  <c r="G267" i="14" s="1"/>
  <c r="K135" i="14"/>
  <c r="K239" i="14" s="1"/>
  <c r="K164" i="14"/>
  <c r="K268" i="14" s="1"/>
  <c r="K167" i="14"/>
  <c r="K271" i="14" s="1"/>
  <c r="K361" i="14" s="1"/>
  <c r="H164" i="14"/>
  <c r="H268" i="14" s="1"/>
  <c r="H167" i="14"/>
  <c r="H271" i="14" s="1"/>
  <c r="L167" i="14"/>
  <c r="L271" i="14" s="1"/>
  <c r="L161" i="14"/>
  <c r="L265" i="14" s="1"/>
  <c r="E163" i="14"/>
  <c r="E267" i="14" s="1"/>
  <c r="E161" i="14"/>
  <c r="E265" i="14" s="1"/>
  <c r="E164" i="14"/>
  <c r="E268" i="14" s="1"/>
  <c r="I161" i="14"/>
  <c r="I265" i="14" s="1"/>
  <c r="I160" i="14"/>
  <c r="I264" i="14" s="1"/>
  <c r="I167" i="14"/>
  <c r="I271" i="14" s="1"/>
  <c r="M164" i="14"/>
  <c r="M268" i="14" s="1"/>
  <c r="M359" i="14" s="1"/>
  <c r="F165" i="14"/>
  <c r="F269" i="14" s="1"/>
  <c r="F135" i="14"/>
  <c r="F239" i="14" s="1"/>
  <c r="J164" i="14"/>
  <c r="J268" i="14" s="1"/>
  <c r="N166" i="14"/>
  <c r="N270" i="14" s="1"/>
  <c r="N160" i="14"/>
  <c r="N264" i="14" s="1"/>
  <c r="R162" i="13"/>
  <c r="R266" i="13" s="1"/>
  <c r="AF162" i="13"/>
  <c r="AF266" i="13" s="1"/>
  <c r="AF161" i="13"/>
  <c r="AF265" i="13" s="1"/>
  <c r="Y165" i="13"/>
  <c r="Y269" i="13" s="1"/>
  <c r="Y166" i="13"/>
  <c r="Y270" i="13" s="1"/>
  <c r="S164" i="13"/>
  <c r="S268" i="13" s="1"/>
  <c r="AJ162" i="13"/>
  <c r="AJ266" i="13" s="1"/>
  <c r="AJ160" i="13"/>
  <c r="AJ264" i="13" s="1"/>
  <c r="AJ167" i="13"/>
  <c r="AJ271" i="13" s="1"/>
  <c r="V162" i="13"/>
  <c r="V266" i="13" s="1"/>
  <c r="AK162" i="13"/>
  <c r="AK266" i="13" s="1"/>
  <c r="AK160" i="13"/>
  <c r="AK264" i="13" s="1"/>
  <c r="Z162" i="13"/>
  <c r="Z266" i="13" s="1"/>
  <c r="N160" i="13"/>
  <c r="N264" i="13" s="1"/>
  <c r="N162" i="13"/>
  <c r="N266" i="13" s="1"/>
  <c r="N161" i="13"/>
  <c r="N265" i="13" s="1"/>
  <c r="AL162" i="13"/>
  <c r="AL266" i="13" s="1"/>
  <c r="AL167" i="13"/>
  <c r="AL271" i="13" s="1"/>
  <c r="W164" i="13"/>
  <c r="W268" i="13" s="1"/>
  <c r="T167" i="13"/>
  <c r="T271" i="13" s="1"/>
  <c r="T161" i="13"/>
  <c r="T265" i="13" s="1"/>
  <c r="X162" i="13"/>
  <c r="X266" i="13" s="1"/>
  <c r="H165" i="13"/>
  <c r="H269" i="13" s="1"/>
  <c r="H164" i="13"/>
  <c r="H268" i="13" s="1"/>
  <c r="L162" i="13"/>
  <c r="L266" i="13" s="1"/>
  <c r="L161" i="13"/>
  <c r="L265" i="13" s="1"/>
  <c r="L167" i="13"/>
  <c r="L271" i="13" s="1"/>
  <c r="E165" i="13"/>
  <c r="E269" i="13" s="1"/>
  <c r="E160" i="13"/>
  <c r="E264" i="13" s="1"/>
  <c r="I135" i="13"/>
  <c r="I239" i="13" s="1"/>
  <c r="I166" i="13"/>
  <c r="I270" i="13" s="1"/>
  <c r="M165" i="13"/>
  <c r="M269" i="13" s="1"/>
  <c r="M164" i="13"/>
  <c r="M268" i="13" s="1"/>
  <c r="J166" i="13"/>
  <c r="J270" i="13" s="1"/>
  <c r="J165" i="13"/>
  <c r="J269" i="13" s="1"/>
  <c r="G135" i="13"/>
  <c r="G239" i="13" s="1"/>
  <c r="G166" i="13"/>
  <c r="G270" i="13" s="1"/>
  <c r="G167" i="13"/>
  <c r="G271" i="13" s="1"/>
  <c r="K160" i="13"/>
  <c r="K264" i="13" s="1"/>
  <c r="K162" i="13"/>
  <c r="K266" i="13" s="1"/>
  <c r="E401" i="13"/>
  <c r="BA401" i="13" s="1"/>
  <c r="AO400" i="13"/>
  <c r="G401" i="13"/>
  <c r="BC401" i="13" s="1"/>
  <c r="AQ400" i="13"/>
  <c r="AI328" i="13"/>
  <c r="AI417" i="13" s="1"/>
  <c r="AE328" i="13"/>
  <c r="AE417" i="13" s="1"/>
  <c r="Y328" i="13"/>
  <c r="U328" i="13"/>
  <c r="Q328" i="13"/>
  <c r="Q417" i="13" s="1"/>
  <c r="K328" i="13"/>
  <c r="G328" i="13"/>
  <c r="AL328" i="13"/>
  <c r="AL417" i="13" s="1"/>
  <c r="AH328" i="13"/>
  <c r="AH417" i="13" s="1"/>
  <c r="AD328" i="13"/>
  <c r="AD417" i="13" s="1"/>
  <c r="X328" i="13"/>
  <c r="T328" i="13"/>
  <c r="N328" i="13"/>
  <c r="J328" i="13"/>
  <c r="F328" i="13"/>
  <c r="AK328" i="13"/>
  <c r="AK417" i="13" s="1"/>
  <c r="AG328" i="13"/>
  <c r="AG417" i="13" s="1"/>
  <c r="AC328" i="13"/>
  <c r="AC417" i="13" s="1"/>
  <c r="W328" i="13"/>
  <c r="S328" i="13"/>
  <c r="M328" i="13"/>
  <c r="I328" i="13"/>
  <c r="E328" i="13"/>
  <c r="AJ328" i="13"/>
  <c r="AJ417" i="13" s="1"/>
  <c r="R328" i="13"/>
  <c r="AF328" i="13"/>
  <c r="AF417" i="13" s="1"/>
  <c r="L328" i="13"/>
  <c r="Z328" i="13"/>
  <c r="V328" i="13"/>
  <c r="H328" i="13"/>
  <c r="D328" i="13"/>
  <c r="D417" i="13" s="1"/>
  <c r="C56" i="9" s="1"/>
  <c r="AG166" i="13"/>
  <c r="AG270" i="13" s="1"/>
  <c r="AG163" i="13"/>
  <c r="AG267" i="13" s="1"/>
  <c r="Y162" i="13"/>
  <c r="Y266" i="13" s="1"/>
  <c r="AJ164" i="13"/>
  <c r="AJ268" i="13" s="1"/>
  <c r="AJ163" i="13"/>
  <c r="AJ267" i="13" s="1"/>
  <c r="AH161" i="13"/>
  <c r="AH265" i="13" s="1"/>
  <c r="V161" i="13"/>
  <c r="V265" i="13" s="1"/>
  <c r="V356" i="13" s="1"/>
  <c r="Z135" i="13"/>
  <c r="Z239" i="13" s="1"/>
  <c r="N164" i="13"/>
  <c r="N268" i="13" s="1"/>
  <c r="N163" i="13"/>
  <c r="N267" i="13" s="1"/>
  <c r="AD135" i="13"/>
  <c r="AD239" i="13" s="1"/>
  <c r="AD161" i="13"/>
  <c r="AD265" i="13" s="1"/>
  <c r="AL163" i="13"/>
  <c r="AL267" i="13" s="1"/>
  <c r="AL164" i="13"/>
  <c r="AL268" i="13" s="1"/>
  <c r="U135" i="13"/>
  <c r="U239" i="13" s="1"/>
  <c r="U162" i="13"/>
  <c r="U266" i="13" s="1"/>
  <c r="W166" i="13"/>
  <c r="W270" i="13" s="1"/>
  <c r="W165" i="13"/>
  <c r="W269" i="13" s="1"/>
  <c r="T164" i="13"/>
  <c r="T268" i="13" s="1"/>
  <c r="T163" i="13"/>
  <c r="T267" i="13" s="1"/>
  <c r="X160" i="13"/>
  <c r="X264" i="13" s="1"/>
  <c r="X161" i="13"/>
  <c r="X265" i="13" s="1"/>
  <c r="H135" i="13"/>
  <c r="H239" i="13" s="1"/>
  <c r="H166" i="13"/>
  <c r="H270" i="13" s="1"/>
  <c r="L163" i="13"/>
  <c r="L267" i="13" s="1"/>
  <c r="L160" i="13"/>
  <c r="L264" i="13" s="1"/>
  <c r="E167" i="13"/>
  <c r="E271" i="13" s="1"/>
  <c r="E164" i="13"/>
  <c r="E268" i="13" s="1"/>
  <c r="I162" i="13"/>
  <c r="I266" i="13" s="1"/>
  <c r="I161" i="13"/>
  <c r="I265" i="13" s="1"/>
  <c r="M135" i="13"/>
  <c r="M239" i="13" s="1"/>
  <c r="M166" i="13"/>
  <c r="M270" i="13" s="1"/>
  <c r="F164" i="13"/>
  <c r="F268" i="13" s="1"/>
  <c r="F165" i="13"/>
  <c r="F269" i="13" s="1"/>
  <c r="J167" i="13"/>
  <c r="J271" i="13" s="1"/>
  <c r="J135" i="13"/>
  <c r="J239" i="13" s="1"/>
  <c r="G161" i="13"/>
  <c r="G265" i="13" s="1"/>
  <c r="G162" i="13"/>
  <c r="G266" i="13" s="1"/>
  <c r="K164" i="13"/>
  <c r="K268" i="13" s="1"/>
  <c r="K359" i="13" s="1"/>
  <c r="K163" i="13"/>
  <c r="K267" i="13" s="1"/>
  <c r="I401" i="13"/>
  <c r="BE401" i="13" s="1"/>
  <c r="AS400" i="13"/>
  <c r="K401" i="13"/>
  <c r="BG401" i="13" s="1"/>
  <c r="AU400" i="13"/>
  <c r="N400" i="13"/>
  <c r="BJ400" i="13" s="1"/>
  <c r="AX399" i="13"/>
  <c r="R163" i="13"/>
  <c r="R267" i="13" s="1"/>
  <c r="R167" i="13"/>
  <c r="R271" i="13" s="1"/>
  <c r="AG135" i="13"/>
  <c r="AG239" i="13" s="1"/>
  <c r="AG167" i="13"/>
  <c r="AG271" i="13" s="1"/>
  <c r="AG165" i="13"/>
  <c r="AG269" i="13" s="1"/>
  <c r="AF166" i="13"/>
  <c r="AF270" i="13" s="1"/>
  <c r="AF163" i="13"/>
  <c r="AF267" i="13" s="1"/>
  <c r="Y161" i="13"/>
  <c r="Y265" i="13" s="1"/>
  <c r="Y160" i="13"/>
  <c r="Y264" i="13" s="1"/>
  <c r="Y167" i="13"/>
  <c r="Y271" i="13" s="1"/>
  <c r="S162" i="13"/>
  <c r="S266" i="13" s="1"/>
  <c r="S135" i="13"/>
  <c r="S239" i="13" s="1"/>
  <c r="AE161" i="13"/>
  <c r="AE265" i="13" s="1"/>
  <c r="AE135" i="13"/>
  <c r="AE239" i="13" s="1"/>
  <c r="AE167" i="13"/>
  <c r="AE271" i="13" s="1"/>
  <c r="AJ166" i="13"/>
  <c r="AJ270" i="13" s="1"/>
  <c r="AJ165" i="13"/>
  <c r="AJ269" i="13" s="1"/>
  <c r="AH160" i="13"/>
  <c r="AH264" i="13" s="1"/>
  <c r="AH162" i="13"/>
  <c r="AH266" i="13" s="1"/>
  <c r="V163" i="13"/>
  <c r="V267" i="13" s="1"/>
  <c r="V160" i="13"/>
  <c r="V264" i="13" s="1"/>
  <c r="AK135" i="13"/>
  <c r="AK239" i="13" s="1"/>
  <c r="AK166" i="13"/>
  <c r="AK270" i="13" s="1"/>
  <c r="AK165" i="13"/>
  <c r="AK269" i="13" s="1"/>
  <c r="Z161" i="13"/>
  <c r="Z265" i="13" s="1"/>
  <c r="Z160" i="13"/>
  <c r="Z264" i="13" s="1"/>
  <c r="AI161" i="13"/>
  <c r="AI265" i="13" s="1"/>
  <c r="AI135" i="13"/>
  <c r="AI239" i="13" s="1"/>
  <c r="AI166" i="13"/>
  <c r="AI270" i="13" s="1"/>
  <c r="N166" i="13"/>
  <c r="N270" i="13" s="1"/>
  <c r="N165" i="13"/>
  <c r="N269" i="13" s="1"/>
  <c r="AD160" i="13"/>
  <c r="AD264" i="13" s="1"/>
  <c r="AD162" i="13"/>
  <c r="AD266" i="13" s="1"/>
  <c r="AD167" i="13"/>
  <c r="AD271" i="13" s="1"/>
  <c r="AL165" i="13"/>
  <c r="AL269" i="13" s="1"/>
  <c r="AL166" i="13"/>
  <c r="AL270" i="13" s="1"/>
  <c r="U161" i="13"/>
  <c r="U265" i="13" s="1"/>
  <c r="U160" i="13"/>
  <c r="U264" i="13" s="1"/>
  <c r="U167" i="13"/>
  <c r="U271" i="13" s="1"/>
  <c r="W162" i="13"/>
  <c r="W266" i="13" s="1"/>
  <c r="W167" i="13"/>
  <c r="W271" i="13" s="1"/>
  <c r="T135" i="13"/>
  <c r="T239" i="13" s="1"/>
  <c r="T166" i="13"/>
  <c r="T270" i="13" s="1"/>
  <c r="T165" i="13"/>
  <c r="T269" i="13" s="1"/>
  <c r="X164" i="13"/>
  <c r="X268" i="13" s="1"/>
  <c r="X163" i="13"/>
  <c r="X267" i="13" s="1"/>
  <c r="H162" i="13"/>
  <c r="H266" i="13" s="1"/>
  <c r="H161" i="13"/>
  <c r="H265" i="13" s="1"/>
  <c r="H167" i="13"/>
  <c r="H271" i="13" s="1"/>
  <c r="L165" i="13"/>
  <c r="L269" i="13" s="1"/>
  <c r="L164" i="13"/>
  <c r="L268" i="13" s="1"/>
  <c r="E162" i="13"/>
  <c r="E266" i="13" s="1"/>
  <c r="E135" i="13"/>
  <c r="E239" i="13" s="1"/>
  <c r="E166" i="13"/>
  <c r="E270" i="13" s="1"/>
  <c r="I163" i="13"/>
  <c r="I267" i="13" s="1"/>
  <c r="I160" i="13"/>
  <c r="I264" i="13" s="1"/>
  <c r="I355" i="13" s="1"/>
  <c r="M162" i="13"/>
  <c r="M266" i="13" s="1"/>
  <c r="M161" i="13"/>
  <c r="M265" i="13" s="1"/>
  <c r="M167" i="13"/>
  <c r="M271" i="13" s="1"/>
  <c r="F166" i="13"/>
  <c r="F270" i="13" s="1"/>
  <c r="F167" i="13"/>
  <c r="F271" i="13" s="1"/>
  <c r="J160" i="13"/>
  <c r="J264" i="13" s="1"/>
  <c r="J162" i="13"/>
  <c r="J266" i="13" s="1"/>
  <c r="J161" i="13"/>
  <c r="J265" i="13" s="1"/>
  <c r="G160" i="13"/>
  <c r="G264" i="13" s="1"/>
  <c r="G163" i="13"/>
  <c r="G267" i="13" s="1"/>
  <c r="K135" i="13"/>
  <c r="K239" i="13" s="1"/>
  <c r="K166" i="13"/>
  <c r="K270" i="13" s="1"/>
  <c r="K360" i="13" s="1"/>
  <c r="AR400" i="13"/>
  <c r="H401" i="13"/>
  <c r="BD401" i="13" s="1"/>
  <c r="AV400" i="13"/>
  <c r="L401" i="13"/>
  <c r="BH401" i="13" s="1"/>
  <c r="D239" i="13"/>
  <c r="D136" i="13"/>
  <c r="Q167" i="13"/>
  <c r="Q271" i="13" s="1"/>
  <c r="Q160" i="13"/>
  <c r="Q264" i="13" s="1"/>
  <c r="Q161" i="13"/>
  <c r="Q265" i="13" s="1"/>
  <c r="AC160" i="13"/>
  <c r="AC264" i="13" s="1"/>
  <c r="AC164" i="13"/>
  <c r="AC268" i="13" s="1"/>
  <c r="Q165" i="13"/>
  <c r="Q269" i="13" s="1"/>
  <c r="Q164" i="13"/>
  <c r="Q268" i="13" s="1"/>
  <c r="AC163" i="13"/>
  <c r="AC267" i="13" s="1"/>
  <c r="Q162" i="13"/>
  <c r="Q266" i="13" s="1"/>
  <c r="Q135" i="13"/>
  <c r="Q239" i="13" s="1"/>
  <c r="AC167" i="13"/>
  <c r="AC271" i="13" s="1"/>
  <c r="AC162" i="13"/>
  <c r="AC266" i="13" s="1"/>
  <c r="AC357" i="13" s="1"/>
  <c r="AC165" i="13"/>
  <c r="AC269" i="13" s="1"/>
  <c r="AC161" i="13"/>
  <c r="AC265" i="13" s="1"/>
  <c r="AC135" i="13"/>
  <c r="AC239" i="13" s="1"/>
  <c r="Q163" i="13"/>
  <c r="Q267" i="13" s="1"/>
  <c r="AC166" i="13"/>
  <c r="AC270" i="13" s="1"/>
  <c r="Q166" i="13"/>
  <c r="Q270" i="13" s="1"/>
  <c r="R135" i="13"/>
  <c r="R239" i="13" s="1"/>
  <c r="R166" i="13"/>
  <c r="R270" i="13" s="1"/>
  <c r="R361" i="13" s="1"/>
  <c r="AG164" i="13"/>
  <c r="AG268" i="13" s="1"/>
  <c r="AG160" i="13"/>
  <c r="AG264" i="13" s="1"/>
  <c r="AF135" i="13"/>
  <c r="AF239" i="13" s="1"/>
  <c r="S163" i="13"/>
  <c r="S267" i="13" s="1"/>
  <c r="S167" i="13"/>
  <c r="S271" i="13" s="1"/>
  <c r="AE163" i="13"/>
  <c r="AE267" i="13" s="1"/>
  <c r="AE164" i="13"/>
  <c r="AE268" i="13" s="1"/>
  <c r="AH165" i="13"/>
  <c r="AH269" i="13" s="1"/>
  <c r="AH166" i="13"/>
  <c r="AH270" i="13" s="1"/>
  <c r="V167" i="13"/>
  <c r="V271" i="13" s="1"/>
  <c r="V166" i="13"/>
  <c r="V270" i="13" s="1"/>
  <c r="Z165" i="13"/>
  <c r="Z269" i="13" s="1"/>
  <c r="Z166" i="13"/>
  <c r="Z270" i="13" s="1"/>
  <c r="AI163" i="13"/>
  <c r="AI267" i="13" s="1"/>
  <c r="AI162" i="13"/>
  <c r="AI266" i="13" s="1"/>
  <c r="AD165" i="13"/>
  <c r="AD269" i="13" s="1"/>
  <c r="AD166" i="13"/>
  <c r="AD270" i="13" s="1"/>
  <c r="AL160" i="13"/>
  <c r="AL264" i="13" s="1"/>
  <c r="U165" i="13"/>
  <c r="U269" i="13" s="1"/>
  <c r="U166" i="13"/>
  <c r="U270" i="13" s="1"/>
  <c r="W163" i="13"/>
  <c r="W267" i="13" s="1"/>
  <c r="W160" i="13"/>
  <c r="W264" i="13" s="1"/>
  <c r="X135" i="13"/>
  <c r="X239" i="13" s="1"/>
  <c r="X167" i="13"/>
  <c r="X271" i="13" s="1"/>
  <c r="I167" i="13"/>
  <c r="I271" i="13" s="1"/>
  <c r="F160" i="13"/>
  <c r="F264" i="13" s="1"/>
  <c r="F163" i="13"/>
  <c r="F267" i="13" s="1"/>
  <c r="F161" i="13"/>
  <c r="F265" i="13" s="1"/>
  <c r="J401" i="13"/>
  <c r="BF401" i="13" s="1"/>
  <c r="AT400" i="13"/>
  <c r="R161" i="13"/>
  <c r="R265" i="13" s="1"/>
  <c r="R160" i="13"/>
  <c r="R264" i="13" s="1"/>
  <c r="AF164" i="13"/>
  <c r="AF268" i="13" s="1"/>
  <c r="AF160" i="13"/>
  <c r="AF264" i="13" s="1"/>
  <c r="Y135" i="13"/>
  <c r="Y239" i="13" s="1"/>
  <c r="S166" i="13"/>
  <c r="S270" i="13" s="1"/>
  <c r="S165" i="13"/>
  <c r="S269" i="13" s="1"/>
  <c r="AE165" i="13"/>
  <c r="AE269" i="13" s="1"/>
  <c r="AE166" i="13"/>
  <c r="AE270" i="13" s="1"/>
  <c r="AH135" i="13"/>
  <c r="AH239" i="13" s="1"/>
  <c r="V135" i="13"/>
  <c r="V239" i="13" s="1"/>
  <c r="AK164" i="13"/>
  <c r="AK268" i="13" s="1"/>
  <c r="AK163" i="13"/>
  <c r="AK267" i="13" s="1"/>
  <c r="Z167" i="13"/>
  <c r="Z271" i="13" s="1"/>
  <c r="AI165" i="13"/>
  <c r="AI269" i="13" s="1"/>
  <c r="AI164" i="13"/>
  <c r="AI268" i="13" s="1"/>
  <c r="F401" i="13"/>
  <c r="BB401" i="13" s="1"/>
  <c r="AP400" i="13"/>
  <c r="M401" i="13"/>
  <c r="BI401" i="13" s="1"/>
  <c r="AW400" i="13"/>
  <c r="R165" i="13"/>
  <c r="R269" i="13" s="1"/>
  <c r="R164" i="13"/>
  <c r="R268" i="13" s="1"/>
  <c r="AG162" i="13"/>
  <c r="AG266" i="13" s="1"/>
  <c r="AG161" i="13"/>
  <c r="AG265" i="13" s="1"/>
  <c r="AF167" i="13"/>
  <c r="AF271" i="13" s="1"/>
  <c r="AF165" i="13"/>
  <c r="AF269" i="13" s="1"/>
  <c r="Y163" i="13"/>
  <c r="Y267" i="13" s="1"/>
  <c r="Y164" i="13"/>
  <c r="Y268" i="13" s="1"/>
  <c r="S161" i="13"/>
  <c r="S265" i="13" s="1"/>
  <c r="S160" i="13"/>
  <c r="S264" i="13" s="1"/>
  <c r="AE160" i="13"/>
  <c r="AE264" i="13" s="1"/>
  <c r="AE162" i="13"/>
  <c r="AE266" i="13" s="1"/>
  <c r="AJ161" i="13"/>
  <c r="AJ265" i="13" s="1"/>
  <c r="AJ135" i="13"/>
  <c r="AJ239" i="13" s="1"/>
  <c r="AH163" i="13"/>
  <c r="AH267" i="13" s="1"/>
  <c r="AH164" i="13"/>
  <c r="AH268" i="13" s="1"/>
  <c r="AH167" i="13"/>
  <c r="AH271" i="13" s="1"/>
  <c r="V165" i="13"/>
  <c r="V269" i="13" s="1"/>
  <c r="V164" i="13"/>
  <c r="V268" i="13" s="1"/>
  <c r="AK167" i="13"/>
  <c r="AK271" i="13" s="1"/>
  <c r="AK161" i="13"/>
  <c r="AK265" i="13" s="1"/>
  <c r="Z163" i="13"/>
  <c r="Z267" i="13" s="1"/>
  <c r="Z164" i="13"/>
  <c r="Z268" i="13" s="1"/>
  <c r="AI160" i="13"/>
  <c r="AI264" i="13" s="1"/>
  <c r="AI167" i="13"/>
  <c r="AI271" i="13" s="1"/>
  <c r="N167" i="13"/>
  <c r="N271" i="13" s="1"/>
  <c r="N135" i="13"/>
  <c r="N239" i="13" s="1"/>
  <c r="AD163" i="13"/>
  <c r="AD267" i="13" s="1"/>
  <c r="AD164" i="13"/>
  <c r="AD268" i="13" s="1"/>
  <c r="AL135" i="13"/>
  <c r="AL239" i="13" s="1"/>
  <c r="AL161" i="13"/>
  <c r="AL265" i="13" s="1"/>
  <c r="U163" i="13"/>
  <c r="U267" i="13" s="1"/>
  <c r="U164" i="13"/>
  <c r="U268" i="13" s="1"/>
  <c r="U359" i="13" s="1"/>
  <c r="W161" i="13"/>
  <c r="W265" i="13" s="1"/>
  <c r="W135" i="13"/>
  <c r="W239" i="13" s="1"/>
  <c r="T160" i="13"/>
  <c r="T264" i="13" s="1"/>
  <c r="T355" i="13" s="1"/>
  <c r="T162" i="13"/>
  <c r="T266" i="13" s="1"/>
  <c r="X166" i="13"/>
  <c r="X270" i="13" s="1"/>
  <c r="X165" i="13"/>
  <c r="X269" i="13" s="1"/>
  <c r="H163" i="13"/>
  <c r="H267" i="13" s="1"/>
  <c r="H160" i="13"/>
  <c r="H264" i="13" s="1"/>
  <c r="L135" i="13"/>
  <c r="L239" i="13" s="1"/>
  <c r="L166" i="13"/>
  <c r="L270" i="13" s="1"/>
  <c r="E163" i="13"/>
  <c r="E267" i="13" s="1"/>
  <c r="E161" i="13"/>
  <c r="E265" i="13" s="1"/>
  <c r="I165" i="13"/>
  <c r="I269" i="13" s="1"/>
  <c r="I164" i="13"/>
  <c r="I268" i="13" s="1"/>
  <c r="M163" i="13"/>
  <c r="M267" i="13" s="1"/>
  <c r="M358" i="13" s="1"/>
  <c r="M160" i="13"/>
  <c r="M264" i="13" s="1"/>
  <c r="F162" i="13"/>
  <c r="F266" i="13" s="1"/>
  <c r="F135" i="13"/>
  <c r="F239" i="13" s="1"/>
  <c r="J164" i="13"/>
  <c r="J268" i="13" s="1"/>
  <c r="J163" i="13"/>
  <c r="J267" i="13" s="1"/>
  <c r="G164" i="13"/>
  <c r="G268" i="13" s="1"/>
  <c r="G165" i="13"/>
  <c r="G269" i="13" s="1"/>
  <c r="G360" i="13" s="1"/>
  <c r="K161" i="13"/>
  <c r="K265" i="13" s="1"/>
  <c r="K167" i="13"/>
  <c r="K271" i="13" s="1"/>
  <c r="D261" i="12"/>
  <c r="D351" i="12" s="1"/>
  <c r="D440" i="12" s="1"/>
  <c r="D260" i="12"/>
  <c r="D350" i="12" s="1"/>
  <c r="D439" i="12" s="1"/>
  <c r="D259" i="12"/>
  <c r="D349" i="12" s="1"/>
  <c r="D438" i="12" s="1"/>
  <c r="D201" i="12"/>
  <c r="D189" i="12"/>
  <c r="D188" i="12"/>
  <c r="D187" i="12"/>
  <c r="AL185" i="12"/>
  <c r="AK185" i="12"/>
  <c r="AJ185" i="12"/>
  <c r="AI185" i="12"/>
  <c r="AH185" i="12"/>
  <c r="AG185" i="12"/>
  <c r="AF185" i="12"/>
  <c r="AE185" i="12"/>
  <c r="AD185" i="12"/>
  <c r="AC185" i="12"/>
  <c r="Z185" i="12"/>
  <c r="Y185" i="12"/>
  <c r="X185" i="12"/>
  <c r="W185" i="12"/>
  <c r="V185" i="12"/>
  <c r="U185" i="12"/>
  <c r="T185" i="12"/>
  <c r="S185" i="12"/>
  <c r="R185" i="12"/>
  <c r="Q185" i="12"/>
  <c r="N185" i="12"/>
  <c r="M185" i="12"/>
  <c r="L185" i="12"/>
  <c r="K185" i="12"/>
  <c r="J185" i="12"/>
  <c r="I185" i="12"/>
  <c r="H185" i="12"/>
  <c r="G185" i="12"/>
  <c r="F185" i="12"/>
  <c r="E185" i="12"/>
  <c r="D185" i="12"/>
  <c r="D275" i="12" s="1"/>
  <c r="D364" i="12" s="1"/>
  <c r="AB184" i="12"/>
  <c r="AB274" i="12" s="1"/>
  <c r="AB363" i="12" s="1"/>
  <c r="P184" i="12"/>
  <c r="P274" i="12" s="1"/>
  <c r="P363" i="12" s="1"/>
  <c r="D184" i="12"/>
  <c r="D274" i="12" s="1"/>
  <c r="D363" i="12" s="1"/>
  <c r="F175" i="12"/>
  <c r="R171" i="12"/>
  <c r="R173" i="12" s="1"/>
  <c r="R174" i="12" s="1"/>
  <c r="D162" i="12"/>
  <c r="D266" i="12" s="1"/>
  <c r="D356" i="12" s="1"/>
  <c r="D445" i="12" s="1"/>
  <c r="C162" i="12"/>
  <c r="C161" i="12"/>
  <c r="C160" i="12"/>
  <c r="C159" i="12"/>
  <c r="D158" i="12"/>
  <c r="D262" i="12" s="1"/>
  <c r="D352" i="12" s="1"/>
  <c r="D441" i="12" s="1"/>
  <c r="C158" i="12"/>
  <c r="P157" i="12"/>
  <c r="AB157" i="12" s="1"/>
  <c r="C157" i="12"/>
  <c r="P156" i="12"/>
  <c r="AB156" i="12" s="1"/>
  <c r="C156" i="12"/>
  <c r="P155" i="12"/>
  <c r="AB155" i="12" s="1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D99" i="12"/>
  <c r="D203" i="12" s="1"/>
  <c r="D98" i="12"/>
  <c r="D202" i="12" s="1"/>
  <c r="P97" i="12"/>
  <c r="AB97" i="12" s="1"/>
  <c r="D86" i="12"/>
  <c r="D190" i="12" s="1"/>
  <c r="P85" i="12"/>
  <c r="AB85" i="12" s="1"/>
  <c r="P84" i="12"/>
  <c r="AB84" i="12" s="1"/>
  <c r="P83" i="12"/>
  <c r="AB83" i="12" s="1"/>
  <c r="P81" i="12"/>
  <c r="AB81" i="12" s="1"/>
  <c r="D59" i="12"/>
  <c r="D58" i="12"/>
  <c r="D57" i="12"/>
  <c r="D56" i="12"/>
  <c r="D82" i="12" s="1"/>
  <c r="D186" i="12" s="1"/>
  <c r="AA17" i="12"/>
  <c r="Z17" i="12"/>
  <c r="Y17" i="12"/>
  <c r="X17" i="12"/>
  <c r="W17" i="12"/>
  <c r="V17" i="12"/>
  <c r="U17" i="12"/>
  <c r="T17" i="12"/>
  <c r="S17" i="12"/>
  <c r="R17" i="12"/>
  <c r="N17" i="12"/>
  <c r="N60" i="12" s="1"/>
  <c r="M17" i="12"/>
  <c r="M60" i="12" s="1"/>
  <c r="L17" i="12"/>
  <c r="L60" i="12" s="1"/>
  <c r="K17" i="12"/>
  <c r="K60" i="12" s="1"/>
  <c r="J17" i="12"/>
  <c r="J60" i="12" s="1"/>
  <c r="I17" i="12"/>
  <c r="I60" i="12" s="1"/>
  <c r="H17" i="12"/>
  <c r="H60" i="12" s="1"/>
  <c r="G17" i="12"/>
  <c r="G60" i="12" s="1"/>
  <c r="F17" i="12"/>
  <c r="F60" i="12" s="1"/>
  <c r="E17" i="12"/>
  <c r="E60" i="12" s="1"/>
  <c r="AA16" i="12"/>
  <c r="Z16" i="12"/>
  <c r="Y16" i="12"/>
  <c r="X16" i="12"/>
  <c r="W16" i="12"/>
  <c r="V16" i="12"/>
  <c r="U16" i="12"/>
  <c r="T16" i="12"/>
  <c r="S16" i="12"/>
  <c r="R16" i="12"/>
  <c r="N16" i="12"/>
  <c r="N59" i="12" s="1"/>
  <c r="M16" i="12"/>
  <c r="M59" i="12" s="1"/>
  <c r="L16" i="12"/>
  <c r="L59" i="12" s="1"/>
  <c r="K16" i="12"/>
  <c r="K59" i="12" s="1"/>
  <c r="J16" i="12"/>
  <c r="J59" i="12" s="1"/>
  <c r="I16" i="12"/>
  <c r="I59" i="12" s="1"/>
  <c r="H16" i="12"/>
  <c r="H59" i="12" s="1"/>
  <c r="G16" i="12"/>
  <c r="G59" i="12" s="1"/>
  <c r="F16" i="12"/>
  <c r="F59" i="12" s="1"/>
  <c r="E16" i="12"/>
  <c r="E59" i="12" s="1"/>
  <c r="AA15" i="12"/>
  <c r="Z15" i="12"/>
  <c r="Y15" i="12"/>
  <c r="X15" i="12"/>
  <c r="W15" i="12"/>
  <c r="V15" i="12"/>
  <c r="U15" i="12"/>
  <c r="T15" i="12"/>
  <c r="S15" i="12"/>
  <c r="R15" i="12"/>
  <c r="N15" i="12"/>
  <c r="N58" i="12" s="1"/>
  <c r="M15" i="12"/>
  <c r="M58" i="12" s="1"/>
  <c r="L15" i="12"/>
  <c r="L58" i="12" s="1"/>
  <c r="K15" i="12"/>
  <c r="K58" i="12" s="1"/>
  <c r="J15" i="12"/>
  <c r="J58" i="12" s="1"/>
  <c r="I15" i="12"/>
  <c r="I58" i="12" s="1"/>
  <c r="H15" i="12"/>
  <c r="H58" i="12" s="1"/>
  <c r="G15" i="12"/>
  <c r="G58" i="12" s="1"/>
  <c r="F15" i="12"/>
  <c r="F58" i="12" s="1"/>
  <c r="E15" i="12"/>
  <c r="E58" i="12" s="1"/>
  <c r="AA14" i="12"/>
  <c r="Z14" i="12"/>
  <c r="Y14" i="12"/>
  <c r="X14" i="12"/>
  <c r="W14" i="12"/>
  <c r="V14" i="12"/>
  <c r="U14" i="12"/>
  <c r="T14" i="12"/>
  <c r="S14" i="12"/>
  <c r="R14" i="12"/>
  <c r="N14" i="12"/>
  <c r="N57" i="12" s="1"/>
  <c r="M14" i="12"/>
  <c r="M57" i="12" s="1"/>
  <c r="L14" i="12"/>
  <c r="L57" i="12" s="1"/>
  <c r="K14" i="12"/>
  <c r="K57" i="12" s="1"/>
  <c r="J14" i="12"/>
  <c r="J57" i="12" s="1"/>
  <c r="I14" i="12"/>
  <c r="I57" i="12" s="1"/>
  <c r="H14" i="12"/>
  <c r="H57" i="12" s="1"/>
  <c r="G14" i="12"/>
  <c r="G57" i="12" s="1"/>
  <c r="F14" i="12"/>
  <c r="F57" i="12" s="1"/>
  <c r="E14" i="12"/>
  <c r="E57" i="12" s="1"/>
  <c r="AA13" i="12"/>
  <c r="Z13" i="12"/>
  <c r="Y13" i="12"/>
  <c r="X13" i="12"/>
  <c r="W13" i="12"/>
  <c r="V13" i="12"/>
  <c r="U13" i="12"/>
  <c r="T13" i="12"/>
  <c r="S13" i="12"/>
  <c r="R13" i="12"/>
  <c r="N13" i="12"/>
  <c r="N56" i="12" s="1"/>
  <c r="M13" i="12"/>
  <c r="M56" i="12" s="1"/>
  <c r="L13" i="12"/>
  <c r="L56" i="12" s="1"/>
  <c r="K13" i="12"/>
  <c r="K56" i="12" s="1"/>
  <c r="J13" i="12"/>
  <c r="J56" i="12" s="1"/>
  <c r="I13" i="12"/>
  <c r="I56" i="12" s="1"/>
  <c r="H13" i="12"/>
  <c r="H56" i="12" s="1"/>
  <c r="G13" i="12"/>
  <c r="G56" i="12" s="1"/>
  <c r="F13" i="12"/>
  <c r="F56" i="12" s="1"/>
  <c r="E13" i="12"/>
  <c r="E56" i="12" s="1"/>
  <c r="N12" i="12"/>
  <c r="N80" i="12" s="1"/>
  <c r="N184" i="12" s="1"/>
  <c r="N274" i="12" s="1"/>
  <c r="N363" i="12" s="1"/>
  <c r="M12" i="12"/>
  <c r="L12" i="12"/>
  <c r="L80" i="12" s="1"/>
  <c r="L184" i="12" s="1"/>
  <c r="L274" i="12" s="1"/>
  <c r="L363" i="12" s="1"/>
  <c r="K12" i="12"/>
  <c r="K80" i="12" s="1"/>
  <c r="K184" i="12" s="1"/>
  <c r="K274" i="12" s="1"/>
  <c r="K363" i="12" s="1"/>
  <c r="J12" i="12"/>
  <c r="J80" i="12" s="1"/>
  <c r="J184" i="12" s="1"/>
  <c r="J274" i="12" s="1"/>
  <c r="J363" i="12" s="1"/>
  <c r="I12" i="12"/>
  <c r="H12" i="12"/>
  <c r="H55" i="12" s="1"/>
  <c r="T55" i="12" s="1"/>
  <c r="G12" i="12"/>
  <c r="G80" i="12" s="1"/>
  <c r="G184" i="12" s="1"/>
  <c r="G274" i="12" s="1"/>
  <c r="G363" i="12" s="1"/>
  <c r="F12" i="12"/>
  <c r="F80" i="12" s="1"/>
  <c r="F184" i="12" s="1"/>
  <c r="F274" i="12" s="1"/>
  <c r="F363" i="12" s="1"/>
  <c r="E12" i="12"/>
  <c r="D12" i="12"/>
  <c r="D10" i="12"/>
  <c r="D17" i="12" s="1"/>
  <c r="D9" i="12"/>
  <c r="D16" i="12" s="1"/>
  <c r="D8" i="12"/>
  <c r="D15" i="12" s="1"/>
  <c r="D7" i="12"/>
  <c r="D14" i="12" s="1"/>
  <c r="D6" i="12"/>
  <c r="D13" i="12" s="1"/>
  <c r="AA5" i="12"/>
  <c r="AA12" i="12" s="1"/>
  <c r="Z5" i="12"/>
  <c r="Z12" i="12" s="1"/>
  <c r="Y5" i="12"/>
  <c r="Y12" i="12" s="1"/>
  <c r="X5" i="12"/>
  <c r="X12" i="12" s="1"/>
  <c r="W5" i="12"/>
  <c r="W12" i="12" s="1"/>
  <c r="V5" i="12"/>
  <c r="V12" i="12" s="1"/>
  <c r="U5" i="12"/>
  <c r="U12" i="12" s="1"/>
  <c r="T5" i="12"/>
  <c r="T12" i="12" s="1"/>
  <c r="S5" i="12"/>
  <c r="S12" i="12" s="1"/>
  <c r="R5" i="12"/>
  <c r="R12" i="12" s="1"/>
  <c r="D4" i="12"/>
  <c r="D261" i="11"/>
  <c r="D351" i="11" s="1"/>
  <c r="D440" i="11" s="1"/>
  <c r="D260" i="11"/>
  <c r="D350" i="11" s="1"/>
  <c r="D439" i="11" s="1"/>
  <c r="D259" i="11"/>
  <c r="D349" i="11" s="1"/>
  <c r="D438" i="11" s="1"/>
  <c r="D201" i="11"/>
  <c r="D189" i="11"/>
  <c r="D188" i="11"/>
  <c r="D187" i="11"/>
  <c r="AL185" i="11"/>
  <c r="AK185" i="11"/>
  <c r="AJ185" i="11"/>
  <c r="AI185" i="11"/>
  <c r="AH185" i="11"/>
  <c r="AG185" i="11"/>
  <c r="AF185" i="11"/>
  <c r="AE185" i="11"/>
  <c r="AD185" i="11"/>
  <c r="AC185" i="11"/>
  <c r="Z185" i="11"/>
  <c r="Y185" i="11"/>
  <c r="X185" i="11"/>
  <c r="W185" i="11"/>
  <c r="V185" i="11"/>
  <c r="U185" i="11"/>
  <c r="T185" i="11"/>
  <c r="S185" i="11"/>
  <c r="R185" i="11"/>
  <c r="Q185" i="11"/>
  <c r="N185" i="11"/>
  <c r="M185" i="11"/>
  <c r="L185" i="11"/>
  <c r="K185" i="11"/>
  <c r="J185" i="11"/>
  <c r="I185" i="11"/>
  <c r="H185" i="11"/>
  <c r="G185" i="11"/>
  <c r="F185" i="11"/>
  <c r="E185" i="11"/>
  <c r="D185" i="11"/>
  <c r="D275" i="11" s="1"/>
  <c r="D364" i="11" s="1"/>
  <c r="AB184" i="11"/>
  <c r="AB274" i="11" s="1"/>
  <c r="AB363" i="11" s="1"/>
  <c r="P184" i="11"/>
  <c r="P274" i="11" s="1"/>
  <c r="P363" i="11" s="1"/>
  <c r="D184" i="11"/>
  <c r="D274" i="11" s="1"/>
  <c r="D363" i="11" s="1"/>
  <c r="F174" i="11"/>
  <c r="R171" i="11"/>
  <c r="R173" i="11" s="1"/>
  <c r="R174" i="11" s="1"/>
  <c r="AB162" i="11"/>
  <c r="P162" i="11"/>
  <c r="D162" i="11"/>
  <c r="D266" i="11" s="1"/>
  <c r="D356" i="11" s="1"/>
  <c r="D445" i="11" s="1"/>
  <c r="C162" i="11"/>
  <c r="C161" i="11"/>
  <c r="C160" i="11"/>
  <c r="C159" i="11"/>
  <c r="AB158" i="11"/>
  <c r="AB159" i="11" s="1"/>
  <c r="AB160" i="11" s="1"/>
  <c r="AB161" i="11" s="1"/>
  <c r="P158" i="11"/>
  <c r="P159" i="11" s="1"/>
  <c r="P160" i="11" s="1"/>
  <c r="P161" i="11" s="1"/>
  <c r="D158" i="11"/>
  <c r="D262" i="11" s="1"/>
  <c r="D352" i="11" s="1"/>
  <c r="D441" i="11" s="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AB98" i="1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B129" i="11" s="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AB141" i="11" s="1"/>
  <c r="AB142" i="11" s="1"/>
  <c r="AB143" i="11" s="1"/>
  <c r="AB144" i="11" s="1"/>
  <c r="AB145" i="11" s="1"/>
  <c r="AB146" i="11" s="1"/>
  <c r="AB147" i="11" s="1"/>
  <c r="AB148" i="11" s="1"/>
  <c r="AB149" i="11" s="1"/>
  <c r="AB150" i="11" s="1"/>
  <c r="AB151" i="11" s="1"/>
  <c r="AB152" i="11" s="1"/>
  <c r="AB153" i="11" s="1"/>
  <c r="AB154" i="11" s="1"/>
  <c r="P98" i="1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D98" i="11"/>
  <c r="D202" i="11" s="1"/>
  <c r="AB86" i="11"/>
  <c r="AB87" i="11" s="1"/>
  <c r="AB88" i="11" s="1"/>
  <c r="AB89" i="11" s="1"/>
  <c r="AB90" i="11" s="1"/>
  <c r="AB91" i="11" s="1"/>
  <c r="AB92" i="11" s="1"/>
  <c r="AB93" i="11" s="1"/>
  <c r="AB94" i="11" s="1"/>
  <c r="AB95" i="11" s="1"/>
  <c r="AB96" i="11" s="1"/>
  <c r="P86" i="11"/>
  <c r="P87" i="11" s="1"/>
  <c r="P88" i="11" s="1"/>
  <c r="P89" i="11" s="1"/>
  <c r="P90" i="11" s="1"/>
  <c r="P91" i="11" s="1"/>
  <c r="P92" i="11" s="1"/>
  <c r="P93" i="11" s="1"/>
  <c r="P94" i="11" s="1"/>
  <c r="P95" i="11" s="1"/>
  <c r="P96" i="11" s="1"/>
  <c r="D86" i="11"/>
  <c r="D190" i="11" s="1"/>
  <c r="D65" i="11"/>
  <c r="D64" i="11"/>
  <c r="D59" i="11"/>
  <c r="D58" i="11"/>
  <c r="D57" i="11"/>
  <c r="D63" i="11" s="1"/>
  <c r="D56" i="11"/>
  <c r="D82" i="11" s="1"/>
  <c r="D186" i="11" s="1"/>
  <c r="AA17" i="11"/>
  <c r="Z17" i="11"/>
  <c r="Y17" i="11"/>
  <c r="X17" i="11"/>
  <c r="W17" i="11"/>
  <c r="V17" i="11"/>
  <c r="U17" i="11"/>
  <c r="T17" i="11"/>
  <c r="S17" i="11"/>
  <c r="R17" i="11"/>
  <c r="N17" i="11"/>
  <c r="N60" i="11" s="1"/>
  <c r="M17" i="11"/>
  <c r="M60" i="11" s="1"/>
  <c r="L17" i="11"/>
  <c r="L60" i="11" s="1"/>
  <c r="K17" i="11"/>
  <c r="K60" i="11" s="1"/>
  <c r="J17" i="11"/>
  <c r="J60" i="11" s="1"/>
  <c r="I17" i="11"/>
  <c r="I60" i="11" s="1"/>
  <c r="H17" i="11"/>
  <c r="H60" i="11" s="1"/>
  <c r="G17" i="11"/>
  <c r="G60" i="11" s="1"/>
  <c r="F17" i="11"/>
  <c r="F60" i="11" s="1"/>
  <c r="E17" i="11"/>
  <c r="E60" i="11" s="1"/>
  <c r="AA16" i="11"/>
  <c r="Z16" i="11"/>
  <c r="Y16" i="11"/>
  <c r="X16" i="11"/>
  <c r="W16" i="11"/>
  <c r="V16" i="11"/>
  <c r="U16" i="11"/>
  <c r="T16" i="11"/>
  <c r="S16" i="11"/>
  <c r="R16" i="11"/>
  <c r="N16" i="11"/>
  <c r="N59" i="11" s="1"/>
  <c r="M16" i="11"/>
  <c r="M59" i="11" s="1"/>
  <c r="L16" i="11"/>
  <c r="L59" i="11" s="1"/>
  <c r="K16" i="11"/>
  <c r="K59" i="11" s="1"/>
  <c r="J16" i="11"/>
  <c r="J59" i="11" s="1"/>
  <c r="I16" i="11"/>
  <c r="I59" i="11" s="1"/>
  <c r="H16" i="11"/>
  <c r="H59" i="11" s="1"/>
  <c r="G16" i="11"/>
  <c r="G59" i="11" s="1"/>
  <c r="F16" i="11"/>
  <c r="F59" i="11" s="1"/>
  <c r="E16" i="11"/>
  <c r="E59" i="11" s="1"/>
  <c r="AA15" i="11"/>
  <c r="AL58" i="11" s="1"/>
  <c r="Z15" i="11"/>
  <c r="Y15" i="11"/>
  <c r="X15" i="11"/>
  <c r="W15" i="11"/>
  <c r="V15" i="11"/>
  <c r="U15" i="11"/>
  <c r="T15" i="11"/>
  <c r="S15" i="11"/>
  <c r="R15" i="11"/>
  <c r="N15" i="11"/>
  <c r="M15" i="11"/>
  <c r="M58" i="11" s="1"/>
  <c r="L15" i="11"/>
  <c r="L58" i="11" s="1"/>
  <c r="K15" i="11"/>
  <c r="K58" i="11" s="1"/>
  <c r="J15" i="11"/>
  <c r="J58" i="11" s="1"/>
  <c r="I15" i="11"/>
  <c r="I58" i="11" s="1"/>
  <c r="H15" i="11"/>
  <c r="H58" i="11" s="1"/>
  <c r="G15" i="11"/>
  <c r="G58" i="11" s="1"/>
  <c r="F15" i="11"/>
  <c r="F58" i="11" s="1"/>
  <c r="E15" i="11"/>
  <c r="E58" i="11" s="1"/>
  <c r="AA14" i="11"/>
  <c r="Z14" i="11"/>
  <c r="Y14" i="11"/>
  <c r="X14" i="11"/>
  <c r="W14" i="11"/>
  <c r="V14" i="11"/>
  <c r="U14" i="11"/>
  <c r="T14" i="11"/>
  <c r="S14" i="11"/>
  <c r="R14" i="11"/>
  <c r="N14" i="11"/>
  <c r="N57" i="11" s="1"/>
  <c r="M14" i="11"/>
  <c r="M57" i="11" s="1"/>
  <c r="L14" i="11"/>
  <c r="L57" i="11" s="1"/>
  <c r="K14" i="11"/>
  <c r="K57" i="11" s="1"/>
  <c r="J14" i="11"/>
  <c r="J57" i="11" s="1"/>
  <c r="I14" i="11"/>
  <c r="I57" i="11" s="1"/>
  <c r="H14" i="11"/>
  <c r="H57" i="11" s="1"/>
  <c r="G14" i="11"/>
  <c r="G57" i="11" s="1"/>
  <c r="F14" i="11"/>
  <c r="F57" i="11" s="1"/>
  <c r="E14" i="11"/>
  <c r="E57" i="11" s="1"/>
  <c r="AA13" i="11"/>
  <c r="Z13" i="11"/>
  <c r="Y13" i="11"/>
  <c r="X13" i="11"/>
  <c r="W13" i="11"/>
  <c r="V13" i="11"/>
  <c r="U13" i="11"/>
  <c r="T13" i="11"/>
  <c r="S13" i="11"/>
  <c r="R13" i="11"/>
  <c r="N13" i="11"/>
  <c r="N56" i="11" s="1"/>
  <c r="M13" i="11"/>
  <c r="M56" i="11" s="1"/>
  <c r="L13" i="11"/>
  <c r="L56" i="11" s="1"/>
  <c r="K13" i="11"/>
  <c r="K56" i="11" s="1"/>
  <c r="J13" i="11"/>
  <c r="J56" i="11" s="1"/>
  <c r="I13" i="11"/>
  <c r="I56" i="11" s="1"/>
  <c r="H13" i="11"/>
  <c r="H56" i="11" s="1"/>
  <c r="G13" i="11"/>
  <c r="G56" i="11" s="1"/>
  <c r="F13" i="11"/>
  <c r="F56" i="11" s="1"/>
  <c r="N12" i="11"/>
  <c r="N80" i="11" s="1"/>
  <c r="N184" i="11" s="1"/>
  <c r="N274" i="11" s="1"/>
  <c r="N363" i="11" s="1"/>
  <c r="M12" i="11"/>
  <c r="M80" i="11" s="1"/>
  <c r="M184" i="11" s="1"/>
  <c r="M274" i="11" s="1"/>
  <c r="M363" i="11" s="1"/>
  <c r="L12" i="11"/>
  <c r="L80" i="11" s="1"/>
  <c r="L184" i="11" s="1"/>
  <c r="L274" i="11" s="1"/>
  <c r="L363" i="11" s="1"/>
  <c r="K12" i="11"/>
  <c r="K80" i="11" s="1"/>
  <c r="K184" i="11" s="1"/>
  <c r="K274" i="11" s="1"/>
  <c r="K363" i="11" s="1"/>
  <c r="J12" i="11"/>
  <c r="J80" i="11" s="1"/>
  <c r="J184" i="11" s="1"/>
  <c r="J274" i="11" s="1"/>
  <c r="J363" i="11" s="1"/>
  <c r="I12" i="11"/>
  <c r="I80" i="11" s="1"/>
  <c r="I184" i="11" s="1"/>
  <c r="I274" i="11" s="1"/>
  <c r="I363" i="11" s="1"/>
  <c r="H12" i="11"/>
  <c r="G12" i="11"/>
  <c r="G80" i="11" s="1"/>
  <c r="G184" i="11" s="1"/>
  <c r="G274" i="11" s="1"/>
  <c r="G363" i="11" s="1"/>
  <c r="F12" i="11"/>
  <c r="F80" i="11" s="1"/>
  <c r="F184" i="11" s="1"/>
  <c r="F274" i="11" s="1"/>
  <c r="F363" i="11" s="1"/>
  <c r="E12" i="11"/>
  <c r="E80" i="11" s="1"/>
  <c r="E184" i="11" s="1"/>
  <c r="E274" i="11" s="1"/>
  <c r="E363" i="11" s="1"/>
  <c r="D12" i="11"/>
  <c r="D10" i="11"/>
  <c r="D17" i="11" s="1"/>
  <c r="D9" i="11"/>
  <c r="D16" i="11" s="1"/>
  <c r="D8" i="11"/>
  <c r="D15" i="11" s="1"/>
  <c r="D7" i="11"/>
  <c r="D14" i="11" s="1"/>
  <c r="D6" i="11"/>
  <c r="D13" i="11" s="1"/>
  <c r="AA5" i="11"/>
  <c r="AA12" i="11" s="1"/>
  <c r="Z5" i="11"/>
  <c r="Z12" i="11" s="1"/>
  <c r="Y5" i="11"/>
  <c r="Y12" i="11" s="1"/>
  <c r="X5" i="11"/>
  <c r="X12" i="11" s="1"/>
  <c r="W5" i="11"/>
  <c r="W12" i="11" s="1"/>
  <c r="V5" i="11"/>
  <c r="V12" i="11" s="1"/>
  <c r="U5" i="11"/>
  <c r="U12" i="11" s="1"/>
  <c r="T5" i="11"/>
  <c r="T12" i="11" s="1"/>
  <c r="S5" i="11"/>
  <c r="S12" i="11" s="1"/>
  <c r="R5" i="11"/>
  <c r="R12" i="11" s="1"/>
  <c r="D4" i="11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30" i="10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30" i="8"/>
  <c r="D261" i="10"/>
  <c r="D351" i="10" s="1"/>
  <c r="D440" i="10" s="1"/>
  <c r="D260" i="10"/>
  <c r="D350" i="10" s="1"/>
  <c r="D439" i="10" s="1"/>
  <c r="D259" i="10"/>
  <c r="D349" i="10" s="1"/>
  <c r="D438" i="10" s="1"/>
  <c r="D201" i="10"/>
  <c r="D189" i="10"/>
  <c r="D188" i="10"/>
  <c r="D187" i="10"/>
  <c r="AL185" i="10"/>
  <c r="AK185" i="10"/>
  <c r="AJ185" i="10"/>
  <c r="AI185" i="10"/>
  <c r="AH185" i="10"/>
  <c r="AG185" i="10"/>
  <c r="AF185" i="10"/>
  <c r="AE185" i="10"/>
  <c r="AD185" i="10"/>
  <c r="AC185" i="10"/>
  <c r="Z185" i="10"/>
  <c r="Y185" i="10"/>
  <c r="X185" i="10"/>
  <c r="W185" i="10"/>
  <c r="V185" i="10"/>
  <c r="U185" i="10"/>
  <c r="T185" i="10"/>
  <c r="S185" i="10"/>
  <c r="R185" i="10"/>
  <c r="Q185" i="10"/>
  <c r="N185" i="10"/>
  <c r="M185" i="10"/>
  <c r="L185" i="10"/>
  <c r="K185" i="10"/>
  <c r="J185" i="10"/>
  <c r="I185" i="10"/>
  <c r="H185" i="10"/>
  <c r="G185" i="10"/>
  <c r="F185" i="10"/>
  <c r="E185" i="10"/>
  <c r="D185" i="10"/>
  <c r="D275" i="10" s="1"/>
  <c r="D364" i="10" s="1"/>
  <c r="AB184" i="10"/>
  <c r="AB274" i="10" s="1"/>
  <c r="AB363" i="10" s="1"/>
  <c r="P184" i="10"/>
  <c r="P274" i="10" s="1"/>
  <c r="P363" i="10" s="1"/>
  <c r="D184" i="10"/>
  <c r="D274" i="10" s="1"/>
  <c r="D363" i="10" s="1"/>
  <c r="F175" i="10"/>
  <c r="R171" i="10"/>
  <c r="R173" i="10" s="1"/>
  <c r="R174" i="10" s="1"/>
  <c r="D162" i="10"/>
  <c r="D266" i="10" s="1"/>
  <c r="D356" i="10" s="1"/>
  <c r="D445" i="10" s="1"/>
  <c r="D158" i="10"/>
  <c r="D262" i="10" s="1"/>
  <c r="D352" i="10" s="1"/>
  <c r="D441" i="10" s="1"/>
  <c r="P157" i="10"/>
  <c r="AB157" i="10" s="1"/>
  <c r="P156" i="10"/>
  <c r="AB156" i="10" s="1"/>
  <c r="P155" i="10"/>
  <c r="AB155" i="10" s="1"/>
  <c r="D98" i="10"/>
  <c r="D202" i="10" s="1"/>
  <c r="P97" i="10"/>
  <c r="AB97" i="10" s="1"/>
  <c r="D86" i="10"/>
  <c r="D190" i="10" s="1"/>
  <c r="P85" i="10"/>
  <c r="AB85" i="10" s="1"/>
  <c r="P84" i="10"/>
  <c r="AB84" i="10" s="1"/>
  <c r="P83" i="10"/>
  <c r="AB83" i="10" s="1"/>
  <c r="P81" i="10"/>
  <c r="AB81" i="10" s="1"/>
  <c r="D59" i="10"/>
  <c r="L58" i="10"/>
  <c r="AJ58" i="10" s="1"/>
  <c r="D58" i="10"/>
  <c r="D57" i="10"/>
  <c r="J56" i="10"/>
  <c r="D56" i="10"/>
  <c r="D82" i="10" s="1"/>
  <c r="D186" i="10" s="1"/>
  <c r="AA17" i="10"/>
  <c r="Z17" i="10"/>
  <c r="Y17" i="10"/>
  <c r="X17" i="10"/>
  <c r="W17" i="10"/>
  <c r="V17" i="10"/>
  <c r="U17" i="10"/>
  <c r="T17" i="10"/>
  <c r="S17" i="10"/>
  <c r="R17" i="10"/>
  <c r="N17" i="10"/>
  <c r="N60" i="10" s="1"/>
  <c r="M17" i="10"/>
  <c r="M60" i="10" s="1"/>
  <c r="L17" i="10"/>
  <c r="L60" i="10" s="1"/>
  <c r="K17" i="10"/>
  <c r="K60" i="10" s="1"/>
  <c r="J17" i="10"/>
  <c r="J60" i="10" s="1"/>
  <c r="I17" i="10"/>
  <c r="I60" i="10" s="1"/>
  <c r="H17" i="10"/>
  <c r="H60" i="10" s="1"/>
  <c r="G17" i="10"/>
  <c r="G60" i="10" s="1"/>
  <c r="AE60" i="10" s="1"/>
  <c r="F17" i="10"/>
  <c r="F60" i="10" s="1"/>
  <c r="E17" i="10"/>
  <c r="E60" i="10" s="1"/>
  <c r="AA16" i="10"/>
  <c r="Z16" i="10"/>
  <c r="Y16" i="10"/>
  <c r="X16" i="10"/>
  <c r="W16" i="10"/>
  <c r="V16" i="10"/>
  <c r="U16" i="10"/>
  <c r="T16" i="10"/>
  <c r="S16" i="10"/>
  <c r="R16" i="10"/>
  <c r="N16" i="10"/>
  <c r="N59" i="10" s="1"/>
  <c r="M16" i="10"/>
  <c r="M59" i="10" s="1"/>
  <c r="L16" i="10"/>
  <c r="L59" i="10" s="1"/>
  <c r="K16" i="10"/>
  <c r="K59" i="10" s="1"/>
  <c r="J16" i="10"/>
  <c r="J59" i="10" s="1"/>
  <c r="I16" i="10"/>
  <c r="I59" i="10" s="1"/>
  <c r="H16" i="10"/>
  <c r="H59" i="10" s="1"/>
  <c r="G16" i="10"/>
  <c r="G59" i="10" s="1"/>
  <c r="F16" i="10"/>
  <c r="F59" i="10" s="1"/>
  <c r="E16" i="10"/>
  <c r="E59" i="10" s="1"/>
  <c r="AA15" i="10"/>
  <c r="Z15" i="10"/>
  <c r="Y15" i="10"/>
  <c r="X15" i="10"/>
  <c r="W15" i="10"/>
  <c r="V15" i="10"/>
  <c r="U15" i="10"/>
  <c r="T15" i="10"/>
  <c r="S15" i="10"/>
  <c r="R15" i="10"/>
  <c r="N15" i="10"/>
  <c r="N58" i="10" s="1"/>
  <c r="M15" i="10"/>
  <c r="M58" i="10" s="1"/>
  <c r="L15" i="10"/>
  <c r="K15" i="10"/>
  <c r="K58" i="10" s="1"/>
  <c r="J15" i="10"/>
  <c r="J58" i="10" s="1"/>
  <c r="I15" i="10"/>
  <c r="I58" i="10" s="1"/>
  <c r="H15" i="10"/>
  <c r="H58" i="10" s="1"/>
  <c r="G15" i="10"/>
  <c r="G58" i="10" s="1"/>
  <c r="F15" i="10"/>
  <c r="F58" i="10" s="1"/>
  <c r="E15" i="10"/>
  <c r="E58" i="10" s="1"/>
  <c r="AA14" i="10"/>
  <c r="Z14" i="10"/>
  <c r="Y14" i="10"/>
  <c r="X14" i="10"/>
  <c r="W14" i="10"/>
  <c r="V14" i="10"/>
  <c r="U14" i="10"/>
  <c r="T14" i="10"/>
  <c r="S14" i="10"/>
  <c r="R14" i="10"/>
  <c r="N14" i="10"/>
  <c r="N57" i="10" s="1"/>
  <c r="M14" i="10"/>
  <c r="M57" i="10" s="1"/>
  <c r="L14" i="10"/>
  <c r="L57" i="10" s="1"/>
  <c r="K14" i="10"/>
  <c r="K57" i="10" s="1"/>
  <c r="AI57" i="10" s="1"/>
  <c r="J14" i="10"/>
  <c r="J57" i="10" s="1"/>
  <c r="I14" i="10"/>
  <c r="I57" i="10" s="1"/>
  <c r="H14" i="10"/>
  <c r="H57" i="10" s="1"/>
  <c r="G14" i="10"/>
  <c r="G57" i="10" s="1"/>
  <c r="AE57" i="10" s="1"/>
  <c r="F14" i="10"/>
  <c r="F57" i="10" s="1"/>
  <c r="E14" i="10"/>
  <c r="E57" i="10" s="1"/>
  <c r="AA13" i="10"/>
  <c r="Z13" i="10"/>
  <c r="Y13" i="10"/>
  <c r="X13" i="10"/>
  <c r="W13" i="10"/>
  <c r="V13" i="10"/>
  <c r="U13" i="10"/>
  <c r="T13" i="10"/>
  <c r="S13" i="10"/>
  <c r="R13" i="10"/>
  <c r="N13" i="10"/>
  <c r="N56" i="10" s="1"/>
  <c r="AL56" i="10" s="1"/>
  <c r="M13" i="10"/>
  <c r="M56" i="10" s="1"/>
  <c r="L13" i="10"/>
  <c r="L56" i="10" s="1"/>
  <c r="K13" i="10"/>
  <c r="K56" i="10" s="1"/>
  <c r="AI56" i="10" s="1"/>
  <c r="J13" i="10"/>
  <c r="I13" i="10"/>
  <c r="I56" i="10" s="1"/>
  <c r="H13" i="10"/>
  <c r="H56" i="10" s="1"/>
  <c r="G13" i="10"/>
  <c r="G56" i="10" s="1"/>
  <c r="AE56" i="10" s="1"/>
  <c r="F13" i="10"/>
  <c r="F56" i="10" s="1"/>
  <c r="AD56" i="10" s="1"/>
  <c r="E13" i="10"/>
  <c r="E56" i="10" s="1"/>
  <c r="R12" i="10"/>
  <c r="N12" i="10"/>
  <c r="N80" i="10" s="1"/>
  <c r="N184" i="10" s="1"/>
  <c r="N274" i="10" s="1"/>
  <c r="N363" i="10" s="1"/>
  <c r="M12" i="10"/>
  <c r="M80" i="10" s="1"/>
  <c r="M184" i="10" s="1"/>
  <c r="M274" i="10" s="1"/>
  <c r="M363" i="10" s="1"/>
  <c r="L12" i="10"/>
  <c r="L80" i="10" s="1"/>
  <c r="L184" i="10" s="1"/>
  <c r="L274" i="10" s="1"/>
  <c r="L363" i="10" s="1"/>
  <c r="K12" i="10"/>
  <c r="K80" i="10" s="1"/>
  <c r="K184" i="10" s="1"/>
  <c r="K274" i="10" s="1"/>
  <c r="K363" i="10" s="1"/>
  <c r="J12" i="10"/>
  <c r="J80" i="10" s="1"/>
  <c r="J184" i="10" s="1"/>
  <c r="J274" i="10" s="1"/>
  <c r="J363" i="10" s="1"/>
  <c r="I12" i="10"/>
  <c r="I55" i="10" s="1"/>
  <c r="U55" i="10" s="1"/>
  <c r="H12" i="10"/>
  <c r="H80" i="10" s="1"/>
  <c r="H184" i="10" s="1"/>
  <c r="H274" i="10" s="1"/>
  <c r="H363" i="10" s="1"/>
  <c r="G12" i="10"/>
  <c r="G80" i="10" s="1"/>
  <c r="G184" i="10" s="1"/>
  <c r="G274" i="10" s="1"/>
  <c r="G363" i="10" s="1"/>
  <c r="F12" i="10"/>
  <c r="F80" i="10" s="1"/>
  <c r="F184" i="10" s="1"/>
  <c r="F274" i="10" s="1"/>
  <c r="F363" i="10" s="1"/>
  <c r="E12" i="10"/>
  <c r="E55" i="10" s="1"/>
  <c r="Q55" i="10" s="1"/>
  <c r="D12" i="10"/>
  <c r="D10" i="10"/>
  <c r="D17" i="10" s="1"/>
  <c r="D9" i="10"/>
  <c r="D16" i="10" s="1"/>
  <c r="D8" i="10"/>
  <c r="D15" i="10" s="1"/>
  <c r="D7" i="10"/>
  <c r="D14" i="10" s="1"/>
  <c r="D6" i="10"/>
  <c r="D13" i="10" s="1"/>
  <c r="AA5" i="10"/>
  <c r="AA12" i="10" s="1"/>
  <c r="Z5" i="10"/>
  <c r="Z12" i="10" s="1"/>
  <c r="Y5" i="10"/>
  <c r="Y12" i="10" s="1"/>
  <c r="X5" i="10"/>
  <c r="X12" i="10" s="1"/>
  <c r="W5" i="10"/>
  <c r="W12" i="10" s="1"/>
  <c r="V5" i="10"/>
  <c r="V12" i="10" s="1"/>
  <c r="U5" i="10"/>
  <c r="U12" i="10" s="1"/>
  <c r="T5" i="10"/>
  <c r="T12" i="10" s="1"/>
  <c r="S5" i="10"/>
  <c r="S12" i="10" s="1"/>
  <c r="R5" i="10"/>
  <c r="D4" i="10"/>
  <c r="D261" i="8"/>
  <c r="D351" i="8" s="1"/>
  <c r="D440" i="8" s="1"/>
  <c r="D260" i="8"/>
  <c r="D350" i="8" s="1"/>
  <c r="D439" i="8" s="1"/>
  <c r="D259" i="8"/>
  <c r="D349" i="8" s="1"/>
  <c r="D438" i="8" s="1"/>
  <c r="D201" i="8"/>
  <c r="D189" i="8"/>
  <c r="D188" i="8"/>
  <c r="D187" i="8"/>
  <c r="AL185" i="8"/>
  <c r="AK185" i="8"/>
  <c r="AJ185" i="8"/>
  <c r="AI185" i="8"/>
  <c r="AH185" i="8"/>
  <c r="AG185" i="8"/>
  <c r="AF185" i="8"/>
  <c r="AE185" i="8"/>
  <c r="AD185" i="8"/>
  <c r="AC185" i="8"/>
  <c r="Z185" i="8"/>
  <c r="Y185" i="8"/>
  <c r="X185" i="8"/>
  <c r="W185" i="8"/>
  <c r="V185" i="8"/>
  <c r="U185" i="8"/>
  <c r="T185" i="8"/>
  <c r="S185" i="8"/>
  <c r="R185" i="8"/>
  <c r="Q185" i="8"/>
  <c r="N185" i="8"/>
  <c r="M185" i="8"/>
  <c r="L185" i="8"/>
  <c r="K185" i="8"/>
  <c r="J185" i="8"/>
  <c r="I185" i="8"/>
  <c r="H185" i="8"/>
  <c r="G185" i="8"/>
  <c r="F185" i="8"/>
  <c r="E185" i="8"/>
  <c r="D185" i="8"/>
  <c r="D275" i="8" s="1"/>
  <c r="D364" i="8" s="1"/>
  <c r="AB184" i="8"/>
  <c r="AB274" i="8" s="1"/>
  <c r="AB363" i="8" s="1"/>
  <c r="P184" i="8"/>
  <c r="P274" i="8" s="1"/>
  <c r="P363" i="8" s="1"/>
  <c r="D184" i="8"/>
  <c r="D274" i="8" s="1"/>
  <c r="D363" i="8" s="1"/>
  <c r="F174" i="8"/>
  <c r="R171" i="8"/>
  <c r="R173" i="8" s="1"/>
  <c r="R174" i="8" s="1"/>
  <c r="AB162" i="8"/>
  <c r="P162" i="8"/>
  <c r="D162" i="8"/>
  <c r="D266" i="8" s="1"/>
  <c r="D356" i="8" s="1"/>
  <c r="D445" i="8" s="1"/>
  <c r="D159" i="8"/>
  <c r="D263" i="8" s="1"/>
  <c r="D353" i="8" s="1"/>
  <c r="D442" i="8" s="1"/>
  <c r="AB158" i="8"/>
  <c r="AB159" i="8" s="1"/>
  <c r="AB160" i="8" s="1"/>
  <c r="AB161" i="8" s="1"/>
  <c r="P158" i="8"/>
  <c r="P159" i="8" s="1"/>
  <c r="P160" i="8" s="1"/>
  <c r="P161" i="8" s="1"/>
  <c r="D158" i="8"/>
  <c r="D262" i="8" s="1"/>
  <c r="D352" i="8" s="1"/>
  <c r="D441" i="8" s="1"/>
  <c r="AB98" i="8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P98" i="8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D98" i="8"/>
  <c r="AB86" i="8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P86" i="8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D86" i="8"/>
  <c r="D190" i="8" s="1"/>
  <c r="P82" i="8"/>
  <c r="D65" i="8"/>
  <c r="D59" i="8"/>
  <c r="D64" i="8" s="1"/>
  <c r="D58" i="8"/>
  <c r="J57" i="8"/>
  <c r="D57" i="8"/>
  <c r="D63" i="8" s="1"/>
  <c r="D56" i="8"/>
  <c r="D82" i="8" s="1"/>
  <c r="D186" i="8" s="1"/>
  <c r="AA17" i="8"/>
  <c r="Z17" i="8"/>
  <c r="Y17" i="8"/>
  <c r="X17" i="8"/>
  <c r="W17" i="8"/>
  <c r="V17" i="8"/>
  <c r="U17" i="8"/>
  <c r="T17" i="8"/>
  <c r="S17" i="8"/>
  <c r="R17" i="8"/>
  <c r="N17" i="8"/>
  <c r="N60" i="8" s="1"/>
  <c r="M17" i="8"/>
  <c r="M60" i="8" s="1"/>
  <c r="L17" i="8"/>
  <c r="L60" i="8" s="1"/>
  <c r="K17" i="8"/>
  <c r="K60" i="8" s="1"/>
  <c r="W60" i="8" s="1"/>
  <c r="J17" i="8"/>
  <c r="J60" i="8" s="1"/>
  <c r="I17" i="8"/>
  <c r="I60" i="8" s="1"/>
  <c r="H17" i="8"/>
  <c r="H60" i="8" s="1"/>
  <c r="G17" i="8"/>
  <c r="G60" i="8" s="1"/>
  <c r="S60" i="8" s="1"/>
  <c r="F17" i="8"/>
  <c r="F60" i="8" s="1"/>
  <c r="E17" i="8"/>
  <c r="E60" i="8" s="1"/>
  <c r="AA16" i="8"/>
  <c r="Z16" i="8"/>
  <c r="Y16" i="8"/>
  <c r="X16" i="8"/>
  <c r="W16" i="8"/>
  <c r="V16" i="8"/>
  <c r="U16" i="8"/>
  <c r="T16" i="8"/>
  <c r="S16" i="8"/>
  <c r="R16" i="8"/>
  <c r="N16" i="8"/>
  <c r="N59" i="8" s="1"/>
  <c r="M16" i="8"/>
  <c r="M59" i="8" s="1"/>
  <c r="L16" i="8"/>
  <c r="L59" i="8" s="1"/>
  <c r="K16" i="8"/>
  <c r="K59" i="8" s="1"/>
  <c r="J16" i="8"/>
  <c r="J59" i="8" s="1"/>
  <c r="I16" i="8"/>
  <c r="I59" i="8" s="1"/>
  <c r="H16" i="8"/>
  <c r="H59" i="8" s="1"/>
  <c r="G16" i="8"/>
  <c r="G59" i="8" s="1"/>
  <c r="F16" i="8"/>
  <c r="F59" i="8" s="1"/>
  <c r="E16" i="8"/>
  <c r="E59" i="8" s="1"/>
  <c r="AA15" i="8"/>
  <c r="Z58" i="8" s="1"/>
  <c r="Z15" i="8"/>
  <c r="Y15" i="8"/>
  <c r="X15" i="8"/>
  <c r="W15" i="8"/>
  <c r="V15" i="8"/>
  <c r="U15" i="8"/>
  <c r="T15" i="8"/>
  <c r="S15" i="8"/>
  <c r="R15" i="8"/>
  <c r="N15" i="8"/>
  <c r="M15" i="8"/>
  <c r="M58" i="8" s="1"/>
  <c r="L15" i="8"/>
  <c r="L58" i="8" s="1"/>
  <c r="K15" i="8"/>
  <c r="K58" i="8" s="1"/>
  <c r="J15" i="8"/>
  <c r="J58" i="8" s="1"/>
  <c r="I15" i="8"/>
  <c r="I58" i="8" s="1"/>
  <c r="H15" i="8"/>
  <c r="H58" i="8" s="1"/>
  <c r="G15" i="8"/>
  <c r="G58" i="8" s="1"/>
  <c r="F15" i="8"/>
  <c r="F58" i="8" s="1"/>
  <c r="E15" i="8"/>
  <c r="E58" i="8" s="1"/>
  <c r="AA14" i="8"/>
  <c r="Z14" i="8"/>
  <c r="Y14" i="8"/>
  <c r="X14" i="8"/>
  <c r="W14" i="8"/>
  <c r="V14" i="8"/>
  <c r="U14" i="8"/>
  <c r="T14" i="8"/>
  <c r="S14" i="8"/>
  <c r="R14" i="8"/>
  <c r="N14" i="8"/>
  <c r="N57" i="8" s="1"/>
  <c r="Z57" i="8" s="1"/>
  <c r="Z63" i="8" s="1"/>
  <c r="M14" i="8"/>
  <c r="M57" i="8" s="1"/>
  <c r="L14" i="8"/>
  <c r="L57" i="8" s="1"/>
  <c r="K14" i="8"/>
  <c r="K57" i="8" s="1"/>
  <c r="J14" i="8"/>
  <c r="I14" i="8"/>
  <c r="I57" i="8" s="1"/>
  <c r="H14" i="8"/>
  <c r="H57" i="8" s="1"/>
  <c r="G14" i="8"/>
  <c r="G57" i="8" s="1"/>
  <c r="F14" i="8"/>
  <c r="F57" i="8" s="1"/>
  <c r="E14" i="8"/>
  <c r="E57" i="8" s="1"/>
  <c r="AA13" i="8"/>
  <c r="Z13" i="8"/>
  <c r="Y13" i="8"/>
  <c r="X13" i="8"/>
  <c r="W13" i="8"/>
  <c r="V13" i="8"/>
  <c r="U13" i="8"/>
  <c r="T13" i="8"/>
  <c r="S13" i="8"/>
  <c r="R13" i="8"/>
  <c r="N13" i="8"/>
  <c r="N56" i="8" s="1"/>
  <c r="M13" i="8"/>
  <c r="M56" i="8" s="1"/>
  <c r="L13" i="8"/>
  <c r="L56" i="8" s="1"/>
  <c r="K13" i="8"/>
  <c r="K56" i="8" s="1"/>
  <c r="J13" i="8"/>
  <c r="J56" i="8" s="1"/>
  <c r="I13" i="8"/>
  <c r="I56" i="8" s="1"/>
  <c r="H13" i="8"/>
  <c r="H56" i="8" s="1"/>
  <c r="G13" i="8"/>
  <c r="G56" i="8" s="1"/>
  <c r="AE56" i="8" s="1"/>
  <c r="F13" i="8"/>
  <c r="F56" i="8" s="1"/>
  <c r="E13" i="8"/>
  <c r="E56" i="8" s="1"/>
  <c r="N12" i="8"/>
  <c r="N80" i="8" s="1"/>
  <c r="N184" i="8" s="1"/>
  <c r="N274" i="8" s="1"/>
  <c r="N363" i="8" s="1"/>
  <c r="M12" i="8"/>
  <c r="M55" i="8" s="1"/>
  <c r="Y55" i="8" s="1"/>
  <c r="L12" i="8"/>
  <c r="L80" i="8" s="1"/>
  <c r="L184" i="8" s="1"/>
  <c r="L274" i="8" s="1"/>
  <c r="L363" i="8" s="1"/>
  <c r="K12" i="8"/>
  <c r="K80" i="8" s="1"/>
  <c r="K184" i="8" s="1"/>
  <c r="K274" i="8" s="1"/>
  <c r="K363" i="8" s="1"/>
  <c r="J12" i="8"/>
  <c r="J55" i="8" s="1"/>
  <c r="V55" i="8" s="1"/>
  <c r="I12" i="8"/>
  <c r="I55" i="8" s="1"/>
  <c r="U55" i="8" s="1"/>
  <c r="H12" i="8"/>
  <c r="G12" i="8"/>
  <c r="G80" i="8" s="1"/>
  <c r="G184" i="8" s="1"/>
  <c r="G274" i="8" s="1"/>
  <c r="G363" i="8" s="1"/>
  <c r="F12" i="8"/>
  <c r="F80" i="8" s="1"/>
  <c r="F184" i="8" s="1"/>
  <c r="F274" i="8" s="1"/>
  <c r="F363" i="8" s="1"/>
  <c r="E12" i="8"/>
  <c r="E55" i="8" s="1"/>
  <c r="Q55" i="8" s="1"/>
  <c r="D12" i="8"/>
  <c r="D10" i="8"/>
  <c r="D17" i="8" s="1"/>
  <c r="D9" i="8"/>
  <c r="D16" i="8" s="1"/>
  <c r="D8" i="8"/>
  <c r="D15" i="8" s="1"/>
  <c r="D7" i="8"/>
  <c r="D14" i="8" s="1"/>
  <c r="D6" i="8"/>
  <c r="D13" i="8" s="1"/>
  <c r="AA5" i="8"/>
  <c r="AA12" i="8" s="1"/>
  <c r="Z5" i="8"/>
  <c r="Z12" i="8" s="1"/>
  <c r="Y5" i="8"/>
  <c r="Y12" i="8" s="1"/>
  <c r="X5" i="8"/>
  <c r="X12" i="8" s="1"/>
  <c r="W5" i="8"/>
  <c r="W12" i="8" s="1"/>
  <c r="V5" i="8"/>
  <c r="V12" i="8" s="1"/>
  <c r="U5" i="8"/>
  <c r="U12" i="8" s="1"/>
  <c r="T5" i="8"/>
  <c r="T12" i="8" s="1"/>
  <c r="S5" i="8"/>
  <c r="S12" i="8" s="1"/>
  <c r="R5" i="8"/>
  <c r="R12" i="8" s="1"/>
  <c r="D4" i="8"/>
  <c r="C162" i="7"/>
  <c r="C158" i="7"/>
  <c r="C159" i="7" s="1"/>
  <c r="C160" i="7" s="1"/>
  <c r="C161" i="7" s="1"/>
  <c r="K84" i="12"/>
  <c r="K83" i="12"/>
  <c r="K85" i="11"/>
  <c r="H98" i="10"/>
  <c r="M86" i="8"/>
  <c r="G86" i="11"/>
  <c r="I86" i="8"/>
  <c r="H82" i="11"/>
  <c r="E97" i="12"/>
  <c r="M86" i="11"/>
  <c r="L85" i="10"/>
  <c r="I83" i="11"/>
  <c r="H84" i="12"/>
  <c r="J84" i="11"/>
  <c r="H97" i="10"/>
  <c r="F85" i="10"/>
  <c r="K84" i="8"/>
  <c r="F83" i="10"/>
  <c r="L84" i="8"/>
  <c r="H85" i="11"/>
  <c r="F85" i="12"/>
  <c r="J99" i="12"/>
  <c r="G83" i="11"/>
  <c r="M85" i="10"/>
  <c r="J97" i="12"/>
  <c r="L85" i="12"/>
  <c r="K87" i="11"/>
  <c r="I85" i="8"/>
  <c r="J98" i="8"/>
  <c r="G83" i="8"/>
  <c r="I86" i="11"/>
  <c r="G97" i="8"/>
  <c r="N99" i="12"/>
  <c r="L82" i="12"/>
  <c r="L83" i="11"/>
  <c r="F86" i="10"/>
  <c r="N82" i="10"/>
  <c r="I82" i="8"/>
  <c r="N83" i="10"/>
  <c r="M98" i="8"/>
  <c r="H84" i="11"/>
  <c r="I97" i="10"/>
  <c r="J86" i="12"/>
  <c r="N97" i="10"/>
  <c r="M84" i="8"/>
  <c r="K97" i="11"/>
  <c r="K86" i="12"/>
  <c r="H83" i="10"/>
  <c r="I97" i="12"/>
  <c r="M84" i="12"/>
  <c r="H98" i="11"/>
  <c r="J82" i="11"/>
  <c r="K82" i="10"/>
  <c r="F97" i="8"/>
  <c r="E86" i="10"/>
  <c r="G86" i="12"/>
  <c r="E97" i="8"/>
  <c r="I98" i="12"/>
  <c r="M85" i="11"/>
  <c r="L99" i="12"/>
  <c r="K85" i="8"/>
  <c r="M85" i="12"/>
  <c r="I85" i="11"/>
  <c r="I85" i="10"/>
  <c r="K82" i="8"/>
  <c r="J86" i="11"/>
  <c r="H87" i="11"/>
  <c r="M82" i="11"/>
  <c r="G84" i="8"/>
  <c r="M84" i="10"/>
  <c r="G97" i="10"/>
  <c r="H85" i="12"/>
  <c r="G98" i="10"/>
  <c r="G82" i="10"/>
  <c r="I84" i="12"/>
  <c r="K86" i="11"/>
  <c r="M82" i="12"/>
  <c r="F85" i="8"/>
  <c r="K84" i="10"/>
  <c r="L83" i="8"/>
  <c r="I82" i="10"/>
  <c r="E82" i="11"/>
  <c r="G84" i="12"/>
  <c r="L97" i="8"/>
  <c r="E82" i="12"/>
  <c r="F82" i="8"/>
  <c r="I84" i="11"/>
  <c r="E85" i="10"/>
  <c r="L97" i="12"/>
  <c r="F85" i="11"/>
  <c r="N82" i="12"/>
  <c r="E84" i="10"/>
  <c r="J83" i="8"/>
  <c r="F98" i="12"/>
  <c r="H98" i="12"/>
  <c r="F98" i="11"/>
  <c r="F84" i="8"/>
  <c r="M86" i="12"/>
  <c r="I82" i="12"/>
  <c r="J85" i="12"/>
  <c r="F83" i="12"/>
  <c r="I98" i="11"/>
  <c r="J98" i="10"/>
  <c r="G85" i="8"/>
  <c r="M97" i="10"/>
  <c r="M97" i="8"/>
  <c r="J83" i="11"/>
  <c r="K85" i="12"/>
  <c r="G87" i="11"/>
  <c r="L98" i="8"/>
  <c r="E82" i="10"/>
  <c r="I99" i="12"/>
  <c r="M84" i="11"/>
  <c r="F97" i="10"/>
  <c r="J97" i="8"/>
  <c r="G97" i="12"/>
  <c r="J84" i="8"/>
  <c r="L84" i="12"/>
  <c r="I87" i="11"/>
  <c r="F97" i="11"/>
  <c r="K97" i="12"/>
  <c r="L84" i="11"/>
  <c r="E86" i="8"/>
  <c r="M97" i="11"/>
  <c r="H99" i="12"/>
  <c r="K84" i="11"/>
  <c r="J97" i="10"/>
  <c r="E86" i="12"/>
  <c r="H97" i="11"/>
  <c r="M83" i="11"/>
  <c r="F84" i="11"/>
  <c r="M99" i="12"/>
  <c r="N98" i="12"/>
  <c r="E84" i="11"/>
  <c r="M86" i="10"/>
  <c r="H85" i="8"/>
  <c r="L97" i="10"/>
  <c r="J85" i="8"/>
  <c r="G83" i="12"/>
  <c r="M82" i="8"/>
  <c r="J83" i="10"/>
  <c r="M97" i="12"/>
  <c r="I86" i="10"/>
  <c r="L87" i="11"/>
  <c r="G84" i="11"/>
  <c r="E84" i="12"/>
  <c r="H82" i="8"/>
  <c r="G98" i="12"/>
  <c r="K98" i="12"/>
  <c r="K98" i="11"/>
  <c r="G84" i="10"/>
  <c r="I98" i="8"/>
  <c r="E97" i="11"/>
  <c r="J82" i="10"/>
  <c r="M83" i="12"/>
  <c r="J82" i="8"/>
  <c r="K82" i="12"/>
  <c r="K85" i="10"/>
  <c r="K82" i="11"/>
  <c r="L98" i="12"/>
  <c r="G97" i="11"/>
  <c r="J85" i="11"/>
  <c r="K83" i="10"/>
  <c r="G98" i="8"/>
  <c r="J84" i="10"/>
  <c r="F83" i="11"/>
  <c r="I84" i="10"/>
  <c r="G98" i="11"/>
  <c r="N83" i="12"/>
  <c r="F86" i="8"/>
  <c r="L85" i="11"/>
  <c r="M83" i="8"/>
  <c r="E84" i="8"/>
  <c r="M85" i="8"/>
  <c r="I82" i="11"/>
  <c r="E98" i="10"/>
  <c r="I83" i="8"/>
  <c r="E83" i="8"/>
  <c r="K98" i="8"/>
  <c r="J98" i="11"/>
  <c r="G99" i="12"/>
  <c r="F87" i="11"/>
  <c r="L83" i="10"/>
  <c r="E87" i="11"/>
  <c r="I97" i="11"/>
  <c r="L98" i="10"/>
  <c r="F97" i="12"/>
  <c r="H98" i="8"/>
  <c r="E97" i="10"/>
  <c r="H85" i="10"/>
  <c r="N98" i="10"/>
  <c r="I97" i="8"/>
  <c r="I98" i="10"/>
  <c r="K99" i="12"/>
  <c r="N97" i="12"/>
  <c r="I83" i="12"/>
  <c r="E83" i="11"/>
  <c r="K86" i="10"/>
  <c r="H84" i="8"/>
  <c r="N85" i="10"/>
  <c r="E85" i="8"/>
  <c r="L86" i="10"/>
  <c r="J84" i="12"/>
  <c r="E98" i="11"/>
  <c r="E99" i="12"/>
  <c r="H97" i="8"/>
  <c r="F82" i="12"/>
  <c r="L97" i="11"/>
  <c r="M83" i="10"/>
  <c r="H86" i="8"/>
  <c r="H86" i="11"/>
  <c r="I85" i="12"/>
  <c r="J82" i="12"/>
  <c r="F82" i="11"/>
  <c r="L82" i="10"/>
  <c r="G82" i="12"/>
  <c r="N86" i="10"/>
  <c r="I84" i="8"/>
  <c r="L85" i="8"/>
  <c r="F86" i="12"/>
  <c r="E83" i="10"/>
  <c r="E98" i="8"/>
  <c r="L86" i="12"/>
  <c r="K86" i="8"/>
  <c r="J85" i="10"/>
  <c r="K97" i="8"/>
  <c r="F84" i="12"/>
  <c r="M98" i="12"/>
  <c r="M87" i="11"/>
  <c r="G86" i="10"/>
  <c r="K83" i="8"/>
  <c r="H86" i="10"/>
  <c r="E82" i="8"/>
  <c r="G85" i="11"/>
  <c r="E98" i="12"/>
  <c r="F83" i="8"/>
  <c r="E85" i="12"/>
  <c r="G86" i="8"/>
  <c r="I83" i="10"/>
  <c r="F99" i="12"/>
  <c r="L86" i="11"/>
  <c r="N86" i="12"/>
  <c r="J98" i="12"/>
  <c r="I86" i="12"/>
  <c r="G82" i="11"/>
  <c r="L84" i="10"/>
  <c r="H83" i="8"/>
  <c r="M98" i="10"/>
  <c r="L86" i="8"/>
  <c r="M98" i="11"/>
  <c r="H82" i="12"/>
  <c r="H83" i="11"/>
  <c r="L82" i="8"/>
  <c r="J86" i="10"/>
  <c r="H97" i="12"/>
  <c r="J97" i="11"/>
  <c r="G85" i="10"/>
  <c r="F82" i="10"/>
  <c r="H83" i="12"/>
  <c r="G82" i="8"/>
  <c r="H82" i="10"/>
  <c r="J86" i="8"/>
  <c r="F98" i="10"/>
  <c r="J87" i="11"/>
  <c r="G83" i="10"/>
  <c r="L83" i="12"/>
  <c r="H84" i="10"/>
  <c r="J83" i="12"/>
  <c r="E86" i="11"/>
  <c r="K97" i="10"/>
  <c r="E83" i="12"/>
  <c r="L82" i="11"/>
  <c r="N84" i="12"/>
  <c r="G85" i="12"/>
  <c r="H86" i="12"/>
  <c r="N84" i="10"/>
  <c r="F98" i="8"/>
  <c r="M82" i="10"/>
  <c r="K98" i="10"/>
  <c r="F86" i="11"/>
  <c r="F84" i="10"/>
  <c r="K83" i="11"/>
  <c r="N85" i="12"/>
  <c r="L98" i="11"/>
  <c r="E85" i="11"/>
  <c r="Y38" i="9" l="1"/>
  <c r="N359" i="14"/>
  <c r="AG358" i="14"/>
  <c r="Z355" i="14"/>
  <c r="AF357" i="14"/>
  <c r="H355" i="14"/>
  <c r="T358" i="14"/>
  <c r="AD361" i="14"/>
  <c r="AE359" i="14"/>
  <c r="AE355" i="13"/>
  <c r="AI360" i="13"/>
  <c r="AG359" i="13"/>
  <c r="AC361" i="13"/>
  <c r="I356" i="14"/>
  <c r="AJ357" i="14"/>
  <c r="F357" i="13"/>
  <c r="V360" i="13"/>
  <c r="R355" i="13"/>
  <c r="Q358" i="13"/>
  <c r="M356" i="13"/>
  <c r="X358" i="13"/>
  <c r="U355" i="13"/>
  <c r="Z355" i="13"/>
  <c r="AH355" i="13"/>
  <c r="K358" i="13"/>
  <c r="J360" i="13"/>
  <c r="AK357" i="14"/>
  <c r="M361" i="14"/>
  <c r="M360" i="14"/>
  <c r="J355" i="14"/>
  <c r="H361" i="13"/>
  <c r="N357" i="13"/>
  <c r="R418" i="14"/>
  <c r="F40" i="9"/>
  <c r="BC401" i="14"/>
  <c r="AF58" i="10"/>
  <c r="AF60" i="10"/>
  <c r="AJ60" i="10"/>
  <c r="E80" i="10"/>
  <c r="E184" i="10" s="1"/>
  <c r="E274" i="10" s="1"/>
  <c r="E363" i="10" s="1"/>
  <c r="L356" i="13"/>
  <c r="J359" i="14"/>
  <c r="AH360" i="14"/>
  <c r="AJ355" i="14"/>
  <c r="T360" i="14"/>
  <c r="D40" i="9"/>
  <c r="BA401" i="14"/>
  <c r="U361" i="14"/>
  <c r="Q361" i="14"/>
  <c r="J40" i="9"/>
  <c r="BG401" i="14"/>
  <c r="L357" i="14"/>
  <c r="G40" i="9"/>
  <c r="BD401" i="14"/>
  <c r="E40" i="9"/>
  <c r="BB401" i="14"/>
  <c r="G360" i="14"/>
  <c r="AH39" i="9"/>
  <c r="V39" i="9"/>
  <c r="AF39" i="9"/>
  <c r="T39" i="9"/>
  <c r="AG39" i="9"/>
  <c r="U39" i="9"/>
  <c r="AE39" i="9"/>
  <c r="S39" i="9"/>
  <c r="W56" i="8"/>
  <c r="Q58" i="8"/>
  <c r="U58" i="8"/>
  <c r="AK58" i="8"/>
  <c r="D62" i="8"/>
  <c r="AC58" i="10"/>
  <c r="AG58" i="10"/>
  <c r="AK58" i="10"/>
  <c r="AC59" i="10"/>
  <c r="AG59" i="10"/>
  <c r="AK59" i="10"/>
  <c r="I80" i="10"/>
  <c r="I184" i="10" s="1"/>
  <c r="I274" i="10" s="1"/>
  <c r="I363" i="10" s="1"/>
  <c r="U56" i="11"/>
  <c r="S56" i="11"/>
  <c r="W56" i="11"/>
  <c r="AC60" i="11"/>
  <c r="AG60" i="11"/>
  <c r="AK60" i="11"/>
  <c r="AI364" i="11"/>
  <c r="BG364" i="11" s="1"/>
  <c r="AE364" i="11"/>
  <c r="Y364" i="11"/>
  <c r="U364" i="11"/>
  <c r="Q364" i="11"/>
  <c r="I364" i="11"/>
  <c r="M364" i="11"/>
  <c r="AW364" i="11" s="1"/>
  <c r="AH364" i="11"/>
  <c r="AD364" i="11"/>
  <c r="BB364" i="11" s="1"/>
  <c r="X364" i="11"/>
  <c r="F364" i="11"/>
  <c r="J364" i="11"/>
  <c r="N364" i="11"/>
  <c r="AX364" i="11" s="1"/>
  <c r="AL364" i="11"/>
  <c r="T364" i="11"/>
  <c r="AK364" i="11"/>
  <c r="BI364" i="11" s="1"/>
  <c r="AG364" i="11"/>
  <c r="BE364" i="11" s="1"/>
  <c r="AC364" i="11"/>
  <c r="W364" i="11"/>
  <c r="S364" i="11"/>
  <c r="G364" i="11"/>
  <c r="AQ364" i="11" s="1"/>
  <c r="K364" i="11"/>
  <c r="E364" i="11"/>
  <c r="AJ364" i="11"/>
  <c r="R364" i="11"/>
  <c r="H364" i="11"/>
  <c r="Z364" i="11"/>
  <c r="L364" i="11"/>
  <c r="AV364" i="11" s="1"/>
  <c r="V364" i="11"/>
  <c r="AF364" i="11"/>
  <c r="BD364" i="11" s="1"/>
  <c r="AK364" i="12"/>
  <c r="BI364" i="12" s="1"/>
  <c r="AG364" i="12"/>
  <c r="AC364" i="12"/>
  <c r="W364" i="12"/>
  <c r="S364" i="12"/>
  <c r="G364" i="12"/>
  <c r="K364" i="12"/>
  <c r="E364" i="12"/>
  <c r="AJ364" i="12"/>
  <c r="BH364" i="12" s="1"/>
  <c r="AF364" i="12"/>
  <c r="Z364" i="12"/>
  <c r="V364" i="12"/>
  <c r="R364" i="12"/>
  <c r="H364" i="12"/>
  <c r="L364" i="12"/>
  <c r="AI364" i="12"/>
  <c r="BG364" i="12" s="1"/>
  <c r="AE364" i="12"/>
  <c r="BC364" i="12" s="1"/>
  <c r="Y364" i="12"/>
  <c r="U364" i="12"/>
  <c r="Q364" i="12"/>
  <c r="I364" i="12"/>
  <c r="AS364" i="12" s="1"/>
  <c r="M364" i="12"/>
  <c r="AW364" i="12" s="1"/>
  <c r="AL364" i="12"/>
  <c r="T364" i="12"/>
  <c r="F364" i="12"/>
  <c r="AP364" i="12" s="1"/>
  <c r="AD364" i="12"/>
  <c r="J364" i="12"/>
  <c r="X364" i="12"/>
  <c r="N364" i="12"/>
  <c r="AX364" i="12" s="1"/>
  <c r="AH364" i="12"/>
  <c r="AH359" i="13"/>
  <c r="AG356" i="13"/>
  <c r="AL357" i="14"/>
  <c r="S356" i="14"/>
  <c r="R359" i="14"/>
  <c r="I40" i="9"/>
  <c r="BF401" i="14"/>
  <c r="BJ401" i="14"/>
  <c r="L40" i="9"/>
  <c r="BI401" i="14"/>
  <c r="X39" i="9"/>
  <c r="AJ39" i="9"/>
  <c r="M39" i="9"/>
  <c r="AD39" i="9"/>
  <c r="R39" i="9"/>
  <c r="M55" i="10"/>
  <c r="Y55" i="10" s="1"/>
  <c r="AK55" i="10" s="1"/>
  <c r="AK80" i="10" s="1"/>
  <c r="AK184" i="10" s="1"/>
  <c r="AK274" i="10" s="1"/>
  <c r="AK363" i="10" s="1"/>
  <c r="D87" i="11"/>
  <c r="D191" i="11" s="1"/>
  <c r="D281" i="11" s="1"/>
  <c r="D370" i="11" s="1"/>
  <c r="P98" i="12"/>
  <c r="AB98" i="12" s="1"/>
  <c r="Q229" i="12"/>
  <c r="Q230" i="12"/>
  <c r="AD361" i="13"/>
  <c r="L359" i="13"/>
  <c r="N360" i="13"/>
  <c r="L356" i="14"/>
  <c r="AL358" i="14"/>
  <c r="Z361" i="14"/>
  <c r="H40" i="9"/>
  <c r="BE401" i="14"/>
  <c r="K40" i="9"/>
  <c r="BH401" i="14"/>
  <c r="G361" i="14"/>
  <c r="U360" i="14"/>
  <c r="AI39" i="9"/>
  <c r="W39" i="9"/>
  <c r="AC39" i="9"/>
  <c r="Q39" i="9"/>
  <c r="P39" i="9"/>
  <c r="AB39" i="9"/>
  <c r="T407" i="14"/>
  <c r="Y407" i="14"/>
  <c r="S408" i="14"/>
  <c r="X407" i="14"/>
  <c r="Z407" i="14"/>
  <c r="Y412" i="13"/>
  <c r="U413" i="13"/>
  <c r="Z416" i="13"/>
  <c r="R408" i="13"/>
  <c r="T414" i="13"/>
  <c r="V407" i="13"/>
  <c r="W407" i="13"/>
  <c r="X414" i="13"/>
  <c r="S411" i="13"/>
  <c r="R356" i="14"/>
  <c r="AH361" i="14"/>
  <c r="Q360" i="14"/>
  <c r="Q358" i="14"/>
  <c r="AL356" i="13"/>
  <c r="Z359" i="13"/>
  <c r="AG357" i="13"/>
  <c r="R356" i="13"/>
  <c r="Z356" i="13"/>
  <c r="AE358" i="13"/>
  <c r="AJ361" i="13"/>
  <c r="T358" i="13"/>
  <c r="AD356" i="13"/>
  <c r="AJ359" i="13"/>
  <c r="W359" i="13"/>
  <c r="AK357" i="13"/>
  <c r="AF356" i="13"/>
  <c r="Q355" i="13"/>
  <c r="AC358" i="14"/>
  <c r="AC356" i="14"/>
  <c r="I358" i="13"/>
  <c r="AI356" i="13"/>
  <c r="AH357" i="13"/>
  <c r="S357" i="13"/>
  <c r="Q357" i="13"/>
  <c r="H355" i="13"/>
  <c r="J359" i="13"/>
  <c r="E358" i="13"/>
  <c r="AI355" i="13"/>
  <c r="S361" i="13"/>
  <c r="S358" i="13"/>
  <c r="E361" i="13"/>
  <c r="E356" i="13"/>
  <c r="W358" i="13"/>
  <c r="I359" i="13"/>
  <c r="X360" i="13"/>
  <c r="V359" i="13"/>
  <c r="AK358" i="13"/>
  <c r="H359" i="14"/>
  <c r="F360" i="14"/>
  <c r="AC355" i="14"/>
  <c r="AL355" i="14"/>
  <c r="V355" i="14"/>
  <c r="AE355" i="14"/>
  <c r="J357" i="14"/>
  <c r="AH359" i="14"/>
  <c r="H357" i="14"/>
  <c r="W358" i="14"/>
  <c r="AD355" i="14"/>
  <c r="AF358" i="14"/>
  <c r="W360" i="14"/>
  <c r="N355" i="14"/>
  <c r="AK359" i="14"/>
  <c r="F355" i="14"/>
  <c r="H360" i="14"/>
  <c r="Z358" i="14"/>
  <c r="N361" i="14"/>
  <c r="E359" i="14"/>
  <c r="K359" i="14"/>
  <c r="G356" i="14"/>
  <c r="X359" i="14"/>
  <c r="AI357" i="14"/>
  <c r="U356" i="14"/>
  <c r="Z360" i="14"/>
  <c r="F358" i="14"/>
  <c r="I361" i="14"/>
  <c r="K357" i="14"/>
  <c r="X357" i="14"/>
  <c r="AH356" i="14"/>
  <c r="V358" i="14"/>
  <c r="E355" i="14"/>
  <c r="H356" i="14"/>
  <c r="AG360" i="14"/>
  <c r="S358" i="14"/>
  <c r="AE361" i="14"/>
  <c r="Z357" i="14"/>
  <c r="T359" i="14"/>
  <c r="AH357" i="14"/>
  <c r="Y361" i="14"/>
  <c r="I358" i="14"/>
  <c r="AJ360" i="14"/>
  <c r="E356" i="14"/>
  <c r="AI360" i="14"/>
  <c r="K356" i="13"/>
  <c r="H358" i="13"/>
  <c r="U358" i="13"/>
  <c r="J357" i="13"/>
  <c r="T361" i="13"/>
  <c r="E359" i="13"/>
  <c r="F356" i="13"/>
  <c r="AC355" i="13"/>
  <c r="G358" i="13"/>
  <c r="J355" i="13"/>
  <c r="N361" i="13"/>
  <c r="AF361" i="13"/>
  <c r="T359" i="13"/>
  <c r="N355" i="13"/>
  <c r="V357" i="13"/>
  <c r="S359" i="13"/>
  <c r="AD358" i="13"/>
  <c r="AE357" i="13"/>
  <c r="Y359" i="13"/>
  <c r="AH361" i="13"/>
  <c r="AL360" i="13"/>
  <c r="AF358" i="13"/>
  <c r="AJ357" i="13"/>
  <c r="W356" i="13"/>
  <c r="AK359" i="13"/>
  <c r="F358" i="13"/>
  <c r="G355" i="13"/>
  <c r="AG360" i="13"/>
  <c r="M359" i="13"/>
  <c r="AF359" i="13"/>
  <c r="AI358" i="13"/>
  <c r="F361" i="13"/>
  <c r="G356" i="13"/>
  <c r="F359" i="13"/>
  <c r="X355" i="13"/>
  <c r="AL358" i="13"/>
  <c r="S361" i="14"/>
  <c r="L402" i="14"/>
  <c r="AV401" i="14"/>
  <c r="V357" i="14"/>
  <c r="H402" i="14"/>
  <c r="AR401" i="14"/>
  <c r="X356" i="14"/>
  <c r="AI356" i="14"/>
  <c r="V360" i="14"/>
  <c r="AF360" i="14"/>
  <c r="AQ401" i="14"/>
  <c r="G402" i="14"/>
  <c r="N356" i="14"/>
  <c r="I360" i="14"/>
  <c r="L360" i="14"/>
  <c r="K356" i="14"/>
  <c r="AD357" i="14"/>
  <c r="S360" i="14"/>
  <c r="R360" i="14"/>
  <c r="Q355" i="14"/>
  <c r="D240" i="14"/>
  <c r="D137" i="14"/>
  <c r="Q137" i="14" s="1"/>
  <c r="Q240" i="14"/>
  <c r="P136" i="14"/>
  <c r="AB136" i="14" s="1"/>
  <c r="R136" i="14"/>
  <c r="R240" i="14" s="1"/>
  <c r="E136" i="14"/>
  <c r="E240" i="14" s="1"/>
  <c r="K136" i="14"/>
  <c r="K240" i="14" s="1"/>
  <c r="AG136" i="14"/>
  <c r="AG240" i="14" s="1"/>
  <c r="AJ136" i="14"/>
  <c r="AJ240" i="14" s="1"/>
  <c r="I136" i="14"/>
  <c r="I240" i="14" s="1"/>
  <c r="X136" i="14"/>
  <c r="X240" i="14" s="1"/>
  <c r="AL136" i="14"/>
  <c r="AL240" i="14" s="1"/>
  <c r="J136" i="14"/>
  <c r="J240" i="14" s="1"/>
  <c r="F136" i="14"/>
  <c r="F240" i="14" s="1"/>
  <c r="AD136" i="14"/>
  <c r="AD240" i="14" s="1"/>
  <c r="AF136" i="14"/>
  <c r="AF240" i="14" s="1"/>
  <c r="AK136" i="14"/>
  <c r="AK240" i="14" s="1"/>
  <c r="Y136" i="14"/>
  <c r="Y240" i="14" s="1"/>
  <c r="L136" i="14"/>
  <c r="L240" i="14" s="1"/>
  <c r="AE136" i="14"/>
  <c r="AE240" i="14" s="1"/>
  <c r="T136" i="14"/>
  <c r="T240" i="14" s="1"/>
  <c r="M136" i="14"/>
  <c r="M240" i="14" s="1"/>
  <c r="H136" i="14"/>
  <c r="H240" i="14" s="1"/>
  <c r="W136" i="14"/>
  <c r="W240" i="14" s="1"/>
  <c r="AH136" i="14"/>
  <c r="AH240" i="14" s="1"/>
  <c r="S136" i="14"/>
  <c r="S240" i="14" s="1"/>
  <c r="Z136" i="14"/>
  <c r="Z240" i="14" s="1"/>
  <c r="N136" i="14"/>
  <c r="N240" i="14" s="1"/>
  <c r="G136" i="14"/>
  <c r="G240" i="14" s="1"/>
  <c r="AI136" i="14"/>
  <c r="AI240" i="14" s="1"/>
  <c r="V136" i="14"/>
  <c r="V240" i="14" s="1"/>
  <c r="U136" i="14"/>
  <c r="U240" i="14" s="1"/>
  <c r="Z356" i="14"/>
  <c r="J358" i="14"/>
  <c r="M355" i="14"/>
  <c r="L359" i="14"/>
  <c r="H358" i="14"/>
  <c r="W359" i="14"/>
  <c r="AG359" i="14"/>
  <c r="AL356" i="14"/>
  <c r="AJ356" i="14"/>
  <c r="AD356" i="14"/>
  <c r="AF356" i="14"/>
  <c r="AF359" i="14"/>
  <c r="AE356" i="14"/>
  <c r="T357" i="14"/>
  <c r="M402" i="14"/>
  <c r="AW401" i="14"/>
  <c r="N358" i="14"/>
  <c r="M358" i="14"/>
  <c r="AJ359" i="14"/>
  <c r="T356" i="14"/>
  <c r="AC360" i="14"/>
  <c r="I402" i="14"/>
  <c r="AS401" i="14"/>
  <c r="Q357" i="14"/>
  <c r="N360" i="14"/>
  <c r="I355" i="14"/>
  <c r="E358" i="14"/>
  <c r="G358" i="14"/>
  <c r="AG355" i="14"/>
  <c r="U355" i="14"/>
  <c r="AD358" i="14"/>
  <c r="E402" i="14"/>
  <c r="AO401" i="14"/>
  <c r="F357" i="14"/>
  <c r="E357" i="14"/>
  <c r="G355" i="14"/>
  <c r="AG361" i="14"/>
  <c r="V359" i="14"/>
  <c r="Z359" i="14"/>
  <c r="Y355" i="14"/>
  <c r="R357" i="14"/>
  <c r="Q359" i="14"/>
  <c r="R355" i="14"/>
  <c r="AJ329" i="14"/>
  <c r="AJ418" i="14" s="1"/>
  <c r="AF329" i="14"/>
  <c r="AF418" i="14" s="1"/>
  <c r="Z329" i="14"/>
  <c r="V329" i="14"/>
  <c r="V418" i="14" s="1"/>
  <c r="R329" i="14"/>
  <c r="L329" i="14"/>
  <c r="H329" i="14"/>
  <c r="D329" i="14"/>
  <c r="D418" i="14" s="1"/>
  <c r="AI329" i="14"/>
  <c r="AI418" i="14" s="1"/>
  <c r="AE329" i="14"/>
  <c r="AE418" i="14" s="1"/>
  <c r="Y329" i="14"/>
  <c r="U329" i="14"/>
  <c r="U418" i="14" s="1"/>
  <c r="Q329" i="14"/>
  <c r="Q418" i="14" s="1"/>
  <c r="K329" i="14"/>
  <c r="G329" i="14"/>
  <c r="AL329" i="14"/>
  <c r="AL418" i="14" s="1"/>
  <c r="AD329" i="14"/>
  <c r="AD418" i="14" s="1"/>
  <c r="T329" i="14"/>
  <c r="J329" i="14"/>
  <c r="AK329" i="14"/>
  <c r="AK418" i="14" s="1"/>
  <c r="AC329" i="14"/>
  <c r="AC418" i="14" s="1"/>
  <c r="S329" i="14"/>
  <c r="I329" i="14"/>
  <c r="W329" i="14"/>
  <c r="W418" i="14" s="1"/>
  <c r="E329" i="14"/>
  <c r="AH329" i="14"/>
  <c r="AH418" i="14" s="1"/>
  <c r="N329" i="14"/>
  <c r="AG329" i="14"/>
  <c r="AG418" i="14" s="1"/>
  <c r="M329" i="14"/>
  <c r="X329" i="14"/>
  <c r="F329" i="14"/>
  <c r="K402" i="14"/>
  <c r="AU401" i="14"/>
  <c r="K355" i="14"/>
  <c r="S355" i="14"/>
  <c r="F359" i="14"/>
  <c r="I359" i="14"/>
  <c r="L358" i="14"/>
  <c r="H361" i="14"/>
  <c r="W355" i="14"/>
  <c r="AH358" i="14"/>
  <c r="AI361" i="14"/>
  <c r="AJ361" i="14"/>
  <c r="AF355" i="14"/>
  <c r="AE360" i="14"/>
  <c r="J356" i="14"/>
  <c r="I357" i="14"/>
  <c r="W357" i="14"/>
  <c r="AC357" i="14"/>
  <c r="L361" i="14"/>
  <c r="AK356" i="14"/>
  <c r="AL359" i="14"/>
  <c r="U359" i="14"/>
  <c r="AK355" i="14"/>
  <c r="Y358" i="14"/>
  <c r="AI355" i="14"/>
  <c r="G357" i="14"/>
  <c r="X358" i="14"/>
  <c r="V356" i="14"/>
  <c r="R361" i="14"/>
  <c r="Q356" i="14"/>
  <c r="AT401" i="14"/>
  <c r="J402" i="14"/>
  <c r="AX401" i="14"/>
  <c r="N402" i="14"/>
  <c r="M356" i="14"/>
  <c r="L355" i="14"/>
  <c r="K358" i="14"/>
  <c r="X355" i="14"/>
  <c r="S359" i="14"/>
  <c r="AH355" i="14"/>
  <c r="S357" i="14"/>
  <c r="AP401" i="14"/>
  <c r="F402" i="14"/>
  <c r="AC136" i="14"/>
  <c r="AC240" i="14" s="1"/>
  <c r="J402" i="13"/>
  <c r="BF402" i="13" s="1"/>
  <c r="AT401" i="13"/>
  <c r="H357" i="13"/>
  <c r="AK361" i="13"/>
  <c r="L361" i="13"/>
  <c r="F402" i="13"/>
  <c r="BB402" i="13" s="1"/>
  <c r="AP401" i="13"/>
  <c r="AE361" i="13"/>
  <c r="AD360" i="13"/>
  <c r="AH360" i="13"/>
  <c r="AC358" i="13"/>
  <c r="D240" i="13"/>
  <c r="D137" i="13"/>
  <c r="AC136" i="13"/>
  <c r="AC240" i="13" s="1"/>
  <c r="Q136" i="13"/>
  <c r="Q240" i="13" s="1"/>
  <c r="K136" i="13"/>
  <c r="K240" i="13" s="1"/>
  <c r="F136" i="13"/>
  <c r="F240" i="13" s="1"/>
  <c r="T136" i="13"/>
  <c r="T240" i="13" s="1"/>
  <c r="AL136" i="13"/>
  <c r="AL240" i="13" s="1"/>
  <c r="AK136" i="13"/>
  <c r="AK240" i="13" s="1"/>
  <c r="AJ136" i="13"/>
  <c r="AJ240" i="13" s="1"/>
  <c r="AG136" i="13"/>
  <c r="AG240" i="13" s="1"/>
  <c r="AH136" i="13"/>
  <c r="AH240" i="13" s="1"/>
  <c r="Y136" i="13"/>
  <c r="Y240" i="13" s="1"/>
  <c r="I136" i="13"/>
  <c r="I240" i="13" s="1"/>
  <c r="L136" i="13"/>
  <c r="L240" i="13" s="1"/>
  <c r="X136" i="13"/>
  <c r="X240" i="13" s="1"/>
  <c r="N136" i="13"/>
  <c r="N240" i="13" s="1"/>
  <c r="Z136" i="13"/>
  <c r="Z240" i="13" s="1"/>
  <c r="V136" i="13"/>
  <c r="V240" i="13" s="1"/>
  <c r="AF136" i="13"/>
  <c r="AF240" i="13" s="1"/>
  <c r="R136" i="13"/>
  <c r="R240" i="13" s="1"/>
  <c r="M136" i="13"/>
  <c r="M240" i="13" s="1"/>
  <c r="E136" i="13"/>
  <c r="E240" i="13" s="1"/>
  <c r="H136" i="13"/>
  <c r="H240" i="13" s="1"/>
  <c r="W136" i="13"/>
  <c r="W240" i="13" s="1"/>
  <c r="AI136" i="13"/>
  <c r="AI240" i="13" s="1"/>
  <c r="AE136" i="13"/>
  <c r="AE240" i="13" s="1"/>
  <c r="S136" i="13"/>
  <c r="S240" i="13" s="1"/>
  <c r="G136" i="13"/>
  <c r="G240" i="13" s="1"/>
  <c r="J136" i="13"/>
  <c r="J240" i="13" s="1"/>
  <c r="U136" i="13"/>
  <c r="U240" i="13" s="1"/>
  <c r="AD136" i="13"/>
  <c r="AD240" i="13" s="1"/>
  <c r="H402" i="13"/>
  <c r="BD402" i="13" s="1"/>
  <c r="AR401" i="13"/>
  <c r="J361" i="13"/>
  <c r="X357" i="13"/>
  <c r="AF357" i="13"/>
  <c r="G359" i="13"/>
  <c r="I360" i="13"/>
  <c r="X361" i="13"/>
  <c r="Z358" i="13"/>
  <c r="S355" i="13"/>
  <c r="AF360" i="13"/>
  <c r="R359" i="13"/>
  <c r="AI359" i="13"/>
  <c r="AE360" i="13"/>
  <c r="AF355" i="13"/>
  <c r="U360" i="13"/>
  <c r="AI357" i="13"/>
  <c r="V361" i="13"/>
  <c r="AE359" i="13"/>
  <c r="Q359" i="13"/>
  <c r="Q356" i="13"/>
  <c r="AJ329" i="13"/>
  <c r="AJ418" i="13" s="1"/>
  <c r="AF329" i="13"/>
  <c r="AF418" i="13" s="1"/>
  <c r="Z329" i="13"/>
  <c r="V329" i="13"/>
  <c r="R329" i="13"/>
  <c r="L329" i="13"/>
  <c r="H329" i="13"/>
  <c r="D329" i="13"/>
  <c r="D418" i="13" s="1"/>
  <c r="C57" i="9" s="1"/>
  <c r="AI329" i="13"/>
  <c r="AI418" i="13" s="1"/>
  <c r="AE329" i="13"/>
  <c r="AE418" i="13" s="1"/>
  <c r="Y329" i="13"/>
  <c r="U329" i="13"/>
  <c r="Q329" i="13"/>
  <c r="Q418" i="13" s="1"/>
  <c r="K329" i="13"/>
  <c r="G329" i="13"/>
  <c r="AL329" i="13"/>
  <c r="AL418" i="13" s="1"/>
  <c r="AH329" i="13"/>
  <c r="AH418" i="13" s="1"/>
  <c r="AD329" i="13"/>
  <c r="AD418" i="13" s="1"/>
  <c r="X329" i="13"/>
  <c r="T329" i="13"/>
  <c r="N329" i="13"/>
  <c r="J329" i="13"/>
  <c r="F329" i="13"/>
  <c r="AK329" i="13"/>
  <c r="AK418" i="13" s="1"/>
  <c r="S329" i="13"/>
  <c r="AG329" i="13"/>
  <c r="AG418" i="13" s="1"/>
  <c r="M329" i="13"/>
  <c r="AC329" i="13"/>
  <c r="AC418" i="13" s="1"/>
  <c r="W329" i="13"/>
  <c r="I329" i="13"/>
  <c r="E329" i="13"/>
  <c r="M357" i="13"/>
  <c r="X359" i="13"/>
  <c r="U356" i="13"/>
  <c r="AD357" i="13"/>
  <c r="AI361" i="13"/>
  <c r="V355" i="13"/>
  <c r="AJ360" i="13"/>
  <c r="AE356" i="13"/>
  <c r="Y355" i="13"/>
  <c r="R358" i="13"/>
  <c r="G357" i="13"/>
  <c r="F360" i="13"/>
  <c r="I356" i="13"/>
  <c r="L355" i="13"/>
  <c r="X356" i="13"/>
  <c r="W360" i="13"/>
  <c r="AL359" i="13"/>
  <c r="N358" i="13"/>
  <c r="AH356" i="13"/>
  <c r="AG358" i="13"/>
  <c r="AO401" i="13"/>
  <c r="E402" i="13"/>
  <c r="BA402" i="13" s="1"/>
  <c r="G361" i="13"/>
  <c r="E355" i="13"/>
  <c r="L357" i="13"/>
  <c r="T356" i="13"/>
  <c r="AL357" i="13"/>
  <c r="Z357" i="13"/>
  <c r="Y361" i="13"/>
  <c r="R357" i="13"/>
  <c r="Z361" i="13"/>
  <c r="AC360" i="13"/>
  <c r="AC359" i="13"/>
  <c r="M361" i="13"/>
  <c r="U357" i="13"/>
  <c r="G402" i="13"/>
  <c r="BC402" i="13" s="1"/>
  <c r="AQ401" i="13"/>
  <c r="K355" i="13"/>
  <c r="I361" i="13"/>
  <c r="H360" i="13"/>
  <c r="AH358" i="13"/>
  <c r="Y358" i="13"/>
  <c r="U361" i="13"/>
  <c r="Z360" i="13"/>
  <c r="L360" i="13"/>
  <c r="N401" i="13"/>
  <c r="BJ401" i="13" s="1"/>
  <c r="AX400" i="13"/>
  <c r="AS401" i="13"/>
  <c r="I402" i="13"/>
  <c r="BE402" i="13" s="1"/>
  <c r="Y357" i="13"/>
  <c r="J358" i="13"/>
  <c r="M355" i="13"/>
  <c r="T357" i="13"/>
  <c r="AD359" i="13"/>
  <c r="AK356" i="13"/>
  <c r="AJ356" i="13"/>
  <c r="S356" i="13"/>
  <c r="R360" i="13"/>
  <c r="AW401" i="13"/>
  <c r="M402" i="13"/>
  <c r="BI402" i="13" s="1"/>
  <c r="S360" i="13"/>
  <c r="F355" i="13"/>
  <c r="W355" i="13"/>
  <c r="AL355" i="13"/>
  <c r="AG355" i="13"/>
  <c r="Q361" i="13"/>
  <c r="AC356" i="13"/>
  <c r="Q360" i="13"/>
  <c r="L402" i="13"/>
  <c r="BH402" i="13" s="1"/>
  <c r="AV401" i="13"/>
  <c r="K361" i="13"/>
  <c r="J356" i="13"/>
  <c r="E357" i="13"/>
  <c r="H356" i="13"/>
  <c r="T360" i="13"/>
  <c r="W357" i="13"/>
  <c r="AL361" i="13"/>
  <c r="AD355" i="13"/>
  <c r="AK360" i="13"/>
  <c r="V358" i="13"/>
  <c r="Y356" i="13"/>
  <c r="K402" i="13"/>
  <c r="BG402" i="13" s="1"/>
  <c r="AU401" i="13"/>
  <c r="I357" i="13"/>
  <c r="L358" i="13"/>
  <c r="W361" i="13"/>
  <c r="N359" i="13"/>
  <c r="AJ358" i="13"/>
  <c r="AG361" i="13"/>
  <c r="K357" i="13"/>
  <c r="M360" i="13"/>
  <c r="E360" i="13"/>
  <c r="H359" i="13"/>
  <c r="N356" i="13"/>
  <c r="AK355" i="13"/>
  <c r="AJ355" i="13"/>
  <c r="Y360" i="13"/>
  <c r="U58" i="12"/>
  <c r="Y58" i="12"/>
  <c r="E186" i="12"/>
  <c r="AD56" i="12"/>
  <c r="AH56" i="12"/>
  <c r="AL56" i="12"/>
  <c r="AD59" i="12"/>
  <c r="AH59" i="12"/>
  <c r="AL59" i="12"/>
  <c r="H80" i="8"/>
  <c r="H184" i="8" s="1"/>
  <c r="H274" i="8" s="1"/>
  <c r="H363" i="8" s="1"/>
  <c r="H55" i="8"/>
  <c r="T55" i="8" s="1"/>
  <c r="L55" i="8"/>
  <c r="X55" i="8" s="1"/>
  <c r="X80" i="8" s="1"/>
  <c r="X184" i="8" s="1"/>
  <c r="X274" i="8" s="1"/>
  <c r="X363" i="8" s="1"/>
  <c r="AB82" i="8"/>
  <c r="AC58" i="8"/>
  <c r="AG58" i="8"/>
  <c r="R57" i="8"/>
  <c r="AH56" i="10"/>
  <c r="AH57" i="8"/>
  <c r="D87" i="10"/>
  <c r="S56" i="8"/>
  <c r="AI56" i="8"/>
  <c r="AI60" i="10"/>
  <c r="H80" i="11"/>
  <c r="H184" i="11" s="1"/>
  <c r="H274" i="11" s="1"/>
  <c r="H363" i="11" s="1"/>
  <c r="H55" i="11"/>
  <c r="T55" i="11" s="1"/>
  <c r="R57" i="11"/>
  <c r="AL57" i="11"/>
  <c r="AL63" i="11" s="1"/>
  <c r="R58" i="11"/>
  <c r="V58" i="11"/>
  <c r="L55" i="11"/>
  <c r="X55" i="11" s="1"/>
  <c r="X80" i="11" s="1"/>
  <c r="X184" i="11" s="1"/>
  <c r="X274" i="11" s="1"/>
  <c r="X363" i="11" s="1"/>
  <c r="S56" i="12"/>
  <c r="AF57" i="12"/>
  <c r="AJ57" i="12"/>
  <c r="X60" i="12"/>
  <c r="W60" i="11"/>
  <c r="AE59" i="11"/>
  <c r="AI59" i="11"/>
  <c r="J55" i="11"/>
  <c r="V55" i="11" s="1"/>
  <c r="V80" i="11" s="1"/>
  <c r="V184" i="11" s="1"/>
  <c r="V274" i="11" s="1"/>
  <c r="V363" i="11" s="1"/>
  <c r="AF57" i="11"/>
  <c r="AJ57" i="11"/>
  <c r="T58" i="11"/>
  <c r="X58" i="11"/>
  <c r="X57" i="11"/>
  <c r="F55" i="11"/>
  <c r="R55" i="11" s="1"/>
  <c r="N55" i="11"/>
  <c r="Z55" i="11" s="1"/>
  <c r="U60" i="11"/>
  <c r="D62" i="11"/>
  <c r="AB82" i="11"/>
  <c r="G186" i="12"/>
  <c r="G276" i="12" s="1"/>
  <c r="G365" i="12" s="1"/>
  <c r="K186" i="12"/>
  <c r="K276" i="12" s="1"/>
  <c r="K365" i="12" s="1"/>
  <c r="I186" i="12"/>
  <c r="M186" i="12"/>
  <c r="E187" i="12"/>
  <c r="E277" i="12" s="1"/>
  <c r="I187" i="12"/>
  <c r="M187" i="12"/>
  <c r="E188" i="12"/>
  <c r="I188" i="12"/>
  <c r="M188" i="12"/>
  <c r="E189" i="12"/>
  <c r="I189" i="12"/>
  <c r="M189" i="12"/>
  <c r="H190" i="12"/>
  <c r="L190" i="12"/>
  <c r="F201" i="12"/>
  <c r="J201" i="12"/>
  <c r="N201" i="12"/>
  <c r="E202" i="12"/>
  <c r="I202" i="12"/>
  <c r="M202" i="12"/>
  <c r="H203" i="12"/>
  <c r="L203" i="12"/>
  <c r="F186" i="12"/>
  <c r="F276" i="12" s="1"/>
  <c r="J186" i="12"/>
  <c r="J276" i="12" s="1"/>
  <c r="J365" i="12" s="1"/>
  <c r="N186" i="12"/>
  <c r="N276" i="12" s="1"/>
  <c r="N365" i="12" s="1"/>
  <c r="F187" i="12"/>
  <c r="J187" i="12"/>
  <c r="N187" i="12"/>
  <c r="F188" i="12"/>
  <c r="J188" i="12"/>
  <c r="N188" i="12"/>
  <c r="F189" i="12"/>
  <c r="J189" i="12"/>
  <c r="N189" i="12"/>
  <c r="E190" i="12"/>
  <c r="I190" i="12"/>
  <c r="M190" i="12"/>
  <c r="M280" i="12" s="1"/>
  <c r="G201" i="12"/>
  <c r="K201" i="12"/>
  <c r="F202" i="12"/>
  <c r="F292" i="12" s="1"/>
  <c r="J202" i="12"/>
  <c r="N202" i="12"/>
  <c r="E203" i="12"/>
  <c r="I203" i="12"/>
  <c r="M203" i="12"/>
  <c r="G187" i="12"/>
  <c r="K187" i="12"/>
  <c r="G188" i="12"/>
  <c r="K188" i="12"/>
  <c r="G189" i="12"/>
  <c r="K189" i="12"/>
  <c r="F190" i="12"/>
  <c r="J190" i="12"/>
  <c r="N190" i="12"/>
  <c r="H201" i="12"/>
  <c r="L201" i="12"/>
  <c r="G202" i="12"/>
  <c r="K202" i="12"/>
  <c r="F203" i="12"/>
  <c r="J203" i="12"/>
  <c r="N203" i="12"/>
  <c r="H186" i="12"/>
  <c r="H276" i="12" s="1"/>
  <c r="H365" i="12" s="1"/>
  <c r="L186" i="12"/>
  <c r="H187" i="12"/>
  <c r="L187" i="12"/>
  <c r="H188" i="12"/>
  <c r="L188" i="12"/>
  <c r="H189" i="12"/>
  <c r="L189" i="12"/>
  <c r="G190" i="12"/>
  <c r="K190" i="12"/>
  <c r="E201" i="12"/>
  <c r="I201" i="12"/>
  <c r="M201" i="12"/>
  <c r="H202" i="12"/>
  <c r="L202" i="12"/>
  <c r="G203" i="12"/>
  <c r="K203" i="12"/>
  <c r="T80" i="12"/>
  <c r="T184" i="12" s="1"/>
  <c r="T274" i="12" s="1"/>
  <c r="T363" i="12" s="1"/>
  <c r="AF55" i="12"/>
  <c r="AF80" i="12" s="1"/>
  <c r="AF184" i="12" s="1"/>
  <c r="AF274" i="12" s="1"/>
  <c r="AF363" i="12" s="1"/>
  <c r="AR363" i="12" s="1"/>
  <c r="BD363" i="12" s="1"/>
  <c r="R57" i="12"/>
  <c r="AD57" i="12"/>
  <c r="V57" i="12"/>
  <c r="AH57" i="12"/>
  <c r="Z57" i="12"/>
  <c r="AL57" i="12"/>
  <c r="R60" i="12"/>
  <c r="AD60" i="12"/>
  <c r="V60" i="12"/>
  <c r="AH60" i="12"/>
  <c r="Z60" i="12"/>
  <c r="AL60" i="12"/>
  <c r="S58" i="12"/>
  <c r="AE58" i="12"/>
  <c r="W58" i="12"/>
  <c r="AI58" i="12"/>
  <c r="T56" i="12"/>
  <c r="AF56" i="12"/>
  <c r="X56" i="12"/>
  <c r="AJ56" i="12"/>
  <c r="T59" i="12"/>
  <c r="AF59" i="12"/>
  <c r="X59" i="12"/>
  <c r="AJ59" i="12"/>
  <c r="Q56" i="12"/>
  <c r="AC56" i="12"/>
  <c r="U56" i="12"/>
  <c r="AG56" i="12"/>
  <c r="Y56" i="12"/>
  <c r="AK56" i="12"/>
  <c r="Q60" i="12"/>
  <c r="AC60" i="12"/>
  <c r="U60" i="12"/>
  <c r="AG60" i="12"/>
  <c r="Y60" i="12"/>
  <c r="AK60" i="12"/>
  <c r="F55" i="12"/>
  <c r="R55" i="12" s="1"/>
  <c r="K55" i="12"/>
  <c r="W55" i="12" s="1"/>
  <c r="X57" i="12"/>
  <c r="V59" i="12"/>
  <c r="H80" i="12"/>
  <c r="H184" i="12" s="1"/>
  <c r="H274" i="12" s="1"/>
  <c r="H363" i="12" s="1"/>
  <c r="Q57" i="12"/>
  <c r="AC57" i="12"/>
  <c r="U57" i="12"/>
  <c r="AG57" i="12"/>
  <c r="Y57" i="12"/>
  <c r="AK57" i="12"/>
  <c r="AF58" i="12"/>
  <c r="T58" i="12"/>
  <c r="AJ58" i="12"/>
  <c r="X58" i="12"/>
  <c r="S59" i="12"/>
  <c r="AE59" i="12"/>
  <c r="W59" i="12"/>
  <c r="AI59" i="12"/>
  <c r="G55" i="12"/>
  <c r="S55" i="12" s="1"/>
  <c r="L55" i="12"/>
  <c r="X55" i="12" s="1"/>
  <c r="I276" i="12"/>
  <c r="E276" i="12"/>
  <c r="D276" i="12"/>
  <c r="D365" i="12" s="1"/>
  <c r="V56" i="12"/>
  <c r="Z59" i="12"/>
  <c r="AE56" i="12"/>
  <c r="AI56" i="12"/>
  <c r="AC58" i="12"/>
  <c r="AG58" i="12"/>
  <c r="AK58" i="12"/>
  <c r="AE60" i="12"/>
  <c r="S60" i="12"/>
  <c r="AI60" i="12"/>
  <c r="W60" i="12"/>
  <c r="N55" i="12"/>
  <c r="Z55" i="12" s="1"/>
  <c r="W56" i="12"/>
  <c r="E80" i="12"/>
  <c r="E184" i="12" s="1"/>
  <c r="E274" i="12" s="1"/>
  <c r="E363" i="12" s="1"/>
  <c r="E55" i="12"/>
  <c r="Q55" i="12" s="1"/>
  <c r="I80" i="12"/>
  <c r="I184" i="12" s="1"/>
  <c r="I274" i="12" s="1"/>
  <c r="I363" i="12" s="1"/>
  <c r="I55" i="12"/>
  <c r="U55" i="12" s="1"/>
  <c r="M80" i="12"/>
  <c r="M184" i="12" s="1"/>
  <c r="M274" i="12" s="1"/>
  <c r="M363" i="12" s="1"/>
  <c r="M55" i="12"/>
  <c r="Y55" i="12" s="1"/>
  <c r="AE57" i="12"/>
  <c r="S57" i="12"/>
  <c r="AI57" i="12"/>
  <c r="W57" i="12"/>
  <c r="R58" i="12"/>
  <c r="AD58" i="12"/>
  <c r="V58" i="12"/>
  <c r="AH58" i="12"/>
  <c r="Z58" i="12"/>
  <c r="AL58" i="12"/>
  <c r="AC59" i="12"/>
  <c r="Q59" i="12"/>
  <c r="AG59" i="12"/>
  <c r="U59" i="12"/>
  <c r="AK59" i="12"/>
  <c r="Y59" i="12"/>
  <c r="AF60" i="12"/>
  <c r="AJ60" i="12"/>
  <c r="J55" i="12"/>
  <c r="V55" i="12" s="1"/>
  <c r="R56" i="12"/>
  <c r="Z56" i="12"/>
  <c r="T57" i="12"/>
  <c r="Q58" i="12"/>
  <c r="R59" i="12"/>
  <c r="T60" i="12"/>
  <c r="P82" i="12"/>
  <c r="AB82" i="12" s="1"/>
  <c r="N280" i="12"/>
  <c r="D280" i="12"/>
  <c r="D369" i="12" s="1"/>
  <c r="I293" i="12"/>
  <c r="D293" i="12"/>
  <c r="D382" i="12" s="1"/>
  <c r="D87" i="12"/>
  <c r="D100" i="12"/>
  <c r="P86" i="12"/>
  <c r="AB86" i="12" s="1"/>
  <c r="D292" i="12"/>
  <c r="D381" i="12" s="1"/>
  <c r="P99" i="12"/>
  <c r="AB99" i="12" s="1"/>
  <c r="D291" i="12"/>
  <c r="D380" i="12" s="1"/>
  <c r="P158" i="12"/>
  <c r="AB158" i="12" s="1"/>
  <c r="P162" i="12"/>
  <c r="AB162" i="12" s="1"/>
  <c r="D279" i="12"/>
  <c r="D368" i="12" s="1"/>
  <c r="D159" i="12"/>
  <c r="D278" i="12"/>
  <c r="D367" i="12" s="1"/>
  <c r="Q233" i="12"/>
  <c r="R230" i="12"/>
  <c r="R231" i="12"/>
  <c r="R227" i="12"/>
  <c r="R232" i="12"/>
  <c r="Q231" i="12"/>
  <c r="R228" i="12"/>
  <c r="R233" i="12"/>
  <c r="Q232" i="12"/>
  <c r="R229" i="12"/>
  <c r="D277" i="12"/>
  <c r="D366" i="12" s="1"/>
  <c r="F189" i="11"/>
  <c r="F186" i="11"/>
  <c r="F276" i="11" s="1"/>
  <c r="F365" i="11" s="1"/>
  <c r="F187" i="11"/>
  <c r="H188" i="11"/>
  <c r="J189" i="11"/>
  <c r="G190" i="11"/>
  <c r="J186" i="11"/>
  <c r="J276" i="11" s="1"/>
  <c r="J365" i="11" s="1"/>
  <c r="J187" i="11"/>
  <c r="J277" i="11" s="1"/>
  <c r="L188" i="11"/>
  <c r="K190" i="11"/>
  <c r="F191" i="11"/>
  <c r="E186" i="11"/>
  <c r="E277" i="11" s="1"/>
  <c r="I186" i="11"/>
  <c r="I276" i="11" s="1"/>
  <c r="I365" i="11" s="1"/>
  <c r="M186" i="11"/>
  <c r="M276" i="11" s="1"/>
  <c r="M365" i="11" s="1"/>
  <c r="E187" i="11"/>
  <c r="I187" i="11"/>
  <c r="M187" i="11"/>
  <c r="G188" i="11"/>
  <c r="K188" i="11"/>
  <c r="E189" i="11"/>
  <c r="I189" i="11"/>
  <c r="M189" i="11"/>
  <c r="F190" i="11"/>
  <c r="J190" i="11"/>
  <c r="E191" i="11"/>
  <c r="I191" i="11"/>
  <c r="M191" i="11"/>
  <c r="H201" i="11"/>
  <c r="L201" i="11"/>
  <c r="E202" i="11"/>
  <c r="I202" i="11"/>
  <c r="M202" i="11"/>
  <c r="J191" i="11"/>
  <c r="E201" i="11"/>
  <c r="E292" i="11" s="1"/>
  <c r="I201" i="11"/>
  <c r="I292" i="11" s="1"/>
  <c r="M201" i="11"/>
  <c r="M292" i="11" s="1"/>
  <c r="F202" i="11"/>
  <c r="J202" i="11"/>
  <c r="G186" i="11"/>
  <c r="K186" i="11"/>
  <c r="G187" i="11"/>
  <c r="K187" i="11"/>
  <c r="E188" i="11"/>
  <c r="I188" i="11"/>
  <c r="M188" i="11"/>
  <c r="G189" i="11"/>
  <c r="G280" i="11" s="1"/>
  <c r="K189" i="11"/>
  <c r="H190" i="11"/>
  <c r="L190" i="11"/>
  <c r="G191" i="11"/>
  <c r="K191" i="11"/>
  <c r="F201" i="11"/>
  <c r="J201" i="11"/>
  <c r="G202" i="11"/>
  <c r="K202" i="11"/>
  <c r="H186" i="11"/>
  <c r="L186" i="11"/>
  <c r="L276" i="11" s="1"/>
  <c r="L365" i="11" s="1"/>
  <c r="H187" i="11"/>
  <c r="L187" i="11"/>
  <c r="F188" i="11"/>
  <c r="J188" i="11"/>
  <c r="J279" i="11" s="1"/>
  <c r="H189" i="11"/>
  <c r="L189" i="11"/>
  <c r="E190" i="11"/>
  <c r="I190" i="11"/>
  <c r="M190" i="11"/>
  <c r="H191" i="11"/>
  <c r="L191" i="11"/>
  <c r="G201" i="11"/>
  <c r="K201" i="11"/>
  <c r="H202" i="11"/>
  <c r="L202" i="11"/>
  <c r="S58" i="11"/>
  <c r="AE58" i="11"/>
  <c r="S60" i="11"/>
  <c r="AE60" i="11"/>
  <c r="AH55" i="11"/>
  <c r="AH80" i="11" s="1"/>
  <c r="AH184" i="11" s="1"/>
  <c r="AH274" i="11" s="1"/>
  <c r="AH363" i="11" s="1"/>
  <c r="AT363" i="11" s="1"/>
  <c r="BF363" i="11" s="1"/>
  <c r="Q56" i="11"/>
  <c r="AC56" i="11"/>
  <c r="Y56" i="11"/>
  <c r="AK56" i="11"/>
  <c r="Q59" i="11"/>
  <c r="AC59" i="11"/>
  <c r="U59" i="11"/>
  <c r="AG59" i="11"/>
  <c r="Y59" i="11"/>
  <c r="AK59" i="11"/>
  <c r="AD55" i="11"/>
  <c r="AD80" i="11" s="1"/>
  <c r="AD184" i="11" s="1"/>
  <c r="AD274" i="11" s="1"/>
  <c r="AD363" i="11" s="1"/>
  <c r="AP363" i="11" s="1"/>
  <c r="BB363" i="11" s="1"/>
  <c r="R80" i="11"/>
  <c r="R184" i="11" s="1"/>
  <c r="R274" i="11" s="1"/>
  <c r="R363" i="11" s="1"/>
  <c r="V57" i="11"/>
  <c r="AH57" i="11"/>
  <c r="AD59" i="11"/>
  <c r="R59" i="11"/>
  <c r="AH59" i="11"/>
  <c r="V59" i="11"/>
  <c r="N64" i="11"/>
  <c r="AL59" i="11"/>
  <c r="AL64" i="11" s="1"/>
  <c r="Z59" i="11"/>
  <c r="Z64" i="11" s="1"/>
  <c r="E55" i="11"/>
  <c r="Q55" i="11" s="1"/>
  <c r="I55" i="11"/>
  <c r="U55" i="11" s="1"/>
  <c r="M55" i="11"/>
  <c r="Y55" i="11" s="1"/>
  <c r="T57" i="11"/>
  <c r="AJ58" i="11"/>
  <c r="Q60" i="11"/>
  <c r="AI60" i="11"/>
  <c r="AD56" i="11"/>
  <c r="R56" i="11"/>
  <c r="AH56" i="11"/>
  <c r="V56" i="11"/>
  <c r="N62" i="11"/>
  <c r="AL56" i="11"/>
  <c r="AL62" i="11" s="1"/>
  <c r="Z56" i="11"/>
  <c r="Z62" i="11" s="1"/>
  <c r="Q57" i="11"/>
  <c r="AC57" i="11"/>
  <c r="U57" i="11"/>
  <c r="AG57" i="11"/>
  <c r="Y57" i="11"/>
  <c r="AK57" i="11"/>
  <c r="R60" i="11"/>
  <c r="AD60" i="11"/>
  <c r="V60" i="11"/>
  <c r="AH60" i="11"/>
  <c r="N65" i="11"/>
  <c r="Z60" i="11"/>
  <c r="Z65" i="11" s="1"/>
  <c r="AL60" i="11"/>
  <c r="AL65" i="11" s="1"/>
  <c r="S59" i="11"/>
  <c r="AE56" i="11"/>
  <c r="AI56" i="11"/>
  <c r="AC58" i="11"/>
  <c r="Q58" i="11"/>
  <c r="AG58" i="11"/>
  <c r="U58" i="11"/>
  <c r="AK58" i="11"/>
  <c r="Y58" i="11"/>
  <c r="T59" i="11"/>
  <c r="AF59" i="11"/>
  <c r="X59" i="11"/>
  <c r="AJ59" i="11"/>
  <c r="G55" i="11"/>
  <c r="S55" i="11" s="1"/>
  <c r="K55" i="11"/>
  <c r="W55" i="11" s="1"/>
  <c r="AG56" i="11"/>
  <c r="AD57" i="11"/>
  <c r="Z58" i="11"/>
  <c r="W59" i="11"/>
  <c r="Y60" i="11"/>
  <c r="T56" i="11"/>
  <c r="AF56" i="11"/>
  <c r="X56" i="11"/>
  <c r="AJ56" i="11"/>
  <c r="AE57" i="11"/>
  <c r="S57" i="11"/>
  <c r="AI57" i="11"/>
  <c r="W57" i="11"/>
  <c r="AD58" i="11"/>
  <c r="AH58" i="11"/>
  <c r="AF60" i="11"/>
  <c r="T60" i="11"/>
  <c r="AJ60" i="11"/>
  <c r="X60" i="11"/>
  <c r="G276" i="11"/>
  <c r="D276" i="11"/>
  <c r="D365" i="11" s="1"/>
  <c r="Z57" i="11"/>
  <c r="Z63" i="11" s="1"/>
  <c r="N63" i="11"/>
  <c r="W58" i="11"/>
  <c r="AI58" i="11"/>
  <c r="AF58" i="11"/>
  <c r="D88" i="11"/>
  <c r="D99" i="11"/>
  <c r="P82" i="11"/>
  <c r="D280" i="11"/>
  <c r="D369" i="11" s="1"/>
  <c r="D292" i="11"/>
  <c r="D381" i="11" s="1"/>
  <c r="D277" i="11"/>
  <c r="D366" i="11" s="1"/>
  <c r="D279" i="11"/>
  <c r="D368" i="11" s="1"/>
  <c r="D159" i="11"/>
  <c r="D278" i="11"/>
  <c r="D367" i="11" s="1"/>
  <c r="D291" i="11"/>
  <c r="D380" i="11" s="1"/>
  <c r="E186" i="8"/>
  <c r="I186" i="8"/>
  <c r="M186" i="8"/>
  <c r="E187" i="8"/>
  <c r="I187" i="8"/>
  <c r="M187" i="8"/>
  <c r="G188" i="8"/>
  <c r="K188" i="8"/>
  <c r="E189" i="8"/>
  <c r="I189" i="8"/>
  <c r="M189" i="8"/>
  <c r="F190" i="8"/>
  <c r="J190" i="8"/>
  <c r="F201" i="8"/>
  <c r="K201" i="8"/>
  <c r="G202" i="8"/>
  <c r="L202" i="8"/>
  <c r="F186" i="8"/>
  <c r="F276" i="8" s="1"/>
  <c r="J186" i="8"/>
  <c r="J276" i="8" s="1"/>
  <c r="F187" i="8"/>
  <c r="J187" i="8"/>
  <c r="H188" i="8"/>
  <c r="L188" i="8"/>
  <c r="F189" i="8"/>
  <c r="J189" i="8"/>
  <c r="J280" i="8" s="1"/>
  <c r="G190" i="8"/>
  <c r="K190" i="8"/>
  <c r="F186" i="10"/>
  <c r="F276" i="10" s="1"/>
  <c r="J186" i="10"/>
  <c r="N186" i="10"/>
  <c r="N276" i="10" s="1"/>
  <c r="F187" i="10"/>
  <c r="J187" i="10"/>
  <c r="N187" i="10"/>
  <c r="H188" i="10"/>
  <c r="M188" i="10"/>
  <c r="F189" i="10"/>
  <c r="L189" i="10"/>
  <c r="I190" i="10"/>
  <c r="G201" i="10"/>
  <c r="G186" i="10"/>
  <c r="K186" i="10"/>
  <c r="G187" i="10"/>
  <c r="K187" i="10"/>
  <c r="I188" i="10"/>
  <c r="N188" i="10"/>
  <c r="H189" i="10"/>
  <c r="M189" i="10"/>
  <c r="E190" i="10"/>
  <c r="K190" i="10"/>
  <c r="K201" i="10"/>
  <c r="F202" i="10"/>
  <c r="H186" i="10"/>
  <c r="H276" i="10" s="1"/>
  <c r="L186" i="10"/>
  <c r="L276" i="10" s="1"/>
  <c r="H187" i="10"/>
  <c r="H278" i="10" s="1"/>
  <c r="L187" i="10"/>
  <c r="E188" i="10"/>
  <c r="J188" i="10"/>
  <c r="I189" i="10"/>
  <c r="I280" i="10" s="1"/>
  <c r="N189" i="10"/>
  <c r="G190" i="10"/>
  <c r="L190" i="10"/>
  <c r="J202" i="10"/>
  <c r="E186" i="10"/>
  <c r="E276" i="10" s="1"/>
  <c r="I186" i="10"/>
  <c r="M186" i="10"/>
  <c r="E187" i="10"/>
  <c r="I187" i="10"/>
  <c r="M187" i="10"/>
  <c r="F188" i="10"/>
  <c r="L188" i="10"/>
  <c r="E189" i="10"/>
  <c r="E280" i="10" s="1"/>
  <c r="J189" i="10"/>
  <c r="H190" i="10"/>
  <c r="M190" i="10"/>
  <c r="N202" i="10"/>
  <c r="E201" i="10"/>
  <c r="I201" i="10"/>
  <c r="M201" i="10"/>
  <c r="H202" i="10"/>
  <c r="L202" i="10"/>
  <c r="F201" i="10"/>
  <c r="J201" i="10"/>
  <c r="J292" i="10" s="1"/>
  <c r="N201" i="10"/>
  <c r="N292" i="10" s="1"/>
  <c r="E202" i="10"/>
  <c r="I202" i="10"/>
  <c r="M202" i="10"/>
  <c r="G188" i="10"/>
  <c r="K188" i="10"/>
  <c r="G189" i="10"/>
  <c r="K189" i="10"/>
  <c r="F190" i="10"/>
  <c r="J190" i="10"/>
  <c r="N190" i="10"/>
  <c r="H201" i="10"/>
  <c r="H292" i="10" s="1"/>
  <c r="L201" i="10"/>
  <c r="G202" i="10"/>
  <c r="K202" i="10"/>
  <c r="R57" i="10"/>
  <c r="AD57" i="10"/>
  <c r="Q60" i="10"/>
  <c r="AC60" i="10"/>
  <c r="AC55" i="10"/>
  <c r="AC80" i="10" s="1"/>
  <c r="AC184" i="10" s="1"/>
  <c r="AC274" i="10" s="1"/>
  <c r="AC363" i="10" s="1"/>
  <c r="Q80" i="10"/>
  <c r="Q184" i="10" s="1"/>
  <c r="Q274" i="10" s="1"/>
  <c r="Q363" i="10" s="1"/>
  <c r="T56" i="10"/>
  <c r="AF56" i="10"/>
  <c r="X56" i="10"/>
  <c r="AJ56" i="10"/>
  <c r="R58" i="10"/>
  <c r="AD58" i="10"/>
  <c r="V58" i="10"/>
  <c r="AH58" i="10"/>
  <c r="Z58" i="10"/>
  <c r="AL58" i="10"/>
  <c r="AD59" i="10"/>
  <c r="R59" i="10"/>
  <c r="AH59" i="10"/>
  <c r="V59" i="10"/>
  <c r="AL59" i="10"/>
  <c r="Z59" i="10"/>
  <c r="R60" i="10"/>
  <c r="AD60" i="10"/>
  <c r="V60" i="10"/>
  <c r="AH60" i="10"/>
  <c r="Z60" i="10"/>
  <c r="AL60" i="10"/>
  <c r="AG55" i="10"/>
  <c r="AG80" i="10" s="1"/>
  <c r="AG184" i="10" s="1"/>
  <c r="AG274" i="10" s="1"/>
  <c r="AG363" i="10" s="1"/>
  <c r="U80" i="10"/>
  <c r="U184" i="10" s="1"/>
  <c r="U274" i="10" s="1"/>
  <c r="U363" i="10" s="1"/>
  <c r="V57" i="10"/>
  <c r="AH57" i="10"/>
  <c r="U60" i="10"/>
  <c r="AG60" i="10"/>
  <c r="Q56" i="10"/>
  <c r="AC56" i="10"/>
  <c r="U56" i="10"/>
  <c r="AG56" i="10"/>
  <c r="Y56" i="10"/>
  <c r="AK56" i="10"/>
  <c r="AF57" i="10"/>
  <c r="T57" i="10"/>
  <c r="AJ57" i="10"/>
  <c r="X57" i="10"/>
  <c r="S58" i="10"/>
  <c r="AE58" i="10"/>
  <c r="W58" i="10"/>
  <c r="AI58" i="10"/>
  <c r="S59" i="10"/>
  <c r="AE59" i="10"/>
  <c r="W59" i="10"/>
  <c r="AI59" i="10"/>
  <c r="Z57" i="10"/>
  <c r="AL57" i="10"/>
  <c r="Y60" i="10"/>
  <c r="AK60" i="10"/>
  <c r="Q57" i="10"/>
  <c r="AC57" i="10"/>
  <c r="U57" i="10"/>
  <c r="AG57" i="10"/>
  <c r="Y57" i="10"/>
  <c r="AK57" i="10"/>
  <c r="T59" i="10"/>
  <c r="AF59" i="10"/>
  <c r="X59" i="10"/>
  <c r="AJ59" i="10"/>
  <c r="G55" i="10"/>
  <c r="S55" i="10" s="1"/>
  <c r="K55" i="10"/>
  <c r="W55" i="10" s="1"/>
  <c r="R56" i="10"/>
  <c r="V56" i="10"/>
  <c r="Z56" i="10"/>
  <c r="S57" i="10"/>
  <c r="W57" i="10"/>
  <c r="T58" i="10"/>
  <c r="X58" i="10"/>
  <c r="Q59" i="10"/>
  <c r="U59" i="10"/>
  <c r="Y59" i="10"/>
  <c r="S60" i="10"/>
  <c r="W60" i="10"/>
  <c r="J280" i="10"/>
  <c r="D280" i="10"/>
  <c r="D369" i="10" s="1"/>
  <c r="P86" i="10"/>
  <c r="AB86" i="10" s="1"/>
  <c r="H55" i="10"/>
  <c r="T55" i="10" s="1"/>
  <c r="L55" i="10"/>
  <c r="X55" i="10" s="1"/>
  <c r="S56" i="10"/>
  <c r="W56" i="10"/>
  <c r="Q58" i="10"/>
  <c r="U58" i="10"/>
  <c r="Y58" i="10"/>
  <c r="T60" i="10"/>
  <c r="X60" i="10"/>
  <c r="P82" i="10"/>
  <c r="AB82" i="10" s="1"/>
  <c r="D191" i="10"/>
  <c r="D88" i="10"/>
  <c r="I276" i="10"/>
  <c r="D276" i="10"/>
  <c r="D365" i="10" s="1"/>
  <c r="F55" i="10"/>
  <c r="R55" i="10" s="1"/>
  <c r="J55" i="10"/>
  <c r="V55" i="10" s="1"/>
  <c r="N55" i="10"/>
  <c r="Z55" i="10" s="1"/>
  <c r="E292" i="10"/>
  <c r="D292" i="10"/>
  <c r="D381" i="10" s="1"/>
  <c r="D99" i="10"/>
  <c r="P98" i="10"/>
  <c r="AB98" i="10" s="1"/>
  <c r="P158" i="10"/>
  <c r="AB158" i="10" s="1"/>
  <c r="D159" i="10"/>
  <c r="AJ364" i="10"/>
  <c r="AF364" i="10"/>
  <c r="Z364" i="10"/>
  <c r="V364" i="10"/>
  <c r="R364" i="10"/>
  <c r="L364" i="10"/>
  <c r="H364" i="10"/>
  <c r="AI364" i="10"/>
  <c r="AE364" i="10"/>
  <c r="Y364" i="10"/>
  <c r="U364" i="10"/>
  <c r="Q364" i="10"/>
  <c r="K364" i="10"/>
  <c r="G364" i="10"/>
  <c r="AL364" i="10"/>
  <c r="AH364" i="10"/>
  <c r="AD364" i="10"/>
  <c r="X364" i="10"/>
  <c r="T364" i="10"/>
  <c r="N364" i="10"/>
  <c r="J364" i="10"/>
  <c r="F364" i="10"/>
  <c r="AK364" i="10"/>
  <c r="AG364" i="10"/>
  <c r="AC364" i="10"/>
  <c r="W364" i="10"/>
  <c r="S364" i="10"/>
  <c r="M364" i="10"/>
  <c r="I364" i="10"/>
  <c r="E364" i="10"/>
  <c r="D278" i="10"/>
  <c r="D367" i="10" s="1"/>
  <c r="R236" i="10"/>
  <c r="Q235" i="10"/>
  <c r="R232" i="10"/>
  <c r="Q231" i="10"/>
  <c r="R228" i="10"/>
  <c r="R237" i="10"/>
  <c r="Q236" i="10"/>
  <c r="R233" i="10"/>
  <c r="Q232" i="10"/>
  <c r="R229" i="10"/>
  <c r="Q237" i="10"/>
  <c r="R234" i="10"/>
  <c r="Q233" i="10"/>
  <c r="R230" i="10"/>
  <c r="Q229" i="10"/>
  <c r="R235" i="10"/>
  <c r="Q234" i="10"/>
  <c r="R231" i="10"/>
  <c r="Q230" i="10"/>
  <c r="R227" i="10"/>
  <c r="D277" i="10"/>
  <c r="D366" i="10" s="1"/>
  <c r="P162" i="10"/>
  <c r="AB162" i="10" s="1"/>
  <c r="D279" i="10"/>
  <c r="D368" i="10" s="1"/>
  <c r="D291" i="10"/>
  <c r="D380" i="10" s="1"/>
  <c r="G201" i="8"/>
  <c r="M201" i="8"/>
  <c r="H202" i="8"/>
  <c r="G186" i="8"/>
  <c r="K186" i="8"/>
  <c r="K276" i="8" s="1"/>
  <c r="G187" i="8"/>
  <c r="K187" i="8"/>
  <c r="E188" i="8"/>
  <c r="I188" i="8"/>
  <c r="M188" i="8"/>
  <c r="G189" i="8"/>
  <c r="K189" i="8"/>
  <c r="H190" i="8"/>
  <c r="L190" i="8"/>
  <c r="I201" i="8"/>
  <c r="J202" i="8"/>
  <c r="H186" i="8"/>
  <c r="L186" i="8"/>
  <c r="L276" i="8" s="1"/>
  <c r="H187" i="8"/>
  <c r="L187" i="8"/>
  <c r="F188" i="8"/>
  <c r="J188" i="8"/>
  <c r="J279" i="8" s="1"/>
  <c r="H189" i="8"/>
  <c r="L189" i="8"/>
  <c r="E190" i="8"/>
  <c r="I190" i="8"/>
  <c r="M190" i="8"/>
  <c r="E201" i="8"/>
  <c r="J201" i="8"/>
  <c r="F202" i="8"/>
  <c r="K202" i="8"/>
  <c r="H201" i="8"/>
  <c r="L201" i="8"/>
  <c r="E202" i="8"/>
  <c r="I202" i="8"/>
  <c r="M202" i="8"/>
  <c r="AE57" i="8"/>
  <c r="S57" i="8"/>
  <c r="S58" i="8"/>
  <c r="AE58" i="8"/>
  <c r="AE59" i="8"/>
  <c r="S59" i="8"/>
  <c r="W59" i="8"/>
  <c r="AI59" i="8"/>
  <c r="R60" i="8"/>
  <c r="AD60" i="8"/>
  <c r="V60" i="8"/>
  <c r="AH60" i="8"/>
  <c r="N65" i="8"/>
  <c r="Z60" i="8"/>
  <c r="Z65" i="8" s="1"/>
  <c r="AL60" i="8"/>
  <c r="AL65" i="8" s="1"/>
  <c r="Q56" i="8"/>
  <c r="AC56" i="8"/>
  <c r="Y56" i="8"/>
  <c r="AK56" i="8"/>
  <c r="T57" i="8"/>
  <c r="AF57" i="8"/>
  <c r="AF58" i="8"/>
  <c r="T58" i="8"/>
  <c r="T59" i="8"/>
  <c r="AF59" i="8"/>
  <c r="AH55" i="8"/>
  <c r="AH80" i="8" s="1"/>
  <c r="AH184" i="8" s="1"/>
  <c r="AH274" i="8" s="1"/>
  <c r="AH363" i="8" s="1"/>
  <c r="V80" i="8"/>
  <c r="V184" i="8" s="1"/>
  <c r="V274" i="8" s="1"/>
  <c r="V363" i="8" s="1"/>
  <c r="R58" i="8"/>
  <c r="AD58" i="8"/>
  <c r="AH58" i="8"/>
  <c r="V58" i="8"/>
  <c r="AD59" i="8"/>
  <c r="R59" i="8"/>
  <c r="AH59" i="8"/>
  <c r="V59" i="8"/>
  <c r="N64" i="8"/>
  <c r="AL59" i="8"/>
  <c r="AL64" i="8" s="1"/>
  <c r="Z59" i="8"/>
  <c r="Z64" i="8" s="1"/>
  <c r="AC60" i="8"/>
  <c r="Q60" i="8"/>
  <c r="AG60" i="8"/>
  <c r="U60" i="8"/>
  <c r="Y60" i="8"/>
  <c r="AK60" i="8"/>
  <c r="T80" i="8"/>
  <c r="T184" i="8" s="1"/>
  <c r="T274" i="8" s="1"/>
  <c r="T363" i="8" s="1"/>
  <c r="AF55" i="8"/>
  <c r="AF80" i="8" s="1"/>
  <c r="AF184" i="8" s="1"/>
  <c r="AF274" i="8" s="1"/>
  <c r="AF363" i="8" s="1"/>
  <c r="T56" i="8"/>
  <c r="AF56" i="8"/>
  <c r="W58" i="8"/>
  <c r="AI58" i="8"/>
  <c r="X56" i="8"/>
  <c r="AJ56" i="8"/>
  <c r="AI57" i="8"/>
  <c r="W57" i="8"/>
  <c r="AG56" i="8"/>
  <c r="U56" i="8"/>
  <c r="AJ57" i="8"/>
  <c r="X57" i="8"/>
  <c r="X58" i="8"/>
  <c r="AJ58" i="8"/>
  <c r="X59" i="8"/>
  <c r="AJ59" i="8"/>
  <c r="Q80" i="8"/>
  <c r="Q184" i="8" s="1"/>
  <c r="Q274" i="8" s="1"/>
  <c r="Q363" i="8" s="1"/>
  <c r="AC55" i="8"/>
  <c r="AC80" i="8" s="1"/>
  <c r="AC184" i="8" s="1"/>
  <c r="AC274" i="8" s="1"/>
  <c r="AC363" i="8" s="1"/>
  <c r="U80" i="8"/>
  <c r="U184" i="8" s="1"/>
  <c r="U274" i="8" s="1"/>
  <c r="U363" i="8" s="1"/>
  <c r="AG55" i="8"/>
  <c r="AG80" i="8" s="1"/>
  <c r="AG184" i="8" s="1"/>
  <c r="AG274" i="8" s="1"/>
  <c r="AG363" i="8" s="1"/>
  <c r="Y80" i="8"/>
  <c r="Y184" i="8" s="1"/>
  <c r="Y274" i="8" s="1"/>
  <c r="Y363" i="8" s="1"/>
  <c r="AK55" i="8"/>
  <c r="AK80" i="8" s="1"/>
  <c r="AK184" i="8" s="1"/>
  <c r="AK274" i="8" s="1"/>
  <c r="AK363" i="8" s="1"/>
  <c r="AD56" i="8"/>
  <c r="R56" i="8"/>
  <c r="AH56" i="8"/>
  <c r="V56" i="8"/>
  <c r="N62" i="8"/>
  <c r="AL56" i="8"/>
  <c r="AL62" i="8" s="1"/>
  <c r="Z56" i="8"/>
  <c r="Z62" i="8" s="1"/>
  <c r="Q57" i="8"/>
  <c r="AC57" i="8"/>
  <c r="U57" i="8"/>
  <c r="AG57" i="8"/>
  <c r="Y57" i="8"/>
  <c r="AK57" i="8"/>
  <c r="Q59" i="8"/>
  <c r="AC59" i="8"/>
  <c r="U59" i="8"/>
  <c r="AG59" i="8"/>
  <c r="AK59" i="8"/>
  <c r="Y59" i="8"/>
  <c r="AF60" i="8"/>
  <c r="T60" i="8"/>
  <c r="AJ60" i="8"/>
  <c r="X60" i="8"/>
  <c r="F55" i="8"/>
  <c r="R55" i="8" s="1"/>
  <c r="N55" i="8"/>
  <c r="Z55" i="8" s="1"/>
  <c r="V57" i="8"/>
  <c r="AL58" i="8"/>
  <c r="G55" i="8"/>
  <c r="S55" i="8" s="1"/>
  <c r="K55" i="8"/>
  <c r="W55" i="8" s="1"/>
  <c r="Y58" i="8"/>
  <c r="AD57" i="8"/>
  <c r="AL57" i="8"/>
  <c r="AL63" i="8" s="1"/>
  <c r="AE60" i="8"/>
  <c r="AI60" i="8"/>
  <c r="E80" i="8"/>
  <c r="E184" i="8" s="1"/>
  <c r="E274" i="8" s="1"/>
  <c r="E363" i="8" s="1"/>
  <c r="I80" i="8"/>
  <c r="I184" i="8" s="1"/>
  <c r="I274" i="8" s="1"/>
  <c r="I363" i="8" s="1"/>
  <c r="M80" i="8"/>
  <c r="M184" i="8" s="1"/>
  <c r="M274" i="8" s="1"/>
  <c r="M363" i="8" s="1"/>
  <c r="AK364" i="8"/>
  <c r="AG364" i="8"/>
  <c r="AC364" i="8"/>
  <c r="W364" i="8"/>
  <c r="S364" i="8"/>
  <c r="M364" i="8"/>
  <c r="I364" i="8"/>
  <c r="E364" i="8"/>
  <c r="AI364" i="8"/>
  <c r="AD364" i="8"/>
  <c r="V364" i="8"/>
  <c r="Q364" i="8"/>
  <c r="J364" i="8"/>
  <c r="AL364" i="8"/>
  <c r="AF364" i="8"/>
  <c r="Y364" i="8"/>
  <c r="T364" i="8"/>
  <c r="L364" i="8"/>
  <c r="G364" i="8"/>
  <c r="AJ364" i="8"/>
  <c r="AE364" i="8"/>
  <c r="X364" i="8"/>
  <c r="R364" i="8"/>
  <c r="K364" i="8"/>
  <c r="F364" i="8"/>
  <c r="N364" i="8"/>
  <c r="AH364" i="8"/>
  <c r="H364" i="8"/>
  <c r="Z364" i="8"/>
  <c r="U364" i="8"/>
  <c r="N63" i="8"/>
  <c r="J80" i="8"/>
  <c r="J184" i="8" s="1"/>
  <c r="J274" i="8" s="1"/>
  <c r="J363" i="8" s="1"/>
  <c r="D280" i="8"/>
  <c r="D369" i="8" s="1"/>
  <c r="F280" i="8"/>
  <c r="D202" i="8"/>
  <c r="D99" i="8"/>
  <c r="D276" i="8"/>
  <c r="D365" i="8" s="1"/>
  <c r="M276" i="8"/>
  <c r="E276" i="8"/>
  <c r="G276" i="8"/>
  <c r="D87" i="8"/>
  <c r="D160" i="8"/>
  <c r="D291" i="8"/>
  <c r="D380" i="8" s="1"/>
  <c r="K279" i="8"/>
  <c r="D279" i="8"/>
  <c r="D368" i="8" s="1"/>
  <c r="E278" i="8"/>
  <c r="D278" i="8"/>
  <c r="D367" i="8" s="1"/>
  <c r="D277" i="8"/>
  <c r="D366" i="8" s="1"/>
  <c r="AA161" i="7"/>
  <c r="AA84" i="7"/>
  <c r="AA85" i="7"/>
  <c r="O155" i="7"/>
  <c r="AA155" i="7" s="1"/>
  <c r="O156" i="7"/>
  <c r="AA156" i="7" s="1"/>
  <c r="O157" i="7"/>
  <c r="AA157" i="7" s="1"/>
  <c r="O158" i="7"/>
  <c r="AA158" i="7" s="1"/>
  <c r="O159" i="7"/>
  <c r="AA159" i="7" s="1"/>
  <c r="O160" i="7"/>
  <c r="AA160" i="7" s="1"/>
  <c r="O161" i="7"/>
  <c r="O162" i="7"/>
  <c r="AA162" i="7" s="1"/>
  <c r="O83" i="7"/>
  <c r="AA83" i="7" s="1"/>
  <c r="O84" i="7"/>
  <c r="O85" i="7"/>
  <c r="O97" i="7"/>
  <c r="AA97" i="7" s="1"/>
  <c r="O81" i="7"/>
  <c r="AA81" i="7" s="1"/>
  <c r="C349" i="7"/>
  <c r="C438" i="7" s="1"/>
  <c r="C187" i="7"/>
  <c r="C277" i="7" s="1"/>
  <c r="C366" i="7" s="1"/>
  <c r="C188" i="7"/>
  <c r="C278" i="7" s="1"/>
  <c r="C367" i="7" s="1"/>
  <c r="C189" i="7"/>
  <c r="C279" i="7" s="1"/>
  <c r="C368" i="7" s="1"/>
  <c r="C201" i="7"/>
  <c r="C291" i="7" s="1"/>
  <c r="C380" i="7" s="1"/>
  <c r="C202" i="7"/>
  <c r="C292" i="7" s="1"/>
  <c r="C381" i="7" s="1"/>
  <c r="C259" i="7"/>
  <c r="C260" i="7"/>
  <c r="C350" i="7" s="1"/>
  <c r="C439" i="7" s="1"/>
  <c r="C261" i="7"/>
  <c r="C351" i="7" s="1"/>
  <c r="C440" i="7" s="1"/>
  <c r="C262" i="7"/>
  <c r="C352" i="7" s="1"/>
  <c r="C441" i="7" s="1"/>
  <c r="C263" i="7"/>
  <c r="C353" i="7" s="1"/>
  <c r="C442" i="7" s="1"/>
  <c r="C264" i="7"/>
  <c r="C354" i="7" s="1"/>
  <c r="C443" i="7" s="1"/>
  <c r="C265" i="7"/>
  <c r="C355" i="7" s="1"/>
  <c r="C444" i="7" s="1"/>
  <c r="C266" i="7"/>
  <c r="C356" i="7" s="1"/>
  <c r="C445" i="7" s="1"/>
  <c r="C98" i="7"/>
  <c r="C99" i="7" s="1"/>
  <c r="C100" i="7" s="1"/>
  <c r="C86" i="7"/>
  <c r="C349" i="6"/>
  <c r="C438" i="6" s="1"/>
  <c r="C187" i="6"/>
  <c r="C277" i="6" s="1"/>
  <c r="C366" i="6" s="1"/>
  <c r="C188" i="6"/>
  <c r="C278" i="6" s="1"/>
  <c r="C367" i="6" s="1"/>
  <c r="C189" i="6"/>
  <c r="C279" i="6" s="1"/>
  <c r="C368" i="6" s="1"/>
  <c r="C201" i="6"/>
  <c r="C291" i="6" s="1"/>
  <c r="C380" i="6" s="1"/>
  <c r="C259" i="6"/>
  <c r="C260" i="6"/>
  <c r="C350" i="6" s="1"/>
  <c r="C439" i="6" s="1"/>
  <c r="C261" i="6"/>
  <c r="C351" i="6" s="1"/>
  <c r="C440" i="6" s="1"/>
  <c r="C266" i="6"/>
  <c r="C356" i="6" s="1"/>
  <c r="C445" i="6" s="1"/>
  <c r="C185" i="6"/>
  <c r="C275" i="6" s="1"/>
  <c r="AA162" i="6"/>
  <c r="AA159" i="6"/>
  <c r="AA160" i="6" s="1"/>
  <c r="AA161" i="6" s="1"/>
  <c r="AA158" i="6"/>
  <c r="AA98" i="6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AA127" i="6" s="1"/>
  <c r="AA128" i="6" s="1"/>
  <c r="AA129" i="6" s="1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145" i="6" s="1"/>
  <c r="AA146" i="6" s="1"/>
  <c r="AA147" i="6" s="1"/>
  <c r="AA148" i="6" s="1"/>
  <c r="AA149" i="6" s="1"/>
  <c r="AA150" i="6" s="1"/>
  <c r="AA151" i="6" s="1"/>
  <c r="AA152" i="6" s="1"/>
  <c r="AA153" i="6" s="1"/>
  <c r="AA154" i="6" s="1"/>
  <c r="AA86" i="6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O162" i="6"/>
  <c r="O158" i="6"/>
  <c r="O159" i="6" s="1"/>
  <c r="O160" i="6" s="1"/>
  <c r="O161" i="6" s="1"/>
  <c r="O98" i="6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86" i="6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C86" i="6"/>
  <c r="C162" i="6"/>
  <c r="C158" i="6"/>
  <c r="C159" i="6" s="1"/>
  <c r="C160" i="6" s="1"/>
  <c r="Q171" i="6"/>
  <c r="Q173" i="6" s="1"/>
  <c r="Q174" i="6" s="1"/>
  <c r="AA184" i="6"/>
  <c r="AA274" i="6" s="1"/>
  <c r="AA363" i="6" s="1"/>
  <c r="O184" i="6"/>
  <c r="O274" i="6" s="1"/>
  <c r="O363" i="6" s="1"/>
  <c r="O274" i="7"/>
  <c r="O363" i="7" s="1"/>
  <c r="AA184" i="7"/>
  <c r="AA274" i="7" s="1"/>
  <c r="AA363" i="7" s="1"/>
  <c r="O184" i="7"/>
  <c r="Q171" i="7"/>
  <c r="Q173" i="7" s="1"/>
  <c r="H87" i="10"/>
  <c r="AH100" i="12"/>
  <c r="AE87" i="12"/>
  <c r="Z83" i="12"/>
  <c r="W100" i="12"/>
  <c r="AK85" i="12"/>
  <c r="N82" i="11"/>
  <c r="AC82" i="11"/>
  <c r="AF86" i="11"/>
  <c r="AJ83" i="12"/>
  <c r="Y97" i="12"/>
  <c r="AL85" i="12"/>
  <c r="Q129" i="11"/>
  <c r="AG82" i="11"/>
  <c r="AC129" i="11"/>
  <c r="Y83" i="11"/>
  <c r="U85" i="12"/>
  <c r="T84" i="12"/>
  <c r="AD99" i="12"/>
  <c r="Q123" i="11"/>
  <c r="T99" i="11"/>
  <c r="AC87" i="11"/>
  <c r="AE86" i="11"/>
  <c r="Z87" i="11"/>
  <c r="AD158" i="10"/>
  <c r="Z82" i="12"/>
  <c r="AL99" i="11"/>
  <c r="AD82" i="10"/>
  <c r="E88" i="10"/>
  <c r="Y155" i="10"/>
  <c r="AC82" i="10"/>
  <c r="V87" i="10"/>
  <c r="Z159" i="10"/>
  <c r="V84" i="12"/>
  <c r="AL84" i="11"/>
  <c r="AJ84" i="10"/>
  <c r="AF84" i="8"/>
  <c r="R98" i="10"/>
  <c r="AK82" i="10"/>
  <c r="S86" i="8"/>
  <c r="S86" i="10"/>
  <c r="AD87" i="12"/>
  <c r="R88" i="11"/>
  <c r="K99" i="11"/>
  <c r="G88" i="10"/>
  <c r="Y156" i="10"/>
  <c r="AC97" i="10"/>
  <c r="I99" i="10"/>
  <c r="Z155" i="10"/>
  <c r="AH97" i="11"/>
  <c r="AI82" i="10"/>
  <c r="Q127" i="8"/>
  <c r="AC112" i="8"/>
  <c r="Y159" i="8"/>
  <c r="AI159" i="8"/>
  <c r="Z85" i="8"/>
  <c r="AG98" i="8"/>
  <c r="AC99" i="8"/>
  <c r="AE99" i="8"/>
  <c r="AJ88" i="10"/>
  <c r="S99" i="8"/>
  <c r="Q150" i="8"/>
  <c r="AC151" i="8"/>
  <c r="AK157" i="8"/>
  <c r="AG155" i="8"/>
  <c r="Z158" i="8"/>
  <c r="N98" i="8"/>
  <c r="Q133" i="8"/>
  <c r="AG160" i="8"/>
  <c r="Q89" i="11"/>
  <c r="AK83" i="10"/>
  <c r="Q103" i="8"/>
  <c r="AC92" i="8"/>
  <c r="AC159" i="8"/>
  <c r="AI155" i="8"/>
  <c r="AL82" i="8"/>
  <c r="W84" i="8"/>
  <c r="AD155" i="10"/>
  <c r="S159" i="8"/>
  <c r="AI157" i="8"/>
  <c r="R86" i="12"/>
  <c r="AI86" i="12"/>
  <c r="Q99" i="11"/>
  <c r="AC97" i="11"/>
  <c r="X85" i="12"/>
  <c r="M100" i="12"/>
  <c r="T87" i="11"/>
  <c r="AK97" i="11"/>
  <c r="F87" i="12"/>
  <c r="AC98" i="12"/>
  <c r="AC83" i="11"/>
  <c r="Y84" i="11"/>
  <c r="AE86" i="10"/>
  <c r="Y98" i="11"/>
  <c r="Q84" i="8"/>
  <c r="AC155" i="10"/>
  <c r="Z99" i="10"/>
  <c r="AC122" i="11"/>
  <c r="AL83" i="8"/>
  <c r="AK85" i="10"/>
  <c r="AK83" i="8"/>
  <c r="Y88" i="11"/>
  <c r="AL85" i="8"/>
  <c r="AI86" i="10"/>
  <c r="T98" i="8"/>
  <c r="Z88" i="10"/>
  <c r="AC154" i="8"/>
  <c r="AH82" i="8"/>
  <c r="Q117" i="8"/>
  <c r="AJ87" i="11"/>
  <c r="S157" i="8"/>
  <c r="AC141" i="8"/>
  <c r="AD98" i="8"/>
  <c r="G87" i="8"/>
  <c r="AI97" i="8"/>
  <c r="T83" i="10"/>
  <c r="Q149" i="8"/>
  <c r="T160" i="8"/>
  <c r="N87" i="10"/>
  <c r="AJ100" i="12"/>
  <c r="U97" i="12"/>
  <c r="I87" i="12"/>
  <c r="K100" i="12"/>
  <c r="Q93" i="11"/>
  <c r="T84" i="11"/>
  <c r="AC99" i="11"/>
  <c r="AK85" i="11"/>
  <c r="AI84" i="12"/>
  <c r="V100" i="12"/>
  <c r="AC82" i="12"/>
  <c r="AD85" i="11"/>
  <c r="W88" i="11"/>
  <c r="AL97" i="11"/>
  <c r="Z82" i="11"/>
  <c r="AH85" i="12"/>
  <c r="Y99" i="12"/>
  <c r="AL82" i="12"/>
  <c r="Q101" i="11"/>
  <c r="AG83" i="11"/>
  <c r="AC107" i="11"/>
  <c r="S82" i="11"/>
  <c r="X86" i="11"/>
  <c r="AJ162" i="10"/>
  <c r="W85" i="12"/>
  <c r="S99" i="11"/>
  <c r="AJ97" i="10"/>
  <c r="W86" i="8"/>
  <c r="AE84" i="8"/>
  <c r="AK97" i="10"/>
  <c r="S82" i="8"/>
  <c r="S155" i="10"/>
  <c r="AK87" i="12"/>
  <c r="AI86" i="11"/>
  <c r="AG98" i="10"/>
  <c r="T82" i="10"/>
  <c r="X86" i="8"/>
  <c r="AI88" i="10"/>
  <c r="X86" i="10"/>
  <c r="T86" i="8"/>
  <c r="AK84" i="12"/>
  <c r="S83" i="11"/>
  <c r="AJ87" i="10"/>
  <c r="W83" i="8"/>
  <c r="AE97" i="8"/>
  <c r="AK87" i="10"/>
  <c r="Y84" i="8"/>
  <c r="S156" i="10"/>
  <c r="AG83" i="10"/>
  <c r="X97" i="10"/>
  <c r="Q116" i="8"/>
  <c r="AC121" i="8"/>
  <c r="T162" i="8"/>
  <c r="AG156" i="8"/>
  <c r="K99" i="8"/>
  <c r="F99" i="8"/>
  <c r="T159" i="8"/>
  <c r="W99" i="8"/>
  <c r="W85" i="8"/>
  <c r="S162" i="10"/>
  <c r="Q109" i="8"/>
  <c r="AC110" i="8"/>
  <c r="AF85" i="8"/>
  <c r="U156" i="8"/>
  <c r="Q83" i="8"/>
  <c r="AC96" i="8"/>
  <c r="AC158" i="8"/>
  <c r="V155" i="8"/>
  <c r="AD98" i="10"/>
  <c r="AJ86" i="8"/>
  <c r="Q152" i="8"/>
  <c r="AC153" i="8"/>
  <c r="AK99" i="8"/>
  <c r="AG162" i="8"/>
  <c r="Z160" i="8"/>
  <c r="N97" i="8"/>
  <c r="L88" i="10"/>
  <c r="Q151" i="8"/>
  <c r="Z162" i="8"/>
  <c r="AG84" i="12"/>
  <c r="T97" i="12"/>
  <c r="Q82" i="11"/>
  <c r="AC128" i="11"/>
  <c r="AG100" i="12"/>
  <c r="AF85" i="12"/>
  <c r="AC93" i="11"/>
  <c r="Z86" i="11"/>
  <c r="Y98" i="12"/>
  <c r="Q120" i="11"/>
  <c r="AC118" i="11"/>
  <c r="AI87" i="11"/>
  <c r="U87" i="12"/>
  <c r="H99" i="11"/>
  <c r="T159" i="10"/>
  <c r="AL83" i="10"/>
  <c r="AE82" i="12"/>
  <c r="AJ99" i="11"/>
  <c r="Y83" i="10"/>
  <c r="AL155" i="10"/>
  <c r="AG83" i="12"/>
  <c r="AJ83" i="11"/>
  <c r="Y86" i="10"/>
  <c r="V83" i="10"/>
  <c r="M99" i="11"/>
  <c r="Q96" i="8"/>
  <c r="AK159" i="8"/>
  <c r="Q93" i="8"/>
  <c r="Y158" i="8"/>
  <c r="W84" i="10"/>
  <c r="Q120" i="8"/>
  <c r="U100" i="12"/>
  <c r="AI83" i="12"/>
  <c r="AH82" i="12"/>
  <c r="Q82" i="12"/>
  <c r="AD84" i="12"/>
  <c r="Q109" i="11"/>
  <c r="AG98" i="11"/>
  <c r="R99" i="11"/>
  <c r="AH88" i="11"/>
  <c r="H87" i="12"/>
  <c r="S86" i="12"/>
  <c r="Q88" i="11"/>
  <c r="N88" i="11"/>
  <c r="AC101" i="11"/>
  <c r="AE98" i="11"/>
  <c r="AI99" i="11"/>
  <c r="AG86" i="12"/>
  <c r="V86" i="12"/>
  <c r="AF100" i="12"/>
  <c r="Q118" i="11"/>
  <c r="W97" i="11"/>
  <c r="R85" i="11"/>
  <c r="AK82" i="11"/>
  <c r="AJ84" i="11"/>
  <c r="AG156" i="10"/>
  <c r="Q108" i="11"/>
  <c r="Z83" i="11"/>
  <c r="AG157" i="10"/>
  <c r="T97" i="10"/>
  <c r="AG86" i="8"/>
  <c r="AI87" i="10"/>
  <c r="X87" i="10"/>
  <c r="AI87" i="8"/>
  <c r="T85" i="11"/>
  <c r="F88" i="11"/>
  <c r="AE158" i="10"/>
  <c r="Q85" i="10"/>
  <c r="AF97" i="10"/>
  <c r="AL98" i="10"/>
  <c r="U87" i="10"/>
  <c r="AE100" i="12"/>
  <c r="N85" i="11"/>
  <c r="Z97" i="11"/>
  <c r="AG155" i="10"/>
  <c r="T88" i="10"/>
  <c r="AH85" i="8"/>
  <c r="AI155" i="10"/>
  <c r="X84" i="10"/>
  <c r="AD85" i="8"/>
  <c r="F87" i="8"/>
  <c r="T83" i="8"/>
  <c r="Q139" i="8"/>
  <c r="AC137" i="8"/>
  <c r="AF160" i="8"/>
  <c r="AD99" i="8"/>
  <c r="AC84" i="8"/>
  <c r="Q137" i="8"/>
  <c r="W160" i="8"/>
  <c r="AK99" i="12"/>
  <c r="AE82" i="8"/>
  <c r="AE162" i="8"/>
  <c r="Q110" i="8"/>
  <c r="AC155" i="8"/>
  <c r="X162" i="8"/>
  <c r="AH84" i="8"/>
  <c r="AK82" i="8"/>
  <c r="X156" i="10"/>
  <c r="AC161" i="8"/>
  <c r="AC94" i="8"/>
  <c r="F88" i="10"/>
  <c r="S157" i="10"/>
  <c r="Q113" i="8"/>
  <c r="AC114" i="8"/>
  <c r="AF97" i="8"/>
  <c r="U158" i="8"/>
  <c r="Q85" i="8"/>
  <c r="T100" i="12"/>
  <c r="AF83" i="10"/>
  <c r="AC133" i="8"/>
  <c r="L87" i="10"/>
  <c r="U98" i="12"/>
  <c r="W82" i="12"/>
  <c r="AD99" i="11"/>
  <c r="AL86" i="11"/>
  <c r="T82" i="12"/>
  <c r="Q119" i="11"/>
  <c r="AC103" i="11"/>
  <c r="X86" i="12"/>
  <c r="W84" i="12"/>
  <c r="AD97" i="11"/>
  <c r="AL82" i="11"/>
  <c r="AJ85" i="11"/>
  <c r="E100" i="12"/>
  <c r="AG82" i="10"/>
  <c r="R86" i="10"/>
  <c r="F99" i="10"/>
  <c r="S87" i="12"/>
  <c r="AJ158" i="10"/>
  <c r="AC89" i="8"/>
  <c r="AJ82" i="8"/>
  <c r="Q86" i="11"/>
  <c r="AJ156" i="10"/>
  <c r="X97" i="8"/>
  <c r="V84" i="8"/>
  <c r="W162" i="10"/>
  <c r="Q105" i="8"/>
  <c r="X99" i="8"/>
  <c r="W87" i="8"/>
  <c r="U155" i="8"/>
  <c r="AF99" i="10"/>
  <c r="Q140" i="8"/>
  <c r="AJ155" i="8"/>
  <c r="AC87" i="8"/>
  <c r="Q155" i="8"/>
  <c r="W97" i="12"/>
  <c r="AE98" i="8"/>
  <c r="AC129" i="8"/>
  <c r="U87" i="8"/>
  <c r="K87" i="8"/>
  <c r="AC95" i="8"/>
  <c r="X98" i="12"/>
  <c r="AH86" i="12"/>
  <c r="AD100" i="12"/>
  <c r="AC89" i="11"/>
  <c r="AE97" i="12"/>
  <c r="AF99" i="12"/>
  <c r="AE98" i="12"/>
  <c r="V84" i="11"/>
  <c r="Z87" i="12"/>
  <c r="AC116" i="11"/>
  <c r="AE162" i="10"/>
  <c r="Q82" i="10"/>
  <c r="AI98" i="12"/>
  <c r="Y88" i="10"/>
  <c r="Z100" i="12"/>
  <c r="Q84" i="10"/>
  <c r="AC86" i="12"/>
  <c r="AC119" i="8"/>
  <c r="Q160" i="8"/>
  <c r="Q99" i="8"/>
  <c r="N84" i="8"/>
  <c r="N99" i="8"/>
  <c r="AC162" i="8"/>
  <c r="AE99" i="11"/>
  <c r="R84" i="12"/>
  <c r="V82" i="12"/>
  <c r="AD98" i="12"/>
  <c r="AC106" i="11"/>
  <c r="Q124" i="11"/>
  <c r="AC125" i="11"/>
  <c r="AH84" i="10"/>
  <c r="M99" i="8"/>
  <c r="W97" i="8"/>
  <c r="T156" i="8"/>
  <c r="Q135" i="8"/>
  <c r="V157" i="8"/>
  <c r="Y82" i="10"/>
  <c r="J87" i="10"/>
  <c r="AI97" i="12"/>
  <c r="Q97" i="11"/>
  <c r="S98" i="11"/>
  <c r="V98" i="12"/>
  <c r="N83" i="11"/>
  <c r="I87" i="10"/>
  <c r="AG87" i="12"/>
  <c r="AE84" i="12"/>
  <c r="N87" i="12"/>
  <c r="I100" i="12"/>
  <c r="Q112" i="11"/>
  <c r="V97" i="11"/>
  <c r="AC115" i="11"/>
  <c r="AK87" i="11"/>
  <c r="AI99" i="12"/>
  <c r="W83" i="12"/>
  <c r="AC85" i="12"/>
  <c r="AD86" i="11"/>
  <c r="AC86" i="11"/>
  <c r="AL98" i="11"/>
  <c r="Z88" i="11"/>
  <c r="AJ84" i="12"/>
  <c r="Y82" i="12"/>
  <c r="AL98" i="12"/>
  <c r="Q117" i="11"/>
  <c r="AG84" i="11"/>
  <c r="AC123" i="11"/>
  <c r="S87" i="11"/>
  <c r="X98" i="11"/>
  <c r="AG86" i="10"/>
  <c r="S85" i="12"/>
  <c r="AK99" i="11"/>
  <c r="AJ155" i="10"/>
  <c r="R84" i="8"/>
  <c r="AC85" i="8"/>
  <c r="AK84" i="10"/>
  <c r="AJ99" i="8"/>
  <c r="S159" i="10"/>
  <c r="Q111" i="11"/>
  <c r="X85" i="11"/>
  <c r="AG159" i="10"/>
  <c r="T99" i="10"/>
  <c r="AH83" i="8"/>
  <c r="AI162" i="10"/>
  <c r="X83" i="10"/>
  <c r="AD83" i="8"/>
  <c r="Q127" i="11"/>
  <c r="AK83" i="11"/>
  <c r="AJ157" i="10"/>
  <c r="R82" i="8"/>
  <c r="AC93" i="8"/>
  <c r="AK98" i="10"/>
  <c r="AJ84" i="8"/>
  <c r="AK85" i="8"/>
  <c r="AE159" i="10"/>
  <c r="U86" i="10"/>
  <c r="Q132" i="8"/>
  <c r="AC136" i="8"/>
  <c r="T158" i="8"/>
  <c r="U157" i="8"/>
  <c r="AE83" i="8"/>
  <c r="Q105" i="11"/>
  <c r="X157" i="8"/>
  <c r="AH97" i="8"/>
  <c r="T86" i="10"/>
  <c r="AI84" i="8"/>
  <c r="Q125" i="8"/>
  <c r="AC126" i="8"/>
  <c r="AF157" i="8"/>
  <c r="AD84" i="8"/>
  <c r="Q94" i="8"/>
  <c r="AH87" i="10"/>
  <c r="AC102" i="8"/>
  <c r="Z97" i="8"/>
  <c r="AJ159" i="10"/>
  <c r="X85" i="10"/>
  <c r="Q108" i="8"/>
  <c r="AC113" i="8"/>
  <c r="AK162" i="8"/>
  <c r="AG99" i="8"/>
  <c r="L99" i="8"/>
  <c r="E99" i="8"/>
  <c r="T157" i="10"/>
  <c r="Q134" i="8"/>
  <c r="Q86" i="8"/>
  <c r="X84" i="12"/>
  <c r="Y100" i="12"/>
  <c r="Q128" i="11"/>
  <c r="AE87" i="11"/>
  <c r="Q83" i="12"/>
  <c r="Q94" i="11"/>
  <c r="AC84" i="11"/>
  <c r="X83" i="11"/>
  <c r="L100" i="12"/>
  <c r="T86" i="11"/>
  <c r="AE82" i="11"/>
  <c r="AD83" i="10"/>
  <c r="AE97" i="11"/>
  <c r="E87" i="8"/>
  <c r="AI99" i="10"/>
  <c r="AK98" i="8"/>
  <c r="X88" i="11"/>
  <c r="T85" i="10"/>
  <c r="AI157" i="10"/>
  <c r="N83" i="8"/>
  <c r="AE84" i="11"/>
  <c r="H88" i="10"/>
  <c r="U99" i="12"/>
  <c r="Q110" i="11"/>
  <c r="T86" i="12"/>
  <c r="AC114" i="11"/>
  <c r="S84" i="12"/>
  <c r="U85" i="11"/>
  <c r="N99" i="11"/>
  <c r="AF156" i="10"/>
  <c r="AC85" i="11"/>
  <c r="AH99" i="10"/>
  <c r="W98" i="11"/>
  <c r="AF159" i="10"/>
  <c r="X83" i="8"/>
  <c r="AJ158" i="8"/>
  <c r="V86" i="8"/>
  <c r="AC88" i="8"/>
  <c r="W98" i="8"/>
  <c r="Y157" i="10"/>
  <c r="X159" i="8"/>
  <c r="U84" i="8"/>
  <c r="N100" i="12"/>
  <c r="Q98" i="11"/>
  <c r="V88" i="11"/>
  <c r="AE97" i="10"/>
  <c r="W97" i="10"/>
  <c r="W86" i="10"/>
  <c r="Q162" i="8"/>
  <c r="U84" i="10"/>
  <c r="Z86" i="8"/>
  <c r="G99" i="8"/>
  <c r="Q145" i="8"/>
  <c r="L87" i="8"/>
  <c r="AK97" i="8"/>
  <c r="R97" i="12"/>
  <c r="T98" i="12"/>
  <c r="T82" i="11"/>
  <c r="U83" i="12"/>
  <c r="AL97" i="12"/>
  <c r="W87" i="11"/>
  <c r="U84" i="12"/>
  <c r="X87" i="12"/>
  <c r="AJ97" i="12"/>
  <c r="Q98" i="12"/>
  <c r="AL100" i="12"/>
  <c r="Q125" i="11"/>
  <c r="W86" i="11"/>
  <c r="AL83" i="11"/>
  <c r="AH82" i="11"/>
  <c r="M87" i="12"/>
  <c r="H100" i="12"/>
  <c r="Q103" i="11"/>
  <c r="T83" i="11"/>
  <c r="AC117" i="11"/>
  <c r="AE85" i="11"/>
  <c r="AI97" i="11"/>
  <c r="AI85" i="12"/>
  <c r="V97" i="12"/>
  <c r="AC97" i="12"/>
  <c r="AD83" i="11"/>
  <c r="W99" i="11"/>
  <c r="AL88" i="11"/>
  <c r="AK88" i="11"/>
  <c r="AJ98" i="11"/>
  <c r="AE83" i="10"/>
  <c r="Q121" i="11"/>
  <c r="AI85" i="11"/>
  <c r="AE85" i="10"/>
  <c r="T84" i="10"/>
  <c r="Z87" i="8"/>
  <c r="AI156" i="10"/>
  <c r="X98" i="10"/>
  <c r="N82" i="8"/>
  <c r="V87" i="11"/>
  <c r="AJ86" i="11"/>
  <c r="W98" i="10"/>
  <c r="Q83" i="10"/>
  <c r="AF157" i="10"/>
  <c r="AL156" i="10"/>
  <c r="U98" i="10"/>
  <c r="AH98" i="12"/>
  <c r="T98" i="11"/>
  <c r="AI98" i="11"/>
  <c r="AG162" i="10"/>
  <c r="T87" i="10"/>
  <c r="AF82" i="10"/>
  <c r="AI159" i="10"/>
  <c r="X158" i="10"/>
  <c r="N85" i="8"/>
  <c r="T158" i="10"/>
  <c r="AE159" i="8"/>
  <c r="Q153" i="8"/>
  <c r="AC144" i="8"/>
  <c r="X160" i="8"/>
  <c r="R86" i="8"/>
  <c r="AC97" i="8"/>
  <c r="Q112" i="8"/>
  <c r="AG157" i="8"/>
  <c r="AC91" i="11"/>
  <c r="AG85" i="8"/>
  <c r="S156" i="8"/>
  <c r="Q126" i="8"/>
  <c r="AC107" i="8"/>
  <c r="AJ98" i="8"/>
  <c r="V83" i="8"/>
  <c r="T82" i="8"/>
  <c r="S98" i="10"/>
  <c r="AK156" i="8"/>
  <c r="AK87" i="8"/>
  <c r="R87" i="8"/>
  <c r="N86" i="8"/>
  <c r="Q129" i="8"/>
  <c r="AC130" i="8"/>
  <c r="AF155" i="8"/>
  <c r="AD87" i="8"/>
  <c r="AC90" i="8"/>
  <c r="S97" i="12"/>
  <c r="AC98" i="10"/>
  <c r="AC118" i="8"/>
  <c r="M87" i="10"/>
  <c r="R87" i="12"/>
  <c r="S98" i="12"/>
  <c r="N84" i="11"/>
  <c r="Y99" i="11"/>
  <c r="W86" i="12"/>
  <c r="AD87" i="11"/>
  <c r="R83" i="11"/>
  <c r="R99" i="12"/>
  <c r="AG85" i="12"/>
  <c r="AC108" i="11"/>
  <c r="AD97" i="12"/>
  <c r="S86" i="11"/>
  <c r="AK83" i="12"/>
  <c r="Y97" i="11"/>
  <c r="AJ82" i="11"/>
  <c r="AL97" i="10"/>
  <c r="G99" i="11"/>
  <c r="V88" i="10"/>
  <c r="G88" i="11"/>
  <c r="AL157" i="10"/>
  <c r="S162" i="8"/>
  <c r="V97" i="8"/>
  <c r="Z98" i="11"/>
  <c r="AC157" i="8"/>
  <c r="Q87" i="8"/>
  <c r="S98" i="8"/>
  <c r="AH87" i="8"/>
  <c r="Y162" i="8"/>
  <c r="V83" i="11"/>
  <c r="U83" i="11"/>
  <c r="AF87" i="11"/>
  <c r="AF84" i="10"/>
  <c r="AF158" i="10"/>
  <c r="AH83" i="10"/>
  <c r="W157" i="8"/>
  <c r="AC116" i="8"/>
  <c r="U83" i="8"/>
  <c r="AE84" i="10"/>
  <c r="AC127" i="8"/>
  <c r="X82" i="8"/>
  <c r="AC152" i="8"/>
  <c r="AG99" i="12"/>
  <c r="W98" i="12"/>
  <c r="AC126" i="11"/>
  <c r="AG98" i="12"/>
  <c r="AK98" i="12"/>
  <c r="G87" i="10"/>
  <c r="R83" i="12"/>
  <c r="U82" i="12"/>
  <c r="AI82" i="12"/>
  <c r="V87" i="12"/>
  <c r="AC84" i="12"/>
  <c r="Q126" i="11"/>
  <c r="AC124" i="11"/>
  <c r="U82" i="11"/>
  <c r="R98" i="12"/>
  <c r="Q86" i="12"/>
  <c r="AD85" i="12"/>
  <c r="Q83" i="11"/>
  <c r="V98" i="11"/>
  <c r="AC88" i="11"/>
  <c r="S84" i="11"/>
  <c r="X82" i="12"/>
  <c r="L87" i="12"/>
  <c r="S99" i="12"/>
  <c r="AK86" i="12"/>
  <c r="N97" i="11"/>
  <c r="AC90" i="11"/>
  <c r="U97" i="11"/>
  <c r="AH85" i="11"/>
  <c r="AD84" i="10"/>
  <c r="W82" i="10"/>
  <c r="AC94" i="11"/>
  <c r="AJ88" i="11"/>
  <c r="W88" i="10"/>
  <c r="Q97" i="10"/>
  <c r="AF155" i="10"/>
  <c r="AL162" i="10"/>
  <c r="U97" i="10"/>
  <c r="Z98" i="12"/>
  <c r="AC109" i="11"/>
  <c r="AD86" i="10"/>
  <c r="I88" i="10"/>
  <c r="Y158" i="10"/>
  <c r="AC86" i="10"/>
  <c r="E99" i="10"/>
  <c r="Z162" i="10"/>
  <c r="J87" i="12"/>
  <c r="AC104" i="11"/>
  <c r="AJ97" i="11"/>
  <c r="W83" i="10"/>
  <c r="Y84" i="10"/>
  <c r="AH85" i="10"/>
  <c r="AL158" i="10"/>
  <c r="Z83" i="10"/>
  <c r="Q106" i="11"/>
  <c r="AF87" i="10"/>
  <c r="Q91" i="8"/>
  <c r="Q161" i="8"/>
  <c r="AC135" i="8"/>
  <c r="AJ159" i="8"/>
  <c r="V159" i="8"/>
  <c r="X98" i="8"/>
  <c r="AC124" i="8"/>
  <c r="V160" i="8"/>
  <c r="X87" i="11"/>
  <c r="AI98" i="10"/>
  <c r="Q115" i="8"/>
  <c r="AC100" i="8"/>
  <c r="Y87" i="8"/>
  <c r="AI160" i="8"/>
  <c r="AL99" i="8"/>
  <c r="AG82" i="8"/>
  <c r="Q123" i="8"/>
  <c r="AJ83" i="8"/>
  <c r="R82" i="12"/>
  <c r="AC83" i="8"/>
  <c r="S158" i="8"/>
  <c r="Q130" i="8"/>
  <c r="AC111" i="8"/>
  <c r="AJ97" i="8"/>
  <c r="V85" i="8"/>
  <c r="T87" i="8"/>
  <c r="Y86" i="11"/>
  <c r="Z84" i="10"/>
  <c r="T84" i="8"/>
  <c r="AE83" i="12"/>
  <c r="AJ86" i="12"/>
  <c r="AL84" i="12"/>
  <c r="W84" i="11"/>
  <c r="AH99" i="12"/>
  <c r="AL86" i="12"/>
  <c r="V85" i="11"/>
  <c r="AF97" i="11"/>
  <c r="AI87" i="12"/>
  <c r="Q92" i="11"/>
  <c r="AC105" i="11"/>
  <c r="AH86" i="11"/>
  <c r="T85" i="12"/>
  <c r="AD156" i="10"/>
  <c r="AC98" i="8"/>
  <c r="X157" i="10"/>
  <c r="AG85" i="11"/>
  <c r="AE82" i="10"/>
  <c r="Z84" i="8"/>
  <c r="U99" i="11"/>
  <c r="F99" i="11"/>
  <c r="Z98" i="10"/>
  <c r="AF98" i="8"/>
  <c r="Q114" i="8"/>
  <c r="AJ87" i="12"/>
  <c r="Z85" i="10"/>
  <c r="AL159" i="10"/>
  <c r="AE85" i="12"/>
  <c r="Q113" i="11"/>
  <c r="Z86" i="12"/>
  <c r="AC95" i="11"/>
  <c r="AF97" i="12"/>
  <c r="Y87" i="11"/>
  <c r="Q104" i="11"/>
  <c r="Z99" i="11"/>
  <c r="AD99" i="10"/>
  <c r="G99" i="10"/>
  <c r="AJ99" i="10"/>
  <c r="S87" i="8"/>
  <c r="AD87" i="10"/>
  <c r="H99" i="10"/>
  <c r="Q141" i="8"/>
  <c r="Z98" i="8"/>
  <c r="AG158" i="10"/>
  <c r="AK160" i="8"/>
  <c r="Q118" i="8"/>
  <c r="Q119" i="8"/>
  <c r="AL98" i="8"/>
  <c r="U99" i="8"/>
  <c r="AC110" i="11"/>
  <c r="AH99" i="11"/>
  <c r="AG99" i="11"/>
  <c r="AG99" i="10"/>
  <c r="Y85" i="10"/>
  <c r="E87" i="12"/>
  <c r="R84" i="10"/>
  <c r="S82" i="10"/>
  <c r="X82" i="11"/>
  <c r="R83" i="10"/>
  <c r="N99" i="10"/>
  <c r="AC120" i="11"/>
  <c r="Q148" i="8"/>
  <c r="AC160" i="8"/>
  <c r="V162" i="8"/>
  <c r="AC117" i="8"/>
  <c r="R86" i="11"/>
  <c r="Q131" i="8"/>
  <c r="T155" i="8"/>
  <c r="H87" i="8"/>
  <c r="AC143" i="8"/>
  <c r="Z82" i="8"/>
  <c r="AC120" i="8"/>
  <c r="W156" i="8"/>
  <c r="U85" i="8"/>
  <c r="Q144" i="8"/>
  <c r="AE86" i="12"/>
  <c r="AG82" i="12"/>
  <c r="AF84" i="12"/>
  <c r="AG97" i="11"/>
  <c r="Y82" i="11"/>
  <c r="S83" i="12"/>
  <c r="Q114" i="11"/>
  <c r="AC98" i="11"/>
  <c r="AF99" i="11"/>
  <c r="X97" i="11"/>
  <c r="Z85" i="12"/>
  <c r="W99" i="12"/>
  <c r="AK82" i="12"/>
  <c r="AD98" i="11"/>
  <c r="AC100" i="11"/>
  <c r="U84" i="11"/>
  <c r="Y85" i="11"/>
  <c r="L99" i="11"/>
  <c r="AE98" i="10"/>
  <c r="AD88" i="11"/>
  <c r="M88" i="11"/>
  <c r="AE155" i="10"/>
  <c r="T156" i="10"/>
  <c r="AF88" i="10"/>
  <c r="AL85" i="10"/>
  <c r="U83" i="10"/>
  <c r="AH97" i="12"/>
  <c r="W85" i="11"/>
  <c r="E99" i="11"/>
  <c r="W157" i="10"/>
  <c r="Y87" i="10"/>
  <c r="AH82" i="10"/>
  <c r="V99" i="10"/>
  <c r="Z82" i="10"/>
  <c r="AI100" i="12"/>
  <c r="AG87" i="11"/>
  <c r="L88" i="11"/>
  <c r="AE157" i="10"/>
  <c r="T155" i="10"/>
  <c r="AF86" i="10"/>
  <c r="AL99" i="10"/>
  <c r="U82" i="10"/>
  <c r="G100" i="12"/>
  <c r="R88" i="10"/>
  <c r="S160" i="8"/>
  <c r="Q122" i="8"/>
  <c r="AC103" i="8"/>
  <c r="AJ85" i="8"/>
  <c r="AH98" i="8"/>
  <c r="T97" i="8"/>
  <c r="Q102" i="8"/>
  <c r="R85" i="8"/>
  <c r="S97" i="11"/>
  <c r="AH97" i="10"/>
  <c r="Q95" i="8"/>
  <c r="Q156" i="8"/>
  <c r="AC138" i="8"/>
  <c r="AJ160" i="8"/>
  <c r="V156" i="8"/>
  <c r="AJ87" i="8"/>
  <c r="AE158" i="8"/>
  <c r="AF156" i="8"/>
  <c r="AG87" i="8"/>
  <c r="Q98" i="10"/>
  <c r="AE157" i="8"/>
  <c r="Q98" i="8"/>
  <c r="AC150" i="8"/>
  <c r="X158" i="8"/>
  <c r="R97" i="8"/>
  <c r="Y83" i="8"/>
  <c r="N87" i="11"/>
  <c r="V85" i="10"/>
  <c r="AC131" i="8"/>
  <c r="AC147" i="8"/>
  <c r="V158" i="8"/>
  <c r="I88" i="11"/>
  <c r="AE156" i="8"/>
  <c r="N86" i="11"/>
  <c r="X155" i="8"/>
  <c r="N87" i="8"/>
  <c r="T83" i="12"/>
  <c r="Y85" i="12"/>
  <c r="AD82" i="12"/>
  <c r="AC83" i="10"/>
  <c r="U88" i="11"/>
  <c r="AC109" i="8"/>
  <c r="AI158" i="8"/>
  <c r="W82" i="11"/>
  <c r="E88" i="11"/>
  <c r="N88" i="10"/>
  <c r="T98" i="10"/>
  <c r="AE155" i="8"/>
  <c r="V99" i="8"/>
  <c r="AC123" i="8"/>
  <c r="U86" i="11"/>
  <c r="AC91" i="8"/>
  <c r="X83" i="12"/>
  <c r="AE83" i="11"/>
  <c r="AC112" i="11"/>
  <c r="AG97" i="12"/>
  <c r="Q102" i="11"/>
  <c r="AK86" i="11"/>
  <c r="Q96" i="11"/>
  <c r="X85" i="8"/>
  <c r="AD82" i="11"/>
  <c r="T162" i="10"/>
  <c r="X100" i="12"/>
  <c r="AG87" i="10"/>
  <c r="AG83" i="8"/>
  <c r="AI82" i="8"/>
  <c r="Q121" i="8"/>
  <c r="AD82" i="8"/>
  <c r="AI162" i="8"/>
  <c r="AE160" i="8"/>
  <c r="AC148" i="8"/>
  <c r="Y97" i="8"/>
  <c r="Q89" i="8"/>
  <c r="Q147" i="8"/>
  <c r="U159" i="8"/>
  <c r="AJ85" i="12"/>
  <c r="U86" i="8"/>
  <c r="Q116" i="11"/>
  <c r="W85" i="10"/>
  <c r="AE156" i="10"/>
  <c r="AK86" i="10"/>
  <c r="AK84" i="8"/>
  <c r="AJ85" i="10"/>
  <c r="S155" i="8"/>
  <c r="AJ162" i="8"/>
  <c r="Q115" i="11"/>
  <c r="K87" i="10"/>
  <c r="S82" i="12"/>
  <c r="AF88" i="11"/>
  <c r="Q87" i="11"/>
  <c r="AE99" i="12"/>
  <c r="V82" i="11"/>
  <c r="AJ82" i="10"/>
  <c r="J88" i="10"/>
  <c r="Z156" i="10"/>
  <c r="W82" i="8"/>
  <c r="S158" i="10"/>
  <c r="M88" i="10"/>
  <c r="S83" i="10"/>
  <c r="AC128" i="8"/>
  <c r="U97" i="8"/>
  <c r="X99" i="10"/>
  <c r="AG159" i="8"/>
  <c r="U160" i="8"/>
  <c r="AC104" i="8"/>
  <c r="AG84" i="8"/>
  <c r="AJ82" i="12"/>
  <c r="Z84" i="12"/>
  <c r="Q99" i="12"/>
  <c r="R84" i="11"/>
  <c r="Q122" i="11"/>
  <c r="AH86" i="10"/>
  <c r="Z85" i="11"/>
  <c r="AC84" i="10"/>
  <c r="Y83" i="12"/>
  <c r="AD162" i="10"/>
  <c r="AF98" i="10"/>
  <c r="X162" i="10"/>
  <c r="Y98" i="10"/>
  <c r="Q106" i="8"/>
  <c r="AF83" i="8"/>
  <c r="Z156" i="8"/>
  <c r="AJ156" i="8"/>
  <c r="Q86" i="10"/>
  <c r="Q146" i="8"/>
  <c r="AF162" i="8"/>
  <c r="AF99" i="8"/>
  <c r="AD97" i="8"/>
  <c r="U88" i="10"/>
  <c r="AC142" i="8"/>
  <c r="R83" i="8"/>
  <c r="AF86" i="12"/>
  <c r="AF158" i="8"/>
  <c r="AJ98" i="12"/>
  <c r="K87" i="12"/>
  <c r="AK100" i="12"/>
  <c r="AC113" i="11"/>
  <c r="AH83" i="12"/>
  <c r="AD86" i="12"/>
  <c r="T88" i="11"/>
  <c r="AC119" i="11"/>
  <c r="AK98" i="11"/>
  <c r="U86" i="12"/>
  <c r="T87" i="12"/>
  <c r="F100" i="12"/>
  <c r="Q107" i="11"/>
  <c r="T97" i="11"/>
  <c r="AC121" i="11"/>
  <c r="AE88" i="11"/>
  <c r="AH87" i="11"/>
  <c r="AD88" i="10"/>
  <c r="R100" i="12"/>
  <c r="AC127" i="11"/>
  <c r="J99" i="11"/>
  <c r="W155" i="10"/>
  <c r="Y99" i="10"/>
  <c r="AH98" i="10"/>
  <c r="V84" i="10"/>
  <c r="Z97" i="10"/>
  <c r="Y87" i="12"/>
  <c r="R82" i="11"/>
  <c r="AD157" i="10"/>
  <c r="Q88" i="8"/>
  <c r="R82" i="10"/>
  <c r="AC158" i="10"/>
  <c r="J99" i="10"/>
  <c r="S85" i="10"/>
  <c r="V99" i="12"/>
  <c r="AC96" i="11"/>
  <c r="I99" i="11"/>
  <c r="W159" i="10"/>
  <c r="Y97" i="10"/>
  <c r="AH88" i="10"/>
  <c r="V97" i="10"/>
  <c r="Z87" i="10"/>
  <c r="AF98" i="11"/>
  <c r="AC157" i="10"/>
  <c r="Q111" i="8"/>
  <c r="AC101" i="8"/>
  <c r="Y82" i="8"/>
  <c r="AI156" i="8"/>
  <c r="AL87" i="8"/>
  <c r="AG97" i="8"/>
  <c r="AC134" i="8"/>
  <c r="Z159" i="8"/>
  <c r="AD85" i="10"/>
  <c r="V98" i="10"/>
  <c r="Q142" i="8"/>
  <c r="AC132" i="8"/>
  <c r="Y157" i="8"/>
  <c r="W162" i="8"/>
  <c r="Z157" i="8"/>
  <c r="AD86" i="8"/>
  <c r="Q101" i="8"/>
  <c r="W158" i="8"/>
  <c r="AL83" i="12"/>
  <c r="AF162" i="10"/>
  <c r="Q97" i="8"/>
  <c r="Q158" i="8"/>
  <c r="AI86" i="8"/>
  <c r="AI83" i="8"/>
  <c r="AJ157" i="8"/>
  <c r="W158" i="10"/>
  <c r="Z86" i="10"/>
  <c r="R85" i="12"/>
  <c r="R97" i="11"/>
  <c r="U98" i="11"/>
  <c r="Z84" i="11"/>
  <c r="AC85" i="10"/>
  <c r="AC82" i="8"/>
  <c r="AI158" i="10"/>
  <c r="AC99" i="12"/>
  <c r="W156" i="10"/>
  <c r="X155" i="10"/>
  <c r="AL82" i="10"/>
  <c r="U98" i="8"/>
  <c r="AE86" i="8"/>
  <c r="Q154" i="8"/>
  <c r="X84" i="8"/>
  <c r="E87" i="10"/>
  <c r="AD84" i="11"/>
  <c r="U87" i="11"/>
  <c r="V83" i="12"/>
  <c r="W83" i="11"/>
  <c r="J88" i="11"/>
  <c r="AH98" i="11"/>
  <c r="AI83" i="10"/>
  <c r="T85" i="8"/>
  <c r="AE87" i="10"/>
  <c r="AL87" i="10"/>
  <c r="AH83" i="11"/>
  <c r="AI97" i="10"/>
  <c r="S88" i="10"/>
  <c r="AF159" i="8"/>
  <c r="Q100" i="8"/>
  <c r="Y162" i="10"/>
  <c r="X156" i="8"/>
  <c r="AC115" i="8"/>
  <c r="Z158" i="10"/>
  <c r="T157" i="8"/>
  <c r="R85" i="10"/>
  <c r="F87" i="10"/>
  <c r="X99" i="11"/>
  <c r="U85" i="10"/>
  <c r="U99" i="10"/>
  <c r="AI98" i="8"/>
  <c r="X97" i="12"/>
  <c r="V82" i="8"/>
  <c r="Y160" i="8"/>
  <c r="AI88" i="11"/>
  <c r="AL87" i="11"/>
  <c r="AH84" i="12"/>
  <c r="Q84" i="11"/>
  <c r="AJ99" i="12"/>
  <c r="AG88" i="11"/>
  <c r="T99" i="12"/>
  <c r="AC102" i="11"/>
  <c r="G87" i="12"/>
  <c r="Y159" i="10"/>
  <c r="W87" i="12"/>
  <c r="AE87" i="8"/>
  <c r="AL87" i="12"/>
  <c r="R99" i="10"/>
  <c r="K88" i="11"/>
  <c r="Y98" i="8"/>
  <c r="AC156" i="8"/>
  <c r="Q104" i="8"/>
  <c r="H99" i="8"/>
  <c r="AC111" i="11"/>
  <c r="Y99" i="8"/>
  <c r="AG88" i="10"/>
  <c r="Z97" i="12"/>
  <c r="AK97" i="12"/>
  <c r="AF82" i="12"/>
  <c r="S88" i="11"/>
  <c r="X84" i="11"/>
  <c r="V86" i="10"/>
  <c r="AD97" i="10"/>
  <c r="K99" i="10"/>
  <c r="AF83" i="12"/>
  <c r="AE99" i="10"/>
  <c r="AC156" i="10"/>
  <c r="S87" i="10"/>
  <c r="V82" i="10"/>
  <c r="AC149" i="8"/>
  <c r="AI99" i="8"/>
  <c r="Y86" i="8"/>
  <c r="Z83" i="8"/>
  <c r="AL88" i="10"/>
  <c r="AC125" i="8"/>
  <c r="U82" i="8"/>
  <c r="AL86" i="10"/>
  <c r="AI85" i="8"/>
  <c r="Q82" i="8"/>
  <c r="Y156" i="8"/>
  <c r="Z99" i="8"/>
  <c r="AE88" i="10"/>
  <c r="AF87" i="8"/>
  <c r="X99" i="12"/>
  <c r="Y84" i="12"/>
  <c r="Q90" i="11"/>
  <c r="R87" i="11"/>
  <c r="Z99" i="12"/>
  <c r="AF87" i="12"/>
  <c r="AG86" i="11"/>
  <c r="AL85" i="11"/>
  <c r="AH84" i="11"/>
  <c r="AH87" i="12"/>
  <c r="Q84" i="12"/>
  <c r="AL99" i="12"/>
  <c r="Q85" i="11"/>
  <c r="V86" i="11"/>
  <c r="AC92" i="11"/>
  <c r="AF83" i="11"/>
  <c r="AI83" i="11"/>
  <c r="AJ86" i="10"/>
  <c r="Q85" i="12"/>
  <c r="AF85" i="11"/>
  <c r="AJ98" i="10"/>
  <c r="AF82" i="8"/>
  <c r="R97" i="10"/>
  <c r="AC162" i="10"/>
  <c r="S85" i="8"/>
  <c r="S97" i="10"/>
  <c r="J100" i="12"/>
  <c r="AI82" i="11"/>
  <c r="AG97" i="10"/>
  <c r="I87" i="8"/>
  <c r="AC86" i="8"/>
  <c r="AI85" i="10"/>
  <c r="V87" i="8"/>
  <c r="AK86" i="8"/>
  <c r="AC83" i="12"/>
  <c r="AF82" i="11"/>
  <c r="AD159" i="10"/>
  <c r="Q92" i="8"/>
  <c r="R87" i="10"/>
  <c r="AK88" i="10"/>
  <c r="S97" i="8"/>
  <c r="S99" i="10"/>
  <c r="AJ83" i="10"/>
  <c r="S83" i="8"/>
  <c r="Q159" i="8"/>
  <c r="AC105" i="8"/>
  <c r="AK158" i="8"/>
  <c r="AG158" i="8"/>
  <c r="I99" i="8"/>
  <c r="AL97" i="8"/>
  <c r="AK155" i="8"/>
  <c r="X87" i="8"/>
  <c r="K88" i="10"/>
  <c r="Z157" i="10"/>
  <c r="Q138" i="8"/>
  <c r="AC140" i="8"/>
  <c r="T99" i="8"/>
  <c r="U162" i="8"/>
  <c r="AE85" i="8"/>
  <c r="J99" i="8"/>
  <c r="AC108" i="8"/>
  <c r="AH99" i="8"/>
  <c r="AK84" i="11"/>
  <c r="M99" i="10"/>
  <c r="Q143" i="8"/>
  <c r="AC139" i="8"/>
  <c r="Y155" i="8"/>
  <c r="W155" i="8"/>
  <c r="Z155" i="8"/>
  <c r="AH86" i="8"/>
  <c r="W99" i="10"/>
  <c r="Q128" i="8"/>
  <c r="AL84" i="8"/>
  <c r="V85" i="12"/>
  <c r="Q136" i="8"/>
  <c r="S85" i="11"/>
  <c r="R98" i="8"/>
  <c r="N98" i="11"/>
  <c r="AF84" i="11"/>
  <c r="AK99" i="10"/>
  <c r="AL84" i="10"/>
  <c r="W159" i="8"/>
  <c r="AL86" i="8"/>
  <c r="Q107" i="8"/>
  <c r="Q91" i="11"/>
  <c r="S84" i="10"/>
  <c r="V99" i="11"/>
  <c r="Q97" i="12"/>
  <c r="AC106" i="8"/>
  <c r="Y85" i="8"/>
  <c r="V98" i="8"/>
  <c r="Q124" i="8"/>
  <c r="AI84" i="10"/>
  <c r="S100" i="12"/>
  <c r="Y86" i="12"/>
  <c r="Q100" i="11"/>
  <c r="AI84" i="11"/>
  <c r="AF98" i="12"/>
  <c r="R98" i="11"/>
  <c r="AG85" i="10"/>
  <c r="AG84" i="10"/>
  <c r="J87" i="8"/>
  <c r="X82" i="10"/>
  <c r="H88" i="11"/>
  <c r="AF85" i="10"/>
  <c r="X159" i="10"/>
  <c r="Q95" i="11"/>
  <c r="M87" i="8"/>
  <c r="X88" i="10"/>
  <c r="AF86" i="8"/>
  <c r="AC122" i="8"/>
  <c r="Q90" i="8"/>
  <c r="AD83" i="12"/>
  <c r="Q157" i="8"/>
  <c r="R99" i="8"/>
  <c r="L99" i="10"/>
  <c r="W87" i="10"/>
  <c r="AC145" i="8"/>
  <c r="S84" i="8"/>
  <c r="AC146" i="8"/>
  <c r="I276" i="8" l="1"/>
  <c r="I277" i="8"/>
  <c r="H279" i="10"/>
  <c r="F279" i="8"/>
  <c r="F278" i="8"/>
  <c r="I281" i="11"/>
  <c r="L278" i="11"/>
  <c r="H279" i="8"/>
  <c r="G280" i="8"/>
  <c r="J279" i="10"/>
  <c r="I280" i="8"/>
  <c r="M278" i="8"/>
  <c r="K278" i="10"/>
  <c r="G292" i="10"/>
  <c r="F277" i="10"/>
  <c r="K280" i="8"/>
  <c r="L278" i="8"/>
  <c r="M277" i="8"/>
  <c r="J278" i="12"/>
  <c r="F277" i="12"/>
  <c r="G278" i="10"/>
  <c r="N292" i="12"/>
  <c r="I277" i="12"/>
  <c r="H277" i="8"/>
  <c r="I279" i="8"/>
  <c r="E278" i="11"/>
  <c r="M279" i="10"/>
  <c r="G279" i="8"/>
  <c r="G278" i="8"/>
  <c r="M278" i="10"/>
  <c r="M280" i="10"/>
  <c r="K277" i="8"/>
  <c r="H276" i="8"/>
  <c r="H277" i="10"/>
  <c r="K292" i="10"/>
  <c r="G279" i="10"/>
  <c r="H280" i="10"/>
  <c r="J278" i="10"/>
  <c r="K277" i="10"/>
  <c r="N277" i="10"/>
  <c r="N366" i="10" s="1"/>
  <c r="N367" i="10" s="1"/>
  <c r="J277" i="10"/>
  <c r="E277" i="8"/>
  <c r="L279" i="8"/>
  <c r="M280" i="8"/>
  <c r="H280" i="8"/>
  <c r="H278" i="8"/>
  <c r="I277" i="10"/>
  <c r="E278" i="10"/>
  <c r="F277" i="8"/>
  <c r="F280" i="10"/>
  <c r="K278" i="8"/>
  <c r="L280" i="11"/>
  <c r="G277" i="11"/>
  <c r="I280" i="11"/>
  <c r="M278" i="11"/>
  <c r="L279" i="11"/>
  <c r="F280" i="11"/>
  <c r="L280" i="8"/>
  <c r="H292" i="11"/>
  <c r="G293" i="12"/>
  <c r="J280" i="12"/>
  <c r="E277" i="10"/>
  <c r="I292" i="10"/>
  <c r="I278" i="8"/>
  <c r="C161" i="6"/>
  <c r="C265" i="6" s="1"/>
  <c r="C355" i="6" s="1"/>
  <c r="C444" i="6" s="1"/>
  <c r="C264" i="6"/>
  <c r="C354" i="6" s="1"/>
  <c r="C443" i="6" s="1"/>
  <c r="X364" i="7"/>
  <c r="Q174" i="7"/>
  <c r="Q419" i="14"/>
  <c r="H365" i="10"/>
  <c r="J41" i="9"/>
  <c r="BG402" i="14"/>
  <c r="AI40" i="9"/>
  <c r="W40" i="9"/>
  <c r="AK39" i="9"/>
  <c r="Y39" i="9"/>
  <c r="AJ40" i="9"/>
  <c r="X40" i="9"/>
  <c r="AG40" i="9"/>
  <c r="U40" i="9"/>
  <c r="AD40" i="9"/>
  <c r="R40" i="9"/>
  <c r="K276" i="10"/>
  <c r="K365" i="10" s="1"/>
  <c r="K366" i="10" s="1"/>
  <c r="K367" i="10" s="1"/>
  <c r="AJ55" i="11"/>
  <c r="AJ80" i="11" s="1"/>
  <c r="AJ184" i="11" s="1"/>
  <c r="AJ274" i="11" s="1"/>
  <c r="AJ363" i="11" s="1"/>
  <c r="AV363" i="11" s="1"/>
  <c r="BH363" i="11" s="1"/>
  <c r="L281" i="11"/>
  <c r="F279" i="11"/>
  <c r="F292" i="11"/>
  <c r="I279" i="11"/>
  <c r="J292" i="12"/>
  <c r="I278" i="12"/>
  <c r="H41" i="9"/>
  <c r="BE402" i="14"/>
  <c r="AO364" i="12"/>
  <c r="BH364" i="11"/>
  <c r="AT364" i="11"/>
  <c r="BF364" i="11"/>
  <c r="C262" i="6"/>
  <c r="C352" i="6" s="1"/>
  <c r="C441" i="6" s="1"/>
  <c r="G277" i="8"/>
  <c r="L277" i="8"/>
  <c r="M279" i="8"/>
  <c r="AJ55" i="8"/>
  <c r="AJ80" i="8" s="1"/>
  <c r="AJ184" i="8" s="1"/>
  <c r="AJ274" i="8" s="1"/>
  <c r="AJ363" i="8" s="1"/>
  <c r="E279" i="10"/>
  <c r="N278" i="10"/>
  <c r="I365" i="10"/>
  <c r="I366" i="10" s="1"/>
  <c r="Y80" i="10"/>
  <c r="Y184" i="10" s="1"/>
  <c r="Y274" i="10" s="1"/>
  <c r="Y363" i="10" s="1"/>
  <c r="L292" i="10"/>
  <c r="F292" i="10"/>
  <c r="G278" i="11"/>
  <c r="F281" i="11"/>
  <c r="G365" i="11"/>
  <c r="G366" i="11" s="1"/>
  <c r="L277" i="11"/>
  <c r="L366" i="11" s="1"/>
  <c r="K279" i="11"/>
  <c r="E365" i="12"/>
  <c r="H293" i="12"/>
  <c r="F365" i="12"/>
  <c r="E41" i="9"/>
  <c r="BB402" i="14"/>
  <c r="G41" i="9"/>
  <c r="BD402" i="14"/>
  <c r="AF40" i="9"/>
  <c r="T40" i="9"/>
  <c r="M40" i="9"/>
  <c r="AT364" i="12"/>
  <c r="BJ364" i="12"/>
  <c r="AV364" i="12"/>
  <c r="AU364" i="12"/>
  <c r="BA364" i="12"/>
  <c r="AO364" i="11"/>
  <c r="AP364" i="11"/>
  <c r="AC40" i="9"/>
  <c r="Q40" i="9"/>
  <c r="L41" i="9"/>
  <c r="BI402" i="14"/>
  <c r="AE40" i="9"/>
  <c r="S40" i="9"/>
  <c r="R419" i="14"/>
  <c r="F365" i="10"/>
  <c r="L365" i="10"/>
  <c r="G280" i="10"/>
  <c r="L292" i="11"/>
  <c r="E281" i="11"/>
  <c r="J281" i="11"/>
  <c r="I277" i="11"/>
  <c r="I366" i="11" s="1"/>
  <c r="H280" i="12"/>
  <c r="J293" i="12"/>
  <c r="F279" i="12"/>
  <c r="N277" i="12"/>
  <c r="N366" i="12" s="1"/>
  <c r="M293" i="12"/>
  <c r="M279" i="12"/>
  <c r="I41" i="9"/>
  <c r="BF402" i="14"/>
  <c r="K41" i="9"/>
  <c r="BH402" i="14"/>
  <c r="N365" i="10"/>
  <c r="J276" i="10"/>
  <c r="J365" i="10" s="1"/>
  <c r="J366" i="10" s="1"/>
  <c r="J367" i="10" s="1"/>
  <c r="J368" i="10" s="1"/>
  <c r="J369" i="10" s="1"/>
  <c r="G292" i="11"/>
  <c r="J292" i="11"/>
  <c r="M279" i="11"/>
  <c r="I365" i="12"/>
  <c r="N293" i="12"/>
  <c r="G292" i="12"/>
  <c r="J279" i="12"/>
  <c r="F278" i="12"/>
  <c r="M278" i="12"/>
  <c r="BJ402" i="14"/>
  <c r="D41" i="9"/>
  <c r="BA402" i="14"/>
  <c r="F41" i="9"/>
  <c r="BC402" i="14"/>
  <c r="BF364" i="12"/>
  <c r="BB364" i="12"/>
  <c r="AR364" i="12"/>
  <c r="BD364" i="12"/>
  <c r="AQ364" i="12"/>
  <c r="BE364" i="12"/>
  <c r="AR364" i="11"/>
  <c r="AU364" i="11"/>
  <c r="BA364" i="11"/>
  <c r="BJ364" i="11"/>
  <c r="AS364" i="11"/>
  <c r="BC364" i="11"/>
  <c r="AH40" i="9"/>
  <c r="V40" i="9"/>
  <c r="AB40" i="9"/>
  <c r="P40" i="9"/>
  <c r="X408" i="14"/>
  <c r="Y408" i="14"/>
  <c r="Z408" i="14"/>
  <c r="S409" i="14"/>
  <c r="T408" i="14"/>
  <c r="X415" i="13"/>
  <c r="V408" i="13"/>
  <c r="R409" i="13"/>
  <c r="U414" i="13"/>
  <c r="S412" i="13"/>
  <c r="W408" i="13"/>
  <c r="T415" i="13"/>
  <c r="Z417" i="13"/>
  <c r="Y413" i="13"/>
  <c r="N403" i="14"/>
  <c r="AX402" i="14"/>
  <c r="I403" i="14"/>
  <c r="AS402" i="14"/>
  <c r="F403" i="14"/>
  <c r="AP402" i="14"/>
  <c r="AU402" i="14"/>
  <c r="K403" i="14"/>
  <c r="M403" i="14"/>
  <c r="AW402" i="14"/>
  <c r="AV402" i="14"/>
  <c r="L403" i="14"/>
  <c r="AQ402" i="14"/>
  <c r="G403" i="14"/>
  <c r="H403" i="14"/>
  <c r="AR402" i="14"/>
  <c r="J403" i="14"/>
  <c r="AT402" i="14"/>
  <c r="E403" i="14"/>
  <c r="AO402" i="14"/>
  <c r="D241" i="14"/>
  <c r="D138" i="14"/>
  <c r="Q138" i="14" s="1"/>
  <c r="P137" i="14"/>
  <c r="AB137" i="14" s="1"/>
  <c r="Q241" i="14"/>
  <c r="R137" i="14"/>
  <c r="R241" i="14" s="1"/>
  <c r="N137" i="14"/>
  <c r="N241" i="14" s="1"/>
  <c r="J137" i="14"/>
  <c r="J241" i="14" s="1"/>
  <c r="M137" i="14"/>
  <c r="M241" i="14" s="1"/>
  <c r="AL137" i="14"/>
  <c r="AL241" i="14" s="1"/>
  <c r="AE137" i="14"/>
  <c r="AE241" i="14" s="1"/>
  <c r="L137" i="14"/>
  <c r="L241" i="14" s="1"/>
  <c r="V137" i="14"/>
  <c r="V241" i="14" s="1"/>
  <c r="AJ137" i="14"/>
  <c r="AJ241" i="14" s="1"/>
  <c r="Y137" i="14"/>
  <c r="Y241" i="14" s="1"/>
  <c r="H137" i="14"/>
  <c r="H241" i="14" s="1"/>
  <c r="AG137" i="14"/>
  <c r="AG241" i="14" s="1"/>
  <c r="AF137" i="14"/>
  <c r="AF241" i="14" s="1"/>
  <c r="AK137" i="14"/>
  <c r="AK241" i="14" s="1"/>
  <c r="Z137" i="14"/>
  <c r="Z241" i="14" s="1"/>
  <c r="F137" i="14"/>
  <c r="F241" i="14" s="1"/>
  <c r="I137" i="14"/>
  <c r="I241" i="14" s="1"/>
  <c r="E137" i="14"/>
  <c r="E241" i="14" s="1"/>
  <c r="W137" i="14"/>
  <c r="W241" i="14" s="1"/>
  <c r="AH137" i="14"/>
  <c r="AH241" i="14" s="1"/>
  <c r="AI137" i="14"/>
  <c r="AI241" i="14" s="1"/>
  <c r="AD137" i="14"/>
  <c r="AD241" i="14" s="1"/>
  <c r="S137" i="14"/>
  <c r="S241" i="14" s="1"/>
  <c r="K137" i="14"/>
  <c r="K241" i="14" s="1"/>
  <c r="G137" i="14"/>
  <c r="G241" i="14" s="1"/>
  <c r="X137" i="14"/>
  <c r="X241" i="14" s="1"/>
  <c r="U137" i="14"/>
  <c r="U241" i="14" s="1"/>
  <c r="T137" i="14"/>
  <c r="T241" i="14" s="1"/>
  <c r="AC137" i="14"/>
  <c r="AC241" i="14" s="1"/>
  <c r="AK330" i="14"/>
  <c r="AK419" i="14" s="1"/>
  <c r="AG330" i="14"/>
  <c r="AG419" i="14" s="1"/>
  <c r="AC330" i="14"/>
  <c r="AC419" i="14" s="1"/>
  <c r="W330" i="14"/>
  <c r="W419" i="14" s="1"/>
  <c r="S330" i="14"/>
  <c r="M330" i="14"/>
  <c r="I330" i="14"/>
  <c r="E330" i="14"/>
  <c r="AJ330" i="14"/>
  <c r="AJ419" i="14" s="1"/>
  <c r="AF330" i="14"/>
  <c r="AF419" i="14" s="1"/>
  <c r="Z330" i="14"/>
  <c r="V330" i="14"/>
  <c r="V419" i="14" s="1"/>
  <c r="R330" i="14"/>
  <c r="L330" i="14"/>
  <c r="H330" i="14"/>
  <c r="D330" i="14"/>
  <c r="D419" i="14" s="1"/>
  <c r="AE330" i="14"/>
  <c r="AE419" i="14" s="1"/>
  <c r="U330" i="14"/>
  <c r="U419" i="14" s="1"/>
  <c r="K330" i="14"/>
  <c r="AL330" i="14"/>
  <c r="AL419" i="14" s="1"/>
  <c r="AD330" i="14"/>
  <c r="AD419" i="14" s="1"/>
  <c r="T330" i="14"/>
  <c r="J330" i="14"/>
  <c r="X330" i="14"/>
  <c r="F330" i="14"/>
  <c r="AI330" i="14"/>
  <c r="AI419" i="14" s="1"/>
  <c r="Q330" i="14"/>
  <c r="AH330" i="14"/>
  <c r="AH419" i="14" s="1"/>
  <c r="N330" i="14"/>
  <c r="G330" i="14"/>
  <c r="Y330" i="14"/>
  <c r="L403" i="13"/>
  <c r="BH403" i="13" s="1"/>
  <c r="AV402" i="13"/>
  <c r="M403" i="13"/>
  <c r="BI403" i="13" s="1"/>
  <c r="AW402" i="13"/>
  <c r="H403" i="13"/>
  <c r="BD403" i="13" s="1"/>
  <c r="AR402" i="13"/>
  <c r="AK330" i="13"/>
  <c r="AK419" i="13" s="1"/>
  <c r="AG330" i="13"/>
  <c r="AG419" i="13" s="1"/>
  <c r="AC330" i="13"/>
  <c r="AC419" i="13" s="1"/>
  <c r="W330" i="13"/>
  <c r="S330" i="13"/>
  <c r="M330" i="13"/>
  <c r="I330" i="13"/>
  <c r="E330" i="13"/>
  <c r="AJ330" i="13"/>
  <c r="AJ419" i="13" s="1"/>
  <c r="AF330" i="13"/>
  <c r="AF419" i="13" s="1"/>
  <c r="Z330" i="13"/>
  <c r="V330" i="13"/>
  <c r="R330" i="13"/>
  <c r="L330" i="13"/>
  <c r="H330" i="13"/>
  <c r="D330" i="13"/>
  <c r="D419" i="13" s="1"/>
  <c r="C58" i="9" s="1"/>
  <c r="AI330" i="13"/>
  <c r="AI419" i="13" s="1"/>
  <c r="AE330" i="13"/>
  <c r="AE419" i="13" s="1"/>
  <c r="Y330" i="13"/>
  <c r="U330" i="13"/>
  <c r="Q330" i="13"/>
  <c r="Q419" i="13" s="1"/>
  <c r="K330" i="13"/>
  <c r="G330" i="13"/>
  <c r="AL330" i="13"/>
  <c r="AL419" i="13" s="1"/>
  <c r="T330" i="13"/>
  <c r="AH330" i="13"/>
  <c r="AH419" i="13" s="1"/>
  <c r="N330" i="13"/>
  <c r="AD330" i="13"/>
  <c r="AD419" i="13" s="1"/>
  <c r="X330" i="13"/>
  <c r="J330" i="13"/>
  <c r="F330" i="13"/>
  <c r="AP402" i="13"/>
  <c r="F403" i="13"/>
  <c r="BB403" i="13" s="1"/>
  <c r="AT402" i="13"/>
  <c r="J403" i="13"/>
  <c r="BF403" i="13" s="1"/>
  <c r="I403" i="13"/>
  <c r="BE403" i="13" s="1"/>
  <c r="AS402" i="13"/>
  <c r="D241" i="13"/>
  <c r="D138" i="13"/>
  <c r="Q137" i="13"/>
  <c r="Q241" i="13" s="1"/>
  <c r="AC137" i="13"/>
  <c r="AC241" i="13" s="1"/>
  <c r="K137" i="13"/>
  <c r="K241" i="13" s="1"/>
  <c r="E137" i="13"/>
  <c r="E241" i="13" s="1"/>
  <c r="T137" i="13"/>
  <c r="T241" i="13" s="1"/>
  <c r="AI137" i="13"/>
  <c r="AI241" i="13" s="1"/>
  <c r="AK137" i="13"/>
  <c r="AK241" i="13" s="1"/>
  <c r="AE137" i="13"/>
  <c r="AE241" i="13" s="1"/>
  <c r="S137" i="13"/>
  <c r="S241" i="13" s="1"/>
  <c r="AG137" i="13"/>
  <c r="AG241" i="13" s="1"/>
  <c r="L137" i="13"/>
  <c r="L241" i="13" s="1"/>
  <c r="AL137" i="13"/>
  <c r="AL241" i="13" s="1"/>
  <c r="N137" i="13"/>
  <c r="N241" i="13" s="1"/>
  <c r="AJ137" i="13"/>
  <c r="AJ241" i="13" s="1"/>
  <c r="J137" i="13"/>
  <c r="J241" i="13" s="1"/>
  <c r="M137" i="13"/>
  <c r="M241" i="13" s="1"/>
  <c r="H137" i="13"/>
  <c r="H241" i="13" s="1"/>
  <c r="U137" i="13"/>
  <c r="U241" i="13" s="1"/>
  <c r="AD137" i="13"/>
  <c r="AD241" i="13" s="1"/>
  <c r="Z137" i="13"/>
  <c r="Z241" i="13" s="1"/>
  <c r="V137" i="13"/>
  <c r="V241" i="13" s="1"/>
  <c r="AH137" i="13"/>
  <c r="AH241" i="13" s="1"/>
  <c r="Y137" i="13"/>
  <c r="Y241" i="13" s="1"/>
  <c r="G137" i="13"/>
  <c r="G241" i="13" s="1"/>
  <c r="I137" i="13"/>
  <c r="I241" i="13" s="1"/>
  <c r="X137" i="13"/>
  <c r="X241" i="13" s="1"/>
  <c r="AF137" i="13"/>
  <c r="AF241" i="13" s="1"/>
  <c r="R137" i="13"/>
  <c r="R241" i="13" s="1"/>
  <c r="F137" i="13"/>
  <c r="F241" i="13" s="1"/>
  <c r="W137" i="13"/>
  <c r="W241" i="13" s="1"/>
  <c r="K403" i="13"/>
  <c r="BG403" i="13" s="1"/>
  <c r="AU402" i="13"/>
  <c r="N402" i="13"/>
  <c r="BJ402" i="13" s="1"/>
  <c r="AX401" i="13"/>
  <c r="G403" i="13"/>
  <c r="BC403" i="13" s="1"/>
  <c r="AQ402" i="13"/>
  <c r="E403" i="13"/>
  <c r="BA403" i="13" s="1"/>
  <c r="AO402" i="13"/>
  <c r="K292" i="11"/>
  <c r="M281" i="11"/>
  <c r="K278" i="11"/>
  <c r="G279" i="11"/>
  <c r="K280" i="11"/>
  <c r="G281" i="11"/>
  <c r="L292" i="12"/>
  <c r="F280" i="12"/>
  <c r="F293" i="12"/>
  <c r="J277" i="12"/>
  <c r="J366" i="12" s="1"/>
  <c r="M292" i="12"/>
  <c r="H278" i="12"/>
  <c r="K293" i="12"/>
  <c r="G280" i="12"/>
  <c r="G278" i="12"/>
  <c r="L293" i="12"/>
  <c r="E292" i="12"/>
  <c r="L280" i="12"/>
  <c r="G279" i="12"/>
  <c r="H279" i="12"/>
  <c r="I366" i="12"/>
  <c r="G277" i="12"/>
  <c r="G366" i="12" s="1"/>
  <c r="K292" i="12"/>
  <c r="H277" i="12"/>
  <c r="H366" i="12" s="1"/>
  <c r="E366" i="12"/>
  <c r="E293" i="12"/>
  <c r="E280" i="12"/>
  <c r="I292" i="12"/>
  <c r="F277" i="11"/>
  <c r="F366" i="11" s="1"/>
  <c r="K281" i="11"/>
  <c r="M280" i="11"/>
  <c r="M277" i="11"/>
  <c r="M366" i="11" s="1"/>
  <c r="J366" i="11"/>
  <c r="H279" i="11"/>
  <c r="I191" i="10"/>
  <c r="N191" i="10"/>
  <c r="N281" i="10" s="1"/>
  <c r="E191" i="10"/>
  <c r="E281" i="10" s="1"/>
  <c r="M191" i="10"/>
  <c r="K191" i="10"/>
  <c r="K281" i="10" s="1"/>
  <c r="H191" i="10"/>
  <c r="H281" i="10" s="1"/>
  <c r="J191" i="10"/>
  <c r="J281" i="10" s="1"/>
  <c r="L191" i="10"/>
  <c r="G191" i="10"/>
  <c r="G281" i="10" s="1"/>
  <c r="F191" i="10"/>
  <c r="F281" i="10" s="1"/>
  <c r="C190" i="6"/>
  <c r="C280" i="6" s="1"/>
  <c r="C369" i="6" s="1"/>
  <c r="C87" i="6"/>
  <c r="H277" i="11"/>
  <c r="H276" i="11"/>
  <c r="H365" i="11" s="1"/>
  <c r="H281" i="11"/>
  <c r="H280" i="11"/>
  <c r="K277" i="11"/>
  <c r="K276" i="11"/>
  <c r="K365" i="11" s="1"/>
  <c r="E279" i="11"/>
  <c r="E280" i="11"/>
  <c r="AI364" i="7"/>
  <c r="AE364" i="7"/>
  <c r="W364" i="7"/>
  <c r="S364" i="7"/>
  <c r="H364" i="7"/>
  <c r="L364" i="7"/>
  <c r="AH364" i="7"/>
  <c r="AD364" i="7"/>
  <c r="V364" i="7"/>
  <c r="R364" i="7"/>
  <c r="E364" i="7"/>
  <c r="I364" i="7"/>
  <c r="M364" i="7"/>
  <c r="AK364" i="7"/>
  <c r="AG364" i="7"/>
  <c r="AC364" i="7"/>
  <c r="Y364" i="7"/>
  <c r="U364" i="7"/>
  <c r="Q364" i="7"/>
  <c r="F364" i="7"/>
  <c r="J364" i="7"/>
  <c r="D364" i="7"/>
  <c r="AB364" i="7"/>
  <c r="T364" i="7"/>
  <c r="P364" i="7"/>
  <c r="G364" i="7"/>
  <c r="AJ364" i="7"/>
  <c r="K364" i="7"/>
  <c r="AF364" i="7"/>
  <c r="O86" i="7"/>
  <c r="AA86" i="7" s="1"/>
  <c r="C87" i="7"/>
  <c r="C190" i="7"/>
  <c r="C280" i="7" s="1"/>
  <c r="C369" i="7" s="1"/>
  <c r="I278" i="10"/>
  <c r="I279" i="10"/>
  <c r="G276" i="10"/>
  <c r="G365" i="10" s="1"/>
  <c r="G277" i="10"/>
  <c r="K280" i="10"/>
  <c r="K279" i="10"/>
  <c r="M292" i="10"/>
  <c r="C263" i="6"/>
  <c r="C353" i="6" s="1"/>
  <c r="C442" i="6" s="1"/>
  <c r="O99" i="7"/>
  <c r="AA99" i="7" s="1"/>
  <c r="N280" i="10"/>
  <c r="N279" i="10"/>
  <c r="L278" i="10"/>
  <c r="L277" i="10"/>
  <c r="L279" i="12"/>
  <c r="L278" i="12"/>
  <c r="L276" i="12"/>
  <c r="L365" i="12" s="1"/>
  <c r="L277" i="12"/>
  <c r="H292" i="12"/>
  <c r="K280" i="12"/>
  <c r="K279" i="12"/>
  <c r="K277" i="12"/>
  <c r="K366" i="12" s="1"/>
  <c r="K278" i="12"/>
  <c r="N278" i="12"/>
  <c r="N279" i="12"/>
  <c r="I279" i="12"/>
  <c r="I280" i="12"/>
  <c r="E278" i="12"/>
  <c r="E279" i="12"/>
  <c r="M277" i="12"/>
  <c r="M276" i="12"/>
  <c r="M365" i="12" s="1"/>
  <c r="AL55" i="11"/>
  <c r="AL80" i="11" s="1"/>
  <c r="AL184" i="11" s="1"/>
  <c r="AL274" i="11" s="1"/>
  <c r="AL363" i="11" s="1"/>
  <c r="AX363" i="11" s="1"/>
  <c r="BJ363" i="11" s="1"/>
  <c r="Z80" i="11"/>
  <c r="Z184" i="11" s="1"/>
  <c r="Z274" i="11" s="1"/>
  <c r="Z363" i="11" s="1"/>
  <c r="T80" i="11"/>
  <c r="T184" i="11" s="1"/>
  <c r="T274" i="11" s="1"/>
  <c r="T363" i="11" s="1"/>
  <c r="AF55" i="11"/>
  <c r="AF80" i="11" s="1"/>
  <c r="AF184" i="11" s="1"/>
  <c r="AF274" i="11" s="1"/>
  <c r="AF363" i="11" s="1"/>
  <c r="AR363" i="11" s="1"/>
  <c r="BD363" i="11" s="1"/>
  <c r="C101" i="7"/>
  <c r="O100" i="7"/>
  <c r="AA100" i="7" s="1"/>
  <c r="C204" i="7"/>
  <c r="C294" i="7" s="1"/>
  <c r="C383" i="7" s="1"/>
  <c r="O98" i="7"/>
  <c r="AA98" i="7" s="1"/>
  <c r="F279" i="10"/>
  <c r="F278" i="10"/>
  <c r="M276" i="10"/>
  <c r="M365" i="10" s="1"/>
  <c r="M277" i="10"/>
  <c r="C203" i="7"/>
  <c r="C293" i="7" s="1"/>
  <c r="C382" i="7" s="1"/>
  <c r="L280" i="10"/>
  <c r="L279" i="10"/>
  <c r="J278" i="8"/>
  <c r="J277" i="8"/>
  <c r="E280" i="8"/>
  <c r="E279" i="8"/>
  <c r="E365" i="10"/>
  <c r="E366" i="10" s="1"/>
  <c r="P87" i="10"/>
  <c r="I278" i="11"/>
  <c r="AK203" i="12"/>
  <c r="AK190" i="12"/>
  <c r="AK202" i="12"/>
  <c r="AK189" i="12"/>
  <c r="AK188" i="12"/>
  <c r="AK187" i="12"/>
  <c r="AK201" i="12"/>
  <c r="AK292" i="12" s="1"/>
  <c r="AK204" i="12"/>
  <c r="AK191" i="12"/>
  <c r="AK186" i="12"/>
  <c r="AC203" i="12"/>
  <c r="AC190" i="12"/>
  <c r="AC202" i="12"/>
  <c r="AC189" i="12"/>
  <c r="AC188" i="12"/>
  <c r="AC187" i="12"/>
  <c r="AC201" i="12"/>
  <c r="AC292" i="12" s="1"/>
  <c r="AC186" i="12"/>
  <c r="AF204" i="12"/>
  <c r="AF191" i="12"/>
  <c r="AF203" i="12"/>
  <c r="AF190" i="12"/>
  <c r="AF202" i="12"/>
  <c r="AF189" i="12"/>
  <c r="AF188" i="12"/>
  <c r="AF187" i="12"/>
  <c r="AF186" i="12"/>
  <c r="AF201" i="12"/>
  <c r="AL202" i="12"/>
  <c r="AL189" i="12"/>
  <c r="AL188" i="12"/>
  <c r="AL187" i="12"/>
  <c r="AL186" i="12"/>
  <c r="AL201" i="12"/>
  <c r="AL204" i="12"/>
  <c r="AL191" i="12"/>
  <c r="AL203" i="12"/>
  <c r="AL190" i="12"/>
  <c r="AD202" i="12"/>
  <c r="AD189" i="12"/>
  <c r="AD188" i="12"/>
  <c r="AD187" i="12"/>
  <c r="AD186" i="12"/>
  <c r="AD201" i="12"/>
  <c r="AD204" i="12"/>
  <c r="AD191" i="12"/>
  <c r="AD203" i="12"/>
  <c r="AD190" i="12"/>
  <c r="N204" i="12"/>
  <c r="J204" i="12"/>
  <c r="F204" i="12"/>
  <c r="M204" i="12"/>
  <c r="I204" i="12"/>
  <c r="E204" i="12"/>
  <c r="L204" i="12"/>
  <c r="H204" i="12"/>
  <c r="K204" i="12"/>
  <c r="G204" i="12"/>
  <c r="S204" i="12"/>
  <c r="S191" i="12"/>
  <c r="S203" i="12"/>
  <c r="S190" i="12"/>
  <c r="S202" i="12"/>
  <c r="S189" i="12"/>
  <c r="S188" i="12"/>
  <c r="S187" i="12"/>
  <c r="S186" i="12"/>
  <c r="S201" i="12"/>
  <c r="W204" i="12"/>
  <c r="W191" i="12"/>
  <c r="W203" i="12"/>
  <c r="W190" i="12"/>
  <c r="W202" i="12"/>
  <c r="W189" i="12"/>
  <c r="W188" i="12"/>
  <c r="W187" i="12"/>
  <c r="W186" i="12"/>
  <c r="W201" i="12"/>
  <c r="V201" i="12"/>
  <c r="V204" i="12"/>
  <c r="V191" i="12"/>
  <c r="V203" i="12"/>
  <c r="V190" i="12"/>
  <c r="V202" i="12"/>
  <c r="V189" i="12"/>
  <c r="V188" i="12"/>
  <c r="V187" i="12"/>
  <c r="V186" i="12"/>
  <c r="Y202" i="12"/>
  <c r="Y189" i="12"/>
  <c r="Y188" i="12"/>
  <c r="Y187" i="12"/>
  <c r="Y186" i="12"/>
  <c r="Y201" i="12"/>
  <c r="Y204" i="12"/>
  <c r="Y191" i="12"/>
  <c r="Y203" i="12"/>
  <c r="Y190" i="12"/>
  <c r="Q202" i="12"/>
  <c r="Q189" i="12"/>
  <c r="Q188" i="12"/>
  <c r="Q187" i="12"/>
  <c r="Q186" i="12"/>
  <c r="Q201" i="12"/>
  <c r="Q203" i="12"/>
  <c r="Q190" i="12"/>
  <c r="T203" i="12"/>
  <c r="T190" i="12"/>
  <c r="T202" i="12"/>
  <c r="T189" i="12"/>
  <c r="T188" i="12"/>
  <c r="T187" i="12"/>
  <c r="T201" i="12"/>
  <c r="T292" i="12" s="1"/>
  <c r="T204" i="12"/>
  <c r="T191" i="12"/>
  <c r="T186" i="12"/>
  <c r="N191" i="12"/>
  <c r="J191" i="12"/>
  <c r="F191" i="12"/>
  <c r="M191" i="12"/>
  <c r="I191" i="12"/>
  <c r="E191" i="12"/>
  <c r="L191" i="12"/>
  <c r="H191" i="12"/>
  <c r="K191" i="12"/>
  <c r="G191" i="12"/>
  <c r="Z201" i="12"/>
  <c r="Z204" i="12"/>
  <c r="Z191" i="12"/>
  <c r="Z203" i="12"/>
  <c r="Z190" i="12"/>
  <c r="Z202" i="12"/>
  <c r="Z189" i="12"/>
  <c r="Z188" i="12"/>
  <c r="Z187" i="12"/>
  <c r="Z186" i="12"/>
  <c r="AI201" i="12"/>
  <c r="AI204" i="12"/>
  <c r="AI191" i="12"/>
  <c r="AI203" i="12"/>
  <c r="AI190" i="12"/>
  <c r="AI202" i="12"/>
  <c r="AI189" i="12"/>
  <c r="AI188" i="12"/>
  <c r="AI187" i="12"/>
  <c r="AI186" i="12"/>
  <c r="AG203" i="12"/>
  <c r="AG190" i="12"/>
  <c r="AG202" i="12"/>
  <c r="AG189" i="12"/>
  <c r="AG188" i="12"/>
  <c r="AG187" i="12"/>
  <c r="AG201" i="12"/>
  <c r="AG292" i="12" s="1"/>
  <c r="AG204" i="12"/>
  <c r="AG191" i="12"/>
  <c r="AG186" i="12"/>
  <c r="AJ204" i="12"/>
  <c r="AJ191" i="12"/>
  <c r="AJ203" i="12"/>
  <c r="AJ190" i="12"/>
  <c r="AJ202" i="12"/>
  <c r="AJ189" i="12"/>
  <c r="AJ188" i="12"/>
  <c r="AJ187" i="12"/>
  <c r="AJ186" i="12"/>
  <c r="AJ201" i="12"/>
  <c r="AH202" i="12"/>
  <c r="AH189" i="12"/>
  <c r="AH188" i="12"/>
  <c r="AH187" i="12"/>
  <c r="AH186" i="12"/>
  <c r="AH201" i="12"/>
  <c r="AH204" i="12"/>
  <c r="AH191" i="12"/>
  <c r="AH203" i="12"/>
  <c r="AH190" i="12"/>
  <c r="R201" i="12"/>
  <c r="R204" i="12"/>
  <c r="R191" i="12"/>
  <c r="R203" i="12"/>
  <c r="R190" i="12"/>
  <c r="R202" i="12"/>
  <c r="R189" i="12"/>
  <c r="R188" i="12"/>
  <c r="R187" i="12"/>
  <c r="R186" i="12"/>
  <c r="AE201" i="12"/>
  <c r="AE204" i="12"/>
  <c r="AE191" i="12"/>
  <c r="AE203" i="12"/>
  <c r="AE190" i="12"/>
  <c r="AE202" i="12"/>
  <c r="AE189" i="12"/>
  <c r="AE188" i="12"/>
  <c r="AE187" i="12"/>
  <c r="AE186" i="12"/>
  <c r="U202" i="12"/>
  <c r="U189" i="12"/>
  <c r="U188" i="12"/>
  <c r="U187" i="12"/>
  <c r="U186" i="12"/>
  <c r="U201" i="12"/>
  <c r="U204" i="12"/>
  <c r="U191" i="12"/>
  <c r="U203" i="12"/>
  <c r="U190" i="12"/>
  <c r="X203" i="12"/>
  <c r="X190" i="12"/>
  <c r="X202" i="12"/>
  <c r="X189" i="12"/>
  <c r="X188" i="12"/>
  <c r="X187" i="12"/>
  <c r="X201" i="12"/>
  <c r="X292" i="12" s="1"/>
  <c r="X204" i="12"/>
  <c r="X191" i="12"/>
  <c r="X186" i="12"/>
  <c r="V80" i="12"/>
  <c r="V184" i="12" s="1"/>
  <c r="V274" i="12" s="1"/>
  <c r="V363" i="12" s="1"/>
  <c r="AH55" i="12"/>
  <c r="AH80" i="12" s="1"/>
  <c r="AH184" i="12" s="1"/>
  <c r="AH274" i="12" s="1"/>
  <c r="AH363" i="12" s="1"/>
  <c r="AT363" i="12" s="1"/>
  <c r="BF363" i="12" s="1"/>
  <c r="W80" i="12"/>
  <c r="W184" i="12" s="1"/>
  <c r="W274" i="12" s="1"/>
  <c r="W363" i="12" s="1"/>
  <c r="AI55" i="12"/>
  <c r="AI80" i="12" s="1"/>
  <c r="AI184" i="12" s="1"/>
  <c r="AI274" i="12" s="1"/>
  <c r="AI363" i="12" s="1"/>
  <c r="AU363" i="12" s="1"/>
  <c r="BG363" i="12" s="1"/>
  <c r="D204" i="12"/>
  <c r="D101" i="12"/>
  <c r="P100" i="12"/>
  <c r="AG55" i="12"/>
  <c r="AG80" i="12" s="1"/>
  <c r="AG184" i="12" s="1"/>
  <c r="AG274" i="12" s="1"/>
  <c r="AG363" i="12" s="1"/>
  <c r="AS363" i="12" s="1"/>
  <c r="BE363" i="12" s="1"/>
  <c r="U80" i="12"/>
  <c r="U184" i="12" s="1"/>
  <c r="U274" i="12" s="1"/>
  <c r="U363" i="12" s="1"/>
  <c r="X80" i="12"/>
  <c r="X184" i="12" s="1"/>
  <c r="X274" i="12" s="1"/>
  <c r="X363" i="12" s="1"/>
  <c r="AJ55" i="12"/>
  <c r="AJ80" i="12" s="1"/>
  <c r="AJ184" i="12" s="1"/>
  <c r="AJ274" i="12" s="1"/>
  <c r="AJ363" i="12" s="1"/>
  <c r="AV363" i="12" s="1"/>
  <c r="BH363" i="12" s="1"/>
  <c r="AD55" i="12"/>
  <c r="AD80" i="12" s="1"/>
  <c r="AD184" i="12" s="1"/>
  <c r="AD274" i="12" s="1"/>
  <c r="AD363" i="12" s="1"/>
  <c r="AP363" i="12" s="1"/>
  <c r="BB363" i="12" s="1"/>
  <c r="R80" i="12"/>
  <c r="R184" i="12" s="1"/>
  <c r="R274" i="12" s="1"/>
  <c r="R363" i="12" s="1"/>
  <c r="D191" i="12"/>
  <c r="D88" i="12"/>
  <c r="P87" i="12"/>
  <c r="AL55" i="12"/>
  <c r="AL80" i="12" s="1"/>
  <c r="AL184" i="12" s="1"/>
  <c r="AL274" i="12" s="1"/>
  <c r="AL363" i="12" s="1"/>
  <c r="AX363" i="12" s="1"/>
  <c r="BJ363" i="12" s="1"/>
  <c r="Z80" i="12"/>
  <c r="Z184" i="12" s="1"/>
  <c r="Z274" i="12" s="1"/>
  <c r="Z363" i="12" s="1"/>
  <c r="S80" i="12"/>
  <c r="S184" i="12" s="1"/>
  <c r="S274" i="12" s="1"/>
  <c r="S363" i="12" s="1"/>
  <c r="AE55" i="12"/>
  <c r="AE80" i="12" s="1"/>
  <c r="AE184" i="12" s="1"/>
  <c r="AE274" i="12" s="1"/>
  <c r="AE363" i="12" s="1"/>
  <c r="AQ363" i="12" s="1"/>
  <c r="BC363" i="12" s="1"/>
  <c r="D263" i="12"/>
  <c r="D160" i="12"/>
  <c r="P159" i="12"/>
  <c r="AB159" i="12" s="1"/>
  <c r="AK55" i="12"/>
  <c r="AK80" i="12" s="1"/>
  <c r="AK184" i="12" s="1"/>
  <c r="AK274" i="12" s="1"/>
  <c r="AK363" i="12" s="1"/>
  <c r="AW363" i="12" s="1"/>
  <c r="BI363" i="12" s="1"/>
  <c r="Y80" i="12"/>
  <c r="Y184" i="12" s="1"/>
  <c r="Y274" i="12" s="1"/>
  <c r="Y363" i="12" s="1"/>
  <c r="AC55" i="12"/>
  <c r="AC80" i="12" s="1"/>
  <c r="AC184" i="12" s="1"/>
  <c r="AC274" i="12" s="1"/>
  <c r="AC363" i="12" s="1"/>
  <c r="AO363" i="12" s="1"/>
  <c r="BA363" i="12" s="1"/>
  <c r="Q80" i="12"/>
  <c r="Q184" i="12" s="1"/>
  <c r="Q274" i="12" s="1"/>
  <c r="Q363" i="12" s="1"/>
  <c r="K203" i="11"/>
  <c r="G203" i="11"/>
  <c r="J203" i="11"/>
  <c r="F203" i="11"/>
  <c r="M203" i="11"/>
  <c r="I203" i="11"/>
  <c r="E203" i="11"/>
  <c r="L203" i="11"/>
  <c r="H203" i="11"/>
  <c r="AJ189" i="11"/>
  <c r="AJ187" i="11"/>
  <c r="AJ203" i="11"/>
  <c r="AJ192" i="11"/>
  <c r="AJ202" i="11"/>
  <c r="AJ191" i="11"/>
  <c r="AJ201" i="11"/>
  <c r="AJ190" i="11"/>
  <c r="AJ188" i="11"/>
  <c r="AJ279" i="11" s="1"/>
  <c r="AJ186" i="11"/>
  <c r="K192" i="11"/>
  <c r="G192" i="11"/>
  <c r="J192" i="11"/>
  <c r="F192" i="11"/>
  <c r="M192" i="11"/>
  <c r="I192" i="11"/>
  <c r="E192" i="11"/>
  <c r="L192" i="11"/>
  <c r="H192" i="11"/>
  <c r="X203" i="11"/>
  <c r="X192" i="11"/>
  <c r="X188" i="11"/>
  <c r="X202" i="11"/>
  <c r="X201" i="11"/>
  <c r="X191" i="11"/>
  <c r="X186" i="11"/>
  <c r="X190" i="11"/>
  <c r="X187" i="11"/>
  <c r="X189" i="11"/>
  <c r="AI201" i="11"/>
  <c r="AI190" i="11"/>
  <c r="AI189" i="11"/>
  <c r="AI187" i="11"/>
  <c r="AI203" i="11"/>
  <c r="AI192" i="11"/>
  <c r="AI202" i="11"/>
  <c r="AI191" i="11"/>
  <c r="AI188" i="11"/>
  <c r="AI186" i="11"/>
  <c r="Z190" i="11"/>
  <c r="Z189" i="11"/>
  <c r="Z187" i="11"/>
  <c r="Z203" i="11"/>
  <c r="Z192" i="11"/>
  <c r="Z202" i="11"/>
  <c r="Z201" i="11"/>
  <c r="Z191" i="11"/>
  <c r="Z186" i="11"/>
  <c r="Z188" i="11"/>
  <c r="Z279" i="11" s="1"/>
  <c r="AH202" i="11"/>
  <c r="AH191" i="11"/>
  <c r="AH188" i="11"/>
  <c r="AH186" i="11"/>
  <c r="AH201" i="11"/>
  <c r="AH292" i="11" s="1"/>
  <c r="AH190" i="11"/>
  <c r="AH281" i="11" s="1"/>
  <c r="AH203" i="11"/>
  <c r="AH192" i="11"/>
  <c r="AH187" i="11"/>
  <c r="AH189" i="11"/>
  <c r="AH280" i="11" s="1"/>
  <c r="Y202" i="11"/>
  <c r="Y201" i="11"/>
  <c r="Y191" i="11"/>
  <c r="Y186" i="11"/>
  <c r="Y190" i="11"/>
  <c r="Y189" i="11"/>
  <c r="Y187" i="11"/>
  <c r="Y203" i="11"/>
  <c r="Y192" i="11"/>
  <c r="Y188" i="11"/>
  <c r="Y279" i="11" s="1"/>
  <c r="AK203" i="11"/>
  <c r="AK192" i="11"/>
  <c r="AK202" i="11"/>
  <c r="AK191" i="11"/>
  <c r="AK188" i="11"/>
  <c r="AK186" i="11"/>
  <c r="AK201" i="11"/>
  <c r="AK292" i="11" s="1"/>
  <c r="AK189" i="11"/>
  <c r="AK187" i="11"/>
  <c r="AK278" i="11" s="1"/>
  <c r="AK190" i="11"/>
  <c r="S203" i="11"/>
  <c r="S192" i="11"/>
  <c r="S188" i="11"/>
  <c r="S202" i="11"/>
  <c r="S201" i="11"/>
  <c r="S191" i="11"/>
  <c r="S190" i="11"/>
  <c r="S189" i="11"/>
  <c r="S187" i="11"/>
  <c r="S186" i="11"/>
  <c r="AF189" i="11"/>
  <c r="AF187" i="11"/>
  <c r="AF203" i="11"/>
  <c r="AF192" i="11"/>
  <c r="AF202" i="11"/>
  <c r="AF191" i="11"/>
  <c r="AF201" i="11"/>
  <c r="AF190" i="11"/>
  <c r="AF186" i="11"/>
  <c r="AF188" i="11"/>
  <c r="AE201" i="11"/>
  <c r="AE190" i="11"/>
  <c r="AE189" i="11"/>
  <c r="AE187" i="11"/>
  <c r="AE203" i="11"/>
  <c r="AE192" i="11"/>
  <c r="AE202" i="11"/>
  <c r="AE191" i="11"/>
  <c r="AE188" i="11"/>
  <c r="AE186" i="11"/>
  <c r="U202" i="11"/>
  <c r="U201" i="11"/>
  <c r="U191" i="11"/>
  <c r="U186" i="11"/>
  <c r="U190" i="11"/>
  <c r="U189" i="11"/>
  <c r="U187" i="11"/>
  <c r="U203" i="11"/>
  <c r="U192" i="11"/>
  <c r="U188" i="11"/>
  <c r="U279" i="11" s="1"/>
  <c r="AL202" i="11"/>
  <c r="AL191" i="11"/>
  <c r="AL188" i="11"/>
  <c r="AL186" i="11"/>
  <c r="AL201" i="11"/>
  <c r="AL292" i="11" s="1"/>
  <c r="AL190" i="11"/>
  <c r="AL281" i="11" s="1"/>
  <c r="AL203" i="11"/>
  <c r="AL192" i="11"/>
  <c r="AL189" i="11"/>
  <c r="AL187" i="11"/>
  <c r="R190" i="11"/>
  <c r="R189" i="11"/>
  <c r="R187" i="11"/>
  <c r="R203" i="11"/>
  <c r="R192" i="11"/>
  <c r="R202" i="11"/>
  <c r="R201" i="11"/>
  <c r="R191" i="11"/>
  <c r="R186" i="11"/>
  <c r="R188" i="11"/>
  <c r="R279" i="11" s="1"/>
  <c r="AC233" i="11"/>
  <c r="AC232" i="11"/>
  <c r="AC231" i="11"/>
  <c r="AC227" i="11"/>
  <c r="AC223" i="11"/>
  <c r="AC219" i="11"/>
  <c r="AC215" i="11"/>
  <c r="AC211" i="11"/>
  <c r="AC207" i="11"/>
  <c r="AC203" i="11"/>
  <c r="AC200" i="11"/>
  <c r="AC196" i="11"/>
  <c r="AC192" i="11"/>
  <c r="AC230" i="11"/>
  <c r="AC226" i="11"/>
  <c r="AC222" i="11"/>
  <c r="AC218" i="11"/>
  <c r="AC214" i="11"/>
  <c r="AC210" i="11"/>
  <c r="AC206" i="11"/>
  <c r="AC202" i="11"/>
  <c r="AC199" i="11"/>
  <c r="AC195" i="11"/>
  <c r="AC191" i="11"/>
  <c r="AC188" i="11"/>
  <c r="AC186" i="11"/>
  <c r="AC229" i="11"/>
  <c r="AC225" i="11"/>
  <c r="AC221" i="11"/>
  <c r="AC217" i="11"/>
  <c r="AC213" i="11"/>
  <c r="AC209" i="11"/>
  <c r="AC205" i="11"/>
  <c r="AC201" i="11"/>
  <c r="AC198" i="11"/>
  <c r="AC194" i="11"/>
  <c r="AC228" i="11"/>
  <c r="AC224" i="11"/>
  <c r="AC220" i="11"/>
  <c r="AC216" i="11"/>
  <c r="AC212" i="11"/>
  <c r="AC208" i="11"/>
  <c r="AC204" i="11"/>
  <c r="AC197" i="11"/>
  <c r="AC193" i="11"/>
  <c r="AC189" i="11"/>
  <c r="AC187" i="11"/>
  <c r="AC190" i="11"/>
  <c r="AC281" i="11" s="1"/>
  <c r="W203" i="11"/>
  <c r="W192" i="11"/>
  <c r="W188" i="11"/>
  <c r="W202" i="11"/>
  <c r="W201" i="11"/>
  <c r="W191" i="11"/>
  <c r="W190" i="11"/>
  <c r="W189" i="11"/>
  <c r="W187" i="11"/>
  <c r="W186" i="11"/>
  <c r="AG203" i="11"/>
  <c r="AG192" i="11"/>
  <c r="AG202" i="11"/>
  <c r="AG191" i="11"/>
  <c r="AG188" i="11"/>
  <c r="AG186" i="11"/>
  <c r="AG201" i="11"/>
  <c r="AG292" i="11" s="1"/>
  <c r="AG189" i="11"/>
  <c r="AG187" i="11"/>
  <c r="AG278" i="11" s="1"/>
  <c r="AG190" i="11"/>
  <c r="V190" i="11"/>
  <c r="V189" i="11"/>
  <c r="V187" i="11"/>
  <c r="V203" i="11"/>
  <c r="V192" i="11"/>
  <c r="V202" i="11"/>
  <c r="V201" i="11"/>
  <c r="V191" i="11"/>
  <c r="V186" i="11"/>
  <c r="V188" i="11"/>
  <c r="V279" i="11" s="1"/>
  <c r="T203" i="11"/>
  <c r="T192" i="11"/>
  <c r="T188" i="11"/>
  <c r="T202" i="11"/>
  <c r="T201" i="11"/>
  <c r="T191" i="11"/>
  <c r="T186" i="11"/>
  <c r="T189" i="11"/>
  <c r="T190" i="11"/>
  <c r="T187" i="11"/>
  <c r="N188" i="11"/>
  <c r="N203" i="11"/>
  <c r="N201" i="11"/>
  <c r="N192" i="11"/>
  <c r="N202" i="11"/>
  <c r="N191" i="11"/>
  <c r="N190" i="11"/>
  <c r="N187" i="11"/>
  <c r="N186" i="11"/>
  <c r="N189" i="11"/>
  <c r="AD202" i="11"/>
  <c r="AD191" i="11"/>
  <c r="AD188" i="11"/>
  <c r="AD186" i="11"/>
  <c r="AD201" i="11"/>
  <c r="AD292" i="11" s="1"/>
  <c r="AD190" i="11"/>
  <c r="AD281" i="11" s="1"/>
  <c r="AD203" i="11"/>
  <c r="AD192" i="11"/>
  <c r="AD187" i="11"/>
  <c r="AD189" i="11"/>
  <c r="AD280" i="11" s="1"/>
  <c r="Q230" i="11"/>
  <c r="Q226" i="11"/>
  <c r="Q222" i="11"/>
  <c r="Q218" i="11"/>
  <c r="Q214" i="11"/>
  <c r="Q210" i="11"/>
  <c r="Q206" i="11"/>
  <c r="Q202" i="11"/>
  <c r="Q201" i="11"/>
  <c r="Q199" i="11"/>
  <c r="Q195" i="11"/>
  <c r="Q191" i="11"/>
  <c r="Q186" i="11"/>
  <c r="Q233" i="11"/>
  <c r="Q229" i="11"/>
  <c r="Q225" i="11"/>
  <c r="Q221" i="11"/>
  <c r="Q217" i="11"/>
  <c r="Q213" i="11"/>
  <c r="Q209" i="11"/>
  <c r="Q205" i="11"/>
  <c r="Q198" i="11"/>
  <c r="Q194" i="11"/>
  <c r="Q190" i="11"/>
  <c r="Q189" i="11"/>
  <c r="Q187" i="11"/>
  <c r="Q232" i="11"/>
  <c r="Q228" i="11"/>
  <c r="Q224" i="11"/>
  <c r="Q220" i="11"/>
  <c r="Q216" i="11"/>
  <c r="Q212" i="11"/>
  <c r="Q208" i="11"/>
  <c r="Q204" i="11"/>
  <c r="Q197" i="11"/>
  <c r="Q193" i="11"/>
  <c r="Q231" i="11"/>
  <c r="Q227" i="11"/>
  <c r="Q223" i="11"/>
  <c r="Q219" i="11"/>
  <c r="Q215" i="11"/>
  <c r="Q211" i="11"/>
  <c r="Q207" i="11"/>
  <c r="Q203" i="11"/>
  <c r="Q200" i="11"/>
  <c r="Q196" i="11"/>
  <c r="Q192" i="11"/>
  <c r="Q188" i="11"/>
  <c r="D203" i="11"/>
  <c r="D100" i="11"/>
  <c r="F278" i="11"/>
  <c r="J280" i="11"/>
  <c r="D192" i="11"/>
  <c r="D89" i="11"/>
  <c r="E276" i="11"/>
  <c r="E365" i="11" s="1"/>
  <c r="W80" i="11"/>
  <c r="W184" i="11" s="1"/>
  <c r="W274" i="11" s="1"/>
  <c r="W363" i="11" s="1"/>
  <c r="AI55" i="11"/>
  <c r="AI80" i="11" s="1"/>
  <c r="AI184" i="11" s="1"/>
  <c r="AI274" i="11" s="1"/>
  <c r="AI363" i="11" s="1"/>
  <c r="AU363" i="11" s="1"/>
  <c r="BG363" i="11" s="1"/>
  <c r="U80" i="11"/>
  <c r="U184" i="11" s="1"/>
  <c r="U274" i="11" s="1"/>
  <c r="U363" i="11" s="1"/>
  <c r="AG55" i="11"/>
  <c r="AG80" i="11" s="1"/>
  <c r="AG184" i="11" s="1"/>
  <c r="AG274" i="11" s="1"/>
  <c r="AG363" i="11" s="1"/>
  <c r="AS363" i="11" s="1"/>
  <c r="BE363" i="11" s="1"/>
  <c r="J278" i="11"/>
  <c r="H278" i="11"/>
  <c r="AE55" i="11"/>
  <c r="AE80" i="11" s="1"/>
  <c r="AE184" i="11" s="1"/>
  <c r="AE274" i="11" s="1"/>
  <c r="AE363" i="11" s="1"/>
  <c r="AQ363" i="11" s="1"/>
  <c r="BC363" i="11" s="1"/>
  <c r="S80" i="11"/>
  <c r="S184" i="11" s="1"/>
  <c r="S274" i="11" s="1"/>
  <c r="S363" i="11" s="1"/>
  <c r="Q80" i="11"/>
  <c r="Q184" i="11" s="1"/>
  <c r="Q274" i="11" s="1"/>
  <c r="Q363" i="11" s="1"/>
  <c r="AC55" i="11"/>
  <c r="AC80" i="11" s="1"/>
  <c r="AC184" i="11" s="1"/>
  <c r="AC274" i="11" s="1"/>
  <c r="AC363" i="11" s="1"/>
  <c r="AO363" i="11" s="1"/>
  <c r="BA363" i="11" s="1"/>
  <c r="Y80" i="11"/>
  <c r="Y184" i="11" s="1"/>
  <c r="Y274" i="11" s="1"/>
  <c r="Y363" i="11" s="1"/>
  <c r="AK55" i="11"/>
  <c r="AK80" i="11" s="1"/>
  <c r="AK184" i="11" s="1"/>
  <c r="AK274" i="11" s="1"/>
  <c r="AK363" i="11" s="1"/>
  <c r="AW363" i="11" s="1"/>
  <c r="BI363" i="11" s="1"/>
  <c r="D263" i="11"/>
  <c r="D353" i="11" s="1"/>
  <c r="D442" i="11" s="1"/>
  <c r="D160" i="11"/>
  <c r="K191" i="8"/>
  <c r="G191" i="8"/>
  <c r="F203" i="8"/>
  <c r="M203" i="8"/>
  <c r="E203" i="8"/>
  <c r="AL190" i="8"/>
  <c r="AL201" i="8"/>
  <c r="N203" i="8"/>
  <c r="N201" i="8"/>
  <c r="N202" i="8"/>
  <c r="V203" i="8"/>
  <c r="AH201" i="8"/>
  <c r="AH190" i="8"/>
  <c r="AD190" i="8"/>
  <c r="U201" i="8"/>
  <c r="U190" i="8"/>
  <c r="U189" i="8"/>
  <c r="U187" i="8"/>
  <c r="AG202" i="8"/>
  <c r="AG191" i="8"/>
  <c r="AG188" i="8"/>
  <c r="AG186" i="8"/>
  <c r="AG201" i="8"/>
  <c r="AG292" i="8" s="1"/>
  <c r="W203" i="8"/>
  <c r="W188" i="8"/>
  <c r="W202" i="8"/>
  <c r="W191" i="8"/>
  <c r="AI189" i="8"/>
  <c r="AI187" i="8"/>
  <c r="AJ191" i="8"/>
  <c r="X202" i="8"/>
  <c r="X191" i="8"/>
  <c r="X186" i="8"/>
  <c r="X276" i="8" s="1"/>
  <c r="X365" i="8" s="1"/>
  <c r="AF203" i="8"/>
  <c r="AF202" i="8"/>
  <c r="AF292" i="8" s="1"/>
  <c r="AF191" i="8"/>
  <c r="T191" i="8"/>
  <c r="T186" i="8"/>
  <c r="T201" i="8"/>
  <c r="AK191" i="8"/>
  <c r="AK188" i="8"/>
  <c r="AK186" i="8"/>
  <c r="Y190" i="8"/>
  <c r="Y189" i="8"/>
  <c r="Y187" i="8"/>
  <c r="Y201" i="8"/>
  <c r="AC201" i="8"/>
  <c r="AC198" i="8"/>
  <c r="AC195" i="8"/>
  <c r="AC191" i="8"/>
  <c r="AC188" i="8"/>
  <c r="AC186" i="8"/>
  <c r="AC194" i="8"/>
  <c r="Q198" i="8"/>
  <c r="Q194" i="8"/>
  <c r="Q190" i="8"/>
  <c r="Q189" i="8"/>
  <c r="Q187" i="8"/>
  <c r="Q197" i="8"/>
  <c r="Q193" i="8"/>
  <c r="S188" i="8"/>
  <c r="AE189" i="8"/>
  <c r="AE187" i="8"/>
  <c r="AE203" i="8"/>
  <c r="L191" i="8"/>
  <c r="H191" i="8"/>
  <c r="K203" i="8"/>
  <c r="G203" i="8"/>
  <c r="L203" i="8"/>
  <c r="H203" i="8"/>
  <c r="I203" i="8"/>
  <c r="Z202" i="8"/>
  <c r="Z201" i="8"/>
  <c r="Z203" i="8"/>
  <c r="Z190" i="8"/>
  <c r="Z189" i="8"/>
  <c r="Z187" i="8"/>
  <c r="AL202" i="8"/>
  <c r="AL203" i="8"/>
  <c r="AL191" i="8"/>
  <c r="AL188" i="8"/>
  <c r="AL186" i="8"/>
  <c r="N188" i="8"/>
  <c r="V202" i="8"/>
  <c r="V201" i="8"/>
  <c r="V190" i="8"/>
  <c r="V189" i="8"/>
  <c r="V280" i="8" s="1"/>
  <c r="V187" i="8"/>
  <c r="AH202" i="8"/>
  <c r="AH203" i="8"/>
  <c r="AH191" i="8"/>
  <c r="AH188" i="8"/>
  <c r="AH186" i="8"/>
  <c r="AH276" i="8" s="1"/>
  <c r="AH365" i="8" s="1"/>
  <c r="R202" i="8"/>
  <c r="R201" i="8"/>
  <c r="R292" i="8" s="1"/>
  <c r="R203" i="8"/>
  <c r="R190" i="8"/>
  <c r="R189" i="8"/>
  <c r="R187" i="8"/>
  <c r="AD202" i="8"/>
  <c r="AD203" i="8"/>
  <c r="AD201" i="8"/>
  <c r="AD191" i="8"/>
  <c r="AD188" i="8"/>
  <c r="AD186" i="8"/>
  <c r="AD276" i="8" s="1"/>
  <c r="AD365" i="8" s="1"/>
  <c r="U202" i="8"/>
  <c r="U203" i="8"/>
  <c r="U191" i="8"/>
  <c r="U186" i="8"/>
  <c r="U276" i="8" s="1"/>
  <c r="U365" i="8" s="1"/>
  <c r="AG203" i="8"/>
  <c r="W201" i="8"/>
  <c r="W292" i="8" s="1"/>
  <c r="AI202" i="8"/>
  <c r="AI292" i="8" s="1"/>
  <c r="AI203" i="8"/>
  <c r="AI201" i="8"/>
  <c r="AI190" i="8"/>
  <c r="AJ201" i="8"/>
  <c r="AJ202" i="8"/>
  <c r="AJ189" i="8"/>
  <c r="AJ187" i="8"/>
  <c r="X203" i="8"/>
  <c r="X188" i="8"/>
  <c r="AF201" i="8"/>
  <c r="AF189" i="8"/>
  <c r="AF187" i="8"/>
  <c r="T203" i="8"/>
  <c r="T188" i="8"/>
  <c r="AK203" i="8"/>
  <c r="Y202" i="8"/>
  <c r="Y292" i="8" s="1"/>
  <c r="Y203" i="8"/>
  <c r="Y191" i="8"/>
  <c r="Y186" i="8"/>
  <c r="Y276" i="8" s="1"/>
  <c r="Y365" i="8" s="1"/>
  <c r="AC235" i="8"/>
  <c r="AC231" i="8"/>
  <c r="AC227" i="8"/>
  <c r="AC223" i="8"/>
  <c r="AC219" i="8"/>
  <c r="AC215" i="8"/>
  <c r="AC211" i="8"/>
  <c r="AC207" i="8"/>
  <c r="AC203" i="8"/>
  <c r="AC234" i="8"/>
  <c r="AC230" i="8"/>
  <c r="AC226" i="8"/>
  <c r="AC222" i="8"/>
  <c r="AC218" i="8"/>
  <c r="AC214" i="8"/>
  <c r="AC210" i="8"/>
  <c r="AC206" i="8"/>
  <c r="AC237" i="8"/>
  <c r="AC233" i="8"/>
  <c r="AC229" i="8"/>
  <c r="AC225" i="8"/>
  <c r="AC221" i="8"/>
  <c r="AC217" i="8"/>
  <c r="AC213" i="8"/>
  <c r="AC209" i="8"/>
  <c r="AC236" i="8"/>
  <c r="AC232" i="8"/>
  <c r="AC228" i="8"/>
  <c r="AC224" i="8"/>
  <c r="AC220" i="8"/>
  <c r="AC216" i="8"/>
  <c r="AC212" i="8"/>
  <c r="AC208" i="8"/>
  <c r="AC204" i="8"/>
  <c r="AC205" i="8"/>
  <c r="AC199" i="8"/>
  <c r="AC196" i="8"/>
  <c r="AC192" i="8"/>
  <c r="Q234" i="8"/>
  <c r="Q230" i="8"/>
  <c r="Q226" i="8"/>
  <c r="Q222" i="8"/>
  <c r="Q218" i="8"/>
  <c r="Q214" i="8"/>
  <c r="Q210" i="8"/>
  <c r="Q206" i="8"/>
  <c r="Q202" i="8"/>
  <c r="Q237" i="8"/>
  <c r="Q233" i="8"/>
  <c r="Q229" i="8"/>
  <c r="Q225" i="8"/>
  <c r="Q221" i="8"/>
  <c r="Q217" i="8"/>
  <c r="Q213" i="8"/>
  <c r="Q209" i="8"/>
  <c r="Q205" i="8"/>
  <c r="Q236" i="8"/>
  <c r="Q232" i="8"/>
  <c r="Q228" i="8"/>
  <c r="Q224" i="8"/>
  <c r="Q220" i="8"/>
  <c r="Q216" i="8"/>
  <c r="Q212" i="8"/>
  <c r="Q208" i="8"/>
  <c r="Q235" i="8"/>
  <c r="Q231" i="8"/>
  <c r="Q227" i="8"/>
  <c r="Q223" i="8"/>
  <c r="Q219" i="8"/>
  <c r="Q215" i="8"/>
  <c r="Q211" i="8"/>
  <c r="Q207" i="8"/>
  <c r="Q203" i="8"/>
  <c r="Q200" i="8"/>
  <c r="Q204" i="8"/>
  <c r="Q201" i="8"/>
  <c r="Q292" i="8" s="1"/>
  <c r="Q199" i="8"/>
  <c r="Q195" i="8"/>
  <c r="Q191" i="8"/>
  <c r="Q186" i="8"/>
  <c r="Q276" i="8" s="1"/>
  <c r="Q365" i="8" s="1"/>
  <c r="S202" i="8"/>
  <c r="AE202" i="8"/>
  <c r="AE190" i="8"/>
  <c r="N191" i="8"/>
  <c r="N189" i="8"/>
  <c r="N187" i="8"/>
  <c r="N186" i="8"/>
  <c r="N190" i="8"/>
  <c r="AD189" i="8"/>
  <c r="AD280" i="8" s="1"/>
  <c r="AD187" i="8"/>
  <c r="AI191" i="8"/>
  <c r="AI188" i="8"/>
  <c r="AI186" i="8"/>
  <c r="AI276" i="8" s="1"/>
  <c r="AI365" i="8" s="1"/>
  <c r="T190" i="8"/>
  <c r="T189" i="8"/>
  <c r="T187" i="8"/>
  <c r="T278" i="8" s="1"/>
  <c r="T202" i="8"/>
  <c r="AK190" i="8"/>
  <c r="AK202" i="8"/>
  <c r="AK201" i="8"/>
  <c r="AK189" i="8"/>
  <c r="AK187" i="8"/>
  <c r="AK278" i="8" s="1"/>
  <c r="AG276" i="8"/>
  <c r="T276" i="8"/>
  <c r="T365" i="8" s="1"/>
  <c r="AK276" i="8"/>
  <c r="AK365" i="8" s="1"/>
  <c r="AL276" i="8"/>
  <c r="AL365" i="8" s="1"/>
  <c r="N276" i="8"/>
  <c r="S203" i="10"/>
  <c r="S190" i="10"/>
  <c r="S201" i="10"/>
  <c r="S192" i="10"/>
  <c r="S191" i="10"/>
  <c r="S189" i="10"/>
  <c r="S280" i="10" s="1"/>
  <c r="S188" i="10"/>
  <c r="S202" i="10"/>
  <c r="S187" i="10"/>
  <c r="S186" i="10"/>
  <c r="Z191" i="10"/>
  <c r="Z281" i="10" s="1"/>
  <c r="Z202" i="10"/>
  <c r="Z201" i="10"/>
  <c r="Z292" i="10" s="1"/>
  <c r="Z192" i="10"/>
  <c r="Z189" i="10"/>
  <c r="Z186" i="10"/>
  <c r="Z203" i="10"/>
  <c r="Z188" i="10"/>
  <c r="Z187" i="10"/>
  <c r="Z190" i="10"/>
  <c r="U201" i="10"/>
  <c r="U292" i="10" s="1"/>
  <c r="U192" i="10"/>
  <c r="U203" i="10"/>
  <c r="U202" i="10"/>
  <c r="U189" i="10"/>
  <c r="U188" i="10"/>
  <c r="U186" i="10"/>
  <c r="U191" i="10"/>
  <c r="U187" i="10"/>
  <c r="U190" i="10"/>
  <c r="X202" i="10"/>
  <c r="X189" i="10"/>
  <c r="X188" i="10"/>
  <c r="X279" i="10" s="1"/>
  <c r="X187" i="10"/>
  <c r="X191" i="10"/>
  <c r="X203" i="10"/>
  <c r="X192" i="10"/>
  <c r="X190" i="10"/>
  <c r="X186" i="10"/>
  <c r="X201" i="10"/>
  <c r="V188" i="8"/>
  <c r="V279" i="8" s="1"/>
  <c r="V191" i="8"/>
  <c r="V186" i="8"/>
  <c r="U188" i="8"/>
  <c r="AJ188" i="8"/>
  <c r="AJ279" i="8" s="1"/>
  <c r="AJ186" i="8"/>
  <c r="AJ203" i="8"/>
  <c r="AJ190" i="8"/>
  <c r="Y188" i="8"/>
  <c r="S191" i="8"/>
  <c r="S186" i="8"/>
  <c r="S203" i="8"/>
  <c r="S201" i="8"/>
  <c r="S190" i="8"/>
  <c r="S189" i="8"/>
  <c r="S187" i="8"/>
  <c r="N203" i="10"/>
  <c r="J203" i="10"/>
  <c r="F203" i="10"/>
  <c r="L203" i="10"/>
  <c r="H203" i="10"/>
  <c r="K203" i="10"/>
  <c r="G203" i="10"/>
  <c r="M203" i="10"/>
  <c r="I203" i="10"/>
  <c r="E203" i="10"/>
  <c r="V191" i="10"/>
  <c r="V202" i="10"/>
  <c r="V201" i="10"/>
  <c r="V292" i="10" s="1"/>
  <c r="V192" i="10"/>
  <c r="V188" i="10"/>
  <c r="V186" i="10"/>
  <c r="V187" i="10"/>
  <c r="V203" i="10"/>
  <c r="V190" i="10"/>
  <c r="V189" i="10"/>
  <c r="AL201" i="10"/>
  <c r="AL292" i="10" s="1"/>
  <c r="AL192" i="10"/>
  <c r="AL203" i="10"/>
  <c r="AL202" i="10"/>
  <c r="AL189" i="10"/>
  <c r="AL188" i="10"/>
  <c r="AL186" i="10"/>
  <c r="AL191" i="10"/>
  <c r="AL187" i="10"/>
  <c r="AL190" i="10"/>
  <c r="AI191" i="10"/>
  <c r="AI202" i="10"/>
  <c r="AI201" i="10"/>
  <c r="AI292" i="10" s="1"/>
  <c r="AI192" i="10"/>
  <c r="AI187" i="10"/>
  <c r="AI186" i="10"/>
  <c r="AI190" i="10"/>
  <c r="AI189" i="10"/>
  <c r="AI203" i="10"/>
  <c r="AI188" i="10"/>
  <c r="AK202" i="10"/>
  <c r="AK189" i="10"/>
  <c r="AK188" i="10"/>
  <c r="AK187" i="10"/>
  <c r="AK191" i="10"/>
  <c r="AK281" i="10" s="1"/>
  <c r="AK203" i="10"/>
  <c r="AK201" i="10"/>
  <c r="AK190" i="10"/>
  <c r="AK192" i="10"/>
  <c r="AK186" i="10"/>
  <c r="AC202" i="10"/>
  <c r="AC189" i="10"/>
  <c r="AC188" i="10"/>
  <c r="AC279" i="10" s="1"/>
  <c r="AC187" i="10"/>
  <c r="AC201" i="10"/>
  <c r="AC292" i="10" s="1"/>
  <c r="AC190" i="10"/>
  <c r="AC186" i="10"/>
  <c r="AH201" i="10"/>
  <c r="AH192" i="10"/>
  <c r="AH203" i="10"/>
  <c r="AH202" i="10"/>
  <c r="AH188" i="10"/>
  <c r="AH187" i="10"/>
  <c r="AH186" i="10"/>
  <c r="AH190" i="10"/>
  <c r="AH191" i="10"/>
  <c r="AH189" i="10"/>
  <c r="AF203" i="10"/>
  <c r="AF190" i="10"/>
  <c r="AF281" i="10" s="1"/>
  <c r="AF201" i="10"/>
  <c r="AF192" i="10"/>
  <c r="AF191" i="10"/>
  <c r="AF202" i="10"/>
  <c r="AF189" i="10"/>
  <c r="AF188" i="10"/>
  <c r="AF187" i="10"/>
  <c r="AF186" i="10"/>
  <c r="Z188" i="8"/>
  <c r="Z191" i="8"/>
  <c r="Z186" i="8"/>
  <c r="AH189" i="8"/>
  <c r="AH187" i="8"/>
  <c r="AG190" i="8"/>
  <c r="AG189" i="8"/>
  <c r="AG187" i="8"/>
  <c r="X190" i="8"/>
  <c r="X189" i="8"/>
  <c r="X187" i="8"/>
  <c r="X201" i="8"/>
  <c r="X292" i="8" s="1"/>
  <c r="AC190" i="8"/>
  <c r="AC202" i="8"/>
  <c r="AC200" i="8"/>
  <c r="AC197" i="8"/>
  <c r="AC193" i="8"/>
  <c r="AC189" i="8"/>
  <c r="AC187" i="8"/>
  <c r="AE201" i="8"/>
  <c r="AE191" i="8"/>
  <c r="AE188" i="8"/>
  <c r="AE279" i="8" s="1"/>
  <c r="AE186" i="8"/>
  <c r="R191" i="10"/>
  <c r="R202" i="10"/>
  <c r="R201" i="10"/>
  <c r="R192" i="10"/>
  <c r="R187" i="10"/>
  <c r="R186" i="10"/>
  <c r="R190" i="10"/>
  <c r="R189" i="10"/>
  <c r="R203" i="10"/>
  <c r="R188" i="10"/>
  <c r="Y201" i="10"/>
  <c r="Y192" i="10"/>
  <c r="Y203" i="10"/>
  <c r="Y202" i="10"/>
  <c r="Y190" i="10"/>
  <c r="Y191" i="10"/>
  <c r="Y189" i="10"/>
  <c r="Y186" i="10"/>
  <c r="Y188" i="10"/>
  <c r="Y187" i="10"/>
  <c r="Q201" i="10"/>
  <c r="Q202" i="10"/>
  <c r="Q188" i="10"/>
  <c r="Q187" i="10"/>
  <c r="Q186" i="10"/>
  <c r="Q190" i="10"/>
  <c r="Q189" i="10"/>
  <c r="T202" i="10"/>
  <c r="T189" i="10"/>
  <c r="T188" i="10"/>
  <c r="T187" i="10"/>
  <c r="T191" i="10"/>
  <c r="T203" i="10"/>
  <c r="T201" i="10"/>
  <c r="T190" i="10"/>
  <c r="T281" i="10" s="1"/>
  <c r="T192" i="10"/>
  <c r="T186" i="10"/>
  <c r="J191" i="8"/>
  <c r="F191" i="8"/>
  <c r="M191" i="8"/>
  <c r="I191" i="8"/>
  <c r="E191" i="8"/>
  <c r="J203" i="8"/>
  <c r="AL189" i="8"/>
  <c r="AL280" i="8" s="1"/>
  <c r="AL187" i="8"/>
  <c r="R188" i="8"/>
  <c r="R279" i="8" s="1"/>
  <c r="R191" i="8"/>
  <c r="R186" i="8"/>
  <c r="W186" i="8"/>
  <c r="W190" i="8"/>
  <c r="W189" i="8"/>
  <c r="W187" i="8"/>
  <c r="AF188" i="8"/>
  <c r="AF279" i="8" s="1"/>
  <c r="AF186" i="8"/>
  <c r="AF190" i="8"/>
  <c r="Q196" i="8"/>
  <c r="Q192" i="8"/>
  <c r="Q188" i="8"/>
  <c r="L192" i="10"/>
  <c r="H192" i="10"/>
  <c r="N192" i="10"/>
  <c r="J192" i="10"/>
  <c r="F192" i="10"/>
  <c r="M192" i="10"/>
  <c r="I192" i="10"/>
  <c r="E192" i="10"/>
  <c r="K192" i="10"/>
  <c r="G192" i="10"/>
  <c r="W203" i="10"/>
  <c r="W190" i="10"/>
  <c r="W201" i="10"/>
  <c r="W192" i="10"/>
  <c r="W191" i="10"/>
  <c r="W187" i="10"/>
  <c r="W202" i="10"/>
  <c r="W189" i="10"/>
  <c r="W188" i="10"/>
  <c r="W186" i="10"/>
  <c r="AE191" i="10"/>
  <c r="AE202" i="10"/>
  <c r="AE201" i="10"/>
  <c r="AE192" i="10"/>
  <c r="AE203" i="10"/>
  <c r="AE190" i="10"/>
  <c r="AE186" i="10"/>
  <c r="AE189" i="10"/>
  <c r="AE188" i="10"/>
  <c r="AE187" i="10"/>
  <c r="AG202" i="10"/>
  <c r="AG189" i="10"/>
  <c r="AG188" i="10"/>
  <c r="AG187" i="10"/>
  <c r="AG191" i="10"/>
  <c r="AG203" i="10"/>
  <c r="AG201" i="10"/>
  <c r="AG186" i="10"/>
  <c r="AG192" i="10"/>
  <c r="AG190" i="10"/>
  <c r="AJ203" i="10"/>
  <c r="AJ190" i="10"/>
  <c r="AJ201" i="10"/>
  <c r="AJ192" i="10"/>
  <c r="AJ191" i="10"/>
  <c r="AJ189" i="10"/>
  <c r="AJ280" i="10" s="1"/>
  <c r="AJ188" i="10"/>
  <c r="AJ202" i="10"/>
  <c r="AJ187" i="10"/>
  <c r="AJ186" i="10"/>
  <c r="AD201" i="10"/>
  <c r="AD192" i="10"/>
  <c r="AD203" i="10"/>
  <c r="AD202" i="10"/>
  <c r="AD191" i="10"/>
  <c r="AD187" i="10"/>
  <c r="AD190" i="10"/>
  <c r="AD186" i="10"/>
  <c r="AD189" i="10"/>
  <c r="AD188" i="10"/>
  <c r="H365" i="8"/>
  <c r="K365" i="8"/>
  <c r="E365" i="8"/>
  <c r="E366" i="8" s="1"/>
  <c r="E367" i="8" s="1"/>
  <c r="M281" i="10"/>
  <c r="I281" i="10"/>
  <c r="V281" i="10"/>
  <c r="L281" i="10"/>
  <c r="D281" i="10"/>
  <c r="D370" i="10" s="1"/>
  <c r="S80" i="10"/>
  <c r="S184" i="10" s="1"/>
  <c r="S274" i="10" s="1"/>
  <c r="S363" i="10" s="1"/>
  <c r="AE55" i="10"/>
  <c r="AE80" i="10" s="1"/>
  <c r="AE184" i="10" s="1"/>
  <c r="AE274" i="10" s="1"/>
  <c r="AE363" i="10" s="1"/>
  <c r="G365" i="8"/>
  <c r="G366" i="8" s="1"/>
  <c r="G367" i="8" s="1"/>
  <c r="I365" i="8"/>
  <c r="I366" i="8" s="1"/>
  <c r="D203" i="10"/>
  <c r="P99" i="10"/>
  <c r="D100" i="10"/>
  <c r="AL55" i="10"/>
  <c r="AL80" i="10" s="1"/>
  <c r="AL184" i="10" s="1"/>
  <c r="AL274" i="10" s="1"/>
  <c r="AL363" i="10" s="1"/>
  <c r="Z80" i="10"/>
  <c r="Z184" i="10" s="1"/>
  <c r="Z274" i="10" s="1"/>
  <c r="Z363" i="10" s="1"/>
  <c r="X80" i="10"/>
  <c r="X184" i="10" s="1"/>
  <c r="X274" i="10" s="1"/>
  <c r="X363" i="10" s="1"/>
  <c r="AJ55" i="10"/>
  <c r="AJ80" i="10" s="1"/>
  <c r="AJ184" i="10" s="1"/>
  <c r="AJ274" i="10" s="1"/>
  <c r="AJ363" i="10" s="1"/>
  <c r="N365" i="8"/>
  <c r="L365" i="8"/>
  <c r="L366" i="8" s="1"/>
  <c r="L367" i="8" s="1"/>
  <c r="L368" i="8" s="1"/>
  <c r="L369" i="8" s="1"/>
  <c r="M365" i="8"/>
  <c r="M366" i="8" s="1"/>
  <c r="AG365" i="8"/>
  <c r="D263" i="10"/>
  <c r="D353" i="10" s="1"/>
  <c r="D442" i="10" s="1"/>
  <c r="D160" i="10"/>
  <c r="P159" i="10"/>
  <c r="AB159" i="10" s="1"/>
  <c r="AH55" i="10"/>
  <c r="AH80" i="10" s="1"/>
  <c r="AH184" i="10" s="1"/>
  <c r="AH274" i="10" s="1"/>
  <c r="AH363" i="10" s="1"/>
  <c r="V80" i="10"/>
  <c r="V184" i="10" s="1"/>
  <c r="V274" i="10" s="1"/>
  <c r="V363" i="10" s="1"/>
  <c r="T80" i="10"/>
  <c r="T184" i="10" s="1"/>
  <c r="T274" i="10" s="1"/>
  <c r="T363" i="10" s="1"/>
  <c r="AF55" i="10"/>
  <c r="AF80" i="10" s="1"/>
  <c r="AF184" i="10" s="1"/>
  <c r="AF274" i="10" s="1"/>
  <c r="AF363" i="10" s="1"/>
  <c r="F365" i="8"/>
  <c r="F366" i="8" s="1"/>
  <c r="F367" i="8" s="1"/>
  <c r="J365" i="8"/>
  <c r="J366" i="8" s="1"/>
  <c r="H366" i="10"/>
  <c r="H367" i="10" s="1"/>
  <c r="H368" i="10" s="1"/>
  <c r="H369" i="10" s="1"/>
  <c r="AD55" i="10"/>
  <c r="AD80" i="10" s="1"/>
  <c r="AD184" i="10" s="1"/>
  <c r="AD274" i="10" s="1"/>
  <c r="AD363" i="10" s="1"/>
  <c r="R80" i="10"/>
  <c r="R184" i="10" s="1"/>
  <c r="R274" i="10" s="1"/>
  <c r="R363" i="10" s="1"/>
  <c r="D192" i="10"/>
  <c r="D89" i="10"/>
  <c r="P88" i="10"/>
  <c r="W80" i="10"/>
  <c r="W184" i="10" s="1"/>
  <c r="W274" i="10" s="1"/>
  <c r="W363" i="10" s="1"/>
  <c r="AI55" i="10"/>
  <c r="AI80" i="10" s="1"/>
  <c r="AI184" i="10" s="1"/>
  <c r="AI274" i="10" s="1"/>
  <c r="AI363" i="10" s="1"/>
  <c r="D264" i="8"/>
  <c r="D354" i="8" s="1"/>
  <c r="D443" i="8" s="1"/>
  <c r="D161" i="8"/>
  <c r="D191" i="8"/>
  <c r="D88" i="8"/>
  <c r="D203" i="8"/>
  <c r="D100" i="8"/>
  <c r="U292" i="8"/>
  <c r="K292" i="8"/>
  <c r="G292" i="8"/>
  <c r="AK292" i="8"/>
  <c r="L292" i="8"/>
  <c r="F292" i="8"/>
  <c r="J292" i="8"/>
  <c r="E292" i="8"/>
  <c r="I292" i="8"/>
  <c r="D292" i="8"/>
  <c r="D381" i="8" s="1"/>
  <c r="AL292" i="8"/>
  <c r="M292" i="8"/>
  <c r="H292" i="8"/>
  <c r="W80" i="8"/>
  <c r="W184" i="8" s="1"/>
  <c r="W274" i="8" s="1"/>
  <c r="W363" i="8" s="1"/>
  <c r="AI55" i="8"/>
  <c r="AI80" i="8" s="1"/>
  <c r="AI184" i="8" s="1"/>
  <c r="AI274" i="8" s="1"/>
  <c r="AI363" i="8" s="1"/>
  <c r="S80" i="8"/>
  <c r="S184" i="8" s="1"/>
  <c r="S274" i="8" s="1"/>
  <c r="S363" i="8" s="1"/>
  <c r="AE55" i="8"/>
  <c r="AE80" i="8" s="1"/>
  <c r="AE184" i="8" s="1"/>
  <c r="AE274" i="8" s="1"/>
  <c r="AE363" i="8" s="1"/>
  <c r="Z80" i="8"/>
  <c r="Z184" i="8" s="1"/>
  <c r="Z274" i="8" s="1"/>
  <c r="Z363" i="8" s="1"/>
  <c r="AL55" i="8"/>
  <c r="AL80" i="8" s="1"/>
  <c r="AL184" i="8" s="1"/>
  <c r="AL274" i="8" s="1"/>
  <c r="AL363" i="8" s="1"/>
  <c r="R80" i="8"/>
  <c r="R184" i="8" s="1"/>
  <c r="R274" i="8" s="1"/>
  <c r="R363" i="8" s="1"/>
  <c r="AD55" i="8"/>
  <c r="AD80" i="8" s="1"/>
  <c r="AD184" i="8" s="1"/>
  <c r="AD274" i="8" s="1"/>
  <c r="AD363" i="8" s="1"/>
  <c r="AH364" i="6"/>
  <c r="AD364" i="6"/>
  <c r="X364" i="6"/>
  <c r="T364" i="6"/>
  <c r="P364" i="6"/>
  <c r="J364" i="6"/>
  <c r="F364" i="6"/>
  <c r="AK364" i="6"/>
  <c r="AG364" i="6"/>
  <c r="AC364" i="6"/>
  <c r="W364" i="6"/>
  <c r="S364" i="6"/>
  <c r="M364" i="6"/>
  <c r="I364" i="6"/>
  <c r="E364" i="6"/>
  <c r="D364" i="6"/>
  <c r="AJ364" i="6"/>
  <c r="AF364" i="6"/>
  <c r="AB364" i="6"/>
  <c r="V364" i="6"/>
  <c r="R364" i="6"/>
  <c r="L364" i="6"/>
  <c r="H364" i="6"/>
  <c r="AI364" i="6"/>
  <c r="AE364" i="6"/>
  <c r="Y364" i="6"/>
  <c r="U364" i="6"/>
  <c r="Q364" i="6"/>
  <c r="K364" i="6"/>
  <c r="G364" i="6"/>
  <c r="E175" i="7"/>
  <c r="AK185" i="7"/>
  <c r="AJ185" i="7"/>
  <c r="AI185" i="7"/>
  <c r="AH185" i="7"/>
  <c r="AG185" i="7"/>
  <c r="AF185" i="7"/>
  <c r="AE185" i="7"/>
  <c r="AD185" i="7"/>
  <c r="AC185" i="7"/>
  <c r="AB185" i="7"/>
  <c r="Y185" i="7"/>
  <c r="X185" i="7"/>
  <c r="W185" i="7"/>
  <c r="V185" i="7"/>
  <c r="U185" i="7"/>
  <c r="T185" i="7"/>
  <c r="S185" i="7"/>
  <c r="R185" i="7"/>
  <c r="Q185" i="7"/>
  <c r="P185" i="7"/>
  <c r="M185" i="7"/>
  <c r="L185" i="7"/>
  <c r="K185" i="7"/>
  <c r="J185" i="7"/>
  <c r="I185" i="7"/>
  <c r="H185" i="7"/>
  <c r="G185" i="7"/>
  <c r="F185" i="7"/>
  <c r="E185" i="7"/>
  <c r="D185" i="7"/>
  <c r="C185" i="7"/>
  <c r="C275" i="7" s="1"/>
  <c r="C364" i="7" s="1"/>
  <c r="C184" i="7"/>
  <c r="C274" i="7" s="1"/>
  <c r="C363" i="7" s="1"/>
  <c r="AK185" i="6"/>
  <c r="AJ185" i="6"/>
  <c r="AI185" i="6"/>
  <c r="AH185" i="6"/>
  <c r="AG185" i="6"/>
  <c r="AF185" i="6"/>
  <c r="AE185" i="6"/>
  <c r="AD185" i="6"/>
  <c r="AC185" i="6"/>
  <c r="AB185" i="6"/>
  <c r="Y185" i="6"/>
  <c r="X185" i="6"/>
  <c r="W185" i="6"/>
  <c r="V185" i="6"/>
  <c r="U185" i="6"/>
  <c r="T185" i="6"/>
  <c r="S185" i="6"/>
  <c r="R185" i="6"/>
  <c r="Q185" i="6"/>
  <c r="P185" i="6"/>
  <c r="E185" i="6"/>
  <c r="F185" i="6"/>
  <c r="G185" i="6"/>
  <c r="H185" i="6"/>
  <c r="I185" i="6"/>
  <c r="J185" i="6"/>
  <c r="K185" i="6"/>
  <c r="L185" i="6"/>
  <c r="M185" i="6"/>
  <c r="C184" i="6"/>
  <c r="C274" i="6" s="1"/>
  <c r="C363" i="6" s="1"/>
  <c r="C364" i="6"/>
  <c r="D185" i="6"/>
  <c r="E174" i="6"/>
  <c r="C65" i="6"/>
  <c r="C98" i="6"/>
  <c r="C59" i="6"/>
  <c r="C64" i="6" s="1"/>
  <c r="C58" i="6"/>
  <c r="C57" i="6"/>
  <c r="C56" i="6"/>
  <c r="J88" i="12"/>
  <c r="J89" i="11"/>
  <c r="S100" i="10"/>
  <c r="E89" i="10"/>
  <c r="I100" i="11"/>
  <c r="F100" i="8"/>
  <c r="R100" i="8"/>
  <c r="V161" i="8"/>
  <c r="AK161" i="8"/>
  <c r="U88" i="12"/>
  <c r="H101" i="12"/>
  <c r="H100" i="8"/>
  <c r="X100" i="10"/>
  <c r="AJ160" i="10"/>
  <c r="I88" i="12"/>
  <c r="AJ88" i="8"/>
  <c r="Y88" i="12"/>
  <c r="R88" i="8"/>
  <c r="V100" i="10"/>
  <c r="K89" i="10"/>
  <c r="I89" i="11"/>
  <c r="AD100" i="10"/>
  <c r="W100" i="11"/>
  <c r="Y160" i="10"/>
  <c r="F101" i="12"/>
  <c r="Q88" i="10"/>
  <c r="F88" i="8"/>
  <c r="L89" i="10"/>
  <c r="L101" i="12"/>
  <c r="AK89" i="11"/>
  <c r="M88" i="12"/>
  <c r="X161" i="8"/>
  <c r="L88" i="12"/>
  <c r="V89" i="10"/>
  <c r="Z89" i="10"/>
  <c r="Z160" i="10"/>
  <c r="H88" i="8"/>
  <c r="AK100" i="11"/>
  <c r="AE88" i="12"/>
  <c r="S160" i="10"/>
  <c r="E100" i="10"/>
  <c r="N89" i="10"/>
  <c r="AL89" i="10"/>
  <c r="K88" i="12"/>
  <c r="Z88" i="12"/>
  <c r="T101" i="12"/>
  <c r="K100" i="10"/>
  <c r="AF161" i="8"/>
  <c r="N88" i="8"/>
  <c r="Z161" i="8"/>
  <c r="AG160" i="10"/>
  <c r="AJ101" i="12"/>
  <c r="AH101" i="12"/>
  <c r="T100" i="10"/>
  <c r="K88" i="8"/>
  <c r="AG88" i="8"/>
  <c r="T100" i="8"/>
  <c r="U100" i="11"/>
  <c r="Z100" i="10"/>
  <c r="Y100" i="8"/>
  <c r="AL100" i="10"/>
  <c r="AK100" i="10"/>
  <c r="R100" i="10"/>
  <c r="F100" i="11"/>
  <c r="S100" i="11"/>
  <c r="AC159" i="10"/>
  <c r="AJ100" i="10"/>
  <c r="R101" i="12"/>
  <c r="T89" i="11"/>
  <c r="W100" i="10"/>
  <c r="W88" i="12"/>
  <c r="J100" i="8"/>
  <c r="G100" i="10"/>
  <c r="K89" i="11"/>
  <c r="X100" i="11"/>
  <c r="N100" i="10"/>
  <c r="R89" i="10"/>
  <c r="AG100" i="11"/>
  <c r="L88" i="8"/>
  <c r="H88" i="12"/>
  <c r="AG161" i="8"/>
  <c r="F100" i="10"/>
  <c r="N88" i="12"/>
  <c r="W161" i="8"/>
  <c r="AE160" i="10"/>
  <c r="U88" i="8"/>
  <c r="AH100" i="11"/>
  <c r="AF88" i="12"/>
  <c r="X160" i="10"/>
  <c r="H100" i="10"/>
  <c r="R88" i="12"/>
  <c r="V100" i="11"/>
  <c r="I88" i="8"/>
  <c r="R100" i="11"/>
  <c r="J101" i="12"/>
  <c r="AH88" i="12"/>
  <c r="AD101" i="12"/>
  <c r="U89" i="11"/>
  <c r="Z100" i="8"/>
  <c r="M101" i="12"/>
  <c r="AH89" i="11"/>
  <c r="E88" i="8"/>
  <c r="Q87" i="10"/>
  <c r="L89" i="11"/>
  <c r="AG89" i="10"/>
  <c r="AI100" i="10"/>
  <c r="Y101" i="12"/>
  <c r="F88" i="12"/>
  <c r="Z100" i="11"/>
  <c r="AH89" i="10"/>
  <c r="V101" i="12"/>
  <c r="V88" i="8"/>
  <c r="AI89" i="10"/>
  <c r="X89" i="10"/>
  <c r="S88" i="12"/>
  <c r="U89" i="10"/>
  <c r="L100" i="10"/>
  <c r="E100" i="11"/>
  <c r="AD100" i="8"/>
  <c r="AJ88" i="12"/>
  <c r="AF160" i="10"/>
  <c r="I100" i="10"/>
  <c r="Y88" i="8"/>
  <c r="AE89" i="11"/>
  <c r="AI161" i="8"/>
  <c r="AI89" i="11"/>
  <c r="AL100" i="11"/>
  <c r="W160" i="10"/>
  <c r="AF100" i="8"/>
  <c r="AE161" i="8"/>
  <c r="W88" i="8"/>
  <c r="N89" i="11"/>
  <c r="Q99" i="10"/>
  <c r="E101" i="12"/>
  <c r="AD160" i="10"/>
  <c r="H100" i="11"/>
  <c r="M89" i="11"/>
  <c r="AL100" i="8"/>
  <c r="T100" i="11"/>
  <c r="AE101" i="12"/>
  <c r="J100" i="11"/>
  <c r="Z89" i="11"/>
  <c r="I89" i="10"/>
  <c r="N100" i="11"/>
  <c r="L100" i="11"/>
  <c r="T88" i="12"/>
  <c r="U100" i="8"/>
  <c r="X89" i="11"/>
  <c r="AL160" i="10"/>
  <c r="Y89" i="11"/>
  <c r="M100" i="10"/>
  <c r="AL89" i="11"/>
  <c r="AK89" i="10"/>
  <c r="AG100" i="8"/>
  <c r="T89" i="10"/>
  <c r="AD89" i="10"/>
  <c r="AJ89" i="10"/>
  <c r="AJ161" i="8"/>
  <c r="AI88" i="12"/>
  <c r="G101" i="12"/>
  <c r="V89" i="11"/>
  <c r="Y89" i="10"/>
  <c r="E100" i="8"/>
  <c r="M100" i="8"/>
  <c r="AF100" i="10"/>
  <c r="AG100" i="10"/>
  <c r="AD100" i="11"/>
  <c r="AF88" i="8"/>
  <c r="S100" i="8"/>
  <c r="K100" i="11"/>
  <c r="AL88" i="12"/>
  <c r="L100" i="8"/>
  <c r="AF89" i="10"/>
  <c r="AK101" i="12"/>
  <c r="V100" i="8"/>
  <c r="AF89" i="11"/>
  <c r="I101" i="12"/>
  <c r="Y100" i="10"/>
  <c r="F89" i="11"/>
  <c r="R89" i="11"/>
  <c r="X88" i="12"/>
  <c r="AH100" i="10"/>
  <c r="S88" i="8"/>
  <c r="M100" i="11"/>
  <c r="AF101" i="12"/>
  <c r="S101" i="12"/>
  <c r="H89" i="11"/>
  <c r="U161" i="8"/>
  <c r="I100" i="8"/>
  <c r="S89" i="11"/>
  <c r="AG89" i="11"/>
  <c r="J100" i="10"/>
  <c r="AI100" i="8"/>
  <c r="F89" i="10"/>
  <c r="AD88" i="8"/>
  <c r="AL88" i="8"/>
  <c r="X101" i="12"/>
  <c r="AI160" i="10"/>
  <c r="T88" i="8"/>
  <c r="Y100" i="11"/>
  <c r="M88" i="8"/>
  <c r="W89" i="10"/>
  <c r="N101" i="12"/>
  <c r="W101" i="12"/>
  <c r="AH100" i="8"/>
  <c r="AF100" i="11"/>
  <c r="J89" i="10"/>
  <c r="AK100" i="8"/>
  <c r="M89" i="10"/>
  <c r="AI100" i="11"/>
  <c r="G89" i="11"/>
  <c r="Z88" i="8"/>
  <c r="AL101" i="12"/>
  <c r="G89" i="10"/>
  <c r="X88" i="8"/>
  <c r="AE88" i="8"/>
  <c r="AJ100" i="8"/>
  <c r="AE100" i="11"/>
  <c r="AK88" i="12"/>
  <c r="J88" i="8"/>
  <c r="H89" i="10"/>
  <c r="E89" i="11"/>
  <c r="E88" i="12"/>
  <c r="Z101" i="12"/>
  <c r="Q87" i="12"/>
  <c r="S89" i="10"/>
  <c r="AD88" i="12"/>
  <c r="G88" i="8"/>
  <c r="AJ100" i="11"/>
  <c r="W89" i="11"/>
  <c r="AI101" i="12"/>
  <c r="AK88" i="8"/>
  <c r="G100" i="8"/>
  <c r="AD89" i="11"/>
  <c r="K100" i="8"/>
  <c r="AJ89" i="11"/>
  <c r="AG101" i="12"/>
  <c r="T160" i="10"/>
  <c r="T161" i="8"/>
  <c r="AE89" i="10"/>
  <c r="AG88" i="12"/>
  <c r="AH88" i="8"/>
  <c r="W100" i="8"/>
  <c r="U100" i="10"/>
  <c r="Q100" i="12"/>
  <c r="S161" i="8"/>
  <c r="AI88" i="8"/>
  <c r="K101" i="12"/>
  <c r="X100" i="8"/>
  <c r="G88" i="12"/>
  <c r="N100" i="8"/>
  <c r="Y161" i="8"/>
  <c r="AE100" i="8"/>
  <c r="U101" i="12"/>
  <c r="G100" i="11"/>
  <c r="AE100" i="10"/>
  <c r="V88" i="12"/>
  <c r="Q279" i="8" l="1"/>
  <c r="X281" i="10"/>
  <c r="F368" i="8"/>
  <c r="F369" i="8" s="1"/>
  <c r="E368" i="8"/>
  <c r="E369" i="8" s="1"/>
  <c r="R281" i="10"/>
  <c r="AI281" i="10"/>
  <c r="V278" i="10"/>
  <c r="S292" i="8"/>
  <c r="Y279" i="8"/>
  <c r="J367" i="8"/>
  <c r="J368" i="8" s="1"/>
  <c r="J369" i="8" s="1"/>
  <c r="AH277" i="8"/>
  <c r="F366" i="12"/>
  <c r="F367" i="12" s="1"/>
  <c r="M367" i="8"/>
  <c r="F366" i="10"/>
  <c r="AE292" i="8"/>
  <c r="AH281" i="10"/>
  <c r="K366" i="8"/>
  <c r="K367" i="8" s="1"/>
  <c r="K368" i="8" s="1"/>
  <c r="K369" i="8" s="1"/>
  <c r="AC292" i="8"/>
  <c r="T292" i="8"/>
  <c r="AG281" i="10"/>
  <c r="E367" i="10"/>
  <c r="E368" i="10" s="1"/>
  <c r="E369" i="10" s="1"/>
  <c r="E370" i="10" s="1"/>
  <c r="I367" i="8"/>
  <c r="I368" i="8" s="1"/>
  <c r="I369" i="8" s="1"/>
  <c r="M368" i="8"/>
  <c r="M369" i="8" s="1"/>
  <c r="G368" i="8"/>
  <c r="G369" i="8" s="1"/>
  <c r="H366" i="8"/>
  <c r="H367" i="8" s="1"/>
  <c r="H368" i="8" s="1"/>
  <c r="H369" i="8" s="1"/>
  <c r="U277" i="8"/>
  <c r="U366" i="8" s="1"/>
  <c r="AC278" i="8"/>
  <c r="Q277" i="8"/>
  <c r="N278" i="8"/>
  <c r="N292" i="8"/>
  <c r="AK280" i="10"/>
  <c r="AL281" i="10"/>
  <c r="U281" i="10"/>
  <c r="Z279" i="10"/>
  <c r="T277" i="8"/>
  <c r="N280" i="8"/>
  <c r="AD292" i="8"/>
  <c r="Z280" i="8"/>
  <c r="Y280" i="8"/>
  <c r="M366" i="10"/>
  <c r="M367" i="10" s="1"/>
  <c r="M368" i="10" s="1"/>
  <c r="M369" i="10" s="1"/>
  <c r="M370" i="10" s="1"/>
  <c r="Q278" i="10"/>
  <c r="Y278" i="10"/>
  <c r="Y281" i="10"/>
  <c r="R280" i="10"/>
  <c r="AG280" i="8"/>
  <c r="AF278" i="10"/>
  <c r="AK278" i="10"/>
  <c r="V280" i="10"/>
  <c r="M41" i="9"/>
  <c r="L366" i="10"/>
  <c r="L367" i="10" s="1"/>
  <c r="L368" i="10" s="1"/>
  <c r="L369" i="10" s="1"/>
  <c r="L370" i="10" s="1"/>
  <c r="Y277" i="8"/>
  <c r="G366" i="10"/>
  <c r="G367" i="10" s="1"/>
  <c r="G368" i="10" s="1"/>
  <c r="G369" i="10" s="1"/>
  <c r="G370" i="10" s="1"/>
  <c r="F367" i="10"/>
  <c r="F368" i="10" s="1"/>
  <c r="F369" i="10" s="1"/>
  <c r="AD279" i="10"/>
  <c r="W278" i="10"/>
  <c r="W281" i="10"/>
  <c r="T279" i="10"/>
  <c r="K368" i="10"/>
  <c r="K369" i="10" s="1"/>
  <c r="S278" i="10"/>
  <c r="Q366" i="8"/>
  <c r="I367" i="10"/>
  <c r="I368" i="10" s="1"/>
  <c r="I369" i="10" s="1"/>
  <c r="I370" i="10" s="1"/>
  <c r="AD41" i="9"/>
  <c r="R41" i="9"/>
  <c r="AK41" i="9"/>
  <c r="Y41" i="9"/>
  <c r="AG41" i="9"/>
  <c r="U41" i="9"/>
  <c r="AF41" i="9"/>
  <c r="T41" i="9"/>
  <c r="T366" i="8"/>
  <c r="T367" i="8" s="1"/>
  <c r="AL280" i="10"/>
  <c r="AH41" i="9"/>
  <c r="V41" i="9"/>
  <c r="G42" i="9"/>
  <c r="BD403" i="14"/>
  <c r="R420" i="14"/>
  <c r="AL278" i="8"/>
  <c r="Q292" i="10"/>
  <c r="AH280" i="8"/>
  <c r="AL278" i="10"/>
  <c r="F42" i="9"/>
  <c r="BC403" i="14"/>
  <c r="N368" i="10"/>
  <c r="N369" i="10" s="1"/>
  <c r="N370" i="10" s="1"/>
  <c r="J370" i="10"/>
  <c r="W278" i="8"/>
  <c r="X278" i="8"/>
  <c r="S278" i="8"/>
  <c r="U279" i="8"/>
  <c r="I42" i="9"/>
  <c r="BF403" i="14"/>
  <c r="L42" i="9"/>
  <c r="BI403" i="14"/>
  <c r="E42" i="9"/>
  <c r="BB403" i="14"/>
  <c r="BJ403" i="14"/>
  <c r="AB41" i="9"/>
  <c r="P41" i="9"/>
  <c r="AI41" i="9"/>
  <c r="W41" i="9"/>
  <c r="AK40" i="9"/>
  <c r="Y40" i="9"/>
  <c r="AE41" i="9"/>
  <c r="S41" i="9"/>
  <c r="D353" i="12"/>
  <c r="D442" i="12" s="1"/>
  <c r="D42" i="9"/>
  <c r="BA403" i="14"/>
  <c r="H42" i="9"/>
  <c r="BE403" i="14"/>
  <c r="AJ41" i="9"/>
  <c r="X41" i="9"/>
  <c r="AC41" i="9"/>
  <c r="Q41" i="9"/>
  <c r="R278" i="10"/>
  <c r="AG278" i="8"/>
  <c r="H370" i="10"/>
  <c r="AD281" i="10"/>
  <c r="AJ278" i="10"/>
  <c r="AJ281" i="10"/>
  <c r="AG292" i="10"/>
  <c r="AG279" i="10"/>
  <c r="AE279" i="10"/>
  <c r="AE281" i="10"/>
  <c r="W280" i="8"/>
  <c r="T278" i="10"/>
  <c r="Q280" i="10"/>
  <c r="Y292" i="10"/>
  <c r="R292" i="10"/>
  <c r="AC280" i="8"/>
  <c r="X280" i="8"/>
  <c r="AF279" i="10"/>
  <c r="AH278" i="10"/>
  <c r="K42" i="9"/>
  <c r="BH403" i="14"/>
  <c r="J42" i="9"/>
  <c r="BG403" i="14"/>
  <c r="S410" i="14"/>
  <c r="Y409" i="14"/>
  <c r="T409" i="14"/>
  <c r="Z409" i="14"/>
  <c r="X409" i="14"/>
  <c r="Z418" i="13"/>
  <c r="W409" i="13"/>
  <c r="U415" i="13"/>
  <c r="V409" i="13"/>
  <c r="Y414" i="13"/>
  <c r="T416" i="13"/>
  <c r="S413" i="13"/>
  <c r="R410" i="13"/>
  <c r="X416" i="13"/>
  <c r="AR403" i="14"/>
  <c r="H404" i="14"/>
  <c r="AL331" i="14"/>
  <c r="AL420" i="14" s="1"/>
  <c r="AH331" i="14"/>
  <c r="AH420" i="14" s="1"/>
  <c r="AD331" i="14"/>
  <c r="AD420" i="14" s="1"/>
  <c r="X331" i="14"/>
  <c r="T331" i="14"/>
  <c r="N331" i="14"/>
  <c r="J331" i="14"/>
  <c r="F331" i="14"/>
  <c r="AK331" i="14"/>
  <c r="AK420" i="14" s="1"/>
  <c r="AG331" i="14"/>
  <c r="AG420" i="14" s="1"/>
  <c r="AC331" i="14"/>
  <c r="AC420" i="14" s="1"/>
  <c r="W331" i="14"/>
  <c r="W420" i="14" s="1"/>
  <c r="S331" i="14"/>
  <c r="M331" i="14"/>
  <c r="I331" i="14"/>
  <c r="E331" i="14"/>
  <c r="AF331" i="14"/>
  <c r="AF420" i="14" s="1"/>
  <c r="V331" i="14"/>
  <c r="V420" i="14" s="1"/>
  <c r="L331" i="14"/>
  <c r="D331" i="14"/>
  <c r="D420" i="14" s="1"/>
  <c r="AE331" i="14"/>
  <c r="AE420" i="14" s="1"/>
  <c r="U331" i="14"/>
  <c r="U420" i="14" s="1"/>
  <c r="K331" i="14"/>
  <c r="Y331" i="14"/>
  <c r="G331" i="14"/>
  <c r="AJ331" i="14"/>
  <c r="AJ420" i="14" s="1"/>
  <c r="R331" i="14"/>
  <c r="AI331" i="14"/>
  <c r="AI420" i="14" s="1"/>
  <c r="Q331" i="14"/>
  <c r="Q420" i="14" s="1"/>
  <c r="Z331" i="14"/>
  <c r="H331" i="14"/>
  <c r="E404" i="14"/>
  <c r="AO403" i="14"/>
  <c r="J404" i="14"/>
  <c r="AT403" i="14"/>
  <c r="G404" i="14"/>
  <c r="AQ403" i="14"/>
  <c r="AS403" i="14"/>
  <c r="I404" i="14"/>
  <c r="D139" i="14"/>
  <c r="Q139" i="14" s="1"/>
  <c r="Q242" i="14"/>
  <c r="P138" i="14"/>
  <c r="AB138" i="14" s="1"/>
  <c r="D242" i="14"/>
  <c r="R138" i="14"/>
  <c r="R242" i="14" s="1"/>
  <c r="N138" i="14"/>
  <c r="N242" i="14" s="1"/>
  <c r="F138" i="14"/>
  <c r="F242" i="14" s="1"/>
  <c r="M138" i="14"/>
  <c r="M242" i="14" s="1"/>
  <c r="E138" i="14"/>
  <c r="E242" i="14" s="1"/>
  <c r="L138" i="14"/>
  <c r="L242" i="14" s="1"/>
  <c r="H138" i="14"/>
  <c r="H242" i="14" s="1"/>
  <c r="W138" i="14"/>
  <c r="W242" i="14" s="1"/>
  <c r="S138" i="14"/>
  <c r="S242" i="14" s="1"/>
  <c r="AE138" i="14"/>
  <c r="AE242" i="14" s="1"/>
  <c r="AH138" i="14"/>
  <c r="AH242" i="14" s="1"/>
  <c r="V138" i="14"/>
  <c r="V242" i="14" s="1"/>
  <c r="AJ138" i="14"/>
  <c r="AJ242" i="14" s="1"/>
  <c r="AF138" i="14"/>
  <c r="AF242" i="14" s="1"/>
  <c r="Z138" i="14"/>
  <c r="Z242" i="14" s="1"/>
  <c r="T138" i="14"/>
  <c r="T242" i="14" s="1"/>
  <c r="AI138" i="14"/>
  <c r="AI242" i="14" s="1"/>
  <c r="J138" i="14"/>
  <c r="J242" i="14" s="1"/>
  <c r="I138" i="14"/>
  <c r="I242" i="14" s="1"/>
  <c r="K138" i="14"/>
  <c r="K242" i="14" s="1"/>
  <c r="G138" i="14"/>
  <c r="G242" i="14" s="1"/>
  <c r="X138" i="14"/>
  <c r="X242" i="14" s="1"/>
  <c r="AL138" i="14"/>
  <c r="AL242" i="14" s="1"/>
  <c r="U138" i="14"/>
  <c r="U242" i="14" s="1"/>
  <c r="Y138" i="14"/>
  <c r="Y242" i="14" s="1"/>
  <c r="AG138" i="14"/>
  <c r="AG242" i="14" s="1"/>
  <c r="AD138" i="14"/>
  <c r="AD242" i="14" s="1"/>
  <c r="AK138" i="14"/>
  <c r="AK242" i="14" s="1"/>
  <c r="AC138" i="14"/>
  <c r="AC242" i="14" s="1"/>
  <c r="M404" i="14"/>
  <c r="AW403" i="14"/>
  <c r="F404" i="14"/>
  <c r="AP403" i="14"/>
  <c r="AV403" i="14"/>
  <c r="L404" i="14"/>
  <c r="K404" i="14"/>
  <c r="AU403" i="14"/>
  <c r="N404" i="14"/>
  <c r="AX403" i="14"/>
  <c r="AX402" i="13"/>
  <c r="N403" i="13"/>
  <c r="BJ403" i="13" s="1"/>
  <c r="AS403" i="13"/>
  <c r="I404" i="13"/>
  <c r="BE404" i="13" s="1"/>
  <c r="D242" i="13"/>
  <c r="D139" i="13"/>
  <c r="Q138" i="13"/>
  <c r="Q242" i="13" s="1"/>
  <c r="AC138" i="13"/>
  <c r="AC242" i="13" s="1"/>
  <c r="M138" i="13"/>
  <c r="M242" i="13" s="1"/>
  <c r="E138" i="13"/>
  <c r="E242" i="13" s="1"/>
  <c r="H138" i="13"/>
  <c r="H242" i="13" s="1"/>
  <c r="W138" i="13"/>
  <c r="W242" i="13" s="1"/>
  <c r="AI138" i="13"/>
  <c r="AI242" i="13" s="1"/>
  <c r="AE138" i="13"/>
  <c r="AE242" i="13" s="1"/>
  <c r="S138" i="13"/>
  <c r="S242" i="13" s="1"/>
  <c r="N138" i="13"/>
  <c r="N242" i="13" s="1"/>
  <c r="V138" i="13"/>
  <c r="V242" i="13" s="1"/>
  <c r="T138" i="13"/>
  <c r="T242" i="13" s="1"/>
  <c r="AL138" i="13"/>
  <c r="AL242" i="13" s="1"/>
  <c r="AK138" i="13"/>
  <c r="AK242" i="13" s="1"/>
  <c r="AJ138" i="13"/>
  <c r="AJ242" i="13" s="1"/>
  <c r="G138" i="13"/>
  <c r="G242" i="13" s="1"/>
  <c r="J138" i="13"/>
  <c r="J242" i="13" s="1"/>
  <c r="U138" i="13"/>
  <c r="U242" i="13" s="1"/>
  <c r="AD138" i="13"/>
  <c r="AD242" i="13" s="1"/>
  <c r="AH138" i="13"/>
  <c r="AH242" i="13" s="1"/>
  <c r="Y138" i="13"/>
  <c r="Y242" i="13" s="1"/>
  <c r="I138" i="13"/>
  <c r="I242" i="13" s="1"/>
  <c r="L138" i="13"/>
  <c r="L242" i="13" s="1"/>
  <c r="X138" i="13"/>
  <c r="X242" i="13" s="1"/>
  <c r="Z138" i="13"/>
  <c r="Z242" i="13" s="1"/>
  <c r="AF138" i="13"/>
  <c r="AF242" i="13" s="1"/>
  <c r="R138" i="13"/>
  <c r="R242" i="13" s="1"/>
  <c r="K138" i="13"/>
  <c r="K242" i="13" s="1"/>
  <c r="F138" i="13"/>
  <c r="F242" i="13" s="1"/>
  <c r="AG138" i="13"/>
  <c r="AG242" i="13" s="1"/>
  <c r="G404" i="13"/>
  <c r="BC404" i="13" s="1"/>
  <c r="AQ403" i="13"/>
  <c r="K404" i="13"/>
  <c r="BG404" i="13" s="1"/>
  <c r="AU403" i="13"/>
  <c r="AL331" i="13"/>
  <c r="AL420" i="13" s="1"/>
  <c r="AH331" i="13"/>
  <c r="AH420" i="13" s="1"/>
  <c r="AD331" i="13"/>
  <c r="AD420" i="13" s="1"/>
  <c r="X331" i="13"/>
  <c r="T331" i="13"/>
  <c r="N331" i="13"/>
  <c r="J331" i="13"/>
  <c r="F331" i="13"/>
  <c r="AK331" i="13"/>
  <c r="AK420" i="13" s="1"/>
  <c r="AG331" i="13"/>
  <c r="AG420" i="13" s="1"/>
  <c r="AC331" i="13"/>
  <c r="AC420" i="13" s="1"/>
  <c r="W331" i="13"/>
  <c r="S331" i="13"/>
  <c r="M331" i="13"/>
  <c r="I331" i="13"/>
  <c r="E331" i="13"/>
  <c r="AJ331" i="13"/>
  <c r="AJ420" i="13" s="1"/>
  <c r="AF331" i="13"/>
  <c r="AF420" i="13" s="1"/>
  <c r="Z331" i="13"/>
  <c r="V331" i="13"/>
  <c r="R331" i="13"/>
  <c r="L331" i="13"/>
  <c r="H331" i="13"/>
  <c r="D331" i="13"/>
  <c r="D420" i="13" s="1"/>
  <c r="C59" i="9" s="1"/>
  <c r="U331" i="13"/>
  <c r="AI331" i="13"/>
  <c r="AI420" i="13" s="1"/>
  <c r="Q331" i="13"/>
  <c r="Q420" i="13" s="1"/>
  <c r="AE331" i="13"/>
  <c r="AE420" i="13" s="1"/>
  <c r="Y331" i="13"/>
  <c r="K331" i="13"/>
  <c r="G331" i="13"/>
  <c r="AO403" i="13"/>
  <c r="E404" i="13"/>
  <c r="BA404" i="13" s="1"/>
  <c r="L404" i="13"/>
  <c r="BH404" i="13" s="1"/>
  <c r="AV403" i="13"/>
  <c r="J404" i="13"/>
  <c r="BF404" i="13" s="1"/>
  <c r="AT403" i="13"/>
  <c r="H404" i="13"/>
  <c r="BD404" i="13" s="1"/>
  <c r="AR403" i="13"/>
  <c r="F404" i="13"/>
  <c r="BB404" i="13" s="1"/>
  <c r="AP403" i="13"/>
  <c r="AW403" i="13"/>
  <c r="M404" i="13"/>
  <c r="BI404" i="13" s="1"/>
  <c r="U292" i="12"/>
  <c r="AE279" i="12"/>
  <c r="AH278" i="12"/>
  <c r="AJ292" i="12"/>
  <c r="Z279" i="12"/>
  <c r="Q278" i="12"/>
  <c r="Y292" i="12"/>
  <c r="V279" i="12"/>
  <c r="W292" i="12"/>
  <c r="S278" i="12"/>
  <c r="AD278" i="12"/>
  <c r="AL292" i="12"/>
  <c r="AF278" i="12"/>
  <c r="AK278" i="12"/>
  <c r="R280" i="12"/>
  <c r="AI280" i="12"/>
  <c r="Q293" i="12"/>
  <c r="G367" i="12"/>
  <c r="K367" i="12"/>
  <c r="H367" i="12"/>
  <c r="N367" i="12"/>
  <c r="L366" i="12"/>
  <c r="M366" i="12"/>
  <c r="E367" i="12"/>
  <c r="J367" i="12"/>
  <c r="X279" i="12"/>
  <c r="U279" i="12"/>
  <c r="AE278" i="12"/>
  <c r="AJ279" i="12"/>
  <c r="AG279" i="12"/>
  <c r="Z278" i="12"/>
  <c r="T279" i="12"/>
  <c r="Y279" i="12"/>
  <c r="V278" i="12"/>
  <c r="W279" i="12"/>
  <c r="S293" i="12"/>
  <c r="AL279" i="12"/>
  <c r="AF293" i="12"/>
  <c r="AC279" i="12"/>
  <c r="AK293" i="12"/>
  <c r="I367" i="12"/>
  <c r="M367" i="11"/>
  <c r="L367" i="11"/>
  <c r="F367" i="11"/>
  <c r="AG280" i="11"/>
  <c r="AC280" i="11"/>
  <c r="AE281" i="11"/>
  <c r="AF281" i="11"/>
  <c r="AK280" i="11"/>
  <c r="Y280" i="11"/>
  <c r="Y292" i="11"/>
  <c r="Z280" i="11"/>
  <c r="X280" i="11"/>
  <c r="J367" i="11"/>
  <c r="T281" i="11"/>
  <c r="G367" i="11"/>
  <c r="I367" i="11"/>
  <c r="AD279" i="11"/>
  <c r="V281" i="11"/>
  <c r="R292" i="11"/>
  <c r="K366" i="11"/>
  <c r="H366" i="11"/>
  <c r="E366" i="11"/>
  <c r="Q191" i="10"/>
  <c r="Q281" i="10" s="1"/>
  <c r="C102" i="7"/>
  <c r="C205" i="7"/>
  <c r="C295" i="7" s="1"/>
  <c r="C384" i="7" s="1"/>
  <c r="O101" i="7"/>
  <c r="AA101" i="7" s="1"/>
  <c r="C88" i="7"/>
  <c r="C191" i="7"/>
  <c r="C281" i="7" s="1"/>
  <c r="C370" i="7" s="1"/>
  <c r="O87" i="7"/>
  <c r="AA87" i="7" s="1"/>
  <c r="C88" i="6"/>
  <c r="C191" i="6"/>
  <c r="C281" i="6" s="1"/>
  <c r="C370" i="6" s="1"/>
  <c r="U278" i="10"/>
  <c r="U280" i="10"/>
  <c r="S281" i="10"/>
  <c r="AK280" i="8"/>
  <c r="AF278" i="8"/>
  <c r="AJ292" i="8"/>
  <c r="AH279" i="8"/>
  <c r="V292" i="8"/>
  <c r="Z292" i="8"/>
  <c r="AC277" i="8"/>
  <c r="AI280" i="8"/>
  <c r="AH292" i="8"/>
  <c r="N280" i="11"/>
  <c r="T280" i="11"/>
  <c r="AL278" i="11"/>
  <c r="AI278" i="11"/>
  <c r="AE292" i="12"/>
  <c r="Z292" i="12"/>
  <c r="V292" i="12"/>
  <c r="C82" i="6"/>
  <c r="C186" i="6" s="1"/>
  <c r="C276" i="6" s="1"/>
  <c r="C365" i="6" s="1"/>
  <c r="O82" i="6"/>
  <c r="AA82" i="6"/>
  <c r="AE280" i="10"/>
  <c r="T292" i="10"/>
  <c r="Y279" i="10"/>
  <c r="AH280" i="10"/>
  <c r="AD277" i="8"/>
  <c r="AD366" i="8" s="1"/>
  <c r="AK277" i="8"/>
  <c r="AK366" i="8" s="1"/>
  <c r="AK367" i="8" s="1"/>
  <c r="W278" i="11"/>
  <c r="X280" i="12"/>
  <c r="R293" i="12"/>
  <c r="AJ280" i="12"/>
  <c r="AG280" i="12"/>
  <c r="AI293" i="12"/>
  <c r="T280" i="12"/>
  <c r="W280" i="12"/>
  <c r="AC280" i="12"/>
  <c r="AB87" i="10"/>
  <c r="C99" i="6"/>
  <c r="C202" i="6"/>
  <c r="C292" i="6" s="1"/>
  <c r="C381" i="6" s="1"/>
  <c r="K370" i="10"/>
  <c r="Z280" i="10"/>
  <c r="N277" i="8"/>
  <c r="N366" i="8" s="1"/>
  <c r="N367" i="8" s="1"/>
  <c r="Y366" i="8"/>
  <c r="R278" i="12"/>
  <c r="AH279" i="12"/>
  <c r="AI278" i="12"/>
  <c r="Q279" i="12"/>
  <c r="S279" i="12"/>
  <c r="AD279" i="12"/>
  <c r="AF279" i="12"/>
  <c r="AK279" i="12"/>
  <c r="N279" i="11"/>
  <c r="T279" i="11"/>
  <c r="W292" i="11"/>
  <c r="AC279" i="11"/>
  <c r="R278" i="11"/>
  <c r="AL280" i="11"/>
  <c r="U278" i="11"/>
  <c r="AE279" i="11"/>
  <c r="AE292" i="11"/>
  <c r="AF292" i="11"/>
  <c r="S278" i="11"/>
  <c r="S292" i="11"/>
  <c r="Y281" i="11"/>
  <c r="AH279" i="11"/>
  <c r="Z281" i="11"/>
  <c r="AI280" i="11"/>
  <c r="X278" i="11"/>
  <c r="X292" i="11"/>
  <c r="AJ281" i="11"/>
  <c r="W279" i="11"/>
  <c r="S279" i="11"/>
  <c r="Q191" i="12"/>
  <c r="M192" i="12"/>
  <c r="I192" i="12"/>
  <c r="E192" i="12"/>
  <c r="L192" i="12"/>
  <c r="H192" i="12"/>
  <c r="K192" i="12"/>
  <c r="G192" i="12"/>
  <c r="N192" i="12"/>
  <c r="J192" i="12"/>
  <c r="F192" i="12"/>
  <c r="X192" i="12"/>
  <c r="U192" i="12"/>
  <c r="AE192" i="12"/>
  <c r="R192" i="12"/>
  <c r="AH192" i="12"/>
  <c r="AJ192" i="12"/>
  <c r="AG192" i="12"/>
  <c r="AI192" i="12"/>
  <c r="Z192" i="12"/>
  <c r="T192" i="12"/>
  <c r="Y192" i="12"/>
  <c r="V192" i="12"/>
  <c r="W192" i="12"/>
  <c r="S192" i="12"/>
  <c r="AD192" i="12"/>
  <c r="AL192" i="12"/>
  <c r="AF192" i="12"/>
  <c r="AK192" i="12"/>
  <c r="Q204" i="12"/>
  <c r="M205" i="12"/>
  <c r="I205" i="12"/>
  <c r="E205" i="12"/>
  <c r="L205" i="12"/>
  <c r="H205" i="12"/>
  <c r="K205" i="12"/>
  <c r="G205" i="12"/>
  <c r="N205" i="12"/>
  <c r="J205" i="12"/>
  <c r="F205" i="12"/>
  <c r="X205" i="12"/>
  <c r="U205" i="12"/>
  <c r="AE205" i="12"/>
  <c r="R205" i="12"/>
  <c r="AH205" i="12"/>
  <c r="AJ205" i="12"/>
  <c r="AG205" i="12"/>
  <c r="AI205" i="12"/>
  <c r="Z205" i="12"/>
  <c r="T205" i="12"/>
  <c r="Y205" i="12"/>
  <c r="V205" i="12"/>
  <c r="W205" i="12"/>
  <c r="S205" i="12"/>
  <c r="AD205" i="12"/>
  <c r="AL205" i="12"/>
  <c r="AF205" i="12"/>
  <c r="AK205" i="12"/>
  <c r="D264" i="12"/>
  <c r="D161" i="12"/>
  <c r="P160" i="12"/>
  <c r="AB160" i="12" s="1"/>
  <c r="AI294" i="12"/>
  <c r="AE294" i="12"/>
  <c r="Y294" i="12"/>
  <c r="U294" i="12"/>
  <c r="Q294" i="12"/>
  <c r="K294" i="12"/>
  <c r="G294" i="12"/>
  <c r="AL294" i="12"/>
  <c r="AH294" i="12"/>
  <c r="AD294" i="12"/>
  <c r="X294" i="12"/>
  <c r="T294" i="12"/>
  <c r="N294" i="12"/>
  <c r="J294" i="12"/>
  <c r="F294" i="12"/>
  <c r="AK294" i="12"/>
  <c r="AG294" i="12"/>
  <c r="W294" i="12"/>
  <c r="S294" i="12"/>
  <c r="M294" i="12"/>
  <c r="I294" i="12"/>
  <c r="E294" i="12"/>
  <c r="AJ294" i="12"/>
  <c r="AF294" i="12"/>
  <c r="Z294" i="12"/>
  <c r="V294" i="12"/>
  <c r="R294" i="12"/>
  <c r="L294" i="12"/>
  <c r="H294" i="12"/>
  <c r="D294" i="12"/>
  <c r="D383" i="12" s="1"/>
  <c r="X277" i="12"/>
  <c r="X276" i="12"/>
  <c r="X365" i="12" s="1"/>
  <c r="X278" i="12"/>
  <c r="U278" i="12"/>
  <c r="AE276" i="12"/>
  <c r="AE365" i="12" s="1"/>
  <c r="AE277" i="12"/>
  <c r="AE293" i="12"/>
  <c r="R279" i="12"/>
  <c r="AH292" i="12"/>
  <c r="AH280" i="12"/>
  <c r="AJ278" i="12"/>
  <c r="AG276" i="12"/>
  <c r="AG365" i="12" s="1"/>
  <c r="AG277" i="12"/>
  <c r="AG278" i="12"/>
  <c r="AI279" i="12"/>
  <c r="Z276" i="12"/>
  <c r="Z365" i="12" s="1"/>
  <c r="Z277" i="12"/>
  <c r="Z293" i="12"/>
  <c r="T276" i="12"/>
  <c r="T365" i="12" s="1"/>
  <c r="T277" i="12"/>
  <c r="T278" i="12"/>
  <c r="Q292" i="12"/>
  <c r="Q280" i="12"/>
  <c r="Y278" i="12"/>
  <c r="V276" i="12"/>
  <c r="V365" i="12" s="1"/>
  <c r="V277" i="12"/>
  <c r="V293" i="12"/>
  <c r="W278" i="12"/>
  <c r="S292" i="12"/>
  <c r="S280" i="12"/>
  <c r="AD292" i="12"/>
  <c r="AD280" i="12"/>
  <c r="AL278" i="12"/>
  <c r="AF292" i="12"/>
  <c r="AF280" i="12"/>
  <c r="AC278" i="12"/>
  <c r="AK280" i="12"/>
  <c r="AB87" i="12"/>
  <c r="AH276" i="12"/>
  <c r="AH365" i="12" s="1"/>
  <c r="AH277" i="12"/>
  <c r="AH293" i="12"/>
  <c r="Q276" i="12"/>
  <c r="Q365" i="12" s="1"/>
  <c r="Q277" i="12"/>
  <c r="S277" i="12"/>
  <c r="S276" i="12"/>
  <c r="S365" i="12" s="1"/>
  <c r="AD276" i="12"/>
  <c r="AD365" i="12" s="1"/>
  <c r="AD277" i="12"/>
  <c r="AD293" i="12"/>
  <c r="AF276" i="12"/>
  <c r="AF365" i="12" s="1"/>
  <c r="AF277" i="12"/>
  <c r="D192" i="12"/>
  <c r="D89" i="12"/>
  <c r="P88" i="12"/>
  <c r="AB100" i="12"/>
  <c r="U280" i="12"/>
  <c r="R276" i="12"/>
  <c r="R365" i="12" s="1"/>
  <c r="R277" i="12"/>
  <c r="AI276" i="12"/>
  <c r="AI365" i="12" s="1"/>
  <c r="AI277" i="12"/>
  <c r="Y280" i="12"/>
  <c r="AL280" i="12"/>
  <c r="AC277" i="12"/>
  <c r="AC276" i="12"/>
  <c r="AC365" i="12" s="1"/>
  <c r="AK276" i="12"/>
  <c r="AK365" i="12" s="1"/>
  <c r="AK277" i="12"/>
  <c r="AL281" i="12"/>
  <c r="AH281" i="12"/>
  <c r="AD281" i="12"/>
  <c r="X281" i="12"/>
  <c r="T281" i="12"/>
  <c r="N281" i="12"/>
  <c r="J281" i="12"/>
  <c r="F281" i="12"/>
  <c r="AI281" i="12"/>
  <c r="AE281" i="12"/>
  <c r="Y281" i="12"/>
  <c r="U281" i="12"/>
  <c r="Q281" i="12"/>
  <c r="K281" i="12"/>
  <c r="G281" i="12"/>
  <c r="AG281" i="12"/>
  <c r="W281" i="12"/>
  <c r="M281" i="12"/>
  <c r="E281" i="12"/>
  <c r="AF281" i="12"/>
  <c r="V281" i="12"/>
  <c r="L281" i="12"/>
  <c r="D281" i="12"/>
  <c r="D370" i="12" s="1"/>
  <c r="AK281" i="12"/>
  <c r="S281" i="12"/>
  <c r="I281" i="12"/>
  <c r="AJ281" i="12"/>
  <c r="Z281" i="12"/>
  <c r="R281" i="12"/>
  <c r="H281" i="12"/>
  <c r="D205" i="12"/>
  <c r="D102" i="12"/>
  <c r="P101" i="12"/>
  <c r="X293" i="12"/>
  <c r="U277" i="12"/>
  <c r="U276" i="12"/>
  <c r="U365" i="12" s="1"/>
  <c r="U293" i="12"/>
  <c r="AE280" i="12"/>
  <c r="R292" i="12"/>
  <c r="AJ276" i="12"/>
  <c r="AJ365" i="12" s="1"/>
  <c r="AJ277" i="12"/>
  <c r="AJ293" i="12"/>
  <c r="AG293" i="12"/>
  <c r="AI292" i="12"/>
  <c r="Z280" i="12"/>
  <c r="T293" i="12"/>
  <c r="Y276" i="12"/>
  <c r="Y365" i="12" s="1"/>
  <c r="Y277" i="12"/>
  <c r="Y293" i="12"/>
  <c r="V280" i="12"/>
  <c r="W276" i="12"/>
  <c r="W365" i="12" s="1"/>
  <c r="W277" i="12"/>
  <c r="W293" i="12"/>
  <c r="AL277" i="12"/>
  <c r="AL276" i="12"/>
  <c r="AL365" i="12" s="1"/>
  <c r="AL293" i="12"/>
  <c r="AC293" i="12"/>
  <c r="J193" i="11"/>
  <c r="F193" i="11"/>
  <c r="M193" i="11"/>
  <c r="I193" i="11"/>
  <c r="E193" i="11"/>
  <c r="L193" i="11"/>
  <c r="H193" i="11"/>
  <c r="K193" i="11"/>
  <c r="G193" i="11"/>
  <c r="AD193" i="11"/>
  <c r="N193" i="11"/>
  <c r="T193" i="11"/>
  <c r="V193" i="11"/>
  <c r="AG193" i="11"/>
  <c r="W193" i="11"/>
  <c r="R193" i="11"/>
  <c r="AL193" i="11"/>
  <c r="U193" i="11"/>
  <c r="AE193" i="11"/>
  <c r="AF193" i="11"/>
  <c r="S193" i="11"/>
  <c r="AK193" i="11"/>
  <c r="Y193" i="11"/>
  <c r="AH193" i="11"/>
  <c r="Z193" i="11"/>
  <c r="AI193" i="11"/>
  <c r="X193" i="11"/>
  <c r="AJ193" i="11"/>
  <c r="J204" i="11"/>
  <c r="F204" i="11"/>
  <c r="M204" i="11"/>
  <c r="I204" i="11"/>
  <c r="E204" i="11"/>
  <c r="L204" i="11"/>
  <c r="H204" i="11"/>
  <c r="K204" i="11"/>
  <c r="G204" i="11"/>
  <c r="AD204" i="11"/>
  <c r="N204" i="11"/>
  <c r="T204" i="11"/>
  <c r="V204" i="11"/>
  <c r="AG204" i="11"/>
  <c r="W204" i="11"/>
  <c r="R204" i="11"/>
  <c r="AL204" i="11"/>
  <c r="U204" i="11"/>
  <c r="AE204" i="11"/>
  <c r="AF204" i="11"/>
  <c r="S204" i="11"/>
  <c r="AK204" i="11"/>
  <c r="Y204" i="11"/>
  <c r="AH204" i="11"/>
  <c r="Z204" i="11"/>
  <c r="AI204" i="11"/>
  <c r="X204" i="11"/>
  <c r="AJ204" i="11"/>
  <c r="D193" i="11"/>
  <c r="D90" i="11"/>
  <c r="D204" i="11"/>
  <c r="D101" i="11"/>
  <c r="Q279" i="11"/>
  <c r="Q278" i="11"/>
  <c r="N278" i="11"/>
  <c r="T278" i="11"/>
  <c r="AG281" i="11"/>
  <c r="AG276" i="11"/>
  <c r="AG365" i="11" s="1"/>
  <c r="AG277" i="11"/>
  <c r="W280" i="11"/>
  <c r="R280" i="11"/>
  <c r="AL276" i="11"/>
  <c r="AL365" i="11" s="1"/>
  <c r="AL277" i="11"/>
  <c r="U280" i="11"/>
  <c r="U292" i="11"/>
  <c r="AE278" i="11"/>
  <c r="AF279" i="11"/>
  <c r="AF278" i="11"/>
  <c r="S280" i="11"/>
  <c r="AK281" i="11"/>
  <c r="AK277" i="11"/>
  <c r="AK276" i="11"/>
  <c r="AK365" i="11" s="1"/>
  <c r="Y276" i="11"/>
  <c r="Y365" i="11" s="1"/>
  <c r="Y277" i="11"/>
  <c r="AI276" i="11"/>
  <c r="AI365" i="11" s="1"/>
  <c r="AI277" i="11"/>
  <c r="AI281" i="11"/>
  <c r="X281" i="11"/>
  <c r="AJ292" i="11"/>
  <c r="D264" i="11"/>
  <c r="D354" i="11" s="1"/>
  <c r="D443" i="11" s="1"/>
  <c r="D161" i="11"/>
  <c r="AL282" i="11"/>
  <c r="AH282" i="11"/>
  <c r="AD282" i="11"/>
  <c r="X282" i="11"/>
  <c r="T282" i="11"/>
  <c r="N282" i="11"/>
  <c r="J282" i="11"/>
  <c r="F282" i="11"/>
  <c r="AJ282" i="11"/>
  <c r="AE282" i="11"/>
  <c r="W282" i="11"/>
  <c r="R282" i="11"/>
  <c r="K282" i="11"/>
  <c r="E282" i="11"/>
  <c r="AI282" i="11"/>
  <c r="AC282" i="11"/>
  <c r="V282" i="11"/>
  <c r="Q282" i="11"/>
  <c r="I282" i="11"/>
  <c r="D282" i="11"/>
  <c r="D371" i="11" s="1"/>
  <c r="AG282" i="11"/>
  <c r="Z282" i="11"/>
  <c r="U282" i="11"/>
  <c r="M282" i="11"/>
  <c r="H282" i="11"/>
  <c r="AK282" i="11"/>
  <c r="AF282" i="11"/>
  <c r="Y282" i="11"/>
  <c r="S282" i="11"/>
  <c r="L282" i="11"/>
  <c r="G282" i="11"/>
  <c r="AK293" i="11"/>
  <c r="AG293" i="11"/>
  <c r="AC293" i="11"/>
  <c r="W293" i="11"/>
  <c r="S293" i="11"/>
  <c r="M293" i="11"/>
  <c r="I293" i="11"/>
  <c r="E293" i="11"/>
  <c r="AJ293" i="11"/>
  <c r="AE293" i="11"/>
  <c r="X293" i="11"/>
  <c r="R293" i="11"/>
  <c r="K293" i="11"/>
  <c r="F293" i="11"/>
  <c r="AI293" i="11"/>
  <c r="AD293" i="11"/>
  <c r="V293" i="11"/>
  <c r="Q293" i="11"/>
  <c r="J293" i="11"/>
  <c r="D293" i="11"/>
  <c r="D382" i="11" s="1"/>
  <c r="AH293" i="11"/>
  <c r="Z293" i="11"/>
  <c r="U293" i="11"/>
  <c r="N293" i="11"/>
  <c r="H293" i="11"/>
  <c r="AL293" i="11"/>
  <c r="AF293" i="11"/>
  <c r="Y293" i="11"/>
  <c r="T293" i="11"/>
  <c r="L293" i="11"/>
  <c r="G293" i="11"/>
  <c r="Q280" i="11"/>
  <c r="AD278" i="11"/>
  <c r="N281" i="11"/>
  <c r="N292" i="11"/>
  <c r="T292" i="11"/>
  <c r="V292" i="11"/>
  <c r="V278" i="11"/>
  <c r="AG279" i="11"/>
  <c r="W281" i="11"/>
  <c r="AC278" i="11"/>
  <c r="R276" i="11"/>
  <c r="R365" i="11" s="1"/>
  <c r="R277" i="11"/>
  <c r="R281" i="11"/>
  <c r="AL279" i="11"/>
  <c r="U281" i="11"/>
  <c r="AE280" i="11"/>
  <c r="AF277" i="11"/>
  <c r="AF276" i="11"/>
  <c r="AF365" i="11" s="1"/>
  <c r="AF280" i="11"/>
  <c r="S281" i="11"/>
  <c r="AK279" i="11"/>
  <c r="Y278" i="11"/>
  <c r="AH278" i="11"/>
  <c r="Z292" i="11"/>
  <c r="Z278" i="11"/>
  <c r="AI279" i="11"/>
  <c r="AI292" i="11"/>
  <c r="X276" i="11"/>
  <c r="X365" i="11" s="1"/>
  <c r="X277" i="11"/>
  <c r="X279" i="11"/>
  <c r="AJ276" i="11"/>
  <c r="AJ365" i="11" s="1"/>
  <c r="AJ277" i="11"/>
  <c r="AJ278" i="11"/>
  <c r="Q281" i="11"/>
  <c r="Q276" i="11"/>
  <c r="Q365" i="11" s="1"/>
  <c r="AO365" i="11" s="1"/>
  <c r="Q277" i="11"/>
  <c r="Q292" i="11"/>
  <c r="AD276" i="11"/>
  <c r="AD365" i="11" s="1"/>
  <c r="AD277" i="11"/>
  <c r="V280" i="11"/>
  <c r="W277" i="11"/>
  <c r="W276" i="11"/>
  <c r="W365" i="11" s="1"/>
  <c r="AC292" i="11"/>
  <c r="AC276" i="11"/>
  <c r="AC365" i="11" s="1"/>
  <c r="AC277" i="11"/>
  <c r="U276" i="11"/>
  <c r="U365" i="11" s="1"/>
  <c r="U277" i="11"/>
  <c r="AE276" i="11"/>
  <c r="AE365" i="11" s="1"/>
  <c r="AE277" i="11"/>
  <c r="S276" i="11"/>
  <c r="S365" i="11" s="1"/>
  <c r="S277" i="11"/>
  <c r="AH277" i="11"/>
  <c r="AH276" i="11"/>
  <c r="AH365" i="11" s="1"/>
  <c r="AJ280" i="11"/>
  <c r="N276" i="11"/>
  <c r="N365" i="11" s="1"/>
  <c r="N277" i="11"/>
  <c r="T277" i="11"/>
  <c r="T276" i="11"/>
  <c r="T365" i="11" s="1"/>
  <c r="V276" i="11"/>
  <c r="V365" i="11" s="1"/>
  <c r="V277" i="11"/>
  <c r="Z277" i="11"/>
  <c r="Z276" i="11"/>
  <c r="Z365" i="11" s="1"/>
  <c r="I204" i="8"/>
  <c r="R204" i="8"/>
  <c r="Z204" i="8"/>
  <c r="L192" i="8"/>
  <c r="H192" i="8"/>
  <c r="AL192" i="8"/>
  <c r="AH192" i="8"/>
  <c r="Y192" i="8"/>
  <c r="U192" i="8"/>
  <c r="Q192" i="10"/>
  <c r="K193" i="10"/>
  <c r="G193" i="10"/>
  <c r="M193" i="10"/>
  <c r="I193" i="10"/>
  <c r="E193" i="10"/>
  <c r="L193" i="10"/>
  <c r="H193" i="10"/>
  <c r="J193" i="10"/>
  <c r="F193" i="10"/>
  <c r="N193" i="10"/>
  <c r="AD193" i="10"/>
  <c r="AJ193" i="10"/>
  <c r="AG193" i="10"/>
  <c r="AE193" i="10"/>
  <c r="W193" i="10"/>
  <c r="T193" i="10"/>
  <c r="Y193" i="10"/>
  <c r="R193" i="10"/>
  <c r="AF193" i="10"/>
  <c r="AH193" i="10"/>
  <c r="AK193" i="10"/>
  <c r="AI193" i="10"/>
  <c r="AL193" i="10"/>
  <c r="V193" i="10"/>
  <c r="X193" i="10"/>
  <c r="U193" i="10"/>
  <c r="Z193" i="10"/>
  <c r="S193" i="10"/>
  <c r="M204" i="10"/>
  <c r="I204" i="10"/>
  <c r="E204" i="10"/>
  <c r="K204" i="10"/>
  <c r="G204" i="10"/>
  <c r="N204" i="10"/>
  <c r="J204" i="10"/>
  <c r="F204" i="10"/>
  <c r="L204" i="10"/>
  <c r="H204" i="10"/>
  <c r="AD204" i="10"/>
  <c r="AJ204" i="10"/>
  <c r="AG204" i="10"/>
  <c r="AE204" i="10"/>
  <c r="W204" i="10"/>
  <c r="T204" i="10"/>
  <c r="Y204" i="10"/>
  <c r="R204" i="10"/>
  <c r="AF204" i="10"/>
  <c r="AH204" i="10"/>
  <c r="AK204" i="10"/>
  <c r="AI204" i="10"/>
  <c r="AL204" i="10"/>
  <c r="V204" i="10"/>
  <c r="X204" i="10"/>
  <c r="U204" i="10"/>
  <c r="Z204" i="10"/>
  <c r="S204" i="10"/>
  <c r="Q203" i="10"/>
  <c r="Q293" i="10" s="1"/>
  <c r="M204" i="8"/>
  <c r="E204" i="8"/>
  <c r="L204" i="8"/>
  <c r="J192" i="8"/>
  <c r="F192" i="8"/>
  <c r="M192" i="8"/>
  <c r="I192" i="8"/>
  <c r="E192" i="8"/>
  <c r="J204" i="8"/>
  <c r="F204" i="8"/>
  <c r="K204" i="8"/>
  <c r="G204" i="8"/>
  <c r="H204" i="8"/>
  <c r="K192" i="8"/>
  <c r="G192" i="8"/>
  <c r="AI204" i="8"/>
  <c r="AE204" i="8"/>
  <c r="S204" i="8"/>
  <c r="Y204" i="8"/>
  <c r="AK204" i="8"/>
  <c r="T204" i="8"/>
  <c r="AF204" i="8"/>
  <c r="X204" i="8"/>
  <c r="AJ204" i="8"/>
  <c r="W204" i="8"/>
  <c r="AG204" i="8"/>
  <c r="AH204" i="8"/>
  <c r="V204" i="8"/>
  <c r="N204" i="8"/>
  <c r="U204" i="8"/>
  <c r="AD204" i="8"/>
  <c r="AL204" i="8"/>
  <c r="AD192" i="8"/>
  <c r="AK192" i="8"/>
  <c r="T192" i="8"/>
  <c r="X192" i="8"/>
  <c r="AG192" i="8"/>
  <c r="AE192" i="8"/>
  <c r="S192" i="8"/>
  <c r="AF192" i="8"/>
  <c r="AJ192" i="8"/>
  <c r="AI192" i="8"/>
  <c r="W192" i="8"/>
  <c r="R192" i="8"/>
  <c r="V192" i="8"/>
  <c r="N192" i="8"/>
  <c r="Z192" i="8"/>
  <c r="AD279" i="8"/>
  <c r="V278" i="8"/>
  <c r="AD278" i="10"/>
  <c r="AG280" i="10"/>
  <c r="Q279" i="10"/>
  <c r="AC280" i="10"/>
  <c r="AI279" i="10"/>
  <c r="X292" i="10"/>
  <c r="X280" i="10"/>
  <c r="AI277" i="8"/>
  <c r="AI366" i="8" s="1"/>
  <c r="AC276" i="8"/>
  <c r="AC365" i="8" s="1"/>
  <c r="AI279" i="8"/>
  <c r="AF280" i="8"/>
  <c r="AJ278" i="8"/>
  <c r="R278" i="8"/>
  <c r="N279" i="8"/>
  <c r="AE278" i="8"/>
  <c r="AC279" i="8"/>
  <c r="W292" i="10"/>
  <c r="AD280" i="10"/>
  <c r="AD292" i="10"/>
  <c r="AJ279" i="10"/>
  <c r="AJ292" i="10"/>
  <c r="AE292" i="10"/>
  <c r="W279" i="10"/>
  <c r="T280" i="10"/>
  <c r="R279" i="10"/>
  <c r="AH278" i="8"/>
  <c r="Z279" i="8"/>
  <c r="AF280" i="10"/>
  <c r="AF292" i="10"/>
  <c r="AH279" i="10"/>
  <c r="AH292" i="10"/>
  <c r="AK292" i="10"/>
  <c r="AK279" i="10"/>
  <c r="AI278" i="10"/>
  <c r="V279" i="10"/>
  <c r="S280" i="8"/>
  <c r="Z278" i="10"/>
  <c r="S279" i="10"/>
  <c r="S292" i="10"/>
  <c r="AG277" i="8"/>
  <c r="AG366" i="8" s="1"/>
  <c r="AG367" i="8" s="1"/>
  <c r="T280" i="8"/>
  <c r="T279" i="8"/>
  <c r="T368" i="8" s="1"/>
  <c r="AJ280" i="8"/>
  <c r="R280" i="8"/>
  <c r="AE280" i="8"/>
  <c r="Q278" i="8"/>
  <c r="U278" i="8"/>
  <c r="AH366" i="8"/>
  <c r="F370" i="10"/>
  <c r="AG278" i="10"/>
  <c r="AE278" i="10"/>
  <c r="W280" i="10"/>
  <c r="Y280" i="10"/>
  <c r="AC278" i="10"/>
  <c r="AI280" i="10"/>
  <c r="AL279" i="10"/>
  <c r="X278" i="10"/>
  <c r="U279" i="10"/>
  <c r="AL277" i="8"/>
  <c r="AL366" i="8" s="1"/>
  <c r="X277" i="8"/>
  <c r="X366" i="8" s="1"/>
  <c r="X367" i="8" s="1"/>
  <c r="AD278" i="8"/>
  <c r="X279" i="8"/>
  <c r="AL279" i="8"/>
  <c r="Z278" i="8"/>
  <c r="S279" i="8"/>
  <c r="Q280" i="8"/>
  <c r="Y278" i="8"/>
  <c r="Y367" i="8" s="1"/>
  <c r="Y368" i="8" s="1"/>
  <c r="Y369" i="8" s="1"/>
  <c r="AK279" i="8"/>
  <c r="AI278" i="8"/>
  <c r="W279" i="8"/>
  <c r="AG279" i="8"/>
  <c r="U280" i="8"/>
  <c r="AB88" i="10"/>
  <c r="D193" i="10"/>
  <c r="P89" i="10"/>
  <c r="D90" i="10"/>
  <c r="AL282" i="10"/>
  <c r="AH282" i="10"/>
  <c r="AD282" i="10"/>
  <c r="X282" i="10"/>
  <c r="T282" i="10"/>
  <c r="N282" i="10"/>
  <c r="N371" i="10" s="1"/>
  <c r="J282" i="10"/>
  <c r="F282" i="10"/>
  <c r="AK282" i="10"/>
  <c r="AG282" i="10"/>
  <c r="W282" i="10"/>
  <c r="S282" i="10"/>
  <c r="M282" i="10"/>
  <c r="I282" i="10"/>
  <c r="E282" i="10"/>
  <c r="AJ282" i="10"/>
  <c r="AF282" i="10"/>
  <c r="Z282" i="10"/>
  <c r="V282" i="10"/>
  <c r="R282" i="10"/>
  <c r="L282" i="10"/>
  <c r="H282" i="10"/>
  <c r="H371" i="10" s="1"/>
  <c r="D282" i="10"/>
  <c r="D371" i="10" s="1"/>
  <c r="Y282" i="10"/>
  <c r="G282" i="10"/>
  <c r="U282" i="10"/>
  <c r="AI282" i="10"/>
  <c r="AE282" i="10"/>
  <c r="K282" i="10"/>
  <c r="K371" i="10" s="1"/>
  <c r="D264" i="10"/>
  <c r="D354" i="10" s="1"/>
  <c r="D443" i="10" s="1"/>
  <c r="D161" i="10"/>
  <c r="P160" i="10"/>
  <c r="AB160" i="10" s="1"/>
  <c r="D204" i="10"/>
  <c r="D101" i="10"/>
  <c r="P100" i="10"/>
  <c r="AB99" i="10"/>
  <c r="AL293" i="10"/>
  <c r="AH293" i="10"/>
  <c r="AD293" i="10"/>
  <c r="X293" i="10"/>
  <c r="T293" i="10"/>
  <c r="N293" i="10"/>
  <c r="J293" i="10"/>
  <c r="F293" i="10"/>
  <c r="AK293" i="10"/>
  <c r="AG293" i="10"/>
  <c r="W293" i="10"/>
  <c r="S293" i="10"/>
  <c r="M293" i="10"/>
  <c r="I293" i="10"/>
  <c r="E293" i="10"/>
  <c r="AJ293" i="10"/>
  <c r="AF293" i="10"/>
  <c r="Z293" i="10"/>
  <c r="V293" i="10"/>
  <c r="R293" i="10"/>
  <c r="L293" i="10"/>
  <c r="H293" i="10"/>
  <c r="D293" i="10"/>
  <c r="D382" i="10" s="1"/>
  <c r="AI293" i="10"/>
  <c r="AE293" i="10"/>
  <c r="Y293" i="10"/>
  <c r="U293" i="10"/>
  <c r="K293" i="10"/>
  <c r="G293" i="10"/>
  <c r="AD277" i="10"/>
  <c r="AD276" i="10"/>
  <c r="AD365" i="10" s="1"/>
  <c r="AJ276" i="10"/>
  <c r="AJ365" i="10" s="1"/>
  <c r="AJ277" i="10"/>
  <c r="AG276" i="10"/>
  <c r="AG365" i="10" s="1"/>
  <c r="AG277" i="10"/>
  <c r="AE277" i="10"/>
  <c r="AE276" i="10"/>
  <c r="AE365" i="10" s="1"/>
  <c r="W277" i="10"/>
  <c r="W276" i="10"/>
  <c r="W365" i="10" s="1"/>
  <c r="AF276" i="8"/>
  <c r="AF365" i="8" s="1"/>
  <c r="AF277" i="8"/>
  <c r="W276" i="8"/>
  <c r="W365" i="8" s="1"/>
  <c r="W277" i="8"/>
  <c r="R277" i="8"/>
  <c r="R276" i="8"/>
  <c r="R365" i="8" s="1"/>
  <c r="T276" i="10"/>
  <c r="T365" i="10" s="1"/>
  <c r="T277" i="10"/>
  <c r="Q276" i="10"/>
  <c r="Q365" i="10" s="1"/>
  <c r="Q277" i="10"/>
  <c r="Y277" i="10"/>
  <c r="Y276" i="10"/>
  <c r="Y365" i="10" s="1"/>
  <c r="R276" i="10"/>
  <c r="R365" i="10" s="1"/>
  <c r="R277" i="10"/>
  <c r="AE276" i="8"/>
  <c r="AE365" i="8" s="1"/>
  <c r="AE277" i="8"/>
  <c r="Z276" i="8"/>
  <c r="Z365" i="8" s="1"/>
  <c r="Z277" i="8"/>
  <c r="AF277" i="10"/>
  <c r="AF276" i="10"/>
  <c r="AF365" i="10" s="1"/>
  <c r="AH276" i="10"/>
  <c r="AH365" i="10" s="1"/>
  <c r="AH277" i="10"/>
  <c r="AC277" i="10"/>
  <c r="AC276" i="10"/>
  <c r="AC365" i="10" s="1"/>
  <c r="AK276" i="10"/>
  <c r="AK365" i="10" s="1"/>
  <c r="AK277" i="10"/>
  <c r="AI276" i="10"/>
  <c r="AI365" i="10" s="1"/>
  <c r="AI277" i="10"/>
  <c r="AL276" i="10"/>
  <c r="AL365" i="10" s="1"/>
  <c r="AL277" i="10"/>
  <c r="V277" i="10"/>
  <c r="V276" i="10"/>
  <c r="V365" i="10" s="1"/>
  <c r="S276" i="8"/>
  <c r="S365" i="8" s="1"/>
  <c r="S277" i="8"/>
  <c r="AJ276" i="8"/>
  <c r="AJ365" i="8" s="1"/>
  <c r="AJ277" i="8"/>
  <c r="V276" i="8"/>
  <c r="V365" i="8" s="1"/>
  <c r="V277" i="8"/>
  <c r="X277" i="10"/>
  <c r="X276" i="10"/>
  <c r="X365" i="10" s="1"/>
  <c r="U276" i="10"/>
  <c r="U365" i="10" s="1"/>
  <c r="U277" i="10"/>
  <c r="Z277" i="10"/>
  <c r="Z276" i="10"/>
  <c r="Z365" i="10" s="1"/>
  <c r="S276" i="10"/>
  <c r="S365" i="10" s="1"/>
  <c r="S277" i="10"/>
  <c r="D204" i="8"/>
  <c r="D101" i="8"/>
  <c r="AJ293" i="8"/>
  <c r="AF293" i="8"/>
  <c r="Z293" i="8"/>
  <c r="V293" i="8"/>
  <c r="R293" i="8"/>
  <c r="L293" i="8"/>
  <c r="H293" i="8"/>
  <c r="D293" i="8"/>
  <c r="D382" i="8" s="1"/>
  <c r="AL293" i="8"/>
  <c r="AG293" i="8"/>
  <c r="Y293" i="8"/>
  <c r="T293" i="8"/>
  <c r="M293" i="8"/>
  <c r="G293" i="8"/>
  <c r="AK293" i="8"/>
  <c r="AE293" i="8"/>
  <c r="X293" i="8"/>
  <c r="S293" i="8"/>
  <c r="K293" i="8"/>
  <c r="F293" i="8"/>
  <c r="AI293" i="8"/>
  <c r="AD293" i="8"/>
  <c r="W293" i="8"/>
  <c r="Q293" i="8"/>
  <c r="J293" i="8"/>
  <c r="E293" i="8"/>
  <c r="AH293" i="8"/>
  <c r="AC293" i="8"/>
  <c r="U293" i="8"/>
  <c r="N293" i="8"/>
  <c r="I293" i="8"/>
  <c r="D192" i="8"/>
  <c r="D89" i="8"/>
  <c r="AK281" i="8"/>
  <c r="AG281" i="8"/>
  <c r="AC281" i="8"/>
  <c r="W281" i="8"/>
  <c r="S281" i="8"/>
  <c r="M281" i="8"/>
  <c r="M370" i="8" s="1"/>
  <c r="I281" i="8"/>
  <c r="E281" i="8"/>
  <c r="AJ281" i="8"/>
  <c r="AF281" i="8"/>
  <c r="Z281" i="8"/>
  <c r="V281" i="8"/>
  <c r="R281" i="8"/>
  <c r="L281" i="8"/>
  <c r="L370" i="8" s="1"/>
  <c r="H281" i="8"/>
  <c r="D281" i="8"/>
  <c r="D370" i="8" s="1"/>
  <c r="AL281" i="8"/>
  <c r="AH281" i="8"/>
  <c r="AD281" i="8"/>
  <c r="X281" i="8"/>
  <c r="T281" i="8"/>
  <c r="N281" i="8"/>
  <c r="J281" i="8"/>
  <c r="J370" i="8" s="1"/>
  <c r="F281" i="8"/>
  <c r="F370" i="8" s="1"/>
  <c r="Y281" i="8"/>
  <c r="G281" i="8"/>
  <c r="U281" i="8"/>
  <c r="AI281" i="8"/>
  <c r="Q281" i="8"/>
  <c r="AE281" i="8"/>
  <c r="K281" i="8"/>
  <c r="D265" i="8"/>
  <c r="D355" i="8" s="1"/>
  <c r="D444" i="8" s="1"/>
  <c r="C62" i="6"/>
  <c r="C63" i="6"/>
  <c r="C59" i="7"/>
  <c r="C58" i="7"/>
  <c r="C57" i="7"/>
  <c r="C56" i="7"/>
  <c r="L89" i="12"/>
  <c r="AI90" i="11"/>
  <c r="AF89" i="8"/>
  <c r="X101" i="10"/>
  <c r="X101" i="8"/>
  <c r="AH101" i="10"/>
  <c r="AI101" i="8"/>
  <c r="G89" i="12"/>
  <c r="AL90" i="11"/>
  <c r="F102" i="12"/>
  <c r="H101" i="10"/>
  <c r="AJ101" i="11"/>
  <c r="AH101" i="8"/>
  <c r="AD90" i="10"/>
  <c r="G101" i="10"/>
  <c r="R101" i="10"/>
  <c r="T90" i="10"/>
  <c r="AE90" i="11"/>
  <c r="Q101" i="12"/>
  <c r="T101" i="10"/>
  <c r="J90" i="10"/>
  <c r="AH101" i="11"/>
  <c r="AI89" i="8"/>
  <c r="Z89" i="8"/>
  <c r="X101" i="11"/>
  <c r="W161" i="10"/>
  <c r="E101" i="10"/>
  <c r="I102" i="12"/>
  <c r="G90" i="11"/>
  <c r="R90" i="11"/>
  <c r="AL161" i="10"/>
  <c r="U101" i="11"/>
  <c r="F90" i="11"/>
  <c r="M89" i="8"/>
  <c r="AH102" i="12"/>
  <c r="AJ90" i="11"/>
  <c r="J89" i="12"/>
  <c r="AI101" i="11"/>
  <c r="N101" i="8"/>
  <c r="AG90" i="10"/>
  <c r="V89" i="8"/>
  <c r="F89" i="8"/>
  <c r="AL90" i="10"/>
  <c r="AD89" i="8"/>
  <c r="E89" i="8"/>
  <c r="AK89" i="12"/>
  <c r="Y101" i="11"/>
  <c r="L101" i="11"/>
  <c r="AJ89" i="8"/>
  <c r="I101" i="11"/>
  <c r="S90" i="10"/>
  <c r="Y102" i="12"/>
  <c r="G102" i="12"/>
  <c r="I101" i="8"/>
  <c r="I89" i="12"/>
  <c r="H101" i="8"/>
  <c r="F89" i="12"/>
  <c r="AG90" i="11"/>
  <c r="U101" i="8"/>
  <c r="AL101" i="11"/>
  <c r="K89" i="12"/>
  <c r="U101" i="10"/>
  <c r="AG89" i="12"/>
  <c r="S101" i="8"/>
  <c r="M90" i="11"/>
  <c r="T89" i="12"/>
  <c r="M90" i="10"/>
  <c r="Z90" i="10"/>
  <c r="L101" i="8"/>
  <c r="H90" i="11"/>
  <c r="W101" i="8"/>
  <c r="Q88" i="12"/>
  <c r="U89" i="12"/>
  <c r="Z101" i="10"/>
  <c r="AD161" i="10"/>
  <c r="T102" i="12"/>
  <c r="R102" i="12"/>
  <c r="Q89" i="10"/>
  <c r="L90" i="11"/>
  <c r="AK89" i="8"/>
  <c r="M102" i="12"/>
  <c r="G89" i="8"/>
  <c r="AG89" i="8"/>
  <c r="U90" i="11"/>
  <c r="AG101" i="10"/>
  <c r="W90" i="10"/>
  <c r="AI102" i="12"/>
  <c r="AD90" i="11"/>
  <c r="L89" i="8"/>
  <c r="K101" i="10"/>
  <c r="K101" i="8"/>
  <c r="K89" i="8"/>
  <c r="R90" i="10"/>
  <c r="AG102" i="12"/>
  <c r="N89" i="8"/>
  <c r="Y90" i="11"/>
  <c r="AH89" i="12"/>
  <c r="T101" i="11"/>
  <c r="AH89" i="8"/>
  <c r="Z102" i="12"/>
  <c r="AI89" i="12"/>
  <c r="F101" i="10"/>
  <c r="AF161" i="10"/>
  <c r="K90" i="10"/>
  <c r="Z101" i="11"/>
  <c r="W101" i="10"/>
  <c r="AF89" i="12"/>
  <c r="J101" i="11"/>
  <c r="E101" i="8"/>
  <c r="AE90" i="10"/>
  <c r="E102" i="12"/>
  <c r="L101" i="10"/>
  <c r="E90" i="11"/>
  <c r="M101" i="11"/>
  <c r="AJ161" i="10"/>
  <c r="AF101" i="8"/>
  <c r="E89" i="12"/>
  <c r="AC88" i="10"/>
  <c r="S89" i="8"/>
  <c r="M89" i="12"/>
  <c r="AI90" i="10"/>
  <c r="AG101" i="8"/>
  <c r="AE89" i="12"/>
  <c r="AD101" i="11"/>
  <c r="AL89" i="8"/>
  <c r="AI161" i="10"/>
  <c r="AJ101" i="10"/>
  <c r="Y89" i="8"/>
  <c r="X89" i="8"/>
  <c r="X90" i="10"/>
  <c r="S101" i="10"/>
  <c r="AD102" i="12"/>
  <c r="H89" i="8"/>
  <c r="AC160" i="10"/>
  <c r="AL89" i="12"/>
  <c r="AJ101" i="8"/>
  <c r="J101" i="10"/>
  <c r="Z90" i="11"/>
  <c r="T90" i="11"/>
  <c r="V89" i="12"/>
  <c r="AL102" i="12"/>
  <c r="V90" i="11"/>
  <c r="E101" i="11"/>
  <c r="AE89" i="8"/>
  <c r="V101" i="10"/>
  <c r="I90" i="10"/>
  <c r="R101" i="11"/>
  <c r="W102" i="12"/>
  <c r="AG101" i="11"/>
  <c r="Z161" i="10"/>
  <c r="V101" i="11"/>
  <c r="AJ102" i="12"/>
  <c r="U90" i="10"/>
  <c r="AD101" i="10"/>
  <c r="W90" i="11"/>
  <c r="W101" i="11"/>
  <c r="AJ90" i="10"/>
  <c r="I101" i="10"/>
  <c r="N89" i="12"/>
  <c r="AE101" i="8"/>
  <c r="N90" i="11"/>
  <c r="S90" i="11"/>
  <c r="I90" i="11"/>
  <c r="Q100" i="10"/>
  <c r="V102" i="12"/>
  <c r="AI101" i="10"/>
  <c r="AD89" i="12"/>
  <c r="J102" i="12"/>
  <c r="S89" i="12"/>
  <c r="H102" i="12"/>
  <c r="T101" i="8"/>
  <c r="Y90" i="10"/>
  <c r="H101" i="11"/>
  <c r="AH90" i="10"/>
  <c r="AF101" i="10"/>
  <c r="M101" i="10"/>
  <c r="L102" i="12"/>
  <c r="AE161" i="10"/>
  <c r="Y101" i="8"/>
  <c r="AC87" i="12"/>
  <c r="AH90" i="11"/>
  <c r="F101" i="8"/>
  <c r="R101" i="8"/>
  <c r="H89" i="12"/>
  <c r="S161" i="10"/>
  <c r="G90" i="10"/>
  <c r="AC87" i="10"/>
  <c r="F101" i="11"/>
  <c r="K102" i="12"/>
  <c r="X89" i="12"/>
  <c r="AF90" i="11"/>
  <c r="F90" i="10"/>
  <c r="R89" i="12"/>
  <c r="AD101" i="8"/>
  <c r="U89" i="8"/>
  <c r="T161" i="10"/>
  <c r="V90" i="10"/>
  <c r="S102" i="12"/>
  <c r="J89" i="8"/>
  <c r="X90" i="11"/>
  <c r="M101" i="8"/>
  <c r="L90" i="10"/>
  <c r="N102" i="12"/>
  <c r="Z89" i="12"/>
  <c r="I89" i="8"/>
  <c r="AC100" i="12"/>
  <c r="AK90" i="11"/>
  <c r="G101" i="8"/>
  <c r="AK101" i="10"/>
  <c r="R89" i="8"/>
  <c r="U102" i="12"/>
  <c r="K101" i="11"/>
  <c r="Y101" i="10"/>
  <c r="N101" i="10"/>
  <c r="AK101" i="8"/>
  <c r="W89" i="12"/>
  <c r="W89" i="8"/>
  <c r="AF102" i="12"/>
  <c r="AK90" i="10"/>
  <c r="AC99" i="10"/>
  <c r="N101" i="11"/>
  <c r="T89" i="8"/>
  <c r="J101" i="8"/>
  <c r="AK101" i="11"/>
  <c r="X161" i="10"/>
  <c r="Y89" i="12"/>
  <c r="H90" i="10"/>
  <c r="AE101" i="11"/>
  <c r="Y161" i="10"/>
  <c r="Z101" i="8"/>
  <c r="N90" i="10"/>
  <c r="G101" i="11"/>
  <c r="AL101" i="10"/>
  <c r="J90" i="11"/>
  <c r="X102" i="12"/>
  <c r="AJ89" i="12"/>
  <c r="AK102" i="12"/>
  <c r="E90" i="10"/>
  <c r="AF101" i="11"/>
  <c r="AG161" i="10"/>
  <c r="K90" i="11"/>
  <c r="AE102" i="12"/>
  <c r="V101" i="8"/>
  <c r="AF90" i="10"/>
  <c r="AE101" i="10"/>
  <c r="S101" i="11"/>
  <c r="AL101" i="8"/>
  <c r="G370" i="8" l="1"/>
  <c r="Q367" i="8"/>
  <c r="Q368" i="8" s="1"/>
  <c r="T369" i="8"/>
  <c r="E370" i="8"/>
  <c r="H370" i="8"/>
  <c r="I370" i="8"/>
  <c r="E371" i="10"/>
  <c r="AL367" i="8"/>
  <c r="AL368" i="8" s="1"/>
  <c r="AL369" i="8" s="1"/>
  <c r="AL370" i="8" s="1"/>
  <c r="AC366" i="8"/>
  <c r="AC367" i="8" s="1"/>
  <c r="K370" i="8"/>
  <c r="I371" i="10"/>
  <c r="U367" i="8"/>
  <c r="U368" i="8" s="1"/>
  <c r="U369" i="8" s="1"/>
  <c r="U370" i="8" s="1"/>
  <c r="S366" i="10"/>
  <c r="S367" i="10" s="1"/>
  <c r="S368" i="10" s="1"/>
  <c r="S369" i="10" s="1"/>
  <c r="S370" i="10" s="1"/>
  <c r="S371" i="10" s="1"/>
  <c r="U366" i="10"/>
  <c r="U367" i="10" s="1"/>
  <c r="U368" i="10" s="1"/>
  <c r="U369" i="10" s="1"/>
  <c r="U370" i="10" s="1"/>
  <c r="U371" i="10" s="1"/>
  <c r="V366" i="8"/>
  <c r="V367" i="8" s="1"/>
  <c r="V368" i="8" s="1"/>
  <c r="V369" i="8" s="1"/>
  <c r="S366" i="8"/>
  <c r="S367" i="8" s="1"/>
  <c r="S368" i="8" s="1"/>
  <c r="S369" i="8" s="1"/>
  <c r="S370" i="8" s="1"/>
  <c r="AL366" i="10"/>
  <c r="AL367" i="10" s="1"/>
  <c r="AL368" i="10" s="1"/>
  <c r="AL369" i="10" s="1"/>
  <c r="AL370" i="10" s="1"/>
  <c r="AL371" i="10" s="1"/>
  <c r="AK366" i="10"/>
  <c r="AK367" i="10" s="1"/>
  <c r="AK368" i="10" s="1"/>
  <c r="AK369" i="10" s="1"/>
  <c r="AK370" i="10" s="1"/>
  <c r="AK371" i="10" s="1"/>
  <c r="AH366" i="10"/>
  <c r="AH367" i="10" s="1"/>
  <c r="AH368" i="10" s="1"/>
  <c r="AH369" i="10" s="1"/>
  <c r="AH370" i="10" s="1"/>
  <c r="AH371" i="10" s="1"/>
  <c r="Z366" i="8"/>
  <c r="Z367" i="8" s="1"/>
  <c r="Z368" i="8" s="1"/>
  <c r="Z369" i="8" s="1"/>
  <c r="Z370" i="8" s="1"/>
  <c r="R366" i="10"/>
  <c r="R367" i="10" s="1"/>
  <c r="R368" i="10" s="1"/>
  <c r="R369" i="10" s="1"/>
  <c r="R370" i="10" s="1"/>
  <c r="R371" i="10" s="1"/>
  <c r="Q366" i="10"/>
  <c r="Q367" i="10" s="1"/>
  <c r="Q368" i="10" s="1"/>
  <c r="Q369" i="10" s="1"/>
  <c r="Q370" i="10" s="1"/>
  <c r="AF366" i="8"/>
  <c r="AF367" i="8" s="1"/>
  <c r="AF368" i="8" s="1"/>
  <c r="AF369" i="8" s="1"/>
  <c r="AJ366" i="10"/>
  <c r="AJ367" i="10" s="1"/>
  <c r="AJ368" i="10" s="1"/>
  <c r="AJ369" i="10" s="1"/>
  <c r="AJ370" i="10" s="1"/>
  <c r="AJ371" i="10" s="1"/>
  <c r="AK368" i="8"/>
  <c r="AK369" i="8" s="1"/>
  <c r="AG368" i="8"/>
  <c r="AG369" i="8" s="1"/>
  <c r="BJ404" i="14"/>
  <c r="AB42" i="9"/>
  <c r="P42" i="9"/>
  <c r="F43" i="9"/>
  <c r="BC404" i="14"/>
  <c r="D43" i="9"/>
  <c r="BA404" i="14"/>
  <c r="G43" i="9"/>
  <c r="BD404" i="14"/>
  <c r="AI42" i="9"/>
  <c r="W42" i="9"/>
  <c r="M42" i="9"/>
  <c r="AJ42" i="9"/>
  <c r="X42" i="9"/>
  <c r="L43" i="9"/>
  <c r="BI404" i="14"/>
  <c r="AJ366" i="8"/>
  <c r="AJ367" i="8" s="1"/>
  <c r="AJ368" i="8" s="1"/>
  <c r="AJ369" i="8" s="1"/>
  <c r="AI366" i="10"/>
  <c r="AI367" i="10" s="1"/>
  <c r="AI368" i="10" s="1"/>
  <c r="AI369" i="10" s="1"/>
  <c r="AI370" i="10" s="1"/>
  <c r="AI371" i="10" s="1"/>
  <c r="AE366" i="8"/>
  <c r="AE367" i="8" s="1"/>
  <c r="AE368" i="8" s="1"/>
  <c r="AE369" i="8" s="1"/>
  <c r="T366" i="10"/>
  <c r="T367" i="10" s="1"/>
  <c r="T368" i="10" s="1"/>
  <c r="T369" i="10" s="1"/>
  <c r="T370" i="10" s="1"/>
  <c r="T371" i="10" s="1"/>
  <c r="Q282" i="10"/>
  <c r="D354" i="12"/>
  <c r="D443" i="12" s="1"/>
  <c r="J43" i="9"/>
  <c r="BG404" i="14"/>
  <c r="E43" i="9"/>
  <c r="BB404" i="14"/>
  <c r="H43" i="9"/>
  <c r="BE404" i="14"/>
  <c r="AF42" i="9"/>
  <c r="T42" i="9"/>
  <c r="AE42" i="9"/>
  <c r="S42" i="9"/>
  <c r="Q371" i="10"/>
  <c r="J371" i="10"/>
  <c r="K43" i="9"/>
  <c r="BH404" i="14"/>
  <c r="I43" i="9"/>
  <c r="BF404" i="14"/>
  <c r="AH42" i="9"/>
  <c r="V42" i="9"/>
  <c r="Q42" i="9"/>
  <c r="AC42" i="9"/>
  <c r="AG42" i="9"/>
  <c r="U42" i="9"/>
  <c r="R42" i="9"/>
  <c r="AD42" i="9"/>
  <c r="Z410" i="14"/>
  <c r="Y410" i="14"/>
  <c r="X410" i="14"/>
  <c r="T410" i="14"/>
  <c r="S411" i="14"/>
  <c r="R411" i="13"/>
  <c r="T417" i="13"/>
  <c r="V410" i="13"/>
  <c r="W410" i="13"/>
  <c r="X417" i="13"/>
  <c r="S414" i="13"/>
  <c r="Y415" i="13"/>
  <c r="U416" i="13"/>
  <c r="Z419" i="13"/>
  <c r="AV404" i="14"/>
  <c r="L405" i="14"/>
  <c r="D243" i="14"/>
  <c r="D140" i="14"/>
  <c r="Q140" i="14" s="1"/>
  <c r="P139" i="14"/>
  <c r="AB139" i="14" s="1"/>
  <c r="Q243" i="14"/>
  <c r="R139" i="14"/>
  <c r="R243" i="14" s="1"/>
  <c r="F139" i="14"/>
  <c r="F243" i="14" s="1"/>
  <c r="M139" i="14"/>
  <c r="M243" i="14" s="1"/>
  <c r="H139" i="14"/>
  <c r="H243" i="14" s="1"/>
  <c r="AG139" i="14"/>
  <c r="AG243" i="14" s="1"/>
  <c r="AI139" i="14"/>
  <c r="AI243" i="14" s="1"/>
  <c r="AK139" i="14"/>
  <c r="AK243" i="14" s="1"/>
  <c r="W139" i="14"/>
  <c r="W243" i="14" s="1"/>
  <c r="AH139" i="14"/>
  <c r="AH243" i="14" s="1"/>
  <c r="AD139" i="14"/>
  <c r="AD243" i="14" s="1"/>
  <c r="AF139" i="14"/>
  <c r="AF243" i="14" s="1"/>
  <c r="AE139" i="14"/>
  <c r="AE243" i="14" s="1"/>
  <c r="T139" i="14"/>
  <c r="T243" i="14" s="1"/>
  <c r="AL139" i="14"/>
  <c r="AL243" i="14" s="1"/>
  <c r="AJ139" i="14"/>
  <c r="AJ243" i="14" s="1"/>
  <c r="N139" i="14"/>
  <c r="N243" i="14" s="1"/>
  <c r="J139" i="14"/>
  <c r="J243" i="14" s="1"/>
  <c r="L139" i="14"/>
  <c r="L243" i="14" s="1"/>
  <c r="G139" i="14"/>
  <c r="G243" i="14" s="1"/>
  <c r="X139" i="14"/>
  <c r="X243" i="14" s="1"/>
  <c r="V139" i="14"/>
  <c r="V243" i="14" s="1"/>
  <c r="U139" i="14"/>
  <c r="U243" i="14" s="1"/>
  <c r="S139" i="14"/>
  <c r="S243" i="14" s="1"/>
  <c r="Y139" i="14"/>
  <c r="Y243" i="14" s="1"/>
  <c r="I139" i="14"/>
  <c r="I243" i="14" s="1"/>
  <c r="E139" i="14"/>
  <c r="E243" i="14" s="1"/>
  <c r="K139" i="14"/>
  <c r="K243" i="14" s="1"/>
  <c r="Z139" i="14"/>
  <c r="Z243" i="14" s="1"/>
  <c r="AC139" i="14"/>
  <c r="AC243" i="14" s="1"/>
  <c r="G405" i="14"/>
  <c r="AQ404" i="14"/>
  <c r="M405" i="14"/>
  <c r="AW404" i="14"/>
  <c r="AK332" i="14"/>
  <c r="AK421" i="14" s="1"/>
  <c r="AG332" i="14"/>
  <c r="AG421" i="14" s="1"/>
  <c r="AJ332" i="14"/>
  <c r="AJ421" i="14" s="1"/>
  <c r="AE332" i="14"/>
  <c r="AE421" i="14" s="1"/>
  <c r="Y332" i="14"/>
  <c r="U332" i="14"/>
  <c r="U421" i="14" s="1"/>
  <c r="Q332" i="14"/>
  <c r="Q421" i="14" s="1"/>
  <c r="K332" i="14"/>
  <c r="G332" i="14"/>
  <c r="AI332" i="14"/>
  <c r="AI421" i="14" s="1"/>
  <c r="AD332" i="14"/>
  <c r="AD421" i="14" s="1"/>
  <c r="X332" i="14"/>
  <c r="T332" i="14"/>
  <c r="N332" i="14"/>
  <c r="J332" i="14"/>
  <c r="F332" i="14"/>
  <c r="AH332" i="14"/>
  <c r="AH421" i="14" s="1"/>
  <c r="W332" i="14"/>
  <c r="W421" i="14" s="1"/>
  <c r="M332" i="14"/>
  <c r="E332" i="14"/>
  <c r="AF332" i="14"/>
  <c r="AF421" i="14" s="1"/>
  <c r="V332" i="14"/>
  <c r="V421" i="14" s="1"/>
  <c r="L332" i="14"/>
  <c r="D332" i="14"/>
  <c r="D421" i="14" s="1"/>
  <c r="Z332" i="14"/>
  <c r="H332" i="14"/>
  <c r="S332" i="14"/>
  <c r="AL332" i="14"/>
  <c r="AL421" i="14" s="1"/>
  <c r="R332" i="14"/>
  <c r="R421" i="14" s="1"/>
  <c r="I332" i="14"/>
  <c r="AC332" i="14"/>
  <c r="AC421" i="14" s="1"/>
  <c r="AR404" i="14"/>
  <c r="H405" i="14"/>
  <c r="E405" i="14"/>
  <c r="AO404" i="14"/>
  <c r="AT404" i="14"/>
  <c r="J405" i="14"/>
  <c r="N405" i="14"/>
  <c r="AX404" i="14"/>
  <c r="K405" i="14"/>
  <c r="AU404" i="14"/>
  <c r="F405" i="14"/>
  <c r="AP404" i="14"/>
  <c r="AS404" i="14"/>
  <c r="I405" i="14"/>
  <c r="I405" i="13"/>
  <c r="BE405" i="13" s="1"/>
  <c r="AS404" i="13"/>
  <c r="H405" i="13"/>
  <c r="BD405" i="13" s="1"/>
  <c r="AR404" i="13"/>
  <c r="D243" i="13"/>
  <c r="D140" i="13"/>
  <c r="AC139" i="13"/>
  <c r="AC243" i="13" s="1"/>
  <c r="Q139" i="13"/>
  <c r="Q243" i="13" s="1"/>
  <c r="J139" i="13"/>
  <c r="J243" i="13" s="1"/>
  <c r="M139" i="13"/>
  <c r="M243" i="13" s="1"/>
  <c r="H139" i="13"/>
  <c r="H243" i="13" s="1"/>
  <c r="U139" i="13"/>
  <c r="U243" i="13" s="1"/>
  <c r="AD139" i="13"/>
  <c r="AD243" i="13" s="1"/>
  <c r="Z139" i="13"/>
  <c r="Z243" i="13" s="1"/>
  <c r="V139" i="13"/>
  <c r="V243" i="13" s="1"/>
  <c r="AH139" i="13"/>
  <c r="AH243" i="13" s="1"/>
  <c r="Y139" i="13"/>
  <c r="Y243" i="13" s="1"/>
  <c r="N139" i="13"/>
  <c r="N243" i="13" s="1"/>
  <c r="AJ139" i="13"/>
  <c r="AJ243" i="13" s="1"/>
  <c r="K139" i="13"/>
  <c r="K243" i="13" s="1"/>
  <c r="E139" i="13"/>
  <c r="E243" i="13" s="1"/>
  <c r="G139" i="13"/>
  <c r="G243" i="13" s="1"/>
  <c r="I139" i="13"/>
  <c r="I243" i="13" s="1"/>
  <c r="X139" i="13"/>
  <c r="X243" i="13" s="1"/>
  <c r="AF139" i="13"/>
  <c r="AF243" i="13" s="1"/>
  <c r="R139" i="13"/>
  <c r="R243" i="13" s="1"/>
  <c r="F139" i="13"/>
  <c r="F243" i="13" s="1"/>
  <c r="L139" i="13"/>
  <c r="L243" i="13" s="1"/>
  <c r="W139" i="13"/>
  <c r="W243" i="13" s="1"/>
  <c r="AL139" i="13"/>
  <c r="AL243" i="13" s="1"/>
  <c r="T139" i="13"/>
  <c r="T243" i="13" s="1"/>
  <c r="AI139" i="13"/>
  <c r="AI243" i="13" s="1"/>
  <c r="AK139" i="13"/>
  <c r="AK243" i="13" s="1"/>
  <c r="AE139" i="13"/>
  <c r="AE243" i="13" s="1"/>
  <c r="S139" i="13"/>
  <c r="S243" i="13" s="1"/>
  <c r="AG139" i="13"/>
  <c r="AG243" i="13" s="1"/>
  <c r="AP404" i="13"/>
  <c r="F405" i="13"/>
  <c r="BB405" i="13" s="1"/>
  <c r="G405" i="13"/>
  <c r="BC405" i="13" s="1"/>
  <c r="AQ404" i="13"/>
  <c r="AI332" i="13"/>
  <c r="AI421" i="13" s="1"/>
  <c r="AE332" i="13"/>
  <c r="AE421" i="13" s="1"/>
  <c r="Y332" i="13"/>
  <c r="U332" i="13"/>
  <c r="Q332" i="13"/>
  <c r="Q421" i="13" s="1"/>
  <c r="K332" i="13"/>
  <c r="G332" i="13"/>
  <c r="AL332" i="13"/>
  <c r="AL421" i="13" s="1"/>
  <c r="AH332" i="13"/>
  <c r="AH421" i="13" s="1"/>
  <c r="AD332" i="13"/>
  <c r="AD421" i="13" s="1"/>
  <c r="X332" i="13"/>
  <c r="T332" i="13"/>
  <c r="N332" i="13"/>
  <c r="J332" i="13"/>
  <c r="F332" i="13"/>
  <c r="AK332" i="13"/>
  <c r="AK421" i="13" s="1"/>
  <c r="AG332" i="13"/>
  <c r="AG421" i="13" s="1"/>
  <c r="AC332" i="13"/>
  <c r="AC421" i="13" s="1"/>
  <c r="W332" i="13"/>
  <c r="S332" i="13"/>
  <c r="M332" i="13"/>
  <c r="I332" i="13"/>
  <c r="E332" i="13"/>
  <c r="V332" i="13"/>
  <c r="D332" i="13"/>
  <c r="D421" i="13" s="1"/>
  <c r="C60" i="9" s="1"/>
  <c r="AJ332" i="13"/>
  <c r="AJ421" i="13" s="1"/>
  <c r="R332" i="13"/>
  <c r="AF332" i="13"/>
  <c r="AF421" i="13" s="1"/>
  <c r="Z332" i="13"/>
  <c r="L332" i="13"/>
  <c r="H332" i="13"/>
  <c r="N404" i="13"/>
  <c r="BJ404" i="13" s="1"/>
  <c r="AX403" i="13"/>
  <c r="K405" i="13"/>
  <c r="BG405" i="13" s="1"/>
  <c r="AU404" i="13"/>
  <c r="L405" i="13"/>
  <c r="BH405" i="13" s="1"/>
  <c r="AV404" i="13"/>
  <c r="M405" i="13"/>
  <c r="BI405" i="13" s="1"/>
  <c r="AW404" i="13"/>
  <c r="AT404" i="13"/>
  <c r="J405" i="13"/>
  <c r="BF405" i="13" s="1"/>
  <c r="E405" i="13"/>
  <c r="BA405" i="13" s="1"/>
  <c r="AO404" i="13"/>
  <c r="Z366" i="11"/>
  <c r="Z367" i="11" s="1"/>
  <c r="Z368" i="11" s="1"/>
  <c r="Z369" i="11" s="1"/>
  <c r="Z370" i="11" s="1"/>
  <c r="Z371" i="11" s="1"/>
  <c r="T366" i="11"/>
  <c r="T367" i="11" s="1"/>
  <c r="T368" i="11" s="1"/>
  <c r="T369" i="11" s="1"/>
  <c r="T370" i="11" s="1"/>
  <c r="T371" i="11" s="1"/>
  <c r="W366" i="11"/>
  <c r="W367" i="11" s="1"/>
  <c r="W368" i="11" s="1"/>
  <c r="W369" i="11" s="1"/>
  <c r="W370" i="11" s="1"/>
  <c r="W371" i="11" s="1"/>
  <c r="X366" i="12"/>
  <c r="X367" i="12" s="1"/>
  <c r="X368" i="12" s="1"/>
  <c r="X369" i="12" s="1"/>
  <c r="X370" i="12" s="1"/>
  <c r="E368" i="12"/>
  <c r="AJ366" i="12"/>
  <c r="BH365" i="12"/>
  <c r="U366" i="12"/>
  <c r="AS365" i="12"/>
  <c r="AF366" i="12"/>
  <c r="BD365" i="12"/>
  <c r="S366" i="12"/>
  <c r="AQ365" i="12"/>
  <c r="V366" i="12"/>
  <c r="AT365" i="12"/>
  <c r="AE366" i="12"/>
  <c r="BC365" i="12"/>
  <c r="L367" i="12"/>
  <c r="AV366" i="12"/>
  <c r="K368" i="12"/>
  <c r="AI366" i="12"/>
  <c r="BG365" i="12"/>
  <c r="Q366" i="12"/>
  <c r="AO365" i="12"/>
  <c r="AV365" i="12"/>
  <c r="AL366" i="12"/>
  <c r="BJ365" i="12"/>
  <c r="W366" i="12"/>
  <c r="AU365" i="12"/>
  <c r="Y366" i="12"/>
  <c r="Y367" i="12" s="1"/>
  <c r="Y368" i="12" s="1"/>
  <c r="Y369" i="12" s="1"/>
  <c r="Y370" i="12" s="1"/>
  <c r="AK366" i="12"/>
  <c r="BI365" i="12"/>
  <c r="R366" i="12"/>
  <c r="AP365" i="12"/>
  <c r="Z366" i="12"/>
  <c r="AX365" i="12"/>
  <c r="AG366" i="12"/>
  <c r="BE365" i="12"/>
  <c r="I368" i="12"/>
  <c r="AW365" i="12"/>
  <c r="F368" i="12"/>
  <c r="AD366" i="12"/>
  <c r="BB365" i="12"/>
  <c r="N368" i="12"/>
  <c r="AC366" i="12"/>
  <c r="BA365" i="12"/>
  <c r="AH366" i="12"/>
  <c r="BF365" i="12"/>
  <c r="T366" i="12"/>
  <c r="AR365" i="12"/>
  <c r="J368" i="12"/>
  <c r="M367" i="12"/>
  <c r="H368" i="12"/>
  <c r="G368" i="12"/>
  <c r="Y366" i="11"/>
  <c r="AW365" i="11"/>
  <c r="K367" i="11"/>
  <c r="AE366" i="11"/>
  <c r="BC365" i="11"/>
  <c r="AC366" i="11"/>
  <c r="AC367" i="11" s="1"/>
  <c r="AC368" i="11" s="1"/>
  <c r="AC369" i="11" s="1"/>
  <c r="AC370" i="11" s="1"/>
  <c r="AC371" i="11" s="1"/>
  <c r="X366" i="11"/>
  <c r="AV365" i="11"/>
  <c r="AI366" i="11"/>
  <c r="BG365" i="11"/>
  <c r="AR365" i="11"/>
  <c r="I368" i="11"/>
  <c r="F368" i="11"/>
  <c r="M368" i="11"/>
  <c r="S366" i="11"/>
  <c r="AQ365" i="11"/>
  <c r="U366" i="11"/>
  <c r="AS365" i="11"/>
  <c r="AD366" i="11"/>
  <c r="BB365" i="11"/>
  <c r="AF366" i="11"/>
  <c r="BD365" i="11"/>
  <c r="AH366" i="11"/>
  <c r="BF365" i="11"/>
  <c r="AK366" i="11"/>
  <c r="BI365" i="11"/>
  <c r="H367" i="11"/>
  <c r="AR366" i="11"/>
  <c r="G368" i="11"/>
  <c r="L368" i="11"/>
  <c r="V366" i="11"/>
  <c r="AT365" i="11"/>
  <c r="AX365" i="11"/>
  <c r="N366" i="11"/>
  <c r="Q366" i="11"/>
  <c r="Q367" i="11" s="1"/>
  <c r="Q368" i="11" s="1"/>
  <c r="Q369" i="11" s="1"/>
  <c r="Q370" i="11" s="1"/>
  <c r="Q371" i="11" s="1"/>
  <c r="AJ366" i="11"/>
  <c r="BH365" i="11"/>
  <c r="R366" i="11"/>
  <c r="AP365" i="11"/>
  <c r="AL366" i="11"/>
  <c r="BJ365" i="11"/>
  <c r="AG366" i="11"/>
  <c r="BE365" i="11"/>
  <c r="BA365" i="11"/>
  <c r="AU365" i="11"/>
  <c r="J368" i="11"/>
  <c r="E367" i="11"/>
  <c r="AC191" i="10"/>
  <c r="AC281" i="10" s="1"/>
  <c r="C82" i="7"/>
  <c r="AF370" i="8"/>
  <c r="Q369" i="8"/>
  <c r="Q370" i="8" s="1"/>
  <c r="T370" i="8"/>
  <c r="AD367" i="8"/>
  <c r="AD368" i="8" s="1"/>
  <c r="AD369" i="8" s="1"/>
  <c r="AD370" i="8" s="1"/>
  <c r="C100" i="6"/>
  <c r="C203" i="6"/>
  <c r="C293" i="6" s="1"/>
  <c r="C382" i="6" s="1"/>
  <c r="C103" i="7"/>
  <c r="O102" i="7"/>
  <c r="AA102" i="7" s="1"/>
  <c r="C206" i="7"/>
  <c r="C296" i="7" s="1"/>
  <c r="C385" i="7" s="1"/>
  <c r="W366" i="8"/>
  <c r="W367" i="8" s="1"/>
  <c r="W368" i="8" s="1"/>
  <c r="W369" i="8" s="1"/>
  <c r="W370" i="8" s="1"/>
  <c r="AG366" i="10"/>
  <c r="AG367" i="10" s="1"/>
  <c r="AG368" i="10" s="1"/>
  <c r="AG369" i="10" s="1"/>
  <c r="AG370" i="10" s="1"/>
  <c r="AG371" i="10" s="1"/>
  <c r="AK370" i="8"/>
  <c r="X368" i="8"/>
  <c r="X369" i="8" s="1"/>
  <c r="X370" i="8" s="1"/>
  <c r="AH367" i="8"/>
  <c r="AH368" i="8" s="1"/>
  <c r="AH369" i="8" s="1"/>
  <c r="AH370" i="8" s="1"/>
  <c r="C89" i="7"/>
  <c r="O88" i="7"/>
  <c r="AA88" i="7" s="1"/>
  <c r="C192" i="7"/>
  <c r="C282" i="7" s="1"/>
  <c r="C371" i="7" s="1"/>
  <c r="Y370" i="8"/>
  <c r="AI367" i="8"/>
  <c r="AI368" i="8" s="1"/>
  <c r="AI369" i="8" s="1"/>
  <c r="AI370" i="8" s="1"/>
  <c r="C89" i="6"/>
  <c r="C192" i="6"/>
  <c r="C282" i="6" s="1"/>
  <c r="C371" i="6" s="1"/>
  <c r="L206" i="12"/>
  <c r="H206" i="12"/>
  <c r="K206" i="12"/>
  <c r="G206" i="12"/>
  <c r="N206" i="12"/>
  <c r="J206" i="12"/>
  <c r="F206" i="12"/>
  <c r="M206" i="12"/>
  <c r="I206" i="12"/>
  <c r="E206" i="12"/>
  <c r="X206" i="12"/>
  <c r="U206" i="12"/>
  <c r="AE206" i="12"/>
  <c r="R206" i="12"/>
  <c r="AH206" i="12"/>
  <c r="AJ206" i="12"/>
  <c r="AG206" i="12"/>
  <c r="AI206" i="12"/>
  <c r="Z206" i="12"/>
  <c r="T206" i="12"/>
  <c r="Y206" i="12"/>
  <c r="V206" i="12"/>
  <c r="W206" i="12"/>
  <c r="S206" i="12"/>
  <c r="AD206" i="12"/>
  <c r="AL206" i="12"/>
  <c r="AF206" i="12"/>
  <c r="AK206" i="12"/>
  <c r="AC204" i="12"/>
  <c r="AC294" i="12" s="1"/>
  <c r="Q192" i="12"/>
  <c r="Q282" i="12" s="1"/>
  <c r="AC191" i="12"/>
  <c r="AC281" i="12" s="1"/>
  <c r="Q205" i="12"/>
  <c r="L193" i="12"/>
  <c r="H193" i="12"/>
  <c r="K193" i="12"/>
  <c r="G193" i="12"/>
  <c r="N193" i="12"/>
  <c r="J193" i="12"/>
  <c r="F193" i="12"/>
  <c r="M193" i="12"/>
  <c r="I193" i="12"/>
  <c r="E193" i="12"/>
  <c r="X193" i="12"/>
  <c r="U193" i="12"/>
  <c r="AE193" i="12"/>
  <c r="R193" i="12"/>
  <c r="AH193" i="12"/>
  <c r="AJ193" i="12"/>
  <c r="AG193" i="12"/>
  <c r="AI193" i="12"/>
  <c r="Z193" i="12"/>
  <c r="T193" i="12"/>
  <c r="Y193" i="12"/>
  <c r="V193" i="12"/>
  <c r="W193" i="12"/>
  <c r="S193" i="12"/>
  <c r="AD193" i="12"/>
  <c r="AL193" i="12"/>
  <c r="AF193" i="12"/>
  <c r="AK193" i="12"/>
  <c r="D206" i="12"/>
  <c r="P102" i="12"/>
  <c r="D103" i="12"/>
  <c r="AI282" i="12"/>
  <c r="AE282" i="12"/>
  <c r="Y282" i="12"/>
  <c r="U282" i="12"/>
  <c r="K282" i="12"/>
  <c r="G282" i="12"/>
  <c r="AK282" i="12"/>
  <c r="AG282" i="12"/>
  <c r="W282" i="12"/>
  <c r="AJ282" i="12"/>
  <c r="AF282" i="12"/>
  <c r="Z282" i="12"/>
  <c r="V282" i="12"/>
  <c r="R282" i="12"/>
  <c r="L282" i="12"/>
  <c r="H282" i="12"/>
  <c r="D282" i="12"/>
  <c r="D371" i="12" s="1"/>
  <c r="AD282" i="12"/>
  <c r="N282" i="12"/>
  <c r="F282" i="12"/>
  <c r="X282" i="12"/>
  <c r="X371" i="12" s="1"/>
  <c r="M282" i="12"/>
  <c r="E282" i="12"/>
  <c r="AL282" i="12"/>
  <c r="T282" i="12"/>
  <c r="J282" i="12"/>
  <c r="AH282" i="12"/>
  <c r="S282" i="12"/>
  <c r="I282" i="12"/>
  <c r="D265" i="12"/>
  <c r="P161" i="12"/>
  <c r="AB161" i="12" s="1"/>
  <c r="AJ295" i="12"/>
  <c r="AF295" i="12"/>
  <c r="Z295" i="12"/>
  <c r="V295" i="12"/>
  <c r="R295" i="12"/>
  <c r="L295" i="12"/>
  <c r="H295" i="12"/>
  <c r="D295" i="12"/>
  <c r="D384" i="12" s="1"/>
  <c r="AI295" i="12"/>
  <c r="AE295" i="12"/>
  <c r="Y295" i="12"/>
  <c r="U295" i="12"/>
  <c r="Q295" i="12"/>
  <c r="K295" i="12"/>
  <c r="G295" i="12"/>
  <c r="AL295" i="12"/>
  <c r="AH295" i="12"/>
  <c r="AD295" i="12"/>
  <c r="X295" i="12"/>
  <c r="T295" i="12"/>
  <c r="N295" i="12"/>
  <c r="J295" i="12"/>
  <c r="F295" i="12"/>
  <c r="AK295" i="12"/>
  <c r="AG295" i="12"/>
  <c r="W295" i="12"/>
  <c r="S295" i="12"/>
  <c r="M295" i="12"/>
  <c r="I295" i="12"/>
  <c r="E295" i="12"/>
  <c r="AB88" i="12"/>
  <c r="AB101" i="12"/>
  <c r="D193" i="12"/>
  <c r="P89" i="12"/>
  <c r="D90" i="12"/>
  <c r="M194" i="11"/>
  <c r="I194" i="11"/>
  <c r="E194" i="11"/>
  <c r="L194" i="11"/>
  <c r="H194" i="11"/>
  <c r="K194" i="11"/>
  <c r="G194" i="11"/>
  <c r="J194" i="11"/>
  <c r="F194" i="11"/>
  <c r="AD194" i="11"/>
  <c r="N194" i="11"/>
  <c r="T194" i="11"/>
  <c r="V194" i="11"/>
  <c r="AG194" i="11"/>
  <c r="W194" i="11"/>
  <c r="R194" i="11"/>
  <c r="AL194" i="11"/>
  <c r="U194" i="11"/>
  <c r="AE194" i="11"/>
  <c r="AF194" i="11"/>
  <c r="S194" i="11"/>
  <c r="AK194" i="11"/>
  <c r="Y194" i="11"/>
  <c r="AH194" i="11"/>
  <c r="Z194" i="11"/>
  <c r="AI194" i="11"/>
  <c r="X194" i="11"/>
  <c r="AJ194" i="11"/>
  <c r="M205" i="11"/>
  <c r="I205" i="11"/>
  <c r="E205" i="11"/>
  <c r="L205" i="11"/>
  <c r="H205" i="11"/>
  <c r="K205" i="11"/>
  <c r="G205" i="11"/>
  <c r="J205" i="11"/>
  <c r="F205" i="11"/>
  <c r="AD205" i="11"/>
  <c r="N205" i="11"/>
  <c r="T205" i="11"/>
  <c r="V205" i="11"/>
  <c r="AG205" i="11"/>
  <c r="W205" i="11"/>
  <c r="R205" i="11"/>
  <c r="AL205" i="11"/>
  <c r="U205" i="11"/>
  <c r="AE205" i="11"/>
  <c r="AF205" i="11"/>
  <c r="S205" i="11"/>
  <c r="AK205" i="11"/>
  <c r="Y205" i="11"/>
  <c r="AH205" i="11"/>
  <c r="Z205" i="11"/>
  <c r="AI205" i="11"/>
  <c r="X205" i="11"/>
  <c r="AJ205" i="11"/>
  <c r="D265" i="11"/>
  <c r="D194" i="11"/>
  <c r="D91" i="11"/>
  <c r="D205" i="11"/>
  <c r="D102" i="11"/>
  <c r="AI283" i="11"/>
  <c r="AE283" i="11"/>
  <c r="Y283" i="11"/>
  <c r="U283" i="11"/>
  <c r="Q283" i="11"/>
  <c r="K283" i="11"/>
  <c r="G283" i="11"/>
  <c r="AK283" i="11"/>
  <c r="AF283" i="11"/>
  <c r="X283" i="11"/>
  <c r="S283" i="11"/>
  <c r="L283" i="11"/>
  <c r="F283" i="11"/>
  <c r="AJ283" i="11"/>
  <c r="AD283" i="11"/>
  <c r="W283" i="11"/>
  <c r="R283" i="11"/>
  <c r="J283" i="11"/>
  <c r="E283" i="11"/>
  <c r="AH283" i="11"/>
  <c r="AC283" i="11"/>
  <c r="V283" i="11"/>
  <c r="N283" i="11"/>
  <c r="I283" i="11"/>
  <c r="D283" i="11"/>
  <c r="D372" i="11" s="1"/>
  <c r="AL283" i="11"/>
  <c r="AG283" i="11"/>
  <c r="Z283" i="11"/>
  <c r="Z372" i="11" s="1"/>
  <c r="T283" i="11"/>
  <c r="T372" i="11" s="1"/>
  <c r="M283" i="11"/>
  <c r="H283" i="11"/>
  <c r="AL294" i="11"/>
  <c r="AH294" i="11"/>
  <c r="AD294" i="11"/>
  <c r="X294" i="11"/>
  <c r="T294" i="11"/>
  <c r="N294" i="11"/>
  <c r="J294" i="11"/>
  <c r="F294" i="11"/>
  <c r="AK294" i="11"/>
  <c r="AF294" i="11"/>
  <c r="Y294" i="11"/>
  <c r="S294" i="11"/>
  <c r="L294" i="11"/>
  <c r="G294" i="11"/>
  <c r="AJ294" i="11"/>
  <c r="AE294" i="11"/>
  <c r="W294" i="11"/>
  <c r="R294" i="11"/>
  <c r="K294" i="11"/>
  <c r="E294" i="11"/>
  <c r="AI294" i="11"/>
  <c r="AC294" i="11"/>
  <c r="V294" i="11"/>
  <c r="Q294" i="11"/>
  <c r="I294" i="11"/>
  <c r="D294" i="11"/>
  <c r="D383" i="11" s="1"/>
  <c r="AG294" i="11"/>
  <c r="Z294" i="11"/>
  <c r="U294" i="11"/>
  <c r="M294" i="11"/>
  <c r="H294" i="11"/>
  <c r="K193" i="8"/>
  <c r="G193" i="8"/>
  <c r="X193" i="8"/>
  <c r="AG193" i="8"/>
  <c r="Q204" i="10"/>
  <c r="L205" i="10"/>
  <c r="H205" i="10"/>
  <c r="N205" i="10"/>
  <c r="J205" i="10"/>
  <c r="F205" i="10"/>
  <c r="M205" i="10"/>
  <c r="I205" i="10"/>
  <c r="E205" i="10"/>
  <c r="K205" i="10"/>
  <c r="G205" i="10"/>
  <c r="AD205" i="10"/>
  <c r="AJ205" i="10"/>
  <c r="AG205" i="10"/>
  <c r="AE205" i="10"/>
  <c r="W205" i="10"/>
  <c r="T205" i="10"/>
  <c r="Y205" i="10"/>
  <c r="R205" i="10"/>
  <c r="AF205" i="10"/>
  <c r="AH205" i="10"/>
  <c r="AK205" i="10"/>
  <c r="AI205" i="10"/>
  <c r="AL205" i="10"/>
  <c r="V205" i="10"/>
  <c r="X205" i="10"/>
  <c r="U205" i="10"/>
  <c r="Z205" i="10"/>
  <c r="S205" i="10"/>
  <c r="N194" i="10"/>
  <c r="J194" i="10"/>
  <c r="F194" i="10"/>
  <c r="L194" i="10"/>
  <c r="H194" i="10"/>
  <c r="K194" i="10"/>
  <c r="G194" i="10"/>
  <c r="I194" i="10"/>
  <c r="E194" i="10"/>
  <c r="M194" i="10"/>
  <c r="AD194" i="10"/>
  <c r="AJ194" i="10"/>
  <c r="AG194" i="10"/>
  <c r="AE194" i="10"/>
  <c r="W194" i="10"/>
  <c r="T194" i="10"/>
  <c r="Y194" i="10"/>
  <c r="R194" i="10"/>
  <c r="AF194" i="10"/>
  <c r="AH194" i="10"/>
  <c r="AK194" i="10"/>
  <c r="AI194" i="10"/>
  <c r="AL194" i="10"/>
  <c r="V194" i="10"/>
  <c r="X194" i="10"/>
  <c r="U194" i="10"/>
  <c r="Z194" i="10"/>
  <c r="S194" i="10"/>
  <c r="Q193" i="10"/>
  <c r="Q283" i="10" s="1"/>
  <c r="Q372" i="10" s="1"/>
  <c r="M193" i="8"/>
  <c r="I193" i="8"/>
  <c r="E193" i="8"/>
  <c r="L193" i="8"/>
  <c r="H193" i="8"/>
  <c r="J193" i="8"/>
  <c r="F193" i="8"/>
  <c r="M205" i="8"/>
  <c r="I205" i="8"/>
  <c r="E205" i="8"/>
  <c r="L205" i="8"/>
  <c r="H205" i="8"/>
  <c r="J205" i="8"/>
  <c r="F205" i="8"/>
  <c r="K205" i="8"/>
  <c r="G205" i="8"/>
  <c r="AK193" i="8"/>
  <c r="T193" i="8"/>
  <c r="S193" i="8"/>
  <c r="AF193" i="8"/>
  <c r="AJ193" i="8"/>
  <c r="W193" i="8"/>
  <c r="N193" i="8"/>
  <c r="AE193" i="8"/>
  <c r="Y193" i="8"/>
  <c r="AI193" i="8"/>
  <c r="U193" i="8"/>
  <c r="AD193" i="8"/>
  <c r="R193" i="8"/>
  <c r="AH193" i="8"/>
  <c r="V193" i="8"/>
  <c r="AL193" i="8"/>
  <c r="Z193" i="8"/>
  <c r="AG205" i="8"/>
  <c r="AE205" i="8"/>
  <c r="S205" i="8"/>
  <c r="Y205" i="8"/>
  <c r="AF205" i="8"/>
  <c r="X205" i="8"/>
  <c r="AJ205" i="8"/>
  <c r="AI205" i="8"/>
  <c r="W205" i="8"/>
  <c r="U205" i="8"/>
  <c r="AD205" i="8"/>
  <c r="R205" i="8"/>
  <c r="AH205" i="8"/>
  <c r="V205" i="8"/>
  <c r="N205" i="8"/>
  <c r="AL205" i="8"/>
  <c r="Z205" i="8"/>
  <c r="AK205" i="8"/>
  <c r="T205" i="8"/>
  <c r="AC203" i="10"/>
  <c r="AC293" i="10" s="1"/>
  <c r="AC192" i="10"/>
  <c r="Z366" i="10"/>
  <c r="Z367" i="10" s="1"/>
  <c r="Z368" i="10" s="1"/>
  <c r="Z369" i="10" s="1"/>
  <c r="Z370" i="10" s="1"/>
  <c r="Z371" i="10" s="1"/>
  <c r="X366" i="10"/>
  <c r="X367" i="10" s="1"/>
  <c r="X368" i="10" s="1"/>
  <c r="X369" i="10" s="1"/>
  <c r="X370" i="10" s="1"/>
  <c r="X371" i="10" s="1"/>
  <c r="V366" i="10"/>
  <c r="V367" i="10" s="1"/>
  <c r="V368" i="10" s="1"/>
  <c r="V369" i="10" s="1"/>
  <c r="V370" i="10" s="1"/>
  <c r="V371" i="10" s="1"/>
  <c r="AC366" i="10"/>
  <c r="AC367" i="10" s="1"/>
  <c r="AC368" i="10" s="1"/>
  <c r="AC369" i="10" s="1"/>
  <c r="AF366" i="10"/>
  <c r="AF367" i="10" s="1"/>
  <c r="AF368" i="10" s="1"/>
  <c r="AF369" i="10" s="1"/>
  <c r="AF370" i="10" s="1"/>
  <c r="AF371" i="10" s="1"/>
  <c r="Y366" i="10"/>
  <c r="Y367" i="10" s="1"/>
  <c r="Y368" i="10" s="1"/>
  <c r="Y369" i="10" s="1"/>
  <c r="Y370" i="10" s="1"/>
  <c r="Y371" i="10" s="1"/>
  <c r="W366" i="10"/>
  <c r="W367" i="10" s="1"/>
  <c r="W368" i="10" s="1"/>
  <c r="W369" i="10" s="1"/>
  <c r="W370" i="10" s="1"/>
  <c r="W371" i="10" s="1"/>
  <c r="AD366" i="10"/>
  <c r="AD367" i="10" s="1"/>
  <c r="AD368" i="10" s="1"/>
  <c r="AD369" i="10" s="1"/>
  <c r="AD370" i="10" s="1"/>
  <c r="AD371" i="10" s="1"/>
  <c r="F371" i="10"/>
  <c r="G371" i="10"/>
  <c r="AJ370" i="8"/>
  <c r="AE370" i="8"/>
  <c r="L371" i="10"/>
  <c r="AG370" i="8"/>
  <c r="M371" i="10"/>
  <c r="V370" i="8"/>
  <c r="R366" i="8"/>
  <c r="R367" i="8" s="1"/>
  <c r="R368" i="8" s="1"/>
  <c r="R369" i="8" s="1"/>
  <c r="R370" i="8" s="1"/>
  <c r="AE366" i="10"/>
  <c r="AE367" i="10" s="1"/>
  <c r="AE368" i="10" s="1"/>
  <c r="AE369" i="10" s="1"/>
  <c r="AE370" i="10" s="1"/>
  <c r="AE371" i="10" s="1"/>
  <c r="AC368" i="8"/>
  <c r="AC369" i="8" s="1"/>
  <c r="AC370" i="8" s="1"/>
  <c r="N368" i="8"/>
  <c r="N369" i="8" s="1"/>
  <c r="N370" i="8" s="1"/>
  <c r="AB100" i="10"/>
  <c r="D205" i="10"/>
  <c r="D102" i="10"/>
  <c r="P101" i="10"/>
  <c r="AI294" i="10"/>
  <c r="AE294" i="10"/>
  <c r="Y294" i="10"/>
  <c r="U294" i="10"/>
  <c r="Q294" i="10"/>
  <c r="K294" i="10"/>
  <c r="G294" i="10"/>
  <c r="AL294" i="10"/>
  <c r="AH294" i="10"/>
  <c r="AD294" i="10"/>
  <c r="X294" i="10"/>
  <c r="T294" i="10"/>
  <c r="N294" i="10"/>
  <c r="J294" i="10"/>
  <c r="F294" i="10"/>
  <c r="AK294" i="10"/>
  <c r="AG294" i="10"/>
  <c r="W294" i="10"/>
  <c r="S294" i="10"/>
  <c r="M294" i="10"/>
  <c r="I294" i="10"/>
  <c r="E294" i="10"/>
  <c r="AJ294" i="10"/>
  <c r="AF294" i="10"/>
  <c r="Z294" i="10"/>
  <c r="V294" i="10"/>
  <c r="R294" i="10"/>
  <c r="L294" i="10"/>
  <c r="H294" i="10"/>
  <c r="D294" i="10"/>
  <c r="D383" i="10" s="1"/>
  <c r="D265" i="10"/>
  <c r="D355" i="10" s="1"/>
  <c r="D444" i="10" s="1"/>
  <c r="P161" i="10"/>
  <c r="AB161" i="10" s="1"/>
  <c r="D194" i="10"/>
  <c r="P90" i="10"/>
  <c r="D91" i="10"/>
  <c r="AB89" i="10"/>
  <c r="AI283" i="10"/>
  <c r="AE283" i="10"/>
  <c r="Y283" i="10"/>
  <c r="U283" i="10"/>
  <c r="U372" i="10" s="1"/>
  <c r="K283" i="10"/>
  <c r="K372" i="10" s="1"/>
  <c r="G283" i="10"/>
  <c r="AL283" i="10"/>
  <c r="AL372" i="10" s="1"/>
  <c r="AH283" i="10"/>
  <c r="AD283" i="10"/>
  <c r="X283" i="10"/>
  <c r="T283" i="10"/>
  <c r="T372" i="10" s="1"/>
  <c r="N283" i="10"/>
  <c r="N372" i="10" s="1"/>
  <c r="J283" i="10"/>
  <c r="F283" i="10"/>
  <c r="AK283" i="10"/>
  <c r="AK372" i="10" s="1"/>
  <c r="AG283" i="10"/>
  <c r="AG372" i="10" s="1"/>
  <c r="W283" i="10"/>
  <c r="S283" i="10"/>
  <c r="S372" i="10" s="1"/>
  <c r="M283" i="10"/>
  <c r="I283" i="10"/>
  <c r="E283" i="10"/>
  <c r="Z283" i="10"/>
  <c r="H283" i="10"/>
  <c r="H372" i="10" s="1"/>
  <c r="V283" i="10"/>
  <c r="D283" i="10"/>
  <c r="D372" i="10" s="1"/>
  <c r="AJ283" i="10"/>
  <c r="R283" i="10"/>
  <c r="R372" i="10" s="1"/>
  <c r="AF283" i="10"/>
  <c r="L283" i="10"/>
  <c r="D193" i="8"/>
  <c r="D90" i="8"/>
  <c r="AL282" i="8"/>
  <c r="AH282" i="8"/>
  <c r="AD282" i="8"/>
  <c r="AD371" i="8" s="1"/>
  <c r="X282" i="8"/>
  <c r="X371" i="8" s="1"/>
  <c r="T282" i="8"/>
  <c r="T371" i="8" s="1"/>
  <c r="N282" i="8"/>
  <c r="J282" i="8"/>
  <c r="J371" i="8" s="1"/>
  <c r="F282" i="8"/>
  <c r="F371" i="8" s="1"/>
  <c r="AK282" i="8"/>
  <c r="AG282" i="8"/>
  <c r="AC282" i="8"/>
  <c r="W282" i="8"/>
  <c r="S282" i="8"/>
  <c r="M282" i="8"/>
  <c r="M371" i="8" s="1"/>
  <c r="I282" i="8"/>
  <c r="I371" i="8" s="1"/>
  <c r="E282" i="8"/>
  <c r="AJ282" i="8"/>
  <c r="AF282" i="8"/>
  <c r="AI282" i="8"/>
  <c r="AI371" i="8" s="1"/>
  <c r="AE282" i="8"/>
  <c r="Y282" i="8"/>
  <c r="U282" i="8"/>
  <c r="Q282" i="8"/>
  <c r="K282" i="8"/>
  <c r="K371" i="8" s="1"/>
  <c r="G282" i="8"/>
  <c r="G371" i="8" s="1"/>
  <c r="Z282" i="8"/>
  <c r="H282" i="8"/>
  <c r="H371" i="8" s="1"/>
  <c r="V282" i="8"/>
  <c r="D282" i="8"/>
  <c r="D371" i="8" s="1"/>
  <c r="R282" i="8"/>
  <c r="L282" i="8"/>
  <c r="L371" i="8" s="1"/>
  <c r="D205" i="8"/>
  <c r="D102" i="8"/>
  <c r="AK294" i="8"/>
  <c r="AG294" i="8"/>
  <c r="AC294" i="8"/>
  <c r="W294" i="8"/>
  <c r="S294" i="8"/>
  <c r="M294" i="8"/>
  <c r="I294" i="8"/>
  <c r="E294" i="8"/>
  <c r="AH294" i="8"/>
  <c r="Z294" i="8"/>
  <c r="U294" i="8"/>
  <c r="N294" i="8"/>
  <c r="H294" i="8"/>
  <c r="AL294" i="8"/>
  <c r="AF294" i="8"/>
  <c r="Y294" i="8"/>
  <c r="T294" i="8"/>
  <c r="L294" i="8"/>
  <c r="G294" i="8"/>
  <c r="AJ294" i="8"/>
  <c r="AE294" i="8"/>
  <c r="X294" i="8"/>
  <c r="R294" i="8"/>
  <c r="K294" i="8"/>
  <c r="F294" i="8"/>
  <c r="AI294" i="8"/>
  <c r="AD294" i="8"/>
  <c r="V294" i="8"/>
  <c r="Q294" i="8"/>
  <c r="J294" i="8"/>
  <c r="D294" i="8"/>
  <c r="D383" i="8" s="1"/>
  <c r="R13" i="7"/>
  <c r="S13" i="7"/>
  <c r="T13" i="7"/>
  <c r="U13" i="7"/>
  <c r="V13" i="7"/>
  <c r="W13" i="7"/>
  <c r="X13" i="7"/>
  <c r="Y13" i="7"/>
  <c r="Z13" i="7"/>
  <c r="R14" i="7"/>
  <c r="S14" i="7"/>
  <c r="T14" i="7"/>
  <c r="U14" i="7"/>
  <c r="V14" i="7"/>
  <c r="W14" i="7"/>
  <c r="X14" i="7"/>
  <c r="Y14" i="7"/>
  <c r="Z14" i="7"/>
  <c r="R15" i="7"/>
  <c r="S15" i="7"/>
  <c r="T15" i="7"/>
  <c r="U15" i="7"/>
  <c r="V15" i="7"/>
  <c r="W15" i="7"/>
  <c r="X15" i="7"/>
  <c r="Y15" i="7"/>
  <c r="Z15" i="7"/>
  <c r="R16" i="7"/>
  <c r="S16" i="7"/>
  <c r="T16" i="7"/>
  <c r="U16" i="7"/>
  <c r="V16" i="7"/>
  <c r="W16" i="7"/>
  <c r="X16" i="7"/>
  <c r="Y16" i="7"/>
  <c r="Z16" i="7"/>
  <c r="R17" i="7"/>
  <c r="S17" i="7"/>
  <c r="T17" i="7"/>
  <c r="U17" i="7"/>
  <c r="V17" i="7"/>
  <c r="W17" i="7"/>
  <c r="X17" i="7"/>
  <c r="Y17" i="7"/>
  <c r="Z17" i="7"/>
  <c r="Q14" i="7"/>
  <c r="Q15" i="7"/>
  <c r="Q16" i="7"/>
  <c r="Q17" i="7"/>
  <c r="Q13" i="7"/>
  <c r="E13" i="7"/>
  <c r="E56" i="7" s="1"/>
  <c r="F13" i="7"/>
  <c r="F56" i="7" s="1"/>
  <c r="G13" i="7"/>
  <c r="G56" i="7" s="1"/>
  <c r="H13" i="7"/>
  <c r="H56" i="7" s="1"/>
  <c r="I13" i="7"/>
  <c r="I56" i="7" s="1"/>
  <c r="J13" i="7"/>
  <c r="J56" i="7" s="1"/>
  <c r="K13" i="7"/>
  <c r="K56" i="7" s="1"/>
  <c r="L13" i="7"/>
  <c r="L56" i="7" s="1"/>
  <c r="M13" i="7"/>
  <c r="M56" i="7" s="1"/>
  <c r="E14" i="7"/>
  <c r="E57" i="7" s="1"/>
  <c r="F14" i="7"/>
  <c r="F57" i="7" s="1"/>
  <c r="G14" i="7"/>
  <c r="G57" i="7" s="1"/>
  <c r="H14" i="7"/>
  <c r="H57" i="7" s="1"/>
  <c r="I14" i="7"/>
  <c r="I57" i="7" s="1"/>
  <c r="J14" i="7"/>
  <c r="J57" i="7" s="1"/>
  <c r="K14" i="7"/>
  <c r="K57" i="7" s="1"/>
  <c r="L14" i="7"/>
  <c r="L57" i="7" s="1"/>
  <c r="M14" i="7"/>
  <c r="M57" i="7" s="1"/>
  <c r="E15" i="7"/>
  <c r="E58" i="7" s="1"/>
  <c r="F15" i="7"/>
  <c r="F58" i="7" s="1"/>
  <c r="G15" i="7"/>
  <c r="G58" i="7" s="1"/>
  <c r="H15" i="7"/>
  <c r="H58" i="7" s="1"/>
  <c r="I15" i="7"/>
  <c r="I58" i="7" s="1"/>
  <c r="J15" i="7"/>
  <c r="J58" i="7" s="1"/>
  <c r="K15" i="7"/>
  <c r="K58" i="7" s="1"/>
  <c r="L15" i="7"/>
  <c r="L58" i="7" s="1"/>
  <c r="M15" i="7"/>
  <c r="M58" i="7" s="1"/>
  <c r="E16" i="7"/>
  <c r="E59" i="7" s="1"/>
  <c r="F16" i="7"/>
  <c r="F59" i="7" s="1"/>
  <c r="G16" i="7"/>
  <c r="G59" i="7" s="1"/>
  <c r="H16" i="7"/>
  <c r="H59" i="7" s="1"/>
  <c r="I16" i="7"/>
  <c r="I59" i="7" s="1"/>
  <c r="J16" i="7"/>
  <c r="J59" i="7" s="1"/>
  <c r="K16" i="7"/>
  <c r="K59" i="7" s="1"/>
  <c r="L16" i="7"/>
  <c r="L59" i="7" s="1"/>
  <c r="M16" i="7"/>
  <c r="M59" i="7" s="1"/>
  <c r="E17" i="7"/>
  <c r="E60" i="7" s="1"/>
  <c r="F17" i="7"/>
  <c r="F60" i="7" s="1"/>
  <c r="G17" i="7"/>
  <c r="G60" i="7" s="1"/>
  <c r="H17" i="7"/>
  <c r="H60" i="7" s="1"/>
  <c r="I17" i="7"/>
  <c r="I60" i="7" s="1"/>
  <c r="J17" i="7"/>
  <c r="J60" i="7" s="1"/>
  <c r="K17" i="7"/>
  <c r="K60" i="7" s="1"/>
  <c r="L17" i="7"/>
  <c r="L60" i="7" s="1"/>
  <c r="M17" i="7"/>
  <c r="M60" i="7" s="1"/>
  <c r="D14" i="7"/>
  <c r="D57" i="7" s="1"/>
  <c r="D15" i="7"/>
  <c r="D58" i="7" s="1"/>
  <c r="D16" i="7"/>
  <c r="D59" i="7" s="1"/>
  <c r="D17" i="7"/>
  <c r="D60" i="7" s="1"/>
  <c r="D13" i="7"/>
  <c r="D56" i="7" s="1"/>
  <c r="R13" i="6"/>
  <c r="S13" i="6"/>
  <c r="T13" i="6"/>
  <c r="U13" i="6"/>
  <c r="V13" i="6"/>
  <c r="W13" i="6"/>
  <c r="X13" i="6"/>
  <c r="Y13" i="6"/>
  <c r="Z13" i="6"/>
  <c r="R14" i="6"/>
  <c r="S14" i="6"/>
  <c r="T14" i="6"/>
  <c r="U14" i="6"/>
  <c r="V14" i="6"/>
  <c r="W14" i="6"/>
  <c r="X14" i="6"/>
  <c r="Y14" i="6"/>
  <c r="Z14" i="6"/>
  <c r="R15" i="6"/>
  <c r="S15" i="6"/>
  <c r="T15" i="6"/>
  <c r="U15" i="6"/>
  <c r="V15" i="6"/>
  <c r="W15" i="6"/>
  <c r="X15" i="6"/>
  <c r="Y15" i="6"/>
  <c r="Z15" i="6"/>
  <c r="R16" i="6"/>
  <c r="S16" i="6"/>
  <c r="T16" i="6"/>
  <c r="U16" i="6"/>
  <c r="V16" i="6"/>
  <c r="W16" i="6"/>
  <c r="X16" i="6"/>
  <c r="Y16" i="6"/>
  <c r="Z16" i="6"/>
  <c r="R17" i="6"/>
  <c r="S17" i="6"/>
  <c r="T17" i="6"/>
  <c r="U17" i="6"/>
  <c r="V17" i="6"/>
  <c r="W17" i="6"/>
  <c r="X17" i="6"/>
  <c r="Y17" i="6"/>
  <c r="Z17" i="6"/>
  <c r="Q14" i="6"/>
  <c r="Q15" i="6"/>
  <c r="Q16" i="6"/>
  <c r="Q17" i="6"/>
  <c r="Q13" i="6"/>
  <c r="M13" i="6"/>
  <c r="M56" i="6" s="1"/>
  <c r="M14" i="6"/>
  <c r="M57" i="6" s="1"/>
  <c r="M15" i="6"/>
  <c r="M16" i="6"/>
  <c r="M59" i="6" s="1"/>
  <c r="M17" i="6"/>
  <c r="M60" i="6" s="1"/>
  <c r="D14" i="6"/>
  <c r="D57" i="6" s="1"/>
  <c r="E14" i="6"/>
  <c r="E57" i="6" s="1"/>
  <c r="F14" i="6"/>
  <c r="F57" i="6" s="1"/>
  <c r="G14" i="6"/>
  <c r="G57" i="6" s="1"/>
  <c r="H14" i="6"/>
  <c r="H57" i="6" s="1"/>
  <c r="I14" i="6"/>
  <c r="I57" i="6" s="1"/>
  <c r="J14" i="6"/>
  <c r="J57" i="6" s="1"/>
  <c r="K14" i="6"/>
  <c r="K57" i="6" s="1"/>
  <c r="L14" i="6"/>
  <c r="L57" i="6" s="1"/>
  <c r="D15" i="6"/>
  <c r="D58" i="6" s="1"/>
  <c r="E15" i="6"/>
  <c r="E58" i="6" s="1"/>
  <c r="F15" i="6"/>
  <c r="F58" i="6" s="1"/>
  <c r="G15" i="6"/>
  <c r="G58" i="6" s="1"/>
  <c r="H15" i="6"/>
  <c r="H58" i="6" s="1"/>
  <c r="I15" i="6"/>
  <c r="I58" i="6" s="1"/>
  <c r="J15" i="6"/>
  <c r="J58" i="6" s="1"/>
  <c r="K15" i="6"/>
  <c r="K58" i="6" s="1"/>
  <c r="L15" i="6"/>
  <c r="L58" i="6" s="1"/>
  <c r="D16" i="6"/>
  <c r="D59" i="6" s="1"/>
  <c r="E16" i="6"/>
  <c r="E59" i="6" s="1"/>
  <c r="F16" i="6"/>
  <c r="F59" i="6" s="1"/>
  <c r="G16" i="6"/>
  <c r="G59" i="6" s="1"/>
  <c r="H16" i="6"/>
  <c r="H59" i="6" s="1"/>
  <c r="I16" i="6"/>
  <c r="I59" i="6" s="1"/>
  <c r="J16" i="6"/>
  <c r="J59" i="6" s="1"/>
  <c r="K16" i="6"/>
  <c r="K59" i="6" s="1"/>
  <c r="L16" i="6"/>
  <c r="L59" i="6" s="1"/>
  <c r="D17" i="6"/>
  <c r="D60" i="6" s="1"/>
  <c r="E17" i="6"/>
  <c r="E60" i="6" s="1"/>
  <c r="F17" i="6"/>
  <c r="F60" i="6" s="1"/>
  <c r="G17" i="6"/>
  <c r="G60" i="6" s="1"/>
  <c r="H17" i="6"/>
  <c r="H60" i="6" s="1"/>
  <c r="I17" i="6"/>
  <c r="I60" i="6" s="1"/>
  <c r="J17" i="6"/>
  <c r="J60" i="6" s="1"/>
  <c r="K17" i="6"/>
  <c r="K60" i="6" s="1"/>
  <c r="L17" i="6"/>
  <c r="L60" i="6" s="1"/>
  <c r="E13" i="6"/>
  <c r="E56" i="6" s="1"/>
  <c r="F13" i="6"/>
  <c r="F56" i="6" s="1"/>
  <c r="G13" i="6"/>
  <c r="G56" i="6" s="1"/>
  <c r="H13" i="6"/>
  <c r="H56" i="6" s="1"/>
  <c r="I13" i="6"/>
  <c r="I56" i="6" s="1"/>
  <c r="J13" i="6"/>
  <c r="J56" i="6" s="1"/>
  <c r="K13" i="6"/>
  <c r="K56" i="6" s="1"/>
  <c r="L13" i="6"/>
  <c r="L56" i="6" s="1"/>
  <c r="D13" i="6"/>
  <c r="D56" i="6" s="1"/>
  <c r="M12" i="7"/>
  <c r="L12" i="7"/>
  <c r="K12" i="7"/>
  <c r="J12" i="7"/>
  <c r="I12" i="7"/>
  <c r="H12" i="7"/>
  <c r="G12" i="7"/>
  <c r="F12" i="7"/>
  <c r="E12" i="7"/>
  <c r="D12" i="7"/>
  <c r="C12" i="7"/>
  <c r="C10" i="7"/>
  <c r="C17" i="7" s="1"/>
  <c r="C9" i="7"/>
  <c r="C16" i="7" s="1"/>
  <c r="C8" i="7"/>
  <c r="C15" i="7" s="1"/>
  <c r="C7" i="7"/>
  <c r="C14" i="7" s="1"/>
  <c r="C6" i="7"/>
  <c r="C13" i="7" s="1"/>
  <c r="Z5" i="7"/>
  <c r="Z12" i="7" s="1"/>
  <c r="Y5" i="7"/>
  <c r="Y12" i="7" s="1"/>
  <c r="X5" i="7"/>
  <c r="X12" i="7" s="1"/>
  <c r="W5" i="7"/>
  <c r="W12" i="7" s="1"/>
  <c r="V5" i="7"/>
  <c r="V12" i="7" s="1"/>
  <c r="U5" i="7"/>
  <c r="U12" i="7" s="1"/>
  <c r="T5" i="7"/>
  <c r="T12" i="7" s="1"/>
  <c r="S5" i="7"/>
  <c r="S12" i="7" s="1"/>
  <c r="R5" i="7"/>
  <c r="R12" i="7" s="1"/>
  <c r="Q5" i="7"/>
  <c r="Q12" i="7" s="1"/>
  <c r="C4" i="7"/>
  <c r="M12" i="6"/>
  <c r="L12" i="6"/>
  <c r="K12" i="6"/>
  <c r="J12" i="6"/>
  <c r="I12" i="6"/>
  <c r="H12" i="6"/>
  <c r="G12" i="6"/>
  <c r="F12" i="6"/>
  <c r="E12" i="6"/>
  <c r="D12" i="6"/>
  <c r="C12" i="6"/>
  <c r="C10" i="6"/>
  <c r="C17" i="6" s="1"/>
  <c r="C9" i="6"/>
  <c r="C16" i="6" s="1"/>
  <c r="C8" i="6"/>
  <c r="C15" i="6" s="1"/>
  <c r="C7" i="6"/>
  <c r="C14" i="6" s="1"/>
  <c r="C6" i="6"/>
  <c r="C13" i="6" s="1"/>
  <c r="Z5" i="6"/>
  <c r="Z12" i="6" s="1"/>
  <c r="Y5" i="6"/>
  <c r="Y12" i="6" s="1"/>
  <c r="X5" i="6"/>
  <c r="X12" i="6" s="1"/>
  <c r="W5" i="6"/>
  <c r="W12" i="6" s="1"/>
  <c r="V5" i="6"/>
  <c r="V12" i="6" s="1"/>
  <c r="U5" i="6"/>
  <c r="U12" i="6" s="1"/>
  <c r="T5" i="6"/>
  <c r="T12" i="6" s="1"/>
  <c r="S5" i="6"/>
  <c r="S12" i="6" s="1"/>
  <c r="R5" i="6"/>
  <c r="R12" i="6" s="1"/>
  <c r="Q5" i="6"/>
  <c r="Q12" i="6" s="1"/>
  <c r="C4" i="6"/>
  <c r="H161" i="7"/>
  <c r="K157" i="6"/>
  <c r="D83" i="7"/>
  <c r="E86" i="7"/>
  <c r="AK103" i="12"/>
  <c r="AK91" i="11"/>
  <c r="G102" i="8"/>
  <c r="I91" i="10"/>
  <c r="M156" i="7"/>
  <c r="L159" i="6"/>
  <c r="E99" i="6"/>
  <c r="F85" i="6"/>
  <c r="K98" i="6"/>
  <c r="AG90" i="12"/>
  <c r="E102" i="11"/>
  <c r="AK91" i="10"/>
  <c r="F159" i="7"/>
  <c r="D160" i="7"/>
  <c r="F84" i="7"/>
  <c r="H97" i="6"/>
  <c r="I100" i="7"/>
  <c r="L87" i="6"/>
  <c r="AJ91" i="11"/>
  <c r="I102" i="8"/>
  <c r="K91" i="10"/>
  <c r="U90" i="8"/>
  <c r="G161" i="7"/>
  <c r="F155" i="6"/>
  <c r="D85" i="7"/>
  <c r="G97" i="7"/>
  <c r="I97" i="7"/>
  <c r="M99" i="7"/>
  <c r="W90" i="12"/>
  <c r="W102" i="11"/>
  <c r="H159" i="7"/>
  <c r="G160" i="6"/>
  <c r="J98" i="7"/>
  <c r="J83" i="6"/>
  <c r="M82" i="7"/>
  <c r="M90" i="12"/>
  <c r="AC89" i="10"/>
  <c r="AE91" i="10"/>
  <c r="E161" i="7"/>
  <c r="H157" i="6"/>
  <c r="D98" i="7"/>
  <c r="K83" i="7"/>
  <c r="G86" i="6"/>
  <c r="N103" i="12"/>
  <c r="S102" i="11"/>
  <c r="M102" i="10"/>
  <c r="F156" i="7"/>
  <c r="D156" i="7"/>
  <c r="D157" i="6"/>
  <c r="D82" i="6"/>
  <c r="E87" i="7"/>
  <c r="M83" i="7"/>
  <c r="U90" i="12"/>
  <c r="G102" i="11"/>
  <c r="T91" i="10"/>
  <c r="J91" i="10"/>
  <c r="G155" i="7"/>
  <c r="F161" i="6"/>
  <c r="J100" i="7"/>
  <c r="H82" i="6"/>
  <c r="E82" i="7"/>
  <c r="K97" i="6"/>
  <c r="F103" i="12"/>
  <c r="L158" i="7"/>
  <c r="K160" i="6"/>
  <c r="H86" i="6"/>
  <c r="H83" i="7"/>
  <c r="J103" i="12"/>
  <c r="AI102" i="11"/>
  <c r="AJ102" i="10"/>
  <c r="N102" i="8"/>
  <c r="M162" i="7"/>
  <c r="L155" i="6"/>
  <c r="H98" i="6"/>
  <c r="I101" i="7"/>
  <c r="Q102" i="12"/>
  <c r="S91" i="11"/>
  <c r="K90" i="8"/>
  <c r="AF90" i="8"/>
  <c r="J159" i="7"/>
  <c r="I82" i="6"/>
  <c r="D86" i="7"/>
  <c r="K82" i="7"/>
  <c r="L100" i="7"/>
  <c r="H103" i="12"/>
  <c r="G91" i="11"/>
  <c r="AE102" i="10"/>
  <c r="N90" i="8"/>
  <c r="AH102" i="8"/>
  <c r="K155" i="7"/>
  <c r="J159" i="6"/>
  <c r="I100" i="6"/>
  <c r="F97" i="6"/>
  <c r="L97" i="7"/>
  <c r="L97" i="6"/>
  <c r="X91" i="11"/>
  <c r="M102" i="8"/>
  <c r="AE102" i="8"/>
  <c r="G160" i="7"/>
  <c r="J161" i="6"/>
  <c r="H83" i="6"/>
  <c r="H87" i="7"/>
  <c r="H158" i="7"/>
  <c r="G158" i="6"/>
  <c r="J86" i="7"/>
  <c r="F99" i="6"/>
  <c r="M86" i="7"/>
  <c r="R90" i="12"/>
  <c r="F102" i="11"/>
  <c r="AI91" i="10"/>
  <c r="E155" i="7"/>
  <c r="H161" i="6"/>
  <c r="J83" i="7"/>
  <c r="K87" i="7"/>
  <c r="L85" i="7"/>
  <c r="X103" i="12"/>
  <c r="L91" i="11"/>
  <c r="AD102" i="10"/>
  <c r="Z102" i="8"/>
  <c r="J161" i="7"/>
  <c r="D158" i="6"/>
  <c r="I99" i="6"/>
  <c r="J100" i="6"/>
  <c r="K83" i="6"/>
  <c r="T90" i="12"/>
  <c r="T102" i="11"/>
  <c r="F91" i="10"/>
  <c r="U102" i="8"/>
  <c r="E98" i="6"/>
  <c r="L98" i="6"/>
  <c r="Y102" i="10"/>
  <c r="N90" i="12"/>
  <c r="AG102" i="8"/>
  <c r="AK90" i="8"/>
  <c r="AE102" i="11"/>
  <c r="W102" i="8"/>
  <c r="N91" i="10"/>
  <c r="L158" i="6"/>
  <c r="F83" i="6"/>
  <c r="K82" i="6"/>
  <c r="V102" i="11"/>
  <c r="X91" i="10"/>
  <c r="F158" i="7"/>
  <c r="F99" i="7"/>
  <c r="H84" i="6"/>
  <c r="E99" i="7"/>
  <c r="J90" i="12"/>
  <c r="M90" i="8"/>
  <c r="AD90" i="8"/>
  <c r="G100" i="7"/>
  <c r="X90" i="12"/>
  <c r="X102" i="11"/>
  <c r="W91" i="11"/>
  <c r="AG102" i="10"/>
  <c r="Z90" i="12"/>
  <c r="H91" i="10"/>
  <c r="D157" i="7"/>
  <c r="H98" i="7"/>
  <c r="R91" i="11"/>
  <c r="K158" i="7"/>
  <c r="M91" i="11"/>
  <c r="F102" i="8"/>
  <c r="F102" i="10"/>
  <c r="X102" i="10"/>
  <c r="H156" i="7"/>
  <c r="J99" i="6"/>
  <c r="R91" i="10"/>
  <c r="D84" i="7"/>
  <c r="I103" i="12"/>
  <c r="AK102" i="8"/>
  <c r="D159" i="6"/>
  <c r="K86" i="6"/>
  <c r="AH91" i="10"/>
  <c r="F158" i="6"/>
  <c r="E84" i="7"/>
  <c r="L103" i="12"/>
  <c r="G161" i="6"/>
  <c r="G98" i="6"/>
  <c r="Q101" i="10"/>
  <c r="F98" i="7"/>
  <c r="Z103" i="12"/>
  <c r="Z90" i="8"/>
  <c r="D161" i="6"/>
  <c r="AK90" i="12"/>
  <c r="AI102" i="8"/>
  <c r="K156" i="7"/>
  <c r="J87" i="6"/>
  <c r="L159" i="7"/>
  <c r="I87" i="7"/>
  <c r="AL90" i="8"/>
  <c r="I83" i="6"/>
  <c r="M85" i="7"/>
  <c r="AG91" i="10"/>
  <c r="J84" i="7"/>
  <c r="AL103" i="12"/>
  <c r="F90" i="8"/>
  <c r="K161" i="7"/>
  <c r="K85" i="7"/>
  <c r="AH90" i="12"/>
  <c r="T102" i="8"/>
  <c r="I83" i="7"/>
  <c r="K156" i="6"/>
  <c r="Q89" i="12"/>
  <c r="E156" i="7"/>
  <c r="H100" i="6"/>
  <c r="AL91" i="11"/>
  <c r="J157" i="7"/>
  <c r="F82" i="6"/>
  <c r="N102" i="10"/>
  <c r="L101" i="7"/>
  <c r="AF91" i="10"/>
  <c r="S90" i="8"/>
  <c r="L161" i="7"/>
  <c r="K158" i="6"/>
  <c r="D100" i="6"/>
  <c r="H97" i="7"/>
  <c r="U103" i="12"/>
  <c r="F91" i="11"/>
  <c r="AH102" i="10"/>
  <c r="Y90" i="8"/>
  <c r="M161" i="7"/>
  <c r="L162" i="6"/>
  <c r="D87" i="6"/>
  <c r="I84" i="7"/>
  <c r="M98" i="7"/>
  <c r="K90" i="12"/>
  <c r="E102" i="8"/>
  <c r="G91" i="10"/>
  <c r="F157" i="7"/>
  <c r="D82" i="7"/>
  <c r="J99" i="7"/>
  <c r="K86" i="7"/>
  <c r="H101" i="7"/>
  <c r="AI103" i="12"/>
  <c r="T91" i="11"/>
  <c r="AI102" i="10"/>
  <c r="T90" i="8"/>
  <c r="X102" i="8"/>
  <c r="K162" i="7"/>
  <c r="J157" i="6"/>
  <c r="I85" i="6"/>
  <c r="K99" i="7"/>
  <c r="H86" i="7"/>
  <c r="L83" i="6"/>
  <c r="I90" i="12"/>
  <c r="AC161" i="10"/>
  <c r="L155" i="7"/>
  <c r="K161" i="6"/>
  <c r="E83" i="6"/>
  <c r="I99" i="7"/>
  <c r="S103" i="12"/>
  <c r="U91" i="11"/>
  <c r="G90" i="8"/>
  <c r="W90" i="8"/>
  <c r="M160" i="7"/>
  <c r="L160" i="6"/>
  <c r="E86" i="6"/>
  <c r="J85" i="6"/>
  <c r="K99" i="6"/>
  <c r="AE90" i="12"/>
  <c r="J102" i="11"/>
  <c r="Y91" i="10"/>
  <c r="F162" i="7"/>
  <c r="D161" i="7"/>
  <c r="F82" i="7"/>
  <c r="G84" i="7"/>
  <c r="I98" i="7"/>
  <c r="AC88" i="12"/>
  <c r="AH91" i="11"/>
  <c r="H102" i="8"/>
  <c r="AJ90" i="8"/>
  <c r="R90" i="8"/>
  <c r="G162" i="7"/>
  <c r="F162" i="6"/>
  <c r="D99" i="7"/>
  <c r="G87" i="7"/>
  <c r="I86" i="7"/>
  <c r="M87" i="7"/>
  <c r="H160" i="7"/>
  <c r="G156" i="6"/>
  <c r="F101" i="7"/>
  <c r="K98" i="7"/>
  <c r="K87" i="6"/>
  <c r="AI90" i="12"/>
  <c r="AD102" i="11"/>
  <c r="U91" i="10"/>
  <c r="E160" i="7"/>
  <c r="H155" i="6"/>
  <c r="J87" i="7"/>
  <c r="G85" i="7"/>
  <c r="L98" i="7"/>
  <c r="AH103" i="12"/>
  <c r="J91" i="11"/>
  <c r="W102" i="10"/>
  <c r="AE90" i="8"/>
  <c r="J162" i="7"/>
  <c r="D156" i="6"/>
  <c r="I87" i="6"/>
  <c r="J82" i="6"/>
  <c r="G83" i="6"/>
  <c r="S90" i="12"/>
  <c r="R102" i="11"/>
  <c r="S91" i="10"/>
  <c r="Y102" i="8"/>
  <c r="G157" i="7"/>
  <c r="F157" i="6"/>
  <c r="F100" i="7"/>
  <c r="H87" i="6"/>
  <c r="J84" i="6"/>
  <c r="G99" i="6"/>
  <c r="AG103" i="12"/>
  <c r="N91" i="11"/>
  <c r="AK102" i="10"/>
  <c r="V91" i="10"/>
  <c r="K159" i="7"/>
  <c r="F85" i="7"/>
  <c r="K100" i="7"/>
  <c r="G100" i="6"/>
  <c r="H157" i="7"/>
  <c r="G159" i="6"/>
  <c r="D101" i="7"/>
  <c r="E98" i="7"/>
  <c r="L84" i="6"/>
  <c r="AI91" i="11"/>
  <c r="J102" i="8"/>
  <c r="M158" i="7"/>
  <c r="E82" i="6"/>
  <c r="Y90" i="12"/>
  <c r="D162" i="7"/>
  <c r="L86" i="6"/>
  <c r="G159" i="7"/>
  <c r="Z91" i="10"/>
  <c r="L102" i="8"/>
  <c r="J101" i="7"/>
  <c r="V103" i="12"/>
  <c r="U102" i="10"/>
  <c r="J86" i="6"/>
  <c r="V102" i="8"/>
  <c r="AF90" i="12"/>
  <c r="G162" i="6"/>
  <c r="H90" i="12"/>
  <c r="E158" i="7"/>
  <c r="K101" i="7"/>
  <c r="Z102" i="11"/>
  <c r="J160" i="7"/>
  <c r="J97" i="6"/>
  <c r="I102" i="11"/>
  <c r="G158" i="7"/>
  <c r="H99" i="6"/>
  <c r="K91" i="11"/>
  <c r="F97" i="7"/>
  <c r="V90" i="12"/>
  <c r="E162" i="7"/>
  <c r="L84" i="7"/>
  <c r="AF102" i="10"/>
  <c r="F100" i="6"/>
  <c r="AF102" i="11"/>
  <c r="AF102" i="8"/>
  <c r="D98" i="6"/>
  <c r="Y103" i="12"/>
  <c r="I97" i="6"/>
  <c r="AG91" i="11"/>
  <c r="M159" i="7"/>
  <c r="L90" i="12"/>
  <c r="D159" i="7"/>
  <c r="H84" i="7"/>
  <c r="H90" i="8"/>
  <c r="J155" i="6"/>
  <c r="H100" i="7"/>
  <c r="M102" i="11"/>
  <c r="F160" i="6"/>
  <c r="AC101" i="12"/>
  <c r="G83" i="7"/>
  <c r="AK102" i="11"/>
  <c r="H160" i="6"/>
  <c r="AF103" i="12"/>
  <c r="AH90" i="8"/>
  <c r="E87" i="6"/>
  <c r="M103" i="12"/>
  <c r="AL91" i="10"/>
  <c r="K102" i="11"/>
  <c r="K102" i="10"/>
  <c r="G157" i="6"/>
  <c r="F86" i="7"/>
  <c r="G98" i="7"/>
  <c r="L82" i="7"/>
  <c r="AL90" i="12"/>
  <c r="U102" i="11"/>
  <c r="I102" i="10"/>
  <c r="E157" i="7"/>
  <c r="H162" i="6"/>
  <c r="F87" i="7"/>
  <c r="G82" i="7"/>
  <c r="H99" i="7"/>
  <c r="W103" i="12"/>
  <c r="V91" i="11"/>
  <c r="AL102" i="10"/>
  <c r="X90" i="8"/>
  <c r="J155" i="7"/>
  <c r="D155" i="6"/>
  <c r="E84" i="6"/>
  <c r="F86" i="6"/>
  <c r="G85" i="6"/>
  <c r="G103" i="12"/>
  <c r="AH102" i="11"/>
  <c r="L102" i="10"/>
  <c r="AD102" i="8"/>
  <c r="R102" i="8"/>
  <c r="K157" i="7"/>
  <c r="J156" i="6"/>
  <c r="D86" i="6"/>
  <c r="J98" i="6"/>
  <c r="G84" i="6"/>
  <c r="AD103" i="12"/>
  <c r="AE91" i="11"/>
  <c r="L90" i="8"/>
  <c r="L157" i="7"/>
  <c r="K162" i="6"/>
  <c r="D97" i="6"/>
  <c r="H85" i="7"/>
  <c r="E103" i="12"/>
  <c r="H91" i="11"/>
  <c r="T102" i="10"/>
  <c r="S102" i="8"/>
  <c r="M155" i="7"/>
  <c r="L156" i="6"/>
  <c r="D99" i="6"/>
  <c r="I82" i="7"/>
  <c r="L82" i="6"/>
  <c r="Z91" i="11"/>
  <c r="K102" i="8"/>
  <c r="M91" i="10"/>
  <c r="J158" i="7"/>
  <c r="D158" i="7"/>
  <c r="D100" i="7"/>
  <c r="K84" i="7"/>
  <c r="L86" i="7"/>
  <c r="R103" i="12"/>
  <c r="I91" i="11"/>
  <c r="R102" i="10"/>
  <c r="V90" i="8"/>
  <c r="AI90" i="8"/>
  <c r="K160" i="7"/>
  <c r="J162" i="6"/>
  <c r="I84" i="6"/>
  <c r="F87" i="6"/>
  <c r="L83" i="7"/>
  <c r="L99" i="6"/>
  <c r="H155" i="7"/>
  <c r="G155" i="6"/>
  <c r="D87" i="7"/>
  <c r="E100" i="7"/>
  <c r="L100" i="6"/>
  <c r="G90" i="12"/>
  <c r="E90" i="8"/>
  <c r="L91" i="10"/>
  <c r="E159" i="7"/>
  <c r="H159" i="6"/>
  <c r="E85" i="6"/>
  <c r="F84" i="6"/>
  <c r="K84" i="6"/>
  <c r="AD90" i="12"/>
  <c r="AL102" i="11"/>
  <c r="Q90" i="10"/>
  <c r="F161" i="7"/>
  <c r="D155" i="7"/>
  <c r="D160" i="6"/>
  <c r="D85" i="6"/>
  <c r="E101" i="7"/>
  <c r="M97" i="7"/>
  <c r="E90" i="12"/>
  <c r="AC100" i="10"/>
  <c r="AJ91" i="10"/>
  <c r="E91" i="10"/>
  <c r="G156" i="7"/>
  <c r="F156" i="6"/>
  <c r="J82" i="7"/>
  <c r="H85" i="6"/>
  <c r="E83" i="7"/>
  <c r="K85" i="6"/>
  <c r="K103" i="12"/>
  <c r="Y102" i="11"/>
  <c r="E102" i="10"/>
  <c r="J90" i="8"/>
  <c r="F159" i="6"/>
  <c r="D97" i="7"/>
  <c r="F98" i="6"/>
  <c r="M101" i="7"/>
  <c r="L156" i="7"/>
  <c r="K159" i="6"/>
  <c r="I98" i="6"/>
  <c r="I85" i="7"/>
  <c r="AJ103" i="12"/>
  <c r="AD91" i="11"/>
  <c r="V102" i="10"/>
  <c r="AG90" i="8"/>
  <c r="M157" i="7"/>
  <c r="L161" i="6"/>
  <c r="I86" i="6"/>
  <c r="E85" i="7"/>
  <c r="M100" i="7"/>
  <c r="F90" i="12"/>
  <c r="I90" i="8"/>
  <c r="F155" i="7"/>
  <c r="G101" i="7"/>
  <c r="AL102" i="8"/>
  <c r="N102" i="11"/>
  <c r="J85" i="7"/>
  <c r="M84" i="7"/>
  <c r="H102" i="11"/>
  <c r="H158" i="6"/>
  <c r="G82" i="6"/>
  <c r="H102" i="10"/>
  <c r="D84" i="6"/>
  <c r="AJ90" i="12"/>
  <c r="W91" i="10"/>
  <c r="J97" i="7"/>
  <c r="K100" i="6"/>
  <c r="H162" i="7"/>
  <c r="K97" i="7"/>
  <c r="AG102" i="11"/>
  <c r="H156" i="6"/>
  <c r="G86" i="7"/>
  <c r="E91" i="11"/>
  <c r="J156" i="7"/>
  <c r="E100" i="6"/>
  <c r="G87" i="6"/>
  <c r="G102" i="10"/>
  <c r="J160" i="6"/>
  <c r="G97" i="6"/>
  <c r="K155" i="6"/>
  <c r="T103" i="12"/>
  <c r="S102" i="10"/>
  <c r="L157" i="6"/>
  <c r="E97" i="7"/>
  <c r="L102" i="11"/>
  <c r="F160" i="7"/>
  <c r="G99" i="7"/>
  <c r="AF91" i="11"/>
  <c r="AJ102" i="8"/>
  <c r="E97" i="6"/>
  <c r="L85" i="6"/>
  <c r="AD91" i="10"/>
  <c r="D83" i="6"/>
  <c r="L160" i="7"/>
  <c r="L99" i="7"/>
  <c r="J102" i="10"/>
  <c r="F83" i="7"/>
  <c r="H82" i="7"/>
  <c r="Z102" i="10"/>
  <c r="D162" i="6"/>
  <c r="L87" i="7"/>
  <c r="AJ102" i="11"/>
  <c r="J158" i="6"/>
  <c r="AE103" i="12"/>
  <c r="Y91" i="11"/>
  <c r="J372" i="10" l="1"/>
  <c r="W372" i="11"/>
  <c r="AK371" i="8"/>
  <c r="E371" i="8"/>
  <c r="Q371" i="8"/>
  <c r="Z371" i="8"/>
  <c r="U371" i="8"/>
  <c r="AF371" i="8"/>
  <c r="E372" i="10"/>
  <c r="AJ372" i="10"/>
  <c r="Y371" i="8"/>
  <c r="S371" i="8"/>
  <c r="AL371" i="8"/>
  <c r="I372" i="10"/>
  <c r="AH372" i="10"/>
  <c r="AC370" i="10"/>
  <c r="AC371" i="10" s="1"/>
  <c r="AC282" i="10"/>
  <c r="J44" i="9"/>
  <c r="BG405" i="14"/>
  <c r="AJ43" i="9"/>
  <c r="X43" i="9"/>
  <c r="L44" i="9"/>
  <c r="BI405" i="14"/>
  <c r="K44" i="9"/>
  <c r="BH405" i="14"/>
  <c r="AI43" i="9"/>
  <c r="W43" i="9"/>
  <c r="T43" i="9"/>
  <c r="AF43" i="9"/>
  <c r="AH43" i="9"/>
  <c r="V43" i="9"/>
  <c r="AB43" i="9"/>
  <c r="P43" i="9"/>
  <c r="D355" i="11"/>
  <c r="D444" i="11" s="1"/>
  <c r="E44" i="9"/>
  <c r="BB405" i="14"/>
  <c r="BJ405" i="14"/>
  <c r="D44" i="9"/>
  <c r="BA405" i="14"/>
  <c r="M43" i="9"/>
  <c r="D355" i="12"/>
  <c r="D444" i="12" s="1"/>
  <c r="BA366" i="11"/>
  <c r="H44" i="9"/>
  <c r="BE405" i="14"/>
  <c r="I44" i="9"/>
  <c r="BF405" i="14"/>
  <c r="G44" i="9"/>
  <c r="BD405" i="14"/>
  <c r="F44" i="9"/>
  <c r="BC405" i="14"/>
  <c r="AG43" i="9"/>
  <c r="U43" i="9"/>
  <c r="AC43" i="9"/>
  <c r="Q43" i="9"/>
  <c r="AK42" i="9"/>
  <c r="Y42" i="9"/>
  <c r="AE43" i="9"/>
  <c r="S43" i="9"/>
  <c r="AD43" i="9"/>
  <c r="R43" i="9"/>
  <c r="T411" i="14"/>
  <c r="Y411" i="14"/>
  <c r="S412" i="14"/>
  <c r="X411" i="14"/>
  <c r="Z411" i="14"/>
  <c r="U417" i="13"/>
  <c r="S415" i="13"/>
  <c r="W411" i="13"/>
  <c r="T418" i="13"/>
  <c r="Z420" i="13"/>
  <c r="Y416" i="13"/>
  <c r="X418" i="13"/>
  <c r="V411" i="13"/>
  <c r="R412" i="13"/>
  <c r="K406" i="14"/>
  <c r="AU405" i="14"/>
  <c r="G406" i="14"/>
  <c r="AQ405" i="14"/>
  <c r="D244" i="14"/>
  <c r="D141" i="14"/>
  <c r="Q141" i="14" s="1"/>
  <c r="P140" i="14"/>
  <c r="AB140" i="14" s="1"/>
  <c r="R140" i="14"/>
  <c r="R244" i="14" s="1"/>
  <c r="Q244" i="14"/>
  <c r="AG140" i="14"/>
  <c r="AG244" i="14" s="1"/>
  <c r="AH140" i="14"/>
  <c r="AH244" i="14" s="1"/>
  <c r="AL140" i="14"/>
  <c r="AL244" i="14" s="1"/>
  <c r="AJ140" i="14"/>
  <c r="AJ244" i="14" s="1"/>
  <c r="U140" i="14"/>
  <c r="U244" i="14" s="1"/>
  <c r="AD140" i="14"/>
  <c r="AD244" i="14" s="1"/>
  <c r="AF140" i="14"/>
  <c r="AF244" i="14" s="1"/>
  <c r="Z140" i="14"/>
  <c r="Z244" i="14" s="1"/>
  <c r="J140" i="14"/>
  <c r="J244" i="14" s="1"/>
  <c r="I140" i="14"/>
  <c r="I244" i="14" s="1"/>
  <c r="AK140" i="14"/>
  <c r="AK244" i="14" s="1"/>
  <c r="T140" i="14"/>
  <c r="T244" i="14" s="1"/>
  <c r="H140" i="14"/>
  <c r="H244" i="14" s="1"/>
  <c r="W140" i="14"/>
  <c r="W244" i="14" s="1"/>
  <c r="AI140" i="14"/>
  <c r="AI244" i="14" s="1"/>
  <c r="V140" i="14"/>
  <c r="V244" i="14" s="1"/>
  <c r="E140" i="14"/>
  <c r="E244" i="14" s="1"/>
  <c r="L140" i="14"/>
  <c r="L244" i="14" s="1"/>
  <c r="K140" i="14"/>
  <c r="K244" i="14" s="1"/>
  <c r="G140" i="14"/>
  <c r="G244" i="14" s="1"/>
  <c r="X140" i="14"/>
  <c r="X244" i="14" s="1"/>
  <c r="AE140" i="14"/>
  <c r="AE244" i="14" s="1"/>
  <c r="Y140" i="14"/>
  <c r="Y244" i="14" s="1"/>
  <c r="N140" i="14"/>
  <c r="N244" i="14" s="1"/>
  <c r="F140" i="14"/>
  <c r="F244" i="14" s="1"/>
  <c r="M140" i="14"/>
  <c r="M244" i="14" s="1"/>
  <c r="S140" i="14"/>
  <c r="S244" i="14" s="1"/>
  <c r="AC140" i="14"/>
  <c r="AC244" i="14" s="1"/>
  <c r="H406" i="14"/>
  <c r="AR405" i="14"/>
  <c r="AS405" i="14"/>
  <c r="I406" i="14"/>
  <c r="J406" i="14"/>
  <c r="AT405" i="14"/>
  <c r="AW405" i="14"/>
  <c r="M406" i="14"/>
  <c r="AL333" i="14"/>
  <c r="AL422" i="14" s="1"/>
  <c r="AH333" i="14"/>
  <c r="AH422" i="14" s="1"/>
  <c r="AD333" i="14"/>
  <c r="AD422" i="14" s="1"/>
  <c r="X333" i="14"/>
  <c r="T333" i="14"/>
  <c r="N333" i="14"/>
  <c r="J333" i="14"/>
  <c r="F333" i="14"/>
  <c r="AK333" i="14"/>
  <c r="AK422" i="14" s="1"/>
  <c r="AF333" i="14"/>
  <c r="AF422" i="14" s="1"/>
  <c r="Y333" i="14"/>
  <c r="S333" i="14"/>
  <c r="L333" i="14"/>
  <c r="G333" i="14"/>
  <c r="AJ333" i="14"/>
  <c r="AJ422" i="14" s="1"/>
  <c r="AE333" i="14"/>
  <c r="AE422" i="14" s="1"/>
  <c r="W333" i="14"/>
  <c r="W422" i="14" s="1"/>
  <c r="R333" i="14"/>
  <c r="R422" i="14" s="1"/>
  <c r="K333" i="14"/>
  <c r="E333" i="14"/>
  <c r="AI333" i="14"/>
  <c r="AI422" i="14" s="1"/>
  <c r="V333" i="14"/>
  <c r="V422" i="14" s="1"/>
  <c r="I333" i="14"/>
  <c r="AG333" i="14"/>
  <c r="AG422" i="14" s="1"/>
  <c r="U333" i="14"/>
  <c r="U422" i="14" s="1"/>
  <c r="H333" i="14"/>
  <c r="M333" i="14"/>
  <c r="AC333" i="14"/>
  <c r="AC422" i="14" s="1"/>
  <c r="D333" i="14"/>
  <c r="D422" i="14" s="1"/>
  <c r="Z333" i="14"/>
  <c r="Q333" i="14"/>
  <c r="Q422" i="14" s="1"/>
  <c r="F406" i="14"/>
  <c r="AP405" i="14"/>
  <c r="N406" i="14"/>
  <c r="AX405" i="14"/>
  <c r="AO405" i="14"/>
  <c r="E406" i="14"/>
  <c r="L406" i="14"/>
  <c r="AV405" i="14"/>
  <c r="AX404" i="13"/>
  <c r="N405" i="13"/>
  <c r="BJ405" i="13" s="1"/>
  <c r="F406" i="13"/>
  <c r="BB406" i="13" s="1"/>
  <c r="AP405" i="13"/>
  <c r="AO405" i="13"/>
  <c r="E406" i="13"/>
  <c r="BA406" i="13" s="1"/>
  <c r="G406" i="13"/>
  <c r="BC406" i="13" s="1"/>
  <c r="AQ405" i="13"/>
  <c r="D244" i="13"/>
  <c r="D141" i="13"/>
  <c r="AC140" i="13"/>
  <c r="AC244" i="13" s="1"/>
  <c r="Q140" i="13"/>
  <c r="Q244" i="13" s="1"/>
  <c r="G140" i="13"/>
  <c r="G244" i="13" s="1"/>
  <c r="J140" i="13"/>
  <c r="J244" i="13" s="1"/>
  <c r="U140" i="13"/>
  <c r="U244" i="13" s="1"/>
  <c r="AD140" i="13"/>
  <c r="AD244" i="13" s="1"/>
  <c r="AH140" i="13"/>
  <c r="AH244" i="13" s="1"/>
  <c r="Y140" i="13"/>
  <c r="Y244" i="13" s="1"/>
  <c r="AJ140" i="13"/>
  <c r="AJ244" i="13" s="1"/>
  <c r="AG140" i="13"/>
  <c r="AG244" i="13" s="1"/>
  <c r="M140" i="13"/>
  <c r="M244" i="13" s="1"/>
  <c r="E140" i="13"/>
  <c r="E244" i="13" s="1"/>
  <c r="H140" i="13"/>
  <c r="H244" i="13" s="1"/>
  <c r="W140" i="13"/>
  <c r="W244" i="13" s="1"/>
  <c r="S140" i="13"/>
  <c r="S244" i="13" s="1"/>
  <c r="I140" i="13"/>
  <c r="I244" i="13" s="1"/>
  <c r="L140" i="13"/>
  <c r="L244" i="13" s="1"/>
  <c r="X140" i="13"/>
  <c r="X244" i="13" s="1"/>
  <c r="N140" i="13"/>
  <c r="N244" i="13" s="1"/>
  <c r="Z140" i="13"/>
  <c r="Z244" i="13" s="1"/>
  <c r="V140" i="13"/>
  <c r="V244" i="13" s="1"/>
  <c r="AF140" i="13"/>
  <c r="AF244" i="13" s="1"/>
  <c r="R140" i="13"/>
  <c r="R244" i="13" s="1"/>
  <c r="K140" i="13"/>
  <c r="K244" i="13" s="1"/>
  <c r="F140" i="13"/>
  <c r="F244" i="13" s="1"/>
  <c r="T140" i="13"/>
  <c r="T244" i="13" s="1"/>
  <c r="AL140" i="13"/>
  <c r="AL244" i="13" s="1"/>
  <c r="AK140" i="13"/>
  <c r="AK244" i="13" s="1"/>
  <c r="AI140" i="13"/>
  <c r="AI244" i="13" s="1"/>
  <c r="AE140" i="13"/>
  <c r="AE244" i="13" s="1"/>
  <c r="J406" i="13"/>
  <c r="BF406" i="13" s="1"/>
  <c r="AT405" i="13"/>
  <c r="AJ333" i="13"/>
  <c r="AJ422" i="13" s="1"/>
  <c r="AF333" i="13"/>
  <c r="AF422" i="13" s="1"/>
  <c r="Z333" i="13"/>
  <c r="V333" i="13"/>
  <c r="R333" i="13"/>
  <c r="L333" i="13"/>
  <c r="H333" i="13"/>
  <c r="D333" i="13"/>
  <c r="D422" i="13" s="1"/>
  <c r="C61" i="9" s="1"/>
  <c r="AI333" i="13"/>
  <c r="AI422" i="13" s="1"/>
  <c r="AE333" i="13"/>
  <c r="AE422" i="13" s="1"/>
  <c r="Y333" i="13"/>
  <c r="U333" i="13"/>
  <c r="Q333" i="13"/>
  <c r="Q422" i="13" s="1"/>
  <c r="K333" i="13"/>
  <c r="G333" i="13"/>
  <c r="AL333" i="13"/>
  <c r="AL422" i="13" s="1"/>
  <c r="AH333" i="13"/>
  <c r="AH422" i="13" s="1"/>
  <c r="AD333" i="13"/>
  <c r="AD422" i="13" s="1"/>
  <c r="X333" i="13"/>
  <c r="T333" i="13"/>
  <c r="N333" i="13"/>
  <c r="J333" i="13"/>
  <c r="F333" i="13"/>
  <c r="W333" i="13"/>
  <c r="E333" i="13"/>
  <c r="AK333" i="13"/>
  <c r="AK422" i="13" s="1"/>
  <c r="S333" i="13"/>
  <c r="AG333" i="13"/>
  <c r="AG422" i="13" s="1"/>
  <c r="AC333" i="13"/>
  <c r="AC422" i="13" s="1"/>
  <c r="M333" i="13"/>
  <c r="I333" i="13"/>
  <c r="H406" i="13"/>
  <c r="BD406" i="13" s="1"/>
  <c r="AR405" i="13"/>
  <c r="K406" i="13"/>
  <c r="BG406" i="13" s="1"/>
  <c r="AU405" i="13"/>
  <c r="L406" i="13"/>
  <c r="BH406" i="13" s="1"/>
  <c r="AV405" i="13"/>
  <c r="AW405" i="13"/>
  <c r="M406" i="13"/>
  <c r="BI406" i="13" s="1"/>
  <c r="AS405" i="13"/>
  <c r="I406" i="13"/>
  <c r="BE406" i="13" s="1"/>
  <c r="Q372" i="11"/>
  <c r="AU366" i="11"/>
  <c r="Y371" i="12"/>
  <c r="AW366" i="12"/>
  <c r="G369" i="12"/>
  <c r="H369" i="12"/>
  <c r="M368" i="12"/>
  <c r="AW367" i="12"/>
  <c r="J369" i="12"/>
  <c r="T367" i="12"/>
  <c r="AR366" i="12"/>
  <c r="AH367" i="12"/>
  <c r="BF366" i="12"/>
  <c r="AC367" i="12"/>
  <c r="BA366" i="12"/>
  <c r="N369" i="12"/>
  <c r="AD367" i="12"/>
  <c r="BB366" i="12"/>
  <c r="F369" i="12"/>
  <c r="I369" i="12"/>
  <c r="AG367" i="12"/>
  <c r="BE366" i="12"/>
  <c r="Z367" i="12"/>
  <c r="AX366" i="12"/>
  <c r="R367" i="12"/>
  <c r="AP366" i="12"/>
  <c r="AK367" i="12"/>
  <c r="BI366" i="12"/>
  <c r="W367" i="12"/>
  <c r="AU366" i="12"/>
  <c r="AL367" i="12"/>
  <c r="BJ366" i="12"/>
  <c r="Q367" i="12"/>
  <c r="AO366" i="12"/>
  <c r="AI367" i="12"/>
  <c r="BG366" i="12"/>
  <c r="K369" i="12"/>
  <c r="L368" i="12"/>
  <c r="AV367" i="12"/>
  <c r="AE367" i="12"/>
  <c r="BC366" i="12"/>
  <c r="V367" i="12"/>
  <c r="AT366" i="12"/>
  <c r="S367" i="12"/>
  <c r="AQ366" i="12"/>
  <c r="BD366" i="12"/>
  <c r="AF367" i="12"/>
  <c r="U367" i="12"/>
  <c r="AS366" i="12"/>
  <c r="AJ367" i="12"/>
  <c r="BH366" i="12"/>
  <c r="E369" i="12"/>
  <c r="G369" i="11"/>
  <c r="AF367" i="11"/>
  <c r="BD366" i="11"/>
  <c r="AI367" i="11"/>
  <c r="BG366" i="11"/>
  <c r="J369" i="11"/>
  <c r="AG367" i="11"/>
  <c r="BE366" i="11"/>
  <c r="R367" i="11"/>
  <c r="AP366" i="11"/>
  <c r="M369" i="11"/>
  <c r="I369" i="11"/>
  <c r="AE367" i="11"/>
  <c r="BC366" i="11"/>
  <c r="Y367" i="11"/>
  <c r="AW366" i="11"/>
  <c r="AO366" i="11"/>
  <c r="L369" i="11"/>
  <c r="H368" i="11"/>
  <c r="AR367" i="11"/>
  <c r="AH367" i="11"/>
  <c r="BF366" i="11"/>
  <c r="AD367" i="11"/>
  <c r="BB366" i="11"/>
  <c r="S367" i="11"/>
  <c r="AQ366" i="11"/>
  <c r="X367" i="11"/>
  <c r="AV366" i="11"/>
  <c r="V367" i="11"/>
  <c r="AT366" i="11"/>
  <c r="AK367" i="11"/>
  <c r="BI366" i="11"/>
  <c r="U367" i="11"/>
  <c r="AS366" i="11"/>
  <c r="AX366" i="11"/>
  <c r="N367" i="11"/>
  <c r="AL367" i="11"/>
  <c r="BJ366" i="11"/>
  <c r="AJ367" i="11"/>
  <c r="BH366" i="11"/>
  <c r="F369" i="11"/>
  <c r="AC372" i="11"/>
  <c r="K368" i="11"/>
  <c r="AU367" i="11"/>
  <c r="E368" i="11"/>
  <c r="BA367" i="11"/>
  <c r="AO367" i="11"/>
  <c r="C193" i="6"/>
  <c r="C283" i="6" s="1"/>
  <c r="C372" i="6" s="1"/>
  <c r="C90" i="6"/>
  <c r="C90" i="7"/>
  <c r="O89" i="7"/>
  <c r="AA89" i="7" s="1"/>
  <c r="C193" i="7"/>
  <c r="C283" i="7" s="1"/>
  <c r="C372" i="7" s="1"/>
  <c r="C101" i="6"/>
  <c r="C204" i="6"/>
  <c r="C294" i="6" s="1"/>
  <c r="C383" i="6" s="1"/>
  <c r="C104" i="7"/>
  <c r="C207" i="7"/>
  <c r="C297" i="7" s="1"/>
  <c r="C386" i="7" s="1"/>
  <c r="O103" i="7"/>
  <c r="AA103" i="7" s="1"/>
  <c r="O82" i="7"/>
  <c r="AA82" i="7" s="1"/>
  <c r="C186" i="7"/>
  <c r="C276" i="7" s="1"/>
  <c r="C365" i="7" s="1"/>
  <c r="K194" i="12"/>
  <c r="G194" i="12"/>
  <c r="N194" i="12"/>
  <c r="J194" i="12"/>
  <c r="F194" i="12"/>
  <c r="M194" i="12"/>
  <c r="I194" i="12"/>
  <c r="E194" i="12"/>
  <c r="L194" i="12"/>
  <c r="H194" i="12"/>
  <c r="X194" i="12"/>
  <c r="U194" i="12"/>
  <c r="AE194" i="12"/>
  <c r="R194" i="12"/>
  <c r="AH194" i="12"/>
  <c r="AJ194" i="12"/>
  <c r="AG194" i="12"/>
  <c r="AI194" i="12"/>
  <c r="Z194" i="12"/>
  <c r="T194" i="12"/>
  <c r="Y194" i="12"/>
  <c r="V194" i="12"/>
  <c r="W194" i="12"/>
  <c r="S194" i="12"/>
  <c r="AD194" i="12"/>
  <c r="AL194" i="12"/>
  <c r="AF194" i="12"/>
  <c r="AK194" i="12"/>
  <c r="Q193" i="12"/>
  <c r="Q283" i="12" s="1"/>
  <c r="K207" i="12"/>
  <c r="G207" i="12"/>
  <c r="N207" i="12"/>
  <c r="J207" i="12"/>
  <c r="F207" i="12"/>
  <c r="M207" i="12"/>
  <c r="I207" i="12"/>
  <c r="E207" i="12"/>
  <c r="L207" i="12"/>
  <c r="H207" i="12"/>
  <c r="X207" i="12"/>
  <c r="U207" i="12"/>
  <c r="AE207" i="12"/>
  <c r="R207" i="12"/>
  <c r="AH207" i="12"/>
  <c r="AJ207" i="12"/>
  <c r="AG207" i="12"/>
  <c r="AI207" i="12"/>
  <c r="Z207" i="12"/>
  <c r="T207" i="12"/>
  <c r="Y207" i="12"/>
  <c r="V207" i="12"/>
  <c r="W207" i="12"/>
  <c r="S207" i="12"/>
  <c r="AD207" i="12"/>
  <c r="AL207" i="12"/>
  <c r="AF207" i="12"/>
  <c r="AK207" i="12"/>
  <c r="AC205" i="12"/>
  <c r="AC295" i="12" s="1"/>
  <c r="AC192" i="12"/>
  <c r="AC282" i="12" s="1"/>
  <c r="Q206" i="12"/>
  <c r="Q296" i="12" s="1"/>
  <c r="D194" i="12"/>
  <c r="P90" i="12"/>
  <c r="D91" i="12"/>
  <c r="AK296" i="12"/>
  <c r="AG296" i="12"/>
  <c r="W296" i="12"/>
  <c r="S296" i="12"/>
  <c r="M296" i="12"/>
  <c r="I296" i="12"/>
  <c r="E296" i="12"/>
  <c r="AJ296" i="12"/>
  <c r="AF296" i="12"/>
  <c r="Z296" i="12"/>
  <c r="V296" i="12"/>
  <c r="R296" i="12"/>
  <c r="L296" i="12"/>
  <c r="H296" i="12"/>
  <c r="D296" i="12"/>
  <c r="D385" i="12" s="1"/>
  <c r="AI296" i="12"/>
  <c r="AE296" i="12"/>
  <c r="Y296" i="12"/>
  <c r="U296" i="12"/>
  <c r="K296" i="12"/>
  <c r="G296" i="12"/>
  <c r="AL296" i="12"/>
  <c r="AH296" i="12"/>
  <c r="AD296" i="12"/>
  <c r="X296" i="12"/>
  <c r="T296" i="12"/>
  <c r="N296" i="12"/>
  <c r="J296" i="12"/>
  <c r="F296" i="12"/>
  <c r="AB89" i="12"/>
  <c r="AJ283" i="12"/>
  <c r="AF283" i="12"/>
  <c r="Z283" i="12"/>
  <c r="V283" i="12"/>
  <c r="R283" i="12"/>
  <c r="L283" i="12"/>
  <c r="H283" i="12"/>
  <c r="D283" i="12"/>
  <c r="D372" i="12" s="1"/>
  <c r="AI283" i="12"/>
  <c r="AL283" i="12"/>
  <c r="AH283" i="12"/>
  <c r="AD283" i="12"/>
  <c r="X283" i="12"/>
  <c r="X372" i="12" s="1"/>
  <c r="T283" i="12"/>
  <c r="N283" i="12"/>
  <c r="J283" i="12"/>
  <c r="F283" i="12"/>
  <c r="AK283" i="12"/>
  <c r="AG283" i="12"/>
  <c r="W283" i="12"/>
  <c r="S283" i="12"/>
  <c r="M283" i="12"/>
  <c r="I283" i="12"/>
  <c r="E283" i="12"/>
  <c r="AE283" i="12"/>
  <c r="K283" i="12"/>
  <c r="Y283" i="12"/>
  <c r="G283" i="12"/>
  <c r="U283" i="12"/>
  <c r="D207" i="12"/>
  <c r="P103" i="12"/>
  <c r="D104" i="12"/>
  <c r="AB102" i="12"/>
  <c r="L206" i="11"/>
  <c r="H206" i="11"/>
  <c r="K206" i="11"/>
  <c r="G206" i="11"/>
  <c r="J206" i="11"/>
  <c r="F206" i="11"/>
  <c r="M206" i="11"/>
  <c r="I206" i="11"/>
  <c r="E206" i="11"/>
  <c r="AD206" i="11"/>
  <c r="N206" i="11"/>
  <c r="T206" i="11"/>
  <c r="V206" i="11"/>
  <c r="AG206" i="11"/>
  <c r="W206" i="11"/>
  <c r="R206" i="11"/>
  <c r="AL206" i="11"/>
  <c r="U206" i="11"/>
  <c r="AE206" i="11"/>
  <c r="AF206" i="11"/>
  <c r="S206" i="11"/>
  <c r="AK206" i="11"/>
  <c r="Y206" i="11"/>
  <c r="AH206" i="11"/>
  <c r="Z206" i="11"/>
  <c r="AI206" i="11"/>
  <c r="X206" i="11"/>
  <c r="AJ206" i="11"/>
  <c r="L195" i="11"/>
  <c r="H195" i="11"/>
  <c r="K195" i="11"/>
  <c r="G195" i="11"/>
  <c r="J195" i="11"/>
  <c r="F195" i="11"/>
  <c r="M195" i="11"/>
  <c r="I195" i="11"/>
  <c r="E195" i="11"/>
  <c r="AD195" i="11"/>
  <c r="N195" i="11"/>
  <c r="T195" i="11"/>
  <c r="V195" i="11"/>
  <c r="AG195" i="11"/>
  <c r="W195" i="11"/>
  <c r="R195" i="11"/>
  <c r="AL195" i="11"/>
  <c r="U195" i="11"/>
  <c r="AE195" i="11"/>
  <c r="AF195" i="11"/>
  <c r="S195" i="11"/>
  <c r="AK195" i="11"/>
  <c r="Y195" i="11"/>
  <c r="AH195" i="11"/>
  <c r="Z195" i="11"/>
  <c r="AI195" i="11"/>
  <c r="X195" i="11"/>
  <c r="AJ195" i="11"/>
  <c r="D206" i="11"/>
  <c r="D103" i="11"/>
  <c r="AI295" i="11"/>
  <c r="AE295" i="11"/>
  <c r="Y295" i="11"/>
  <c r="U295" i="11"/>
  <c r="Q295" i="11"/>
  <c r="K295" i="11"/>
  <c r="G295" i="11"/>
  <c r="AL295" i="11"/>
  <c r="AG295" i="11"/>
  <c r="Z295" i="11"/>
  <c r="T295" i="11"/>
  <c r="M295" i="11"/>
  <c r="H295" i="11"/>
  <c r="AK295" i="11"/>
  <c r="AF295" i="11"/>
  <c r="X295" i="11"/>
  <c r="S295" i="11"/>
  <c r="L295" i="11"/>
  <c r="F295" i="11"/>
  <c r="AJ295" i="11"/>
  <c r="AD295" i="11"/>
  <c r="W295" i="11"/>
  <c r="R295" i="11"/>
  <c r="J295" i="11"/>
  <c r="E295" i="11"/>
  <c r="AH295" i="11"/>
  <c r="AC295" i="11"/>
  <c r="V295" i="11"/>
  <c r="N295" i="11"/>
  <c r="I295" i="11"/>
  <c r="D295" i="11"/>
  <c r="D384" i="11" s="1"/>
  <c r="D195" i="11"/>
  <c r="D92" i="11"/>
  <c r="AJ284" i="11"/>
  <c r="AF284" i="11"/>
  <c r="Z284" i="11"/>
  <c r="Z373" i="11" s="1"/>
  <c r="V284" i="11"/>
  <c r="R284" i="11"/>
  <c r="L284" i="11"/>
  <c r="H284" i="11"/>
  <c r="D284" i="11"/>
  <c r="D373" i="11" s="1"/>
  <c r="AL284" i="11"/>
  <c r="AG284" i="11"/>
  <c r="Y284" i="11"/>
  <c r="T284" i="11"/>
  <c r="T373" i="11" s="1"/>
  <c r="M284" i="11"/>
  <c r="G284" i="11"/>
  <c r="AK284" i="11"/>
  <c r="AE284" i="11"/>
  <c r="X284" i="11"/>
  <c r="S284" i="11"/>
  <c r="K284" i="11"/>
  <c r="F284" i="11"/>
  <c r="AI284" i="11"/>
  <c r="AD284" i="11"/>
  <c r="W284" i="11"/>
  <c r="W373" i="11" s="1"/>
  <c r="Q284" i="11"/>
  <c r="Q373" i="11" s="1"/>
  <c r="J284" i="11"/>
  <c r="E284" i="11"/>
  <c r="AH284" i="11"/>
  <c r="AC284" i="11"/>
  <c r="U284" i="11"/>
  <c r="N284" i="11"/>
  <c r="I284" i="11"/>
  <c r="AF206" i="8"/>
  <c r="N206" i="8"/>
  <c r="AE206" i="8"/>
  <c r="Y206" i="8"/>
  <c r="AK206" i="8"/>
  <c r="T206" i="8"/>
  <c r="X206" i="8"/>
  <c r="AI206" i="8"/>
  <c r="W206" i="8"/>
  <c r="AG206" i="8"/>
  <c r="U206" i="8"/>
  <c r="AD206" i="8"/>
  <c r="R206" i="8"/>
  <c r="AH206" i="8"/>
  <c r="V206" i="8"/>
  <c r="AL206" i="8"/>
  <c r="Z206" i="8"/>
  <c r="S206" i="8"/>
  <c r="AJ206" i="8"/>
  <c r="N194" i="8"/>
  <c r="AE194" i="8"/>
  <c r="AI194" i="8"/>
  <c r="R194" i="8"/>
  <c r="V194" i="8"/>
  <c r="Z194" i="8"/>
  <c r="Y194" i="8"/>
  <c r="AK194" i="8"/>
  <c r="T194" i="8"/>
  <c r="X194" i="8"/>
  <c r="AG194" i="8"/>
  <c r="U194" i="8"/>
  <c r="AD194" i="8"/>
  <c r="AH194" i="8"/>
  <c r="AL194" i="8"/>
  <c r="J194" i="8"/>
  <c r="F194" i="8"/>
  <c r="AF194" i="8"/>
  <c r="W194" i="8"/>
  <c r="S194" i="8"/>
  <c r="AJ194" i="8"/>
  <c r="M195" i="10"/>
  <c r="I195" i="10"/>
  <c r="E195" i="10"/>
  <c r="K195" i="10"/>
  <c r="G195" i="10"/>
  <c r="N195" i="10"/>
  <c r="J195" i="10"/>
  <c r="F195" i="10"/>
  <c r="H195" i="10"/>
  <c r="L195" i="10"/>
  <c r="AD195" i="10"/>
  <c r="AJ195" i="10"/>
  <c r="AG195" i="10"/>
  <c r="AE195" i="10"/>
  <c r="W195" i="10"/>
  <c r="T195" i="10"/>
  <c r="Y195" i="10"/>
  <c r="R195" i="10"/>
  <c r="AF195" i="10"/>
  <c r="AH195" i="10"/>
  <c r="AK195" i="10"/>
  <c r="AI195" i="10"/>
  <c r="AL195" i="10"/>
  <c r="V195" i="10"/>
  <c r="X195" i="10"/>
  <c r="U195" i="10"/>
  <c r="Z195" i="10"/>
  <c r="S195" i="10"/>
  <c r="Q194" i="10"/>
  <c r="Q284" i="10" s="1"/>
  <c r="Q373" i="10" s="1"/>
  <c r="Q205" i="10"/>
  <c r="Q295" i="10" s="1"/>
  <c r="K206" i="10"/>
  <c r="G206" i="10"/>
  <c r="M206" i="10"/>
  <c r="I206" i="10"/>
  <c r="E206" i="10"/>
  <c r="L206" i="10"/>
  <c r="H206" i="10"/>
  <c r="J206" i="10"/>
  <c r="F206" i="10"/>
  <c r="N206" i="10"/>
  <c r="AD206" i="10"/>
  <c r="AJ206" i="10"/>
  <c r="AG206" i="10"/>
  <c r="AE206" i="10"/>
  <c r="W206" i="10"/>
  <c r="T206" i="10"/>
  <c r="Y206" i="10"/>
  <c r="R206" i="10"/>
  <c r="AF206" i="10"/>
  <c r="AH206" i="10"/>
  <c r="AK206" i="10"/>
  <c r="AI206" i="10"/>
  <c r="AL206" i="10"/>
  <c r="V206" i="10"/>
  <c r="X206" i="10"/>
  <c r="U206" i="10"/>
  <c r="Z206" i="10"/>
  <c r="S206" i="10"/>
  <c r="L194" i="8"/>
  <c r="H194" i="8"/>
  <c r="K194" i="8"/>
  <c r="G194" i="8"/>
  <c r="L206" i="8"/>
  <c r="H206" i="8"/>
  <c r="K206" i="8"/>
  <c r="G206" i="8"/>
  <c r="M206" i="8"/>
  <c r="I206" i="8"/>
  <c r="E206" i="8"/>
  <c r="J206" i="8"/>
  <c r="F206" i="8"/>
  <c r="M194" i="8"/>
  <c r="I194" i="8"/>
  <c r="E194" i="8"/>
  <c r="AC193" i="10"/>
  <c r="AC283" i="10" s="1"/>
  <c r="AC204" i="10"/>
  <c r="AC294" i="10" s="1"/>
  <c r="N371" i="8"/>
  <c r="R371" i="8"/>
  <c r="AH371" i="8"/>
  <c r="W371" i="8"/>
  <c r="AJ371" i="8"/>
  <c r="G372" i="10"/>
  <c r="Y372" i="10"/>
  <c r="X372" i="10"/>
  <c r="AG371" i="8"/>
  <c r="F372" i="10"/>
  <c r="AF372" i="10"/>
  <c r="Z372" i="10"/>
  <c r="AC371" i="8"/>
  <c r="V371" i="8"/>
  <c r="L372" i="10"/>
  <c r="AE371" i="8"/>
  <c r="AD372" i="10"/>
  <c r="AE372" i="10"/>
  <c r="M372" i="10"/>
  <c r="AI372" i="10"/>
  <c r="W372" i="10"/>
  <c r="V372" i="10"/>
  <c r="D195" i="10"/>
  <c r="D92" i="10"/>
  <c r="P91" i="10"/>
  <c r="AB90" i="10"/>
  <c r="AJ284" i="10"/>
  <c r="AJ373" i="10" s="1"/>
  <c r="AF284" i="10"/>
  <c r="Z284" i="10"/>
  <c r="V284" i="10"/>
  <c r="R284" i="10"/>
  <c r="R373" i="10" s="1"/>
  <c r="L284" i="10"/>
  <c r="H284" i="10"/>
  <c r="H373" i="10" s="1"/>
  <c r="D284" i="10"/>
  <c r="D373" i="10" s="1"/>
  <c r="AI284" i="10"/>
  <c r="AE284" i="10"/>
  <c r="Y284" i="10"/>
  <c r="U284" i="10"/>
  <c r="U373" i="10" s="1"/>
  <c r="K284" i="10"/>
  <c r="K373" i="10" s="1"/>
  <c r="G284" i="10"/>
  <c r="AL284" i="10"/>
  <c r="AL373" i="10" s="1"/>
  <c r="AH284" i="10"/>
  <c r="AD284" i="10"/>
  <c r="X284" i="10"/>
  <c r="T284" i="10"/>
  <c r="T373" i="10" s="1"/>
  <c r="N284" i="10"/>
  <c r="N373" i="10" s="1"/>
  <c r="J284" i="10"/>
  <c r="J373" i="10" s="1"/>
  <c r="F284" i="10"/>
  <c r="I284" i="10"/>
  <c r="I373" i="10" s="1"/>
  <c r="W284" i="10"/>
  <c r="E284" i="10"/>
  <c r="E373" i="10" s="1"/>
  <c r="AK284" i="10"/>
  <c r="AK373" i="10" s="1"/>
  <c r="S284" i="10"/>
  <c r="S373" i="10" s="1"/>
  <c r="AG284" i="10"/>
  <c r="AG373" i="10" s="1"/>
  <c r="M284" i="10"/>
  <c r="AB101" i="10"/>
  <c r="D206" i="10"/>
  <c r="P102" i="10"/>
  <c r="D103" i="10"/>
  <c r="AJ295" i="10"/>
  <c r="AF295" i="10"/>
  <c r="Z295" i="10"/>
  <c r="V295" i="10"/>
  <c r="R295" i="10"/>
  <c r="L295" i="10"/>
  <c r="H295" i="10"/>
  <c r="D295" i="10"/>
  <c r="D384" i="10" s="1"/>
  <c r="AI295" i="10"/>
  <c r="AE295" i="10"/>
  <c r="Y295" i="10"/>
  <c r="U295" i="10"/>
  <c r="K295" i="10"/>
  <c r="G295" i="10"/>
  <c r="AL295" i="10"/>
  <c r="AH295" i="10"/>
  <c r="AD295" i="10"/>
  <c r="X295" i="10"/>
  <c r="T295" i="10"/>
  <c r="N295" i="10"/>
  <c r="J295" i="10"/>
  <c r="F295" i="10"/>
  <c r="AK295" i="10"/>
  <c r="AG295" i="10"/>
  <c r="W295" i="10"/>
  <c r="S295" i="10"/>
  <c r="M295" i="10"/>
  <c r="I295" i="10"/>
  <c r="E295" i="10"/>
  <c r="D206" i="8"/>
  <c r="D103" i="8"/>
  <c r="AL295" i="8"/>
  <c r="AH295" i="8"/>
  <c r="AD295" i="8"/>
  <c r="X295" i="8"/>
  <c r="T295" i="8"/>
  <c r="N295" i="8"/>
  <c r="J295" i="8"/>
  <c r="F295" i="8"/>
  <c r="AI295" i="8"/>
  <c r="AC295" i="8"/>
  <c r="V295" i="8"/>
  <c r="Q295" i="8"/>
  <c r="I295" i="8"/>
  <c r="D295" i="8"/>
  <c r="D384" i="8" s="1"/>
  <c r="AG295" i="8"/>
  <c r="Z295" i="8"/>
  <c r="U295" i="8"/>
  <c r="M295" i="8"/>
  <c r="H295" i="8"/>
  <c r="AK295" i="8"/>
  <c r="AF295" i="8"/>
  <c r="Y295" i="8"/>
  <c r="S295" i="8"/>
  <c r="L295" i="8"/>
  <c r="G295" i="8"/>
  <c r="AJ295" i="8"/>
  <c r="AE295" i="8"/>
  <c r="W295" i="8"/>
  <c r="R295" i="8"/>
  <c r="K295" i="8"/>
  <c r="E295" i="8"/>
  <c r="D194" i="8"/>
  <c r="D91" i="8"/>
  <c r="AL283" i="8"/>
  <c r="AL372" i="8" s="1"/>
  <c r="AH283" i="8"/>
  <c r="AD283" i="8"/>
  <c r="AD372" i="8" s="1"/>
  <c r="X283" i="8"/>
  <c r="X372" i="8" s="1"/>
  <c r="T283" i="8"/>
  <c r="T372" i="8" s="1"/>
  <c r="N283" i="8"/>
  <c r="J283" i="8"/>
  <c r="J372" i="8" s="1"/>
  <c r="F283" i="8"/>
  <c r="F372" i="8" s="1"/>
  <c r="AG283" i="8"/>
  <c r="Z283" i="8"/>
  <c r="Z372" i="8" s="1"/>
  <c r="U283" i="8"/>
  <c r="M283" i="8"/>
  <c r="M372" i="8" s="1"/>
  <c r="H283" i="8"/>
  <c r="H372" i="8" s="1"/>
  <c r="AK283" i="8"/>
  <c r="AF283" i="8"/>
  <c r="Y283" i="8"/>
  <c r="Y372" i="8" s="1"/>
  <c r="S283" i="8"/>
  <c r="L283" i="8"/>
  <c r="L372" i="8" s="1"/>
  <c r="G283" i="8"/>
  <c r="G372" i="8" s="1"/>
  <c r="AJ283" i="8"/>
  <c r="AE283" i="8"/>
  <c r="W283" i="8"/>
  <c r="R283" i="8"/>
  <c r="K283" i="8"/>
  <c r="K372" i="8" s="1"/>
  <c r="E283" i="8"/>
  <c r="E372" i="8" s="1"/>
  <c r="AI283" i="8"/>
  <c r="AI372" i="8" s="1"/>
  <c r="AC283" i="8"/>
  <c r="V283" i="8"/>
  <c r="Q283" i="8"/>
  <c r="Q372" i="8" s="1"/>
  <c r="I283" i="8"/>
  <c r="I372" i="8" s="1"/>
  <c r="D283" i="8"/>
  <c r="D372" i="8" s="1"/>
  <c r="M191" i="7"/>
  <c r="M201" i="7"/>
  <c r="M202" i="7"/>
  <c r="M186" i="7"/>
  <c r="M203" i="7"/>
  <c r="M187" i="7"/>
  <c r="M204" i="7"/>
  <c r="M188" i="7"/>
  <c r="M205" i="7"/>
  <c r="M189" i="7"/>
  <c r="M190" i="7"/>
  <c r="L189" i="7"/>
  <c r="L205" i="7"/>
  <c r="L191" i="7"/>
  <c r="L202" i="7"/>
  <c r="L186" i="7"/>
  <c r="L276" i="7" s="1"/>
  <c r="L365" i="7" s="1"/>
  <c r="L201" i="7"/>
  <c r="L204" i="7"/>
  <c r="L188" i="7"/>
  <c r="L203" i="7"/>
  <c r="L187" i="7"/>
  <c r="L190" i="7"/>
  <c r="H203" i="7"/>
  <c r="H187" i="7"/>
  <c r="H190" i="7"/>
  <c r="H205" i="7"/>
  <c r="H189" i="7"/>
  <c r="H191" i="7"/>
  <c r="H202" i="7"/>
  <c r="H186" i="7"/>
  <c r="H276" i="7" s="1"/>
  <c r="H365" i="7" s="1"/>
  <c r="H201" i="7"/>
  <c r="H204" i="7"/>
  <c r="H294" i="7" s="1"/>
  <c r="H188" i="7"/>
  <c r="I189" i="7"/>
  <c r="I190" i="7"/>
  <c r="I205" i="7"/>
  <c r="I191" i="7"/>
  <c r="I201" i="7"/>
  <c r="I202" i="7"/>
  <c r="I186" i="7"/>
  <c r="I276" i="7" s="1"/>
  <c r="I365" i="7" s="1"/>
  <c r="I203" i="7"/>
  <c r="I187" i="7"/>
  <c r="I204" i="7"/>
  <c r="I188" i="7"/>
  <c r="E190" i="7"/>
  <c r="E187" i="7"/>
  <c r="E203" i="7"/>
  <c r="E202" i="7"/>
  <c r="E186" i="7"/>
  <c r="E276" i="7" s="1"/>
  <c r="E365" i="7" s="1"/>
  <c r="E205" i="7"/>
  <c r="E189" i="7"/>
  <c r="E204" i="7"/>
  <c r="E188" i="7"/>
  <c r="E191" i="7"/>
  <c r="E201" i="7"/>
  <c r="K203" i="7"/>
  <c r="K186" i="7"/>
  <c r="K276" i="7" s="1"/>
  <c r="K365" i="7" s="1"/>
  <c r="K187" i="7"/>
  <c r="K202" i="7"/>
  <c r="K204" i="7"/>
  <c r="K188" i="7"/>
  <c r="K205" i="7"/>
  <c r="K189" i="7"/>
  <c r="K190" i="7"/>
  <c r="K191" i="7"/>
  <c r="K201" i="7"/>
  <c r="G191" i="7"/>
  <c r="G205" i="7"/>
  <c r="G189" i="7"/>
  <c r="G202" i="7"/>
  <c r="G201" i="7"/>
  <c r="G203" i="7"/>
  <c r="G190" i="7"/>
  <c r="G204" i="7"/>
  <c r="G188" i="7"/>
  <c r="G186" i="7"/>
  <c r="G276" i="7" s="1"/>
  <c r="G365" i="7" s="1"/>
  <c r="G187" i="7"/>
  <c r="D187" i="7"/>
  <c r="D203" i="7"/>
  <c r="D190" i="7"/>
  <c r="D202" i="7"/>
  <c r="D186" i="7"/>
  <c r="D276" i="7" s="1"/>
  <c r="D365" i="7" s="1"/>
  <c r="D205" i="7"/>
  <c r="D189" i="7"/>
  <c r="D280" i="7" s="1"/>
  <c r="D204" i="7"/>
  <c r="D188" i="7"/>
  <c r="D191" i="7"/>
  <c r="D201" i="7"/>
  <c r="J203" i="7"/>
  <c r="J187" i="7"/>
  <c r="J202" i="7"/>
  <c r="J186" i="7"/>
  <c r="J205" i="7"/>
  <c r="J189" i="7"/>
  <c r="J204" i="7"/>
  <c r="J188" i="7"/>
  <c r="J191" i="7"/>
  <c r="J190" i="7"/>
  <c r="J201" i="7"/>
  <c r="F186" i="7"/>
  <c r="F276" i="7" s="1"/>
  <c r="F365" i="7" s="1"/>
  <c r="F202" i="7"/>
  <c r="F205" i="7"/>
  <c r="F189" i="7"/>
  <c r="F188" i="7"/>
  <c r="F191" i="7"/>
  <c r="F201" i="7"/>
  <c r="F204" i="7"/>
  <c r="F203" i="7"/>
  <c r="F187" i="7"/>
  <c r="F190" i="7"/>
  <c r="L201" i="6"/>
  <c r="L191" i="6"/>
  <c r="L186" i="6"/>
  <c r="L188" i="6"/>
  <c r="L203" i="6"/>
  <c r="L204" i="6"/>
  <c r="L187" i="6"/>
  <c r="L190" i="6"/>
  <c r="L202" i="6"/>
  <c r="L293" i="6" s="1"/>
  <c r="L189" i="6"/>
  <c r="K203" i="6"/>
  <c r="K189" i="6"/>
  <c r="K201" i="6"/>
  <c r="K190" i="6"/>
  <c r="K202" i="6"/>
  <c r="K293" i="6" s="1"/>
  <c r="K204" i="6"/>
  <c r="K186" i="6"/>
  <c r="K191" i="6"/>
  <c r="K187" i="6"/>
  <c r="K188" i="6"/>
  <c r="G204" i="6"/>
  <c r="G187" i="6"/>
  <c r="G203" i="6"/>
  <c r="G191" i="6"/>
  <c r="G201" i="6"/>
  <c r="G190" i="6"/>
  <c r="G189" i="6"/>
  <c r="G186" i="6"/>
  <c r="G202" i="6"/>
  <c r="G188" i="6"/>
  <c r="J201" i="6"/>
  <c r="J190" i="6"/>
  <c r="J204" i="6"/>
  <c r="J187" i="6"/>
  <c r="J188" i="6"/>
  <c r="J191" i="6"/>
  <c r="J203" i="6"/>
  <c r="J294" i="6" s="1"/>
  <c r="J202" i="6"/>
  <c r="J186" i="6"/>
  <c r="J189" i="6"/>
  <c r="F203" i="6"/>
  <c r="F202" i="6"/>
  <c r="F201" i="6"/>
  <c r="F189" i="6"/>
  <c r="F204" i="6"/>
  <c r="F187" i="6"/>
  <c r="F190" i="6"/>
  <c r="F191" i="6"/>
  <c r="F186" i="6"/>
  <c r="F188" i="6"/>
  <c r="H189" i="6"/>
  <c r="H201" i="6"/>
  <c r="H186" i="6"/>
  <c r="H188" i="6"/>
  <c r="H203" i="6"/>
  <c r="H204" i="6"/>
  <c r="H190" i="6"/>
  <c r="H187" i="6"/>
  <c r="H191" i="6"/>
  <c r="H202" i="6"/>
  <c r="D202" i="6"/>
  <c r="D189" i="6"/>
  <c r="D201" i="6"/>
  <c r="D186" i="6"/>
  <c r="D204" i="6"/>
  <c r="D190" i="6"/>
  <c r="D203" i="6"/>
  <c r="D187" i="6"/>
  <c r="D188" i="6"/>
  <c r="D191" i="6"/>
  <c r="I202" i="6"/>
  <c r="I204" i="6"/>
  <c r="I203" i="6"/>
  <c r="I190" i="6"/>
  <c r="I201" i="6"/>
  <c r="I292" i="6" s="1"/>
  <c r="I188" i="6"/>
  <c r="I186" i="6"/>
  <c r="I191" i="6"/>
  <c r="I187" i="6"/>
  <c r="I189" i="6"/>
  <c r="E190" i="6"/>
  <c r="E187" i="6"/>
  <c r="E202" i="6"/>
  <c r="E204" i="6"/>
  <c r="E203" i="6"/>
  <c r="E188" i="6"/>
  <c r="E186" i="6"/>
  <c r="E201" i="6"/>
  <c r="E191" i="6"/>
  <c r="E189" i="6"/>
  <c r="F55" i="6"/>
  <c r="R55" i="6" s="1"/>
  <c r="F80" i="6"/>
  <c r="F184" i="6" s="1"/>
  <c r="F274" i="6" s="1"/>
  <c r="F363" i="6" s="1"/>
  <c r="E80" i="7"/>
  <c r="E184" i="7" s="1"/>
  <c r="E274" i="7" s="1"/>
  <c r="E363" i="7" s="1"/>
  <c r="E55" i="7"/>
  <c r="Q55" i="7" s="1"/>
  <c r="AJ56" i="6"/>
  <c r="X56" i="6"/>
  <c r="AF60" i="6"/>
  <c r="T60" i="6"/>
  <c r="V58" i="6"/>
  <c r="AH58" i="6"/>
  <c r="Y60" i="6"/>
  <c r="Y65" i="6" s="1"/>
  <c r="M65" i="6"/>
  <c r="AK60" i="6"/>
  <c r="AK65" i="6" s="1"/>
  <c r="Y58" i="6"/>
  <c r="AK58" i="6"/>
  <c r="AK60" i="7"/>
  <c r="Y60" i="7"/>
  <c r="AH59" i="7"/>
  <c r="V59" i="7"/>
  <c r="AI58" i="7"/>
  <c r="W58" i="7"/>
  <c r="AK56" i="7"/>
  <c r="Y56" i="7"/>
  <c r="G80" i="6"/>
  <c r="G184" i="6" s="1"/>
  <c r="G274" i="6" s="1"/>
  <c r="G363" i="6" s="1"/>
  <c r="G55" i="6"/>
  <c r="S55" i="6" s="1"/>
  <c r="K55" i="6"/>
  <c r="W55" i="6" s="1"/>
  <c r="K80" i="6"/>
  <c r="K184" i="6" s="1"/>
  <c r="K274" i="6" s="1"/>
  <c r="K363" i="6" s="1"/>
  <c r="F55" i="7"/>
  <c r="R55" i="7" s="1"/>
  <c r="F80" i="7"/>
  <c r="F184" i="7" s="1"/>
  <c r="F274" i="7" s="1"/>
  <c r="F363" i="7" s="1"/>
  <c r="J55" i="7"/>
  <c r="V55" i="7" s="1"/>
  <c r="J80" i="7"/>
  <c r="J184" i="7" s="1"/>
  <c r="J274" i="7" s="1"/>
  <c r="J363" i="7" s="1"/>
  <c r="W56" i="6"/>
  <c r="AI56" i="6"/>
  <c r="AE56" i="6"/>
  <c r="S56" i="6"/>
  <c r="AI60" i="6"/>
  <c r="W60" i="6"/>
  <c r="AE60" i="6"/>
  <c r="S60" i="6"/>
  <c r="AJ59" i="6"/>
  <c r="X59" i="6"/>
  <c r="AF59" i="6"/>
  <c r="T59" i="6"/>
  <c r="AB59" i="6"/>
  <c r="P59" i="6"/>
  <c r="AG58" i="6"/>
  <c r="U58" i="6"/>
  <c r="AC58" i="6"/>
  <c r="Q58" i="6"/>
  <c r="AH57" i="6"/>
  <c r="V57" i="6"/>
  <c r="AD57" i="6"/>
  <c r="R57" i="6"/>
  <c r="AK59" i="6"/>
  <c r="AK64" i="6" s="1"/>
  <c r="M64" i="6"/>
  <c r="Y59" i="6"/>
  <c r="Y64" i="6" s="1"/>
  <c r="AB59" i="7"/>
  <c r="P59" i="7"/>
  <c r="AJ60" i="7"/>
  <c r="X60" i="7"/>
  <c r="AF60" i="7"/>
  <c r="T60" i="7"/>
  <c r="AK59" i="7"/>
  <c r="Y59" i="7"/>
  <c r="AG59" i="7"/>
  <c r="U59" i="7"/>
  <c r="AC59" i="7"/>
  <c r="Q59" i="7"/>
  <c r="AH58" i="7"/>
  <c r="V58" i="7"/>
  <c r="AD58" i="7"/>
  <c r="R58" i="7"/>
  <c r="AI57" i="7"/>
  <c r="W57" i="7"/>
  <c r="AE57" i="7"/>
  <c r="S57" i="7"/>
  <c r="AJ56" i="7"/>
  <c r="X56" i="7"/>
  <c r="AF56" i="7"/>
  <c r="T56" i="7"/>
  <c r="M80" i="7"/>
  <c r="M184" i="7" s="1"/>
  <c r="M274" i="7" s="1"/>
  <c r="M363" i="7" s="1"/>
  <c r="M55" i="7"/>
  <c r="Y55" i="7" s="1"/>
  <c r="AJ60" i="6"/>
  <c r="X60" i="6"/>
  <c r="AG59" i="6"/>
  <c r="U59" i="6"/>
  <c r="R58" i="6"/>
  <c r="AD58" i="6"/>
  <c r="AK56" i="6"/>
  <c r="AK62" i="6" s="1"/>
  <c r="M62" i="6"/>
  <c r="Y56" i="6"/>
  <c r="Y62" i="6" s="1"/>
  <c r="AB60" i="7"/>
  <c r="P60" i="7"/>
  <c r="AG60" i="7"/>
  <c r="U60" i="7"/>
  <c r="AD59" i="7"/>
  <c r="R59" i="7"/>
  <c r="AE58" i="7"/>
  <c r="S58" i="7"/>
  <c r="AF57" i="7"/>
  <c r="T57" i="7"/>
  <c r="AG56" i="7"/>
  <c r="U56" i="7"/>
  <c r="AC56" i="7"/>
  <c r="Q56" i="7"/>
  <c r="D80" i="6"/>
  <c r="D184" i="6" s="1"/>
  <c r="D274" i="6" s="1"/>
  <c r="D363" i="6" s="1"/>
  <c r="D55" i="6"/>
  <c r="P55" i="6" s="1"/>
  <c r="H80" i="6"/>
  <c r="H184" i="6" s="1"/>
  <c r="H274" i="6" s="1"/>
  <c r="H363" i="6" s="1"/>
  <c r="H55" i="6"/>
  <c r="T55" i="6" s="1"/>
  <c r="L80" i="6"/>
  <c r="L184" i="6" s="1"/>
  <c r="L274" i="6" s="1"/>
  <c r="L363" i="6" s="1"/>
  <c r="L55" i="6"/>
  <c r="X55" i="6" s="1"/>
  <c r="G55" i="7"/>
  <c r="S55" i="7" s="1"/>
  <c r="G80" i="7"/>
  <c r="G184" i="7" s="1"/>
  <c r="G274" i="7" s="1"/>
  <c r="G363" i="7" s="1"/>
  <c r="K55" i="7"/>
  <c r="W55" i="7" s="1"/>
  <c r="K80" i="7"/>
  <c r="K184" i="7" s="1"/>
  <c r="K274" i="7" s="1"/>
  <c r="K363" i="7" s="1"/>
  <c r="AH56" i="6"/>
  <c r="V56" i="6"/>
  <c r="AD56" i="6"/>
  <c r="R56" i="6"/>
  <c r="AH60" i="6"/>
  <c r="V60" i="6"/>
  <c r="AD60" i="6"/>
  <c r="R60" i="6"/>
  <c r="AI59" i="6"/>
  <c r="W59" i="6"/>
  <c r="S59" i="6"/>
  <c r="AE59" i="6"/>
  <c r="AJ58" i="6"/>
  <c r="X58" i="6"/>
  <c r="AF58" i="6"/>
  <c r="T58" i="6"/>
  <c r="AB58" i="6"/>
  <c r="P58" i="6"/>
  <c r="AG57" i="6"/>
  <c r="U57" i="6"/>
  <c r="AC57" i="6"/>
  <c r="Q57" i="6"/>
  <c r="P58" i="7"/>
  <c r="AB58" i="7"/>
  <c r="W60" i="7"/>
  <c r="AI60" i="7"/>
  <c r="S60" i="7"/>
  <c r="AE60" i="7"/>
  <c r="X59" i="7"/>
  <c r="AJ59" i="7"/>
  <c r="T59" i="7"/>
  <c r="AF59" i="7"/>
  <c r="Y58" i="7"/>
  <c r="AK58" i="7"/>
  <c r="U58" i="7"/>
  <c r="AG58" i="7"/>
  <c r="Q58" i="7"/>
  <c r="AC58" i="7"/>
  <c r="V57" i="7"/>
  <c r="AH57" i="7"/>
  <c r="R57" i="7"/>
  <c r="AD57" i="7"/>
  <c r="W56" i="7"/>
  <c r="AI56" i="7"/>
  <c r="S56" i="7"/>
  <c r="AE56" i="7"/>
  <c r="J55" i="6"/>
  <c r="V55" i="6" s="1"/>
  <c r="J80" i="6"/>
  <c r="J184" i="6" s="1"/>
  <c r="J274" i="6" s="1"/>
  <c r="J363" i="6" s="1"/>
  <c r="I80" i="7"/>
  <c r="I184" i="7" s="1"/>
  <c r="I274" i="7" s="1"/>
  <c r="I363" i="7" s="1"/>
  <c r="I55" i="7"/>
  <c r="U55" i="7" s="1"/>
  <c r="T56" i="6"/>
  <c r="AF56" i="6"/>
  <c r="AB60" i="6"/>
  <c r="P60" i="6"/>
  <c r="AC59" i="6"/>
  <c r="Q59" i="6"/>
  <c r="AI57" i="6"/>
  <c r="W57" i="6"/>
  <c r="AE57" i="6"/>
  <c r="S57" i="6"/>
  <c r="AC60" i="7"/>
  <c r="Q60" i="7"/>
  <c r="AJ57" i="7"/>
  <c r="X57" i="7"/>
  <c r="E80" i="6"/>
  <c r="E184" i="6" s="1"/>
  <c r="E274" i="6" s="1"/>
  <c r="E363" i="6" s="1"/>
  <c r="E55" i="6"/>
  <c r="Q55" i="6" s="1"/>
  <c r="I80" i="6"/>
  <c r="I184" i="6" s="1"/>
  <c r="I274" i="6" s="1"/>
  <c r="I363" i="6" s="1"/>
  <c r="I55" i="6"/>
  <c r="U55" i="6" s="1"/>
  <c r="M80" i="6"/>
  <c r="M184" i="6" s="1"/>
  <c r="M274" i="6" s="1"/>
  <c r="M363" i="6" s="1"/>
  <c r="M55" i="6"/>
  <c r="Y55" i="6" s="1"/>
  <c r="D55" i="7"/>
  <c r="P55" i="7" s="1"/>
  <c r="D80" i="7"/>
  <c r="D184" i="7" s="1"/>
  <c r="D274" i="7" s="1"/>
  <c r="D363" i="7" s="1"/>
  <c r="H80" i="7"/>
  <c r="H184" i="7" s="1"/>
  <c r="H274" i="7" s="1"/>
  <c r="H363" i="7" s="1"/>
  <c r="H55" i="7"/>
  <c r="T55" i="7" s="1"/>
  <c r="L80" i="7"/>
  <c r="L184" i="7" s="1"/>
  <c r="L274" i="7" s="1"/>
  <c r="L363" i="7" s="1"/>
  <c r="L55" i="7"/>
  <c r="X55" i="7" s="1"/>
  <c r="P56" i="6"/>
  <c r="AB56" i="6"/>
  <c r="AG56" i="6"/>
  <c r="U56" i="6"/>
  <c r="AC56" i="6"/>
  <c r="Q56" i="6"/>
  <c r="U60" i="6"/>
  <c r="AG60" i="6"/>
  <c r="AC60" i="6"/>
  <c r="Q60" i="6"/>
  <c r="AH59" i="6"/>
  <c r="V59" i="6"/>
  <c r="R59" i="6"/>
  <c r="AD59" i="6"/>
  <c r="AI58" i="6"/>
  <c r="W58" i="6"/>
  <c r="AE58" i="6"/>
  <c r="S58" i="6"/>
  <c r="X57" i="6"/>
  <c r="AJ57" i="6"/>
  <c r="AF57" i="6"/>
  <c r="T57" i="6"/>
  <c r="AB57" i="6"/>
  <c r="P57" i="6"/>
  <c r="Y57" i="6"/>
  <c r="Y63" i="6" s="1"/>
  <c r="M63" i="6"/>
  <c r="AK57" i="6"/>
  <c r="AK63" i="6" s="1"/>
  <c r="P56" i="7"/>
  <c r="AB56" i="7"/>
  <c r="P57" i="7"/>
  <c r="AB57" i="7"/>
  <c r="V60" i="7"/>
  <c r="AH60" i="7"/>
  <c r="R60" i="7"/>
  <c r="AD60" i="7"/>
  <c r="W59" i="7"/>
  <c r="AI59" i="7"/>
  <c r="S59" i="7"/>
  <c r="AE59" i="7"/>
  <c r="X58" i="7"/>
  <c r="AJ58" i="7"/>
  <c r="T58" i="7"/>
  <c r="AF58" i="7"/>
  <c r="Y57" i="7"/>
  <c r="AK57" i="7"/>
  <c r="U57" i="7"/>
  <c r="AG57" i="7"/>
  <c r="Q57" i="7"/>
  <c r="AC57" i="7"/>
  <c r="V56" i="7"/>
  <c r="AH56" i="7"/>
  <c r="R56" i="7"/>
  <c r="AD56" i="7"/>
  <c r="X15" i="3"/>
  <c r="W15" i="3"/>
  <c r="V15" i="3"/>
  <c r="U15" i="3"/>
  <c r="T15" i="3"/>
  <c r="S15" i="3"/>
  <c r="R15" i="3"/>
  <c r="Q15" i="3"/>
  <c r="P15" i="3"/>
  <c r="O15" i="3"/>
  <c r="K15" i="3"/>
  <c r="J15" i="3"/>
  <c r="I15" i="3"/>
  <c r="H15" i="3"/>
  <c r="G15" i="3"/>
  <c r="F15" i="3"/>
  <c r="E15" i="3"/>
  <c r="D15" i="3"/>
  <c r="C15" i="3"/>
  <c r="B15" i="3"/>
  <c r="A8" i="3"/>
  <c r="A15" i="3" s="1"/>
  <c r="X14" i="3"/>
  <c r="W14" i="3"/>
  <c r="V14" i="3"/>
  <c r="U14" i="3"/>
  <c r="T14" i="3"/>
  <c r="S14" i="3"/>
  <c r="R14" i="3"/>
  <c r="Q14" i="3"/>
  <c r="P14" i="3"/>
  <c r="O14" i="3"/>
  <c r="K14" i="3"/>
  <c r="J14" i="3"/>
  <c r="I14" i="3"/>
  <c r="H14" i="3"/>
  <c r="G14" i="3"/>
  <c r="F14" i="3"/>
  <c r="E14" i="3"/>
  <c r="D14" i="3"/>
  <c r="C14" i="3"/>
  <c r="B14" i="3"/>
  <c r="A7" i="3"/>
  <c r="A14" i="3" s="1"/>
  <c r="X13" i="3"/>
  <c r="W13" i="3"/>
  <c r="V13" i="3"/>
  <c r="U13" i="3"/>
  <c r="T13" i="3"/>
  <c r="S13" i="3"/>
  <c r="R13" i="3"/>
  <c r="Q13" i="3"/>
  <c r="P13" i="3"/>
  <c r="O13" i="3"/>
  <c r="K13" i="3"/>
  <c r="J13" i="3"/>
  <c r="I13" i="3"/>
  <c r="H13" i="3"/>
  <c r="G13" i="3"/>
  <c r="F13" i="3"/>
  <c r="E13" i="3"/>
  <c r="D13" i="3"/>
  <c r="C13" i="3"/>
  <c r="B13" i="3"/>
  <c r="A6" i="3"/>
  <c r="A13" i="3" s="1"/>
  <c r="X12" i="3"/>
  <c r="W12" i="3"/>
  <c r="V12" i="3"/>
  <c r="U12" i="3"/>
  <c r="T12" i="3"/>
  <c r="S12" i="3"/>
  <c r="R12" i="3"/>
  <c r="Q12" i="3"/>
  <c r="P12" i="3"/>
  <c r="O12" i="3"/>
  <c r="K12" i="3"/>
  <c r="J12" i="3"/>
  <c r="I12" i="3"/>
  <c r="H12" i="3"/>
  <c r="G12" i="3"/>
  <c r="F12" i="3"/>
  <c r="E12" i="3"/>
  <c r="D12" i="3"/>
  <c r="C12" i="3"/>
  <c r="B12" i="3"/>
  <c r="A5" i="3"/>
  <c r="A12" i="3" s="1"/>
  <c r="X11" i="3"/>
  <c r="W11" i="3"/>
  <c r="V11" i="3"/>
  <c r="U11" i="3"/>
  <c r="T11" i="3"/>
  <c r="S11" i="3"/>
  <c r="R11" i="3"/>
  <c r="Q11" i="3"/>
  <c r="P11" i="3"/>
  <c r="O11" i="3"/>
  <c r="K11" i="3"/>
  <c r="J11" i="3"/>
  <c r="I11" i="3"/>
  <c r="H11" i="3"/>
  <c r="G11" i="3"/>
  <c r="F11" i="3"/>
  <c r="E11" i="3"/>
  <c r="D11" i="3"/>
  <c r="C11" i="3"/>
  <c r="B11" i="3"/>
  <c r="A4" i="3"/>
  <c r="A11" i="3"/>
  <c r="X3" i="3"/>
  <c r="X10" i="3" s="1"/>
  <c r="W3" i="3"/>
  <c r="W10" i="3" s="1"/>
  <c r="V3" i="3"/>
  <c r="V10" i="3" s="1"/>
  <c r="U3" i="3"/>
  <c r="U10" i="3" s="1"/>
  <c r="T3" i="3"/>
  <c r="T10" i="3" s="1"/>
  <c r="S3" i="3"/>
  <c r="S10" i="3" s="1"/>
  <c r="R3" i="3"/>
  <c r="R10" i="3" s="1"/>
  <c r="Q3" i="3"/>
  <c r="Q10" i="3"/>
  <c r="P3" i="3"/>
  <c r="P10" i="3" s="1"/>
  <c r="O3" i="3"/>
  <c r="O10" i="3" s="1"/>
  <c r="K10" i="3"/>
  <c r="J10" i="3"/>
  <c r="I10" i="3"/>
  <c r="H10" i="3"/>
  <c r="G10" i="3"/>
  <c r="F10" i="3"/>
  <c r="E10" i="3"/>
  <c r="D10" i="3"/>
  <c r="C10" i="3"/>
  <c r="B10" i="3"/>
  <c r="A10" i="3"/>
  <c r="A2" i="3"/>
  <c r="X15" i="2"/>
  <c r="W15" i="2"/>
  <c r="V15" i="2"/>
  <c r="U15" i="2"/>
  <c r="T15" i="2"/>
  <c r="S15" i="2"/>
  <c r="R15" i="2"/>
  <c r="Q15" i="2"/>
  <c r="P15" i="2"/>
  <c r="O15" i="2"/>
  <c r="K15" i="2"/>
  <c r="J15" i="2"/>
  <c r="I15" i="2"/>
  <c r="H15" i="2"/>
  <c r="G15" i="2"/>
  <c r="F15" i="2"/>
  <c r="E15" i="2"/>
  <c r="D15" i="2"/>
  <c r="C15" i="2"/>
  <c r="B15" i="2"/>
  <c r="A8" i="2"/>
  <c r="A15" i="2" s="1"/>
  <c r="X14" i="2"/>
  <c r="W14" i="2"/>
  <c r="V14" i="2"/>
  <c r="U14" i="2"/>
  <c r="T14" i="2"/>
  <c r="S14" i="2"/>
  <c r="R14" i="2"/>
  <c r="Q14" i="2"/>
  <c r="P14" i="2"/>
  <c r="O14" i="2"/>
  <c r="K14" i="2"/>
  <c r="J14" i="2"/>
  <c r="I14" i="2"/>
  <c r="H14" i="2"/>
  <c r="G14" i="2"/>
  <c r="F14" i="2"/>
  <c r="E14" i="2"/>
  <c r="D14" i="2"/>
  <c r="C14" i="2"/>
  <c r="B14" i="2"/>
  <c r="A7" i="2"/>
  <c r="A14" i="2" s="1"/>
  <c r="X13" i="2"/>
  <c r="W13" i="2"/>
  <c r="V13" i="2"/>
  <c r="U13" i="2"/>
  <c r="T13" i="2"/>
  <c r="S13" i="2"/>
  <c r="R13" i="2"/>
  <c r="Q13" i="2"/>
  <c r="P13" i="2"/>
  <c r="O13" i="2"/>
  <c r="K13" i="2"/>
  <c r="J13" i="2"/>
  <c r="I13" i="2"/>
  <c r="H13" i="2"/>
  <c r="G13" i="2"/>
  <c r="F13" i="2"/>
  <c r="E13" i="2"/>
  <c r="D13" i="2"/>
  <c r="C13" i="2"/>
  <c r="B13" i="2"/>
  <c r="A6" i="2"/>
  <c r="A13" i="2" s="1"/>
  <c r="X12" i="2"/>
  <c r="W12" i="2"/>
  <c r="V12" i="2"/>
  <c r="U12" i="2"/>
  <c r="T12" i="2"/>
  <c r="S12" i="2"/>
  <c r="R12" i="2"/>
  <c r="Q12" i="2"/>
  <c r="P12" i="2"/>
  <c r="O12" i="2"/>
  <c r="K12" i="2"/>
  <c r="J12" i="2"/>
  <c r="I12" i="2"/>
  <c r="H12" i="2"/>
  <c r="G12" i="2"/>
  <c r="F12" i="2"/>
  <c r="E12" i="2"/>
  <c r="D12" i="2"/>
  <c r="C12" i="2"/>
  <c r="B12" i="2"/>
  <c r="A5" i="2"/>
  <c r="A12" i="2" s="1"/>
  <c r="X11" i="2"/>
  <c r="W11" i="2"/>
  <c r="V11" i="2"/>
  <c r="U11" i="2"/>
  <c r="T11" i="2"/>
  <c r="S11" i="2"/>
  <c r="R11" i="2"/>
  <c r="Q11" i="2"/>
  <c r="P11" i="2"/>
  <c r="O11" i="2"/>
  <c r="K11" i="2"/>
  <c r="J11" i="2"/>
  <c r="I11" i="2"/>
  <c r="H11" i="2"/>
  <c r="G11" i="2"/>
  <c r="F11" i="2"/>
  <c r="E11" i="2"/>
  <c r="D11" i="2"/>
  <c r="C11" i="2"/>
  <c r="B11" i="2"/>
  <c r="A4" i="2"/>
  <c r="A11" i="2" s="1"/>
  <c r="X3" i="2"/>
  <c r="X10" i="2"/>
  <c r="W3" i="2"/>
  <c r="W10" i="2" s="1"/>
  <c r="V3" i="2"/>
  <c r="V10" i="2" s="1"/>
  <c r="U3" i="2"/>
  <c r="U10" i="2" s="1"/>
  <c r="T3" i="2"/>
  <c r="T10" i="2" s="1"/>
  <c r="S3" i="2"/>
  <c r="S10" i="2" s="1"/>
  <c r="R3" i="2"/>
  <c r="R10" i="2" s="1"/>
  <c r="Q3" i="2"/>
  <c r="Q10" i="2" s="1"/>
  <c r="P3" i="2"/>
  <c r="P10" i="2"/>
  <c r="O3" i="2"/>
  <c r="O10" i="2" s="1"/>
  <c r="K10" i="2"/>
  <c r="J10" i="2"/>
  <c r="I10" i="2"/>
  <c r="H10" i="2"/>
  <c r="G10" i="2"/>
  <c r="F10" i="2"/>
  <c r="E10" i="2"/>
  <c r="D10" i="2"/>
  <c r="C10" i="2"/>
  <c r="B10" i="2"/>
  <c r="A10" i="2"/>
  <c r="A2" i="2"/>
  <c r="S372" i="8" l="1"/>
  <c r="H293" i="7"/>
  <c r="L278" i="7"/>
  <c r="L292" i="7"/>
  <c r="M294" i="7"/>
  <c r="Y372" i="12"/>
  <c r="K294" i="7"/>
  <c r="F293" i="6"/>
  <c r="G280" i="6"/>
  <c r="F278" i="7"/>
  <c r="F294" i="7"/>
  <c r="K293" i="7"/>
  <c r="E292" i="7"/>
  <c r="E294" i="7"/>
  <c r="I280" i="7"/>
  <c r="L279" i="7"/>
  <c r="E292" i="6"/>
  <c r="F280" i="6"/>
  <c r="L280" i="7"/>
  <c r="E45" i="9"/>
  <c r="BB406" i="14"/>
  <c r="L45" i="9"/>
  <c r="BI406" i="14"/>
  <c r="H45" i="9"/>
  <c r="BE406" i="14"/>
  <c r="J45" i="9"/>
  <c r="BG406" i="14"/>
  <c r="AE44" i="9"/>
  <c r="S44" i="9"/>
  <c r="T44" i="9"/>
  <c r="AF44" i="9"/>
  <c r="D292" i="7"/>
  <c r="K280" i="7"/>
  <c r="H277" i="7"/>
  <c r="AB44" i="9"/>
  <c r="P44" i="9"/>
  <c r="AC44" i="9"/>
  <c r="Q44" i="9"/>
  <c r="AJ44" i="9"/>
  <c r="X44" i="9"/>
  <c r="AH44" i="9"/>
  <c r="V44" i="9"/>
  <c r="J294" i="7"/>
  <c r="J293" i="7"/>
  <c r="D294" i="7"/>
  <c r="E280" i="7"/>
  <c r="I294" i="7"/>
  <c r="I293" i="7"/>
  <c r="M293" i="7"/>
  <c r="K45" i="9"/>
  <c r="BH406" i="14"/>
  <c r="BJ406" i="14"/>
  <c r="F45" i="9"/>
  <c r="BC406" i="14"/>
  <c r="AD44" i="9"/>
  <c r="R44" i="9"/>
  <c r="AG44" i="9"/>
  <c r="U44" i="9"/>
  <c r="I278" i="6"/>
  <c r="D292" i="6"/>
  <c r="K292" i="7"/>
  <c r="D45" i="9"/>
  <c r="BA406" i="14"/>
  <c r="I45" i="9"/>
  <c r="BF406" i="14"/>
  <c r="G45" i="9"/>
  <c r="BD406" i="14"/>
  <c r="AK43" i="9"/>
  <c r="Y43" i="9"/>
  <c r="M44" i="9"/>
  <c r="AI44" i="9"/>
  <c r="W44" i="9"/>
  <c r="X412" i="14"/>
  <c r="Y412" i="14"/>
  <c r="Z412" i="14"/>
  <c r="S413" i="14"/>
  <c r="T412" i="14"/>
  <c r="V412" i="13"/>
  <c r="Y417" i="13"/>
  <c r="T419" i="13"/>
  <c r="S416" i="13"/>
  <c r="R413" i="13"/>
  <c r="X419" i="13"/>
  <c r="Z421" i="13"/>
  <c r="W412" i="13"/>
  <c r="U418" i="13"/>
  <c r="E407" i="14"/>
  <c r="AO406" i="14"/>
  <c r="AX406" i="14"/>
  <c r="N407" i="14"/>
  <c r="M407" i="14"/>
  <c r="AW406" i="14"/>
  <c r="I407" i="14"/>
  <c r="AS406" i="14"/>
  <c r="H407" i="14"/>
  <c r="AR406" i="14"/>
  <c r="D245" i="14"/>
  <c r="P141" i="14"/>
  <c r="AB141" i="14" s="1"/>
  <c r="D142" i="14"/>
  <c r="Q142" i="14" s="1"/>
  <c r="R141" i="14"/>
  <c r="R245" i="14" s="1"/>
  <c r="Q245" i="14"/>
  <c r="F141" i="14"/>
  <c r="F245" i="14" s="1"/>
  <c r="K141" i="14"/>
  <c r="K245" i="14" s="1"/>
  <c r="G141" i="14"/>
  <c r="G245" i="14" s="1"/>
  <c r="X141" i="14"/>
  <c r="X245" i="14" s="1"/>
  <c r="AH141" i="14"/>
  <c r="AH245" i="14" s="1"/>
  <c r="V141" i="14"/>
  <c r="V245" i="14" s="1"/>
  <c r="AD141" i="14"/>
  <c r="AD245" i="14" s="1"/>
  <c r="AK141" i="14"/>
  <c r="AK245" i="14" s="1"/>
  <c r="Z141" i="14"/>
  <c r="Z245" i="14" s="1"/>
  <c r="E141" i="14"/>
  <c r="E245" i="14" s="1"/>
  <c r="H141" i="14"/>
  <c r="H245" i="14" s="1"/>
  <c r="I141" i="14"/>
  <c r="I245" i="14" s="1"/>
  <c r="L141" i="14"/>
  <c r="L245" i="14" s="1"/>
  <c r="W141" i="14"/>
  <c r="W245" i="14" s="1"/>
  <c r="AG141" i="14"/>
  <c r="AG245" i="14" s="1"/>
  <c r="U141" i="14"/>
  <c r="U245" i="14" s="1"/>
  <c r="S141" i="14"/>
  <c r="S245" i="14" s="1"/>
  <c r="AF141" i="14"/>
  <c r="AF245" i="14" s="1"/>
  <c r="Y141" i="14"/>
  <c r="Y245" i="14" s="1"/>
  <c r="AJ141" i="14"/>
  <c r="AJ245" i="14" s="1"/>
  <c r="J141" i="14"/>
  <c r="J245" i="14" s="1"/>
  <c r="AL141" i="14"/>
  <c r="AL245" i="14" s="1"/>
  <c r="AI141" i="14"/>
  <c r="AI245" i="14" s="1"/>
  <c r="T141" i="14"/>
  <c r="T245" i="14" s="1"/>
  <c r="N141" i="14"/>
  <c r="N245" i="14" s="1"/>
  <c r="M141" i="14"/>
  <c r="M245" i="14" s="1"/>
  <c r="AE141" i="14"/>
  <c r="AE245" i="14" s="1"/>
  <c r="AC141" i="14"/>
  <c r="AC245" i="14" s="1"/>
  <c r="AT406" i="14"/>
  <c r="J407" i="14"/>
  <c r="G407" i="14"/>
  <c r="AQ406" i="14"/>
  <c r="AI334" i="14"/>
  <c r="AI423" i="14" s="1"/>
  <c r="AE334" i="14"/>
  <c r="AE423" i="14" s="1"/>
  <c r="Y334" i="14"/>
  <c r="U334" i="14"/>
  <c r="U423" i="14" s="1"/>
  <c r="Q334" i="14"/>
  <c r="Q423" i="14" s="1"/>
  <c r="K334" i="14"/>
  <c r="G334" i="14"/>
  <c r="AL334" i="14"/>
  <c r="AL423" i="14" s="1"/>
  <c r="AG334" i="14"/>
  <c r="AG423" i="14" s="1"/>
  <c r="Z334" i="14"/>
  <c r="T334" i="14"/>
  <c r="M334" i="14"/>
  <c r="H334" i="14"/>
  <c r="AK334" i="14"/>
  <c r="AK423" i="14" s="1"/>
  <c r="AF334" i="14"/>
  <c r="AF423" i="14" s="1"/>
  <c r="X334" i="14"/>
  <c r="S334" i="14"/>
  <c r="L334" i="14"/>
  <c r="F334" i="14"/>
  <c r="AJ334" i="14"/>
  <c r="AJ423" i="14" s="1"/>
  <c r="W334" i="14"/>
  <c r="W423" i="14" s="1"/>
  <c r="J334" i="14"/>
  <c r="AH334" i="14"/>
  <c r="AH423" i="14" s="1"/>
  <c r="V334" i="14"/>
  <c r="V423" i="14" s="1"/>
  <c r="I334" i="14"/>
  <c r="AC334" i="14"/>
  <c r="AC423" i="14" s="1"/>
  <c r="D334" i="14"/>
  <c r="D423" i="14" s="1"/>
  <c r="R334" i="14"/>
  <c r="R423" i="14" s="1"/>
  <c r="N334" i="14"/>
  <c r="AD334" i="14"/>
  <c r="AD423" i="14" s="1"/>
  <c r="E334" i="14"/>
  <c r="L407" i="14"/>
  <c r="AV406" i="14"/>
  <c r="AP406" i="14"/>
  <c r="F407" i="14"/>
  <c r="K407" i="14"/>
  <c r="AU406" i="14"/>
  <c r="K407" i="13"/>
  <c r="BG407" i="13" s="1"/>
  <c r="AU406" i="13"/>
  <c r="D245" i="13"/>
  <c r="D142" i="13"/>
  <c r="AC141" i="13"/>
  <c r="AC245" i="13" s="1"/>
  <c r="Q141" i="13"/>
  <c r="Q245" i="13" s="1"/>
  <c r="G141" i="13"/>
  <c r="G245" i="13" s="1"/>
  <c r="I141" i="13"/>
  <c r="I245" i="13" s="1"/>
  <c r="X141" i="13"/>
  <c r="X245" i="13" s="1"/>
  <c r="AF141" i="13"/>
  <c r="AF245" i="13" s="1"/>
  <c r="R141" i="13"/>
  <c r="R245" i="13" s="1"/>
  <c r="AG141" i="13"/>
  <c r="AG245" i="13" s="1"/>
  <c r="J141" i="13"/>
  <c r="J245" i="13" s="1"/>
  <c r="M141" i="13"/>
  <c r="M245" i="13" s="1"/>
  <c r="H141" i="13"/>
  <c r="H245" i="13" s="1"/>
  <c r="Y141" i="13"/>
  <c r="Y245" i="13" s="1"/>
  <c r="F141" i="13"/>
  <c r="F245" i="13" s="1"/>
  <c r="L141" i="13"/>
  <c r="L245" i="13" s="1"/>
  <c r="W141" i="13"/>
  <c r="W245" i="13" s="1"/>
  <c r="AL141" i="13"/>
  <c r="AL245" i="13" s="1"/>
  <c r="N141" i="13"/>
  <c r="N245" i="13" s="1"/>
  <c r="AJ141" i="13"/>
  <c r="AJ245" i="13" s="1"/>
  <c r="K141" i="13"/>
  <c r="K245" i="13" s="1"/>
  <c r="E141" i="13"/>
  <c r="E245" i="13" s="1"/>
  <c r="T141" i="13"/>
  <c r="T245" i="13" s="1"/>
  <c r="AI141" i="13"/>
  <c r="AI245" i="13" s="1"/>
  <c r="AK141" i="13"/>
  <c r="AK245" i="13" s="1"/>
  <c r="AE141" i="13"/>
  <c r="AE245" i="13" s="1"/>
  <c r="S141" i="13"/>
  <c r="S245" i="13" s="1"/>
  <c r="U141" i="13"/>
  <c r="U245" i="13" s="1"/>
  <c r="AD141" i="13"/>
  <c r="AD245" i="13" s="1"/>
  <c r="Z141" i="13"/>
  <c r="Z245" i="13" s="1"/>
  <c r="V141" i="13"/>
  <c r="V245" i="13" s="1"/>
  <c r="AH141" i="13"/>
  <c r="AH245" i="13" s="1"/>
  <c r="N406" i="13"/>
  <c r="BJ406" i="13" s="1"/>
  <c r="AX405" i="13"/>
  <c r="H407" i="13"/>
  <c r="BD407" i="13" s="1"/>
  <c r="AR406" i="13"/>
  <c r="AK334" i="13"/>
  <c r="AK423" i="13" s="1"/>
  <c r="AG334" i="13"/>
  <c r="AG423" i="13" s="1"/>
  <c r="AC334" i="13"/>
  <c r="AC423" i="13" s="1"/>
  <c r="W334" i="13"/>
  <c r="S334" i="13"/>
  <c r="M334" i="13"/>
  <c r="I334" i="13"/>
  <c r="E334" i="13"/>
  <c r="AJ334" i="13"/>
  <c r="AJ423" i="13" s="1"/>
  <c r="AF334" i="13"/>
  <c r="AF423" i="13" s="1"/>
  <c r="Z334" i="13"/>
  <c r="V334" i="13"/>
  <c r="R334" i="13"/>
  <c r="L334" i="13"/>
  <c r="H334" i="13"/>
  <c r="D334" i="13"/>
  <c r="D423" i="13" s="1"/>
  <c r="C62" i="9" s="1"/>
  <c r="AI334" i="13"/>
  <c r="AI423" i="13" s="1"/>
  <c r="AE334" i="13"/>
  <c r="AE423" i="13" s="1"/>
  <c r="Y334" i="13"/>
  <c r="U334" i="13"/>
  <c r="Q334" i="13"/>
  <c r="Q423" i="13" s="1"/>
  <c r="K334" i="13"/>
  <c r="G334" i="13"/>
  <c r="X334" i="13"/>
  <c r="F334" i="13"/>
  <c r="AL334" i="13"/>
  <c r="AL423" i="13" s="1"/>
  <c r="T334" i="13"/>
  <c r="AH334" i="13"/>
  <c r="AH423" i="13" s="1"/>
  <c r="AD334" i="13"/>
  <c r="AD423" i="13" s="1"/>
  <c r="N334" i="13"/>
  <c r="J334" i="13"/>
  <c r="G407" i="13"/>
  <c r="BC407" i="13" s="1"/>
  <c r="AQ406" i="13"/>
  <c r="AP406" i="13"/>
  <c r="F407" i="13"/>
  <c r="BB407" i="13" s="1"/>
  <c r="AT406" i="13"/>
  <c r="J407" i="13"/>
  <c r="BF407" i="13" s="1"/>
  <c r="I407" i="13"/>
  <c r="BE407" i="13" s="1"/>
  <c r="AS406" i="13"/>
  <c r="M407" i="13"/>
  <c r="BI407" i="13" s="1"/>
  <c r="AW406" i="13"/>
  <c r="L407" i="13"/>
  <c r="BH407" i="13" s="1"/>
  <c r="AV406" i="13"/>
  <c r="E407" i="13"/>
  <c r="BA407" i="13" s="1"/>
  <c r="AO406" i="13"/>
  <c r="T368" i="12"/>
  <c r="AR367" i="12"/>
  <c r="U368" i="12"/>
  <c r="AS367" i="12"/>
  <c r="S368" i="12"/>
  <c r="AQ367" i="12"/>
  <c r="Q368" i="12"/>
  <c r="AO367" i="12"/>
  <c r="W368" i="12"/>
  <c r="AU367" i="12"/>
  <c r="R368" i="12"/>
  <c r="AP367" i="12"/>
  <c r="V368" i="12"/>
  <c r="AT367" i="12"/>
  <c r="Z368" i="12"/>
  <c r="AX367" i="12"/>
  <c r="E370" i="12"/>
  <c r="AJ368" i="12"/>
  <c r="BH367" i="12"/>
  <c r="AF368" i="12"/>
  <c r="BD367" i="12"/>
  <c r="AE368" i="12"/>
  <c r="BC367" i="12"/>
  <c r="L369" i="12"/>
  <c r="AV368" i="12"/>
  <c r="K370" i="12"/>
  <c r="AI368" i="12"/>
  <c r="BG367" i="12"/>
  <c r="AL368" i="12"/>
  <c r="BJ367" i="12"/>
  <c r="AK368" i="12"/>
  <c r="BI367" i="12"/>
  <c r="AG368" i="12"/>
  <c r="BE367" i="12"/>
  <c r="I370" i="12"/>
  <c r="F370" i="12"/>
  <c r="AD368" i="12"/>
  <c r="BB367" i="12"/>
  <c r="N370" i="12"/>
  <c r="AC368" i="12"/>
  <c r="BA367" i="12"/>
  <c r="AH368" i="12"/>
  <c r="BF367" i="12"/>
  <c r="J370" i="12"/>
  <c r="M369" i="12"/>
  <c r="AW368" i="12"/>
  <c r="H370" i="12"/>
  <c r="G370" i="12"/>
  <c r="AJ368" i="11"/>
  <c r="BH367" i="11"/>
  <c r="AK368" i="11"/>
  <c r="BI367" i="11"/>
  <c r="H369" i="11"/>
  <c r="AR368" i="11"/>
  <c r="Y368" i="11"/>
  <c r="AW367" i="11"/>
  <c r="AF368" i="11"/>
  <c r="BD367" i="11"/>
  <c r="F370" i="11"/>
  <c r="AL368" i="11"/>
  <c r="BJ367" i="11"/>
  <c r="U368" i="11"/>
  <c r="AS367" i="11"/>
  <c r="V368" i="11"/>
  <c r="AT367" i="11"/>
  <c r="S368" i="11"/>
  <c r="AQ367" i="11"/>
  <c r="AH368" i="11"/>
  <c r="BF367" i="11"/>
  <c r="L370" i="11"/>
  <c r="AC373" i="11"/>
  <c r="X368" i="11"/>
  <c r="AV367" i="11"/>
  <c r="AD368" i="11"/>
  <c r="BB367" i="11"/>
  <c r="I370" i="11"/>
  <c r="J370" i="11"/>
  <c r="R368" i="11"/>
  <c r="AP367" i="11"/>
  <c r="K369" i="11"/>
  <c r="AU368" i="11"/>
  <c r="N368" i="11"/>
  <c r="AX367" i="11"/>
  <c r="AE368" i="11"/>
  <c r="BC367" i="11"/>
  <c r="M370" i="11"/>
  <c r="AG368" i="11"/>
  <c r="BE367" i="11"/>
  <c r="AI368" i="11"/>
  <c r="BG367" i="11"/>
  <c r="G370" i="11"/>
  <c r="E369" i="11"/>
  <c r="BA368" i="11"/>
  <c r="AO368" i="11"/>
  <c r="E293" i="6"/>
  <c r="E280" i="6"/>
  <c r="I280" i="6"/>
  <c r="I293" i="6"/>
  <c r="D280" i="6"/>
  <c r="H293" i="6"/>
  <c r="H280" i="6"/>
  <c r="H279" i="6"/>
  <c r="F279" i="6"/>
  <c r="F292" i="6"/>
  <c r="J280" i="6"/>
  <c r="J292" i="6"/>
  <c r="G292" i="6"/>
  <c r="G294" i="6"/>
  <c r="G278" i="6"/>
  <c r="K279" i="6"/>
  <c r="K280" i="6"/>
  <c r="Z373" i="10"/>
  <c r="C91" i="7"/>
  <c r="C194" i="7"/>
  <c r="C284" i="7" s="1"/>
  <c r="C373" i="7" s="1"/>
  <c r="O90" i="7"/>
  <c r="E294" i="6"/>
  <c r="I294" i="6"/>
  <c r="J293" i="6"/>
  <c r="C105" i="7"/>
  <c r="O104" i="7"/>
  <c r="C208" i="7"/>
  <c r="C298" i="7" s="1"/>
  <c r="C387" i="7" s="1"/>
  <c r="C102" i="6"/>
  <c r="C205" i="6"/>
  <c r="C295" i="6" s="1"/>
  <c r="C384" i="6" s="1"/>
  <c r="C91" i="6"/>
  <c r="C194" i="6"/>
  <c r="C284" i="6" s="1"/>
  <c r="C373" i="6" s="1"/>
  <c r="AL297" i="12"/>
  <c r="AH297" i="12"/>
  <c r="AD297" i="12"/>
  <c r="X297" i="12"/>
  <c r="T297" i="12"/>
  <c r="N297" i="12"/>
  <c r="J297" i="12"/>
  <c r="F297" i="12"/>
  <c r="AK297" i="12"/>
  <c r="AG297" i="12"/>
  <c r="W297" i="12"/>
  <c r="S297" i="12"/>
  <c r="M297" i="12"/>
  <c r="I297" i="12"/>
  <c r="E297" i="12"/>
  <c r="AJ297" i="12"/>
  <c r="AF297" i="12"/>
  <c r="Z297" i="12"/>
  <c r="V297" i="12"/>
  <c r="R297" i="12"/>
  <c r="L297" i="12"/>
  <c r="H297" i="12"/>
  <c r="D297" i="12"/>
  <c r="D386" i="12" s="1"/>
  <c r="AI297" i="12"/>
  <c r="AE297" i="12"/>
  <c r="Y297" i="12"/>
  <c r="U297" i="12"/>
  <c r="K297" i="12"/>
  <c r="G297" i="12"/>
  <c r="AK284" i="12"/>
  <c r="AG284" i="12"/>
  <c r="W284" i="12"/>
  <c r="S284" i="12"/>
  <c r="M284" i="12"/>
  <c r="I284" i="12"/>
  <c r="E284" i="12"/>
  <c r="AJ284" i="12"/>
  <c r="AF284" i="12"/>
  <c r="Z284" i="12"/>
  <c r="V284" i="12"/>
  <c r="R284" i="12"/>
  <c r="L284" i="12"/>
  <c r="H284" i="12"/>
  <c r="D284" i="12"/>
  <c r="D373" i="12" s="1"/>
  <c r="AI284" i="12"/>
  <c r="AE284" i="12"/>
  <c r="Y284" i="12"/>
  <c r="Y373" i="12" s="1"/>
  <c r="U284" i="12"/>
  <c r="K284" i="12"/>
  <c r="G284" i="12"/>
  <c r="AL284" i="12"/>
  <c r="AH284" i="12"/>
  <c r="AD284" i="12"/>
  <c r="X284" i="12"/>
  <c r="X373" i="12" s="1"/>
  <c r="T284" i="12"/>
  <c r="N284" i="12"/>
  <c r="J284" i="12"/>
  <c r="F284" i="12"/>
  <c r="D208" i="12"/>
  <c r="D105" i="12"/>
  <c r="P104" i="12"/>
  <c r="D195" i="12"/>
  <c r="D92" i="12"/>
  <c r="P91" i="12"/>
  <c r="AB103" i="12"/>
  <c r="AB90" i="12"/>
  <c r="AK285" i="11"/>
  <c r="AG285" i="11"/>
  <c r="AC285" i="11"/>
  <c r="W285" i="11"/>
  <c r="W374" i="11" s="1"/>
  <c r="S285" i="11"/>
  <c r="M285" i="11"/>
  <c r="I285" i="11"/>
  <c r="E285" i="11"/>
  <c r="AH285" i="11"/>
  <c r="Z285" i="11"/>
  <c r="Z374" i="11" s="1"/>
  <c r="U285" i="11"/>
  <c r="N285" i="11"/>
  <c r="H285" i="11"/>
  <c r="AL285" i="11"/>
  <c r="AF285" i="11"/>
  <c r="Y285" i="11"/>
  <c r="T285" i="11"/>
  <c r="T374" i="11" s="1"/>
  <c r="L285" i="11"/>
  <c r="G285" i="11"/>
  <c r="AJ285" i="11"/>
  <c r="AE285" i="11"/>
  <c r="X285" i="11"/>
  <c r="R285" i="11"/>
  <c r="K285" i="11"/>
  <c r="F285" i="11"/>
  <c r="AI285" i="11"/>
  <c r="AD285" i="11"/>
  <c r="V285" i="11"/>
  <c r="Q285" i="11"/>
  <c r="Q374" i="11" s="1"/>
  <c r="J285" i="11"/>
  <c r="D285" i="11"/>
  <c r="D374" i="11" s="1"/>
  <c r="D207" i="11"/>
  <c r="D104" i="11"/>
  <c r="AJ296" i="11"/>
  <c r="AF296" i="11"/>
  <c r="Z296" i="11"/>
  <c r="V296" i="11"/>
  <c r="R296" i="11"/>
  <c r="L296" i="11"/>
  <c r="H296" i="11"/>
  <c r="D296" i="11"/>
  <c r="D385" i="11" s="1"/>
  <c r="AH296" i="11"/>
  <c r="AC296" i="11"/>
  <c r="U296" i="11"/>
  <c r="N296" i="11"/>
  <c r="I296" i="11"/>
  <c r="AL296" i="11"/>
  <c r="AG296" i="11"/>
  <c r="Y296" i="11"/>
  <c r="T296" i="11"/>
  <c r="M296" i="11"/>
  <c r="G296" i="11"/>
  <c r="AK296" i="11"/>
  <c r="AE296" i="11"/>
  <c r="X296" i="11"/>
  <c r="S296" i="11"/>
  <c r="K296" i="11"/>
  <c r="F296" i="11"/>
  <c r="AI296" i="11"/>
  <c r="AD296" i="11"/>
  <c r="W296" i="11"/>
  <c r="Q296" i="11"/>
  <c r="J296" i="11"/>
  <c r="E296" i="11"/>
  <c r="D196" i="11"/>
  <c r="D93" i="11"/>
  <c r="V373" i="10"/>
  <c r="AE373" i="10"/>
  <c r="L373" i="10"/>
  <c r="AF373" i="10"/>
  <c r="Y373" i="10"/>
  <c r="AH372" i="8"/>
  <c r="W373" i="10"/>
  <c r="V372" i="8"/>
  <c r="F373" i="10"/>
  <c r="G373" i="10"/>
  <c r="R372" i="8"/>
  <c r="AI373" i="10"/>
  <c r="AD373" i="10"/>
  <c r="AC372" i="8"/>
  <c r="AG372" i="8"/>
  <c r="AJ372" i="8"/>
  <c r="N372" i="8"/>
  <c r="M373" i="10"/>
  <c r="AE372" i="8"/>
  <c r="X373" i="10"/>
  <c r="W372" i="8"/>
  <c r="D207" i="10"/>
  <c r="P103" i="10"/>
  <c r="D104" i="10"/>
  <c r="AB102" i="10"/>
  <c r="AK296" i="10"/>
  <c r="AG296" i="10"/>
  <c r="W296" i="10"/>
  <c r="S296" i="10"/>
  <c r="M296" i="10"/>
  <c r="I296" i="10"/>
  <c r="E296" i="10"/>
  <c r="AJ296" i="10"/>
  <c r="AF296" i="10"/>
  <c r="Z296" i="10"/>
  <c r="V296" i="10"/>
  <c r="R296" i="10"/>
  <c r="L296" i="10"/>
  <c r="H296" i="10"/>
  <c r="D296" i="10"/>
  <c r="D385" i="10" s="1"/>
  <c r="AI296" i="10"/>
  <c r="AE296" i="10"/>
  <c r="Y296" i="10"/>
  <c r="U296" i="10"/>
  <c r="K296" i="10"/>
  <c r="G296" i="10"/>
  <c r="AL296" i="10"/>
  <c r="AH296" i="10"/>
  <c r="AD296" i="10"/>
  <c r="X296" i="10"/>
  <c r="T296" i="10"/>
  <c r="N296" i="10"/>
  <c r="J296" i="10"/>
  <c r="F296" i="10"/>
  <c r="AB91" i="10"/>
  <c r="D196" i="10"/>
  <c r="D93" i="10"/>
  <c r="P92" i="10"/>
  <c r="AK285" i="10"/>
  <c r="AK374" i="10" s="1"/>
  <c r="AG285" i="10"/>
  <c r="AG374" i="10" s="1"/>
  <c r="W285" i="10"/>
  <c r="S285" i="10"/>
  <c r="S374" i="10" s="1"/>
  <c r="M285" i="10"/>
  <c r="I285" i="10"/>
  <c r="I374" i="10" s="1"/>
  <c r="E285" i="10"/>
  <c r="E374" i="10" s="1"/>
  <c r="AJ285" i="10"/>
  <c r="AJ374" i="10" s="1"/>
  <c r="AF285" i="10"/>
  <c r="Z285" i="10"/>
  <c r="V285" i="10"/>
  <c r="R285" i="10"/>
  <c r="R374" i="10" s="1"/>
  <c r="L285" i="10"/>
  <c r="H285" i="10"/>
  <c r="H374" i="10" s="1"/>
  <c r="D285" i="10"/>
  <c r="D374" i="10" s="1"/>
  <c r="AI285" i="10"/>
  <c r="AE285" i="10"/>
  <c r="Y285" i="10"/>
  <c r="U285" i="10"/>
  <c r="U374" i="10" s="1"/>
  <c r="K285" i="10"/>
  <c r="K374" i="10" s="1"/>
  <c r="G285" i="10"/>
  <c r="AD285" i="10"/>
  <c r="J285" i="10"/>
  <c r="J374" i="10" s="1"/>
  <c r="X285" i="10"/>
  <c r="F285" i="10"/>
  <c r="AL285" i="10"/>
  <c r="AL374" i="10" s="1"/>
  <c r="T285" i="10"/>
  <c r="T374" i="10" s="1"/>
  <c r="AH285" i="10"/>
  <c r="N285" i="10"/>
  <c r="N374" i="10" s="1"/>
  <c r="D195" i="8"/>
  <c r="D92" i="8"/>
  <c r="AI284" i="8"/>
  <c r="AI373" i="8" s="1"/>
  <c r="AE284" i="8"/>
  <c r="Y284" i="8"/>
  <c r="Y373" i="8" s="1"/>
  <c r="U284" i="8"/>
  <c r="Q284" i="8"/>
  <c r="Q373" i="8" s="1"/>
  <c r="K284" i="8"/>
  <c r="K373" i="8" s="1"/>
  <c r="G284" i="8"/>
  <c r="G373" i="8" s="1"/>
  <c r="AH284" i="8"/>
  <c r="AC284" i="8"/>
  <c r="V284" i="8"/>
  <c r="N284" i="8"/>
  <c r="I284" i="8"/>
  <c r="I373" i="8" s="1"/>
  <c r="D284" i="8"/>
  <c r="D373" i="8" s="1"/>
  <c r="AL284" i="8"/>
  <c r="AL373" i="8" s="1"/>
  <c r="AG284" i="8"/>
  <c r="Z284" i="8"/>
  <c r="Z373" i="8" s="1"/>
  <c r="T284" i="8"/>
  <c r="T373" i="8" s="1"/>
  <c r="M284" i="8"/>
  <c r="M373" i="8" s="1"/>
  <c r="H284" i="8"/>
  <c r="H373" i="8" s="1"/>
  <c r="AK284" i="8"/>
  <c r="AF284" i="8"/>
  <c r="X284" i="8"/>
  <c r="X373" i="8" s="1"/>
  <c r="S284" i="8"/>
  <c r="S373" i="8" s="1"/>
  <c r="L284" i="8"/>
  <c r="L373" i="8" s="1"/>
  <c r="F284" i="8"/>
  <c r="F373" i="8" s="1"/>
  <c r="AJ284" i="8"/>
  <c r="AD284" i="8"/>
  <c r="AD373" i="8" s="1"/>
  <c r="W284" i="8"/>
  <c r="R284" i="8"/>
  <c r="J284" i="8"/>
  <c r="J373" i="8" s="1"/>
  <c r="E284" i="8"/>
  <c r="E373" i="8" s="1"/>
  <c r="D207" i="8"/>
  <c r="D104" i="8"/>
  <c r="AI296" i="8"/>
  <c r="AE296" i="8"/>
  <c r="Y296" i="8"/>
  <c r="U296" i="8"/>
  <c r="Q296" i="8"/>
  <c r="K296" i="8"/>
  <c r="G296" i="8"/>
  <c r="AJ296" i="8"/>
  <c r="AD296" i="8"/>
  <c r="W296" i="8"/>
  <c r="R296" i="8"/>
  <c r="J296" i="8"/>
  <c r="E296" i="8"/>
  <c r="AH296" i="8"/>
  <c r="AC296" i="8"/>
  <c r="V296" i="8"/>
  <c r="N296" i="8"/>
  <c r="I296" i="8"/>
  <c r="D296" i="8"/>
  <c r="D385" i="8" s="1"/>
  <c r="AL296" i="8"/>
  <c r="AG296" i="8"/>
  <c r="Z296" i="8"/>
  <c r="T296" i="8"/>
  <c r="M296" i="8"/>
  <c r="H296" i="8"/>
  <c r="AK296" i="8"/>
  <c r="AF296" i="8"/>
  <c r="X296" i="8"/>
  <c r="S296" i="8"/>
  <c r="L296" i="8"/>
  <c r="F296" i="8"/>
  <c r="G279" i="6"/>
  <c r="L278" i="6"/>
  <c r="H280" i="7"/>
  <c r="D277" i="7"/>
  <c r="D366" i="7" s="1"/>
  <c r="L277" i="7"/>
  <c r="L366" i="7" s="1"/>
  <c r="J277" i="7"/>
  <c r="L294" i="7"/>
  <c r="K277" i="7"/>
  <c r="K366" i="7" s="1"/>
  <c r="E277" i="7"/>
  <c r="E366" i="7" s="1"/>
  <c r="F280" i="7"/>
  <c r="J292" i="7"/>
  <c r="P233" i="7"/>
  <c r="P232" i="7"/>
  <c r="P235" i="7"/>
  <c r="P237" i="7"/>
  <c r="P236" i="7"/>
  <c r="P229" i="7"/>
  <c r="P231" i="7"/>
  <c r="P234" i="7"/>
  <c r="P230" i="7"/>
  <c r="F277" i="7"/>
  <c r="F293" i="7"/>
  <c r="M280" i="7"/>
  <c r="M277" i="7"/>
  <c r="J278" i="7"/>
  <c r="K279" i="7"/>
  <c r="J276" i="7"/>
  <c r="J365" i="7" s="1"/>
  <c r="J280" i="7"/>
  <c r="G280" i="7"/>
  <c r="I277" i="7"/>
  <c r="I366" i="7" s="1"/>
  <c r="H366" i="7"/>
  <c r="M276" i="7"/>
  <c r="M365" i="7" s="1"/>
  <c r="M366" i="7" s="1"/>
  <c r="D279" i="7"/>
  <c r="G279" i="7"/>
  <c r="E279" i="7"/>
  <c r="I278" i="7"/>
  <c r="I292" i="7"/>
  <c r="H292" i="7"/>
  <c r="M278" i="7"/>
  <c r="M292" i="7"/>
  <c r="G277" i="7"/>
  <c r="G366" i="7" s="1"/>
  <c r="G278" i="7"/>
  <c r="G293" i="7"/>
  <c r="H279" i="7"/>
  <c r="M279" i="7"/>
  <c r="F292" i="7"/>
  <c r="K278" i="7"/>
  <c r="F295" i="7"/>
  <c r="J295" i="7"/>
  <c r="G295" i="7"/>
  <c r="K295" i="7"/>
  <c r="H295" i="7"/>
  <c r="L295" i="7"/>
  <c r="E295" i="7"/>
  <c r="D295" i="7"/>
  <c r="I295" i="7"/>
  <c r="M295" i="7"/>
  <c r="F366" i="7"/>
  <c r="F367" i="7" s="1"/>
  <c r="D278" i="7"/>
  <c r="E278" i="7"/>
  <c r="H278" i="7"/>
  <c r="H281" i="7"/>
  <c r="L281" i="7"/>
  <c r="E281" i="7"/>
  <c r="I281" i="7"/>
  <c r="M281" i="7"/>
  <c r="F281" i="7"/>
  <c r="J281" i="7"/>
  <c r="G281" i="7"/>
  <c r="D281" i="7"/>
  <c r="K281" i="7"/>
  <c r="F279" i="7"/>
  <c r="J279" i="7"/>
  <c r="D293" i="7"/>
  <c r="G292" i="7"/>
  <c r="E293" i="7"/>
  <c r="L293" i="7"/>
  <c r="J279" i="6"/>
  <c r="D294" i="6"/>
  <c r="D293" i="6"/>
  <c r="H276" i="6"/>
  <c r="H365" i="6" s="1"/>
  <c r="H277" i="6"/>
  <c r="F278" i="6"/>
  <c r="J276" i="6"/>
  <c r="J365" i="6" s="1"/>
  <c r="J277" i="6"/>
  <c r="J278" i="6"/>
  <c r="K278" i="6"/>
  <c r="K276" i="6"/>
  <c r="K365" i="6" s="1"/>
  <c r="K277" i="6"/>
  <c r="K292" i="6"/>
  <c r="L292" i="6"/>
  <c r="I281" i="6"/>
  <c r="E281" i="6"/>
  <c r="K281" i="6"/>
  <c r="F281" i="6"/>
  <c r="G281" i="6"/>
  <c r="L281" i="6"/>
  <c r="D281" i="6"/>
  <c r="J281" i="6"/>
  <c r="H281" i="6"/>
  <c r="E277" i="6"/>
  <c r="E276" i="6"/>
  <c r="E365" i="6" s="1"/>
  <c r="I277" i="6"/>
  <c r="I276" i="6"/>
  <c r="I365" i="6" s="1"/>
  <c r="D279" i="6"/>
  <c r="F277" i="6"/>
  <c r="F276" i="6"/>
  <c r="F365" i="6" s="1"/>
  <c r="F294" i="6"/>
  <c r="G276" i="6"/>
  <c r="G365" i="6" s="1"/>
  <c r="G277" i="6"/>
  <c r="L279" i="6"/>
  <c r="H292" i="6"/>
  <c r="E279" i="6"/>
  <c r="E278" i="6"/>
  <c r="I279" i="6"/>
  <c r="D278" i="6"/>
  <c r="D277" i="6"/>
  <c r="D276" i="6"/>
  <c r="D365" i="6" s="1"/>
  <c r="H278" i="6"/>
  <c r="H294" i="6"/>
  <c r="G293" i="6"/>
  <c r="K294" i="6"/>
  <c r="L294" i="6"/>
  <c r="L277" i="6"/>
  <c r="L276" i="6"/>
  <c r="L365" i="6" s="1"/>
  <c r="U80" i="7"/>
  <c r="U184" i="7" s="1"/>
  <c r="U274" i="7" s="1"/>
  <c r="U363" i="7" s="1"/>
  <c r="AG55" i="7"/>
  <c r="AG80" i="7" s="1"/>
  <c r="AG184" i="7" s="1"/>
  <c r="AG274" i="7" s="1"/>
  <c r="AG363" i="7" s="1"/>
  <c r="P80" i="6"/>
  <c r="P184" i="6" s="1"/>
  <c r="P274" i="6" s="1"/>
  <c r="P363" i="6" s="1"/>
  <c r="AB55" i="6"/>
  <c r="AB80" i="6" s="1"/>
  <c r="AB184" i="6" s="1"/>
  <c r="AB274" i="6" s="1"/>
  <c r="AB363" i="6" s="1"/>
  <c r="Y80" i="7"/>
  <c r="Y184" i="7" s="1"/>
  <c r="Y274" i="7" s="1"/>
  <c r="Y363" i="7" s="1"/>
  <c r="AK55" i="7"/>
  <c r="AK80" i="7" s="1"/>
  <c r="AK184" i="7" s="1"/>
  <c r="AK274" i="7" s="1"/>
  <c r="AK363" i="7" s="1"/>
  <c r="V80" i="7"/>
  <c r="V184" i="7" s="1"/>
  <c r="V274" i="7" s="1"/>
  <c r="V363" i="7" s="1"/>
  <c r="AH55" i="7"/>
  <c r="AH80" i="7" s="1"/>
  <c r="AH184" i="7" s="1"/>
  <c r="AH274" i="7" s="1"/>
  <c r="AH363" i="7" s="1"/>
  <c r="AI55" i="6"/>
  <c r="AI80" i="6" s="1"/>
  <c r="AI184" i="6" s="1"/>
  <c r="AI274" i="6" s="1"/>
  <c r="AI363" i="6" s="1"/>
  <c r="W80" i="6"/>
  <c r="W184" i="6" s="1"/>
  <c r="W274" i="6" s="1"/>
  <c r="W363" i="6" s="1"/>
  <c r="U80" i="6"/>
  <c r="U184" i="6" s="1"/>
  <c r="U274" i="6" s="1"/>
  <c r="U363" i="6" s="1"/>
  <c r="AG55" i="6"/>
  <c r="AG80" i="6" s="1"/>
  <c r="AG184" i="6" s="1"/>
  <c r="AG274" i="6" s="1"/>
  <c r="AG363" i="6" s="1"/>
  <c r="P80" i="7"/>
  <c r="P184" i="7" s="1"/>
  <c r="P274" i="7" s="1"/>
  <c r="P363" i="7" s="1"/>
  <c r="AB55" i="7"/>
  <c r="AB80" i="7" s="1"/>
  <c r="AB184" i="7" s="1"/>
  <c r="AB274" i="7" s="1"/>
  <c r="AB363" i="7" s="1"/>
  <c r="W80" i="7"/>
  <c r="W184" i="7" s="1"/>
  <c r="W274" i="7" s="1"/>
  <c r="W363" i="7" s="1"/>
  <c r="AI55" i="7"/>
  <c r="AI80" i="7" s="1"/>
  <c r="AI184" i="7" s="1"/>
  <c r="AI274" i="7" s="1"/>
  <c r="AI363" i="7" s="1"/>
  <c r="T80" i="7"/>
  <c r="T184" i="7" s="1"/>
  <c r="T274" i="7" s="1"/>
  <c r="T363" i="7" s="1"/>
  <c r="AF55" i="7"/>
  <c r="AF80" i="7" s="1"/>
  <c r="AF184" i="7" s="1"/>
  <c r="AF274" i="7" s="1"/>
  <c r="AF363" i="7" s="1"/>
  <c r="Y80" i="6"/>
  <c r="Y184" i="6" s="1"/>
  <c r="Y274" i="6" s="1"/>
  <c r="Y363" i="6" s="1"/>
  <c r="AK55" i="6"/>
  <c r="AK80" i="6" s="1"/>
  <c r="AK184" i="6" s="1"/>
  <c r="AK274" i="6" s="1"/>
  <c r="AK363" i="6" s="1"/>
  <c r="Q80" i="6"/>
  <c r="Q184" i="6" s="1"/>
  <c r="Q274" i="6" s="1"/>
  <c r="Q363" i="6" s="1"/>
  <c r="AC55" i="6"/>
  <c r="AC80" i="6" s="1"/>
  <c r="AC184" i="6" s="1"/>
  <c r="AC274" i="6" s="1"/>
  <c r="AC363" i="6" s="1"/>
  <c r="T80" i="6"/>
  <c r="T184" i="6" s="1"/>
  <c r="T274" i="6" s="1"/>
  <c r="T363" i="6" s="1"/>
  <c r="AF55" i="6"/>
  <c r="AF80" i="6" s="1"/>
  <c r="AF184" i="6" s="1"/>
  <c r="AF274" i="6" s="1"/>
  <c r="AF363" i="6" s="1"/>
  <c r="S80" i="6"/>
  <c r="S184" i="6" s="1"/>
  <c r="S274" i="6" s="1"/>
  <c r="S363" i="6" s="1"/>
  <c r="AE55" i="6"/>
  <c r="AE80" i="6" s="1"/>
  <c r="AE184" i="6" s="1"/>
  <c r="AE274" i="6" s="1"/>
  <c r="AE363" i="6" s="1"/>
  <c r="AD55" i="6"/>
  <c r="AD80" i="6" s="1"/>
  <c r="AD184" i="6" s="1"/>
  <c r="AD274" i="6" s="1"/>
  <c r="AD363" i="6" s="1"/>
  <c r="R80" i="6"/>
  <c r="R184" i="6" s="1"/>
  <c r="R274" i="6" s="1"/>
  <c r="R363" i="6" s="1"/>
  <c r="X80" i="7"/>
  <c r="X184" i="7" s="1"/>
  <c r="X274" i="7" s="1"/>
  <c r="X363" i="7" s="1"/>
  <c r="AJ55" i="7"/>
  <c r="AJ80" i="7" s="1"/>
  <c r="AJ184" i="7" s="1"/>
  <c r="AJ274" i="7" s="1"/>
  <c r="AJ363" i="7" s="1"/>
  <c r="X80" i="6"/>
  <c r="X184" i="6" s="1"/>
  <c r="X274" i="6" s="1"/>
  <c r="X363" i="6" s="1"/>
  <c r="AJ55" i="6"/>
  <c r="AJ80" i="6" s="1"/>
  <c r="AJ184" i="6" s="1"/>
  <c r="AJ274" i="6" s="1"/>
  <c r="AJ363" i="6" s="1"/>
  <c r="V80" i="6"/>
  <c r="V184" i="6" s="1"/>
  <c r="V274" i="6" s="1"/>
  <c r="V363" i="6" s="1"/>
  <c r="AH55" i="6"/>
  <c r="AH80" i="6" s="1"/>
  <c r="AH184" i="6" s="1"/>
  <c r="AH274" i="6" s="1"/>
  <c r="AH363" i="6" s="1"/>
  <c r="S80" i="7"/>
  <c r="S184" i="7" s="1"/>
  <c r="S274" i="7" s="1"/>
  <c r="S363" i="7" s="1"/>
  <c r="AE55" i="7"/>
  <c r="AE80" i="7" s="1"/>
  <c r="AE184" i="7" s="1"/>
  <c r="AE274" i="7" s="1"/>
  <c r="AE363" i="7" s="1"/>
  <c r="R80" i="7"/>
  <c r="R184" i="7" s="1"/>
  <c r="R274" i="7" s="1"/>
  <c r="R363" i="7" s="1"/>
  <c r="AD55" i="7"/>
  <c r="AD80" i="7" s="1"/>
  <c r="AD184" i="7" s="1"/>
  <c r="AD274" i="7" s="1"/>
  <c r="AD363" i="7" s="1"/>
  <c r="Q80" i="7"/>
  <c r="Q184" i="7" s="1"/>
  <c r="Q274" i="7" s="1"/>
  <c r="Q363" i="7" s="1"/>
  <c r="AC55" i="7"/>
  <c r="AC80" i="7" s="1"/>
  <c r="AC184" i="7" s="1"/>
  <c r="AC274" i="7" s="1"/>
  <c r="AC363" i="7" s="1"/>
  <c r="Y162" i="7"/>
  <c r="AF157" i="7"/>
  <c r="R157" i="6"/>
  <c r="AF157" i="6"/>
  <c r="R160" i="7"/>
  <c r="AH88" i="6"/>
  <c r="P112" i="6"/>
  <c r="AB86" i="7"/>
  <c r="Y97" i="6"/>
  <c r="AJ84" i="7"/>
  <c r="L101" i="6"/>
  <c r="AC160" i="7"/>
  <c r="S162" i="7"/>
  <c r="P139" i="6"/>
  <c r="P157" i="6"/>
  <c r="AD158" i="7"/>
  <c r="S100" i="7"/>
  <c r="P120" i="6"/>
  <c r="AF85" i="7"/>
  <c r="K88" i="7"/>
  <c r="AB125" i="6"/>
  <c r="V98" i="7"/>
  <c r="X87" i="6"/>
  <c r="W99" i="7"/>
  <c r="P103" i="7"/>
  <c r="AJ92" i="11"/>
  <c r="AJ161" i="6"/>
  <c r="V160" i="6"/>
  <c r="AB148" i="6"/>
  <c r="AB156" i="6"/>
  <c r="V156" i="7"/>
  <c r="S82" i="7"/>
  <c r="P90" i="6"/>
  <c r="S84" i="6"/>
  <c r="AI86" i="6"/>
  <c r="V87" i="6"/>
  <c r="AB109" i="6"/>
  <c r="E102" i="7"/>
  <c r="AK99" i="7"/>
  <c r="W85" i="7"/>
  <c r="P86" i="7"/>
  <c r="AE104" i="12"/>
  <c r="X162" i="6"/>
  <c r="AE158" i="6"/>
  <c r="AD155" i="6"/>
  <c r="T156" i="6"/>
  <c r="AB100" i="7"/>
  <c r="AB98" i="6"/>
  <c r="AD88" i="6"/>
  <c r="P82" i="6"/>
  <c r="AF100" i="6"/>
  <c r="X86" i="6"/>
  <c r="W101" i="7"/>
  <c r="AD103" i="11"/>
  <c r="AF103" i="10"/>
  <c r="AD88" i="7"/>
  <c r="AH83" i="7"/>
  <c r="Z91" i="8"/>
  <c r="F104" i="12"/>
  <c r="AF91" i="8"/>
  <c r="I88" i="7"/>
  <c r="S160" i="6"/>
  <c r="Y159" i="6"/>
  <c r="AI161" i="7"/>
  <c r="U157" i="6"/>
  <c r="W86" i="6"/>
  <c r="S85" i="7"/>
  <c r="P121" i="6"/>
  <c r="AD84" i="7"/>
  <c r="R101" i="7"/>
  <c r="AK84" i="6"/>
  <c r="W155" i="6"/>
  <c r="AH161" i="6"/>
  <c r="P138" i="6"/>
  <c r="P150" i="6"/>
  <c r="AB161" i="7"/>
  <c r="W84" i="6"/>
  <c r="P124" i="6"/>
  <c r="AB84" i="7"/>
  <c r="R86" i="7"/>
  <c r="Q99" i="7"/>
  <c r="AB121" i="6"/>
  <c r="U83" i="7"/>
  <c r="AE97" i="6"/>
  <c r="AH101" i="7"/>
  <c r="R91" i="12"/>
  <c r="L92" i="11"/>
  <c r="AJ162" i="6"/>
  <c r="V157" i="6"/>
  <c r="AB134" i="6"/>
  <c r="AB154" i="6"/>
  <c r="T85" i="7"/>
  <c r="P115" i="6"/>
  <c r="AB103" i="7"/>
  <c r="AF84" i="7"/>
  <c r="AJ83" i="7"/>
  <c r="AE85" i="7"/>
  <c r="AB104" i="6"/>
  <c r="U86" i="7"/>
  <c r="X102" i="7"/>
  <c r="AG86" i="6"/>
  <c r="Q103" i="12"/>
  <c r="Y92" i="11"/>
  <c r="X155" i="6"/>
  <c r="AE156" i="6"/>
  <c r="AD156" i="6"/>
  <c r="T160" i="6"/>
  <c r="AF98" i="7"/>
  <c r="AB87" i="6"/>
  <c r="AE91" i="8"/>
  <c r="Y157" i="7"/>
  <c r="AF159" i="7"/>
  <c r="R156" i="6"/>
  <c r="AF159" i="6"/>
  <c r="R158" i="7"/>
  <c r="AH97" i="6"/>
  <c r="P84" i="6"/>
  <c r="AB87" i="7"/>
  <c r="Y85" i="6"/>
  <c r="E88" i="7"/>
  <c r="J101" i="6"/>
  <c r="AC162" i="7"/>
  <c r="S161" i="7"/>
  <c r="P141" i="6"/>
  <c r="AB156" i="7"/>
  <c r="W97" i="6"/>
  <c r="T97" i="6"/>
  <c r="AC99" i="6"/>
  <c r="AF102" i="7"/>
  <c r="AK99" i="6"/>
  <c r="AB122" i="6"/>
  <c r="D102" i="7"/>
  <c r="AK84" i="7"/>
  <c r="W84" i="7"/>
  <c r="AL91" i="12"/>
  <c r="AF92" i="11"/>
  <c r="AJ155" i="6"/>
  <c r="V158" i="6"/>
  <c r="AB141" i="6"/>
  <c r="AB145" i="6"/>
  <c r="V160" i="7"/>
  <c r="T87" i="6"/>
  <c r="AC97" i="6"/>
  <c r="S99" i="6"/>
  <c r="AJ85" i="7"/>
  <c r="V85" i="6"/>
  <c r="AB107" i="6"/>
  <c r="G88" i="6"/>
  <c r="AK83" i="7"/>
  <c r="W82" i="7"/>
  <c r="P82" i="7"/>
  <c r="I104" i="12"/>
  <c r="X156" i="6"/>
  <c r="AE157" i="6"/>
  <c r="AD157" i="6"/>
  <c r="T158" i="6"/>
  <c r="AD98" i="7"/>
  <c r="AB103" i="6"/>
  <c r="W91" i="12"/>
  <c r="S86" i="6"/>
  <c r="AB92" i="6"/>
  <c r="X84" i="6"/>
  <c r="AH97" i="7"/>
  <c r="AC101" i="10"/>
  <c r="AD103" i="10"/>
  <c r="D88" i="7"/>
  <c r="S91" i="12"/>
  <c r="AI103" i="8"/>
  <c r="AI159" i="7"/>
  <c r="AC82" i="6"/>
  <c r="W158" i="6"/>
  <c r="AD160" i="7"/>
  <c r="AI88" i="6"/>
  <c r="M101" i="6"/>
  <c r="AI162" i="6"/>
  <c r="AH98" i="6"/>
  <c r="Q88" i="7"/>
  <c r="AG101" i="7"/>
  <c r="AK156" i="7"/>
  <c r="V86" i="6"/>
  <c r="AE88" i="7"/>
  <c r="AD101" i="6"/>
  <c r="L92" i="10"/>
  <c r="AD83" i="6"/>
  <c r="AG83" i="7"/>
  <c r="Y91" i="8"/>
  <c r="AF98" i="6"/>
  <c r="AI102" i="7"/>
  <c r="AD98" i="6"/>
  <c r="AC102" i="12"/>
  <c r="E92" i="10"/>
  <c r="S103" i="8"/>
  <c r="P127" i="6"/>
  <c r="V100" i="7"/>
  <c r="AK104" i="12"/>
  <c r="E103" i="10"/>
  <c r="AF104" i="12"/>
  <c r="AJ103" i="8"/>
  <c r="AJ100" i="6"/>
  <c r="I91" i="8"/>
  <c r="AI83" i="7"/>
  <c r="G91" i="8"/>
  <c r="AF160" i="6"/>
  <c r="AB85" i="7"/>
  <c r="AC157" i="7"/>
  <c r="AD156" i="7"/>
  <c r="L88" i="7"/>
  <c r="AD97" i="6"/>
  <c r="V159" i="6"/>
  <c r="S84" i="7"/>
  <c r="V101" i="6"/>
  <c r="AD85" i="6"/>
  <c r="AK160" i="7"/>
  <c r="AB85" i="6"/>
  <c r="AF99" i="6"/>
  <c r="W98" i="7"/>
  <c r="AL103" i="10"/>
  <c r="AG101" i="6"/>
  <c r="AG87" i="6"/>
  <c r="T101" i="7"/>
  <c r="AF83" i="6"/>
  <c r="U101" i="6"/>
  <c r="AD87" i="6"/>
  <c r="S92" i="11"/>
  <c r="J92" i="10"/>
  <c r="AJ91" i="8"/>
  <c r="P100" i="6"/>
  <c r="J88" i="6"/>
  <c r="M104" i="12"/>
  <c r="N103" i="10"/>
  <c r="X104" i="12"/>
  <c r="AG91" i="8"/>
  <c r="W103" i="8"/>
  <c r="AK101" i="7"/>
  <c r="AE98" i="6"/>
  <c r="AE84" i="6"/>
  <c r="AH91" i="12"/>
  <c r="R159" i="6"/>
  <c r="P114" i="6"/>
  <c r="F101" i="6"/>
  <c r="AB159" i="7"/>
  <c r="Y98" i="6"/>
  <c r="AK97" i="7"/>
  <c r="AJ160" i="6"/>
  <c r="V159" i="7"/>
  <c r="AJ102" i="7"/>
  <c r="AE87" i="6"/>
  <c r="X161" i="6"/>
  <c r="Y82" i="7"/>
  <c r="AK98" i="6"/>
  <c r="M85" i="6"/>
  <c r="Y92" i="10"/>
  <c r="K102" i="7"/>
  <c r="X82" i="7"/>
  <c r="Y160" i="7"/>
  <c r="AF161" i="7"/>
  <c r="R160" i="6"/>
  <c r="AF161" i="6"/>
  <c r="R161" i="7"/>
  <c r="S87" i="7"/>
  <c r="P133" i="6"/>
  <c r="AD87" i="7"/>
  <c r="R98" i="7"/>
  <c r="AK83" i="6"/>
  <c r="I101" i="6"/>
  <c r="AC161" i="7"/>
  <c r="S159" i="7"/>
  <c r="P142" i="6"/>
  <c r="AB158" i="7"/>
  <c r="W101" i="6"/>
  <c r="T98" i="6"/>
  <c r="AC87" i="6"/>
  <c r="R83" i="7"/>
  <c r="Q98" i="7"/>
  <c r="AB83" i="6"/>
  <c r="H88" i="6"/>
  <c r="AK87" i="7"/>
  <c r="AG97" i="6"/>
  <c r="AI91" i="12"/>
  <c r="T92" i="11"/>
  <c r="AJ157" i="6"/>
  <c r="V162" i="6"/>
  <c r="AB157" i="6"/>
  <c r="AB161" i="6"/>
  <c r="W87" i="6"/>
  <c r="P86" i="6"/>
  <c r="AB88" i="7"/>
  <c r="AF82" i="7"/>
  <c r="AJ88" i="7"/>
  <c r="AE100" i="7"/>
  <c r="AB112" i="6"/>
  <c r="U82" i="7"/>
  <c r="AE99" i="6"/>
  <c r="AG100" i="6"/>
  <c r="P100" i="7"/>
  <c r="X92" i="11"/>
  <c r="X158" i="6"/>
  <c r="AE162" i="6"/>
  <c r="AD159" i="6"/>
  <c r="T155" i="6"/>
  <c r="S85" i="6"/>
  <c r="AB124" i="6"/>
  <c r="K92" i="10"/>
  <c r="AF86" i="7"/>
  <c r="AB108" i="6"/>
  <c r="AE85" i="6"/>
  <c r="T91" i="12"/>
  <c r="J103" i="8"/>
  <c r="F103" i="10"/>
  <c r="AB111" i="6"/>
  <c r="T104" i="12"/>
  <c r="X91" i="8"/>
  <c r="E103" i="8"/>
  <c r="AH83" i="6"/>
  <c r="AE86" i="7"/>
  <c r="S155" i="6"/>
  <c r="Y162" i="6"/>
  <c r="AI158" i="7"/>
  <c r="U158" i="6"/>
  <c r="T88" i="7"/>
  <c r="T86" i="6"/>
  <c r="AC83" i="6"/>
  <c r="Y83" i="7"/>
  <c r="AJ84" i="6"/>
  <c r="Q102" i="7"/>
  <c r="W160" i="6"/>
  <c r="AH157" i="6"/>
  <c r="P151" i="6"/>
  <c r="P145" i="6"/>
  <c r="AB157" i="7"/>
  <c r="AC100" i="7"/>
  <c r="P107" i="6"/>
  <c r="AD86" i="7"/>
  <c r="AI100" i="6"/>
  <c r="AE101" i="7"/>
  <c r="AB88" i="6"/>
  <c r="AI82" i="7"/>
  <c r="M87" i="6"/>
  <c r="R87" i="6"/>
  <c r="AL104" i="12"/>
  <c r="AF103" i="11"/>
  <c r="AI160" i="6"/>
  <c r="AE162" i="7"/>
  <c r="AB135" i="6"/>
  <c r="AB147" i="6"/>
  <c r="AC86" i="7"/>
  <c r="P126" i="6"/>
  <c r="AD100" i="7"/>
  <c r="R85" i="7"/>
  <c r="AK97" i="6"/>
  <c r="AF84" i="6"/>
  <c r="Q97" i="6"/>
  <c r="AI85" i="7"/>
  <c r="AG86" i="7"/>
  <c r="AH85" i="7"/>
  <c r="AE91" i="12"/>
  <c r="E92" i="11"/>
  <c r="AK162" i="7"/>
  <c r="X162" i="7"/>
  <c r="W161" i="7"/>
  <c r="AC99" i="7"/>
  <c r="AK88" i="6"/>
  <c r="F88" i="6"/>
  <c r="AC97" i="7"/>
  <c r="S162" i="6"/>
  <c r="Y156" i="6"/>
  <c r="AI155" i="7"/>
  <c r="U159" i="6"/>
  <c r="W100" i="6"/>
  <c r="S86" i="7"/>
  <c r="P109" i="6"/>
  <c r="Y102" i="7"/>
  <c r="R99" i="7"/>
  <c r="AK101" i="6"/>
  <c r="W157" i="6"/>
  <c r="AH158" i="6"/>
  <c r="P146" i="6"/>
  <c r="P162" i="6"/>
  <c r="AB160" i="7"/>
  <c r="T100" i="7"/>
  <c r="P129" i="6"/>
  <c r="AD99" i="7"/>
  <c r="AJ83" i="6"/>
  <c r="Q86" i="7"/>
  <c r="AB86" i="6"/>
  <c r="U84" i="7"/>
  <c r="X101" i="7"/>
  <c r="AH87" i="7"/>
  <c r="G91" i="12"/>
  <c r="F92" i="11"/>
  <c r="AJ159" i="6"/>
  <c r="V156" i="6"/>
  <c r="AB142" i="6"/>
  <c r="AB139" i="6"/>
  <c r="T98" i="7"/>
  <c r="P105" i="6"/>
  <c r="AB89" i="7"/>
  <c r="Y87" i="6"/>
  <c r="H88" i="7"/>
  <c r="AF101" i="6"/>
  <c r="AB90" i="6"/>
  <c r="U98" i="7"/>
  <c r="X88" i="7"/>
  <c r="AG88" i="6"/>
  <c r="AD91" i="12"/>
  <c r="AE92" i="11"/>
  <c r="X160" i="6"/>
  <c r="AE155" i="6"/>
  <c r="AD161" i="6"/>
  <c r="T159" i="6"/>
  <c r="Y83" i="6"/>
  <c r="V101" i="7"/>
  <c r="W85" i="6"/>
  <c r="AJ86" i="6"/>
  <c r="AB115" i="6"/>
  <c r="X86" i="7"/>
  <c r="M91" i="12"/>
  <c r="K91" i="8"/>
  <c r="R91" i="8"/>
  <c r="AB131" i="6"/>
  <c r="AI92" i="11"/>
  <c r="X85" i="6"/>
  <c r="U162" i="6"/>
  <c r="S88" i="6"/>
  <c r="AH156" i="6"/>
  <c r="AH101" i="6"/>
  <c r="AF87" i="6"/>
  <c r="R99" i="6"/>
  <c r="AE161" i="7"/>
  <c r="P94" i="6"/>
  <c r="AB99" i="6"/>
  <c r="AH82" i="7"/>
  <c r="X160" i="7"/>
  <c r="U101" i="7"/>
  <c r="AB93" i="6"/>
  <c r="U91" i="12"/>
  <c r="M103" i="8"/>
  <c r="U104" i="12"/>
  <c r="H92" i="11"/>
  <c r="P117" i="6"/>
  <c r="AB119" i="6"/>
  <c r="X101" i="6"/>
  <c r="AH88" i="7"/>
  <c r="Z103" i="11"/>
  <c r="AI103" i="10"/>
  <c r="AH161" i="7"/>
  <c r="S83" i="6"/>
  <c r="U85" i="6"/>
  <c r="AG103" i="11"/>
  <c r="T103" i="8"/>
  <c r="V103" i="11"/>
  <c r="H103" i="11"/>
  <c r="U87" i="7"/>
  <c r="AG98" i="6"/>
  <c r="AJ91" i="12"/>
  <c r="Y156" i="7"/>
  <c r="R159" i="7"/>
  <c r="Y100" i="6"/>
  <c r="S160" i="7"/>
  <c r="S101" i="7"/>
  <c r="AB113" i="6"/>
  <c r="P83" i="7"/>
  <c r="AB140" i="6"/>
  <c r="P106" i="6"/>
  <c r="AB116" i="6"/>
  <c r="R100" i="6"/>
  <c r="X159" i="7"/>
  <c r="AK98" i="7"/>
  <c r="Q88" i="6"/>
  <c r="S104" i="12"/>
  <c r="Y160" i="6"/>
  <c r="U156" i="6"/>
  <c r="T82" i="6"/>
  <c r="Y84" i="7"/>
  <c r="Q87" i="7"/>
  <c r="AH160" i="6"/>
  <c r="P159" i="6"/>
  <c r="AC87" i="7"/>
  <c r="AD102" i="7"/>
  <c r="V99" i="6"/>
  <c r="U88" i="7"/>
  <c r="AH84" i="7"/>
  <c r="AH103" i="11"/>
  <c r="AE159" i="7"/>
  <c r="AB158" i="6"/>
  <c r="P98" i="6"/>
  <c r="R82" i="7"/>
  <c r="AF97" i="6"/>
  <c r="AI99" i="7"/>
  <c r="AH99" i="7"/>
  <c r="N92" i="11"/>
  <c r="X156" i="7"/>
  <c r="T87" i="7"/>
  <c r="G102" i="7"/>
  <c r="AJ97" i="7"/>
  <c r="M86" i="6"/>
  <c r="AK92" i="10"/>
  <c r="V86" i="7"/>
  <c r="AE101" i="6"/>
  <c r="AC88" i="6"/>
  <c r="AF160" i="7"/>
  <c r="AF158" i="6"/>
  <c r="AC102" i="7"/>
  <c r="AB97" i="7"/>
  <c r="AI98" i="6"/>
  <c r="AC159" i="7"/>
  <c r="P140" i="6"/>
  <c r="AD162" i="7"/>
  <c r="P85" i="6"/>
  <c r="AJ101" i="7"/>
  <c r="V84" i="7"/>
  <c r="AG99" i="7"/>
  <c r="G104" i="12"/>
  <c r="AI161" i="6"/>
  <c r="AB136" i="6"/>
  <c r="AH87" i="6"/>
  <c r="Y98" i="7"/>
  <c r="Q97" i="7"/>
  <c r="V83" i="7"/>
  <c r="AD84" i="6"/>
  <c r="AD104" i="12"/>
  <c r="AK158" i="7"/>
  <c r="W157" i="7"/>
  <c r="AE87" i="7"/>
  <c r="P123" i="6"/>
  <c r="Y161" i="6"/>
  <c r="U160" i="6"/>
  <c r="T84" i="6"/>
  <c r="S82" i="6"/>
  <c r="V98" i="6"/>
  <c r="AH162" i="6"/>
  <c r="P156" i="6"/>
  <c r="AC83" i="7"/>
  <c r="Y101" i="7"/>
  <c r="AE82" i="7"/>
  <c r="AI86" i="7"/>
  <c r="R88" i="6"/>
  <c r="R103" i="11"/>
  <c r="AE160" i="7"/>
  <c r="AB155" i="6"/>
  <c r="P110" i="6"/>
  <c r="R84" i="7"/>
  <c r="AB118" i="6"/>
  <c r="U82" i="6"/>
  <c r="AH98" i="7"/>
  <c r="J92" i="11"/>
  <c r="X157" i="7"/>
  <c r="S88" i="7"/>
  <c r="U85" i="7"/>
  <c r="Q84" i="7"/>
  <c r="AG87" i="7"/>
  <c r="AG92" i="10"/>
  <c r="AI100" i="7"/>
  <c r="S159" i="6"/>
  <c r="AI87" i="6"/>
  <c r="P125" i="6"/>
  <c r="AI104" i="12"/>
  <c r="Y88" i="7"/>
  <c r="I91" i="12"/>
  <c r="S98" i="7"/>
  <c r="I92" i="11"/>
  <c r="Y103" i="10"/>
  <c r="Y86" i="6"/>
  <c r="AE100" i="6"/>
  <c r="H103" i="8"/>
  <c r="AH157" i="7"/>
  <c r="X85" i="7"/>
  <c r="AG102" i="7"/>
  <c r="AK91" i="8"/>
  <c r="AL92" i="11"/>
  <c r="AF162" i="7"/>
  <c r="AJ98" i="7"/>
  <c r="P131" i="6"/>
  <c r="J104" i="12"/>
  <c r="S101" i="6"/>
  <c r="AG104" i="12"/>
  <c r="P116" i="6"/>
  <c r="U103" i="11"/>
  <c r="Q82" i="6"/>
  <c r="S103" i="11"/>
  <c r="R87" i="7"/>
  <c r="E88" i="6"/>
  <c r="R82" i="6"/>
  <c r="G103" i="8"/>
  <c r="AH103" i="8"/>
  <c r="AF87" i="7"/>
  <c r="M83" i="6"/>
  <c r="N92" i="10"/>
  <c r="K103" i="11"/>
  <c r="Q91" i="10"/>
  <c r="AB102" i="6"/>
  <c r="P84" i="7"/>
  <c r="J91" i="8"/>
  <c r="AF158" i="7"/>
  <c r="AD101" i="7"/>
  <c r="S156" i="7"/>
  <c r="AC101" i="6"/>
  <c r="W102" i="7"/>
  <c r="AB149" i="6"/>
  <c r="AF99" i="7"/>
  <c r="AG85" i="6"/>
  <c r="AD162" i="6"/>
  <c r="Y97" i="7"/>
  <c r="AG84" i="6"/>
  <c r="AG103" i="8"/>
  <c r="AL103" i="8"/>
  <c r="U103" i="8"/>
  <c r="V83" i="6"/>
  <c r="U97" i="7"/>
  <c r="AG82" i="7"/>
  <c r="AH104" i="12"/>
  <c r="AH155" i="7"/>
  <c r="X98" i="7"/>
  <c r="AI157" i="7"/>
  <c r="P83" i="6"/>
  <c r="W159" i="6"/>
  <c r="AB155" i="7"/>
  <c r="AJ87" i="6"/>
  <c r="X97" i="7"/>
  <c r="AI155" i="6"/>
  <c r="T84" i="7"/>
  <c r="G88" i="7"/>
  <c r="X99" i="7"/>
  <c r="X159" i="6"/>
  <c r="R100" i="7"/>
  <c r="V100" i="6"/>
  <c r="AG98" i="7"/>
  <c r="G92" i="10"/>
  <c r="X100" i="7"/>
  <c r="M99" i="6"/>
  <c r="AK103" i="8"/>
  <c r="AE83" i="7"/>
  <c r="AI88" i="7"/>
  <c r="AG85" i="7"/>
  <c r="L104" i="12"/>
  <c r="AJ92" i="10"/>
  <c r="AF103" i="8"/>
  <c r="S83" i="7"/>
  <c r="Q101" i="6"/>
  <c r="AB128" i="6"/>
  <c r="G103" i="10"/>
  <c r="H91" i="12"/>
  <c r="P104" i="6"/>
  <c r="AB123" i="6"/>
  <c r="W86" i="7"/>
  <c r="M92" i="11"/>
  <c r="AD91" i="8"/>
  <c r="AB102" i="7"/>
  <c r="P158" i="6"/>
  <c r="AB105" i="6"/>
  <c r="AI159" i="6"/>
  <c r="T99" i="7"/>
  <c r="AK86" i="6"/>
  <c r="M82" i="6"/>
  <c r="AK161" i="7"/>
  <c r="AJ86" i="7"/>
  <c r="L102" i="7"/>
  <c r="V103" i="8"/>
  <c r="M92" i="10"/>
  <c r="R161" i="6"/>
  <c r="P118" i="6"/>
  <c r="E101" i="6"/>
  <c r="P147" i="6"/>
  <c r="S100" i="6"/>
  <c r="U88" i="6"/>
  <c r="F103" i="11"/>
  <c r="V158" i="7"/>
  <c r="AJ101" i="6"/>
  <c r="X88" i="6"/>
  <c r="AE103" i="11"/>
  <c r="P88" i="6"/>
  <c r="S157" i="6"/>
  <c r="T97" i="7"/>
  <c r="AJ99" i="6"/>
  <c r="P137" i="6"/>
  <c r="P128" i="6"/>
  <c r="Q98" i="6"/>
  <c r="V104" i="12"/>
  <c r="AB143" i="6"/>
  <c r="AD82" i="7"/>
  <c r="Q100" i="6"/>
  <c r="K91" i="12"/>
  <c r="W156" i="7"/>
  <c r="AH84" i="6"/>
  <c r="AC89" i="12"/>
  <c r="L103" i="8"/>
  <c r="P153" i="6"/>
  <c r="AB151" i="6"/>
  <c r="W160" i="7"/>
  <c r="T91" i="8"/>
  <c r="Q85" i="6"/>
  <c r="K103" i="10"/>
  <c r="Z92" i="10"/>
  <c r="M97" i="6"/>
  <c r="AC85" i="7"/>
  <c r="AB152" i="6"/>
  <c r="W158" i="7"/>
  <c r="R103" i="8"/>
  <c r="M91" i="8"/>
  <c r="AE82" i="6"/>
  <c r="R103" i="10"/>
  <c r="AB132" i="6"/>
  <c r="W100" i="7"/>
  <c r="AH162" i="7"/>
  <c r="AL91" i="8"/>
  <c r="R155" i="7"/>
  <c r="W83" i="6"/>
  <c r="R92" i="11"/>
  <c r="AB133" i="6"/>
  <c r="AB114" i="6"/>
  <c r="M103" i="11"/>
  <c r="I103" i="11"/>
  <c r="AB95" i="6"/>
  <c r="P98" i="7"/>
  <c r="U92" i="11"/>
  <c r="W88" i="6"/>
  <c r="P154" i="6"/>
  <c r="AB117" i="6"/>
  <c r="E91" i="12"/>
  <c r="AD97" i="7"/>
  <c r="Y91" i="12"/>
  <c r="W98" i="6"/>
  <c r="AK92" i="11"/>
  <c r="I92" i="10"/>
  <c r="AF97" i="7"/>
  <c r="AE88" i="6"/>
  <c r="P85" i="7"/>
  <c r="M103" i="10"/>
  <c r="AJ100" i="7"/>
  <c r="S161" i="6"/>
  <c r="AC88" i="7"/>
  <c r="AI101" i="6"/>
  <c r="P161" i="6"/>
  <c r="P97" i="6"/>
  <c r="Q87" i="6"/>
  <c r="Y157" i="6"/>
  <c r="U161" i="6"/>
  <c r="P95" i="6"/>
  <c r="AF83" i="7"/>
  <c r="G101" i="6"/>
  <c r="AH159" i="6"/>
  <c r="P136" i="6"/>
  <c r="AH82" i="6"/>
  <c r="Y86" i="7"/>
  <c r="AF88" i="6"/>
  <c r="U97" i="6"/>
  <c r="R98" i="6"/>
  <c r="L103" i="11"/>
  <c r="AE155" i="7"/>
  <c r="V157" i="7"/>
  <c r="P130" i="6"/>
  <c r="AJ82" i="6"/>
  <c r="AB100" i="6"/>
  <c r="X83" i="6"/>
  <c r="R97" i="6"/>
  <c r="Y103" i="11"/>
  <c r="X155" i="7"/>
  <c r="P119" i="6"/>
  <c r="AI97" i="7"/>
  <c r="AE97" i="7"/>
  <c r="AD100" i="6"/>
  <c r="F92" i="10"/>
  <c r="AG84" i="7"/>
  <c r="W88" i="7"/>
  <c r="Y99" i="6"/>
  <c r="AF156" i="7"/>
  <c r="AF162" i="6"/>
  <c r="AH100" i="6"/>
  <c r="AB98" i="7"/>
  <c r="M88" i="7"/>
  <c r="AC155" i="7"/>
  <c r="P155" i="6"/>
  <c r="AD155" i="7"/>
  <c r="P108" i="6"/>
  <c r="F88" i="7"/>
  <c r="I102" i="7"/>
  <c r="W83" i="7"/>
  <c r="AH92" i="11"/>
  <c r="V161" i="6"/>
  <c r="AB137" i="6"/>
  <c r="T100" i="6"/>
  <c r="S98" i="6"/>
  <c r="V84" i="6"/>
  <c r="J102" i="7"/>
  <c r="W97" i="7"/>
  <c r="K104" i="12"/>
  <c r="AE160" i="6"/>
  <c r="T157" i="6"/>
  <c r="AB89" i="6"/>
  <c r="Y158" i="7"/>
  <c r="R155" i="6"/>
  <c r="R162" i="7"/>
  <c r="P111" i="6"/>
  <c r="Y84" i="6"/>
  <c r="K101" i="6"/>
  <c r="S158" i="7"/>
  <c r="P149" i="6"/>
  <c r="AH85" i="6"/>
  <c r="S97" i="6"/>
  <c r="AB129" i="6"/>
  <c r="U100" i="6"/>
  <c r="P89" i="7"/>
  <c r="AC90" i="10"/>
  <c r="AE157" i="7"/>
  <c r="V155" i="7"/>
  <c r="P122" i="6"/>
  <c r="AJ88" i="6"/>
  <c r="AB130" i="6"/>
  <c r="X98" i="6"/>
  <c r="R84" i="6"/>
  <c r="W103" i="11"/>
  <c r="X158" i="7"/>
  <c r="P93" i="6"/>
  <c r="U84" i="6"/>
  <c r="AF82" i="6"/>
  <c r="AD99" i="6"/>
  <c r="Z103" i="10"/>
  <c r="AG83" i="6"/>
  <c r="Y155" i="6"/>
  <c r="V82" i="6"/>
  <c r="Y99" i="7"/>
  <c r="T103" i="11"/>
  <c r="AJ98" i="6"/>
  <c r="X103" i="11"/>
  <c r="R102" i="7"/>
  <c r="L91" i="8"/>
  <c r="U91" i="8"/>
  <c r="AK85" i="6"/>
  <c r="M84" i="6"/>
  <c r="V92" i="10"/>
  <c r="W99" i="6"/>
  <c r="AH86" i="7"/>
  <c r="R101" i="6"/>
  <c r="AC98" i="7"/>
  <c r="AE103" i="8"/>
  <c r="R158" i="6"/>
  <c r="H101" i="6"/>
  <c r="AF101" i="7"/>
  <c r="AJ156" i="6"/>
  <c r="AI97" i="6"/>
  <c r="N103" i="11"/>
  <c r="AI84" i="6"/>
  <c r="X92" i="10"/>
  <c r="AD92" i="11"/>
  <c r="R92" i="10"/>
  <c r="Q101" i="7"/>
  <c r="AK100" i="7"/>
  <c r="AF91" i="12"/>
  <c r="AH92" i="10"/>
  <c r="AH156" i="7"/>
  <c r="V97" i="6"/>
  <c r="R86" i="6"/>
  <c r="S91" i="8"/>
  <c r="AE92" i="10"/>
  <c r="V91" i="8"/>
  <c r="P97" i="7"/>
  <c r="H92" i="10"/>
  <c r="AD103" i="8"/>
  <c r="AF156" i="6"/>
  <c r="Y101" i="6"/>
  <c r="P134" i="6"/>
  <c r="AK87" i="6"/>
  <c r="V91" i="12"/>
  <c r="AB153" i="6"/>
  <c r="AE102" i="7"/>
  <c r="P99" i="7"/>
  <c r="T161" i="6"/>
  <c r="AB101" i="6"/>
  <c r="H104" i="12"/>
  <c r="R97" i="7"/>
  <c r="L91" i="12"/>
  <c r="AC82" i="7"/>
  <c r="AB96" i="6"/>
  <c r="U98" i="6"/>
  <c r="W87" i="7"/>
  <c r="V92" i="11"/>
  <c r="AE98" i="7"/>
  <c r="K92" i="11"/>
  <c r="U155" i="6"/>
  <c r="Y87" i="7"/>
  <c r="AH155" i="6"/>
  <c r="T86" i="7"/>
  <c r="V88" i="6"/>
  <c r="AH100" i="7"/>
  <c r="AE156" i="7"/>
  <c r="P132" i="6"/>
  <c r="AF86" i="6"/>
  <c r="AG99" i="6"/>
  <c r="AE159" i="6"/>
  <c r="V88" i="7"/>
  <c r="AK91" i="12"/>
  <c r="Z104" i="12"/>
  <c r="X97" i="6"/>
  <c r="U103" i="10"/>
  <c r="AG97" i="7"/>
  <c r="S158" i="6"/>
  <c r="AI160" i="7"/>
  <c r="T102" i="7"/>
  <c r="AC84" i="6"/>
  <c r="AJ85" i="6"/>
  <c r="W161" i="6"/>
  <c r="AB162" i="7"/>
  <c r="P103" i="6"/>
  <c r="AI85" i="6"/>
  <c r="X87" i="7"/>
  <c r="J91" i="12"/>
  <c r="AB162" i="6"/>
  <c r="AD83" i="7"/>
  <c r="Q86" i="6"/>
  <c r="AG91" i="12"/>
  <c r="W155" i="7"/>
  <c r="T82" i="7"/>
  <c r="AJ104" i="12"/>
  <c r="AK103" i="11"/>
  <c r="Y155" i="7"/>
  <c r="R156" i="7"/>
  <c r="AF88" i="7"/>
  <c r="S157" i="7"/>
  <c r="AH86" i="6"/>
  <c r="AB127" i="6"/>
  <c r="P101" i="7"/>
  <c r="AE158" i="7"/>
  <c r="P101" i="6"/>
  <c r="AB97" i="6"/>
  <c r="R85" i="6"/>
  <c r="X161" i="7"/>
  <c r="AI101" i="7"/>
  <c r="AI162" i="7"/>
  <c r="AC100" i="6"/>
  <c r="W162" i="6"/>
  <c r="AD157" i="7"/>
  <c r="AI83" i="6"/>
  <c r="M100" i="6"/>
  <c r="AI158" i="6"/>
  <c r="AC84" i="7"/>
  <c r="AK100" i="6"/>
  <c r="AG100" i="7"/>
  <c r="AK159" i="7"/>
  <c r="Q85" i="7"/>
  <c r="I88" i="6"/>
  <c r="X103" i="8"/>
  <c r="T83" i="7"/>
  <c r="Q99" i="6"/>
  <c r="V102" i="7"/>
  <c r="AI87" i="7"/>
  <c r="U92" i="10"/>
  <c r="P102" i="7"/>
  <c r="Q82" i="7"/>
  <c r="AI92" i="10"/>
  <c r="W92" i="10"/>
  <c r="P160" i="6"/>
  <c r="V85" i="7"/>
  <c r="M102" i="7"/>
  <c r="U99" i="6"/>
  <c r="H103" i="10"/>
  <c r="AB91" i="6"/>
  <c r="W104" i="12"/>
  <c r="AH160" i="7"/>
  <c r="G103" i="11"/>
  <c r="I103" i="10"/>
  <c r="K103" i="8"/>
  <c r="V103" i="10"/>
  <c r="J88" i="7"/>
  <c r="AB94" i="6"/>
  <c r="T101" i="6"/>
  <c r="N104" i="12"/>
  <c r="F102" i="7"/>
  <c r="P87" i="7"/>
  <c r="AB83" i="7"/>
  <c r="AK85" i="7"/>
  <c r="T92" i="10"/>
  <c r="S156" i="6"/>
  <c r="R88" i="7"/>
  <c r="P102" i="6"/>
  <c r="AB150" i="6"/>
  <c r="Q83" i="6"/>
  <c r="AD158" i="6"/>
  <c r="U102" i="7"/>
  <c r="Y103" i="8"/>
  <c r="H91" i="8"/>
  <c r="AB106" i="6"/>
  <c r="J103" i="11"/>
  <c r="AH158" i="7"/>
  <c r="AK103" i="10"/>
  <c r="AI156" i="7"/>
  <c r="AC86" i="6"/>
  <c r="W156" i="6"/>
  <c r="AD159" i="7"/>
  <c r="AJ82" i="7"/>
  <c r="M88" i="6"/>
  <c r="AH99" i="6"/>
  <c r="AD86" i="6"/>
  <c r="AE84" i="7"/>
  <c r="W91" i="8"/>
  <c r="R162" i="6"/>
  <c r="D101" i="6"/>
  <c r="AF100" i="7"/>
  <c r="AJ158" i="6"/>
  <c r="AI99" i="6"/>
  <c r="X157" i="6"/>
  <c r="AF155" i="7"/>
  <c r="AI82" i="6"/>
  <c r="P99" i="6"/>
  <c r="E104" i="12"/>
  <c r="Y85" i="7"/>
  <c r="Y104" i="12"/>
  <c r="P89" i="6"/>
  <c r="AG103" i="10"/>
  <c r="AB146" i="6"/>
  <c r="AB120" i="6"/>
  <c r="Z103" i="8"/>
  <c r="AF92" i="10"/>
  <c r="X100" i="6"/>
  <c r="X83" i="7"/>
  <c r="Q84" i="6"/>
  <c r="W82" i="6"/>
  <c r="F91" i="8"/>
  <c r="Y161" i="7"/>
  <c r="K88" i="6"/>
  <c r="AE161" i="6"/>
  <c r="E103" i="11"/>
  <c r="AE83" i="6"/>
  <c r="Y158" i="6"/>
  <c r="AD85" i="7"/>
  <c r="Y82" i="6"/>
  <c r="S87" i="6"/>
  <c r="N91" i="8"/>
  <c r="X84" i="7"/>
  <c r="AH159" i="7"/>
  <c r="AK102" i="7"/>
  <c r="AC101" i="7"/>
  <c r="V99" i="7"/>
  <c r="V82" i="7"/>
  <c r="AI103" i="11"/>
  <c r="T85" i="6"/>
  <c r="AD92" i="10"/>
  <c r="AK86" i="7"/>
  <c r="AL103" i="11"/>
  <c r="Q102" i="10"/>
  <c r="AB99" i="7"/>
  <c r="AJ97" i="6"/>
  <c r="AK82" i="6"/>
  <c r="W92" i="11"/>
  <c r="AJ99" i="7"/>
  <c r="N103" i="8"/>
  <c r="AB159" i="6"/>
  <c r="AG92" i="11"/>
  <c r="Y88" i="6"/>
  <c r="Q90" i="12"/>
  <c r="P88" i="7"/>
  <c r="AB101" i="7"/>
  <c r="AG88" i="7"/>
  <c r="AD82" i="6"/>
  <c r="AH91" i="8"/>
  <c r="AE86" i="6"/>
  <c r="T103" i="10"/>
  <c r="AC98" i="6"/>
  <c r="J103" i="10"/>
  <c r="G92" i="11"/>
  <c r="D88" i="6"/>
  <c r="V87" i="7"/>
  <c r="P143" i="6"/>
  <c r="T162" i="6"/>
  <c r="H102" i="7"/>
  <c r="R104" i="12"/>
  <c r="Y100" i="7"/>
  <c r="N91" i="12"/>
  <c r="T99" i="6"/>
  <c r="X103" i="10"/>
  <c r="R157" i="7"/>
  <c r="S155" i="7"/>
  <c r="AB84" i="6"/>
  <c r="AB160" i="6"/>
  <c r="AB82" i="6"/>
  <c r="AD160" i="6"/>
  <c r="AF155" i="6"/>
  <c r="AC158" i="7"/>
  <c r="AJ87" i="7"/>
  <c r="AI156" i="6"/>
  <c r="Q100" i="7"/>
  <c r="AK155" i="7"/>
  <c r="AI84" i="7"/>
  <c r="P92" i="6"/>
  <c r="U83" i="6"/>
  <c r="AJ103" i="10"/>
  <c r="AB110" i="6"/>
  <c r="AG82" i="6"/>
  <c r="V161" i="7"/>
  <c r="AI91" i="8"/>
  <c r="M98" i="6"/>
  <c r="U86" i="6"/>
  <c r="P113" i="6"/>
  <c r="S102" i="7"/>
  <c r="V155" i="6"/>
  <c r="Z92" i="11"/>
  <c r="S103" i="10"/>
  <c r="Z91" i="12"/>
  <c r="T83" i="6"/>
  <c r="U100" i="7"/>
  <c r="AI98" i="7"/>
  <c r="AK88" i="7"/>
  <c r="AH103" i="10"/>
  <c r="X91" i="12"/>
  <c r="AB126" i="6"/>
  <c r="AI157" i="6"/>
  <c r="Q83" i="7"/>
  <c r="AK157" i="7"/>
  <c r="U99" i="7"/>
  <c r="L103" i="10"/>
  <c r="P96" i="6"/>
  <c r="P152" i="6"/>
  <c r="X99" i="6"/>
  <c r="V162" i="7"/>
  <c r="AB82" i="7"/>
  <c r="P148" i="6"/>
  <c r="AB144" i="6"/>
  <c r="W162" i="7"/>
  <c r="P135" i="6"/>
  <c r="L88" i="6"/>
  <c r="P91" i="6"/>
  <c r="AK82" i="7"/>
  <c r="AL92" i="10"/>
  <c r="AC156" i="7"/>
  <c r="X82" i="6"/>
  <c r="AE103" i="10"/>
  <c r="AJ103" i="11"/>
  <c r="I103" i="8"/>
  <c r="S92" i="10"/>
  <c r="V97" i="7"/>
  <c r="W159" i="7"/>
  <c r="Y159" i="7"/>
  <c r="S97" i="7"/>
  <c r="AC85" i="6"/>
  <c r="AH102" i="7"/>
  <c r="AD161" i="7"/>
  <c r="S99" i="7"/>
  <c r="AF85" i="6"/>
  <c r="U87" i="6"/>
  <c r="F91" i="12"/>
  <c r="P144" i="6"/>
  <c r="P87" i="6"/>
  <c r="R83" i="6"/>
  <c r="T88" i="6"/>
  <c r="W103" i="10"/>
  <c r="F103" i="8"/>
  <c r="AB138" i="6"/>
  <c r="AE99" i="7"/>
  <c r="E91" i="8"/>
  <c r="M89" i="6"/>
  <c r="V92" i="12"/>
  <c r="R93" i="11"/>
  <c r="Z93" i="10"/>
  <c r="AK104" i="8"/>
  <c r="AD103" i="7"/>
  <c r="K89" i="6"/>
  <c r="M92" i="12"/>
  <c r="I104" i="10"/>
  <c r="AL104" i="8"/>
  <c r="W89" i="7"/>
  <c r="T105" i="12"/>
  <c r="R104" i="11"/>
  <c r="Z104" i="10"/>
  <c r="V92" i="8"/>
  <c r="R92" i="8"/>
  <c r="E89" i="7"/>
  <c r="Q104" i="12"/>
  <c r="Y93" i="11"/>
  <c r="AI93" i="10"/>
  <c r="L89" i="7"/>
  <c r="I105" i="12"/>
  <c r="AI93" i="11"/>
  <c r="H104" i="10"/>
  <c r="R104" i="8"/>
  <c r="F104" i="8"/>
  <c r="G93" i="11"/>
  <c r="N104" i="8"/>
  <c r="Q102" i="6"/>
  <c r="G102" i="6"/>
  <c r="K92" i="8"/>
  <c r="I93" i="10"/>
  <c r="E89" i="6"/>
  <c r="T104" i="11"/>
  <c r="J104" i="10"/>
  <c r="U104" i="8"/>
  <c r="E103" i="7"/>
  <c r="X105" i="12"/>
  <c r="AE93" i="11"/>
  <c r="J93" i="10"/>
  <c r="V89" i="6"/>
  <c r="AI104" i="11"/>
  <c r="AK104" i="10"/>
  <c r="W104" i="8"/>
  <c r="AH89" i="7"/>
  <c r="S104" i="10"/>
  <c r="AI102" i="6"/>
  <c r="D102" i="6"/>
  <c r="S104" i="11"/>
  <c r="F89" i="7"/>
  <c r="F93" i="11"/>
  <c r="AF89" i="7"/>
  <c r="AE105" i="12"/>
  <c r="I102" i="6"/>
  <c r="J93" i="11"/>
  <c r="L92" i="12"/>
  <c r="Z92" i="12"/>
  <c r="M102" i="6"/>
  <c r="V104" i="10"/>
  <c r="AL104" i="10"/>
  <c r="X103" i="7"/>
  <c r="G103" i="7"/>
  <c r="AC102" i="6"/>
  <c r="Y92" i="8"/>
  <c r="AK104" i="11"/>
  <c r="AF104" i="8"/>
  <c r="AE104" i="8"/>
  <c r="AK102" i="6"/>
  <c r="K104" i="8"/>
  <c r="F104" i="11"/>
  <c r="T93" i="10"/>
  <c r="AF102" i="6"/>
  <c r="AI103" i="7"/>
  <c r="AC89" i="6"/>
  <c r="F92" i="12"/>
  <c r="I93" i="11"/>
  <c r="W93" i="10"/>
  <c r="U93" i="10"/>
  <c r="J103" i="7"/>
  <c r="W105" i="12"/>
  <c r="AE104" i="11"/>
  <c r="K103" i="7"/>
  <c r="AD102" i="6"/>
  <c r="G92" i="8"/>
  <c r="S89" i="6"/>
  <c r="Z93" i="11"/>
  <c r="Q103" i="7"/>
  <c r="L89" i="6"/>
  <c r="K92" i="12"/>
  <c r="AC102" i="10"/>
  <c r="AD93" i="10"/>
  <c r="R93" i="10"/>
  <c r="AG89" i="7"/>
  <c r="Z105" i="12"/>
  <c r="W104" i="11"/>
  <c r="AF92" i="8"/>
  <c r="T102" i="6"/>
  <c r="T89" i="7"/>
  <c r="L105" i="12"/>
  <c r="AJ93" i="11"/>
  <c r="AD104" i="10"/>
  <c r="V104" i="8"/>
  <c r="AG103" i="7"/>
  <c r="AF89" i="6"/>
  <c r="AE92" i="12"/>
  <c r="H93" i="11"/>
  <c r="AH104" i="8"/>
  <c r="X89" i="6"/>
  <c r="AJ92" i="12"/>
  <c r="AD93" i="11"/>
  <c r="AK93" i="10"/>
  <c r="AE103" i="7"/>
  <c r="Q92" i="10"/>
  <c r="AK92" i="8"/>
  <c r="J105" i="12"/>
  <c r="W102" i="6"/>
  <c r="H102" i="6"/>
  <c r="J89" i="6"/>
  <c r="T103" i="7"/>
  <c r="AJ105" i="12"/>
  <c r="AH93" i="11"/>
  <c r="AF93" i="10"/>
  <c r="L93" i="10"/>
  <c r="AJ89" i="7"/>
  <c r="AD92" i="12"/>
  <c r="M93" i="11"/>
  <c r="L103" i="7"/>
  <c r="R105" i="12"/>
  <c r="AK93" i="11"/>
  <c r="Y93" i="10"/>
  <c r="Y105" i="12"/>
  <c r="AH92" i="12"/>
  <c r="AK103" i="7"/>
  <c r="AE102" i="6"/>
  <c r="Z104" i="11"/>
  <c r="T104" i="8"/>
  <c r="AL105" i="12"/>
  <c r="Y104" i="10"/>
  <c r="J104" i="11"/>
  <c r="G89" i="7"/>
  <c r="L102" i="6"/>
  <c r="U104" i="10"/>
  <c r="AG93" i="11"/>
  <c r="Y104" i="8"/>
  <c r="Y102" i="6"/>
  <c r="W103" i="7"/>
  <c r="N104" i="10"/>
  <c r="D89" i="6"/>
  <c r="AE92" i="8"/>
  <c r="AL92" i="8"/>
  <c r="R89" i="7"/>
  <c r="U93" i="11"/>
  <c r="H105" i="12"/>
  <c r="V93" i="10"/>
  <c r="AG105" i="12"/>
  <c r="R103" i="7"/>
  <c r="Q103" i="10"/>
  <c r="V104" i="11"/>
  <c r="F102" i="6"/>
  <c r="I103" i="7"/>
  <c r="AK105" i="12"/>
  <c r="AH104" i="11"/>
  <c r="J104" i="8"/>
  <c r="U92" i="8"/>
  <c r="G93" i="10"/>
  <c r="AD89" i="7"/>
  <c r="G105" i="12"/>
  <c r="M104" i="11"/>
  <c r="N92" i="12"/>
  <c r="X104" i="8"/>
  <c r="X93" i="10"/>
  <c r="X92" i="12"/>
  <c r="E93" i="11"/>
  <c r="N105" i="12"/>
  <c r="W104" i="10"/>
  <c r="P104" i="7"/>
  <c r="AG92" i="12"/>
  <c r="T92" i="12"/>
  <c r="F89" i="6"/>
  <c r="G104" i="8"/>
  <c r="AE93" i="10"/>
  <c r="AH105" i="12"/>
  <c r="AI104" i="10"/>
  <c r="AI105" i="12"/>
  <c r="X104" i="10"/>
  <c r="E92" i="12"/>
  <c r="G104" i="11"/>
  <c r="AH102" i="6"/>
  <c r="AD105" i="12"/>
  <c r="R92" i="12"/>
  <c r="AJ92" i="8"/>
  <c r="AF105" i="12"/>
  <c r="R104" i="10"/>
  <c r="U92" i="12"/>
  <c r="S92" i="8"/>
  <c r="AI104" i="8"/>
  <c r="E102" i="6"/>
  <c r="V103" i="7"/>
  <c r="T92" i="8"/>
  <c r="X102" i="6"/>
  <c r="V105" i="12"/>
  <c r="F93" i="10"/>
  <c r="AJ104" i="11"/>
  <c r="G104" i="10"/>
  <c r="J92" i="8"/>
  <c r="AG93" i="10"/>
  <c r="AG102" i="6"/>
  <c r="K105" i="12"/>
  <c r="U89" i="6"/>
  <c r="D89" i="7"/>
  <c r="AF93" i="11"/>
  <c r="AJ104" i="8"/>
  <c r="T89" i="6"/>
  <c r="L104" i="10"/>
  <c r="U104" i="11"/>
  <c r="V102" i="6"/>
  <c r="Y89" i="7"/>
  <c r="AD92" i="8"/>
  <c r="N93" i="11"/>
  <c r="I92" i="12"/>
  <c r="U89" i="7"/>
  <c r="X89" i="7"/>
  <c r="W92" i="8"/>
  <c r="U102" i="6"/>
  <c r="I89" i="7"/>
  <c r="U103" i="7"/>
  <c r="K89" i="7"/>
  <c r="AH104" i="10"/>
  <c r="AK89" i="7"/>
  <c r="S93" i="10"/>
  <c r="Z92" i="8"/>
  <c r="H104" i="11"/>
  <c r="F105" i="12"/>
  <c r="E104" i="11"/>
  <c r="F104" i="10"/>
  <c r="E104" i="10"/>
  <c r="H92" i="12"/>
  <c r="V93" i="11"/>
  <c r="S105" i="12"/>
  <c r="L92" i="8"/>
  <c r="F103" i="7"/>
  <c r="T93" i="11"/>
  <c r="H89" i="6"/>
  <c r="G89" i="6"/>
  <c r="I89" i="6"/>
  <c r="S102" i="6"/>
  <c r="AC103" i="12"/>
  <c r="J89" i="7"/>
  <c r="AK92" i="12"/>
  <c r="T104" i="10"/>
  <c r="AC91" i="10"/>
  <c r="R102" i="6"/>
  <c r="AJ93" i="10"/>
  <c r="AD104" i="11"/>
  <c r="I92" i="8"/>
  <c r="AG89" i="6"/>
  <c r="Q89" i="7"/>
  <c r="AG92" i="8"/>
  <c r="R89" i="6"/>
  <c r="AH89" i="6"/>
  <c r="D103" i="7"/>
  <c r="AF104" i="11"/>
  <c r="H92" i="8"/>
  <c r="M89" i="7"/>
  <c r="X93" i="11"/>
  <c r="P90" i="7"/>
  <c r="AI92" i="12"/>
  <c r="AL93" i="10"/>
  <c r="M103" i="7"/>
  <c r="X104" i="11"/>
  <c r="S103" i="7"/>
  <c r="Q91" i="12"/>
  <c r="E93" i="10"/>
  <c r="AF103" i="7"/>
  <c r="AH93" i="10"/>
  <c r="M92" i="8"/>
  <c r="AI89" i="7"/>
  <c r="K93" i="11"/>
  <c r="X92" i="8"/>
  <c r="J92" i="12"/>
  <c r="V89" i="7"/>
  <c r="L93" i="11"/>
  <c r="AL104" i="11"/>
  <c r="G92" i="12"/>
  <c r="AJ104" i="10"/>
  <c r="S92" i="12"/>
  <c r="AC89" i="7"/>
  <c r="AC103" i="7"/>
  <c r="AG104" i="10"/>
  <c r="J102" i="6"/>
  <c r="AJ89" i="6"/>
  <c r="W89" i="6"/>
  <c r="Y89" i="6"/>
  <c r="K104" i="10"/>
  <c r="S93" i="11"/>
  <c r="N93" i="10"/>
  <c r="AD89" i="6"/>
  <c r="U105" i="12"/>
  <c r="AF104" i="10"/>
  <c r="Z104" i="8"/>
  <c r="Y92" i="12"/>
  <c r="M104" i="10"/>
  <c r="S104" i="8"/>
  <c r="AE89" i="7"/>
  <c r="I104" i="11"/>
  <c r="AE89" i="6"/>
  <c r="Y103" i="7"/>
  <c r="H93" i="10"/>
  <c r="N104" i="11"/>
  <c r="AG104" i="11"/>
  <c r="M105" i="12"/>
  <c r="AF92" i="12"/>
  <c r="E104" i="8"/>
  <c r="Y104" i="11"/>
  <c r="M104" i="8"/>
  <c r="AJ102" i="6"/>
  <c r="L104" i="11"/>
  <c r="N92" i="8"/>
  <c r="H103" i="7"/>
  <c r="AD104" i="8"/>
  <c r="AC90" i="12"/>
  <c r="AK89" i="6"/>
  <c r="AL92" i="12"/>
  <c r="AJ103" i="7"/>
  <c r="AG104" i="8"/>
  <c r="F92" i="8"/>
  <c r="E105" i="12"/>
  <c r="Q89" i="6"/>
  <c r="AE104" i="10"/>
  <c r="I104" i="8"/>
  <c r="H104" i="8"/>
  <c r="H89" i="7"/>
  <c r="AI92" i="8"/>
  <c r="M93" i="10"/>
  <c r="E92" i="8"/>
  <c r="K93" i="10"/>
  <c r="K102" i="6"/>
  <c r="AH92" i="8"/>
  <c r="S89" i="7"/>
  <c r="AI89" i="6"/>
  <c r="W92" i="12"/>
  <c r="AL93" i="11"/>
  <c r="AH103" i="7"/>
  <c r="K104" i="11"/>
  <c r="W93" i="11"/>
  <c r="L104" i="8"/>
  <c r="E195" i="8" l="1"/>
  <c r="AE203" i="7"/>
  <c r="F207" i="8"/>
  <c r="F297" i="8" s="1"/>
  <c r="W207" i="10"/>
  <c r="T192" i="6"/>
  <c r="R187" i="6"/>
  <c r="P191" i="6"/>
  <c r="P282" i="6" s="1"/>
  <c r="F195" i="12"/>
  <c r="F285" i="12" s="1"/>
  <c r="U191" i="6"/>
  <c r="AF189" i="6"/>
  <c r="S203" i="7"/>
  <c r="S294" i="7" s="1"/>
  <c r="AH206" i="7"/>
  <c r="AH296" i="7" s="1"/>
  <c r="AC189" i="6"/>
  <c r="S201" i="7"/>
  <c r="V201" i="7"/>
  <c r="V292" i="7" s="1"/>
  <c r="S196" i="10"/>
  <c r="S286" i="10" s="1"/>
  <c r="S375" i="10" s="1"/>
  <c r="I207" i="8"/>
  <c r="AJ207" i="11"/>
  <c r="AE207" i="10"/>
  <c r="AE297" i="10" s="1"/>
  <c r="X186" i="6"/>
  <c r="X276" i="6" s="1"/>
  <c r="X365" i="6" s="1"/>
  <c r="AL196" i="10"/>
  <c r="AK186" i="7"/>
  <c r="AK276" i="7" s="1"/>
  <c r="AK365" i="7" s="1"/>
  <c r="P195" i="6"/>
  <c r="L192" i="6"/>
  <c r="AB186" i="7"/>
  <c r="X203" i="6"/>
  <c r="P200" i="6"/>
  <c r="L207" i="10"/>
  <c r="L297" i="10" s="1"/>
  <c r="U203" i="7"/>
  <c r="Q187" i="7"/>
  <c r="AB230" i="6"/>
  <c r="X195" i="12"/>
  <c r="X285" i="12" s="1"/>
  <c r="X374" i="12" s="1"/>
  <c r="AH207" i="10"/>
  <c r="AK192" i="7"/>
  <c r="AI202" i="7"/>
  <c r="AI293" i="7" s="1"/>
  <c r="U204" i="7"/>
  <c r="U294" i="7" s="1"/>
  <c r="T187" i="6"/>
  <c r="Z195" i="12"/>
  <c r="S207" i="10"/>
  <c r="S297" i="10" s="1"/>
  <c r="Z196" i="11"/>
  <c r="S206" i="7"/>
  <c r="P217" i="6"/>
  <c r="U190" i="6"/>
  <c r="M202" i="6"/>
  <c r="M293" i="6" s="1"/>
  <c r="AI195" i="8"/>
  <c r="AG186" i="6"/>
  <c r="AB214" i="6"/>
  <c r="AJ207" i="10"/>
  <c r="AJ297" i="10" s="1"/>
  <c r="U187" i="6"/>
  <c r="P196" i="6"/>
  <c r="AI188" i="7"/>
  <c r="Q204" i="7"/>
  <c r="Q295" i="7" s="1"/>
  <c r="AJ191" i="7"/>
  <c r="AB186" i="6"/>
  <c r="AB188" i="6"/>
  <c r="AB279" i="6" s="1"/>
  <c r="X207" i="10"/>
  <c r="X297" i="10" s="1"/>
  <c r="T203" i="6"/>
  <c r="N195" i="12"/>
  <c r="Y204" i="7"/>
  <c r="Y295" i="7" s="1"/>
  <c r="R208" i="12"/>
  <c r="H206" i="7"/>
  <c r="V191" i="7"/>
  <c r="D192" i="6"/>
  <c r="D282" i="6" s="1"/>
  <c r="G196" i="11"/>
  <c r="G286" i="11" s="1"/>
  <c r="J207" i="10"/>
  <c r="AC202" i="6"/>
  <c r="T207" i="10"/>
  <c r="T297" i="10" s="1"/>
  <c r="AE190" i="6"/>
  <c r="AE281" i="6" s="1"/>
  <c r="AH195" i="8"/>
  <c r="AD186" i="6"/>
  <c r="AG192" i="7"/>
  <c r="AB205" i="7"/>
  <c r="P192" i="7"/>
  <c r="Q194" i="12"/>
  <c r="Q284" i="12" s="1"/>
  <c r="Y192" i="6"/>
  <c r="AG196" i="11"/>
  <c r="AG286" i="11" s="1"/>
  <c r="N207" i="8"/>
  <c r="AJ203" i="7"/>
  <c r="W196" i="11"/>
  <c r="AK186" i="6"/>
  <c r="AK276" i="6" s="1"/>
  <c r="AK365" i="6" s="1"/>
  <c r="AJ201" i="6"/>
  <c r="AB203" i="7"/>
  <c r="Q206" i="10"/>
  <c r="Q296" i="10" s="1"/>
  <c r="AL207" i="11"/>
  <c r="AL297" i="11" s="1"/>
  <c r="AK190" i="7"/>
  <c r="AD196" i="10"/>
  <c r="T189" i="6"/>
  <c r="AI207" i="11"/>
  <c r="V186" i="7"/>
  <c r="V203" i="7"/>
  <c r="AC205" i="7"/>
  <c r="AC296" i="7" s="1"/>
  <c r="AK206" i="7"/>
  <c r="X188" i="7"/>
  <c r="N195" i="8"/>
  <c r="S191" i="6"/>
  <c r="S281" i="6" s="1"/>
  <c r="Y186" i="6"/>
  <c r="Y276" i="6" s="1"/>
  <c r="Y365" i="6" s="1"/>
  <c r="AD189" i="7"/>
  <c r="AE187" i="6"/>
  <c r="E207" i="11"/>
  <c r="K192" i="6"/>
  <c r="K282" i="6" s="1"/>
  <c r="F195" i="8"/>
  <c r="W186" i="6"/>
  <c r="Q188" i="6"/>
  <c r="X187" i="7"/>
  <c r="X278" i="7" s="1"/>
  <c r="X204" i="6"/>
  <c r="AF196" i="10"/>
  <c r="Z207" i="8"/>
  <c r="AB224" i="6"/>
  <c r="AG207" i="10"/>
  <c r="P193" i="6"/>
  <c r="Y208" i="12"/>
  <c r="Y189" i="7"/>
  <c r="E208" i="12"/>
  <c r="P203" i="6"/>
  <c r="AI186" i="6"/>
  <c r="AI277" i="6" s="1"/>
  <c r="AI203" i="6"/>
  <c r="AI294" i="6" s="1"/>
  <c r="AF204" i="7"/>
  <c r="D205" i="6"/>
  <c r="W195" i="8"/>
  <c r="AE188" i="7"/>
  <c r="AE279" i="7" s="1"/>
  <c r="AD190" i="6"/>
  <c r="AH203" i="6"/>
  <c r="M192" i="6"/>
  <c r="AJ186" i="7"/>
  <c r="AJ276" i="7" s="1"/>
  <c r="AJ365" i="7" s="1"/>
  <c r="AC190" i="6"/>
  <c r="AK207" i="10"/>
  <c r="J207" i="11"/>
  <c r="AB210" i="6"/>
  <c r="H195" i="8"/>
  <c r="Y207" i="8"/>
  <c r="U206" i="7"/>
  <c r="Q187" i="6"/>
  <c r="P206" i="6"/>
  <c r="R192" i="7"/>
  <c r="T196" i="10"/>
  <c r="AK189" i="7"/>
  <c r="AB187" i="7"/>
  <c r="P191" i="7"/>
  <c r="F206" i="7"/>
  <c r="N208" i="12"/>
  <c r="N298" i="12" s="1"/>
  <c r="T205" i="6"/>
  <c r="AB198" i="6"/>
  <c r="J192" i="7"/>
  <c r="V207" i="10"/>
  <c r="K207" i="8"/>
  <c r="I207" i="10"/>
  <c r="G207" i="11"/>
  <c r="W208" i="12"/>
  <c r="W298" i="12" s="1"/>
  <c r="AB195" i="6"/>
  <c r="H207" i="10"/>
  <c r="U203" i="6"/>
  <c r="U293" i="6" s="1"/>
  <c r="M206" i="7"/>
  <c r="M296" i="7" s="1"/>
  <c r="V189" i="7"/>
  <c r="W196" i="10"/>
  <c r="AI196" i="10"/>
  <c r="Q186" i="7"/>
  <c r="Q276" i="7" s="1"/>
  <c r="Q365" i="7" s="1"/>
  <c r="P206" i="7"/>
  <c r="U196" i="10"/>
  <c r="AI191" i="7"/>
  <c r="V206" i="7"/>
  <c r="V296" i="7" s="1"/>
  <c r="Q203" i="6"/>
  <c r="T187" i="7"/>
  <c r="X207" i="8"/>
  <c r="I192" i="6"/>
  <c r="I282" i="6" s="1"/>
  <c r="Q189" i="7"/>
  <c r="AG204" i="7"/>
  <c r="AK204" i="6"/>
  <c r="AK294" i="6" s="1"/>
  <c r="AC188" i="7"/>
  <c r="AC279" i="7" s="1"/>
  <c r="M204" i="6"/>
  <c r="AI187" i="6"/>
  <c r="AC204" i="6"/>
  <c r="AC295" i="6" s="1"/>
  <c r="AI205" i="7"/>
  <c r="AI296" i="7" s="1"/>
  <c r="R189" i="6"/>
  <c r="AB201" i="6"/>
  <c r="P205" i="6"/>
  <c r="P296" i="6" s="1"/>
  <c r="P205" i="7"/>
  <c r="P296" i="7" s="1"/>
  <c r="AB231" i="6"/>
  <c r="AH190" i="6"/>
  <c r="AF192" i="7"/>
  <c r="AK207" i="11"/>
  <c r="AJ208" i="12"/>
  <c r="T186" i="7"/>
  <c r="AG195" i="12"/>
  <c r="AG285" i="12" s="1"/>
  <c r="Q190" i="6"/>
  <c r="Q281" i="6" s="1"/>
  <c r="AD187" i="7"/>
  <c r="J195" i="12"/>
  <c r="X191" i="7"/>
  <c r="X281" i="7" s="1"/>
  <c r="AI189" i="6"/>
  <c r="AI280" i="6" s="1"/>
  <c r="P207" i="6"/>
  <c r="AJ189" i="6"/>
  <c r="AC188" i="6"/>
  <c r="AC279" i="6" s="1"/>
  <c r="T206" i="7"/>
  <c r="AG201" i="7"/>
  <c r="U207" i="10"/>
  <c r="X201" i="6"/>
  <c r="X292" i="6" s="1"/>
  <c r="Z208" i="12"/>
  <c r="Z298" i="12" s="1"/>
  <c r="AK195" i="12"/>
  <c r="V192" i="7"/>
  <c r="AG203" i="6"/>
  <c r="AG293" i="6" s="1"/>
  <c r="AF190" i="6"/>
  <c r="AF281" i="6" s="1"/>
  <c r="P236" i="6"/>
  <c r="AH204" i="7"/>
  <c r="V192" i="6"/>
  <c r="T190" i="7"/>
  <c r="Y191" i="7"/>
  <c r="K196" i="11"/>
  <c r="AE202" i="7"/>
  <c r="AE293" i="7" s="1"/>
  <c r="V196" i="11"/>
  <c r="V286" i="11" s="1"/>
  <c r="W191" i="7"/>
  <c r="U202" i="6"/>
  <c r="AB200" i="6"/>
  <c r="AC186" i="7"/>
  <c r="AC277" i="7" s="1"/>
  <c r="AC366" i="7" s="1"/>
  <c r="L195" i="12"/>
  <c r="R201" i="7"/>
  <c r="H208" i="12"/>
  <c r="H298" i="12" s="1"/>
  <c r="AB205" i="6"/>
  <c r="AB296" i="6" s="1"/>
  <c r="P203" i="7"/>
  <c r="AE206" i="7"/>
  <c r="V195" i="12"/>
  <c r="V285" i="12" s="1"/>
  <c r="AK191" i="6"/>
  <c r="AK281" i="6" s="1"/>
  <c r="Y205" i="6"/>
  <c r="AD207" i="8"/>
  <c r="H196" i="10"/>
  <c r="H286" i="10" s="1"/>
  <c r="H375" i="10" s="1"/>
  <c r="P201" i="7"/>
  <c r="P292" i="7" s="1"/>
  <c r="V195" i="8"/>
  <c r="AE196" i="10"/>
  <c r="S195" i="8"/>
  <c r="S285" i="8" s="1"/>
  <c r="S374" i="8" s="1"/>
  <c r="R190" i="6"/>
  <c r="R280" i="6" s="1"/>
  <c r="V201" i="6"/>
  <c r="AH196" i="10"/>
  <c r="AF195" i="12"/>
  <c r="AK204" i="7"/>
  <c r="AK295" i="7" s="1"/>
  <c r="Q205" i="7"/>
  <c r="R196" i="10"/>
  <c r="AD196" i="11"/>
  <c r="X196" i="10"/>
  <c r="X286" i="10" s="1"/>
  <c r="AI188" i="6"/>
  <c r="N207" i="11"/>
  <c r="AI201" i="6"/>
  <c r="AF205" i="7"/>
  <c r="AF295" i="7" s="1"/>
  <c r="H205" i="6"/>
  <c r="AE207" i="8"/>
  <c r="AC202" i="7"/>
  <c r="AC292" i="7" s="1"/>
  <c r="R205" i="6"/>
  <c r="R296" i="6" s="1"/>
  <c r="AH190" i="7"/>
  <c r="W203" i="6"/>
  <c r="V196" i="10"/>
  <c r="V286" i="10" s="1"/>
  <c r="M188" i="6"/>
  <c r="M279" i="6" s="1"/>
  <c r="AK189" i="6"/>
  <c r="U195" i="8"/>
  <c r="L195" i="8"/>
  <c r="R206" i="7"/>
  <c r="X207" i="11"/>
  <c r="AJ202" i="6"/>
  <c r="T207" i="11"/>
  <c r="T297" i="11" s="1"/>
  <c r="Y203" i="7"/>
  <c r="Y294" i="7" s="1"/>
  <c r="V186" i="6"/>
  <c r="AG187" i="6"/>
  <c r="Z207" i="10"/>
  <c r="AD203" i="6"/>
  <c r="AD293" i="6" s="1"/>
  <c r="AF186" i="6"/>
  <c r="U188" i="6"/>
  <c r="P197" i="6"/>
  <c r="W207" i="11"/>
  <c r="W297" i="11" s="1"/>
  <c r="R188" i="6"/>
  <c r="X202" i="6"/>
  <c r="AB234" i="6"/>
  <c r="AJ192" i="6"/>
  <c r="P226" i="6"/>
  <c r="AC194" i="10"/>
  <c r="AC284" i="10" s="1"/>
  <c r="P193" i="7"/>
  <c r="U204" i="6"/>
  <c r="U295" i="6" s="1"/>
  <c r="AB233" i="6"/>
  <c r="S201" i="6"/>
  <c r="AH189" i="6"/>
  <c r="K205" i="6"/>
  <c r="K295" i="6" s="1"/>
  <c r="Y188" i="6"/>
  <c r="P215" i="6"/>
  <c r="AB193" i="6"/>
  <c r="K208" i="12"/>
  <c r="K298" i="12" s="1"/>
  <c r="W201" i="7"/>
  <c r="J206" i="7"/>
  <c r="V188" i="6"/>
  <c r="V278" i="6" s="1"/>
  <c r="S202" i="6"/>
  <c r="S293" i="6" s="1"/>
  <c r="T204" i="6"/>
  <c r="AH196" i="11"/>
  <c r="W187" i="7"/>
  <c r="W278" i="7" s="1"/>
  <c r="I206" i="7"/>
  <c r="F192" i="7"/>
  <c r="P212" i="6"/>
  <c r="M192" i="7"/>
  <c r="AB202" i="7"/>
  <c r="AB292" i="7" s="1"/>
  <c r="AH204" i="6"/>
  <c r="Y203" i="6"/>
  <c r="W192" i="7"/>
  <c r="AG188" i="7"/>
  <c r="AG278" i="7" s="1"/>
  <c r="F196" i="10"/>
  <c r="AD204" i="6"/>
  <c r="AE201" i="7"/>
  <c r="AI201" i="7"/>
  <c r="AI292" i="7" s="1"/>
  <c r="P223" i="6"/>
  <c r="Y207" i="11"/>
  <c r="R201" i="6"/>
  <c r="X187" i="6"/>
  <c r="X278" i="6" s="1"/>
  <c r="AB204" i="6"/>
  <c r="AJ186" i="6"/>
  <c r="P234" i="6"/>
  <c r="L207" i="11"/>
  <c r="L297" i="11" s="1"/>
  <c r="R202" i="6"/>
  <c r="U201" i="6"/>
  <c r="AF192" i="6"/>
  <c r="AF282" i="6" s="1"/>
  <c r="Y190" i="7"/>
  <c r="AH186" i="6"/>
  <c r="G205" i="6"/>
  <c r="G295" i="6" s="1"/>
  <c r="AF187" i="7"/>
  <c r="P199" i="6"/>
  <c r="Q191" i="6"/>
  <c r="P201" i="6"/>
  <c r="AI205" i="6"/>
  <c r="AI296" i="6" s="1"/>
  <c r="AC192" i="7"/>
  <c r="AJ204" i="7"/>
  <c r="M207" i="10"/>
  <c r="P189" i="7"/>
  <c r="P279" i="7" s="1"/>
  <c r="AE192" i="6"/>
  <c r="AF201" i="7"/>
  <c r="I196" i="10"/>
  <c r="AK196" i="11"/>
  <c r="W202" i="6"/>
  <c r="W293" i="6" s="1"/>
  <c r="Y195" i="12"/>
  <c r="AD201" i="7"/>
  <c r="E195" i="12"/>
  <c r="E285" i="12" s="1"/>
  <c r="AB221" i="6"/>
  <c r="W192" i="6"/>
  <c r="U196" i="11"/>
  <c r="P202" i="7"/>
  <c r="P293" i="7" s="1"/>
  <c r="AB199" i="6"/>
  <c r="I207" i="11"/>
  <c r="M207" i="11"/>
  <c r="AB218" i="6"/>
  <c r="AB237" i="6"/>
  <c r="R196" i="11"/>
  <c r="W187" i="6"/>
  <c r="AL195" i="8"/>
  <c r="AL285" i="8" s="1"/>
  <c r="AL374" i="8" s="1"/>
  <c r="W204" i="7"/>
  <c r="AB236" i="6"/>
  <c r="R207" i="10"/>
  <c r="AE186" i="6"/>
  <c r="M195" i="8"/>
  <c r="M285" i="8" s="1"/>
  <c r="M374" i="8" s="1"/>
  <c r="R207" i="8"/>
  <c r="AC189" i="7"/>
  <c r="M201" i="6"/>
  <c r="M292" i="6" s="1"/>
  <c r="Z196" i="10"/>
  <c r="Z286" i="10" s="1"/>
  <c r="Z375" i="10" s="1"/>
  <c r="K207" i="10"/>
  <c r="Q189" i="6"/>
  <c r="T195" i="8"/>
  <c r="L207" i="8"/>
  <c r="L297" i="8" s="1"/>
  <c r="AC193" i="12"/>
  <c r="AH188" i="6"/>
  <c r="K195" i="12"/>
  <c r="Q204" i="6"/>
  <c r="Q294" i="6" s="1"/>
  <c r="AD186" i="7"/>
  <c r="AD276" i="7" s="1"/>
  <c r="AD365" i="7" s="1"/>
  <c r="V208" i="12"/>
  <c r="Q202" i="6"/>
  <c r="Q292" i="6" s="1"/>
  <c r="P232" i="6"/>
  <c r="AJ203" i="6"/>
  <c r="T201" i="7"/>
  <c r="P192" i="6"/>
  <c r="AE207" i="11"/>
  <c r="AE297" i="11" s="1"/>
  <c r="X192" i="6"/>
  <c r="AJ205" i="6"/>
  <c r="F207" i="11"/>
  <c r="F297" i="11" s="1"/>
  <c r="U192" i="6"/>
  <c r="S204" i="6"/>
  <c r="E205" i="6"/>
  <c r="E295" i="6" s="1"/>
  <c r="P222" i="6"/>
  <c r="M196" i="10"/>
  <c r="V207" i="8"/>
  <c r="L206" i="7"/>
  <c r="AJ190" i="7"/>
  <c r="M186" i="6"/>
  <c r="M276" i="6" s="1"/>
  <c r="M365" i="6" s="1"/>
  <c r="AK190" i="6"/>
  <c r="T203" i="7"/>
  <c r="AB209" i="6"/>
  <c r="AB206" i="7"/>
  <c r="AD195" i="8"/>
  <c r="M196" i="11"/>
  <c r="W190" i="7"/>
  <c r="W281" i="7" s="1"/>
  <c r="AB227" i="6"/>
  <c r="P208" i="6"/>
  <c r="H195" i="12"/>
  <c r="G207" i="10"/>
  <c r="G297" i="10" s="1"/>
  <c r="AB232" i="6"/>
  <c r="Q205" i="6"/>
  <c r="S187" i="7"/>
  <c r="AF207" i="8"/>
  <c r="AF297" i="8" s="1"/>
  <c r="AJ196" i="10"/>
  <c r="AJ286" i="10" s="1"/>
  <c r="AJ375" i="10" s="1"/>
  <c r="L208" i="12"/>
  <c r="AG189" i="7"/>
  <c r="AI192" i="7"/>
  <c r="AE187" i="7"/>
  <c r="AE277" i="7" s="1"/>
  <c r="AE366" i="7" s="1"/>
  <c r="AK207" i="8"/>
  <c r="M203" i="6"/>
  <c r="X204" i="7"/>
  <c r="G196" i="10"/>
  <c r="G286" i="10" s="1"/>
  <c r="AG202" i="7"/>
  <c r="V204" i="6"/>
  <c r="R204" i="7"/>
  <c r="X203" i="7"/>
  <c r="X294" i="7" s="1"/>
  <c r="G192" i="7"/>
  <c r="T188" i="7"/>
  <c r="X201" i="7"/>
  <c r="AJ191" i="6"/>
  <c r="AJ282" i="6" s="1"/>
  <c r="P187" i="6"/>
  <c r="X202" i="7"/>
  <c r="AH208" i="12"/>
  <c r="AH298" i="12" s="1"/>
  <c r="AG186" i="7"/>
  <c r="AG276" i="7" s="1"/>
  <c r="AG365" i="7" s="1"/>
  <c r="U201" i="7"/>
  <c r="V187" i="6"/>
  <c r="U207" i="8"/>
  <c r="AL207" i="8"/>
  <c r="AL297" i="8" s="1"/>
  <c r="AG207" i="8"/>
  <c r="AG188" i="6"/>
  <c r="Y201" i="7"/>
  <c r="Y292" i="7" s="1"/>
  <c r="AG189" i="6"/>
  <c r="AG280" i="6" s="1"/>
  <c r="AF203" i="7"/>
  <c r="W206" i="7"/>
  <c r="AC205" i="6"/>
  <c r="AD205" i="7"/>
  <c r="AD296" i="7" s="1"/>
  <c r="J195" i="8"/>
  <c r="P188" i="7"/>
  <c r="AB206" i="6"/>
  <c r="Q195" i="10"/>
  <c r="Q285" i="10" s="1"/>
  <c r="Q374" i="10" s="1"/>
  <c r="K207" i="11"/>
  <c r="N196" i="10"/>
  <c r="M187" i="6"/>
  <c r="AF191" i="7"/>
  <c r="AF282" i="7" s="1"/>
  <c r="AH207" i="8"/>
  <c r="G207" i="8"/>
  <c r="R186" i="6"/>
  <c r="E192" i="6"/>
  <c r="R191" i="7"/>
  <c r="S207" i="11"/>
  <c r="Q186" i="6"/>
  <c r="Q276" i="6" s="1"/>
  <c r="Q365" i="6" s="1"/>
  <c r="U207" i="11"/>
  <c r="P220" i="6"/>
  <c r="AG208" i="12"/>
  <c r="S205" i="6"/>
  <c r="S295" i="6" s="1"/>
  <c r="J208" i="12"/>
  <c r="J298" i="12" s="1"/>
  <c r="P235" i="6"/>
  <c r="AJ202" i="7"/>
  <c r="AL196" i="11"/>
  <c r="AL286" i="11" s="1"/>
  <c r="AK195" i="8"/>
  <c r="AK285" i="8" s="1"/>
  <c r="AG206" i="7"/>
  <c r="X189" i="7"/>
  <c r="H207" i="8"/>
  <c r="AE204" i="6"/>
  <c r="AE295" i="6" s="1"/>
  <c r="Y190" i="6"/>
  <c r="Y207" i="10"/>
  <c r="I196" i="11"/>
  <c r="I286" i="11" s="1"/>
  <c r="S202" i="7"/>
  <c r="S293" i="7" s="1"/>
  <c r="I195" i="12"/>
  <c r="Y192" i="7"/>
  <c r="AI208" i="12"/>
  <c r="AI298" i="12" s="1"/>
  <c r="P229" i="6"/>
  <c r="AI191" i="6"/>
  <c r="AI204" i="7"/>
  <c r="AG196" i="10"/>
  <c r="AG286" i="10" s="1"/>
  <c r="AG375" i="10" s="1"/>
  <c r="AG191" i="7"/>
  <c r="AG282" i="7" s="1"/>
  <c r="Q188" i="7"/>
  <c r="U189" i="7"/>
  <c r="S192" i="7"/>
  <c r="J196" i="11"/>
  <c r="J286" i="11" s="1"/>
  <c r="AH202" i="7"/>
  <c r="U186" i="6"/>
  <c r="AB222" i="6"/>
  <c r="R188" i="7"/>
  <c r="R279" i="7" s="1"/>
  <c r="P214" i="6"/>
  <c r="R207" i="11"/>
  <c r="R192" i="6"/>
  <c r="AI190" i="7"/>
  <c r="AI281" i="7" s="1"/>
  <c r="AE186" i="7"/>
  <c r="AE276" i="7" s="1"/>
  <c r="AE365" i="7" s="1"/>
  <c r="Y205" i="7"/>
  <c r="AC187" i="7"/>
  <c r="V202" i="6"/>
  <c r="V293" i="6" s="1"/>
  <c r="S186" i="6"/>
  <c r="T188" i="6"/>
  <c r="P227" i="6"/>
  <c r="AE191" i="7"/>
  <c r="AE282" i="7" s="1"/>
  <c r="AD208" i="12"/>
  <c r="AD188" i="6"/>
  <c r="V187" i="7"/>
  <c r="V278" i="7" s="1"/>
  <c r="Q201" i="7"/>
  <c r="Y202" i="7"/>
  <c r="AH191" i="6"/>
  <c r="G208" i="12"/>
  <c r="AG203" i="7"/>
  <c r="AG293" i="7" s="1"/>
  <c r="V188" i="7"/>
  <c r="AJ205" i="7"/>
  <c r="P189" i="6"/>
  <c r="P280" i="6" s="1"/>
  <c r="AI202" i="6"/>
  <c r="AB201" i="7"/>
  <c r="AC206" i="7"/>
  <c r="AC192" i="6"/>
  <c r="AE205" i="6"/>
  <c r="AE296" i="6" s="1"/>
  <c r="V190" i="7"/>
  <c r="AK196" i="10"/>
  <c r="M190" i="6"/>
  <c r="AJ201" i="7"/>
  <c r="AJ292" i="7" s="1"/>
  <c r="G206" i="7"/>
  <c r="T191" i="7"/>
  <c r="N196" i="11"/>
  <c r="N286" i="11" s="1"/>
  <c r="AH203" i="7"/>
  <c r="AH294" i="7" s="1"/>
  <c r="AI203" i="7"/>
  <c r="AF201" i="6"/>
  <c r="R186" i="7"/>
  <c r="R276" i="7" s="1"/>
  <c r="R365" i="7" s="1"/>
  <c r="R366" i="7" s="1"/>
  <c r="P202" i="6"/>
  <c r="AH207" i="11"/>
  <c r="AH188" i="7"/>
  <c r="U192" i="7"/>
  <c r="V203" i="6"/>
  <c r="AD206" i="7"/>
  <c r="AC191" i="7"/>
  <c r="Q191" i="7"/>
  <c r="Y188" i="7"/>
  <c r="Y279" i="7" s="1"/>
  <c r="T186" i="6"/>
  <c r="S208" i="12"/>
  <c r="Q192" i="6"/>
  <c r="Q282" i="6" s="1"/>
  <c r="AK202" i="7"/>
  <c r="AK293" i="7" s="1"/>
  <c r="R204" i="6"/>
  <c r="AB220" i="6"/>
  <c r="P210" i="6"/>
  <c r="P187" i="7"/>
  <c r="P277" i="7" s="1"/>
  <c r="P366" i="7" s="1"/>
  <c r="AB217" i="6"/>
  <c r="S205" i="7"/>
  <c r="Y204" i="6"/>
  <c r="AJ195" i="12"/>
  <c r="AJ285" i="12" s="1"/>
  <c r="AG202" i="6"/>
  <c r="U191" i="7"/>
  <c r="H207" i="11"/>
  <c r="H297" i="11" s="1"/>
  <c r="V207" i="11"/>
  <c r="V297" i="11" s="1"/>
  <c r="T207" i="8"/>
  <c r="AG207" i="11"/>
  <c r="U189" i="6"/>
  <c r="U279" i="6" s="1"/>
  <c r="S187" i="6"/>
  <c r="S277" i="6" s="1"/>
  <c r="AI207" i="10"/>
  <c r="Z207" i="11"/>
  <c r="AH192" i="7"/>
  <c r="X205" i="6"/>
  <c r="X296" i="6" s="1"/>
  <c r="AB223" i="6"/>
  <c r="P221" i="6"/>
  <c r="H196" i="11"/>
  <c r="U208" i="12"/>
  <c r="U298" i="12" s="1"/>
  <c r="M207" i="8"/>
  <c r="U195" i="12"/>
  <c r="AB197" i="6"/>
  <c r="U205" i="7"/>
  <c r="U296" i="7" s="1"/>
  <c r="AH186" i="7"/>
  <c r="AH276" i="7" s="1"/>
  <c r="AH365" i="7" s="1"/>
  <c r="AB203" i="6"/>
  <c r="AB294" i="6" s="1"/>
  <c r="P198" i="6"/>
  <c r="R203" i="6"/>
  <c r="R294" i="6" s="1"/>
  <c r="AF191" i="6"/>
  <c r="AH205" i="6"/>
  <c r="S192" i="6"/>
  <c r="X189" i="6"/>
  <c r="X280" i="6" s="1"/>
  <c r="AI196" i="11"/>
  <c r="AB235" i="6"/>
  <c r="R195" i="8"/>
  <c r="R285" i="8" s="1"/>
  <c r="K195" i="8"/>
  <c r="K285" i="8" s="1"/>
  <c r="K374" i="8" s="1"/>
  <c r="M195" i="12"/>
  <c r="X190" i="7"/>
  <c r="AB219" i="6"/>
  <c r="AJ190" i="6"/>
  <c r="W189" i="6"/>
  <c r="V205" i="7"/>
  <c r="Y187" i="6"/>
  <c r="Y278" i="6" s="1"/>
  <c r="AE196" i="11"/>
  <c r="AE286" i="11" s="1"/>
  <c r="AD195" i="12"/>
  <c r="AG192" i="6"/>
  <c r="X192" i="7"/>
  <c r="U202" i="7"/>
  <c r="U292" i="7" s="1"/>
  <c r="AB194" i="6"/>
  <c r="AF205" i="6"/>
  <c r="H192" i="7"/>
  <c r="H282" i="7" s="1"/>
  <c r="Y191" i="6"/>
  <c r="Y282" i="6" s="1"/>
  <c r="AB193" i="7"/>
  <c r="P209" i="6"/>
  <c r="T202" i="7"/>
  <c r="T292" i="7" s="1"/>
  <c r="F196" i="11"/>
  <c r="G195" i="12"/>
  <c r="AH191" i="7"/>
  <c r="X205" i="7"/>
  <c r="X296" i="7" s="1"/>
  <c r="U188" i="7"/>
  <c r="U279" i="7" s="1"/>
  <c r="AB190" i="6"/>
  <c r="Q190" i="7"/>
  <c r="AJ187" i="6"/>
  <c r="AJ277" i="6" s="1"/>
  <c r="AD203" i="7"/>
  <c r="AD294" i="7" s="1"/>
  <c r="P233" i="6"/>
  <c r="T204" i="7"/>
  <c r="AK205" i="6"/>
  <c r="AK296" i="6" s="1"/>
  <c r="R203" i="7"/>
  <c r="R293" i="7" s="1"/>
  <c r="Y206" i="7"/>
  <c r="P213" i="6"/>
  <c r="S190" i="7"/>
  <c r="S281" i="7" s="1"/>
  <c r="W204" i="6"/>
  <c r="W294" i="6" s="1"/>
  <c r="AC201" i="7"/>
  <c r="F192" i="6"/>
  <c r="AK192" i="6"/>
  <c r="AC203" i="7"/>
  <c r="AC294" i="7" s="1"/>
  <c r="E196" i="11"/>
  <c r="AE195" i="12"/>
  <c r="AH189" i="7"/>
  <c r="AH280" i="7" s="1"/>
  <c r="AG190" i="7"/>
  <c r="AG281" i="7" s="1"/>
  <c r="AI189" i="7"/>
  <c r="Q201" i="6"/>
  <c r="AF188" i="6"/>
  <c r="AF278" i="6" s="1"/>
  <c r="AK201" i="6"/>
  <c r="AK292" i="6" s="1"/>
  <c r="R189" i="7"/>
  <c r="AD204" i="7"/>
  <c r="P230" i="6"/>
  <c r="AC190" i="7"/>
  <c r="AC281" i="7" s="1"/>
  <c r="AF207" i="11"/>
  <c r="AL208" i="12"/>
  <c r="R191" i="6"/>
  <c r="R282" i="6" s="1"/>
  <c r="M191" i="6"/>
  <c r="M281" i="6" s="1"/>
  <c r="AI186" i="7"/>
  <c r="AI276" i="7" s="1"/>
  <c r="AI365" i="7" s="1"/>
  <c r="AB192" i="6"/>
  <c r="AE205" i="7"/>
  <c r="AI204" i="6"/>
  <c r="AI295" i="6" s="1"/>
  <c r="AD190" i="7"/>
  <c r="P211" i="6"/>
  <c r="AC204" i="7"/>
  <c r="Q206" i="7"/>
  <c r="Q296" i="7" s="1"/>
  <c r="AJ188" i="6"/>
  <c r="Y187" i="7"/>
  <c r="AC187" i="6"/>
  <c r="T190" i="6"/>
  <c r="T281" i="6" s="1"/>
  <c r="T192" i="7"/>
  <c r="AE190" i="7"/>
  <c r="AH187" i="6"/>
  <c r="E207" i="8"/>
  <c r="X195" i="8"/>
  <c r="T208" i="12"/>
  <c r="AB215" i="6"/>
  <c r="F207" i="10"/>
  <c r="F297" i="10" s="1"/>
  <c r="J207" i="8"/>
  <c r="T195" i="12"/>
  <c r="AE189" i="6"/>
  <c r="AE280" i="6" s="1"/>
  <c r="AB212" i="6"/>
  <c r="AF190" i="7"/>
  <c r="K196" i="10"/>
  <c r="AB228" i="6"/>
  <c r="S189" i="6"/>
  <c r="S280" i="6" s="1"/>
  <c r="X196" i="11"/>
  <c r="P204" i="7"/>
  <c r="AG204" i="6"/>
  <c r="AG295" i="6" s="1"/>
  <c r="AE203" i="6"/>
  <c r="U186" i="7"/>
  <c r="U276" i="7" s="1"/>
  <c r="U365" i="7" s="1"/>
  <c r="AB216" i="6"/>
  <c r="AE204" i="7"/>
  <c r="AE295" i="7" s="1"/>
  <c r="AJ192" i="7"/>
  <c r="AJ282" i="7" s="1"/>
  <c r="AF186" i="7"/>
  <c r="AF276" i="7" s="1"/>
  <c r="AF365" i="7" s="1"/>
  <c r="AB192" i="7"/>
  <c r="P190" i="6"/>
  <c r="W191" i="6"/>
  <c r="W282" i="6" s="1"/>
  <c r="T196" i="11"/>
  <c r="AI195" i="12"/>
  <c r="AG201" i="6"/>
  <c r="AK191" i="7"/>
  <c r="AK281" i="7" s="1"/>
  <c r="H192" i="6"/>
  <c r="AB187" i="6"/>
  <c r="Q202" i="7"/>
  <c r="Q293" i="7" s="1"/>
  <c r="R187" i="7"/>
  <c r="R278" i="7" s="1"/>
  <c r="AC191" i="6"/>
  <c r="T202" i="6"/>
  <c r="W205" i="6"/>
  <c r="I205" i="6"/>
  <c r="I295" i="6" s="1"/>
  <c r="AK187" i="6"/>
  <c r="R202" i="7"/>
  <c r="AD191" i="7"/>
  <c r="AD282" i="7" s="1"/>
  <c r="P237" i="6"/>
  <c r="S191" i="7"/>
  <c r="X186" i="7"/>
  <c r="K206" i="7"/>
  <c r="K296" i="7" s="1"/>
  <c r="Y196" i="10"/>
  <c r="Y286" i="10" s="1"/>
  <c r="M189" i="6"/>
  <c r="AK202" i="6"/>
  <c r="Y186" i="7"/>
  <c r="Y276" i="7" s="1"/>
  <c r="Y365" i="7" s="1"/>
  <c r="AE191" i="6"/>
  <c r="AE282" i="6" s="1"/>
  <c r="AJ206" i="7"/>
  <c r="AK201" i="7"/>
  <c r="Y202" i="6"/>
  <c r="F205" i="6"/>
  <c r="F295" i="6" s="1"/>
  <c r="P218" i="6"/>
  <c r="AH195" i="12"/>
  <c r="AE188" i="6"/>
  <c r="AE202" i="6"/>
  <c r="AE293" i="6" s="1"/>
  <c r="AK205" i="7"/>
  <c r="W207" i="8"/>
  <c r="AG195" i="8"/>
  <c r="AG285" i="8" s="1"/>
  <c r="X208" i="12"/>
  <c r="N207" i="10"/>
  <c r="M208" i="12"/>
  <c r="J192" i="6"/>
  <c r="J282" i="6" s="1"/>
  <c r="P204" i="6"/>
  <c r="P295" i="6" s="1"/>
  <c r="AJ195" i="8"/>
  <c r="J196" i="10"/>
  <c r="S196" i="11"/>
  <c r="AD191" i="6"/>
  <c r="AD282" i="6" s="1"/>
  <c r="U205" i="6"/>
  <c r="AF187" i="6"/>
  <c r="T205" i="7"/>
  <c r="T295" i="7" s="1"/>
  <c r="AG191" i="6"/>
  <c r="AG282" i="6" s="1"/>
  <c r="AG205" i="6"/>
  <c r="AL207" i="10"/>
  <c r="W202" i="7"/>
  <c r="AF203" i="6"/>
  <c r="AF294" i="6" s="1"/>
  <c r="AB189" i="6"/>
  <c r="AD189" i="6"/>
  <c r="V205" i="6"/>
  <c r="S188" i="7"/>
  <c r="S278" i="7" s="1"/>
  <c r="AD201" i="6"/>
  <c r="L192" i="7"/>
  <c r="AB189" i="7"/>
  <c r="G195" i="8"/>
  <c r="G285" i="8" s="1"/>
  <c r="G374" i="8" s="1"/>
  <c r="AI187" i="7"/>
  <c r="I195" i="8"/>
  <c r="AJ204" i="6"/>
  <c r="AJ207" i="8"/>
  <c r="AJ297" i="8" s="1"/>
  <c r="AF208" i="12"/>
  <c r="E207" i="10"/>
  <c r="AK208" i="12"/>
  <c r="AK298" i="12" s="1"/>
  <c r="V204" i="7"/>
  <c r="V295" i="7" s="1"/>
  <c r="P231" i="6"/>
  <c r="S207" i="8"/>
  <c r="E196" i="10"/>
  <c r="E286" i="10" s="1"/>
  <c r="E375" i="10" s="1"/>
  <c r="AC206" i="12"/>
  <c r="AC296" i="12" s="1"/>
  <c r="AD202" i="6"/>
  <c r="AI206" i="7"/>
  <c r="AF202" i="6"/>
  <c r="AF292" i="6" s="1"/>
  <c r="Y195" i="8"/>
  <c r="Y285" i="8" s="1"/>
  <c r="Y374" i="8" s="1"/>
  <c r="AG187" i="7"/>
  <c r="AD187" i="6"/>
  <c r="L196" i="10"/>
  <c r="AD205" i="6"/>
  <c r="AD295" i="6" s="1"/>
  <c r="AE192" i="7"/>
  <c r="V190" i="6"/>
  <c r="AG205" i="7"/>
  <c r="AG296" i="7" s="1"/>
  <c r="Q192" i="7"/>
  <c r="Q282" i="7" s="1"/>
  <c r="AH202" i="6"/>
  <c r="M205" i="6"/>
  <c r="AI192" i="6"/>
  <c r="AC186" i="6"/>
  <c r="AC277" i="6" s="1"/>
  <c r="AI207" i="8"/>
  <c r="S195" i="12"/>
  <c r="D192" i="7"/>
  <c r="D282" i="7" s="1"/>
  <c r="AD207" i="10"/>
  <c r="AC205" i="10"/>
  <c r="AC295" i="10" s="1"/>
  <c r="AH201" i="7"/>
  <c r="X188" i="6"/>
  <c r="X279" i="6" s="1"/>
  <c r="AB196" i="6"/>
  <c r="S190" i="6"/>
  <c r="W195" i="12"/>
  <c r="AB207" i="6"/>
  <c r="AD202" i="7"/>
  <c r="AD292" i="7" s="1"/>
  <c r="I208" i="12"/>
  <c r="P186" i="7"/>
  <c r="P276" i="7" s="1"/>
  <c r="P365" i="7" s="1"/>
  <c r="W186" i="7"/>
  <c r="W276" i="7" s="1"/>
  <c r="W365" i="7" s="1"/>
  <c r="AK187" i="7"/>
  <c r="AK278" i="7" s="1"/>
  <c r="G192" i="6"/>
  <c r="AB211" i="6"/>
  <c r="V189" i="6"/>
  <c r="AJ189" i="7"/>
  <c r="AJ280" i="7" s="1"/>
  <c r="S203" i="6"/>
  <c r="AC201" i="6"/>
  <c r="T191" i="6"/>
  <c r="AF196" i="11"/>
  <c r="AF286" i="11" s="1"/>
  <c r="AL195" i="12"/>
  <c r="W188" i="7"/>
  <c r="AK188" i="7"/>
  <c r="AK279" i="7" s="1"/>
  <c r="D206" i="7"/>
  <c r="D296" i="7" s="1"/>
  <c r="AB226" i="6"/>
  <c r="AK203" i="6"/>
  <c r="AF206" i="7"/>
  <c r="AC203" i="6"/>
  <c r="AC294" i="6" s="1"/>
  <c r="T201" i="6"/>
  <c r="W201" i="6"/>
  <c r="J205" i="6"/>
  <c r="J295" i="6" s="1"/>
  <c r="E192" i="7"/>
  <c r="E282" i="7" s="1"/>
  <c r="Y189" i="6"/>
  <c r="AB191" i="7"/>
  <c r="P188" i="6"/>
  <c r="P278" i="6" s="1"/>
  <c r="AH201" i="6"/>
  <c r="AE195" i="8"/>
  <c r="AB191" i="6"/>
  <c r="AF202" i="7"/>
  <c r="AF292" i="7" s="1"/>
  <c r="Y196" i="11"/>
  <c r="Y286" i="11" s="1"/>
  <c r="Q207" i="12"/>
  <c r="Q297" i="12" s="1"/>
  <c r="AG190" i="6"/>
  <c r="X206" i="7"/>
  <c r="U190" i="7"/>
  <c r="U281" i="7" s="1"/>
  <c r="AB208" i="6"/>
  <c r="AE189" i="7"/>
  <c r="AJ187" i="7"/>
  <c r="AJ278" i="7" s="1"/>
  <c r="AF188" i="7"/>
  <c r="AF278" i="7" s="1"/>
  <c r="AB207" i="7"/>
  <c r="P219" i="6"/>
  <c r="T189" i="7"/>
  <c r="T280" i="7" s="1"/>
  <c r="L196" i="11"/>
  <c r="R195" i="12"/>
  <c r="AH205" i="7"/>
  <c r="AE201" i="6"/>
  <c r="AE292" i="6" s="1"/>
  <c r="U187" i="7"/>
  <c r="U277" i="7" s="1"/>
  <c r="U366" i="7" s="1"/>
  <c r="AB225" i="6"/>
  <c r="Q203" i="7"/>
  <c r="R190" i="7"/>
  <c r="R280" i="7" s="1"/>
  <c r="AB188" i="7"/>
  <c r="AB278" i="7" s="1"/>
  <c r="P228" i="6"/>
  <c r="W188" i="6"/>
  <c r="AK188" i="6"/>
  <c r="AK278" i="6" s="1"/>
  <c r="R205" i="7"/>
  <c r="AD188" i="7"/>
  <c r="P225" i="6"/>
  <c r="S189" i="7"/>
  <c r="S280" i="7" s="1"/>
  <c r="W190" i="6"/>
  <c r="W280" i="6" s="1"/>
  <c r="I192" i="7"/>
  <c r="AF195" i="8"/>
  <c r="F208" i="12"/>
  <c r="Z195" i="8"/>
  <c r="AH187" i="7"/>
  <c r="AD192" i="7"/>
  <c r="AF207" i="10"/>
  <c r="AF297" i="10" s="1"/>
  <c r="AD207" i="11"/>
  <c r="AD297" i="11" s="1"/>
  <c r="W205" i="7"/>
  <c r="X190" i="6"/>
  <c r="AF204" i="6"/>
  <c r="P186" i="6"/>
  <c r="P276" i="6" s="1"/>
  <c r="P365" i="6" s="1"/>
  <c r="AD192" i="6"/>
  <c r="AB202" i="6"/>
  <c r="AB204" i="7"/>
  <c r="AE208" i="12"/>
  <c r="AE298" i="12" s="1"/>
  <c r="P190" i="7"/>
  <c r="P281" i="7" s="1"/>
  <c r="W189" i="7"/>
  <c r="AK203" i="7"/>
  <c r="E206" i="7"/>
  <c r="E296" i="7" s="1"/>
  <c r="AB213" i="6"/>
  <c r="V191" i="6"/>
  <c r="AI190" i="6"/>
  <c r="S188" i="6"/>
  <c r="P194" i="6"/>
  <c r="S186" i="7"/>
  <c r="AJ196" i="11"/>
  <c r="AJ286" i="11" s="1"/>
  <c r="P207" i="7"/>
  <c r="W203" i="7"/>
  <c r="X191" i="6"/>
  <c r="V202" i="7"/>
  <c r="AB229" i="6"/>
  <c r="K192" i="7"/>
  <c r="AF189" i="7"/>
  <c r="P224" i="6"/>
  <c r="S204" i="7"/>
  <c r="L205" i="6"/>
  <c r="L295" i="6" s="1"/>
  <c r="AJ188" i="7"/>
  <c r="Y201" i="6"/>
  <c r="Y292" i="6" s="1"/>
  <c r="AB190" i="7"/>
  <c r="AB281" i="7" s="1"/>
  <c r="P216" i="6"/>
  <c r="AH192" i="6"/>
  <c r="L367" i="7"/>
  <c r="L368" i="7" s="1"/>
  <c r="L369" i="7" s="1"/>
  <c r="U373" i="8"/>
  <c r="AC372" i="10"/>
  <c r="L280" i="6"/>
  <c r="G294" i="7"/>
  <c r="I279" i="7"/>
  <c r="AF372" i="8"/>
  <c r="AF373" i="8" s="1"/>
  <c r="U372" i="8"/>
  <c r="AH373" i="10"/>
  <c r="AH374" i="10" s="1"/>
  <c r="AK372" i="8"/>
  <c r="AK373" i="8" s="1"/>
  <c r="T278" i="7"/>
  <c r="AJ293" i="6"/>
  <c r="R281" i="6"/>
  <c r="W294" i="7"/>
  <c r="AH293" i="6"/>
  <c r="T295" i="6"/>
  <c r="AK280" i="6"/>
  <c r="AC295" i="7"/>
  <c r="AJ294" i="7"/>
  <c r="AE292" i="7"/>
  <c r="V279" i="7"/>
  <c r="AI278" i="7"/>
  <c r="X279" i="7"/>
  <c r="W279" i="7"/>
  <c r="T293" i="7"/>
  <c r="R277" i="7"/>
  <c r="E46" i="9"/>
  <c r="BB407" i="14"/>
  <c r="F46" i="9"/>
  <c r="BC407" i="14"/>
  <c r="AG45" i="9"/>
  <c r="U45" i="9"/>
  <c r="AI295" i="7"/>
  <c r="I46" i="9"/>
  <c r="BF407" i="14"/>
  <c r="G46" i="9"/>
  <c r="BD407" i="14"/>
  <c r="L46" i="9"/>
  <c r="BI407" i="14"/>
  <c r="D46" i="9"/>
  <c r="BA407" i="14"/>
  <c r="M45" i="9"/>
  <c r="AH45" i="9"/>
  <c r="V45" i="9"/>
  <c r="AJ45" i="9"/>
  <c r="X45" i="9"/>
  <c r="Y295" i="6"/>
  <c r="AJ281" i="6"/>
  <c r="AB280" i="7"/>
  <c r="AD280" i="7"/>
  <c r="AJ281" i="7"/>
  <c r="V281" i="7"/>
  <c r="AI277" i="7"/>
  <c r="AI366" i="7" s="1"/>
  <c r="X295" i="7"/>
  <c r="W280" i="7"/>
  <c r="W295" i="7"/>
  <c r="P294" i="7"/>
  <c r="BJ407" i="14"/>
  <c r="AK44" i="9"/>
  <c r="Y44" i="9"/>
  <c r="AE45" i="9"/>
  <c r="S45" i="9"/>
  <c r="AB45" i="9"/>
  <c r="P45" i="9"/>
  <c r="M367" i="7"/>
  <c r="AF280" i="7"/>
  <c r="Q281" i="7"/>
  <c r="AH292" i="7"/>
  <c r="J46" i="9"/>
  <c r="BG407" i="14"/>
  <c r="K46" i="9"/>
  <c r="BH407" i="14"/>
  <c r="H46" i="9"/>
  <c r="BE407" i="14"/>
  <c r="AD45" i="9"/>
  <c r="R45" i="9"/>
  <c r="AI45" i="9"/>
  <c r="W45" i="9"/>
  <c r="AF45" i="9"/>
  <c r="T45" i="9"/>
  <c r="AC45" i="9"/>
  <c r="Q45" i="9"/>
  <c r="S414" i="14"/>
  <c r="Y413" i="14"/>
  <c r="T413" i="14"/>
  <c r="Z413" i="14"/>
  <c r="X413" i="14"/>
  <c r="W413" i="13"/>
  <c r="X420" i="13"/>
  <c r="S417" i="13"/>
  <c r="Y418" i="13"/>
  <c r="U419" i="13"/>
  <c r="Z422" i="13"/>
  <c r="R414" i="13"/>
  <c r="T420" i="13"/>
  <c r="V413" i="13"/>
  <c r="AJ335" i="14"/>
  <c r="AJ424" i="14" s="1"/>
  <c r="AF335" i="14"/>
  <c r="AF424" i="14" s="1"/>
  <c r="Z335" i="14"/>
  <c r="V335" i="14"/>
  <c r="V424" i="14" s="1"/>
  <c r="R335" i="14"/>
  <c r="R424" i="14" s="1"/>
  <c r="L335" i="14"/>
  <c r="H335" i="14"/>
  <c r="D335" i="14"/>
  <c r="D424" i="14" s="1"/>
  <c r="AH335" i="14"/>
  <c r="AH424" i="14" s="1"/>
  <c r="AC335" i="14"/>
  <c r="AC424" i="14" s="1"/>
  <c r="U335" i="14"/>
  <c r="U424" i="14" s="1"/>
  <c r="N335" i="14"/>
  <c r="I335" i="14"/>
  <c r="AL335" i="14"/>
  <c r="AL424" i="14" s="1"/>
  <c r="AG335" i="14"/>
  <c r="AG424" i="14" s="1"/>
  <c r="Y335" i="14"/>
  <c r="T335" i="14"/>
  <c r="M335" i="14"/>
  <c r="G335" i="14"/>
  <c r="AK335" i="14"/>
  <c r="AK424" i="14" s="1"/>
  <c r="X335" i="14"/>
  <c r="K335" i="14"/>
  <c r="AI335" i="14"/>
  <c r="AI424" i="14" s="1"/>
  <c r="W335" i="14"/>
  <c r="W424" i="14" s="1"/>
  <c r="J335" i="14"/>
  <c r="Q335" i="14"/>
  <c r="Q424" i="14" s="1"/>
  <c r="AE335" i="14"/>
  <c r="AE424" i="14" s="1"/>
  <c r="F335" i="14"/>
  <c r="AD335" i="14"/>
  <c r="AD424" i="14" s="1"/>
  <c r="E335" i="14"/>
  <c r="S335" i="14"/>
  <c r="I408" i="14"/>
  <c r="AS407" i="14"/>
  <c r="L408" i="14"/>
  <c r="AV407" i="14"/>
  <c r="F408" i="14"/>
  <c r="AP407" i="14"/>
  <c r="D143" i="14"/>
  <c r="Q143" i="14" s="1"/>
  <c r="D246" i="14"/>
  <c r="P142" i="14"/>
  <c r="AB142" i="14" s="1"/>
  <c r="Q246" i="14"/>
  <c r="R142" i="14"/>
  <c r="R246" i="14" s="1"/>
  <c r="J142" i="14"/>
  <c r="J246" i="14" s="1"/>
  <c r="AH142" i="14"/>
  <c r="AH246" i="14" s="1"/>
  <c r="Z142" i="14"/>
  <c r="Z246" i="14" s="1"/>
  <c r="T142" i="14"/>
  <c r="T246" i="14" s="1"/>
  <c r="Y142" i="14"/>
  <c r="Y246" i="14" s="1"/>
  <c r="L142" i="14"/>
  <c r="L246" i="14" s="1"/>
  <c r="AJ142" i="14"/>
  <c r="AJ246" i="14" s="1"/>
  <c r="I142" i="14"/>
  <c r="I246" i="14" s="1"/>
  <c r="E142" i="14"/>
  <c r="E246" i="14" s="1"/>
  <c r="H142" i="14"/>
  <c r="H246" i="14" s="1"/>
  <c r="G142" i="14"/>
  <c r="G246" i="14" s="1"/>
  <c r="X142" i="14"/>
  <c r="X246" i="14" s="1"/>
  <c r="AI142" i="14"/>
  <c r="AI246" i="14" s="1"/>
  <c r="U142" i="14"/>
  <c r="U246" i="14" s="1"/>
  <c r="AD142" i="14"/>
  <c r="AD246" i="14" s="1"/>
  <c r="N142" i="14"/>
  <c r="N246" i="14" s="1"/>
  <c r="F142" i="14"/>
  <c r="F246" i="14" s="1"/>
  <c r="K142" i="14"/>
  <c r="K246" i="14" s="1"/>
  <c r="W142" i="14"/>
  <c r="W246" i="14" s="1"/>
  <c r="AG142" i="14"/>
  <c r="AG246" i="14" s="1"/>
  <c r="V142" i="14"/>
  <c r="V246" i="14" s="1"/>
  <c r="S142" i="14"/>
  <c r="S246" i="14" s="1"/>
  <c r="AK142" i="14"/>
  <c r="AK246" i="14" s="1"/>
  <c r="M142" i="14"/>
  <c r="M246" i="14" s="1"/>
  <c r="AL142" i="14"/>
  <c r="AL246" i="14" s="1"/>
  <c r="AF142" i="14"/>
  <c r="AF246" i="14" s="1"/>
  <c r="AE142" i="14"/>
  <c r="AE246" i="14" s="1"/>
  <c r="AC142" i="14"/>
  <c r="AC246" i="14" s="1"/>
  <c r="H408" i="14"/>
  <c r="AR407" i="14"/>
  <c r="M408" i="14"/>
  <c r="AW407" i="14"/>
  <c r="J408" i="14"/>
  <c r="AT407" i="14"/>
  <c r="AU407" i="14"/>
  <c r="K408" i="14"/>
  <c r="AQ407" i="14"/>
  <c r="G408" i="14"/>
  <c r="N408" i="14"/>
  <c r="AX407" i="14"/>
  <c r="E408" i="14"/>
  <c r="AO407" i="14"/>
  <c r="M408" i="13"/>
  <c r="BI408" i="13" s="1"/>
  <c r="AW407" i="13"/>
  <c r="F408" i="13"/>
  <c r="BB408" i="13" s="1"/>
  <c r="AP407" i="13"/>
  <c r="AL335" i="13"/>
  <c r="AL424" i="13" s="1"/>
  <c r="AH335" i="13"/>
  <c r="AH424" i="13" s="1"/>
  <c r="AD335" i="13"/>
  <c r="AD424" i="13" s="1"/>
  <c r="X335" i="13"/>
  <c r="T335" i="13"/>
  <c r="N335" i="13"/>
  <c r="J335" i="13"/>
  <c r="F335" i="13"/>
  <c r="AK335" i="13"/>
  <c r="AK424" i="13" s="1"/>
  <c r="AG335" i="13"/>
  <c r="AG424" i="13" s="1"/>
  <c r="AC335" i="13"/>
  <c r="AC424" i="13" s="1"/>
  <c r="W335" i="13"/>
  <c r="S335" i="13"/>
  <c r="M335" i="13"/>
  <c r="I335" i="13"/>
  <c r="E335" i="13"/>
  <c r="AJ335" i="13"/>
  <c r="AJ424" i="13" s="1"/>
  <c r="AF335" i="13"/>
  <c r="AF424" i="13" s="1"/>
  <c r="Z335" i="13"/>
  <c r="V335" i="13"/>
  <c r="R335" i="13"/>
  <c r="L335" i="13"/>
  <c r="H335" i="13"/>
  <c r="D335" i="13"/>
  <c r="D424" i="13" s="1"/>
  <c r="C63" i="9" s="1"/>
  <c r="Y335" i="13"/>
  <c r="G335" i="13"/>
  <c r="U335" i="13"/>
  <c r="AI335" i="13"/>
  <c r="AI424" i="13" s="1"/>
  <c r="AE335" i="13"/>
  <c r="AE424" i="13" s="1"/>
  <c r="Q335" i="13"/>
  <c r="Q424" i="13" s="1"/>
  <c r="K335" i="13"/>
  <c r="AU407" i="13"/>
  <c r="K408" i="13"/>
  <c r="BG408" i="13" s="1"/>
  <c r="E408" i="13"/>
  <c r="BA408" i="13" s="1"/>
  <c r="AO407" i="13"/>
  <c r="L408" i="13"/>
  <c r="BH408" i="13" s="1"/>
  <c r="AV407" i="13"/>
  <c r="I408" i="13"/>
  <c r="BE408" i="13" s="1"/>
  <c r="AS407" i="13"/>
  <c r="H408" i="13"/>
  <c r="BD408" i="13" s="1"/>
  <c r="AR407" i="13"/>
  <c r="AX406" i="13"/>
  <c r="N407" i="13"/>
  <c r="BJ407" i="13" s="1"/>
  <c r="J408" i="13"/>
  <c r="BF408" i="13" s="1"/>
  <c r="AT407" i="13"/>
  <c r="AQ407" i="13"/>
  <c r="G408" i="13"/>
  <c r="BC408" i="13" s="1"/>
  <c r="D246" i="13"/>
  <c r="D143" i="13"/>
  <c r="AC142" i="13"/>
  <c r="AC246" i="13" s="1"/>
  <c r="Q142" i="13"/>
  <c r="Q246" i="13" s="1"/>
  <c r="I142" i="13"/>
  <c r="I246" i="13" s="1"/>
  <c r="L142" i="13"/>
  <c r="L246" i="13" s="1"/>
  <c r="X142" i="13"/>
  <c r="X246" i="13" s="1"/>
  <c r="N142" i="13"/>
  <c r="N246" i="13" s="1"/>
  <c r="Z142" i="13"/>
  <c r="Z246" i="13" s="1"/>
  <c r="V142" i="13"/>
  <c r="V246" i="13" s="1"/>
  <c r="AF142" i="13"/>
  <c r="AF246" i="13" s="1"/>
  <c r="R142" i="13"/>
  <c r="R246" i="13" s="1"/>
  <c r="AI142" i="13"/>
  <c r="AI246" i="13" s="1"/>
  <c r="G142" i="13"/>
  <c r="G246" i="13" s="1"/>
  <c r="J142" i="13"/>
  <c r="J246" i="13" s="1"/>
  <c r="U142" i="13"/>
  <c r="U246" i="13" s="1"/>
  <c r="Y142" i="13"/>
  <c r="Y246" i="13" s="1"/>
  <c r="K142" i="13"/>
  <c r="K246" i="13" s="1"/>
  <c r="F142" i="13"/>
  <c r="F246" i="13" s="1"/>
  <c r="T142" i="13"/>
  <c r="T246" i="13" s="1"/>
  <c r="AL142" i="13"/>
  <c r="AL246" i="13" s="1"/>
  <c r="AK142" i="13"/>
  <c r="AK246" i="13" s="1"/>
  <c r="AJ142" i="13"/>
  <c r="AJ246" i="13" s="1"/>
  <c r="AG142" i="13"/>
  <c r="AG246" i="13" s="1"/>
  <c r="M142" i="13"/>
  <c r="M246" i="13" s="1"/>
  <c r="E142" i="13"/>
  <c r="E246" i="13" s="1"/>
  <c r="H142" i="13"/>
  <c r="H246" i="13" s="1"/>
  <c r="W142" i="13"/>
  <c r="W246" i="13" s="1"/>
  <c r="AE142" i="13"/>
  <c r="AE246" i="13" s="1"/>
  <c r="S142" i="13"/>
  <c r="S246" i="13" s="1"/>
  <c r="AD142" i="13"/>
  <c r="AD246" i="13" s="1"/>
  <c r="AH142" i="13"/>
  <c r="AH246" i="13" s="1"/>
  <c r="V369" i="12"/>
  <c r="AT368" i="12"/>
  <c r="S369" i="12"/>
  <c r="AQ368" i="12"/>
  <c r="W369" i="12"/>
  <c r="AU368" i="12"/>
  <c r="T369" i="12"/>
  <c r="AR368" i="12"/>
  <c r="Z369" i="12"/>
  <c r="AX368" i="12"/>
  <c r="R369" i="12"/>
  <c r="AP368" i="12"/>
  <c r="Q369" i="12"/>
  <c r="AO368" i="12"/>
  <c r="U369" i="12"/>
  <c r="AS368" i="12"/>
  <c r="G371" i="12"/>
  <c r="H371" i="12"/>
  <c r="M370" i="12"/>
  <c r="AW369" i="12"/>
  <c r="J371" i="12"/>
  <c r="AH369" i="12"/>
  <c r="BF368" i="12"/>
  <c r="AC369" i="12"/>
  <c r="BA368" i="12"/>
  <c r="N371" i="12"/>
  <c r="AD369" i="12"/>
  <c r="BB368" i="12"/>
  <c r="F371" i="12"/>
  <c r="I371" i="12"/>
  <c r="AG369" i="12"/>
  <c r="BE368" i="12"/>
  <c r="AK369" i="12"/>
  <c r="BI368" i="12"/>
  <c r="AL369" i="12"/>
  <c r="BJ368" i="12"/>
  <c r="AI369" i="12"/>
  <c r="BG368" i="12"/>
  <c r="K371" i="12"/>
  <c r="L370" i="12"/>
  <c r="AV369" i="12"/>
  <c r="AE369" i="12"/>
  <c r="BC368" i="12"/>
  <c r="AF369" i="12"/>
  <c r="BD368" i="12"/>
  <c r="AJ369" i="12"/>
  <c r="BH368" i="12"/>
  <c r="E371" i="12"/>
  <c r="AG369" i="11"/>
  <c r="BE368" i="11"/>
  <c r="J371" i="11"/>
  <c r="S369" i="11"/>
  <c r="AQ368" i="11"/>
  <c r="U369" i="11"/>
  <c r="AS368" i="11"/>
  <c r="Y369" i="11"/>
  <c r="AW368" i="11"/>
  <c r="AK369" i="11"/>
  <c r="BI368" i="11"/>
  <c r="AI369" i="11"/>
  <c r="BG368" i="11"/>
  <c r="M371" i="11"/>
  <c r="N369" i="11"/>
  <c r="AX368" i="11"/>
  <c r="R369" i="11"/>
  <c r="AP368" i="11"/>
  <c r="I371" i="11"/>
  <c r="X369" i="11"/>
  <c r="AV368" i="11"/>
  <c r="G371" i="11"/>
  <c r="AE369" i="11"/>
  <c r="BC368" i="11"/>
  <c r="K370" i="11"/>
  <c r="AU369" i="11"/>
  <c r="AD369" i="11"/>
  <c r="BB368" i="11"/>
  <c r="L371" i="11"/>
  <c r="F371" i="11"/>
  <c r="AC374" i="11"/>
  <c r="AH369" i="11"/>
  <c r="BF368" i="11"/>
  <c r="V369" i="11"/>
  <c r="AT368" i="11"/>
  <c r="AL369" i="11"/>
  <c r="BJ368" i="11"/>
  <c r="AF369" i="11"/>
  <c r="BD368" i="11"/>
  <c r="H370" i="11"/>
  <c r="AR369" i="11"/>
  <c r="AJ369" i="11"/>
  <c r="BH368" i="11"/>
  <c r="E370" i="11"/>
  <c r="BA369" i="11"/>
  <c r="AO369" i="11"/>
  <c r="D206" i="6"/>
  <c r="H206" i="6"/>
  <c r="H296" i="6" s="1"/>
  <c r="J206" i="6"/>
  <c r="L206" i="6"/>
  <c r="E206" i="6"/>
  <c r="G206" i="6"/>
  <c r="G296" i="6" s="1"/>
  <c r="F206" i="6"/>
  <c r="I206" i="6"/>
  <c r="I296" i="6" s="1"/>
  <c r="K206" i="6"/>
  <c r="AH206" i="6"/>
  <c r="Y206" i="6"/>
  <c r="Y296" i="6" s="1"/>
  <c r="AK206" i="6"/>
  <c r="AC206" i="6"/>
  <c r="S206" i="6"/>
  <c r="V206" i="6"/>
  <c r="V296" i="6" s="1"/>
  <c r="X206" i="6"/>
  <c r="AE206" i="6"/>
  <c r="W206" i="6"/>
  <c r="AF206" i="6"/>
  <c r="AG206" i="6"/>
  <c r="AG296" i="6" s="1"/>
  <c r="AI206" i="6"/>
  <c r="Q206" i="6"/>
  <c r="T206" i="6"/>
  <c r="T296" i="6" s="1"/>
  <c r="AD206" i="6"/>
  <c r="AJ206" i="6"/>
  <c r="U206" i="6"/>
  <c r="M206" i="6"/>
  <c r="M296" i="6" s="1"/>
  <c r="R206" i="6"/>
  <c r="P208" i="7"/>
  <c r="P194" i="7"/>
  <c r="S276" i="7"/>
  <c r="S365" i="7" s="1"/>
  <c r="S277" i="7"/>
  <c r="AG278" i="6"/>
  <c r="C103" i="6"/>
  <c r="C206" i="6"/>
  <c r="AH292" i="6"/>
  <c r="AH295" i="7"/>
  <c r="AC276" i="7"/>
  <c r="AC365" i="7" s="1"/>
  <c r="AF293" i="7"/>
  <c r="C92" i="7"/>
  <c r="O91" i="7"/>
  <c r="C195" i="7"/>
  <c r="C285" i="7" s="1"/>
  <c r="C374" i="7" s="1"/>
  <c r="M368" i="7"/>
  <c r="M369" i="7" s="1"/>
  <c r="M370" i="7" s="1"/>
  <c r="R281" i="7"/>
  <c r="AE280" i="7"/>
  <c r="V277" i="7"/>
  <c r="U280" i="7"/>
  <c r="X293" i="7"/>
  <c r="AH278" i="7"/>
  <c r="AH281" i="7"/>
  <c r="C195" i="6"/>
  <c r="C285" i="6" s="1"/>
  <c r="C374" i="6" s="1"/>
  <c r="C92" i="6"/>
  <c r="AA104" i="7"/>
  <c r="H295" i="6"/>
  <c r="D295" i="6"/>
  <c r="H367" i="7"/>
  <c r="H368" i="7" s="1"/>
  <c r="H369" i="7" s="1"/>
  <c r="H370" i="7" s="1"/>
  <c r="AD277" i="7"/>
  <c r="AD366" i="7" s="1"/>
  <c r="Q278" i="7"/>
  <c r="J366" i="7"/>
  <c r="J367" i="7" s="1"/>
  <c r="U295" i="7"/>
  <c r="Z374" i="10"/>
  <c r="C106" i="7"/>
  <c r="O105" i="7"/>
  <c r="C209" i="7"/>
  <c r="C299" i="7" s="1"/>
  <c r="C388" i="7" s="1"/>
  <c r="AA90" i="7"/>
  <c r="AC194" i="12"/>
  <c r="Q195" i="12"/>
  <c r="Q285" i="12" s="1"/>
  <c r="M196" i="12"/>
  <c r="I196" i="12"/>
  <c r="E196" i="12"/>
  <c r="L196" i="12"/>
  <c r="H196" i="12"/>
  <c r="K196" i="12"/>
  <c r="G196" i="12"/>
  <c r="N196" i="12"/>
  <c r="J196" i="12"/>
  <c r="F196" i="12"/>
  <c r="X196" i="12"/>
  <c r="U196" i="12"/>
  <c r="AE196" i="12"/>
  <c r="R196" i="12"/>
  <c r="AH196" i="12"/>
  <c r="AJ196" i="12"/>
  <c r="AG196" i="12"/>
  <c r="AI196" i="12"/>
  <c r="Z196" i="12"/>
  <c r="T196" i="12"/>
  <c r="Y196" i="12"/>
  <c r="V196" i="12"/>
  <c r="W196" i="12"/>
  <c r="S196" i="12"/>
  <c r="AD196" i="12"/>
  <c r="AL196" i="12"/>
  <c r="AF196" i="12"/>
  <c r="AK196" i="12"/>
  <c r="Q208" i="12"/>
  <c r="AC207" i="12"/>
  <c r="M209" i="12"/>
  <c r="I209" i="12"/>
  <c r="E209" i="12"/>
  <c r="L209" i="12"/>
  <c r="H209" i="12"/>
  <c r="K209" i="12"/>
  <c r="G209" i="12"/>
  <c r="N209" i="12"/>
  <c r="J209" i="12"/>
  <c r="F209" i="12"/>
  <c r="X209" i="12"/>
  <c r="U209" i="12"/>
  <c r="AE209" i="12"/>
  <c r="R209" i="12"/>
  <c r="AH209" i="12"/>
  <c r="AJ209" i="12"/>
  <c r="AG209" i="12"/>
  <c r="AI209" i="12"/>
  <c r="Z209" i="12"/>
  <c r="T209" i="12"/>
  <c r="Y209" i="12"/>
  <c r="V209" i="12"/>
  <c r="W209" i="12"/>
  <c r="S209" i="12"/>
  <c r="AD209" i="12"/>
  <c r="AL209" i="12"/>
  <c r="AF209" i="12"/>
  <c r="AK209" i="12"/>
  <c r="AC284" i="12"/>
  <c r="AB91" i="12"/>
  <c r="Y298" i="12"/>
  <c r="Q298" i="12"/>
  <c r="G298" i="12"/>
  <c r="AL298" i="12"/>
  <c r="AD298" i="12"/>
  <c r="X298" i="12"/>
  <c r="T298" i="12"/>
  <c r="F298" i="12"/>
  <c r="AG298" i="12"/>
  <c r="S298" i="12"/>
  <c r="M298" i="12"/>
  <c r="I298" i="12"/>
  <c r="E298" i="12"/>
  <c r="AJ298" i="12"/>
  <c r="AF298" i="12"/>
  <c r="V298" i="12"/>
  <c r="R298" i="12"/>
  <c r="L298" i="12"/>
  <c r="D298" i="12"/>
  <c r="D387" i="12" s="1"/>
  <c r="AC283" i="12"/>
  <c r="D196" i="12"/>
  <c r="D93" i="12"/>
  <c r="P92" i="12"/>
  <c r="AL285" i="12"/>
  <c r="AH285" i="12"/>
  <c r="AD285" i="12"/>
  <c r="T285" i="12"/>
  <c r="N285" i="12"/>
  <c r="J285" i="12"/>
  <c r="AK285" i="12"/>
  <c r="W285" i="12"/>
  <c r="S285" i="12"/>
  <c r="M285" i="12"/>
  <c r="I285" i="12"/>
  <c r="AF285" i="12"/>
  <c r="Z285" i="12"/>
  <c r="R285" i="12"/>
  <c r="L285" i="12"/>
  <c r="H285" i="12"/>
  <c r="D285" i="12"/>
  <c r="D374" i="12" s="1"/>
  <c r="AI285" i="12"/>
  <c r="AE285" i="12"/>
  <c r="Y285" i="12"/>
  <c r="Y374" i="12" s="1"/>
  <c r="U285" i="12"/>
  <c r="K285" i="12"/>
  <c r="G285" i="12"/>
  <c r="AB104" i="12"/>
  <c r="D209" i="12"/>
  <c r="D106" i="12"/>
  <c r="P105" i="12"/>
  <c r="J197" i="11"/>
  <c r="F197" i="11"/>
  <c r="M197" i="11"/>
  <c r="I197" i="11"/>
  <c r="E197" i="11"/>
  <c r="L197" i="11"/>
  <c r="H197" i="11"/>
  <c r="K197" i="11"/>
  <c r="G197" i="11"/>
  <c r="AD197" i="11"/>
  <c r="N197" i="11"/>
  <c r="T197" i="11"/>
  <c r="V197" i="11"/>
  <c r="AG197" i="11"/>
  <c r="W197" i="11"/>
  <c r="R197" i="11"/>
  <c r="AL197" i="11"/>
  <c r="U197" i="11"/>
  <c r="AE197" i="11"/>
  <c r="AF197" i="11"/>
  <c r="S197" i="11"/>
  <c r="AK197" i="11"/>
  <c r="Y197" i="11"/>
  <c r="AH197" i="11"/>
  <c r="Z197" i="11"/>
  <c r="AI197" i="11"/>
  <c r="X197" i="11"/>
  <c r="AJ197" i="11"/>
  <c r="J208" i="11"/>
  <c r="F208" i="11"/>
  <c r="M208" i="11"/>
  <c r="I208" i="11"/>
  <c r="E208" i="11"/>
  <c r="L208" i="11"/>
  <c r="H208" i="11"/>
  <c r="K208" i="11"/>
  <c r="G208" i="11"/>
  <c r="AD208" i="11"/>
  <c r="N208" i="11"/>
  <c r="T208" i="11"/>
  <c r="V208" i="11"/>
  <c r="AG208" i="11"/>
  <c r="W208" i="11"/>
  <c r="R208" i="11"/>
  <c r="AL208" i="11"/>
  <c r="U208" i="11"/>
  <c r="AE208" i="11"/>
  <c r="AF208" i="11"/>
  <c r="S208" i="11"/>
  <c r="AK208" i="11"/>
  <c r="Y208" i="11"/>
  <c r="AH208" i="11"/>
  <c r="Z208" i="11"/>
  <c r="AI208" i="11"/>
  <c r="X208" i="11"/>
  <c r="AJ208" i="11"/>
  <c r="D197" i="11"/>
  <c r="D94" i="11"/>
  <c r="D208" i="11"/>
  <c r="D105" i="11"/>
  <c r="AH286" i="11"/>
  <c r="AD286" i="11"/>
  <c r="X286" i="11"/>
  <c r="T286" i="11"/>
  <c r="T375" i="11" s="1"/>
  <c r="F286" i="11"/>
  <c r="AI286" i="11"/>
  <c r="AC286" i="11"/>
  <c r="Q286" i="11"/>
  <c r="Q375" i="11" s="1"/>
  <c r="D286" i="11"/>
  <c r="D375" i="11" s="1"/>
  <c r="Z286" i="11"/>
  <c r="Z375" i="11" s="1"/>
  <c r="U286" i="11"/>
  <c r="M286" i="11"/>
  <c r="H286" i="11"/>
  <c r="AK286" i="11"/>
  <c r="S286" i="11"/>
  <c r="L286" i="11"/>
  <c r="W286" i="11"/>
  <c r="W375" i="11" s="1"/>
  <c r="R286" i="11"/>
  <c r="K286" i="11"/>
  <c r="E286" i="11"/>
  <c r="AK297" i="11"/>
  <c r="AG297" i="11"/>
  <c r="AC297" i="11"/>
  <c r="S297" i="11"/>
  <c r="M297" i="11"/>
  <c r="I297" i="11"/>
  <c r="E297" i="11"/>
  <c r="AI297" i="11"/>
  <c r="Q297" i="11"/>
  <c r="J297" i="11"/>
  <c r="D297" i="11"/>
  <c r="D386" i="11" s="1"/>
  <c r="AH297" i="11"/>
  <c r="Z297" i="11"/>
  <c r="U297" i="11"/>
  <c r="N297" i="11"/>
  <c r="AF297" i="11"/>
  <c r="Y297" i="11"/>
  <c r="G297" i="11"/>
  <c r="AJ297" i="11"/>
  <c r="X297" i="11"/>
  <c r="R297" i="11"/>
  <c r="K297" i="11"/>
  <c r="AE208" i="8"/>
  <c r="S208" i="8"/>
  <c r="Y208" i="8"/>
  <c r="AK208" i="8"/>
  <c r="T208" i="8"/>
  <c r="AF208" i="8"/>
  <c r="X208" i="8"/>
  <c r="AJ208" i="8"/>
  <c r="AI208" i="8"/>
  <c r="W208" i="8"/>
  <c r="AG208" i="8"/>
  <c r="U208" i="8"/>
  <c r="AD208" i="8"/>
  <c r="R208" i="8"/>
  <c r="AH208" i="8"/>
  <c r="V208" i="8"/>
  <c r="N208" i="8"/>
  <c r="AL208" i="8"/>
  <c r="Z208" i="8"/>
  <c r="AD196" i="8"/>
  <c r="AK196" i="8"/>
  <c r="T196" i="8"/>
  <c r="X196" i="8"/>
  <c r="AG196" i="8"/>
  <c r="AE196" i="8"/>
  <c r="S196" i="8"/>
  <c r="AF196" i="8"/>
  <c r="AJ196" i="8"/>
  <c r="AI196" i="8"/>
  <c r="W196" i="8"/>
  <c r="R196" i="8"/>
  <c r="V196" i="8"/>
  <c r="N196" i="8"/>
  <c r="Z196" i="8"/>
  <c r="L196" i="8"/>
  <c r="H196" i="8"/>
  <c r="AL196" i="8"/>
  <c r="AH196" i="8"/>
  <c r="Y196" i="8"/>
  <c r="U196" i="8"/>
  <c r="Q196" i="10"/>
  <c r="K197" i="10"/>
  <c r="G197" i="10"/>
  <c r="M197" i="10"/>
  <c r="I197" i="10"/>
  <c r="E197" i="10"/>
  <c r="L197" i="10"/>
  <c r="H197" i="10"/>
  <c r="F197" i="10"/>
  <c r="N197" i="10"/>
  <c r="J197" i="10"/>
  <c r="AD197" i="10"/>
  <c r="AJ197" i="10"/>
  <c r="AG197" i="10"/>
  <c r="AE197" i="10"/>
  <c r="W197" i="10"/>
  <c r="T197" i="10"/>
  <c r="Y197" i="10"/>
  <c r="R197" i="10"/>
  <c r="AF197" i="10"/>
  <c r="AH197" i="10"/>
  <c r="AK197" i="10"/>
  <c r="AI197" i="10"/>
  <c r="AL197" i="10"/>
  <c r="V197" i="10"/>
  <c r="X197" i="10"/>
  <c r="U197" i="10"/>
  <c r="Z197" i="10"/>
  <c r="S197" i="10"/>
  <c r="M208" i="10"/>
  <c r="I208" i="10"/>
  <c r="E208" i="10"/>
  <c r="K208" i="10"/>
  <c r="G208" i="10"/>
  <c r="N208" i="10"/>
  <c r="J208" i="10"/>
  <c r="F208" i="10"/>
  <c r="H208" i="10"/>
  <c r="L208" i="10"/>
  <c r="AD208" i="10"/>
  <c r="AJ208" i="10"/>
  <c r="AG208" i="10"/>
  <c r="AE208" i="10"/>
  <c r="W208" i="10"/>
  <c r="T208" i="10"/>
  <c r="Y208" i="10"/>
  <c r="R208" i="10"/>
  <c r="AF208" i="10"/>
  <c r="AH208" i="10"/>
  <c r="AK208" i="10"/>
  <c r="AI208" i="10"/>
  <c r="AL208" i="10"/>
  <c r="V208" i="10"/>
  <c r="X208" i="10"/>
  <c r="U208" i="10"/>
  <c r="Z208" i="10"/>
  <c r="S208" i="10"/>
  <c r="Q207" i="10"/>
  <c r="Q297" i="10" s="1"/>
  <c r="J196" i="8"/>
  <c r="F196" i="8"/>
  <c r="M196" i="8"/>
  <c r="I196" i="8"/>
  <c r="E196" i="8"/>
  <c r="J208" i="8"/>
  <c r="F208" i="8"/>
  <c r="M208" i="8"/>
  <c r="I208" i="8"/>
  <c r="E208" i="8"/>
  <c r="L208" i="8"/>
  <c r="H208" i="8"/>
  <c r="K208" i="8"/>
  <c r="G208" i="8"/>
  <c r="K196" i="8"/>
  <c r="G196" i="8"/>
  <c r="AC195" i="10"/>
  <c r="AC285" i="10" s="1"/>
  <c r="AC206" i="10"/>
  <c r="AC296" i="10" s="1"/>
  <c r="AE373" i="8"/>
  <c r="AJ373" i="8"/>
  <c r="AI374" i="10"/>
  <c r="F374" i="10"/>
  <c r="AH373" i="8"/>
  <c r="AE374" i="10"/>
  <c r="W373" i="8"/>
  <c r="M374" i="10"/>
  <c r="AG373" i="8"/>
  <c r="V373" i="8"/>
  <c r="Y374" i="10"/>
  <c r="V374" i="10"/>
  <c r="X374" i="10"/>
  <c r="AC373" i="8"/>
  <c r="R373" i="8"/>
  <c r="AF374" i="10"/>
  <c r="N373" i="8"/>
  <c r="AD374" i="10"/>
  <c r="G374" i="10"/>
  <c r="W374" i="10"/>
  <c r="L374" i="10"/>
  <c r="AB92" i="10"/>
  <c r="D197" i="10"/>
  <c r="P93" i="10"/>
  <c r="D94" i="10"/>
  <c r="AL286" i="10"/>
  <c r="AL375" i="10" s="1"/>
  <c r="AH286" i="10"/>
  <c r="AD286" i="10"/>
  <c r="T286" i="10"/>
  <c r="T375" i="10" s="1"/>
  <c r="N286" i="10"/>
  <c r="N375" i="10" s="1"/>
  <c r="J286" i="10"/>
  <c r="J375" i="10" s="1"/>
  <c r="F286" i="10"/>
  <c r="AK286" i="10"/>
  <c r="AK375" i="10" s="1"/>
  <c r="W286" i="10"/>
  <c r="M286" i="10"/>
  <c r="I286" i="10"/>
  <c r="I375" i="10" s="1"/>
  <c r="AF286" i="10"/>
  <c r="R286" i="10"/>
  <c r="R375" i="10" s="1"/>
  <c r="L286" i="10"/>
  <c r="D286" i="10"/>
  <c r="D375" i="10" s="1"/>
  <c r="AE286" i="10"/>
  <c r="K286" i="10"/>
  <c r="K375" i="10" s="1"/>
  <c r="U286" i="10"/>
  <c r="U375" i="10" s="1"/>
  <c r="AI286" i="10"/>
  <c r="D208" i="10"/>
  <c r="D105" i="10"/>
  <c r="P104" i="10"/>
  <c r="AB103" i="10"/>
  <c r="AL297" i="10"/>
  <c r="AH297" i="10"/>
  <c r="AD297" i="10"/>
  <c r="N297" i="10"/>
  <c r="J297" i="10"/>
  <c r="AK297" i="10"/>
  <c r="AG297" i="10"/>
  <c r="W297" i="10"/>
  <c r="M297" i="10"/>
  <c r="I297" i="10"/>
  <c r="E297" i="10"/>
  <c r="Z297" i="10"/>
  <c r="V297" i="10"/>
  <c r="R297" i="10"/>
  <c r="H297" i="10"/>
  <c r="D297" i="10"/>
  <c r="D386" i="10" s="1"/>
  <c r="AI297" i="10"/>
  <c r="Y297" i="10"/>
  <c r="U297" i="10"/>
  <c r="K297" i="10"/>
  <c r="D208" i="8"/>
  <c r="D105" i="8"/>
  <c r="Z297" i="8"/>
  <c r="V297" i="8"/>
  <c r="R297" i="8"/>
  <c r="H297" i="8"/>
  <c r="D297" i="8"/>
  <c r="D386" i="8" s="1"/>
  <c r="AK297" i="8"/>
  <c r="AE297" i="8"/>
  <c r="X297" i="8"/>
  <c r="S297" i="8"/>
  <c r="K297" i="8"/>
  <c r="AI297" i="8"/>
  <c r="AD297" i="8"/>
  <c r="W297" i="8"/>
  <c r="Q297" i="8"/>
  <c r="J297" i="8"/>
  <c r="E297" i="8"/>
  <c r="AH297" i="8"/>
  <c r="AC297" i="8"/>
  <c r="U297" i="8"/>
  <c r="N297" i="8"/>
  <c r="I297" i="8"/>
  <c r="AG297" i="8"/>
  <c r="Y297" i="8"/>
  <c r="T297" i="8"/>
  <c r="M297" i="8"/>
  <c r="G297" i="8"/>
  <c r="D196" i="8"/>
  <c r="D93" i="8"/>
  <c r="AJ285" i="8"/>
  <c r="AF285" i="8"/>
  <c r="Z285" i="8"/>
  <c r="Z374" i="8" s="1"/>
  <c r="V285" i="8"/>
  <c r="L285" i="8"/>
  <c r="L374" i="8" s="1"/>
  <c r="H285" i="8"/>
  <c r="H374" i="8" s="1"/>
  <c r="D285" i="8"/>
  <c r="D374" i="8" s="1"/>
  <c r="AI285" i="8"/>
  <c r="AI374" i="8" s="1"/>
  <c r="AD285" i="8"/>
  <c r="AD374" i="8" s="1"/>
  <c r="W285" i="8"/>
  <c r="Q285" i="8"/>
  <c r="Q374" i="8" s="1"/>
  <c r="J285" i="8"/>
  <c r="J374" i="8" s="1"/>
  <c r="E285" i="8"/>
  <c r="E374" i="8" s="1"/>
  <c r="AH285" i="8"/>
  <c r="AC285" i="8"/>
  <c r="U285" i="8"/>
  <c r="N285" i="8"/>
  <c r="I285" i="8"/>
  <c r="I374" i="8" s="1"/>
  <c r="T285" i="8"/>
  <c r="T374" i="8" s="1"/>
  <c r="AE285" i="8"/>
  <c r="X285" i="8"/>
  <c r="X374" i="8" s="1"/>
  <c r="F285" i="8"/>
  <c r="F374" i="8" s="1"/>
  <c r="V276" i="7"/>
  <c r="V365" i="7" s="1"/>
  <c r="E367" i="7"/>
  <c r="E368" i="7" s="1"/>
  <c r="E369" i="7" s="1"/>
  <c r="E370" i="7" s="1"/>
  <c r="I367" i="7"/>
  <c r="X276" i="7"/>
  <c r="X365" i="7" s="1"/>
  <c r="AF277" i="7"/>
  <c r="AF366" i="7" s="1"/>
  <c r="AJ277" i="7"/>
  <c r="AJ366" i="7" s="1"/>
  <c r="AH277" i="7"/>
  <c r="AH366" i="7" s="1"/>
  <c r="AH367" i="7" s="1"/>
  <c r="V294" i="7"/>
  <c r="V280" i="7"/>
  <c r="AI279" i="7"/>
  <c r="AK292" i="7"/>
  <c r="AB281" i="6"/>
  <c r="G367" i="7"/>
  <c r="G368" i="7" s="1"/>
  <c r="G369" i="7" s="1"/>
  <c r="G370" i="7" s="1"/>
  <c r="AD278" i="7"/>
  <c r="W292" i="7"/>
  <c r="F193" i="7"/>
  <c r="J193" i="7"/>
  <c r="D193" i="7"/>
  <c r="G193" i="7"/>
  <c r="K193" i="7"/>
  <c r="E193" i="7"/>
  <c r="I193" i="7"/>
  <c r="H193" i="7"/>
  <c r="L193" i="7"/>
  <c r="M193" i="7"/>
  <c r="T193" i="7"/>
  <c r="AC193" i="7"/>
  <c r="S193" i="7"/>
  <c r="AD193" i="7"/>
  <c r="Y193" i="7"/>
  <c r="AF193" i="7"/>
  <c r="R193" i="7"/>
  <c r="AJ193" i="7"/>
  <c r="Q193" i="7"/>
  <c r="AE193" i="7"/>
  <c r="V193" i="7"/>
  <c r="U193" i="7"/>
  <c r="AI193" i="7"/>
  <c r="AK193" i="7"/>
  <c r="X193" i="7"/>
  <c r="AG193" i="7"/>
  <c r="W193" i="7"/>
  <c r="AH193" i="7"/>
  <c r="F207" i="7"/>
  <c r="J207" i="7"/>
  <c r="D207" i="7"/>
  <c r="G207" i="7"/>
  <c r="K207" i="7"/>
  <c r="E207" i="7"/>
  <c r="I207" i="7"/>
  <c r="H207" i="7"/>
  <c r="L207" i="7"/>
  <c r="M207" i="7"/>
  <c r="T207" i="7"/>
  <c r="AC207" i="7"/>
  <c r="S207" i="7"/>
  <c r="AD207" i="7"/>
  <c r="Y207" i="7"/>
  <c r="AF207" i="7"/>
  <c r="R207" i="7"/>
  <c r="AJ207" i="7"/>
  <c r="Q207" i="7"/>
  <c r="AE207" i="7"/>
  <c r="V207" i="7"/>
  <c r="U207" i="7"/>
  <c r="AI207" i="7"/>
  <c r="AK207" i="7"/>
  <c r="X207" i="7"/>
  <c r="AG207" i="7"/>
  <c r="W207" i="7"/>
  <c r="AH207" i="7"/>
  <c r="T279" i="7"/>
  <c r="T294" i="7"/>
  <c r="AC293" i="7"/>
  <c r="Q292" i="7"/>
  <c r="X292" i="7"/>
  <c r="P280" i="7"/>
  <c r="L370" i="7"/>
  <c r="F368" i="7"/>
  <c r="F369" i="7" s="1"/>
  <c r="F370" i="7" s="1"/>
  <c r="J368" i="7"/>
  <c r="J369" i="7" s="1"/>
  <c r="J370" i="7" s="1"/>
  <c r="AC280" i="7"/>
  <c r="AD293" i="7"/>
  <c r="AF294" i="7"/>
  <c r="AF279" i="7"/>
  <c r="AJ293" i="7"/>
  <c r="Q280" i="7"/>
  <c r="Q279" i="7"/>
  <c r="U293" i="7"/>
  <c r="AI294" i="7"/>
  <c r="AK280" i="7"/>
  <c r="W293" i="7"/>
  <c r="AH279" i="7"/>
  <c r="K367" i="7"/>
  <c r="K368" i="7" s="1"/>
  <c r="K369" i="7" s="1"/>
  <c r="K370" i="7" s="1"/>
  <c r="AD279" i="7"/>
  <c r="V293" i="7"/>
  <c r="X280" i="7"/>
  <c r="D367" i="7"/>
  <c r="D368" i="7" s="1"/>
  <c r="D369" i="7" s="1"/>
  <c r="D370" i="7" s="1"/>
  <c r="AH282" i="7"/>
  <c r="AC282" i="7"/>
  <c r="AB282" i="7"/>
  <c r="AI282" i="7"/>
  <c r="T282" i="7"/>
  <c r="P282" i="7"/>
  <c r="G282" i="7"/>
  <c r="K282" i="7"/>
  <c r="W282" i="7"/>
  <c r="S282" i="7"/>
  <c r="L282" i="7"/>
  <c r="V282" i="7"/>
  <c r="R282" i="7"/>
  <c r="I282" i="7"/>
  <c r="M282" i="7"/>
  <c r="U282" i="7"/>
  <c r="F282" i="7"/>
  <c r="J282" i="7"/>
  <c r="Y282" i="7"/>
  <c r="AJ296" i="7"/>
  <c r="AB296" i="7"/>
  <c r="AE296" i="7"/>
  <c r="AK296" i="7"/>
  <c r="R296" i="7"/>
  <c r="S296" i="7"/>
  <c r="I296" i="7"/>
  <c r="W296" i="7"/>
  <c r="F296" i="7"/>
  <c r="J296" i="7"/>
  <c r="G296" i="7"/>
  <c r="H296" i="7"/>
  <c r="L296" i="7"/>
  <c r="Y296" i="7"/>
  <c r="T277" i="7"/>
  <c r="T276" i="7"/>
  <c r="T365" i="7" s="1"/>
  <c r="AH281" i="6"/>
  <c r="R292" i="6"/>
  <c r="AD292" i="6"/>
  <c r="J366" i="6"/>
  <c r="J367" i="6" s="1"/>
  <c r="J368" i="6" s="1"/>
  <c r="J369" i="6" s="1"/>
  <c r="J370" i="6" s="1"/>
  <c r="AH279" i="6"/>
  <c r="T292" i="6"/>
  <c r="T278" i="6"/>
  <c r="P293" i="6"/>
  <c r="AC280" i="6"/>
  <c r="Y279" i="6"/>
  <c r="W278" i="6"/>
  <c r="U280" i="6"/>
  <c r="M295" i="6"/>
  <c r="AJ278" i="6"/>
  <c r="AI279" i="6"/>
  <c r="V295" i="6"/>
  <c r="AF295" i="6"/>
  <c r="AB292" i="6"/>
  <c r="Q278" i="6"/>
  <c r="AE279" i="6"/>
  <c r="M278" i="6"/>
  <c r="AC281" i="6"/>
  <c r="AI281" i="6"/>
  <c r="U281" i="6"/>
  <c r="X281" i="6"/>
  <c r="G366" i="6"/>
  <c r="G367" i="6" s="1"/>
  <c r="G368" i="6" s="1"/>
  <c r="G369" i="6" s="1"/>
  <c r="G370" i="6" s="1"/>
  <c r="W281" i="6"/>
  <c r="AB280" i="6"/>
  <c r="R279" i="6"/>
  <c r="W279" i="6"/>
  <c r="T279" i="6"/>
  <c r="AJ279" i="6"/>
  <c r="AF280" i="6"/>
  <c r="AH296" i="6"/>
  <c r="T293" i="6"/>
  <c r="Y293" i="6"/>
  <c r="Q280" i="6"/>
  <c r="P281" i="6"/>
  <c r="AC296" i="6"/>
  <c r="AJ292" i="6"/>
  <c r="AI292" i="6"/>
  <c r="Q295" i="6"/>
  <c r="K366" i="6"/>
  <c r="K367" i="6" s="1"/>
  <c r="K368" i="6" s="1"/>
  <c r="K369" i="6" s="1"/>
  <c r="K370" i="6" s="1"/>
  <c r="AJ295" i="6"/>
  <c r="Q296" i="6"/>
  <c r="M294" i="6"/>
  <c r="V281" i="6"/>
  <c r="R295" i="6"/>
  <c r="E193" i="6"/>
  <c r="I193" i="6"/>
  <c r="D193" i="6"/>
  <c r="H193" i="6"/>
  <c r="F193" i="6"/>
  <c r="J193" i="6"/>
  <c r="G193" i="6"/>
  <c r="K193" i="6"/>
  <c r="L193" i="6"/>
  <c r="W193" i="6"/>
  <c r="AH193" i="6"/>
  <c r="T193" i="6"/>
  <c r="AC193" i="6"/>
  <c r="S193" i="6"/>
  <c r="Y193" i="6"/>
  <c r="AJ193" i="6"/>
  <c r="AI193" i="6"/>
  <c r="AK193" i="6"/>
  <c r="V193" i="6"/>
  <c r="AF193" i="6"/>
  <c r="Q193" i="6"/>
  <c r="U193" i="6"/>
  <c r="X193" i="6"/>
  <c r="AE193" i="6"/>
  <c r="M193" i="6"/>
  <c r="AD193" i="6"/>
  <c r="AG193" i="6"/>
  <c r="R193" i="6"/>
  <c r="AD276" i="6"/>
  <c r="AD365" i="6" s="1"/>
  <c r="AD277" i="6"/>
  <c r="R277" i="6"/>
  <c r="R276" i="6"/>
  <c r="R365" i="6" s="1"/>
  <c r="L366" i="6"/>
  <c r="L367" i="6" s="1"/>
  <c r="L368" i="6" s="1"/>
  <c r="L369" i="6" s="1"/>
  <c r="L370" i="6" s="1"/>
  <c r="D366" i="6"/>
  <c r="D367" i="6" s="1"/>
  <c r="D368" i="6" s="1"/>
  <c r="D369" i="6" s="1"/>
  <c r="D370" i="6" s="1"/>
  <c r="F366" i="6"/>
  <c r="F367" i="6" s="1"/>
  <c r="F368" i="6" s="1"/>
  <c r="F369" i="6" s="1"/>
  <c r="F370" i="6" s="1"/>
  <c r="E366" i="6"/>
  <c r="E367" i="6" s="1"/>
  <c r="E368" i="6" s="1"/>
  <c r="E369" i="6" s="1"/>
  <c r="E370" i="6" s="1"/>
  <c r="H366" i="6"/>
  <c r="H367" i="6" s="1"/>
  <c r="H368" i="6" s="1"/>
  <c r="H369" i="6" s="1"/>
  <c r="H370" i="6" s="1"/>
  <c r="T294" i="6"/>
  <c r="T280" i="6"/>
  <c r="S279" i="6"/>
  <c r="S294" i="6"/>
  <c r="Y294" i="6"/>
  <c r="AJ280" i="6"/>
  <c r="AJ276" i="6"/>
  <c r="AJ365" i="6" s="1"/>
  <c r="AJ294" i="6"/>
  <c r="AI293" i="6"/>
  <c r="AK279" i="6"/>
  <c r="V277" i="6"/>
  <c r="V276" i="6"/>
  <c r="V365" i="6" s="1"/>
  <c r="AF276" i="6"/>
  <c r="AF365" i="6" s="1"/>
  <c r="AF277" i="6"/>
  <c r="U277" i="6"/>
  <c r="U276" i="6"/>
  <c r="U365" i="6" s="1"/>
  <c r="U292" i="6"/>
  <c r="U278" i="6"/>
  <c r="X293" i="6"/>
  <c r="AD294" i="6"/>
  <c r="AD278" i="6"/>
  <c r="AG292" i="6"/>
  <c r="AG294" i="6"/>
  <c r="AH276" i="6"/>
  <c r="AH365" i="6" s="1"/>
  <c r="AH277" i="6"/>
  <c r="T277" i="6"/>
  <c r="T276" i="6"/>
  <c r="T365" i="6" s="1"/>
  <c r="AE278" i="6"/>
  <c r="M280" i="6"/>
  <c r="AD280" i="6"/>
  <c r="I366" i="6"/>
  <c r="I367" i="6" s="1"/>
  <c r="I368" i="6" s="1"/>
  <c r="I369" i="6" s="1"/>
  <c r="I370" i="6" s="1"/>
  <c r="AH280" i="6"/>
  <c r="P279" i="6"/>
  <c r="AC278" i="6"/>
  <c r="AC292" i="6"/>
  <c r="Y280" i="6"/>
  <c r="AK277" i="6"/>
  <c r="AK295" i="6"/>
  <c r="V294" i="6"/>
  <c r="AB293" i="6"/>
  <c r="Q279" i="6"/>
  <c r="U294" i="6"/>
  <c r="X294" i="6"/>
  <c r="AE294" i="6"/>
  <c r="AD279" i="6"/>
  <c r="R278" i="6"/>
  <c r="AH278" i="6"/>
  <c r="AB276" i="6"/>
  <c r="AB365" i="6" s="1"/>
  <c r="AB277" i="6"/>
  <c r="AE277" i="6"/>
  <c r="AE276" i="6"/>
  <c r="AE365" i="6" s="1"/>
  <c r="AH282" i="6"/>
  <c r="X282" i="6"/>
  <c r="T282" i="6"/>
  <c r="F282" i="6"/>
  <c r="AK282" i="6"/>
  <c r="S282" i="6"/>
  <c r="L282" i="6"/>
  <c r="G282" i="6"/>
  <c r="AC282" i="6"/>
  <c r="U282" i="6"/>
  <c r="AI282" i="6"/>
  <c r="AB282" i="6"/>
  <c r="M282" i="6"/>
  <c r="H282" i="6"/>
  <c r="V282" i="6"/>
  <c r="E282" i="6"/>
  <c r="W277" i="6"/>
  <c r="W276" i="6"/>
  <c r="W365" i="6" s="1"/>
  <c r="AH295" i="6"/>
  <c r="AH294" i="6"/>
  <c r="P292" i="6"/>
  <c r="S276" i="6"/>
  <c r="S365" i="6" s="1"/>
  <c r="AJ296" i="6"/>
  <c r="AI278" i="6"/>
  <c r="AK293" i="6"/>
  <c r="V280" i="6"/>
  <c r="AB278" i="6"/>
  <c r="Q293" i="6"/>
  <c r="U296" i="6"/>
  <c r="AG279" i="6"/>
  <c r="AG276" i="6"/>
  <c r="AG365" i="6" s="1"/>
  <c r="AG277" i="6"/>
  <c r="R293" i="6"/>
  <c r="AB90" i="7"/>
  <c r="AK90" i="7"/>
  <c r="AG106" i="12"/>
  <c r="W104" i="7"/>
  <c r="W103" i="6"/>
  <c r="V103" i="6"/>
  <c r="E90" i="6"/>
  <c r="X106" i="12"/>
  <c r="E105" i="8"/>
  <c r="AD104" i="7"/>
  <c r="AC104" i="12"/>
  <c r="I105" i="8"/>
  <c r="H105" i="10"/>
  <c r="F90" i="6"/>
  <c r="M106" i="12"/>
  <c r="F105" i="8"/>
  <c r="G105" i="10"/>
  <c r="AJ93" i="12"/>
  <c r="Z94" i="11"/>
  <c r="E94" i="10"/>
  <c r="R93" i="8"/>
  <c r="N105" i="10"/>
  <c r="E93" i="8"/>
  <c r="R90" i="6"/>
  <c r="AE90" i="7"/>
  <c r="AE106" i="12"/>
  <c r="AI104" i="7"/>
  <c r="R103" i="6"/>
  <c r="AK103" i="6"/>
  <c r="X104" i="7"/>
  <c r="J106" i="12"/>
  <c r="Z94" i="10"/>
  <c r="E104" i="7"/>
  <c r="Z105" i="11"/>
  <c r="H93" i="8"/>
  <c r="X93" i="8"/>
  <c r="V104" i="7"/>
  <c r="K106" i="12"/>
  <c r="H105" i="8"/>
  <c r="L105" i="10"/>
  <c r="X93" i="12"/>
  <c r="S94" i="11"/>
  <c r="L94" i="10"/>
  <c r="Y93" i="8"/>
  <c r="AG93" i="8"/>
  <c r="K93" i="12"/>
  <c r="M93" i="8"/>
  <c r="Y105" i="8"/>
  <c r="Z106" i="12"/>
  <c r="AK94" i="10"/>
  <c r="J104" i="7"/>
  <c r="T94" i="10"/>
  <c r="K90" i="6"/>
  <c r="AC91" i="12"/>
  <c r="AH105" i="11"/>
  <c r="D104" i="7"/>
  <c r="M103" i="6"/>
  <c r="D103" i="6"/>
  <c r="S90" i="7"/>
  <c r="T105" i="11"/>
  <c r="AF105" i="8"/>
  <c r="E106" i="12"/>
  <c r="L90" i="7"/>
  <c r="AF93" i="12"/>
  <c r="AF90" i="6"/>
  <c r="AC90" i="7"/>
  <c r="N106" i="12"/>
  <c r="Y104" i="7"/>
  <c r="AH103" i="6"/>
  <c r="H103" i="6"/>
  <c r="L104" i="7"/>
  <c r="AI105" i="11"/>
  <c r="F94" i="10"/>
  <c r="AJ90" i="7"/>
  <c r="W105" i="11"/>
  <c r="U94" i="10"/>
  <c r="AH105" i="8"/>
  <c r="K104" i="7"/>
  <c r="Y105" i="11"/>
  <c r="L93" i="8"/>
  <c r="AD90" i="6"/>
  <c r="AK106" i="12"/>
  <c r="V94" i="11"/>
  <c r="V105" i="10"/>
  <c r="T93" i="8"/>
  <c r="U105" i="8"/>
  <c r="S105" i="10"/>
  <c r="AH104" i="7"/>
  <c r="AI90" i="7"/>
  <c r="I103" i="6"/>
  <c r="AD93" i="8"/>
  <c r="Y94" i="11"/>
  <c r="U93" i="8"/>
  <c r="I105" i="11"/>
  <c r="AJ104" i="7"/>
  <c r="L105" i="8"/>
  <c r="AL94" i="10"/>
  <c r="J93" i="8"/>
  <c r="AG93" i="12"/>
  <c r="Q90" i="7"/>
  <c r="AG103" i="6"/>
  <c r="T93" i="12"/>
  <c r="AL105" i="8"/>
  <c r="AE94" i="11"/>
  <c r="N93" i="8"/>
  <c r="AI94" i="11"/>
  <c r="M104" i="7"/>
  <c r="F93" i="8"/>
  <c r="AF94" i="10"/>
  <c r="E105" i="11"/>
  <c r="S104" i="7"/>
  <c r="Y105" i="10"/>
  <c r="W105" i="10"/>
  <c r="AD106" i="12"/>
  <c r="AK93" i="12"/>
  <c r="AI90" i="6"/>
  <c r="L94" i="11"/>
  <c r="U105" i="10"/>
  <c r="AJ105" i="10"/>
  <c r="I93" i="12"/>
  <c r="T90" i="7"/>
  <c r="P105" i="7"/>
  <c r="AF94" i="11"/>
  <c r="AL106" i="12"/>
  <c r="AI105" i="10"/>
  <c r="F93" i="12"/>
  <c r="N94" i="10"/>
  <c r="AL105" i="11"/>
  <c r="N105" i="8"/>
  <c r="G94" i="10"/>
  <c r="AD94" i="10"/>
  <c r="AC104" i="7"/>
  <c r="Y90" i="6"/>
  <c r="AF103" i="6"/>
  <c r="G93" i="12"/>
  <c r="U90" i="6"/>
  <c r="G94" i="11"/>
  <c r="R105" i="10"/>
  <c r="H93" i="12"/>
  <c r="X105" i="10"/>
  <c r="V105" i="11"/>
  <c r="AD105" i="8"/>
  <c r="AL94" i="11"/>
  <c r="H104" i="7"/>
  <c r="AH90" i="6"/>
  <c r="AI103" i="6"/>
  <c r="AF106" i="12"/>
  <c r="S90" i="6"/>
  <c r="E94" i="11"/>
  <c r="S93" i="8"/>
  <c r="AD94" i="11"/>
  <c r="E90" i="7"/>
  <c r="AH94" i="10"/>
  <c r="AL105" i="10"/>
  <c r="W94" i="10"/>
  <c r="Z105" i="8"/>
  <c r="K94" i="11"/>
  <c r="M94" i="11"/>
  <c r="AF90" i="7"/>
  <c r="Q104" i="7"/>
  <c r="F103" i="6"/>
  <c r="Q92" i="12"/>
  <c r="S93" i="12"/>
  <c r="W105" i="8"/>
  <c r="AH90" i="7"/>
  <c r="D90" i="6"/>
  <c r="AC103" i="6"/>
  <c r="AJ106" i="12"/>
  <c r="U104" i="7"/>
  <c r="K105" i="8"/>
  <c r="AC90" i="6"/>
  <c r="I94" i="11"/>
  <c r="AG105" i="10"/>
  <c r="M105" i="11"/>
  <c r="AE105" i="8"/>
  <c r="AK105" i="11"/>
  <c r="AJ90" i="6"/>
  <c r="H90" i="7"/>
  <c r="L106" i="12"/>
  <c r="T104" i="7"/>
  <c r="AE103" i="6"/>
  <c r="G103" i="6"/>
  <c r="F104" i="7"/>
  <c r="S105" i="11"/>
  <c r="AF105" i="10"/>
  <c r="M90" i="7"/>
  <c r="N105" i="11"/>
  <c r="AI94" i="10"/>
  <c r="AG105" i="8"/>
  <c r="X90" i="7"/>
  <c r="U105" i="11"/>
  <c r="Q93" i="10"/>
  <c r="AK90" i="6"/>
  <c r="W106" i="12"/>
  <c r="F94" i="11"/>
  <c r="AH105" i="10"/>
  <c r="T94" i="11"/>
  <c r="AK105" i="8"/>
  <c r="G93" i="8"/>
  <c r="T90" i="6"/>
  <c r="G90" i="7"/>
  <c r="AJ105" i="11"/>
  <c r="I104" i="7"/>
  <c r="AJ103" i="6"/>
  <c r="J103" i="6"/>
  <c r="V90" i="7"/>
  <c r="R105" i="11"/>
  <c r="I105" i="10"/>
  <c r="J90" i="7"/>
  <c r="G105" i="11"/>
  <c r="R94" i="10"/>
  <c r="X105" i="8"/>
  <c r="R90" i="7"/>
  <c r="AG105" i="11"/>
  <c r="X94" i="10"/>
  <c r="W90" i="6"/>
  <c r="AI106" i="12"/>
  <c r="H94" i="11"/>
  <c r="T105" i="10"/>
  <c r="G105" i="8"/>
  <c r="Z93" i="8"/>
  <c r="AE105" i="11"/>
  <c r="AE94" i="10"/>
  <c r="Q90" i="6"/>
  <c r="AD105" i="11"/>
  <c r="H94" i="10"/>
  <c r="J93" i="12"/>
  <c r="T105" i="8"/>
  <c r="AE104" i="7"/>
  <c r="AE93" i="12"/>
  <c r="X90" i="6"/>
  <c r="Y90" i="7"/>
  <c r="X103" i="6"/>
  <c r="K103" i="6"/>
  <c r="AH93" i="12"/>
  <c r="AH94" i="11"/>
  <c r="J90" i="6"/>
  <c r="W94" i="11"/>
  <c r="Q105" i="12"/>
  <c r="H105" i="11"/>
  <c r="H90" i="6"/>
  <c r="AD93" i="12"/>
  <c r="AF105" i="11"/>
  <c r="W90" i="7"/>
  <c r="U103" i="6"/>
  <c r="E103" i="6"/>
  <c r="K90" i="7"/>
  <c r="J105" i="11"/>
  <c r="AJ105" i="8"/>
  <c r="Z93" i="12"/>
  <c r="X94" i="11"/>
  <c r="I94" i="10"/>
  <c r="V93" i="8"/>
  <c r="F90" i="7"/>
  <c r="K105" i="11"/>
  <c r="Y94" i="10"/>
  <c r="AG104" i="7"/>
  <c r="F106" i="12"/>
  <c r="J105" i="8"/>
  <c r="E105" i="10"/>
  <c r="I93" i="8"/>
  <c r="AF93" i="8"/>
  <c r="AJ93" i="8"/>
  <c r="Y93" i="12"/>
  <c r="P91" i="7"/>
  <c r="T103" i="6"/>
  <c r="AL93" i="12"/>
  <c r="L105" i="11"/>
  <c r="R93" i="12"/>
  <c r="K94" i="10"/>
  <c r="W93" i="12"/>
  <c r="AG94" i="10"/>
  <c r="H106" i="12"/>
  <c r="J105" i="10"/>
  <c r="AL93" i="8"/>
  <c r="AK104" i="7"/>
  <c r="AG90" i="6"/>
  <c r="L103" i="6"/>
  <c r="AJ94" i="11"/>
  <c r="M93" i="12"/>
  <c r="J94" i="10"/>
  <c r="AI93" i="12"/>
  <c r="M94" i="10"/>
  <c r="X105" i="11"/>
  <c r="Q104" i="10"/>
  <c r="R105" i="8"/>
  <c r="K105" i="10"/>
  <c r="AK94" i="11"/>
  <c r="U106" i="12"/>
  <c r="G104" i="7"/>
  <c r="G90" i="6"/>
  <c r="S103" i="6"/>
  <c r="V106" i="12"/>
  <c r="AG90" i="7"/>
  <c r="M105" i="8"/>
  <c r="AF104" i="7"/>
  <c r="V90" i="6"/>
  <c r="Q103" i="6"/>
  <c r="E93" i="12"/>
  <c r="AI93" i="8"/>
  <c r="N94" i="11"/>
  <c r="F105" i="10"/>
  <c r="U94" i="11"/>
  <c r="U90" i="7"/>
  <c r="S94" i="10"/>
  <c r="W93" i="8"/>
  <c r="N93" i="12"/>
  <c r="I90" i="7"/>
  <c r="AB104" i="7"/>
  <c r="R94" i="11"/>
  <c r="T106" i="12"/>
  <c r="S105" i="8"/>
  <c r="AG94" i="11"/>
  <c r="AD90" i="7"/>
  <c r="V94" i="10"/>
  <c r="Z105" i="10"/>
  <c r="V105" i="8"/>
  <c r="L93" i="12"/>
  <c r="D90" i="7"/>
  <c r="M90" i="6"/>
  <c r="J94" i="11"/>
  <c r="AH106" i="12"/>
  <c r="AE105" i="10"/>
  <c r="S106" i="12"/>
  <c r="AK105" i="10"/>
  <c r="F105" i="11"/>
  <c r="AI105" i="8"/>
  <c r="AC103" i="10"/>
  <c r="U93" i="12"/>
  <c r="I90" i="6"/>
  <c r="AE90" i="6"/>
  <c r="I106" i="12"/>
  <c r="Y103" i="6"/>
  <c r="R104" i="7"/>
  <c r="K93" i="8"/>
  <c r="AK93" i="8"/>
  <c r="AH93" i="8"/>
  <c r="Y106" i="12"/>
  <c r="AD103" i="6"/>
  <c r="L90" i="6"/>
  <c r="AC92" i="10"/>
  <c r="G106" i="12"/>
  <c r="M105" i="10"/>
  <c r="R106" i="12"/>
  <c r="V93" i="12"/>
  <c r="AJ94" i="10"/>
  <c r="AD105" i="10"/>
  <c r="AE93" i="8"/>
  <c r="AK374" i="8" l="1"/>
  <c r="X366" i="7"/>
  <c r="Y280" i="7"/>
  <c r="AC293" i="6"/>
  <c r="AD296" i="6"/>
  <c r="P277" i="6"/>
  <c r="P366" i="6" s="1"/>
  <c r="P367" i="6" s="1"/>
  <c r="P368" i="6" s="1"/>
  <c r="P369" i="6" s="1"/>
  <c r="P370" i="6" s="1"/>
  <c r="P371" i="6" s="1"/>
  <c r="S292" i="6"/>
  <c r="AD281" i="6"/>
  <c r="AF296" i="7"/>
  <c r="P278" i="7"/>
  <c r="P367" i="7" s="1"/>
  <c r="P368" i="7" s="1"/>
  <c r="P369" i="7" s="1"/>
  <c r="P370" i="7" s="1"/>
  <c r="P371" i="7" s="1"/>
  <c r="AC278" i="7"/>
  <c r="AE278" i="7"/>
  <c r="AE367" i="7" s="1"/>
  <c r="AE368" i="7" s="1"/>
  <c r="AE369" i="7" s="1"/>
  <c r="AE370" i="7" s="1"/>
  <c r="AE371" i="7" s="1"/>
  <c r="AJ279" i="7"/>
  <c r="AB279" i="7"/>
  <c r="R294" i="7"/>
  <c r="Y281" i="6"/>
  <c r="AK294" i="7"/>
  <c r="F296" i="6"/>
  <c r="M277" i="6"/>
  <c r="X277" i="6"/>
  <c r="AC276" i="6"/>
  <c r="AC365" i="6" s="1"/>
  <c r="Y277" i="6"/>
  <c r="Y366" i="6" s="1"/>
  <c r="Y367" i="6" s="1"/>
  <c r="Y368" i="6" s="1"/>
  <c r="Y369" i="6" s="1"/>
  <c r="Y370" i="6" s="1"/>
  <c r="Y371" i="6" s="1"/>
  <c r="Q277" i="6"/>
  <c r="AI276" i="6"/>
  <c r="AI365" i="6" s="1"/>
  <c r="AB295" i="6"/>
  <c r="S278" i="6"/>
  <c r="P294" i="6"/>
  <c r="AF279" i="6"/>
  <c r="V292" i="6"/>
  <c r="W295" i="6"/>
  <c r="T296" i="7"/>
  <c r="X282" i="7"/>
  <c r="AK282" i="7"/>
  <c r="AH293" i="7"/>
  <c r="AG294" i="7"/>
  <c r="AI280" i="7"/>
  <c r="Y278" i="7"/>
  <c r="S279" i="7"/>
  <c r="AG280" i="7"/>
  <c r="S292" i="7"/>
  <c r="AK277" i="7"/>
  <c r="AK366" i="7" s="1"/>
  <c r="I368" i="7"/>
  <c r="I369" i="7" s="1"/>
  <c r="I370" i="7" s="1"/>
  <c r="U374" i="8"/>
  <c r="W277" i="7"/>
  <c r="W366" i="7" s="1"/>
  <c r="W367" i="7" s="1"/>
  <c r="W368" i="7" s="1"/>
  <c r="W369" i="7" s="1"/>
  <c r="W370" i="7" s="1"/>
  <c r="K296" i="6"/>
  <c r="AF293" i="6"/>
  <c r="W296" i="6"/>
  <c r="S296" i="6"/>
  <c r="AG279" i="7"/>
  <c r="AI367" i="7"/>
  <c r="AI368" i="7" s="1"/>
  <c r="AI369" i="7" s="1"/>
  <c r="AI370" i="7" s="1"/>
  <c r="AI371" i="7" s="1"/>
  <c r="U278" i="7"/>
  <c r="Y293" i="7"/>
  <c r="AE281" i="7"/>
  <c r="AG281" i="6"/>
  <c r="X277" i="7"/>
  <c r="P295" i="7"/>
  <c r="AD295" i="7"/>
  <c r="S295" i="7"/>
  <c r="T281" i="7"/>
  <c r="AC373" i="10"/>
  <c r="R292" i="7"/>
  <c r="AG295" i="7"/>
  <c r="AJ367" i="7"/>
  <c r="W292" i="6"/>
  <c r="X295" i="6"/>
  <c r="AF367" i="7"/>
  <c r="AF368" i="7" s="1"/>
  <c r="AF369" i="7" s="1"/>
  <c r="AF370" i="7" s="1"/>
  <c r="AF371" i="7" s="1"/>
  <c r="Q277" i="7"/>
  <c r="Q366" i="7" s="1"/>
  <c r="Q367" i="7" s="1"/>
  <c r="AF374" i="8"/>
  <c r="AC297" i="12"/>
  <c r="Q294" i="7"/>
  <c r="AB295" i="7"/>
  <c r="R295" i="7"/>
  <c r="V279" i="6"/>
  <c r="G371" i="7"/>
  <c r="AB293" i="7"/>
  <c r="AE294" i="7"/>
  <c r="AB294" i="7"/>
  <c r="Q286" i="10"/>
  <c r="Q375" i="10" s="1"/>
  <c r="AH375" i="10"/>
  <c r="AC374" i="10"/>
  <c r="Y277" i="7"/>
  <c r="Y366" i="7" s="1"/>
  <c r="AG277" i="7"/>
  <c r="AG366" i="7" s="1"/>
  <c r="AG367" i="7" s="1"/>
  <c r="AG368" i="7" s="1"/>
  <c r="AG369" i="7" s="1"/>
  <c r="AG370" i="7" s="1"/>
  <c r="AG371" i="7" s="1"/>
  <c r="AF281" i="7"/>
  <c r="AD281" i="7"/>
  <c r="AJ295" i="7"/>
  <c r="Y281" i="7"/>
  <c r="AG292" i="7"/>
  <c r="AB276" i="7"/>
  <c r="AB365" i="7" s="1"/>
  <c r="AB366" i="7" s="1"/>
  <c r="AB277" i="7"/>
  <c r="AB367" i="7"/>
  <c r="AB368" i="7" s="1"/>
  <c r="AB369" i="7" s="1"/>
  <c r="AB370" i="7" s="1"/>
  <c r="AB371" i="7" s="1"/>
  <c r="AK367" i="7"/>
  <c r="AK368" i="7" s="1"/>
  <c r="U367" i="7"/>
  <c r="U368" i="7" s="1"/>
  <c r="U369" i="7" s="1"/>
  <c r="U370" i="7" s="1"/>
  <c r="U371" i="7" s="1"/>
  <c r="V366" i="7"/>
  <c r="V367" i="7" s="1"/>
  <c r="V368" i="7" s="1"/>
  <c r="V369" i="7" s="1"/>
  <c r="V370" i="7" s="1"/>
  <c r="V371" i="7" s="1"/>
  <c r="AD367" i="7"/>
  <c r="AD368" i="7" s="1"/>
  <c r="AD369" i="7" s="1"/>
  <c r="AD370" i="7" s="1"/>
  <c r="AD371" i="7" s="1"/>
  <c r="AD375" i="10"/>
  <c r="AC367" i="7"/>
  <c r="AC368" i="7" s="1"/>
  <c r="J47" i="9"/>
  <c r="BG408" i="14"/>
  <c r="K47" i="9"/>
  <c r="BH408" i="14"/>
  <c r="AF46" i="9"/>
  <c r="T46" i="9"/>
  <c r="AH46" i="9"/>
  <c r="V46" i="9"/>
  <c r="AK45" i="9"/>
  <c r="Y45" i="9"/>
  <c r="X46" i="9"/>
  <c r="AJ46" i="9"/>
  <c r="AG46" i="9"/>
  <c r="U46" i="9"/>
  <c r="BJ408" i="14"/>
  <c r="L47" i="9"/>
  <c r="BI408" i="14"/>
  <c r="AC46" i="9"/>
  <c r="Q46" i="9"/>
  <c r="S366" i="7"/>
  <c r="S367" i="7" s="1"/>
  <c r="F47" i="9"/>
  <c r="BC408" i="14"/>
  <c r="E47" i="9"/>
  <c r="BB408" i="14"/>
  <c r="H47" i="9"/>
  <c r="BE408" i="14"/>
  <c r="W46" i="9"/>
  <c r="AI46" i="9"/>
  <c r="AB46" i="9"/>
  <c r="P46" i="9"/>
  <c r="AE46" i="9"/>
  <c r="S46" i="9"/>
  <c r="D47" i="9"/>
  <c r="BA408" i="14"/>
  <c r="I47" i="9"/>
  <c r="BF408" i="14"/>
  <c r="G47" i="9"/>
  <c r="BD408" i="14"/>
  <c r="M46" i="9"/>
  <c r="AD46" i="9"/>
  <c r="R46" i="9"/>
  <c r="Z414" i="14"/>
  <c r="Y414" i="14"/>
  <c r="X414" i="14"/>
  <c r="T414" i="14"/>
  <c r="S415" i="14"/>
  <c r="T421" i="13"/>
  <c r="Z423" i="13"/>
  <c r="Y419" i="13"/>
  <c r="X421" i="13"/>
  <c r="V414" i="13"/>
  <c r="R415" i="13"/>
  <c r="U420" i="13"/>
  <c r="S418" i="13"/>
  <c r="W414" i="13"/>
  <c r="N409" i="14"/>
  <c r="AX408" i="14"/>
  <c r="J409" i="14"/>
  <c r="AT408" i="14"/>
  <c r="AR408" i="14"/>
  <c r="H409" i="14"/>
  <c r="AK336" i="14"/>
  <c r="AK425" i="14" s="1"/>
  <c r="AG336" i="14"/>
  <c r="AG425" i="14" s="1"/>
  <c r="AC336" i="14"/>
  <c r="AC425" i="14" s="1"/>
  <c r="W336" i="14"/>
  <c r="W425" i="14" s="1"/>
  <c r="S336" i="14"/>
  <c r="M336" i="14"/>
  <c r="I336" i="14"/>
  <c r="E336" i="14"/>
  <c r="AI336" i="14"/>
  <c r="AI425" i="14" s="1"/>
  <c r="AD336" i="14"/>
  <c r="AD425" i="14" s="1"/>
  <c r="V336" i="14"/>
  <c r="V425" i="14" s="1"/>
  <c r="Q336" i="14"/>
  <c r="Q425" i="14" s="1"/>
  <c r="J336" i="14"/>
  <c r="D336" i="14"/>
  <c r="D425" i="14" s="1"/>
  <c r="AH336" i="14"/>
  <c r="AH425" i="14" s="1"/>
  <c r="Z336" i="14"/>
  <c r="U336" i="14"/>
  <c r="U425" i="14" s="1"/>
  <c r="N336" i="14"/>
  <c r="H336" i="14"/>
  <c r="AL336" i="14"/>
  <c r="AL425" i="14" s="1"/>
  <c r="Y336" i="14"/>
  <c r="L336" i="14"/>
  <c r="AJ336" i="14"/>
  <c r="AJ425" i="14" s="1"/>
  <c r="X336" i="14"/>
  <c r="K336" i="14"/>
  <c r="AE336" i="14"/>
  <c r="AE425" i="14" s="1"/>
  <c r="F336" i="14"/>
  <c r="T336" i="14"/>
  <c r="R336" i="14"/>
  <c r="R425" i="14" s="1"/>
  <c r="AF336" i="14"/>
  <c r="AF425" i="14" s="1"/>
  <c r="G336" i="14"/>
  <c r="G409" i="14"/>
  <c r="AQ408" i="14"/>
  <c r="K409" i="14"/>
  <c r="AU408" i="14"/>
  <c r="D247" i="14"/>
  <c r="D144" i="14"/>
  <c r="Q144" i="14" s="1"/>
  <c r="R143" i="14"/>
  <c r="R247" i="14" s="1"/>
  <c r="P143" i="14"/>
  <c r="AB143" i="14" s="1"/>
  <c r="Q247" i="14"/>
  <c r="M143" i="14"/>
  <c r="M247" i="14" s="1"/>
  <c r="I143" i="14"/>
  <c r="I247" i="14" s="1"/>
  <c r="L143" i="14"/>
  <c r="L247" i="14" s="1"/>
  <c r="U143" i="14"/>
  <c r="U247" i="14" s="1"/>
  <c r="AF143" i="14"/>
  <c r="AF247" i="14" s="1"/>
  <c r="T143" i="14"/>
  <c r="T247" i="14" s="1"/>
  <c r="Y143" i="14"/>
  <c r="Y247" i="14" s="1"/>
  <c r="AH143" i="14"/>
  <c r="AH247" i="14" s="1"/>
  <c r="AD143" i="14"/>
  <c r="AD247" i="14" s="1"/>
  <c r="S143" i="14"/>
  <c r="S247" i="14" s="1"/>
  <c r="E143" i="14"/>
  <c r="E247" i="14" s="1"/>
  <c r="K143" i="14"/>
  <c r="K247" i="14" s="1"/>
  <c r="G143" i="14"/>
  <c r="G247" i="14" s="1"/>
  <c r="X143" i="14"/>
  <c r="X247" i="14" s="1"/>
  <c r="AL143" i="14"/>
  <c r="AL247" i="14" s="1"/>
  <c r="N143" i="14"/>
  <c r="N247" i="14" s="1"/>
  <c r="J143" i="14"/>
  <c r="J247" i="14" s="1"/>
  <c r="H143" i="14"/>
  <c r="H247" i="14" s="1"/>
  <c r="AG143" i="14"/>
  <c r="AG247" i="14" s="1"/>
  <c r="AI143" i="14"/>
  <c r="AI247" i="14" s="1"/>
  <c r="V143" i="14"/>
  <c r="V247" i="14" s="1"/>
  <c r="AJ143" i="14"/>
  <c r="AJ247" i="14" s="1"/>
  <c r="AK143" i="14"/>
  <c r="AK247" i="14" s="1"/>
  <c r="AE143" i="14"/>
  <c r="AE247" i="14" s="1"/>
  <c r="F143" i="14"/>
  <c r="F247" i="14" s="1"/>
  <c r="W143" i="14"/>
  <c r="W247" i="14" s="1"/>
  <c r="Z143" i="14"/>
  <c r="Z247" i="14" s="1"/>
  <c r="AC143" i="14"/>
  <c r="AC247" i="14" s="1"/>
  <c r="F409" i="14"/>
  <c r="AP408" i="14"/>
  <c r="I409" i="14"/>
  <c r="AS408" i="14"/>
  <c r="E409" i="14"/>
  <c r="AO408" i="14"/>
  <c r="M409" i="14"/>
  <c r="AW408" i="14"/>
  <c r="AV408" i="14"/>
  <c r="L409" i="14"/>
  <c r="D247" i="13"/>
  <c r="D144" i="13"/>
  <c r="AC143" i="13"/>
  <c r="AC247" i="13" s="1"/>
  <c r="Q143" i="13"/>
  <c r="Q247" i="13" s="1"/>
  <c r="F143" i="13"/>
  <c r="F247" i="13" s="1"/>
  <c r="L143" i="13"/>
  <c r="L247" i="13" s="1"/>
  <c r="W143" i="13"/>
  <c r="W247" i="13" s="1"/>
  <c r="AL143" i="13"/>
  <c r="AL247" i="13" s="1"/>
  <c r="N143" i="13"/>
  <c r="N247" i="13" s="1"/>
  <c r="AJ143" i="13"/>
  <c r="AJ247" i="13" s="1"/>
  <c r="Z143" i="13"/>
  <c r="Z247" i="13" s="1"/>
  <c r="G143" i="13"/>
  <c r="G247" i="13" s="1"/>
  <c r="I143" i="13"/>
  <c r="I247" i="13" s="1"/>
  <c r="K143" i="13"/>
  <c r="K247" i="13" s="1"/>
  <c r="E143" i="13"/>
  <c r="E247" i="13" s="1"/>
  <c r="T143" i="13"/>
  <c r="T247" i="13" s="1"/>
  <c r="AI143" i="13"/>
  <c r="AI247" i="13" s="1"/>
  <c r="AK143" i="13"/>
  <c r="AK247" i="13" s="1"/>
  <c r="AE143" i="13"/>
  <c r="AE247" i="13" s="1"/>
  <c r="S143" i="13"/>
  <c r="S247" i="13" s="1"/>
  <c r="AG143" i="13"/>
  <c r="AG247" i="13" s="1"/>
  <c r="J143" i="13"/>
  <c r="J247" i="13" s="1"/>
  <c r="M143" i="13"/>
  <c r="M247" i="13" s="1"/>
  <c r="H143" i="13"/>
  <c r="H247" i="13" s="1"/>
  <c r="U143" i="13"/>
  <c r="U247" i="13" s="1"/>
  <c r="AD143" i="13"/>
  <c r="AD247" i="13" s="1"/>
  <c r="V143" i="13"/>
  <c r="V247" i="13" s="1"/>
  <c r="AH143" i="13"/>
  <c r="AH247" i="13" s="1"/>
  <c r="Y143" i="13"/>
  <c r="Y247" i="13" s="1"/>
  <c r="X143" i="13"/>
  <c r="X247" i="13" s="1"/>
  <c r="AF143" i="13"/>
  <c r="AF247" i="13" s="1"/>
  <c r="R143" i="13"/>
  <c r="R247" i="13" s="1"/>
  <c r="J409" i="13"/>
  <c r="BF409" i="13" s="1"/>
  <c r="AT408" i="13"/>
  <c r="AV408" i="13"/>
  <c r="L409" i="13"/>
  <c r="BH409" i="13" s="1"/>
  <c r="M409" i="13"/>
  <c r="BI409" i="13" s="1"/>
  <c r="AW408" i="13"/>
  <c r="AI336" i="13"/>
  <c r="AI425" i="13" s="1"/>
  <c r="AE336" i="13"/>
  <c r="AE425" i="13" s="1"/>
  <c r="Y336" i="13"/>
  <c r="U336" i="13"/>
  <c r="Q336" i="13"/>
  <c r="Q425" i="13" s="1"/>
  <c r="K336" i="13"/>
  <c r="G336" i="13"/>
  <c r="AL336" i="13"/>
  <c r="AL425" i="13" s="1"/>
  <c r="AH336" i="13"/>
  <c r="AH425" i="13" s="1"/>
  <c r="AD336" i="13"/>
  <c r="AD425" i="13" s="1"/>
  <c r="X336" i="13"/>
  <c r="T336" i="13"/>
  <c r="N336" i="13"/>
  <c r="J336" i="13"/>
  <c r="F336" i="13"/>
  <c r="AK336" i="13"/>
  <c r="AK425" i="13" s="1"/>
  <c r="AG336" i="13"/>
  <c r="AG425" i="13" s="1"/>
  <c r="AC336" i="13"/>
  <c r="AC425" i="13" s="1"/>
  <c r="W336" i="13"/>
  <c r="S336" i="13"/>
  <c r="M336" i="13"/>
  <c r="I336" i="13"/>
  <c r="E336" i="13"/>
  <c r="Z336" i="13"/>
  <c r="H336" i="13"/>
  <c r="V336" i="13"/>
  <c r="D336" i="13"/>
  <c r="D425" i="13" s="1"/>
  <c r="C64" i="9" s="1"/>
  <c r="AJ336" i="13"/>
  <c r="AJ425" i="13" s="1"/>
  <c r="AF336" i="13"/>
  <c r="AF425" i="13" s="1"/>
  <c r="R336" i="13"/>
  <c r="L336" i="13"/>
  <c r="K409" i="13"/>
  <c r="BG409" i="13" s="1"/>
  <c r="AU408" i="13"/>
  <c r="N408" i="13"/>
  <c r="BJ408" i="13" s="1"/>
  <c r="AX407" i="13"/>
  <c r="E409" i="13"/>
  <c r="BA409" i="13" s="1"/>
  <c r="AO408" i="13"/>
  <c r="G409" i="13"/>
  <c r="BC409" i="13" s="1"/>
  <c r="AQ408" i="13"/>
  <c r="AR408" i="13"/>
  <c r="H409" i="13"/>
  <c r="BD409" i="13" s="1"/>
  <c r="I409" i="13"/>
  <c r="BE409" i="13" s="1"/>
  <c r="AS408" i="13"/>
  <c r="F409" i="13"/>
  <c r="BB409" i="13" s="1"/>
  <c r="AP408" i="13"/>
  <c r="Q370" i="12"/>
  <c r="AO369" i="12"/>
  <c r="Z370" i="12"/>
  <c r="AX369" i="12"/>
  <c r="V370" i="12"/>
  <c r="AT369" i="12"/>
  <c r="W370" i="12"/>
  <c r="AU369" i="12"/>
  <c r="U370" i="12"/>
  <c r="AS369" i="12"/>
  <c r="R370" i="12"/>
  <c r="AP369" i="12"/>
  <c r="T370" i="12"/>
  <c r="AR369" i="12"/>
  <c r="S370" i="12"/>
  <c r="AQ369" i="12"/>
  <c r="E372" i="12"/>
  <c r="AJ370" i="12"/>
  <c r="BH369" i="12"/>
  <c r="AF370" i="12"/>
  <c r="BD369" i="12"/>
  <c r="AE370" i="12"/>
  <c r="BC369" i="12"/>
  <c r="L371" i="12"/>
  <c r="AV370" i="12"/>
  <c r="K372" i="12"/>
  <c r="AI370" i="12"/>
  <c r="BG369" i="12"/>
  <c r="AL370" i="12"/>
  <c r="BJ369" i="12"/>
  <c r="AK370" i="12"/>
  <c r="BI369" i="12"/>
  <c r="AG370" i="12"/>
  <c r="BE369" i="12"/>
  <c r="I372" i="12"/>
  <c r="F372" i="12"/>
  <c r="AD370" i="12"/>
  <c r="BB369" i="12"/>
  <c r="N372" i="12"/>
  <c r="AC370" i="12"/>
  <c r="BA369" i="12"/>
  <c r="AH370" i="12"/>
  <c r="BF369" i="12"/>
  <c r="J372" i="12"/>
  <c r="M371" i="12"/>
  <c r="AW370" i="12"/>
  <c r="H372" i="12"/>
  <c r="G372" i="12"/>
  <c r="AJ370" i="11"/>
  <c r="BH369" i="11"/>
  <c r="V370" i="11"/>
  <c r="AT369" i="11"/>
  <c r="K371" i="11"/>
  <c r="AU370" i="11"/>
  <c r="I372" i="11"/>
  <c r="AI370" i="11"/>
  <c r="BG369" i="11"/>
  <c r="S370" i="11"/>
  <c r="AQ369" i="11"/>
  <c r="H371" i="11"/>
  <c r="AR370" i="11"/>
  <c r="AL370" i="11"/>
  <c r="BJ369" i="11"/>
  <c r="AH370" i="11"/>
  <c r="BF369" i="11"/>
  <c r="AD370" i="11"/>
  <c r="BB369" i="11"/>
  <c r="AE370" i="11"/>
  <c r="BC369" i="11"/>
  <c r="X370" i="11"/>
  <c r="AV369" i="11"/>
  <c r="R370" i="11"/>
  <c r="AP369" i="11"/>
  <c r="M372" i="11"/>
  <c r="AK370" i="11"/>
  <c r="BI369" i="11"/>
  <c r="U370" i="11"/>
  <c r="AS369" i="11"/>
  <c r="J372" i="11"/>
  <c r="AF370" i="11"/>
  <c r="BD369" i="11"/>
  <c r="G372" i="11"/>
  <c r="N370" i="11"/>
  <c r="AX369" i="11"/>
  <c r="Y370" i="11"/>
  <c r="AW369" i="11"/>
  <c r="AG370" i="11"/>
  <c r="BE369" i="11"/>
  <c r="F372" i="11"/>
  <c r="AC375" i="11"/>
  <c r="L372" i="11"/>
  <c r="BA370" i="11"/>
  <c r="AO370" i="11"/>
  <c r="E371" i="11"/>
  <c r="AB208" i="7"/>
  <c r="P209" i="7"/>
  <c r="K207" i="6"/>
  <c r="L207" i="6"/>
  <c r="I207" i="6"/>
  <c r="E207" i="6"/>
  <c r="D207" i="6"/>
  <c r="J207" i="6"/>
  <c r="G207" i="6"/>
  <c r="H207" i="6"/>
  <c r="F207" i="6"/>
  <c r="AK207" i="6"/>
  <c r="V207" i="6"/>
  <c r="AC207" i="6"/>
  <c r="S207" i="6"/>
  <c r="AI207" i="6"/>
  <c r="AF207" i="6"/>
  <c r="Q207" i="6"/>
  <c r="X207" i="6"/>
  <c r="AG207" i="6"/>
  <c r="T207" i="6"/>
  <c r="U207" i="6"/>
  <c r="M207" i="6"/>
  <c r="AJ207" i="6"/>
  <c r="AE207" i="6"/>
  <c r="AH207" i="6"/>
  <c r="Y207" i="6"/>
  <c r="R207" i="6"/>
  <c r="W207" i="6"/>
  <c r="AD207" i="6"/>
  <c r="P195" i="7"/>
  <c r="AB194" i="7"/>
  <c r="C296" i="6"/>
  <c r="C385" i="6" s="1"/>
  <c r="L296" i="6"/>
  <c r="J296" i="6"/>
  <c r="E296" i="6"/>
  <c r="Y375" i="10"/>
  <c r="AI375" i="10"/>
  <c r="AA105" i="7"/>
  <c r="C93" i="6"/>
  <c r="C196" i="6"/>
  <c r="C286" i="6" s="1"/>
  <c r="C375" i="6" s="1"/>
  <c r="C104" i="6"/>
  <c r="C207" i="6"/>
  <c r="AJ368" i="7"/>
  <c r="AJ369" i="7" s="1"/>
  <c r="AJ370" i="7" s="1"/>
  <c r="L375" i="10"/>
  <c r="N374" i="8"/>
  <c r="AC374" i="8"/>
  <c r="C107" i="7"/>
  <c r="C210" i="7"/>
  <c r="C300" i="7" s="1"/>
  <c r="C389" i="7" s="1"/>
  <c r="O106" i="7"/>
  <c r="AA91" i="7"/>
  <c r="C93" i="7"/>
  <c r="O92" i="7"/>
  <c r="C196" i="7"/>
  <c r="C286" i="7" s="1"/>
  <c r="C375" i="7" s="1"/>
  <c r="AF296" i="6"/>
  <c r="D296" i="6"/>
  <c r="Q209" i="12"/>
  <c r="Q299" i="12" s="1"/>
  <c r="AC208" i="12"/>
  <c r="AC298" i="12" s="1"/>
  <c r="Q196" i="12"/>
  <c r="Q286" i="12" s="1"/>
  <c r="L210" i="12"/>
  <c r="H210" i="12"/>
  <c r="K210" i="12"/>
  <c r="G210" i="12"/>
  <c r="N210" i="12"/>
  <c r="J210" i="12"/>
  <c r="F210" i="12"/>
  <c r="M210" i="12"/>
  <c r="I210" i="12"/>
  <c r="E210" i="12"/>
  <c r="X210" i="12"/>
  <c r="U210" i="12"/>
  <c r="AE210" i="12"/>
  <c r="R210" i="12"/>
  <c r="AH210" i="12"/>
  <c r="AJ210" i="12"/>
  <c r="AG210" i="12"/>
  <c r="AI210" i="12"/>
  <c r="Z210" i="12"/>
  <c r="T210" i="12"/>
  <c r="Y210" i="12"/>
  <c r="V210" i="12"/>
  <c r="W210" i="12"/>
  <c r="S210" i="12"/>
  <c r="AD210" i="12"/>
  <c r="AL210" i="12"/>
  <c r="AF210" i="12"/>
  <c r="AK210" i="12"/>
  <c r="L197" i="12"/>
  <c r="H197" i="12"/>
  <c r="K197" i="12"/>
  <c r="G197" i="12"/>
  <c r="N197" i="12"/>
  <c r="J197" i="12"/>
  <c r="F197" i="12"/>
  <c r="M197" i="12"/>
  <c r="I197" i="12"/>
  <c r="E197" i="12"/>
  <c r="X197" i="12"/>
  <c r="U197" i="12"/>
  <c r="AE197" i="12"/>
  <c r="R197" i="12"/>
  <c r="AH197" i="12"/>
  <c r="AJ197" i="12"/>
  <c r="AG197" i="12"/>
  <c r="AI197" i="12"/>
  <c r="Z197" i="12"/>
  <c r="T197" i="12"/>
  <c r="Y197" i="12"/>
  <c r="V197" i="12"/>
  <c r="W197" i="12"/>
  <c r="S197" i="12"/>
  <c r="AD197" i="12"/>
  <c r="AL197" i="12"/>
  <c r="AF197" i="12"/>
  <c r="AK197" i="12"/>
  <c r="AC195" i="12"/>
  <c r="AC285" i="12" s="1"/>
  <c r="AB105" i="12"/>
  <c r="AB92" i="12"/>
  <c r="D210" i="12"/>
  <c r="P106" i="12"/>
  <c r="D107" i="12"/>
  <c r="D197" i="12"/>
  <c r="P93" i="12"/>
  <c r="D94" i="12"/>
  <c r="AL299" i="12"/>
  <c r="AK299" i="12"/>
  <c r="AJ299" i="12"/>
  <c r="AF299" i="12"/>
  <c r="Z299" i="12"/>
  <c r="V299" i="12"/>
  <c r="R299" i="12"/>
  <c r="L299" i="12"/>
  <c r="H299" i="12"/>
  <c r="D299" i="12"/>
  <c r="D388" i="12" s="1"/>
  <c r="AI299" i="12"/>
  <c r="AE299" i="12"/>
  <c r="Y299" i="12"/>
  <c r="U299" i="12"/>
  <c r="K299" i="12"/>
  <c r="G299" i="12"/>
  <c r="AH299" i="12"/>
  <c r="AD299" i="12"/>
  <c r="X299" i="12"/>
  <c r="T299" i="12"/>
  <c r="N299" i="12"/>
  <c r="J299" i="12"/>
  <c r="F299" i="12"/>
  <c r="AG299" i="12"/>
  <c r="W299" i="12"/>
  <c r="S299" i="12"/>
  <c r="M299" i="12"/>
  <c r="I299" i="12"/>
  <c r="E299" i="12"/>
  <c r="AI286" i="12"/>
  <c r="AE286" i="12"/>
  <c r="Y286" i="12"/>
  <c r="Y375" i="12" s="1"/>
  <c r="U286" i="12"/>
  <c r="K286" i="12"/>
  <c r="G286" i="12"/>
  <c r="AL286" i="12"/>
  <c r="AH286" i="12"/>
  <c r="AD286" i="12"/>
  <c r="X286" i="12"/>
  <c r="X375" i="12" s="1"/>
  <c r="T286" i="12"/>
  <c r="N286" i="12"/>
  <c r="J286" i="12"/>
  <c r="F286" i="12"/>
  <c r="AK286" i="12"/>
  <c r="AG286" i="12"/>
  <c r="W286" i="12"/>
  <c r="S286" i="12"/>
  <c r="M286" i="12"/>
  <c r="I286" i="12"/>
  <c r="E286" i="12"/>
  <c r="AJ286" i="12"/>
  <c r="AF286" i="12"/>
  <c r="Z286" i="12"/>
  <c r="V286" i="12"/>
  <c r="R286" i="12"/>
  <c r="L286" i="12"/>
  <c r="H286" i="12"/>
  <c r="D286" i="12"/>
  <c r="D375" i="12" s="1"/>
  <c r="M198" i="11"/>
  <c r="I198" i="11"/>
  <c r="E198" i="11"/>
  <c r="L198" i="11"/>
  <c r="H198" i="11"/>
  <c r="K198" i="11"/>
  <c r="G198" i="11"/>
  <c r="J198" i="11"/>
  <c r="F198" i="11"/>
  <c r="AD198" i="11"/>
  <c r="N198" i="11"/>
  <c r="T198" i="11"/>
  <c r="V198" i="11"/>
  <c r="AG198" i="11"/>
  <c r="W198" i="11"/>
  <c r="R198" i="11"/>
  <c r="AL198" i="11"/>
  <c r="U198" i="11"/>
  <c r="AE198" i="11"/>
  <c r="AF198" i="11"/>
  <c r="S198" i="11"/>
  <c r="AK198" i="11"/>
  <c r="Y198" i="11"/>
  <c r="AH198" i="11"/>
  <c r="Z198" i="11"/>
  <c r="AI198" i="11"/>
  <c r="X198" i="11"/>
  <c r="AJ198" i="11"/>
  <c r="M209" i="11"/>
  <c r="I209" i="11"/>
  <c r="E209" i="11"/>
  <c r="L209" i="11"/>
  <c r="H209" i="11"/>
  <c r="K209" i="11"/>
  <c r="G209" i="11"/>
  <c r="J209" i="11"/>
  <c r="F209" i="11"/>
  <c r="AD209" i="11"/>
  <c r="N209" i="11"/>
  <c r="T209" i="11"/>
  <c r="V209" i="11"/>
  <c r="AG209" i="11"/>
  <c r="W209" i="11"/>
  <c r="R209" i="11"/>
  <c r="AL209" i="11"/>
  <c r="U209" i="11"/>
  <c r="AE209" i="11"/>
  <c r="AF209" i="11"/>
  <c r="S209" i="11"/>
  <c r="AK209" i="11"/>
  <c r="Y209" i="11"/>
  <c r="AH209" i="11"/>
  <c r="Z209" i="11"/>
  <c r="AI209" i="11"/>
  <c r="X209" i="11"/>
  <c r="AJ209" i="11"/>
  <c r="D198" i="11"/>
  <c r="D95" i="11"/>
  <c r="D209" i="11"/>
  <c r="D106" i="11"/>
  <c r="AI287" i="11"/>
  <c r="AE287" i="11"/>
  <c r="Y287" i="11"/>
  <c r="U287" i="11"/>
  <c r="Q287" i="11"/>
  <c r="Q376" i="11" s="1"/>
  <c r="K287" i="11"/>
  <c r="G287" i="11"/>
  <c r="AJ287" i="11"/>
  <c r="AD287" i="11"/>
  <c r="W287" i="11"/>
  <c r="W376" i="11" s="1"/>
  <c r="R287" i="11"/>
  <c r="J287" i="11"/>
  <c r="E287" i="11"/>
  <c r="AH287" i="11"/>
  <c r="AC287" i="11"/>
  <c r="V287" i="11"/>
  <c r="N287" i="11"/>
  <c r="I287" i="11"/>
  <c r="D287" i="11"/>
  <c r="D376" i="11" s="1"/>
  <c r="AL287" i="11"/>
  <c r="AG287" i="11"/>
  <c r="Z287" i="11"/>
  <c r="Z376" i="11" s="1"/>
  <c r="T287" i="11"/>
  <c r="T376" i="11" s="1"/>
  <c r="M287" i="11"/>
  <c r="H287" i="11"/>
  <c r="AK287" i="11"/>
  <c r="AF287" i="11"/>
  <c r="X287" i="11"/>
  <c r="S287" i="11"/>
  <c r="L287" i="11"/>
  <c r="F287" i="11"/>
  <c r="AL298" i="11"/>
  <c r="AH298" i="11"/>
  <c r="AD298" i="11"/>
  <c r="X298" i="11"/>
  <c r="T298" i="11"/>
  <c r="N298" i="11"/>
  <c r="J298" i="11"/>
  <c r="F298" i="11"/>
  <c r="AJ298" i="11"/>
  <c r="AE298" i="11"/>
  <c r="W298" i="11"/>
  <c r="R298" i="11"/>
  <c r="K298" i="11"/>
  <c r="E298" i="11"/>
  <c r="AI298" i="11"/>
  <c r="AC298" i="11"/>
  <c r="V298" i="11"/>
  <c r="Q298" i="11"/>
  <c r="I298" i="11"/>
  <c r="D298" i="11"/>
  <c r="D387" i="11" s="1"/>
  <c r="AG298" i="11"/>
  <c r="Z298" i="11"/>
  <c r="U298" i="11"/>
  <c r="M298" i="11"/>
  <c r="H298" i="11"/>
  <c r="AK298" i="11"/>
  <c r="AF298" i="11"/>
  <c r="Y298" i="11"/>
  <c r="S298" i="11"/>
  <c r="L298" i="11"/>
  <c r="G298" i="11"/>
  <c r="T197" i="8"/>
  <c r="S197" i="8"/>
  <c r="AK197" i="8"/>
  <c r="AF197" i="8"/>
  <c r="AJ197" i="8"/>
  <c r="W197" i="8"/>
  <c r="N197" i="8"/>
  <c r="AE197" i="8"/>
  <c r="Y197" i="8"/>
  <c r="AI197" i="8"/>
  <c r="U197" i="8"/>
  <c r="AD197" i="8"/>
  <c r="R197" i="8"/>
  <c r="AH197" i="8"/>
  <c r="V197" i="8"/>
  <c r="Z197" i="8"/>
  <c r="AE209" i="8"/>
  <c r="S209" i="8"/>
  <c r="Y209" i="8"/>
  <c r="AK209" i="8"/>
  <c r="T209" i="8"/>
  <c r="AF209" i="8"/>
  <c r="X209" i="8"/>
  <c r="AJ209" i="8"/>
  <c r="AI209" i="8"/>
  <c r="W209" i="8"/>
  <c r="AG209" i="8"/>
  <c r="U209" i="8"/>
  <c r="AD209" i="8"/>
  <c r="R209" i="8"/>
  <c r="AH209" i="8"/>
  <c r="V209" i="8"/>
  <c r="N209" i="8"/>
  <c r="AL209" i="8"/>
  <c r="Z209" i="8"/>
  <c r="K197" i="8"/>
  <c r="G197" i="8"/>
  <c r="AL197" i="8"/>
  <c r="X197" i="8"/>
  <c r="AG197" i="8"/>
  <c r="Q208" i="10"/>
  <c r="L209" i="10"/>
  <c r="H209" i="10"/>
  <c r="N209" i="10"/>
  <c r="J209" i="10"/>
  <c r="F209" i="10"/>
  <c r="M209" i="10"/>
  <c r="I209" i="10"/>
  <c r="E209" i="10"/>
  <c r="G209" i="10"/>
  <c r="K209" i="10"/>
  <c r="AD209" i="10"/>
  <c r="AJ209" i="10"/>
  <c r="AG209" i="10"/>
  <c r="AE209" i="10"/>
  <c r="W209" i="10"/>
  <c r="T209" i="10"/>
  <c r="Y209" i="10"/>
  <c r="R209" i="10"/>
  <c r="AF209" i="10"/>
  <c r="AH209" i="10"/>
  <c r="AK209" i="10"/>
  <c r="AI209" i="10"/>
  <c r="AL209" i="10"/>
  <c r="V209" i="10"/>
  <c r="X209" i="10"/>
  <c r="U209" i="10"/>
  <c r="Z209" i="10"/>
  <c r="S209" i="10"/>
  <c r="N198" i="10"/>
  <c r="J198" i="10"/>
  <c r="F198" i="10"/>
  <c r="L198" i="10"/>
  <c r="H198" i="10"/>
  <c r="K198" i="10"/>
  <c r="G198" i="10"/>
  <c r="E198" i="10"/>
  <c r="M198" i="10"/>
  <c r="I198" i="10"/>
  <c r="AD198" i="10"/>
  <c r="AJ198" i="10"/>
  <c r="AG198" i="10"/>
  <c r="AE198" i="10"/>
  <c r="W198" i="10"/>
  <c r="T198" i="10"/>
  <c r="Y198" i="10"/>
  <c r="R198" i="10"/>
  <c r="AF198" i="10"/>
  <c r="AH198" i="10"/>
  <c r="AK198" i="10"/>
  <c r="AI198" i="10"/>
  <c r="AL198" i="10"/>
  <c r="V198" i="10"/>
  <c r="X198" i="10"/>
  <c r="U198" i="10"/>
  <c r="Z198" i="10"/>
  <c r="S198" i="10"/>
  <c r="Q197" i="10"/>
  <c r="M197" i="8"/>
  <c r="I197" i="8"/>
  <c r="E197" i="8"/>
  <c r="L197" i="8"/>
  <c r="H197" i="8"/>
  <c r="J197" i="8"/>
  <c r="F197" i="8"/>
  <c r="M209" i="8"/>
  <c r="I209" i="8"/>
  <c r="E209" i="8"/>
  <c r="L209" i="8"/>
  <c r="H209" i="8"/>
  <c r="K209" i="8"/>
  <c r="G209" i="8"/>
  <c r="J209" i="8"/>
  <c r="F209" i="8"/>
  <c r="AC207" i="10"/>
  <c r="AC196" i="10"/>
  <c r="AC286" i="10" s="1"/>
  <c r="AC375" i="10" s="1"/>
  <c r="W375" i="10"/>
  <c r="AF375" i="10"/>
  <c r="X375" i="10"/>
  <c r="V374" i="8"/>
  <c r="AE375" i="10"/>
  <c r="AJ374" i="8"/>
  <c r="AC297" i="10"/>
  <c r="G375" i="10"/>
  <c r="AG374" i="8"/>
  <c r="AH374" i="8"/>
  <c r="AE374" i="8"/>
  <c r="W374" i="8"/>
  <c r="R374" i="8"/>
  <c r="V375" i="10"/>
  <c r="M375" i="10"/>
  <c r="F375" i="10"/>
  <c r="AB104" i="10"/>
  <c r="D209" i="10"/>
  <c r="D106" i="10"/>
  <c r="P105" i="10"/>
  <c r="AI298" i="10"/>
  <c r="AE298" i="10"/>
  <c r="Y298" i="10"/>
  <c r="U298" i="10"/>
  <c r="Q298" i="10"/>
  <c r="K298" i="10"/>
  <c r="G298" i="10"/>
  <c r="AL298" i="10"/>
  <c r="AH298" i="10"/>
  <c r="AD298" i="10"/>
  <c r="X298" i="10"/>
  <c r="T298" i="10"/>
  <c r="N298" i="10"/>
  <c r="J298" i="10"/>
  <c r="F298" i="10"/>
  <c r="AK298" i="10"/>
  <c r="AG298" i="10"/>
  <c r="W298" i="10"/>
  <c r="S298" i="10"/>
  <c r="M298" i="10"/>
  <c r="I298" i="10"/>
  <c r="E298" i="10"/>
  <c r="AJ298" i="10"/>
  <c r="AF298" i="10"/>
  <c r="Z298" i="10"/>
  <c r="V298" i="10"/>
  <c r="R298" i="10"/>
  <c r="L298" i="10"/>
  <c r="H298" i="10"/>
  <c r="D298" i="10"/>
  <c r="D387" i="10" s="1"/>
  <c r="D198" i="10"/>
  <c r="P94" i="10"/>
  <c r="D95" i="10"/>
  <c r="AB93" i="10"/>
  <c r="AJ287" i="10"/>
  <c r="AJ376" i="10" s="1"/>
  <c r="AF287" i="10"/>
  <c r="Z287" i="10"/>
  <c r="Z376" i="10" s="1"/>
  <c r="V287" i="10"/>
  <c r="R287" i="10"/>
  <c r="R376" i="10" s="1"/>
  <c r="AI287" i="10"/>
  <c r="AE287" i="10"/>
  <c r="Y287" i="10"/>
  <c r="U287" i="10"/>
  <c r="U376" i="10" s="1"/>
  <c r="Q287" i="10"/>
  <c r="K287" i="10"/>
  <c r="K376" i="10" s="1"/>
  <c r="G287" i="10"/>
  <c r="AL287" i="10"/>
  <c r="AL376" i="10" s="1"/>
  <c r="AH287" i="10"/>
  <c r="AH376" i="10" s="1"/>
  <c r="AD287" i="10"/>
  <c r="AD376" i="10" s="1"/>
  <c r="X287" i="10"/>
  <c r="T287" i="10"/>
  <c r="T376" i="10" s="1"/>
  <c r="N287" i="10"/>
  <c r="N376" i="10" s="1"/>
  <c r="J287" i="10"/>
  <c r="J376" i="10" s="1"/>
  <c r="F287" i="10"/>
  <c r="AK287" i="10"/>
  <c r="AK376" i="10" s="1"/>
  <c r="AG287" i="10"/>
  <c r="AG376" i="10" s="1"/>
  <c r="W287" i="10"/>
  <c r="S287" i="10"/>
  <c r="S376" i="10" s="1"/>
  <c r="M287" i="10"/>
  <c r="I287" i="10"/>
  <c r="I376" i="10" s="1"/>
  <c r="E287" i="10"/>
  <c r="E376" i="10" s="1"/>
  <c r="L287" i="10"/>
  <c r="H287" i="10"/>
  <c r="H376" i="10" s="1"/>
  <c r="D287" i="10"/>
  <c r="D376" i="10" s="1"/>
  <c r="D197" i="8"/>
  <c r="D94" i="8"/>
  <c r="AK286" i="8"/>
  <c r="AK375" i="8" s="1"/>
  <c r="AG286" i="8"/>
  <c r="AC286" i="8"/>
  <c r="AC375" i="8" s="1"/>
  <c r="W286" i="8"/>
  <c r="S286" i="8"/>
  <c r="S375" i="8" s="1"/>
  <c r="M286" i="8"/>
  <c r="M375" i="8" s="1"/>
  <c r="I286" i="8"/>
  <c r="I375" i="8" s="1"/>
  <c r="E286" i="8"/>
  <c r="E375" i="8" s="1"/>
  <c r="AJ286" i="8"/>
  <c r="AE286" i="8"/>
  <c r="X286" i="8"/>
  <c r="X375" i="8" s="1"/>
  <c r="R286" i="8"/>
  <c r="K286" i="8"/>
  <c r="K375" i="8" s="1"/>
  <c r="F286" i="8"/>
  <c r="F375" i="8" s="1"/>
  <c r="AI286" i="8"/>
  <c r="AI375" i="8" s="1"/>
  <c r="AD286" i="8"/>
  <c r="AD375" i="8" s="1"/>
  <c r="V286" i="8"/>
  <c r="Q286" i="8"/>
  <c r="Q375" i="8" s="1"/>
  <c r="J286" i="8"/>
  <c r="J375" i="8" s="1"/>
  <c r="D286" i="8"/>
  <c r="D375" i="8" s="1"/>
  <c r="AH286" i="8"/>
  <c r="Z286" i="8"/>
  <c r="Z375" i="8" s="1"/>
  <c r="U286" i="8"/>
  <c r="U375" i="8" s="1"/>
  <c r="N286" i="8"/>
  <c r="N375" i="8" s="1"/>
  <c r="H286" i="8"/>
  <c r="H375" i="8" s="1"/>
  <c r="AL286" i="8"/>
  <c r="AL375" i="8" s="1"/>
  <c r="AF286" i="8"/>
  <c r="AF375" i="8" s="1"/>
  <c r="Y286" i="8"/>
  <c r="Y375" i="8" s="1"/>
  <c r="T286" i="8"/>
  <c r="T375" i="8" s="1"/>
  <c r="L286" i="8"/>
  <c r="L375" i="8" s="1"/>
  <c r="G286" i="8"/>
  <c r="G375" i="8" s="1"/>
  <c r="D209" i="8"/>
  <c r="D106" i="8"/>
  <c r="AK298" i="8"/>
  <c r="AG298" i="8"/>
  <c r="AC298" i="8"/>
  <c r="W298" i="8"/>
  <c r="S298" i="8"/>
  <c r="M298" i="8"/>
  <c r="I298" i="8"/>
  <c r="E298" i="8"/>
  <c r="AL298" i="8"/>
  <c r="AF298" i="8"/>
  <c r="Y298" i="8"/>
  <c r="T298" i="8"/>
  <c r="L298" i="8"/>
  <c r="G298" i="8"/>
  <c r="AJ298" i="8"/>
  <c r="AE298" i="8"/>
  <c r="X298" i="8"/>
  <c r="R298" i="8"/>
  <c r="K298" i="8"/>
  <c r="F298" i="8"/>
  <c r="AI298" i="8"/>
  <c r="AD298" i="8"/>
  <c r="V298" i="8"/>
  <c r="Q298" i="8"/>
  <c r="J298" i="8"/>
  <c r="D298" i="8"/>
  <c r="D387" i="8" s="1"/>
  <c r="AH298" i="8"/>
  <c r="Z298" i="8"/>
  <c r="U298" i="8"/>
  <c r="N298" i="8"/>
  <c r="H298" i="8"/>
  <c r="Q368" i="7"/>
  <c r="Q369" i="7" s="1"/>
  <c r="Q370" i="7" s="1"/>
  <c r="Q371" i="7" s="1"/>
  <c r="AH368" i="7"/>
  <c r="AH369" i="7" s="1"/>
  <c r="AH370" i="7" s="1"/>
  <c r="AH371" i="7" s="1"/>
  <c r="H371" i="7"/>
  <c r="Y367" i="7"/>
  <c r="Y368" i="7" s="1"/>
  <c r="Y369" i="7" s="1"/>
  <c r="AC369" i="7"/>
  <c r="AC370" i="7" s="1"/>
  <c r="AC371" i="7" s="1"/>
  <c r="AK369" i="7"/>
  <c r="AK370" i="7" s="1"/>
  <c r="AK371" i="7" s="1"/>
  <c r="G371" i="6"/>
  <c r="R366" i="6"/>
  <c r="R367" i="6" s="1"/>
  <c r="R368" i="6" s="1"/>
  <c r="R369" i="6" s="1"/>
  <c r="R370" i="6" s="1"/>
  <c r="R371" i="6" s="1"/>
  <c r="AJ366" i="6"/>
  <c r="AJ367" i="6" s="1"/>
  <c r="AJ368" i="6" s="1"/>
  <c r="AJ369" i="6" s="1"/>
  <c r="AJ370" i="6" s="1"/>
  <c r="AJ371" i="6" s="1"/>
  <c r="M371" i="7"/>
  <c r="F194" i="7"/>
  <c r="J194" i="7"/>
  <c r="D194" i="7"/>
  <c r="G194" i="7"/>
  <c r="K194" i="7"/>
  <c r="E194" i="7"/>
  <c r="I194" i="7"/>
  <c r="H194" i="7"/>
  <c r="L194" i="7"/>
  <c r="M194" i="7"/>
  <c r="T194" i="7"/>
  <c r="AC194" i="7"/>
  <c r="S194" i="7"/>
  <c r="AD194" i="7"/>
  <c r="Y194" i="7"/>
  <c r="AF194" i="7"/>
  <c r="R194" i="7"/>
  <c r="AJ194" i="7"/>
  <c r="Q194" i="7"/>
  <c r="AE194" i="7"/>
  <c r="V194" i="7"/>
  <c r="U194" i="7"/>
  <c r="AI194" i="7"/>
  <c r="AK194" i="7"/>
  <c r="X194" i="7"/>
  <c r="AG194" i="7"/>
  <c r="W194" i="7"/>
  <c r="AH194" i="7"/>
  <c r="F208" i="7"/>
  <c r="J208" i="7"/>
  <c r="D208" i="7"/>
  <c r="G208" i="7"/>
  <c r="K208" i="7"/>
  <c r="E208" i="7"/>
  <c r="I208" i="7"/>
  <c r="H208" i="7"/>
  <c r="L208" i="7"/>
  <c r="M208" i="7"/>
  <c r="T208" i="7"/>
  <c r="AC208" i="7"/>
  <c r="S208" i="7"/>
  <c r="AD208" i="7"/>
  <c r="Y208" i="7"/>
  <c r="AF208" i="7"/>
  <c r="R208" i="7"/>
  <c r="AJ208" i="7"/>
  <c r="Q208" i="7"/>
  <c r="AE208" i="7"/>
  <c r="V208" i="7"/>
  <c r="U208" i="7"/>
  <c r="AI208" i="7"/>
  <c r="AK208" i="7"/>
  <c r="X208" i="7"/>
  <c r="AG208" i="7"/>
  <c r="W208" i="7"/>
  <c r="AH208" i="7"/>
  <c r="W371" i="7"/>
  <c r="I371" i="7"/>
  <c r="AJ371" i="7"/>
  <c r="K371" i="7"/>
  <c r="J371" i="7"/>
  <c r="X367" i="7"/>
  <c r="X368" i="7" s="1"/>
  <c r="X369" i="7" s="1"/>
  <c r="X370" i="7" s="1"/>
  <c r="X371" i="7" s="1"/>
  <c r="E371" i="7"/>
  <c r="L371" i="7"/>
  <c r="T366" i="7"/>
  <c r="T367" i="7" s="1"/>
  <c r="T368" i="7" s="1"/>
  <c r="T369" i="7" s="1"/>
  <c r="T370" i="7" s="1"/>
  <c r="T371" i="7" s="1"/>
  <c r="D371" i="7"/>
  <c r="F371" i="7"/>
  <c r="R367" i="7"/>
  <c r="R368" i="7" s="1"/>
  <c r="R369" i="7" s="1"/>
  <c r="R370" i="7" s="1"/>
  <c r="R371" i="7" s="1"/>
  <c r="AH297" i="7"/>
  <c r="AD297" i="7"/>
  <c r="AK297" i="7"/>
  <c r="AG297" i="7"/>
  <c r="AC297" i="7"/>
  <c r="AE297" i="7"/>
  <c r="AJ297" i="7"/>
  <c r="AB297" i="7"/>
  <c r="AI297" i="7"/>
  <c r="AF297" i="7"/>
  <c r="X297" i="7"/>
  <c r="T297" i="7"/>
  <c r="P297" i="7"/>
  <c r="Y297" i="7"/>
  <c r="S297" i="7"/>
  <c r="H297" i="7"/>
  <c r="L297" i="7"/>
  <c r="W297" i="7"/>
  <c r="R297" i="7"/>
  <c r="E297" i="7"/>
  <c r="I297" i="7"/>
  <c r="V297" i="7"/>
  <c r="Q297" i="7"/>
  <c r="F297" i="7"/>
  <c r="J297" i="7"/>
  <c r="M297" i="7"/>
  <c r="U297" i="7"/>
  <c r="G297" i="7"/>
  <c r="K297" i="7"/>
  <c r="D297" i="7"/>
  <c r="AJ283" i="7"/>
  <c r="AF283" i="7"/>
  <c r="AB283" i="7"/>
  <c r="AI283" i="7"/>
  <c r="AE283" i="7"/>
  <c r="AH283" i="7"/>
  <c r="AD283" i="7"/>
  <c r="AC283" i="7"/>
  <c r="AK283" i="7"/>
  <c r="V283" i="7"/>
  <c r="R283" i="7"/>
  <c r="F283" i="7"/>
  <c r="J283" i="7"/>
  <c r="Y283" i="7"/>
  <c r="U283" i="7"/>
  <c r="Q283" i="7"/>
  <c r="G283" i="7"/>
  <c r="K283" i="7"/>
  <c r="X283" i="7"/>
  <c r="T283" i="7"/>
  <c r="P283" i="7"/>
  <c r="H283" i="7"/>
  <c r="L283" i="7"/>
  <c r="AG283" i="7"/>
  <c r="M283" i="7"/>
  <c r="W283" i="7"/>
  <c r="D283" i="7"/>
  <c r="S283" i="7"/>
  <c r="E283" i="7"/>
  <c r="I283" i="7"/>
  <c r="K371" i="6"/>
  <c r="M366" i="6"/>
  <c r="M367" i="6" s="1"/>
  <c r="M368" i="6" s="1"/>
  <c r="M369" i="6" s="1"/>
  <c r="M370" i="6" s="1"/>
  <c r="M371" i="6" s="1"/>
  <c r="J371" i="6"/>
  <c r="S366" i="6"/>
  <c r="W366" i="6"/>
  <c r="W367" i="6" s="1"/>
  <c r="W368" i="6" s="1"/>
  <c r="W369" i="6" s="1"/>
  <c r="W370" i="6" s="1"/>
  <c r="W371" i="6" s="1"/>
  <c r="AE366" i="6"/>
  <c r="AE367" i="6" s="1"/>
  <c r="AE368" i="6" s="1"/>
  <c r="AE369" i="6" s="1"/>
  <c r="AE370" i="6" s="1"/>
  <c r="AE371" i="6" s="1"/>
  <c r="AK366" i="6"/>
  <c r="AK367" i="6" s="1"/>
  <c r="AK368" i="6" s="1"/>
  <c r="AK369" i="6" s="1"/>
  <c r="AK370" i="6" s="1"/>
  <c r="AK371" i="6" s="1"/>
  <c r="T366" i="6"/>
  <c r="T367" i="6" s="1"/>
  <c r="T368" i="6" s="1"/>
  <c r="T369" i="6" s="1"/>
  <c r="T370" i="6" s="1"/>
  <c r="T371" i="6" s="1"/>
  <c r="AG366" i="6"/>
  <c r="AG367" i="6" s="1"/>
  <c r="AG368" i="6" s="1"/>
  <c r="AG369" i="6" s="1"/>
  <c r="AC366" i="6"/>
  <c r="AC367" i="6" s="1"/>
  <c r="AC368" i="6" s="1"/>
  <c r="AC369" i="6" s="1"/>
  <c r="AC370" i="6" s="1"/>
  <c r="AC371" i="6" s="1"/>
  <c r="E371" i="6"/>
  <c r="U366" i="6"/>
  <c r="U367" i="6" s="1"/>
  <c r="U368" i="6" s="1"/>
  <c r="U369" i="6" s="1"/>
  <c r="U370" i="6" s="1"/>
  <c r="U371" i="6" s="1"/>
  <c r="V366" i="6"/>
  <c r="V367" i="6" s="1"/>
  <c r="V368" i="6" s="1"/>
  <c r="V369" i="6" s="1"/>
  <c r="V370" i="6" s="1"/>
  <c r="V371" i="6" s="1"/>
  <c r="E194" i="6"/>
  <c r="I194" i="6"/>
  <c r="D194" i="6"/>
  <c r="H194" i="6"/>
  <c r="F194" i="6"/>
  <c r="J194" i="6"/>
  <c r="G194" i="6"/>
  <c r="K194" i="6"/>
  <c r="L194" i="6"/>
  <c r="W194" i="6"/>
  <c r="AH194" i="6"/>
  <c r="T194" i="6"/>
  <c r="AC194" i="6"/>
  <c r="S194" i="6"/>
  <c r="Y194" i="6"/>
  <c r="AJ194" i="6"/>
  <c r="AI194" i="6"/>
  <c r="AK194" i="6"/>
  <c r="V194" i="6"/>
  <c r="AF194" i="6"/>
  <c r="Q194" i="6"/>
  <c r="U194" i="6"/>
  <c r="X194" i="6"/>
  <c r="AE194" i="6"/>
  <c r="M194" i="6"/>
  <c r="AD194" i="6"/>
  <c r="AG194" i="6"/>
  <c r="R194" i="6"/>
  <c r="AI283" i="6"/>
  <c r="AE283" i="6"/>
  <c r="Y283" i="6"/>
  <c r="U283" i="6"/>
  <c r="Q283" i="6"/>
  <c r="K283" i="6"/>
  <c r="G283" i="6"/>
  <c r="G372" i="6" s="1"/>
  <c r="AG283" i="6"/>
  <c r="AB283" i="6"/>
  <c r="T283" i="6"/>
  <c r="M283" i="6"/>
  <c r="H283" i="6"/>
  <c r="AH283" i="6"/>
  <c r="X283" i="6"/>
  <c r="R283" i="6"/>
  <c r="I283" i="6"/>
  <c r="AF283" i="6"/>
  <c r="W283" i="6"/>
  <c r="P283" i="6"/>
  <c r="F283" i="6"/>
  <c r="AC283" i="6"/>
  <c r="J283" i="6"/>
  <c r="AK283" i="6"/>
  <c r="V283" i="6"/>
  <c r="E283" i="6"/>
  <c r="AJ283" i="6"/>
  <c r="S283" i="6"/>
  <c r="D283" i="6"/>
  <c r="AD283" i="6"/>
  <c r="L283" i="6"/>
  <c r="AB366" i="6"/>
  <c r="AB367" i="6" s="1"/>
  <c r="AB368" i="6" s="1"/>
  <c r="AB369" i="6" s="1"/>
  <c r="AB370" i="6" s="1"/>
  <c r="AB371" i="6" s="1"/>
  <c r="Q366" i="6"/>
  <c r="Q367" i="6" s="1"/>
  <c r="Q368" i="6" s="1"/>
  <c r="Q369" i="6" s="1"/>
  <c r="Q370" i="6" s="1"/>
  <c r="Q371" i="6" s="1"/>
  <c r="AF366" i="6"/>
  <c r="AF367" i="6" s="1"/>
  <c r="AF368" i="6" s="1"/>
  <c r="AF369" i="6" s="1"/>
  <c r="AF370" i="6" s="1"/>
  <c r="AF371" i="6" s="1"/>
  <c r="AF372" i="6" s="1"/>
  <c r="F371" i="6"/>
  <c r="I371" i="6"/>
  <c r="AI366" i="6"/>
  <c r="AI367" i="6" s="1"/>
  <c r="AI368" i="6" s="1"/>
  <c r="AI369" i="6" s="1"/>
  <c r="AI370" i="6" s="1"/>
  <c r="AI371" i="6" s="1"/>
  <c r="D371" i="6"/>
  <c r="X366" i="6"/>
  <c r="X367" i="6" s="1"/>
  <c r="X368" i="6" s="1"/>
  <c r="X369" i="6" s="1"/>
  <c r="X370" i="6" s="1"/>
  <c r="X371" i="6" s="1"/>
  <c r="AH366" i="6"/>
  <c r="AH367" i="6" s="1"/>
  <c r="AH368" i="6" s="1"/>
  <c r="AH369" i="6" s="1"/>
  <c r="AH370" i="6" s="1"/>
  <c r="AH371" i="6" s="1"/>
  <c r="H371" i="6"/>
  <c r="L371" i="6"/>
  <c r="AD366" i="6"/>
  <c r="AD367" i="6" s="1"/>
  <c r="AD368" i="6" s="1"/>
  <c r="AD369" i="6" s="1"/>
  <c r="AD370" i="6" s="1"/>
  <c r="AD371" i="6" s="1"/>
  <c r="X93" i="6"/>
  <c r="E93" i="6"/>
  <c r="Y91" i="6"/>
  <c r="X107" i="12"/>
  <c r="K95" i="11"/>
  <c r="AG106" i="10"/>
  <c r="Z106" i="8"/>
  <c r="U91" i="6"/>
  <c r="AI107" i="12"/>
  <c r="AD95" i="11"/>
  <c r="AH106" i="10"/>
  <c r="AI94" i="8"/>
  <c r="L95" i="10"/>
  <c r="AD104" i="6"/>
  <c r="L104" i="6"/>
  <c r="AC93" i="7"/>
  <c r="L93" i="7"/>
  <c r="AC92" i="12"/>
  <c r="H91" i="7"/>
  <c r="R106" i="10"/>
  <c r="AK93" i="6"/>
  <c r="L93" i="6"/>
  <c r="AH91" i="6"/>
  <c r="I107" i="12"/>
  <c r="X106" i="11"/>
  <c r="N106" i="10"/>
  <c r="AH106" i="8"/>
  <c r="AK91" i="6"/>
  <c r="R107" i="12"/>
  <c r="F95" i="11"/>
  <c r="T106" i="10"/>
  <c r="S94" i="8"/>
  <c r="G95" i="10"/>
  <c r="AC104" i="6"/>
  <c r="J104" i="6"/>
  <c r="AG93" i="7"/>
  <c r="K93" i="7"/>
  <c r="X105" i="7"/>
  <c r="Y94" i="12"/>
  <c r="V106" i="11"/>
  <c r="AB105" i="7"/>
  <c r="AH105" i="7"/>
  <c r="S94" i="12"/>
  <c r="R106" i="11"/>
  <c r="S95" i="10"/>
  <c r="G93" i="7"/>
  <c r="Y107" i="12"/>
  <c r="E106" i="11"/>
  <c r="AF91" i="7"/>
  <c r="E107" i="12"/>
  <c r="T106" i="11"/>
  <c r="F95" i="10"/>
  <c r="R93" i="6"/>
  <c r="G93" i="6"/>
  <c r="X91" i="6"/>
  <c r="Z107" i="12"/>
  <c r="N95" i="11"/>
  <c r="AK106" i="10"/>
  <c r="W94" i="8"/>
  <c r="J91" i="7"/>
  <c r="AL107" i="12"/>
  <c r="U95" i="11"/>
  <c r="S106" i="10"/>
  <c r="V94" i="8"/>
  <c r="AK95" i="10"/>
  <c r="R104" i="6"/>
  <c r="K104" i="6"/>
  <c r="AI93" i="7"/>
  <c r="S91" i="7"/>
  <c r="N106" i="8"/>
  <c r="J106" i="10"/>
  <c r="U93" i="6"/>
  <c r="AI91" i="7"/>
  <c r="Y105" i="7"/>
  <c r="X94" i="12"/>
  <c r="K106" i="11"/>
  <c r="W95" i="10"/>
  <c r="AB91" i="7"/>
  <c r="U105" i="7"/>
  <c r="AI94" i="12"/>
  <c r="AD106" i="11"/>
  <c r="AI95" i="10"/>
  <c r="I106" i="8"/>
  <c r="T106" i="8"/>
  <c r="M104" i="6"/>
  <c r="AH93" i="7"/>
  <c r="AJ93" i="7"/>
  <c r="L91" i="7"/>
  <c r="F105" i="7"/>
  <c r="Z95" i="11"/>
  <c r="Z106" i="10"/>
  <c r="AC91" i="7"/>
  <c r="G105" i="7"/>
  <c r="AJ95" i="11"/>
  <c r="M106" i="8"/>
  <c r="K95" i="10"/>
  <c r="AE107" i="12"/>
  <c r="L106" i="11"/>
  <c r="AF91" i="6"/>
  <c r="AK94" i="12"/>
  <c r="K106" i="8"/>
  <c r="Q93" i="7"/>
  <c r="R91" i="6"/>
  <c r="T93" i="6"/>
  <c r="I91" i="7"/>
  <c r="Y95" i="11"/>
  <c r="H106" i="8"/>
  <c r="AD91" i="7"/>
  <c r="E105" i="7"/>
  <c r="E106" i="8"/>
  <c r="N95" i="10"/>
  <c r="U104" i="6"/>
  <c r="AI104" i="6"/>
  <c r="I93" i="7"/>
  <c r="Q91" i="6"/>
  <c r="AG107" i="12"/>
  <c r="AG95" i="10"/>
  <c r="AE91" i="6"/>
  <c r="T107" i="12"/>
  <c r="AI106" i="10"/>
  <c r="AD94" i="8"/>
  <c r="AD94" i="12"/>
  <c r="H91" i="6"/>
  <c r="AH95" i="11"/>
  <c r="G106" i="10"/>
  <c r="J107" i="12"/>
  <c r="AI91" i="6"/>
  <c r="V106" i="8"/>
  <c r="I95" i="11"/>
  <c r="W93" i="6"/>
  <c r="H93" i="6"/>
  <c r="D91" i="7"/>
  <c r="AF107" i="12"/>
  <c r="K94" i="8"/>
  <c r="M91" i="7"/>
  <c r="AI95" i="11"/>
  <c r="I95" i="10"/>
  <c r="S104" i="6"/>
  <c r="E91" i="6"/>
  <c r="AF93" i="6"/>
  <c r="W107" i="12"/>
  <c r="X106" i="10"/>
  <c r="Q93" i="12"/>
  <c r="H94" i="8"/>
  <c r="X93" i="7"/>
  <c r="L107" i="12"/>
  <c r="AJ91" i="6"/>
  <c r="AE106" i="10"/>
  <c r="V95" i="11"/>
  <c r="AJ106" i="11"/>
  <c r="S93" i="6"/>
  <c r="X95" i="11"/>
  <c r="E95" i="10"/>
  <c r="G94" i="8"/>
  <c r="AJ106" i="8"/>
  <c r="D93" i="7"/>
  <c r="Y93" i="6"/>
  <c r="D91" i="6"/>
  <c r="K106" i="10"/>
  <c r="M107" i="12"/>
  <c r="R106" i="8"/>
  <c r="AE93" i="7"/>
  <c r="AE94" i="12"/>
  <c r="AE105" i="7"/>
  <c r="AH95" i="10"/>
  <c r="AK91" i="7"/>
  <c r="AC93" i="6"/>
  <c r="D93" i="6"/>
  <c r="W105" i="7"/>
  <c r="W94" i="12"/>
  <c r="W106" i="11"/>
  <c r="Z95" i="10"/>
  <c r="Y106" i="8"/>
  <c r="J91" i="6"/>
  <c r="G107" i="12"/>
  <c r="AK106" i="11"/>
  <c r="I106" i="10"/>
  <c r="W106" i="8"/>
  <c r="AJ94" i="8"/>
  <c r="AJ104" i="6"/>
  <c r="E104" i="6"/>
  <c r="R93" i="7"/>
  <c r="V91" i="7"/>
  <c r="L94" i="12"/>
  <c r="AF105" i="7"/>
  <c r="Y94" i="8"/>
  <c r="AD93" i="6"/>
  <c r="P106" i="7"/>
  <c r="AI105" i="7"/>
  <c r="Z94" i="12"/>
  <c r="N106" i="11"/>
  <c r="AL95" i="10"/>
  <c r="AK94" i="8"/>
  <c r="I91" i="6"/>
  <c r="AL94" i="12"/>
  <c r="U106" i="11"/>
  <c r="Q105" i="10"/>
  <c r="AF106" i="8"/>
  <c r="T94" i="8"/>
  <c r="AH104" i="6"/>
  <c r="G104" i="6"/>
  <c r="T93" i="7"/>
  <c r="R91" i="7"/>
  <c r="L105" i="7"/>
  <c r="F94" i="12"/>
  <c r="L94" i="8"/>
  <c r="AE91" i="7"/>
  <c r="AC105" i="7"/>
  <c r="E94" i="12"/>
  <c r="AC104" i="10"/>
  <c r="AJ95" i="10"/>
  <c r="M91" i="6"/>
  <c r="AG94" i="12"/>
  <c r="G106" i="8"/>
  <c r="T91" i="6"/>
  <c r="T94" i="12"/>
  <c r="F94" i="8"/>
  <c r="U94" i="8"/>
  <c r="AI93" i="6"/>
  <c r="J93" i="6"/>
  <c r="G91" i="6"/>
  <c r="N107" i="12"/>
  <c r="Y106" i="11"/>
  <c r="E106" i="10"/>
  <c r="AG106" i="8"/>
  <c r="S91" i="6"/>
  <c r="H107" i="12"/>
  <c r="H95" i="11"/>
  <c r="AJ106" i="10"/>
  <c r="AL106" i="8"/>
  <c r="M94" i="8"/>
  <c r="Q104" i="6"/>
  <c r="F104" i="6"/>
  <c r="L91" i="6"/>
  <c r="Q93" i="6"/>
  <c r="Q106" i="12"/>
  <c r="AE94" i="8"/>
  <c r="G94" i="12"/>
  <c r="AD106" i="10"/>
  <c r="V93" i="7"/>
  <c r="E95" i="11"/>
  <c r="T95" i="11"/>
  <c r="W106" i="10"/>
  <c r="L106" i="10"/>
  <c r="S95" i="11"/>
  <c r="T95" i="10"/>
  <c r="AE95" i="11"/>
  <c r="J105" i="7"/>
  <c r="M106" i="10"/>
  <c r="H93" i="7"/>
  <c r="AF106" i="11"/>
  <c r="AG91" i="6"/>
  <c r="AG94" i="8"/>
  <c r="AK95" i="11"/>
  <c r="Q94" i="10"/>
  <c r="E93" i="7"/>
  <c r="L95" i="11"/>
  <c r="U107" i="12"/>
  <c r="U93" i="7"/>
  <c r="P92" i="7"/>
  <c r="V95" i="10"/>
  <c r="T91" i="7"/>
  <c r="F106" i="8"/>
  <c r="M105" i="7"/>
  <c r="AF106" i="10"/>
  <c r="AK93" i="7"/>
  <c r="R95" i="11"/>
  <c r="AF94" i="12"/>
  <c r="X106" i="8"/>
  <c r="F106" i="10"/>
  <c r="AG104" i="6"/>
  <c r="X91" i="7"/>
  <c r="J106" i="11"/>
  <c r="AJ94" i="12"/>
  <c r="J95" i="11"/>
  <c r="G106" i="11"/>
  <c r="V93" i="6"/>
  <c r="Q91" i="7"/>
  <c r="T105" i="7"/>
  <c r="I94" i="12"/>
  <c r="AC93" i="10"/>
  <c r="AD95" i="10"/>
  <c r="AG91" i="7"/>
  <c r="AJ105" i="7"/>
  <c r="R94" i="12"/>
  <c r="F106" i="11"/>
  <c r="R95" i="10"/>
  <c r="I94" i="8"/>
  <c r="AE106" i="8"/>
  <c r="V104" i="6"/>
  <c r="Y93" i="7"/>
  <c r="AF93" i="7"/>
  <c r="K91" i="7"/>
  <c r="AL106" i="11"/>
  <c r="U94" i="12"/>
  <c r="AH93" i="6"/>
  <c r="AJ93" i="6"/>
  <c r="Y91" i="7"/>
  <c r="I105" i="7"/>
  <c r="N94" i="12"/>
  <c r="J94" i="8"/>
  <c r="J95" i="10"/>
  <c r="U91" i="7"/>
  <c r="AD105" i="7"/>
  <c r="H94" i="12"/>
  <c r="H106" i="11"/>
  <c r="AE95" i="10"/>
  <c r="AL106" i="10"/>
  <c r="X94" i="8"/>
  <c r="AK104" i="6"/>
  <c r="AD93" i="7"/>
  <c r="F93" i="7"/>
  <c r="F91" i="7"/>
  <c r="AD107" i="12"/>
  <c r="AL95" i="11"/>
  <c r="H106" i="10"/>
  <c r="G91" i="7"/>
  <c r="AK107" i="12"/>
  <c r="AF95" i="11"/>
  <c r="E94" i="8"/>
  <c r="Z94" i="8"/>
  <c r="V105" i="7"/>
  <c r="K94" i="12"/>
  <c r="X95" i="10"/>
  <c r="AK105" i="7"/>
  <c r="J94" i="12"/>
  <c r="U106" i="10"/>
  <c r="U106" i="8"/>
  <c r="AE93" i="6"/>
  <c r="W91" i="7"/>
  <c r="Q105" i="7"/>
  <c r="AH94" i="12"/>
  <c r="M106" i="11"/>
  <c r="AF95" i="10"/>
  <c r="AK106" i="8"/>
  <c r="AG105" i="7"/>
  <c r="V94" i="12"/>
  <c r="AG106" i="11"/>
  <c r="U95" i="10"/>
  <c r="S106" i="8"/>
  <c r="AD106" i="8"/>
  <c r="W104" i="6"/>
  <c r="H104" i="6"/>
  <c r="M93" i="7"/>
  <c r="F107" i="12"/>
  <c r="S107" i="12"/>
  <c r="AG93" i="6"/>
  <c r="I93" i="6"/>
  <c r="V91" i="6"/>
  <c r="AH107" i="12"/>
  <c r="M95" i="11"/>
  <c r="Y106" i="10"/>
  <c r="AF94" i="8"/>
  <c r="AD91" i="6"/>
  <c r="V107" i="12"/>
  <c r="AG95" i="11"/>
  <c r="V106" i="10"/>
  <c r="N94" i="8"/>
  <c r="Y95" i="10"/>
  <c r="X104" i="6"/>
  <c r="D104" i="6"/>
  <c r="S93" i="7"/>
  <c r="J93" i="7"/>
  <c r="F91" i="6"/>
  <c r="K107" i="12"/>
  <c r="S106" i="11"/>
  <c r="AI106" i="8"/>
  <c r="K91" i="6"/>
  <c r="AH106" i="11"/>
  <c r="AC105" i="12"/>
  <c r="AL94" i="8"/>
  <c r="J106" i="8"/>
  <c r="AF104" i="6"/>
  <c r="W93" i="7"/>
  <c r="M95" i="10"/>
  <c r="K93" i="6"/>
  <c r="W95" i="11"/>
  <c r="E91" i="7"/>
  <c r="L106" i="8"/>
  <c r="AE104" i="6"/>
  <c r="T104" i="6"/>
  <c r="AC91" i="6"/>
  <c r="R94" i="8"/>
  <c r="G95" i="11"/>
  <c r="K105" i="7"/>
  <c r="H105" i="7"/>
  <c r="M93" i="6"/>
  <c r="D105" i="7"/>
  <c r="AJ91" i="7"/>
  <c r="M94" i="12"/>
  <c r="H95" i="10"/>
  <c r="Y104" i="6"/>
  <c r="Z106" i="11"/>
  <c r="F93" i="6"/>
  <c r="AE106" i="11"/>
  <c r="W91" i="6"/>
  <c r="AI106" i="11"/>
  <c r="AH94" i="8"/>
  <c r="I104" i="6"/>
  <c r="R105" i="7"/>
  <c r="AH91" i="7"/>
  <c r="I106" i="11"/>
  <c r="S105" i="7"/>
  <c r="AJ107" i="12"/>
  <c r="AG370" i="6" l="1"/>
  <c r="AG371" i="6" s="1"/>
  <c r="Q376" i="10"/>
  <c r="S368" i="7"/>
  <c r="S369" i="7" s="1"/>
  <c r="S370" i="7" s="1"/>
  <c r="S371" i="7" s="1"/>
  <c r="S367" i="6"/>
  <c r="S368" i="6" s="1"/>
  <c r="S369" i="6" s="1"/>
  <c r="S370" i="6" s="1"/>
  <c r="S371" i="6" s="1"/>
  <c r="S372" i="6" s="1"/>
  <c r="G372" i="7"/>
  <c r="Y370" i="7"/>
  <c r="Y371" i="7" s="1"/>
  <c r="AI376" i="10"/>
  <c r="U372" i="7"/>
  <c r="AD372" i="7"/>
  <c r="AB372" i="7"/>
  <c r="L376" i="10"/>
  <c r="Y376" i="10"/>
  <c r="K297" i="6"/>
  <c r="AG372" i="6"/>
  <c r="AF372" i="7"/>
  <c r="AK372" i="7"/>
  <c r="Q372" i="7"/>
  <c r="D48" i="9"/>
  <c r="BA409" i="14"/>
  <c r="E48" i="9"/>
  <c r="BB409" i="14"/>
  <c r="I48" i="9"/>
  <c r="BF409" i="14"/>
  <c r="F48" i="9"/>
  <c r="BC409" i="14"/>
  <c r="G48" i="9"/>
  <c r="BD409" i="14"/>
  <c r="AK46" i="9"/>
  <c r="Y46" i="9"/>
  <c r="AG47" i="9"/>
  <c r="U47" i="9"/>
  <c r="AC47" i="9"/>
  <c r="Q47" i="9"/>
  <c r="AJ47" i="9"/>
  <c r="X47" i="9"/>
  <c r="AH47" i="9"/>
  <c r="V47" i="9"/>
  <c r="Q372" i="6"/>
  <c r="L48" i="9"/>
  <c r="BI409" i="14"/>
  <c r="H48" i="9"/>
  <c r="BE409" i="14"/>
  <c r="BJ409" i="14"/>
  <c r="AC372" i="7"/>
  <c r="K48" i="9"/>
  <c r="BH409" i="14"/>
  <c r="J48" i="9"/>
  <c r="BG409" i="14"/>
  <c r="AE47" i="9"/>
  <c r="S47" i="9"/>
  <c r="AB47" i="9"/>
  <c r="P47" i="9"/>
  <c r="AF47" i="9"/>
  <c r="T47" i="9"/>
  <c r="AD47" i="9"/>
  <c r="R47" i="9"/>
  <c r="M47" i="9"/>
  <c r="AI47" i="9"/>
  <c r="W47" i="9"/>
  <c r="T415" i="14"/>
  <c r="Y415" i="14"/>
  <c r="S416" i="14"/>
  <c r="X415" i="14"/>
  <c r="Z415" i="14"/>
  <c r="S419" i="13"/>
  <c r="R416" i="13"/>
  <c r="X422" i="13"/>
  <c r="Z424" i="13"/>
  <c r="W415" i="13"/>
  <c r="U421" i="13"/>
  <c r="V415" i="13"/>
  <c r="Y420" i="13"/>
  <c r="T422" i="13"/>
  <c r="AT409" i="14"/>
  <c r="J410" i="14"/>
  <c r="L410" i="14"/>
  <c r="AV409" i="14"/>
  <c r="AU409" i="14"/>
  <c r="K410" i="14"/>
  <c r="G410" i="14"/>
  <c r="AQ409" i="14"/>
  <c r="H410" i="14"/>
  <c r="AR409" i="14"/>
  <c r="AL337" i="14"/>
  <c r="AL426" i="14" s="1"/>
  <c r="AH337" i="14"/>
  <c r="AH426" i="14" s="1"/>
  <c r="AD337" i="14"/>
  <c r="AD426" i="14" s="1"/>
  <c r="X337" i="14"/>
  <c r="T337" i="14"/>
  <c r="N337" i="14"/>
  <c r="J337" i="14"/>
  <c r="F337" i="14"/>
  <c r="AJ337" i="14"/>
  <c r="AJ426" i="14" s="1"/>
  <c r="AE337" i="14"/>
  <c r="AE426" i="14" s="1"/>
  <c r="W337" i="14"/>
  <c r="W426" i="14" s="1"/>
  <c r="R337" i="14"/>
  <c r="R426" i="14" s="1"/>
  <c r="K337" i="14"/>
  <c r="E337" i="14"/>
  <c r="AI337" i="14"/>
  <c r="AI426" i="14" s="1"/>
  <c r="AC337" i="14"/>
  <c r="AC426" i="14" s="1"/>
  <c r="V337" i="14"/>
  <c r="V426" i="14" s="1"/>
  <c r="Q337" i="14"/>
  <c r="Q426" i="14" s="1"/>
  <c r="I337" i="14"/>
  <c r="D337" i="14"/>
  <c r="D426" i="14" s="1"/>
  <c r="Z337" i="14"/>
  <c r="M337" i="14"/>
  <c r="AK337" i="14"/>
  <c r="AK426" i="14" s="1"/>
  <c r="Y337" i="14"/>
  <c r="L337" i="14"/>
  <c r="S337" i="14"/>
  <c r="AG337" i="14"/>
  <c r="AG426" i="14" s="1"/>
  <c r="H337" i="14"/>
  <c r="AF337" i="14"/>
  <c r="AF426" i="14" s="1"/>
  <c r="G337" i="14"/>
  <c r="U337" i="14"/>
  <c r="U426" i="14" s="1"/>
  <c r="AW409" i="14"/>
  <c r="M410" i="14"/>
  <c r="AO409" i="14"/>
  <c r="E410" i="14"/>
  <c r="AS409" i="14"/>
  <c r="I410" i="14"/>
  <c r="F410" i="14"/>
  <c r="AP409" i="14"/>
  <c r="D248" i="14"/>
  <c r="D145" i="14"/>
  <c r="Q145" i="14" s="1"/>
  <c r="P144" i="14"/>
  <c r="AB144" i="14" s="1"/>
  <c r="Q248" i="14"/>
  <c r="R144" i="14"/>
  <c r="R248" i="14" s="1"/>
  <c r="L144" i="14"/>
  <c r="L248" i="14" s="1"/>
  <c r="H144" i="14"/>
  <c r="H248" i="14" s="1"/>
  <c r="AG144" i="14"/>
  <c r="AG248" i="14" s="1"/>
  <c r="AE144" i="14"/>
  <c r="AE248" i="14" s="1"/>
  <c r="G144" i="14"/>
  <c r="G248" i="14" s="1"/>
  <c r="N144" i="14"/>
  <c r="N248" i="14" s="1"/>
  <c r="F144" i="14"/>
  <c r="F248" i="14" s="1"/>
  <c r="W144" i="14"/>
  <c r="W248" i="14" s="1"/>
  <c r="AH144" i="14"/>
  <c r="AH248" i="14" s="1"/>
  <c r="V144" i="14"/>
  <c r="V248" i="14" s="1"/>
  <c r="S144" i="14"/>
  <c r="S248" i="14" s="1"/>
  <c r="T144" i="14"/>
  <c r="T248" i="14" s="1"/>
  <c r="I144" i="14"/>
  <c r="I248" i="14" s="1"/>
  <c r="E144" i="14"/>
  <c r="E248" i="14" s="1"/>
  <c r="AL144" i="14"/>
  <c r="AL248" i="14" s="1"/>
  <c r="AJ144" i="14"/>
  <c r="AJ248" i="14" s="1"/>
  <c r="U144" i="14"/>
  <c r="U248" i="14" s="1"/>
  <c r="AF144" i="14"/>
  <c r="AF248" i="14" s="1"/>
  <c r="Z144" i="14"/>
  <c r="Z248" i="14" s="1"/>
  <c r="J144" i="14"/>
  <c r="J248" i="14" s="1"/>
  <c r="M144" i="14"/>
  <c r="M248" i="14" s="1"/>
  <c r="K144" i="14"/>
  <c r="K248" i="14" s="1"/>
  <c r="X144" i="14"/>
  <c r="X248" i="14" s="1"/>
  <c r="AI144" i="14"/>
  <c r="AI248" i="14" s="1"/>
  <c r="AD144" i="14"/>
  <c r="AD248" i="14" s="1"/>
  <c r="AK144" i="14"/>
  <c r="AK248" i="14" s="1"/>
  <c r="Y144" i="14"/>
  <c r="Y248" i="14" s="1"/>
  <c r="AC144" i="14"/>
  <c r="AC248" i="14" s="1"/>
  <c r="N410" i="14"/>
  <c r="AX409" i="14"/>
  <c r="L410" i="13"/>
  <c r="BH410" i="13" s="1"/>
  <c r="AV409" i="13"/>
  <c r="N409" i="13"/>
  <c r="BJ409" i="13" s="1"/>
  <c r="AX408" i="13"/>
  <c r="AS409" i="13"/>
  <c r="I410" i="13"/>
  <c r="BE410" i="13" s="1"/>
  <c r="G410" i="13"/>
  <c r="BC410" i="13" s="1"/>
  <c r="AQ409" i="13"/>
  <c r="D248" i="13"/>
  <c r="D145" i="13"/>
  <c r="Q144" i="13"/>
  <c r="Q248" i="13" s="1"/>
  <c r="AC144" i="13"/>
  <c r="AC248" i="13" s="1"/>
  <c r="K144" i="13"/>
  <c r="K248" i="13" s="1"/>
  <c r="F144" i="13"/>
  <c r="F248" i="13" s="1"/>
  <c r="T144" i="13"/>
  <c r="T248" i="13" s="1"/>
  <c r="AL144" i="13"/>
  <c r="AL248" i="13" s="1"/>
  <c r="AK144" i="13"/>
  <c r="AK248" i="13" s="1"/>
  <c r="AJ144" i="13"/>
  <c r="AJ248" i="13" s="1"/>
  <c r="AG144" i="13"/>
  <c r="AG248" i="13" s="1"/>
  <c r="M144" i="13"/>
  <c r="M248" i="13" s="1"/>
  <c r="E144" i="13"/>
  <c r="E248" i="13" s="1"/>
  <c r="H144" i="13"/>
  <c r="H248" i="13" s="1"/>
  <c r="W144" i="13"/>
  <c r="W248" i="13" s="1"/>
  <c r="AI144" i="13"/>
  <c r="AI248" i="13" s="1"/>
  <c r="AE144" i="13"/>
  <c r="AE248" i="13" s="1"/>
  <c r="S144" i="13"/>
  <c r="S248" i="13" s="1"/>
  <c r="G144" i="13"/>
  <c r="G248" i="13" s="1"/>
  <c r="J144" i="13"/>
  <c r="J248" i="13" s="1"/>
  <c r="U144" i="13"/>
  <c r="U248" i="13" s="1"/>
  <c r="AD144" i="13"/>
  <c r="AD248" i="13" s="1"/>
  <c r="AH144" i="13"/>
  <c r="AH248" i="13" s="1"/>
  <c r="Y144" i="13"/>
  <c r="Y248" i="13" s="1"/>
  <c r="I144" i="13"/>
  <c r="I248" i="13" s="1"/>
  <c r="L144" i="13"/>
  <c r="L248" i="13" s="1"/>
  <c r="X144" i="13"/>
  <c r="X248" i="13" s="1"/>
  <c r="N144" i="13"/>
  <c r="N248" i="13" s="1"/>
  <c r="Z144" i="13"/>
  <c r="Z248" i="13" s="1"/>
  <c r="V144" i="13"/>
  <c r="V248" i="13" s="1"/>
  <c r="AF144" i="13"/>
  <c r="AF248" i="13" s="1"/>
  <c r="R144" i="13"/>
  <c r="R248" i="13" s="1"/>
  <c r="F410" i="13"/>
  <c r="BB410" i="13" s="1"/>
  <c r="AP409" i="13"/>
  <c r="AO409" i="13"/>
  <c r="E410" i="13"/>
  <c r="BA410" i="13" s="1"/>
  <c r="AW409" i="13"/>
  <c r="M410" i="13"/>
  <c r="BI410" i="13" s="1"/>
  <c r="H410" i="13"/>
  <c r="BD410" i="13" s="1"/>
  <c r="AR409" i="13"/>
  <c r="K410" i="13"/>
  <c r="BG410" i="13" s="1"/>
  <c r="AU409" i="13"/>
  <c r="J410" i="13"/>
  <c r="BF410" i="13" s="1"/>
  <c r="AT409" i="13"/>
  <c r="AJ337" i="13"/>
  <c r="AJ426" i="13" s="1"/>
  <c r="AF337" i="13"/>
  <c r="AF426" i="13" s="1"/>
  <c r="Z337" i="13"/>
  <c r="V337" i="13"/>
  <c r="R337" i="13"/>
  <c r="L337" i="13"/>
  <c r="H337" i="13"/>
  <c r="D337" i="13"/>
  <c r="D426" i="13" s="1"/>
  <c r="C65" i="9" s="1"/>
  <c r="AI337" i="13"/>
  <c r="AI426" i="13" s="1"/>
  <c r="AE337" i="13"/>
  <c r="AE426" i="13" s="1"/>
  <c r="Y337" i="13"/>
  <c r="U337" i="13"/>
  <c r="Q337" i="13"/>
  <c r="Q426" i="13" s="1"/>
  <c r="K337" i="13"/>
  <c r="G337" i="13"/>
  <c r="AL337" i="13"/>
  <c r="AL426" i="13" s="1"/>
  <c r="AH337" i="13"/>
  <c r="AH426" i="13" s="1"/>
  <c r="AD337" i="13"/>
  <c r="AD426" i="13" s="1"/>
  <c r="X337" i="13"/>
  <c r="T337" i="13"/>
  <c r="N337" i="13"/>
  <c r="J337" i="13"/>
  <c r="F337" i="13"/>
  <c r="AC337" i="13"/>
  <c r="AC426" i="13" s="1"/>
  <c r="I337" i="13"/>
  <c r="W337" i="13"/>
  <c r="E337" i="13"/>
  <c r="AK337" i="13"/>
  <c r="AK426" i="13" s="1"/>
  <c r="AG337" i="13"/>
  <c r="AG426" i="13" s="1"/>
  <c r="S337" i="13"/>
  <c r="M337" i="13"/>
  <c r="S371" i="12"/>
  <c r="AQ370" i="12"/>
  <c r="T371" i="12"/>
  <c r="AR370" i="12"/>
  <c r="R371" i="12"/>
  <c r="AP370" i="12"/>
  <c r="U371" i="12"/>
  <c r="AS370" i="12"/>
  <c r="W371" i="12"/>
  <c r="AU370" i="12"/>
  <c r="V371" i="12"/>
  <c r="AT370" i="12"/>
  <c r="Z371" i="12"/>
  <c r="AX370" i="12"/>
  <c r="Q371" i="12"/>
  <c r="AO370" i="12"/>
  <c r="G373" i="12"/>
  <c r="H373" i="12"/>
  <c r="M372" i="12"/>
  <c r="AW371" i="12"/>
  <c r="J373" i="12"/>
  <c r="AH371" i="12"/>
  <c r="BF370" i="12"/>
  <c r="AC371" i="12"/>
  <c r="BA370" i="12"/>
  <c r="N373" i="12"/>
  <c r="AD371" i="12"/>
  <c r="BB370" i="12"/>
  <c r="F373" i="12"/>
  <c r="I373" i="12"/>
  <c r="AG371" i="12"/>
  <c r="BE370" i="12"/>
  <c r="AK371" i="12"/>
  <c r="BI370" i="12"/>
  <c r="AL371" i="12"/>
  <c r="BJ370" i="12"/>
  <c r="AI371" i="12"/>
  <c r="BG370" i="12"/>
  <c r="K373" i="12"/>
  <c r="L372" i="12"/>
  <c r="AV371" i="12"/>
  <c r="AE371" i="12"/>
  <c r="BC370" i="12"/>
  <c r="AF371" i="12"/>
  <c r="BD370" i="12"/>
  <c r="AJ371" i="12"/>
  <c r="BH370" i="12"/>
  <c r="E373" i="12"/>
  <c r="J373" i="11"/>
  <c r="R371" i="11"/>
  <c r="AP370" i="11"/>
  <c r="AH371" i="11"/>
  <c r="BF370" i="11"/>
  <c r="AI371" i="11"/>
  <c r="BG370" i="11"/>
  <c r="AJ371" i="11"/>
  <c r="BH370" i="11"/>
  <c r="AG371" i="11"/>
  <c r="BE370" i="11"/>
  <c r="AF371" i="11"/>
  <c r="BD370" i="11"/>
  <c r="U371" i="11"/>
  <c r="AS370" i="11"/>
  <c r="M373" i="11"/>
  <c r="X371" i="11"/>
  <c r="AV370" i="11"/>
  <c r="AD371" i="11"/>
  <c r="BB370" i="11"/>
  <c r="AL371" i="11"/>
  <c r="BJ370" i="11"/>
  <c r="S371" i="11"/>
  <c r="AQ370" i="11"/>
  <c r="I373" i="11"/>
  <c r="V371" i="11"/>
  <c r="AT370" i="11"/>
  <c r="L373" i="11"/>
  <c r="AK371" i="11"/>
  <c r="BI370" i="11"/>
  <c r="AE371" i="11"/>
  <c r="BC370" i="11"/>
  <c r="H372" i="11"/>
  <c r="AR371" i="11"/>
  <c r="K372" i="11"/>
  <c r="AU371" i="11"/>
  <c r="AC376" i="11"/>
  <c r="N371" i="11"/>
  <c r="AX370" i="11"/>
  <c r="F373" i="11"/>
  <c r="Y371" i="11"/>
  <c r="AW370" i="11"/>
  <c r="G373" i="11"/>
  <c r="E372" i="11"/>
  <c r="AO371" i="11"/>
  <c r="BA371" i="11"/>
  <c r="P196" i="7"/>
  <c r="AB209" i="7"/>
  <c r="G197" i="7"/>
  <c r="K197" i="7"/>
  <c r="L197" i="7"/>
  <c r="J197" i="7"/>
  <c r="D197" i="7"/>
  <c r="E197" i="7"/>
  <c r="H197" i="7"/>
  <c r="I197" i="7"/>
  <c r="M197" i="7"/>
  <c r="F197" i="7"/>
  <c r="AF197" i="7"/>
  <c r="AJ197" i="7"/>
  <c r="Q197" i="7"/>
  <c r="T197" i="7"/>
  <c r="R197" i="7"/>
  <c r="AE197" i="7"/>
  <c r="AI197" i="7"/>
  <c r="AG197" i="7"/>
  <c r="AC197" i="7"/>
  <c r="S197" i="7"/>
  <c r="U197" i="7"/>
  <c r="X197" i="7"/>
  <c r="W197" i="7"/>
  <c r="V197" i="7"/>
  <c r="AK197" i="7"/>
  <c r="AD197" i="7"/>
  <c r="Y197" i="7"/>
  <c r="AH197" i="7"/>
  <c r="H208" i="6"/>
  <c r="H298" i="6" s="1"/>
  <c r="G208" i="6"/>
  <c r="E208" i="6"/>
  <c r="I208" i="6"/>
  <c r="F208" i="6"/>
  <c r="J208" i="6"/>
  <c r="L208" i="6"/>
  <c r="D208" i="6"/>
  <c r="K208" i="6"/>
  <c r="T208" i="6"/>
  <c r="T298" i="6" s="1"/>
  <c r="S208" i="6"/>
  <c r="AI208" i="6"/>
  <c r="Y208" i="6"/>
  <c r="AK208" i="6"/>
  <c r="V208" i="6"/>
  <c r="M208" i="6"/>
  <c r="W208" i="6"/>
  <c r="AH208" i="6"/>
  <c r="AJ208" i="6"/>
  <c r="AG208" i="6"/>
  <c r="Q208" i="6"/>
  <c r="AC208" i="6"/>
  <c r="AD208" i="6"/>
  <c r="X208" i="6"/>
  <c r="R208" i="6"/>
  <c r="AE208" i="6"/>
  <c r="AF208" i="6"/>
  <c r="U208" i="6"/>
  <c r="AB195" i="7"/>
  <c r="P210" i="7"/>
  <c r="D197" i="6"/>
  <c r="F197" i="6"/>
  <c r="J197" i="6"/>
  <c r="L197" i="6"/>
  <c r="E197" i="6"/>
  <c r="I197" i="6"/>
  <c r="G197" i="6"/>
  <c r="K197" i="6"/>
  <c r="H197" i="6"/>
  <c r="T197" i="6"/>
  <c r="S197" i="6"/>
  <c r="AJ197" i="6"/>
  <c r="V197" i="6"/>
  <c r="U197" i="6"/>
  <c r="AE197" i="6"/>
  <c r="AD197" i="6"/>
  <c r="AC197" i="6"/>
  <c r="Y197" i="6"/>
  <c r="AI197" i="6"/>
  <c r="AK197" i="6"/>
  <c r="X197" i="6"/>
  <c r="AG197" i="6"/>
  <c r="R197" i="6"/>
  <c r="AF197" i="6"/>
  <c r="W197" i="6"/>
  <c r="Q197" i="6"/>
  <c r="M197" i="6"/>
  <c r="AH197" i="6"/>
  <c r="AA92" i="7"/>
  <c r="C297" i="6"/>
  <c r="C386" i="6" s="1"/>
  <c r="I297" i="6"/>
  <c r="G297" i="6"/>
  <c r="H297" i="6"/>
  <c r="F297" i="6"/>
  <c r="E297" i="6"/>
  <c r="D297" i="6"/>
  <c r="J297" i="6"/>
  <c r="Y297" i="6"/>
  <c r="AJ297" i="6"/>
  <c r="R297" i="6"/>
  <c r="Q297" i="6"/>
  <c r="AC297" i="6"/>
  <c r="AG297" i="6"/>
  <c r="AD297" i="6"/>
  <c r="U297" i="6"/>
  <c r="S297" i="6"/>
  <c r="W297" i="6"/>
  <c r="M297" i="6"/>
  <c r="P297" i="6"/>
  <c r="AI297" i="6"/>
  <c r="V297" i="6"/>
  <c r="AH297" i="6"/>
  <c r="T297" i="6"/>
  <c r="AB297" i="6"/>
  <c r="X297" i="6"/>
  <c r="AE297" i="6"/>
  <c r="C94" i="7"/>
  <c r="O93" i="7"/>
  <c r="C197" i="7"/>
  <c r="C287" i="7" s="1"/>
  <c r="C376" i="7" s="1"/>
  <c r="C108" i="7"/>
  <c r="O107" i="7"/>
  <c r="C211" i="7"/>
  <c r="C301" i="7" s="1"/>
  <c r="C390" i="7" s="1"/>
  <c r="C105" i="6"/>
  <c r="C208" i="6"/>
  <c r="L297" i="6"/>
  <c r="M298" i="6"/>
  <c r="AF297" i="6"/>
  <c r="AK297" i="6"/>
  <c r="E298" i="6"/>
  <c r="V376" i="10"/>
  <c r="AA106" i="7"/>
  <c r="C197" i="6"/>
  <c r="C287" i="6" s="1"/>
  <c r="C376" i="6" s="1"/>
  <c r="C94" i="6"/>
  <c r="I298" i="6"/>
  <c r="K198" i="12"/>
  <c r="G198" i="12"/>
  <c r="N198" i="12"/>
  <c r="J198" i="12"/>
  <c r="F198" i="12"/>
  <c r="M198" i="12"/>
  <c r="I198" i="12"/>
  <c r="E198" i="12"/>
  <c r="L198" i="12"/>
  <c r="H198" i="12"/>
  <c r="X198" i="12"/>
  <c r="U198" i="12"/>
  <c r="AE198" i="12"/>
  <c r="R198" i="12"/>
  <c r="AH198" i="12"/>
  <c r="AJ198" i="12"/>
  <c r="AG198" i="12"/>
  <c r="AI198" i="12"/>
  <c r="Z198" i="12"/>
  <c r="T198" i="12"/>
  <c r="Y198" i="12"/>
  <c r="V198" i="12"/>
  <c r="W198" i="12"/>
  <c r="S198" i="12"/>
  <c r="AD198" i="12"/>
  <c r="AL198" i="12"/>
  <c r="AF198" i="12"/>
  <c r="AK198" i="12"/>
  <c r="K211" i="12"/>
  <c r="G211" i="12"/>
  <c r="N211" i="12"/>
  <c r="J211" i="12"/>
  <c r="F211" i="12"/>
  <c r="M211" i="12"/>
  <c r="I211" i="12"/>
  <c r="E211" i="12"/>
  <c r="L211" i="12"/>
  <c r="H211" i="12"/>
  <c r="X211" i="12"/>
  <c r="U211" i="12"/>
  <c r="AE211" i="12"/>
  <c r="R211" i="12"/>
  <c r="AH211" i="12"/>
  <c r="AJ211" i="12"/>
  <c r="AG211" i="12"/>
  <c r="AI211" i="12"/>
  <c r="Z211" i="12"/>
  <c r="T211" i="12"/>
  <c r="Y211" i="12"/>
  <c r="V211" i="12"/>
  <c r="W211" i="12"/>
  <c r="S211" i="12"/>
  <c r="AD211" i="12"/>
  <c r="AL211" i="12"/>
  <c r="AF211" i="12"/>
  <c r="AK211" i="12"/>
  <c r="AC196" i="12"/>
  <c r="AC286" i="12" s="1"/>
  <c r="Q197" i="12"/>
  <c r="Q287" i="12" s="1"/>
  <c r="Q210" i="12"/>
  <c r="Q300" i="12" s="1"/>
  <c r="AC209" i="12"/>
  <c r="AC299" i="12" s="1"/>
  <c r="AJ287" i="12"/>
  <c r="AF287" i="12"/>
  <c r="Z287" i="12"/>
  <c r="V287" i="12"/>
  <c r="R287" i="12"/>
  <c r="L287" i="12"/>
  <c r="H287" i="12"/>
  <c r="D287" i="12"/>
  <c r="D376" i="12" s="1"/>
  <c r="AI287" i="12"/>
  <c r="AE287" i="12"/>
  <c r="Y287" i="12"/>
  <c r="Y376" i="12" s="1"/>
  <c r="U287" i="12"/>
  <c r="K287" i="12"/>
  <c r="G287" i="12"/>
  <c r="AL287" i="12"/>
  <c r="AH287" i="12"/>
  <c r="AD287" i="12"/>
  <c r="X287" i="12"/>
  <c r="X376" i="12" s="1"/>
  <c r="T287" i="12"/>
  <c r="N287" i="12"/>
  <c r="J287" i="12"/>
  <c r="F287" i="12"/>
  <c r="AK287" i="12"/>
  <c r="AG287" i="12"/>
  <c r="W287" i="12"/>
  <c r="S287" i="12"/>
  <c r="M287" i="12"/>
  <c r="I287" i="12"/>
  <c r="E287" i="12"/>
  <c r="AI300" i="12"/>
  <c r="AE300" i="12"/>
  <c r="Y300" i="12"/>
  <c r="U300" i="12"/>
  <c r="K300" i="12"/>
  <c r="G300" i="12"/>
  <c r="AL300" i="12"/>
  <c r="AH300" i="12"/>
  <c r="AD300" i="12"/>
  <c r="X300" i="12"/>
  <c r="T300" i="12"/>
  <c r="N300" i="12"/>
  <c r="J300" i="12"/>
  <c r="F300" i="12"/>
  <c r="AK300" i="12"/>
  <c r="S300" i="12"/>
  <c r="I300" i="12"/>
  <c r="AJ300" i="12"/>
  <c r="Z300" i="12"/>
  <c r="R300" i="12"/>
  <c r="H300" i="12"/>
  <c r="AG300" i="12"/>
  <c r="W300" i="12"/>
  <c r="M300" i="12"/>
  <c r="E300" i="12"/>
  <c r="AF300" i="12"/>
  <c r="V300" i="12"/>
  <c r="L300" i="12"/>
  <c r="D300" i="12"/>
  <c r="D389" i="12" s="1"/>
  <c r="D198" i="12"/>
  <c r="P94" i="12"/>
  <c r="D95" i="12"/>
  <c r="D211" i="12"/>
  <c r="P107" i="12"/>
  <c r="D108" i="12"/>
  <c r="AB93" i="12"/>
  <c r="AB106" i="12"/>
  <c r="L210" i="11"/>
  <c r="H210" i="11"/>
  <c r="K210" i="11"/>
  <c r="G210" i="11"/>
  <c r="J210" i="11"/>
  <c r="F210" i="11"/>
  <c r="M210" i="11"/>
  <c r="I210" i="11"/>
  <c r="E210" i="11"/>
  <c r="AD210" i="11"/>
  <c r="N210" i="11"/>
  <c r="T210" i="11"/>
  <c r="V210" i="11"/>
  <c r="AG210" i="11"/>
  <c r="W210" i="11"/>
  <c r="R210" i="11"/>
  <c r="AL210" i="11"/>
  <c r="U210" i="11"/>
  <c r="AE210" i="11"/>
  <c r="AF210" i="11"/>
  <c r="S210" i="11"/>
  <c r="AK210" i="11"/>
  <c r="Y210" i="11"/>
  <c r="AH210" i="11"/>
  <c r="Z210" i="11"/>
  <c r="AI210" i="11"/>
  <c r="X210" i="11"/>
  <c r="AJ210" i="11"/>
  <c r="L199" i="11"/>
  <c r="H199" i="11"/>
  <c r="K199" i="11"/>
  <c r="G199" i="11"/>
  <c r="J199" i="11"/>
  <c r="F199" i="11"/>
  <c r="M199" i="11"/>
  <c r="I199" i="11"/>
  <c r="E199" i="11"/>
  <c r="AD199" i="11"/>
  <c r="N199" i="11"/>
  <c r="T199" i="11"/>
  <c r="V199" i="11"/>
  <c r="AG199" i="11"/>
  <c r="W199" i="11"/>
  <c r="R199" i="11"/>
  <c r="AL199" i="11"/>
  <c r="U199" i="11"/>
  <c r="AE199" i="11"/>
  <c r="AF199" i="11"/>
  <c r="S199" i="11"/>
  <c r="AK199" i="11"/>
  <c r="Y199" i="11"/>
  <c r="AH199" i="11"/>
  <c r="Z199" i="11"/>
  <c r="AI199" i="11"/>
  <c r="X199" i="11"/>
  <c r="AJ199" i="11"/>
  <c r="D210" i="11"/>
  <c r="D107" i="11"/>
  <c r="AI299" i="11"/>
  <c r="AE299" i="11"/>
  <c r="Y299" i="11"/>
  <c r="U299" i="11"/>
  <c r="Q299" i="11"/>
  <c r="K299" i="11"/>
  <c r="G299" i="11"/>
  <c r="AK299" i="11"/>
  <c r="AF299" i="11"/>
  <c r="X299" i="11"/>
  <c r="S299" i="11"/>
  <c r="L299" i="11"/>
  <c r="F299" i="11"/>
  <c r="AJ299" i="11"/>
  <c r="AD299" i="11"/>
  <c r="W299" i="11"/>
  <c r="R299" i="11"/>
  <c r="J299" i="11"/>
  <c r="E299" i="11"/>
  <c r="AH299" i="11"/>
  <c r="AC299" i="11"/>
  <c r="V299" i="11"/>
  <c r="N299" i="11"/>
  <c r="I299" i="11"/>
  <c r="D299" i="11"/>
  <c r="D388" i="11" s="1"/>
  <c r="AL299" i="11"/>
  <c r="AG299" i="11"/>
  <c r="Z299" i="11"/>
  <c r="T299" i="11"/>
  <c r="M299" i="11"/>
  <c r="H299" i="11"/>
  <c r="D199" i="11"/>
  <c r="D96" i="11"/>
  <c r="AJ288" i="11"/>
  <c r="AF288" i="11"/>
  <c r="Z288" i="11"/>
  <c r="Z377" i="11" s="1"/>
  <c r="V288" i="11"/>
  <c r="R288" i="11"/>
  <c r="L288" i="11"/>
  <c r="H288" i="11"/>
  <c r="D288" i="11"/>
  <c r="D377" i="11" s="1"/>
  <c r="AK288" i="11"/>
  <c r="AE288" i="11"/>
  <c r="X288" i="11"/>
  <c r="S288" i="11"/>
  <c r="K288" i="11"/>
  <c r="F288" i="11"/>
  <c r="AI288" i="11"/>
  <c r="AD288" i="11"/>
  <c r="W288" i="11"/>
  <c r="W377" i="11" s="1"/>
  <c r="Q288" i="11"/>
  <c r="Q377" i="11" s="1"/>
  <c r="J288" i="11"/>
  <c r="E288" i="11"/>
  <c r="AH288" i="11"/>
  <c r="AC288" i="11"/>
  <c r="U288" i="11"/>
  <c r="N288" i="11"/>
  <c r="I288" i="11"/>
  <c r="AL288" i="11"/>
  <c r="AG288" i="11"/>
  <c r="Y288" i="11"/>
  <c r="T288" i="11"/>
  <c r="T377" i="11" s="1"/>
  <c r="M288" i="11"/>
  <c r="G288" i="11"/>
  <c r="AE210" i="8"/>
  <c r="S210" i="8"/>
  <c r="Y210" i="8"/>
  <c r="AK210" i="8"/>
  <c r="T210" i="8"/>
  <c r="AF210" i="8"/>
  <c r="X210" i="8"/>
  <c r="AJ210" i="8"/>
  <c r="AI210" i="8"/>
  <c r="W210" i="8"/>
  <c r="AG210" i="8"/>
  <c r="U210" i="8"/>
  <c r="AD210" i="8"/>
  <c r="R210" i="8"/>
  <c r="AH210" i="8"/>
  <c r="V210" i="8"/>
  <c r="N210" i="8"/>
  <c r="AL210" i="8"/>
  <c r="Z210" i="8"/>
  <c r="AK198" i="8"/>
  <c r="T198" i="8"/>
  <c r="S198" i="8"/>
  <c r="AF198" i="8"/>
  <c r="X198" i="8"/>
  <c r="AJ198" i="8"/>
  <c r="AI198" i="8"/>
  <c r="W198" i="8"/>
  <c r="AD198" i="8"/>
  <c r="R198" i="8"/>
  <c r="N198" i="8"/>
  <c r="AG198" i="8"/>
  <c r="U198" i="8"/>
  <c r="AH198" i="8"/>
  <c r="V198" i="8"/>
  <c r="AL198" i="8"/>
  <c r="Z198" i="8"/>
  <c r="M198" i="8"/>
  <c r="H198" i="8"/>
  <c r="AE198" i="8"/>
  <c r="Y198" i="8"/>
  <c r="M199" i="10"/>
  <c r="I199" i="10"/>
  <c r="E199" i="10"/>
  <c r="K199" i="10"/>
  <c r="G199" i="10"/>
  <c r="N199" i="10"/>
  <c r="J199" i="10"/>
  <c r="F199" i="10"/>
  <c r="L199" i="10"/>
  <c r="H199" i="10"/>
  <c r="AD199" i="10"/>
  <c r="AJ199" i="10"/>
  <c r="AG199" i="10"/>
  <c r="AE199" i="10"/>
  <c r="W199" i="10"/>
  <c r="T199" i="10"/>
  <c r="Y199" i="10"/>
  <c r="R199" i="10"/>
  <c r="AF199" i="10"/>
  <c r="AH199" i="10"/>
  <c r="AK199" i="10"/>
  <c r="AI199" i="10"/>
  <c r="AL199" i="10"/>
  <c r="V199" i="10"/>
  <c r="X199" i="10"/>
  <c r="U199" i="10"/>
  <c r="Z199" i="10"/>
  <c r="S199" i="10"/>
  <c r="Q198" i="10"/>
  <c r="Q288" i="10" s="1"/>
  <c r="Q377" i="10" s="1"/>
  <c r="Q209" i="10"/>
  <c r="Q299" i="10" s="1"/>
  <c r="K210" i="10"/>
  <c r="G210" i="10"/>
  <c r="M210" i="10"/>
  <c r="I210" i="10"/>
  <c r="E210" i="10"/>
  <c r="L210" i="10"/>
  <c r="H210" i="10"/>
  <c r="F210" i="10"/>
  <c r="N210" i="10"/>
  <c r="J210" i="10"/>
  <c r="AD210" i="10"/>
  <c r="AJ210" i="10"/>
  <c r="AG210" i="10"/>
  <c r="AE210" i="10"/>
  <c r="W210" i="10"/>
  <c r="T210" i="10"/>
  <c r="Y210" i="10"/>
  <c r="R210" i="10"/>
  <c r="AF210" i="10"/>
  <c r="AH210" i="10"/>
  <c r="AK210" i="10"/>
  <c r="AI210" i="10"/>
  <c r="AL210" i="10"/>
  <c r="V210" i="10"/>
  <c r="X210" i="10"/>
  <c r="U210" i="10"/>
  <c r="Z210" i="10"/>
  <c r="S210" i="10"/>
  <c r="K198" i="8"/>
  <c r="E198" i="8"/>
  <c r="I198" i="8"/>
  <c r="L210" i="8"/>
  <c r="H210" i="8"/>
  <c r="K210" i="8"/>
  <c r="G210" i="8"/>
  <c r="J210" i="8"/>
  <c r="F210" i="8"/>
  <c r="M210" i="8"/>
  <c r="I210" i="8"/>
  <c r="E210" i="8"/>
  <c r="J198" i="8"/>
  <c r="F198" i="8"/>
  <c r="L198" i="8"/>
  <c r="G198" i="8"/>
  <c r="AC197" i="10"/>
  <c r="AC287" i="10" s="1"/>
  <c r="AC376" i="10" s="1"/>
  <c r="AC208" i="10"/>
  <c r="AC298" i="10" s="1"/>
  <c r="M376" i="10"/>
  <c r="X376" i="10"/>
  <c r="AE375" i="8"/>
  <c r="G376" i="10"/>
  <c r="AJ375" i="8"/>
  <c r="AF376" i="10"/>
  <c r="R375" i="8"/>
  <c r="W375" i="8"/>
  <c r="AH375" i="8"/>
  <c r="AE376" i="10"/>
  <c r="W376" i="10"/>
  <c r="F376" i="10"/>
  <c r="AG375" i="8"/>
  <c r="V375" i="8"/>
  <c r="D199" i="10"/>
  <c r="D96" i="10"/>
  <c r="P95" i="10"/>
  <c r="AB94" i="10"/>
  <c r="AK288" i="10"/>
  <c r="AK377" i="10" s="1"/>
  <c r="AG288" i="10"/>
  <c r="AG377" i="10" s="1"/>
  <c r="W288" i="10"/>
  <c r="S288" i="10"/>
  <c r="S377" i="10" s="1"/>
  <c r="M288" i="10"/>
  <c r="I288" i="10"/>
  <c r="I377" i="10" s="1"/>
  <c r="E288" i="10"/>
  <c r="E377" i="10" s="1"/>
  <c r="AJ288" i="10"/>
  <c r="AJ377" i="10" s="1"/>
  <c r="AF288" i="10"/>
  <c r="Z288" i="10"/>
  <c r="Z377" i="10" s="1"/>
  <c r="V288" i="10"/>
  <c r="R288" i="10"/>
  <c r="R377" i="10" s="1"/>
  <c r="L288" i="10"/>
  <c r="L377" i="10" s="1"/>
  <c r="H288" i="10"/>
  <c r="H377" i="10" s="1"/>
  <c r="D288" i="10"/>
  <c r="D377" i="10" s="1"/>
  <c r="AI288" i="10"/>
  <c r="AE288" i="10"/>
  <c r="Y288" i="10"/>
  <c r="Y377" i="10" s="1"/>
  <c r="U288" i="10"/>
  <c r="U377" i="10" s="1"/>
  <c r="K288" i="10"/>
  <c r="K377" i="10" s="1"/>
  <c r="G288" i="10"/>
  <c r="AL288" i="10"/>
  <c r="AL377" i="10" s="1"/>
  <c r="AH288" i="10"/>
  <c r="AH377" i="10" s="1"/>
  <c r="AD288" i="10"/>
  <c r="AD377" i="10" s="1"/>
  <c r="X288" i="10"/>
  <c r="T288" i="10"/>
  <c r="T377" i="10" s="1"/>
  <c r="N288" i="10"/>
  <c r="N377" i="10" s="1"/>
  <c r="J288" i="10"/>
  <c r="J377" i="10" s="1"/>
  <c r="F288" i="10"/>
  <c r="AB105" i="10"/>
  <c r="D210" i="10"/>
  <c r="P106" i="10"/>
  <c r="D107" i="10"/>
  <c r="AJ299" i="10"/>
  <c r="AF299" i="10"/>
  <c r="Z299" i="10"/>
  <c r="V299" i="10"/>
  <c r="R299" i="10"/>
  <c r="L299" i="10"/>
  <c r="H299" i="10"/>
  <c r="D299" i="10"/>
  <c r="D388" i="10" s="1"/>
  <c r="AI299" i="10"/>
  <c r="AE299" i="10"/>
  <c r="Y299" i="10"/>
  <c r="U299" i="10"/>
  <c r="K299" i="10"/>
  <c r="G299" i="10"/>
  <c r="AL299" i="10"/>
  <c r="AH299" i="10"/>
  <c r="AD299" i="10"/>
  <c r="X299" i="10"/>
  <c r="T299" i="10"/>
  <c r="N299" i="10"/>
  <c r="J299" i="10"/>
  <c r="F299" i="10"/>
  <c r="AK299" i="10"/>
  <c r="AG299" i="10"/>
  <c r="W299" i="10"/>
  <c r="S299" i="10"/>
  <c r="M299" i="10"/>
  <c r="I299" i="10"/>
  <c r="E299" i="10"/>
  <c r="D210" i="8"/>
  <c r="D107" i="8"/>
  <c r="AL299" i="8"/>
  <c r="AH299" i="8"/>
  <c r="AD299" i="8"/>
  <c r="X299" i="8"/>
  <c r="T299" i="8"/>
  <c r="N299" i="8"/>
  <c r="J299" i="8"/>
  <c r="F299" i="8"/>
  <c r="AG299" i="8"/>
  <c r="Z299" i="8"/>
  <c r="U299" i="8"/>
  <c r="M299" i="8"/>
  <c r="H299" i="8"/>
  <c r="AK299" i="8"/>
  <c r="AF299" i="8"/>
  <c r="Y299" i="8"/>
  <c r="S299" i="8"/>
  <c r="L299" i="8"/>
  <c r="G299" i="8"/>
  <c r="AJ299" i="8"/>
  <c r="AE299" i="8"/>
  <c r="W299" i="8"/>
  <c r="R299" i="8"/>
  <c r="K299" i="8"/>
  <c r="E299" i="8"/>
  <c r="AI299" i="8"/>
  <c r="AC299" i="8"/>
  <c r="V299" i="8"/>
  <c r="Q299" i="8"/>
  <c r="I299" i="8"/>
  <c r="D299" i="8"/>
  <c r="D388" i="8" s="1"/>
  <c r="D198" i="8"/>
  <c r="D95" i="8"/>
  <c r="AL287" i="8"/>
  <c r="AL376" i="8" s="1"/>
  <c r="AH287" i="8"/>
  <c r="AD287" i="8"/>
  <c r="AD376" i="8" s="1"/>
  <c r="X287" i="8"/>
  <c r="X376" i="8" s="1"/>
  <c r="T287" i="8"/>
  <c r="T376" i="8" s="1"/>
  <c r="N287" i="8"/>
  <c r="N376" i="8" s="1"/>
  <c r="J287" i="8"/>
  <c r="J376" i="8" s="1"/>
  <c r="F287" i="8"/>
  <c r="F376" i="8" s="1"/>
  <c r="AK287" i="8"/>
  <c r="AK376" i="8" s="1"/>
  <c r="AF287" i="8"/>
  <c r="AF376" i="8" s="1"/>
  <c r="Y287" i="8"/>
  <c r="Y376" i="8" s="1"/>
  <c r="S287" i="8"/>
  <c r="S376" i="8" s="1"/>
  <c r="L287" i="8"/>
  <c r="L376" i="8" s="1"/>
  <c r="G287" i="8"/>
  <c r="G376" i="8" s="1"/>
  <c r="AJ287" i="8"/>
  <c r="AE287" i="8"/>
  <c r="W287" i="8"/>
  <c r="R287" i="8"/>
  <c r="K287" i="8"/>
  <c r="K376" i="8" s="1"/>
  <c r="E287" i="8"/>
  <c r="E376" i="8" s="1"/>
  <c r="AI287" i="8"/>
  <c r="AI376" i="8" s="1"/>
  <c r="AC287" i="8"/>
  <c r="AC376" i="8" s="1"/>
  <c r="V287" i="8"/>
  <c r="Q287" i="8"/>
  <c r="Q376" i="8" s="1"/>
  <c r="I287" i="8"/>
  <c r="I376" i="8" s="1"/>
  <c r="D287" i="8"/>
  <c r="D376" i="8" s="1"/>
  <c r="AG287" i="8"/>
  <c r="Z287" i="8"/>
  <c r="Z376" i="8" s="1"/>
  <c r="U287" i="8"/>
  <c r="U376" i="8" s="1"/>
  <c r="M287" i="8"/>
  <c r="M376" i="8" s="1"/>
  <c r="H287" i="8"/>
  <c r="H376" i="8" s="1"/>
  <c r="H372" i="7"/>
  <c r="M372" i="7"/>
  <c r="D372" i="6"/>
  <c r="H372" i="6"/>
  <c r="AI372" i="6"/>
  <c r="AJ372" i="6"/>
  <c r="W372" i="6"/>
  <c r="I372" i="6"/>
  <c r="K372" i="6"/>
  <c r="P372" i="6"/>
  <c r="V372" i="7"/>
  <c r="AH372" i="7"/>
  <c r="D372" i="7"/>
  <c r="I372" i="7"/>
  <c r="AE372" i="7"/>
  <c r="E372" i="7"/>
  <c r="AJ372" i="7"/>
  <c r="F209" i="7"/>
  <c r="J209" i="7"/>
  <c r="D209" i="7"/>
  <c r="G209" i="7"/>
  <c r="K209" i="7"/>
  <c r="E209" i="7"/>
  <c r="I209" i="7"/>
  <c r="H209" i="7"/>
  <c r="L209" i="7"/>
  <c r="M209" i="7"/>
  <c r="T209" i="7"/>
  <c r="AC209" i="7"/>
  <c r="S209" i="7"/>
  <c r="AD209" i="7"/>
  <c r="Y209" i="7"/>
  <c r="AF209" i="7"/>
  <c r="R209" i="7"/>
  <c r="AJ209" i="7"/>
  <c r="Q209" i="7"/>
  <c r="AE209" i="7"/>
  <c r="V209" i="7"/>
  <c r="U209" i="7"/>
  <c r="AI209" i="7"/>
  <c r="AK209" i="7"/>
  <c r="X209" i="7"/>
  <c r="AG209" i="7"/>
  <c r="W209" i="7"/>
  <c r="AH209" i="7"/>
  <c r="F195" i="7"/>
  <c r="J195" i="7"/>
  <c r="D195" i="7"/>
  <c r="G195" i="7"/>
  <c r="K195" i="7"/>
  <c r="E195" i="7"/>
  <c r="I195" i="7"/>
  <c r="H195" i="7"/>
  <c r="L195" i="7"/>
  <c r="M195" i="7"/>
  <c r="T195" i="7"/>
  <c r="AC195" i="7"/>
  <c r="S195" i="7"/>
  <c r="AD195" i="7"/>
  <c r="Y195" i="7"/>
  <c r="AF195" i="7"/>
  <c r="R195" i="7"/>
  <c r="AJ195" i="7"/>
  <c r="Q195" i="7"/>
  <c r="AE195" i="7"/>
  <c r="V195" i="7"/>
  <c r="U195" i="7"/>
  <c r="AI195" i="7"/>
  <c r="AK195" i="7"/>
  <c r="X195" i="7"/>
  <c r="AG195" i="7"/>
  <c r="W195" i="7"/>
  <c r="AH195" i="7"/>
  <c r="T372" i="7"/>
  <c r="X372" i="7"/>
  <c r="AI372" i="7"/>
  <c r="P372" i="7"/>
  <c r="Y372" i="7"/>
  <c r="R372" i="7"/>
  <c r="L372" i="7"/>
  <c r="J372" i="7"/>
  <c r="AG372" i="7"/>
  <c r="W372" i="7"/>
  <c r="F372" i="7"/>
  <c r="K372" i="7"/>
  <c r="S372" i="7"/>
  <c r="AJ298" i="7"/>
  <c r="AF298" i="7"/>
  <c r="AB298" i="7"/>
  <c r="AI298" i="7"/>
  <c r="AE298" i="7"/>
  <c r="AK298" i="7"/>
  <c r="AC298" i="7"/>
  <c r="AH298" i="7"/>
  <c r="AG298" i="7"/>
  <c r="X298" i="7"/>
  <c r="T298" i="7"/>
  <c r="P298" i="7"/>
  <c r="AD298" i="7"/>
  <c r="V298" i="7"/>
  <c r="R298" i="7"/>
  <c r="W298" i="7"/>
  <c r="G298" i="7"/>
  <c r="K298" i="7"/>
  <c r="U298" i="7"/>
  <c r="S298" i="7"/>
  <c r="E298" i="7"/>
  <c r="I298" i="7"/>
  <c r="M298" i="7"/>
  <c r="Y298" i="7"/>
  <c r="L298" i="7"/>
  <c r="D298" i="7"/>
  <c r="Q298" i="7"/>
  <c r="F298" i="7"/>
  <c r="H298" i="7"/>
  <c r="J298" i="7"/>
  <c r="AH284" i="7"/>
  <c r="AD284" i="7"/>
  <c r="AD373" i="7" s="1"/>
  <c r="AK284" i="7"/>
  <c r="AG284" i="7"/>
  <c r="AC284" i="7"/>
  <c r="AJ284" i="7"/>
  <c r="AF284" i="7"/>
  <c r="AB284" i="7"/>
  <c r="AI284" i="7"/>
  <c r="AE284" i="7"/>
  <c r="X284" i="7"/>
  <c r="T284" i="7"/>
  <c r="P284" i="7"/>
  <c r="E284" i="7"/>
  <c r="I284" i="7"/>
  <c r="M284" i="7"/>
  <c r="W284" i="7"/>
  <c r="S284" i="7"/>
  <c r="F284" i="7"/>
  <c r="J284" i="7"/>
  <c r="V284" i="7"/>
  <c r="V373" i="7" s="1"/>
  <c r="R284" i="7"/>
  <c r="G284" i="7"/>
  <c r="G373" i="7" s="1"/>
  <c r="K284" i="7"/>
  <c r="Q284" i="7"/>
  <c r="Q373" i="7" s="1"/>
  <c r="H284" i="7"/>
  <c r="Y284" i="7"/>
  <c r="L284" i="7"/>
  <c r="D284" i="7"/>
  <c r="U284" i="7"/>
  <c r="U373" i="7" s="1"/>
  <c r="Y372" i="6"/>
  <c r="E372" i="6"/>
  <c r="AC372" i="6"/>
  <c r="V372" i="6"/>
  <c r="AB372" i="6"/>
  <c r="M372" i="6"/>
  <c r="AD372" i="6"/>
  <c r="AH372" i="6"/>
  <c r="F372" i="6"/>
  <c r="J372" i="6"/>
  <c r="AK372" i="6"/>
  <c r="U372" i="6"/>
  <c r="R372" i="6"/>
  <c r="AE372" i="6"/>
  <c r="E195" i="6"/>
  <c r="I195" i="6"/>
  <c r="D195" i="6"/>
  <c r="H195" i="6"/>
  <c r="F195" i="6"/>
  <c r="J195" i="6"/>
  <c r="G195" i="6"/>
  <c r="K195" i="6"/>
  <c r="L195" i="6"/>
  <c r="W195" i="6"/>
  <c r="AH195" i="6"/>
  <c r="T195" i="6"/>
  <c r="AC195" i="6"/>
  <c r="S195" i="6"/>
  <c r="Y195" i="6"/>
  <c r="AJ195" i="6"/>
  <c r="AI195" i="6"/>
  <c r="AK195" i="6"/>
  <c r="V195" i="6"/>
  <c r="AF195" i="6"/>
  <c r="Q195" i="6"/>
  <c r="U195" i="6"/>
  <c r="X195" i="6"/>
  <c r="AE195" i="6"/>
  <c r="M195" i="6"/>
  <c r="AD195" i="6"/>
  <c r="AG195" i="6"/>
  <c r="R195" i="6"/>
  <c r="AJ284" i="6"/>
  <c r="AF284" i="6"/>
  <c r="AF373" i="6" s="1"/>
  <c r="AB284" i="6"/>
  <c r="V284" i="6"/>
  <c r="R284" i="6"/>
  <c r="L284" i="6"/>
  <c r="H284" i="6"/>
  <c r="H373" i="6" s="1"/>
  <c r="D284" i="6"/>
  <c r="D373" i="6" s="1"/>
  <c r="AH284" i="6"/>
  <c r="AC284" i="6"/>
  <c r="U284" i="6"/>
  <c r="P284" i="6"/>
  <c r="I284" i="6"/>
  <c r="AE284" i="6"/>
  <c r="W284" i="6"/>
  <c r="W373" i="6" s="1"/>
  <c r="M284" i="6"/>
  <c r="M373" i="6" s="1"/>
  <c r="F284" i="6"/>
  <c r="AK284" i="6"/>
  <c r="AD284" i="6"/>
  <c r="T284" i="6"/>
  <c r="K284" i="6"/>
  <c r="E284" i="6"/>
  <c r="AI284" i="6"/>
  <c r="Y284" i="6"/>
  <c r="Y373" i="6" s="1"/>
  <c r="S284" i="6"/>
  <c r="J284" i="6"/>
  <c r="G284" i="6"/>
  <c r="G373" i="6" s="1"/>
  <c r="AG284" i="6"/>
  <c r="X284" i="6"/>
  <c r="Q284" i="6"/>
  <c r="L372" i="6"/>
  <c r="X372" i="6"/>
  <c r="T372" i="6"/>
  <c r="AB92" i="7"/>
  <c r="M105" i="6"/>
  <c r="S94" i="6"/>
  <c r="F94" i="6"/>
  <c r="W92" i="7"/>
  <c r="Z95" i="12"/>
  <c r="W107" i="11"/>
  <c r="X96" i="10"/>
  <c r="AH107" i="8"/>
  <c r="AF94" i="7"/>
  <c r="M94" i="7"/>
  <c r="AD95" i="12"/>
  <c r="Z96" i="10"/>
  <c r="H106" i="7"/>
  <c r="R107" i="11"/>
  <c r="L95" i="8"/>
  <c r="M92" i="7"/>
  <c r="J95" i="12"/>
  <c r="AI96" i="11"/>
  <c r="E96" i="10"/>
  <c r="U95" i="8"/>
  <c r="AE95" i="12"/>
  <c r="AL96" i="10"/>
  <c r="AK92" i="7"/>
  <c r="U105" i="6"/>
  <c r="E105" i="6"/>
  <c r="M94" i="6"/>
  <c r="I94" i="6"/>
  <c r="I92" i="7"/>
  <c r="AC93" i="12"/>
  <c r="Y96" i="11"/>
  <c r="F96" i="10"/>
  <c r="T95" i="8"/>
  <c r="X94" i="7"/>
  <c r="AB106" i="7"/>
  <c r="AJ108" i="12"/>
  <c r="Y107" i="10"/>
  <c r="AE92" i="6"/>
  <c r="F96" i="11"/>
  <c r="AG106" i="7"/>
  <c r="AK92" i="6"/>
  <c r="AE108" i="12"/>
  <c r="I96" i="11"/>
  <c r="R107" i="10"/>
  <c r="S106" i="7"/>
  <c r="M108" i="12"/>
  <c r="AG107" i="10"/>
  <c r="T92" i="6"/>
  <c r="L96" i="11"/>
  <c r="AJ92" i="6"/>
  <c r="E106" i="7"/>
  <c r="AD108" i="12"/>
  <c r="G96" i="11"/>
  <c r="AF107" i="8"/>
  <c r="AK108" i="12"/>
  <c r="AG95" i="8"/>
  <c r="F107" i="11"/>
  <c r="M96" i="10"/>
  <c r="AF105" i="6"/>
  <c r="AI105" i="6"/>
  <c r="Q94" i="6"/>
  <c r="H94" i="6"/>
  <c r="Q92" i="7"/>
  <c r="X95" i="12"/>
  <c r="E107" i="11"/>
  <c r="Y96" i="10"/>
  <c r="X107" i="8"/>
  <c r="K94" i="7"/>
  <c r="D94" i="7"/>
  <c r="K95" i="12"/>
  <c r="AD96" i="10"/>
  <c r="AE92" i="7"/>
  <c r="AE96" i="10"/>
  <c r="AK107" i="11"/>
  <c r="Z107" i="11"/>
  <c r="E107" i="10"/>
  <c r="W105" i="6"/>
  <c r="K105" i="6"/>
  <c r="U94" i="6"/>
  <c r="D94" i="6"/>
  <c r="AG92" i="6"/>
  <c r="V108" i="12"/>
  <c r="W96" i="11"/>
  <c r="Z107" i="10"/>
  <c r="AI95" i="8"/>
  <c r="AI94" i="7"/>
  <c r="R106" i="7"/>
  <c r="AC106" i="12"/>
  <c r="N107" i="10"/>
  <c r="K92" i="6"/>
  <c r="J107" i="8"/>
  <c r="AJ106" i="7"/>
  <c r="W92" i="6"/>
  <c r="I108" i="12"/>
  <c r="H107" i="8"/>
  <c r="I107" i="10"/>
  <c r="X92" i="7"/>
  <c r="S107" i="11"/>
  <c r="G95" i="8"/>
  <c r="S95" i="12"/>
  <c r="K95" i="8"/>
  <c r="I105" i="6"/>
  <c r="W106" i="7"/>
  <c r="R108" i="12"/>
  <c r="E96" i="11"/>
  <c r="G94" i="7"/>
  <c r="AJ94" i="7"/>
  <c r="H107" i="11"/>
  <c r="AI107" i="8"/>
  <c r="AI96" i="10"/>
  <c r="M106" i="7"/>
  <c r="AI107" i="11"/>
  <c r="K107" i="8"/>
  <c r="J107" i="10"/>
  <c r="M107" i="11"/>
  <c r="T107" i="8"/>
  <c r="U95" i="12"/>
  <c r="AC94" i="10"/>
  <c r="J92" i="7"/>
  <c r="K108" i="12"/>
  <c r="AH95" i="8"/>
  <c r="Z96" i="11"/>
  <c r="E107" i="8"/>
  <c r="Z95" i="8"/>
  <c r="AJ105" i="6"/>
  <c r="X94" i="6"/>
  <c r="J94" i="6"/>
  <c r="D92" i="7"/>
  <c r="AE96" i="11"/>
  <c r="L96" i="10"/>
  <c r="AK94" i="7"/>
  <c r="X106" i="7"/>
  <c r="M107" i="10"/>
  <c r="H95" i="12"/>
  <c r="AK107" i="8"/>
  <c r="I96" i="10"/>
  <c r="Z108" i="12"/>
  <c r="Q105" i="6"/>
  <c r="AF94" i="6"/>
  <c r="Q106" i="7"/>
  <c r="E108" i="12"/>
  <c r="AC105" i="10"/>
  <c r="U94" i="7"/>
  <c r="Y94" i="7"/>
  <c r="S92" i="7"/>
  <c r="Y95" i="8"/>
  <c r="Q107" i="12"/>
  <c r="H96" i="10"/>
  <c r="V95" i="12"/>
  <c r="U107" i="11"/>
  <c r="S96" i="10"/>
  <c r="M92" i="6"/>
  <c r="AL96" i="11"/>
  <c r="R95" i="8"/>
  <c r="AJ95" i="8"/>
  <c r="H105" i="6"/>
  <c r="G94" i="6"/>
  <c r="AI108" i="12"/>
  <c r="AL107" i="10"/>
  <c r="Q94" i="7"/>
  <c r="N107" i="8"/>
  <c r="H95" i="8"/>
  <c r="J92" i="6"/>
  <c r="M107" i="8"/>
  <c r="R92" i="7"/>
  <c r="AD107" i="8"/>
  <c r="AK105" i="6"/>
  <c r="AC94" i="6"/>
  <c r="D92" i="6"/>
  <c r="G107" i="8"/>
  <c r="AH94" i="7"/>
  <c r="AC94" i="7"/>
  <c r="M96" i="11"/>
  <c r="AH108" i="12"/>
  <c r="U92" i="7"/>
  <c r="AD107" i="11"/>
  <c r="W107" i="8"/>
  <c r="K96" i="11"/>
  <c r="X108" i="12"/>
  <c r="AJ107" i="10"/>
  <c r="I107" i="11"/>
  <c r="F92" i="7"/>
  <c r="F107" i="8"/>
  <c r="G96" i="10"/>
  <c r="X105" i="6"/>
  <c r="R94" i="6"/>
  <c r="Y92" i="6"/>
  <c r="J96" i="11"/>
  <c r="T94" i="7"/>
  <c r="V92" i="7"/>
  <c r="AE107" i="8"/>
  <c r="AJ92" i="7"/>
  <c r="AC106" i="7"/>
  <c r="AC105" i="6"/>
  <c r="W94" i="6"/>
  <c r="W95" i="12"/>
  <c r="J95" i="8"/>
  <c r="Z107" i="8"/>
  <c r="E94" i="7"/>
  <c r="F95" i="8"/>
  <c r="AH107" i="11"/>
  <c r="AD92" i="7"/>
  <c r="G107" i="11"/>
  <c r="S107" i="8"/>
  <c r="M95" i="8"/>
  <c r="AJ107" i="11"/>
  <c r="V105" i="6"/>
  <c r="AJ94" i="6"/>
  <c r="G92" i="6"/>
  <c r="I107" i="8"/>
  <c r="H94" i="7"/>
  <c r="K92" i="7"/>
  <c r="V96" i="11"/>
  <c r="W108" i="12"/>
  <c r="AG92" i="7"/>
  <c r="AG107" i="11"/>
  <c r="R107" i="8"/>
  <c r="H96" i="11"/>
  <c r="AG105" i="6"/>
  <c r="AE94" i="6"/>
  <c r="AI92" i="7"/>
  <c r="N107" i="11"/>
  <c r="AG107" i="8"/>
  <c r="AD94" i="7"/>
  <c r="AF96" i="10"/>
  <c r="L107" i="11"/>
  <c r="E92" i="7"/>
  <c r="Q94" i="12"/>
  <c r="J96" i="10"/>
  <c r="I95" i="12"/>
  <c r="AF92" i="7"/>
  <c r="AJ107" i="8"/>
  <c r="G95" i="12"/>
  <c r="AE107" i="10"/>
  <c r="H107" i="10"/>
  <c r="AL95" i="8"/>
  <c r="S105" i="6"/>
  <c r="V94" i="6"/>
  <c r="AF95" i="12"/>
  <c r="E95" i="8"/>
  <c r="V94" i="7"/>
  <c r="AC92" i="6"/>
  <c r="AK106" i="7"/>
  <c r="AL95" i="12"/>
  <c r="F108" i="12"/>
  <c r="Y105" i="6"/>
  <c r="K94" i="6"/>
  <c r="L95" i="12"/>
  <c r="J107" i="11"/>
  <c r="Y107" i="8"/>
  <c r="I94" i="7"/>
  <c r="N96" i="10"/>
  <c r="AF96" i="11"/>
  <c r="AD92" i="6"/>
  <c r="AG96" i="11"/>
  <c r="AE95" i="8"/>
  <c r="Q106" i="10"/>
  <c r="AH96" i="11"/>
  <c r="AH105" i="6"/>
  <c r="J105" i="6"/>
  <c r="AD94" i="6"/>
  <c r="L94" i="6"/>
  <c r="T92" i="7"/>
  <c r="F95" i="12"/>
  <c r="X96" i="11"/>
  <c r="K96" i="10"/>
  <c r="N95" i="8"/>
  <c r="AG94" i="7"/>
  <c r="P107" i="7"/>
  <c r="S108" i="12"/>
  <c r="X107" i="10"/>
  <c r="G92" i="7"/>
  <c r="T96" i="11"/>
  <c r="W95" i="8"/>
  <c r="U92" i="6"/>
  <c r="AG108" i="12"/>
  <c r="AD96" i="11"/>
  <c r="AI107" i="10"/>
  <c r="V106" i="7"/>
  <c r="U108" i="12"/>
  <c r="AK107" i="10"/>
  <c r="AF92" i="6"/>
  <c r="AD105" i="6"/>
  <c r="AH94" i="6"/>
  <c r="V92" i="6"/>
  <c r="AF107" i="10"/>
  <c r="F106" i="7"/>
  <c r="AJ95" i="12"/>
  <c r="I92" i="6"/>
  <c r="L92" i="7"/>
  <c r="R96" i="10"/>
  <c r="T96" i="10"/>
  <c r="H92" i="7"/>
  <c r="D105" i="6"/>
  <c r="AL108" i="12"/>
  <c r="V95" i="8"/>
  <c r="H108" i="12"/>
  <c r="I95" i="8"/>
  <c r="G105" i="6"/>
  <c r="AH92" i="6"/>
  <c r="AD107" i="10"/>
  <c r="S96" i="11"/>
  <c r="J106" i="7"/>
  <c r="AL107" i="8"/>
  <c r="AF108" i="12"/>
  <c r="R105" i="6"/>
  <c r="AK94" i="6"/>
  <c r="X92" i="6"/>
  <c r="N96" i="11"/>
  <c r="W94" i="7"/>
  <c r="L106" i="7"/>
  <c r="AL107" i="11"/>
  <c r="AK95" i="12"/>
  <c r="AD106" i="7"/>
  <c r="N108" i="12"/>
  <c r="K107" i="10"/>
  <c r="V107" i="11"/>
  <c r="R96" i="11"/>
  <c r="AI94" i="6"/>
  <c r="T106" i="7"/>
  <c r="X107" i="11"/>
  <c r="F107" i="10"/>
  <c r="Q92" i="6"/>
  <c r="P93" i="7"/>
  <c r="AH107" i="10"/>
  <c r="R95" i="12"/>
  <c r="AH96" i="10"/>
  <c r="L92" i="6"/>
  <c r="AE106" i="7"/>
  <c r="T107" i="10"/>
  <c r="S92" i="6"/>
  <c r="Q95" i="10"/>
  <c r="H92" i="6"/>
  <c r="T95" i="12"/>
  <c r="L105" i="6"/>
  <c r="AI106" i="7"/>
  <c r="G108" i="12"/>
  <c r="W107" i="10"/>
  <c r="R94" i="7"/>
  <c r="K107" i="11"/>
  <c r="L108" i="12"/>
  <c r="X95" i="8"/>
  <c r="U96" i="10"/>
  <c r="AG94" i="6"/>
  <c r="D106" i="7"/>
  <c r="AE107" i="11"/>
  <c r="AE94" i="7"/>
  <c r="F92" i="6"/>
  <c r="AF106" i="7"/>
  <c r="L107" i="10"/>
  <c r="E95" i="12"/>
  <c r="AJ96" i="10"/>
  <c r="Y95" i="12"/>
  <c r="G106" i="7"/>
  <c r="AF107" i="11"/>
  <c r="F105" i="6"/>
  <c r="Y106" i="7"/>
  <c r="J108" i="12"/>
  <c r="G107" i="10"/>
  <c r="S94" i="7"/>
  <c r="AD95" i="8"/>
  <c r="S107" i="10"/>
  <c r="AI95" i="12"/>
  <c r="V96" i="10"/>
  <c r="AI92" i="6"/>
  <c r="AH106" i="7"/>
  <c r="AE105" i="6"/>
  <c r="E94" i="6"/>
  <c r="AH95" i="12"/>
  <c r="AK96" i="10"/>
  <c r="F94" i="7"/>
  <c r="AG95" i="12"/>
  <c r="AH92" i="7"/>
  <c r="U107" i="8"/>
  <c r="AK96" i="11"/>
  <c r="AK95" i="8"/>
  <c r="W96" i="10"/>
  <c r="T107" i="11"/>
  <c r="U106" i="7"/>
  <c r="U96" i="11"/>
  <c r="E92" i="6"/>
  <c r="M95" i="12"/>
  <c r="V107" i="10"/>
  <c r="T94" i="6"/>
  <c r="I106" i="7"/>
  <c r="Y107" i="11"/>
  <c r="S95" i="8"/>
  <c r="J94" i="7"/>
  <c r="L107" i="8"/>
  <c r="AJ96" i="11"/>
  <c r="K106" i="7"/>
  <c r="T105" i="6"/>
  <c r="Y94" i="6"/>
  <c r="Y92" i="7"/>
  <c r="AG96" i="10"/>
  <c r="L94" i="7"/>
  <c r="N95" i="12"/>
  <c r="AC92" i="7"/>
  <c r="AF95" i="8"/>
  <c r="Y108" i="12"/>
  <c r="U107" i="10"/>
  <c r="T108" i="12"/>
  <c r="R92" i="6"/>
  <c r="V107" i="8"/>
  <c r="AC373" i="7" l="1"/>
  <c r="AI377" i="10"/>
  <c r="AF373" i="7"/>
  <c r="AK373" i="7"/>
  <c r="AG373" i="6"/>
  <c r="M373" i="7"/>
  <c r="AB373" i="7"/>
  <c r="Q373" i="6"/>
  <c r="V377" i="10"/>
  <c r="S373" i="6"/>
  <c r="AE373" i="7"/>
  <c r="BJ410" i="14"/>
  <c r="H49" i="9"/>
  <c r="BE410" i="14"/>
  <c r="L49" i="9"/>
  <c r="BI410" i="14"/>
  <c r="F49" i="9"/>
  <c r="BC410" i="14"/>
  <c r="K49" i="9"/>
  <c r="BH410" i="14"/>
  <c r="M48" i="9"/>
  <c r="AJ48" i="9"/>
  <c r="X48" i="9"/>
  <c r="J49" i="9"/>
  <c r="BG410" i="14"/>
  <c r="I49" i="9"/>
  <c r="BF410" i="14"/>
  <c r="AK47" i="9"/>
  <c r="Y47" i="9"/>
  <c r="AI48" i="9"/>
  <c r="W48" i="9"/>
  <c r="AE48" i="9"/>
  <c r="S48" i="9"/>
  <c r="AG48" i="9"/>
  <c r="U48" i="9"/>
  <c r="P48" i="9"/>
  <c r="AB48" i="9"/>
  <c r="AB373" i="6"/>
  <c r="AE298" i="6"/>
  <c r="G298" i="6"/>
  <c r="D49" i="9"/>
  <c r="BA410" i="14"/>
  <c r="G49" i="9"/>
  <c r="BD410" i="14"/>
  <c r="AF48" i="9"/>
  <c r="T48" i="9"/>
  <c r="W298" i="6"/>
  <c r="F298" i="6"/>
  <c r="E49" i="9"/>
  <c r="BB410" i="14"/>
  <c r="AH48" i="9"/>
  <c r="V48" i="9"/>
  <c r="AD48" i="9"/>
  <c r="R48" i="9"/>
  <c r="AC48" i="9"/>
  <c r="Q48" i="9"/>
  <c r="X416" i="14"/>
  <c r="Y416" i="14"/>
  <c r="Z416" i="14"/>
  <c r="S417" i="14"/>
  <c r="T416" i="14"/>
  <c r="Y421" i="13"/>
  <c r="U422" i="13"/>
  <c r="Z425" i="13"/>
  <c r="R417" i="13"/>
  <c r="V416" i="13"/>
  <c r="T423" i="13"/>
  <c r="W416" i="13"/>
  <c r="X423" i="13"/>
  <c r="S420" i="13"/>
  <c r="D249" i="14"/>
  <c r="D146" i="14"/>
  <c r="Q146" i="14" s="1"/>
  <c r="P145" i="14"/>
  <c r="AB145" i="14" s="1"/>
  <c r="Q249" i="14"/>
  <c r="R145" i="14"/>
  <c r="R249" i="14" s="1"/>
  <c r="E145" i="14"/>
  <c r="E249" i="14" s="1"/>
  <c r="AL145" i="14"/>
  <c r="AL249" i="14" s="1"/>
  <c r="AI145" i="14"/>
  <c r="AI249" i="14" s="1"/>
  <c r="AK145" i="14"/>
  <c r="AK249" i="14" s="1"/>
  <c r="T145" i="14"/>
  <c r="T249" i="14" s="1"/>
  <c r="N145" i="14"/>
  <c r="N249" i="14" s="1"/>
  <c r="F145" i="14"/>
  <c r="F249" i="14" s="1"/>
  <c r="H145" i="14"/>
  <c r="H249" i="14" s="1"/>
  <c r="K145" i="14"/>
  <c r="K249" i="14" s="1"/>
  <c r="G145" i="14"/>
  <c r="G249" i="14" s="1"/>
  <c r="W145" i="14"/>
  <c r="W249" i="14" s="1"/>
  <c r="X145" i="14"/>
  <c r="X249" i="14" s="1"/>
  <c r="V145" i="14"/>
  <c r="V249" i="14" s="1"/>
  <c r="S145" i="14"/>
  <c r="S249" i="14" s="1"/>
  <c r="Z145" i="14"/>
  <c r="Z249" i="14" s="1"/>
  <c r="AG145" i="14"/>
  <c r="AG249" i="14" s="1"/>
  <c r="U145" i="14"/>
  <c r="U249" i="14" s="1"/>
  <c r="M145" i="14"/>
  <c r="M249" i="14" s="1"/>
  <c r="AH145" i="14"/>
  <c r="AH249" i="14" s="1"/>
  <c r="AJ145" i="14"/>
  <c r="AJ249" i="14" s="1"/>
  <c r="AD145" i="14"/>
  <c r="AD249" i="14" s="1"/>
  <c r="AE145" i="14"/>
  <c r="AE249" i="14" s="1"/>
  <c r="J145" i="14"/>
  <c r="J249" i="14" s="1"/>
  <c r="I145" i="14"/>
  <c r="I249" i="14" s="1"/>
  <c r="L145" i="14"/>
  <c r="L249" i="14" s="1"/>
  <c r="AF145" i="14"/>
  <c r="AF249" i="14" s="1"/>
  <c r="Y145" i="14"/>
  <c r="Y249" i="14" s="1"/>
  <c r="AC145" i="14"/>
  <c r="AC249" i="14" s="1"/>
  <c r="I411" i="14"/>
  <c r="AS410" i="14"/>
  <c r="M411" i="14"/>
  <c r="AW410" i="14"/>
  <c r="H411" i="14"/>
  <c r="AR410" i="14"/>
  <c r="L411" i="14"/>
  <c r="AV410" i="14"/>
  <c r="K411" i="14"/>
  <c r="AU410" i="14"/>
  <c r="AI338" i="14"/>
  <c r="AI427" i="14" s="1"/>
  <c r="AE338" i="14"/>
  <c r="AE427" i="14" s="1"/>
  <c r="Y338" i="14"/>
  <c r="U338" i="14"/>
  <c r="U427" i="14" s="1"/>
  <c r="Q338" i="14"/>
  <c r="Q427" i="14" s="1"/>
  <c r="K338" i="14"/>
  <c r="G338" i="14"/>
  <c r="AK338" i="14"/>
  <c r="AK427" i="14" s="1"/>
  <c r="AF338" i="14"/>
  <c r="AF427" i="14" s="1"/>
  <c r="X338" i="14"/>
  <c r="S338" i="14"/>
  <c r="L338" i="14"/>
  <c r="F338" i="14"/>
  <c r="AJ338" i="14"/>
  <c r="AJ427" i="14" s="1"/>
  <c r="AD338" i="14"/>
  <c r="AD427" i="14" s="1"/>
  <c r="W338" i="14"/>
  <c r="W427" i="14" s="1"/>
  <c r="R338" i="14"/>
  <c r="R427" i="14" s="1"/>
  <c r="J338" i="14"/>
  <c r="E338" i="14"/>
  <c r="AC338" i="14"/>
  <c r="AC427" i="14" s="1"/>
  <c r="N338" i="14"/>
  <c r="D338" i="14"/>
  <c r="D427" i="14" s="1"/>
  <c r="AL338" i="14"/>
  <c r="AL427" i="14" s="1"/>
  <c r="Z338" i="14"/>
  <c r="M338" i="14"/>
  <c r="AG338" i="14"/>
  <c r="AG427" i="14" s="1"/>
  <c r="H338" i="14"/>
  <c r="V338" i="14"/>
  <c r="V427" i="14" s="1"/>
  <c r="T338" i="14"/>
  <c r="AH338" i="14"/>
  <c r="AH427" i="14" s="1"/>
  <c r="I338" i="14"/>
  <c r="AP410" i="14"/>
  <c r="F411" i="14"/>
  <c r="AT410" i="14"/>
  <c r="J411" i="14"/>
  <c r="AX410" i="14"/>
  <c r="N411" i="14"/>
  <c r="E411" i="14"/>
  <c r="AO410" i="14"/>
  <c r="G411" i="14"/>
  <c r="AQ410" i="14"/>
  <c r="E411" i="13"/>
  <c r="BA411" i="13" s="1"/>
  <c r="AO410" i="13"/>
  <c r="D249" i="13"/>
  <c r="D146" i="13"/>
  <c r="Q145" i="13"/>
  <c r="Q249" i="13" s="1"/>
  <c r="AC145" i="13"/>
  <c r="AC249" i="13" s="1"/>
  <c r="K145" i="13"/>
  <c r="K249" i="13" s="1"/>
  <c r="E145" i="13"/>
  <c r="E249" i="13" s="1"/>
  <c r="T145" i="13"/>
  <c r="T249" i="13" s="1"/>
  <c r="AI145" i="13"/>
  <c r="AI249" i="13" s="1"/>
  <c r="AK145" i="13"/>
  <c r="AK249" i="13" s="1"/>
  <c r="AE145" i="13"/>
  <c r="AE249" i="13" s="1"/>
  <c r="S145" i="13"/>
  <c r="S249" i="13" s="1"/>
  <c r="AG145" i="13"/>
  <c r="AG249" i="13" s="1"/>
  <c r="AF145" i="13"/>
  <c r="AF249" i="13" s="1"/>
  <c r="R145" i="13"/>
  <c r="R249" i="13" s="1"/>
  <c r="F145" i="13"/>
  <c r="F249" i="13" s="1"/>
  <c r="W145" i="13"/>
  <c r="W249" i="13" s="1"/>
  <c r="J145" i="13"/>
  <c r="J249" i="13" s="1"/>
  <c r="M145" i="13"/>
  <c r="M249" i="13" s="1"/>
  <c r="H145" i="13"/>
  <c r="H249" i="13" s="1"/>
  <c r="U145" i="13"/>
  <c r="U249" i="13" s="1"/>
  <c r="AD145" i="13"/>
  <c r="AD249" i="13" s="1"/>
  <c r="Z145" i="13"/>
  <c r="Z249" i="13" s="1"/>
  <c r="V145" i="13"/>
  <c r="V249" i="13" s="1"/>
  <c r="AH145" i="13"/>
  <c r="AH249" i="13" s="1"/>
  <c r="Y145" i="13"/>
  <c r="Y249" i="13" s="1"/>
  <c r="G145" i="13"/>
  <c r="G249" i="13" s="1"/>
  <c r="I145" i="13"/>
  <c r="I249" i="13" s="1"/>
  <c r="X145" i="13"/>
  <c r="X249" i="13" s="1"/>
  <c r="L145" i="13"/>
  <c r="L249" i="13" s="1"/>
  <c r="AL145" i="13"/>
  <c r="AL249" i="13" s="1"/>
  <c r="N145" i="13"/>
  <c r="N249" i="13" s="1"/>
  <c r="AJ145" i="13"/>
  <c r="AJ249" i="13" s="1"/>
  <c r="L411" i="13"/>
  <c r="BH411" i="13" s="1"/>
  <c r="AV410" i="13"/>
  <c r="H411" i="13"/>
  <c r="BD411" i="13" s="1"/>
  <c r="AR410" i="13"/>
  <c r="AK338" i="13"/>
  <c r="AK427" i="13" s="1"/>
  <c r="AG338" i="13"/>
  <c r="AG427" i="13" s="1"/>
  <c r="AC338" i="13"/>
  <c r="AC427" i="13" s="1"/>
  <c r="W338" i="13"/>
  <c r="S338" i="13"/>
  <c r="M338" i="13"/>
  <c r="I338" i="13"/>
  <c r="E338" i="13"/>
  <c r="AJ338" i="13"/>
  <c r="AJ427" i="13" s="1"/>
  <c r="AF338" i="13"/>
  <c r="AF427" i="13" s="1"/>
  <c r="Z338" i="13"/>
  <c r="V338" i="13"/>
  <c r="R338" i="13"/>
  <c r="L338" i="13"/>
  <c r="H338" i="13"/>
  <c r="D338" i="13"/>
  <c r="D427" i="13" s="1"/>
  <c r="C66" i="9" s="1"/>
  <c r="AI338" i="13"/>
  <c r="AI427" i="13" s="1"/>
  <c r="AE338" i="13"/>
  <c r="AE427" i="13" s="1"/>
  <c r="Y338" i="13"/>
  <c r="U338" i="13"/>
  <c r="Q338" i="13"/>
  <c r="Q427" i="13" s="1"/>
  <c r="K338" i="13"/>
  <c r="G338" i="13"/>
  <c r="AD338" i="13"/>
  <c r="AD427" i="13" s="1"/>
  <c r="J338" i="13"/>
  <c r="X338" i="13"/>
  <c r="F338" i="13"/>
  <c r="AL338" i="13"/>
  <c r="AL427" i="13" s="1"/>
  <c r="AH338" i="13"/>
  <c r="AH427" i="13" s="1"/>
  <c r="T338" i="13"/>
  <c r="N338" i="13"/>
  <c r="I411" i="13"/>
  <c r="BE411" i="13" s="1"/>
  <c r="AS410" i="13"/>
  <c r="M411" i="13"/>
  <c r="BI411" i="13" s="1"/>
  <c r="AW410" i="13"/>
  <c r="N410" i="13"/>
  <c r="BJ410" i="13" s="1"/>
  <c r="AX409" i="13"/>
  <c r="G411" i="13"/>
  <c r="BC411" i="13" s="1"/>
  <c r="AQ410" i="13"/>
  <c r="AT410" i="13"/>
  <c r="J411" i="13"/>
  <c r="BF411" i="13" s="1"/>
  <c r="K411" i="13"/>
  <c r="BG411" i="13" s="1"/>
  <c r="AU410" i="13"/>
  <c r="AP410" i="13"/>
  <c r="F411" i="13"/>
  <c r="BB411" i="13" s="1"/>
  <c r="R372" i="12"/>
  <c r="AP371" i="12"/>
  <c r="Z372" i="12"/>
  <c r="AX371" i="12"/>
  <c r="W372" i="12"/>
  <c r="AU371" i="12"/>
  <c r="S372" i="12"/>
  <c r="AQ371" i="12"/>
  <c r="Q372" i="12"/>
  <c r="AO371" i="12"/>
  <c r="V372" i="12"/>
  <c r="AT371" i="12"/>
  <c r="U372" i="12"/>
  <c r="AS371" i="12"/>
  <c r="T372" i="12"/>
  <c r="AR371" i="12"/>
  <c r="E374" i="12"/>
  <c r="AJ372" i="12"/>
  <c r="BH371" i="12"/>
  <c r="AF372" i="12"/>
  <c r="BD371" i="12"/>
  <c r="AE372" i="12"/>
  <c r="BC371" i="12"/>
  <c r="L373" i="12"/>
  <c r="AV372" i="12"/>
  <c r="K374" i="12"/>
  <c r="AI372" i="12"/>
  <c r="BG371" i="12"/>
  <c r="AL372" i="12"/>
  <c r="BJ371" i="12"/>
  <c r="AK372" i="12"/>
  <c r="BI371" i="12"/>
  <c r="AG372" i="12"/>
  <c r="BE371" i="12"/>
  <c r="I374" i="12"/>
  <c r="F374" i="12"/>
  <c r="AD372" i="12"/>
  <c r="BB371" i="12"/>
  <c r="N374" i="12"/>
  <c r="AC372" i="12"/>
  <c r="BA371" i="12"/>
  <c r="AH372" i="12"/>
  <c r="BF371" i="12"/>
  <c r="J374" i="12"/>
  <c r="M373" i="12"/>
  <c r="AW372" i="12"/>
  <c r="H374" i="12"/>
  <c r="G374" i="12"/>
  <c r="AC377" i="11"/>
  <c r="AK372" i="11"/>
  <c r="BI371" i="11"/>
  <c r="V372" i="11"/>
  <c r="AT371" i="11"/>
  <c r="S372" i="11"/>
  <c r="AQ371" i="11"/>
  <c r="AD372" i="11"/>
  <c r="BB371" i="11"/>
  <c r="M374" i="11"/>
  <c r="AF372" i="11"/>
  <c r="BD371" i="11"/>
  <c r="AJ372" i="11"/>
  <c r="BH371" i="11"/>
  <c r="AH372" i="11"/>
  <c r="BF371" i="11"/>
  <c r="J374" i="11"/>
  <c r="Y372" i="11"/>
  <c r="AW371" i="11"/>
  <c r="K373" i="11"/>
  <c r="AU372" i="11"/>
  <c r="AE372" i="11"/>
  <c r="BC371" i="11"/>
  <c r="G374" i="11"/>
  <c r="F374" i="11"/>
  <c r="H373" i="11"/>
  <c r="AR372" i="11"/>
  <c r="N372" i="11"/>
  <c r="AX371" i="11"/>
  <c r="L374" i="11"/>
  <c r="I374" i="11"/>
  <c r="AL372" i="11"/>
  <c r="BJ371" i="11"/>
  <c r="X372" i="11"/>
  <c r="AV371" i="11"/>
  <c r="U372" i="11"/>
  <c r="AS371" i="11"/>
  <c r="AG372" i="11"/>
  <c r="BE371" i="11"/>
  <c r="AI372" i="11"/>
  <c r="BG371" i="11"/>
  <c r="R372" i="11"/>
  <c r="AP371" i="11"/>
  <c r="E373" i="11"/>
  <c r="AO372" i="11"/>
  <c r="BA372" i="11"/>
  <c r="P197" i="7"/>
  <c r="AB210" i="7"/>
  <c r="P211" i="7"/>
  <c r="I198" i="7"/>
  <c r="D198" i="7"/>
  <c r="AD198" i="7"/>
  <c r="M198" i="7"/>
  <c r="E198" i="7"/>
  <c r="J198" i="7"/>
  <c r="AC198" i="7"/>
  <c r="S198" i="7"/>
  <c r="Y198" i="7"/>
  <c r="R198" i="7"/>
  <c r="AJ198" i="7"/>
  <c r="Q198" i="7"/>
  <c r="AI198" i="7"/>
  <c r="AK198" i="7"/>
  <c r="X198" i="7"/>
  <c r="AG198" i="7"/>
  <c r="L198" i="7"/>
  <c r="K198" i="7"/>
  <c r="F198" i="7"/>
  <c r="AF198" i="7"/>
  <c r="AE198" i="7"/>
  <c r="V198" i="7"/>
  <c r="AH198" i="7"/>
  <c r="H198" i="7"/>
  <c r="U198" i="7"/>
  <c r="T198" i="7"/>
  <c r="G198" i="7"/>
  <c r="W198" i="7"/>
  <c r="G198" i="6"/>
  <c r="D198" i="6"/>
  <c r="J198" i="6"/>
  <c r="I198" i="6"/>
  <c r="L198" i="6"/>
  <c r="K198" i="6"/>
  <c r="H198" i="6"/>
  <c r="E198" i="6"/>
  <c r="F198" i="6"/>
  <c r="W198" i="6"/>
  <c r="V198" i="6"/>
  <c r="AC198" i="6"/>
  <c r="AJ198" i="6"/>
  <c r="AF198" i="6"/>
  <c r="R198" i="6"/>
  <c r="AH198" i="6"/>
  <c r="AK198" i="6"/>
  <c r="U198" i="6"/>
  <c r="X198" i="6"/>
  <c r="M198" i="6"/>
  <c r="AD198" i="6"/>
  <c r="Y198" i="6"/>
  <c r="Q198" i="6"/>
  <c r="AE198" i="6"/>
  <c r="S198" i="6"/>
  <c r="AG198" i="6"/>
  <c r="T198" i="6"/>
  <c r="AI198" i="6"/>
  <c r="F209" i="6"/>
  <c r="G209" i="6"/>
  <c r="L209" i="6"/>
  <c r="I209" i="6"/>
  <c r="H209" i="6"/>
  <c r="K209" i="6"/>
  <c r="D209" i="6"/>
  <c r="E209" i="6"/>
  <c r="J209" i="6"/>
  <c r="Y209" i="6"/>
  <c r="AI209" i="6"/>
  <c r="AE209" i="6"/>
  <c r="M209" i="6"/>
  <c r="AC209" i="6"/>
  <c r="S209" i="6"/>
  <c r="AK209" i="6"/>
  <c r="V209" i="6"/>
  <c r="Q209" i="6"/>
  <c r="X209" i="6"/>
  <c r="AD209" i="6"/>
  <c r="R209" i="6"/>
  <c r="W209" i="6"/>
  <c r="AJ209" i="6"/>
  <c r="U209" i="6"/>
  <c r="AH209" i="6"/>
  <c r="T209" i="6"/>
  <c r="AF209" i="6"/>
  <c r="AG209" i="6"/>
  <c r="AB196" i="7"/>
  <c r="J373" i="6"/>
  <c r="E373" i="6"/>
  <c r="AE373" i="6"/>
  <c r="C298" i="6"/>
  <c r="C387" i="6" s="1"/>
  <c r="D298" i="6"/>
  <c r="K298" i="6"/>
  <c r="L298" i="6"/>
  <c r="AH298" i="6"/>
  <c r="S298" i="6"/>
  <c r="R298" i="6"/>
  <c r="AD298" i="6"/>
  <c r="AC298" i="6"/>
  <c r="AJ298" i="6"/>
  <c r="Y298" i="6"/>
  <c r="U298" i="6"/>
  <c r="Q298" i="6"/>
  <c r="X298" i="6"/>
  <c r="P298" i="6"/>
  <c r="AK298" i="6"/>
  <c r="AB298" i="6"/>
  <c r="AF298" i="6"/>
  <c r="AG298" i="6"/>
  <c r="V298" i="6"/>
  <c r="C109" i="7"/>
  <c r="O108" i="7"/>
  <c r="C212" i="7"/>
  <c r="C302" i="7" s="1"/>
  <c r="C391" i="7" s="1"/>
  <c r="J298" i="6"/>
  <c r="AA93" i="7"/>
  <c r="AE377" i="10"/>
  <c r="AF377" i="10"/>
  <c r="AA107" i="7"/>
  <c r="C95" i="7"/>
  <c r="O94" i="7"/>
  <c r="C198" i="7"/>
  <c r="K373" i="6"/>
  <c r="F373" i="6"/>
  <c r="I373" i="6"/>
  <c r="R373" i="6"/>
  <c r="H373" i="7"/>
  <c r="E373" i="7"/>
  <c r="C198" i="6"/>
  <c r="C95" i="6"/>
  <c r="C106" i="6"/>
  <c r="C209" i="6"/>
  <c r="AI298" i="6"/>
  <c r="AC210" i="12"/>
  <c r="AC300" i="12" s="1"/>
  <c r="N212" i="12"/>
  <c r="J212" i="12"/>
  <c r="F212" i="12"/>
  <c r="M212" i="12"/>
  <c r="I212" i="12"/>
  <c r="E212" i="12"/>
  <c r="L212" i="12"/>
  <c r="H212" i="12"/>
  <c r="K212" i="12"/>
  <c r="G212" i="12"/>
  <c r="X212" i="12"/>
  <c r="U212" i="12"/>
  <c r="AE212" i="12"/>
  <c r="R212" i="12"/>
  <c r="AH212" i="12"/>
  <c r="AJ212" i="12"/>
  <c r="AG212" i="12"/>
  <c r="AI212" i="12"/>
  <c r="Z212" i="12"/>
  <c r="T212" i="12"/>
  <c r="Y212" i="12"/>
  <c r="V212" i="12"/>
  <c r="W212" i="12"/>
  <c r="S212" i="12"/>
  <c r="AD212" i="12"/>
  <c r="AL212" i="12"/>
  <c r="AF212" i="12"/>
  <c r="AK212" i="12"/>
  <c r="Q198" i="12"/>
  <c r="Q288" i="12" s="1"/>
  <c r="AC197" i="12"/>
  <c r="AC287" i="12" s="1"/>
  <c r="Q211" i="12"/>
  <c r="Q301" i="12" s="1"/>
  <c r="N199" i="12"/>
  <c r="J199" i="12"/>
  <c r="F199" i="12"/>
  <c r="M199" i="12"/>
  <c r="I199" i="12"/>
  <c r="E199" i="12"/>
  <c r="L199" i="12"/>
  <c r="H199" i="12"/>
  <c r="K199" i="12"/>
  <c r="G199" i="12"/>
  <c r="X199" i="12"/>
  <c r="U199" i="12"/>
  <c r="AE199" i="12"/>
  <c r="R199" i="12"/>
  <c r="AH199" i="12"/>
  <c r="AJ199" i="12"/>
  <c r="AG199" i="12"/>
  <c r="AI199" i="12"/>
  <c r="Z199" i="12"/>
  <c r="T199" i="12"/>
  <c r="Y199" i="12"/>
  <c r="V199" i="12"/>
  <c r="W199" i="12"/>
  <c r="S199" i="12"/>
  <c r="AD199" i="12"/>
  <c r="AL199" i="12"/>
  <c r="AF199" i="12"/>
  <c r="AK199" i="12"/>
  <c r="D212" i="12"/>
  <c r="D109" i="12"/>
  <c r="P108" i="12"/>
  <c r="AB94" i="12"/>
  <c r="AB107" i="12"/>
  <c r="AK288" i="12"/>
  <c r="AG288" i="12"/>
  <c r="W288" i="12"/>
  <c r="S288" i="12"/>
  <c r="M288" i="12"/>
  <c r="I288" i="12"/>
  <c r="E288" i="12"/>
  <c r="AJ288" i="12"/>
  <c r="AF288" i="12"/>
  <c r="Z288" i="12"/>
  <c r="V288" i="12"/>
  <c r="R288" i="12"/>
  <c r="L288" i="12"/>
  <c r="H288" i="12"/>
  <c r="D288" i="12"/>
  <c r="D377" i="12" s="1"/>
  <c r="AI288" i="12"/>
  <c r="AE288" i="12"/>
  <c r="Y288" i="12"/>
  <c r="Y377" i="12" s="1"/>
  <c r="U288" i="12"/>
  <c r="K288" i="12"/>
  <c r="G288" i="12"/>
  <c r="AL288" i="12"/>
  <c r="AH288" i="12"/>
  <c r="AD288" i="12"/>
  <c r="X288" i="12"/>
  <c r="X377" i="12" s="1"/>
  <c r="T288" i="12"/>
  <c r="N288" i="12"/>
  <c r="J288" i="12"/>
  <c r="F288" i="12"/>
  <c r="AJ301" i="12"/>
  <c r="AF301" i="12"/>
  <c r="Z301" i="12"/>
  <c r="V301" i="12"/>
  <c r="R301" i="12"/>
  <c r="L301" i="12"/>
  <c r="H301" i="12"/>
  <c r="D301" i="12"/>
  <c r="D390" i="12" s="1"/>
  <c r="AI301" i="12"/>
  <c r="AE301" i="12"/>
  <c r="Y301" i="12"/>
  <c r="U301" i="12"/>
  <c r="K301" i="12"/>
  <c r="G301" i="12"/>
  <c r="AL301" i="12"/>
  <c r="AD301" i="12"/>
  <c r="T301" i="12"/>
  <c r="J301" i="12"/>
  <c r="AK301" i="12"/>
  <c r="S301" i="12"/>
  <c r="I301" i="12"/>
  <c r="AH301" i="12"/>
  <c r="X301" i="12"/>
  <c r="N301" i="12"/>
  <c r="F301" i="12"/>
  <c r="AG301" i="12"/>
  <c r="W301" i="12"/>
  <c r="M301" i="12"/>
  <c r="E301" i="12"/>
  <c r="D199" i="12"/>
  <c r="D96" i="12"/>
  <c r="P95" i="12"/>
  <c r="K200" i="11"/>
  <c r="G200" i="11"/>
  <c r="J200" i="11"/>
  <c r="F200" i="11"/>
  <c r="M200" i="11"/>
  <c r="I200" i="11"/>
  <c r="E200" i="11"/>
  <c r="L200" i="11"/>
  <c r="H200" i="11"/>
  <c r="AD200" i="11"/>
  <c r="N200" i="11"/>
  <c r="T200" i="11"/>
  <c r="V200" i="11"/>
  <c r="AG200" i="11"/>
  <c r="W200" i="11"/>
  <c r="R200" i="11"/>
  <c r="AL200" i="11"/>
  <c r="U200" i="11"/>
  <c r="AE200" i="11"/>
  <c r="AF200" i="11"/>
  <c r="S200" i="11"/>
  <c r="AK200" i="11"/>
  <c r="Y200" i="11"/>
  <c r="AH200" i="11"/>
  <c r="Z200" i="11"/>
  <c r="AI200" i="11"/>
  <c r="X200" i="11"/>
  <c r="AJ200" i="11"/>
  <c r="K211" i="11"/>
  <c r="G211" i="11"/>
  <c r="J211" i="11"/>
  <c r="F211" i="11"/>
  <c r="M211" i="11"/>
  <c r="I211" i="11"/>
  <c r="E211" i="11"/>
  <c r="L211" i="11"/>
  <c r="H211" i="11"/>
  <c r="AD211" i="11"/>
  <c r="N211" i="11"/>
  <c r="T211" i="11"/>
  <c r="V211" i="11"/>
  <c r="AG211" i="11"/>
  <c r="W211" i="11"/>
  <c r="R211" i="11"/>
  <c r="AL211" i="11"/>
  <c r="U211" i="11"/>
  <c r="AE211" i="11"/>
  <c r="AF211" i="11"/>
  <c r="S211" i="11"/>
  <c r="AK211" i="11"/>
  <c r="Y211" i="11"/>
  <c r="AH211" i="11"/>
  <c r="Z211" i="11"/>
  <c r="AI211" i="11"/>
  <c r="X211" i="11"/>
  <c r="AJ211" i="11"/>
  <c r="AL300" i="11"/>
  <c r="AH300" i="11"/>
  <c r="AD300" i="11"/>
  <c r="AJ300" i="11"/>
  <c r="AF300" i="11"/>
  <c r="Z300" i="11"/>
  <c r="V300" i="11"/>
  <c r="R300" i="11"/>
  <c r="L300" i="11"/>
  <c r="H300" i="11"/>
  <c r="D300" i="11"/>
  <c r="D389" i="11" s="1"/>
  <c r="AI300" i="11"/>
  <c r="Y300" i="11"/>
  <c r="T300" i="11"/>
  <c r="M300" i="11"/>
  <c r="G300" i="11"/>
  <c r="AG300" i="11"/>
  <c r="X300" i="11"/>
  <c r="S300" i="11"/>
  <c r="K300" i="11"/>
  <c r="F300" i="11"/>
  <c r="AE300" i="11"/>
  <c r="W300" i="11"/>
  <c r="Q300" i="11"/>
  <c r="J300" i="11"/>
  <c r="E300" i="11"/>
  <c r="AK300" i="11"/>
  <c r="AC300" i="11"/>
  <c r="U300" i="11"/>
  <c r="N300" i="11"/>
  <c r="I300" i="11"/>
  <c r="D200" i="11"/>
  <c r="AK289" i="11"/>
  <c r="AG289" i="11"/>
  <c r="AC289" i="11"/>
  <c r="W289" i="11"/>
  <c r="W378" i="11" s="1"/>
  <c r="S289" i="11"/>
  <c r="M289" i="11"/>
  <c r="I289" i="11"/>
  <c r="E289" i="11"/>
  <c r="AL289" i="11"/>
  <c r="AF289" i="11"/>
  <c r="Y289" i="11"/>
  <c r="T289" i="11"/>
  <c r="T378" i="11" s="1"/>
  <c r="L289" i="11"/>
  <c r="G289" i="11"/>
  <c r="AJ289" i="11"/>
  <c r="AE289" i="11"/>
  <c r="X289" i="11"/>
  <c r="R289" i="11"/>
  <c r="K289" i="11"/>
  <c r="F289" i="11"/>
  <c r="AI289" i="11"/>
  <c r="AD289" i="11"/>
  <c r="V289" i="11"/>
  <c r="Q289" i="11"/>
  <c r="Q378" i="11" s="1"/>
  <c r="J289" i="11"/>
  <c r="D289" i="11"/>
  <c r="D378" i="11" s="1"/>
  <c r="AH289" i="11"/>
  <c r="Z289" i="11"/>
  <c r="Z378" i="11" s="1"/>
  <c r="U289" i="11"/>
  <c r="N289" i="11"/>
  <c r="H289" i="11"/>
  <c r="D211" i="11"/>
  <c r="D108" i="11"/>
  <c r="AD199" i="8"/>
  <c r="AE199" i="8"/>
  <c r="AI199" i="8"/>
  <c r="W199" i="8"/>
  <c r="R199" i="8"/>
  <c r="AH199" i="8"/>
  <c r="V199" i="8"/>
  <c r="Z199" i="8"/>
  <c r="Y199" i="8"/>
  <c r="AK199" i="8"/>
  <c r="T199" i="8"/>
  <c r="AF199" i="8"/>
  <c r="AG199" i="8"/>
  <c r="U199" i="8"/>
  <c r="N199" i="8"/>
  <c r="AL199" i="8"/>
  <c r="AE211" i="8"/>
  <c r="S211" i="8"/>
  <c r="Y211" i="8"/>
  <c r="AK211" i="8"/>
  <c r="T211" i="8"/>
  <c r="AF211" i="8"/>
  <c r="X211" i="8"/>
  <c r="AJ211" i="8"/>
  <c r="AI211" i="8"/>
  <c r="W211" i="8"/>
  <c r="AG211" i="8"/>
  <c r="U211" i="8"/>
  <c r="AD211" i="8"/>
  <c r="R211" i="8"/>
  <c r="AH211" i="8"/>
  <c r="V211" i="8"/>
  <c r="N211" i="8"/>
  <c r="AL211" i="8"/>
  <c r="Z211" i="8"/>
  <c r="L199" i="8"/>
  <c r="G199" i="8"/>
  <c r="X199" i="8"/>
  <c r="S199" i="8"/>
  <c r="AJ199" i="8"/>
  <c r="N211" i="10"/>
  <c r="J211" i="10"/>
  <c r="F211" i="10"/>
  <c r="L211" i="10"/>
  <c r="H211" i="10"/>
  <c r="K211" i="10"/>
  <c r="G211" i="10"/>
  <c r="E211" i="10"/>
  <c r="M211" i="10"/>
  <c r="I211" i="10"/>
  <c r="AD211" i="10"/>
  <c r="AJ211" i="10"/>
  <c r="AG211" i="10"/>
  <c r="AE211" i="10"/>
  <c r="W211" i="10"/>
  <c r="T211" i="10"/>
  <c r="Y211" i="10"/>
  <c r="R211" i="10"/>
  <c r="AF211" i="10"/>
  <c r="AH211" i="10"/>
  <c r="AK211" i="10"/>
  <c r="AI211" i="10"/>
  <c r="AL211" i="10"/>
  <c r="V211" i="10"/>
  <c r="X211" i="10"/>
  <c r="U211" i="10"/>
  <c r="Z211" i="10"/>
  <c r="S211" i="10"/>
  <c r="Q210" i="10"/>
  <c r="Q300" i="10" s="1"/>
  <c r="Q199" i="10"/>
  <c r="L200" i="10"/>
  <c r="H200" i="10"/>
  <c r="N200" i="10"/>
  <c r="J200" i="10"/>
  <c r="F200" i="10"/>
  <c r="M200" i="10"/>
  <c r="I200" i="10"/>
  <c r="E200" i="10"/>
  <c r="K200" i="10"/>
  <c r="G200" i="10"/>
  <c r="AD200" i="10"/>
  <c r="AJ200" i="10"/>
  <c r="AG200" i="10"/>
  <c r="AE200" i="10"/>
  <c r="W200" i="10"/>
  <c r="T200" i="10"/>
  <c r="Y200" i="10"/>
  <c r="R200" i="10"/>
  <c r="AF200" i="10"/>
  <c r="AH200" i="10"/>
  <c r="AK200" i="10"/>
  <c r="AI200" i="10"/>
  <c r="AL200" i="10"/>
  <c r="V200" i="10"/>
  <c r="X200" i="10"/>
  <c r="U200" i="10"/>
  <c r="Z200" i="10"/>
  <c r="S200" i="10"/>
  <c r="J199" i="8"/>
  <c r="H199" i="8"/>
  <c r="M199" i="8"/>
  <c r="I199" i="8"/>
  <c r="E199" i="8"/>
  <c r="K199" i="8"/>
  <c r="F199" i="8"/>
  <c r="K211" i="8"/>
  <c r="G211" i="8"/>
  <c r="J211" i="8"/>
  <c r="F211" i="8"/>
  <c r="M211" i="8"/>
  <c r="I211" i="8"/>
  <c r="E211" i="8"/>
  <c r="L211" i="8"/>
  <c r="H211" i="8"/>
  <c r="AC209" i="10"/>
  <c r="AC299" i="10" s="1"/>
  <c r="AC198" i="10"/>
  <c r="AC288" i="10" s="1"/>
  <c r="AC377" i="10" s="1"/>
  <c r="V376" i="8"/>
  <c r="W377" i="10"/>
  <c r="R376" i="8"/>
  <c r="AE376" i="8"/>
  <c r="M377" i="10"/>
  <c r="AG376" i="8"/>
  <c r="AH376" i="8"/>
  <c r="AJ376" i="8"/>
  <c r="X377" i="10"/>
  <c r="F377" i="10"/>
  <c r="W376" i="8"/>
  <c r="G377" i="10"/>
  <c r="D211" i="10"/>
  <c r="P107" i="10"/>
  <c r="D108" i="10"/>
  <c r="AB106" i="10"/>
  <c r="AK300" i="10"/>
  <c r="AG300" i="10"/>
  <c r="W300" i="10"/>
  <c r="S300" i="10"/>
  <c r="M300" i="10"/>
  <c r="I300" i="10"/>
  <c r="E300" i="10"/>
  <c r="AJ300" i="10"/>
  <c r="AF300" i="10"/>
  <c r="Z300" i="10"/>
  <c r="V300" i="10"/>
  <c r="R300" i="10"/>
  <c r="L300" i="10"/>
  <c r="H300" i="10"/>
  <c r="D300" i="10"/>
  <c r="D389" i="10" s="1"/>
  <c r="AI300" i="10"/>
  <c r="AE300" i="10"/>
  <c r="Y300" i="10"/>
  <c r="U300" i="10"/>
  <c r="K300" i="10"/>
  <c r="G300" i="10"/>
  <c r="AL300" i="10"/>
  <c r="AH300" i="10"/>
  <c r="AD300" i="10"/>
  <c r="X300" i="10"/>
  <c r="T300" i="10"/>
  <c r="N300" i="10"/>
  <c r="J300" i="10"/>
  <c r="F300" i="10"/>
  <c r="AB95" i="10"/>
  <c r="D200" i="10"/>
  <c r="P96" i="10"/>
  <c r="AL289" i="10"/>
  <c r="AL378" i="10" s="1"/>
  <c r="AH289" i="10"/>
  <c r="AH378" i="10" s="1"/>
  <c r="AD289" i="10"/>
  <c r="AD378" i="10" s="1"/>
  <c r="X289" i="10"/>
  <c r="T289" i="10"/>
  <c r="T378" i="10" s="1"/>
  <c r="N289" i="10"/>
  <c r="N378" i="10" s="1"/>
  <c r="J289" i="10"/>
  <c r="J378" i="10" s="1"/>
  <c r="F289" i="10"/>
  <c r="AK289" i="10"/>
  <c r="AK378" i="10" s="1"/>
  <c r="AG289" i="10"/>
  <c r="AG378" i="10" s="1"/>
  <c r="W289" i="10"/>
  <c r="S289" i="10"/>
  <c r="S378" i="10" s="1"/>
  <c r="M289" i="10"/>
  <c r="I289" i="10"/>
  <c r="I378" i="10" s="1"/>
  <c r="E289" i="10"/>
  <c r="E378" i="10" s="1"/>
  <c r="AJ289" i="10"/>
  <c r="AJ378" i="10" s="1"/>
  <c r="AF289" i="10"/>
  <c r="AF378" i="10" s="1"/>
  <c r="Z289" i="10"/>
  <c r="Z378" i="10" s="1"/>
  <c r="V289" i="10"/>
  <c r="V378" i="10" s="1"/>
  <c r="R289" i="10"/>
  <c r="R378" i="10" s="1"/>
  <c r="L289" i="10"/>
  <c r="L378" i="10" s="1"/>
  <c r="H289" i="10"/>
  <c r="H378" i="10" s="1"/>
  <c r="D289" i="10"/>
  <c r="D378" i="10" s="1"/>
  <c r="AI289" i="10"/>
  <c r="AI378" i="10" s="1"/>
  <c r="AE289" i="10"/>
  <c r="Y289" i="10"/>
  <c r="Y378" i="10" s="1"/>
  <c r="U289" i="10"/>
  <c r="U378" i="10" s="1"/>
  <c r="Q289" i="10"/>
  <c r="Q378" i="10" s="1"/>
  <c r="K289" i="10"/>
  <c r="K378" i="10" s="1"/>
  <c r="G289" i="10"/>
  <c r="D199" i="8"/>
  <c r="D96" i="8"/>
  <c r="AI288" i="8"/>
  <c r="AI377" i="8" s="1"/>
  <c r="AE288" i="8"/>
  <c r="Y288" i="8"/>
  <c r="Y377" i="8" s="1"/>
  <c r="U288" i="8"/>
  <c r="U377" i="8" s="1"/>
  <c r="Q288" i="8"/>
  <c r="Q377" i="8" s="1"/>
  <c r="K288" i="8"/>
  <c r="K377" i="8" s="1"/>
  <c r="G288" i="8"/>
  <c r="G377" i="8" s="1"/>
  <c r="AL288" i="8"/>
  <c r="AL377" i="8" s="1"/>
  <c r="AG288" i="8"/>
  <c r="Z288" i="8"/>
  <c r="Z377" i="8" s="1"/>
  <c r="T288" i="8"/>
  <c r="T377" i="8" s="1"/>
  <c r="M288" i="8"/>
  <c r="M377" i="8" s="1"/>
  <c r="H288" i="8"/>
  <c r="H377" i="8" s="1"/>
  <c r="AK288" i="8"/>
  <c r="AK377" i="8" s="1"/>
  <c r="AF288" i="8"/>
  <c r="AF377" i="8" s="1"/>
  <c r="X288" i="8"/>
  <c r="X377" i="8" s="1"/>
  <c r="S288" i="8"/>
  <c r="S377" i="8" s="1"/>
  <c r="L288" i="8"/>
  <c r="L377" i="8" s="1"/>
  <c r="F288" i="8"/>
  <c r="F377" i="8" s="1"/>
  <c r="AJ288" i="8"/>
  <c r="AD288" i="8"/>
  <c r="AD377" i="8" s="1"/>
  <c r="W288" i="8"/>
  <c r="R288" i="8"/>
  <c r="J288" i="8"/>
  <c r="J377" i="8" s="1"/>
  <c r="E288" i="8"/>
  <c r="E377" i="8" s="1"/>
  <c r="AH288" i="8"/>
  <c r="AC288" i="8"/>
  <c r="AC377" i="8" s="1"/>
  <c r="V288" i="8"/>
  <c r="N288" i="8"/>
  <c r="N377" i="8" s="1"/>
  <c r="I288" i="8"/>
  <c r="I377" i="8" s="1"/>
  <c r="D288" i="8"/>
  <c r="D377" i="8" s="1"/>
  <c r="D211" i="8"/>
  <c r="D108" i="8"/>
  <c r="AI300" i="8"/>
  <c r="AE300" i="8"/>
  <c r="Y300" i="8"/>
  <c r="U300" i="8"/>
  <c r="Q300" i="8"/>
  <c r="K300" i="8"/>
  <c r="G300" i="8"/>
  <c r="AH300" i="8"/>
  <c r="AC300" i="8"/>
  <c r="V300" i="8"/>
  <c r="N300" i="8"/>
  <c r="I300" i="8"/>
  <c r="D300" i="8"/>
  <c r="D389" i="8" s="1"/>
  <c r="AL300" i="8"/>
  <c r="AG300" i="8"/>
  <c r="Z300" i="8"/>
  <c r="T300" i="8"/>
  <c r="M300" i="8"/>
  <c r="H300" i="8"/>
  <c r="AK300" i="8"/>
  <c r="AF300" i="8"/>
  <c r="X300" i="8"/>
  <c r="S300" i="8"/>
  <c r="L300" i="8"/>
  <c r="F300" i="8"/>
  <c r="AJ300" i="8"/>
  <c r="AD300" i="8"/>
  <c r="W300" i="8"/>
  <c r="R300" i="8"/>
  <c r="J300" i="8"/>
  <c r="E300" i="8"/>
  <c r="AH373" i="7"/>
  <c r="AI373" i="6"/>
  <c r="AH373" i="6"/>
  <c r="AJ373" i="6"/>
  <c r="L373" i="6"/>
  <c r="P373" i="6"/>
  <c r="V373" i="6"/>
  <c r="U373" i="6"/>
  <c r="I373" i="7"/>
  <c r="AJ373" i="7"/>
  <c r="D373" i="7"/>
  <c r="F373" i="7"/>
  <c r="AI373" i="7"/>
  <c r="AG373" i="7"/>
  <c r="F196" i="7"/>
  <c r="J196" i="7"/>
  <c r="D196" i="7"/>
  <c r="G196" i="7"/>
  <c r="K196" i="7"/>
  <c r="E196" i="7"/>
  <c r="I196" i="7"/>
  <c r="H196" i="7"/>
  <c r="L196" i="7"/>
  <c r="M196" i="7"/>
  <c r="T196" i="7"/>
  <c r="AC196" i="7"/>
  <c r="S196" i="7"/>
  <c r="AD196" i="7"/>
  <c r="Y196" i="7"/>
  <c r="AF196" i="7"/>
  <c r="R196" i="7"/>
  <c r="AJ196" i="7"/>
  <c r="Q196" i="7"/>
  <c r="AE196" i="7"/>
  <c r="V196" i="7"/>
  <c r="U196" i="7"/>
  <c r="AI196" i="7"/>
  <c r="AK196" i="7"/>
  <c r="X196" i="7"/>
  <c r="AG196" i="7"/>
  <c r="W196" i="7"/>
  <c r="AH196" i="7"/>
  <c r="F210" i="7"/>
  <c r="J210" i="7"/>
  <c r="D210" i="7"/>
  <c r="G210" i="7"/>
  <c r="K210" i="7"/>
  <c r="E210" i="7"/>
  <c r="I210" i="7"/>
  <c r="H210" i="7"/>
  <c r="L210" i="7"/>
  <c r="M210" i="7"/>
  <c r="T210" i="7"/>
  <c r="AC210" i="7"/>
  <c r="S210" i="7"/>
  <c r="AD210" i="7"/>
  <c r="Y210" i="7"/>
  <c r="AF210" i="7"/>
  <c r="R210" i="7"/>
  <c r="AJ210" i="7"/>
  <c r="Q210" i="7"/>
  <c r="AE210" i="7"/>
  <c r="V210" i="7"/>
  <c r="U210" i="7"/>
  <c r="AI210" i="7"/>
  <c r="AK210" i="7"/>
  <c r="X210" i="7"/>
  <c r="AG210" i="7"/>
  <c r="W210" i="7"/>
  <c r="AH210" i="7"/>
  <c r="J373" i="7"/>
  <c r="X373" i="7"/>
  <c r="S373" i="7"/>
  <c r="L373" i="7"/>
  <c r="Y373" i="7"/>
  <c r="T373" i="7"/>
  <c r="K373" i="7"/>
  <c r="W373" i="7"/>
  <c r="R373" i="7"/>
  <c r="P373" i="7"/>
  <c r="AJ285" i="7"/>
  <c r="AF285" i="7"/>
  <c r="AF374" i="7" s="1"/>
  <c r="AB285" i="7"/>
  <c r="AB374" i="7" s="1"/>
  <c r="AI285" i="7"/>
  <c r="AE285" i="7"/>
  <c r="AH285" i="7"/>
  <c r="AH374" i="7" s="1"/>
  <c r="AD285" i="7"/>
  <c r="AD374" i="7" s="1"/>
  <c r="AK285" i="7"/>
  <c r="AK374" i="7" s="1"/>
  <c r="AG285" i="7"/>
  <c r="V285" i="7"/>
  <c r="V374" i="7" s="1"/>
  <c r="R285" i="7"/>
  <c r="H285" i="7"/>
  <c r="H374" i="7" s="1"/>
  <c r="L285" i="7"/>
  <c r="Y285" i="7"/>
  <c r="U285" i="7"/>
  <c r="U374" i="7" s="1"/>
  <c r="Q285" i="7"/>
  <c r="Q374" i="7" s="1"/>
  <c r="E285" i="7"/>
  <c r="I285" i="7"/>
  <c r="M285" i="7"/>
  <c r="M374" i="7" s="1"/>
  <c r="AC285" i="7"/>
  <c r="AC374" i="7" s="1"/>
  <c r="X285" i="7"/>
  <c r="T285" i="7"/>
  <c r="P285" i="7"/>
  <c r="F285" i="7"/>
  <c r="F374" i="7" s="1"/>
  <c r="J285" i="7"/>
  <c r="W285" i="7"/>
  <c r="K285" i="7"/>
  <c r="S285" i="7"/>
  <c r="D285" i="7"/>
  <c r="G285" i="7"/>
  <c r="G374" i="7" s="1"/>
  <c r="AH299" i="7"/>
  <c r="AD299" i="7"/>
  <c r="AK299" i="7"/>
  <c r="AG299" i="7"/>
  <c r="AC299" i="7"/>
  <c r="AI299" i="7"/>
  <c r="AF299" i="7"/>
  <c r="AE299" i="7"/>
  <c r="AB299" i="7"/>
  <c r="V299" i="7"/>
  <c r="R299" i="7"/>
  <c r="Y299" i="7"/>
  <c r="U299" i="7"/>
  <c r="Q299" i="7"/>
  <c r="X299" i="7"/>
  <c r="T299" i="7"/>
  <c r="P299" i="7"/>
  <c r="F299" i="7"/>
  <c r="J299" i="7"/>
  <c r="W299" i="7"/>
  <c r="AJ299" i="7"/>
  <c r="S299" i="7"/>
  <c r="H299" i="7"/>
  <c r="L299" i="7"/>
  <c r="K299" i="7"/>
  <c r="E299" i="7"/>
  <c r="M299" i="7"/>
  <c r="D299" i="7"/>
  <c r="G299" i="7"/>
  <c r="I299" i="7"/>
  <c r="AC373" i="6"/>
  <c r="AD373" i="6"/>
  <c r="AK373" i="6"/>
  <c r="X373" i="6"/>
  <c r="E196" i="6"/>
  <c r="I196" i="6"/>
  <c r="D196" i="6"/>
  <c r="H196" i="6"/>
  <c r="F196" i="6"/>
  <c r="J196" i="6"/>
  <c r="G196" i="6"/>
  <c r="K196" i="6"/>
  <c r="L196" i="6"/>
  <c r="W196" i="6"/>
  <c r="AH196" i="6"/>
  <c r="T196" i="6"/>
  <c r="AC196" i="6"/>
  <c r="S196" i="6"/>
  <c r="Y196" i="6"/>
  <c r="AJ196" i="6"/>
  <c r="AI196" i="6"/>
  <c r="AK196" i="6"/>
  <c r="V196" i="6"/>
  <c r="AF196" i="6"/>
  <c r="Q196" i="6"/>
  <c r="U196" i="6"/>
  <c r="X196" i="6"/>
  <c r="AE196" i="6"/>
  <c r="M196" i="6"/>
  <c r="AD196" i="6"/>
  <c r="AG196" i="6"/>
  <c r="R196" i="6"/>
  <c r="AK285" i="6"/>
  <c r="AG285" i="6"/>
  <c r="AG374" i="6" s="1"/>
  <c r="AC285" i="6"/>
  <c r="W285" i="6"/>
  <c r="W374" i="6" s="1"/>
  <c r="S285" i="6"/>
  <c r="S374" i="6" s="1"/>
  <c r="M285" i="6"/>
  <c r="M374" i="6" s="1"/>
  <c r="I285" i="6"/>
  <c r="E285" i="6"/>
  <c r="E374" i="6" s="1"/>
  <c r="AI285" i="6"/>
  <c r="AD285" i="6"/>
  <c r="AD374" i="6" s="1"/>
  <c r="V285" i="6"/>
  <c r="V374" i="6" s="1"/>
  <c r="Q285" i="6"/>
  <c r="J285" i="6"/>
  <c r="D285" i="6"/>
  <c r="D374" i="6" s="1"/>
  <c r="AJ285" i="6"/>
  <c r="AB285" i="6"/>
  <c r="AB374" i="6" s="1"/>
  <c r="T285" i="6"/>
  <c r="K285" i="6"/>
  <c r="K374" i="6" s="1"/>
  <c r="AH285" i="6"/>
  <c r="AH374" i="6" s="1"/>
  <c r="Y285" i="6"/>
  <c r="Y374" i="6" s="1"/>
  <c r="R285" i="6"/>
  <c r="R374" i="6" s="1"/>
  <c r="H285" i="6"/>
  <c r="H374" i="6" s="1"/>
  <c r="AF285" i="6"/>
  <c r="AF374" i="6" s="1"/>
  <c r="X285" i="6"/>
  <c r="P285" i="6"/>
  <c r="G285" i="6"/>
  <c r="G374" i="6" s="1"/>
  <c r="F285" i="6"/>
  <c r="F374" i="6" s="1"/>
  <c r="AE285" i="6"/>
  <c r="AE374" i="6" s="1"/>
  <c r="U285" i="6"/>
  <c r="L285" i="6"/>
  <c r="L374" i="6" s="1"/>
  <c r="T373" i="6"/>
  <c r="AC107" i="12"/>
  <c r="AH108" i="11"/>
  <c r="J108" i="10"/>
  <c r="I96" i="12"/>
  <c r="AG95" i="6"/>
  <c r="Y95" i="6"/>
  <c r="T107" i="7"/>
  <c r="L109" i="12"/>
  <c r="R108" i="10"/>
  <c r="Z109" i="12"/>
  <c r="G108" i="10"/>
  <c r="E108" i="11"/>
  <c r="F95" i="7"/>
  <c r="T95" i="7"/>
  <c r="U106" i="6"/>
  <c r="E106" i="6"/>
  <c r="AH109" i="12"/>
  <c r="F109" i="12"/>
  <c r="AE108" i="10"/>
  <c r="E96" i="8"/>
  <c r="R109" i="12"/>
  <c r="V95" i="7"/>
  <c r="AI106" i="6"/>
  <c r="AG107" i="7"/>
  <c r="X108" i="10"/>
  <c r="AI108" i="8"/>
  <c r="Y108" i="8"/>
  <c r="AD108" i="8"/>
  <c r="AE106" i="6"/>
  <c r="AF109" i="12"/>
  <c r="W109" i="12"/>
  <c r="AC107" i="7"/>
  <c r="H109" i="12"/>
  <c r="AF108" i="10"/>
  <c r="L107" i="7"/>
  <c r="T108" i="8"/>
  <c r="AE95" i="6"/>
  <c r="AI107" i="7"/>
  <c r="AJ109" i="12"/>
  <c r="I96" i="8"/>
  <c r="I108" i="8"/>
  <c r="K106" i="6"/>
  <c r="U108" i="10"/>
  <c r="W108" i="8"/>
  <c r="AD95" i="7"/>
  <c r="U107" i="7"/>
  <c r="AJ108" i="10"/>
  <c r="F107" i="7"/>
  <c r="H96" i="12"/>
  <c r="AC106" i="10"/>
  <c r="AD96" i="8"/>
  <c r="J96" i="8"/>
  <c r="AH95" i="6"/>
  <c r="AF95" i="6"/>
  <c r="AK109" i="12"/>
  <c r="AG108" i="11"/>
  <c r="S108" i="8"/>
  <c r="AG96" i="12"/>
  <c r="T108" i="11"/>
  <c r="Z96" i="8"/>
  <c r="AC94" i="12"/>
  <c r="M95" i="6"/>
  <c r="F95" i="6"/>
  <c r="AK96" i="12"/>
  <c r="Y108" i="11"/>
  <c r="N108" i="10"/>
  <c r="Q108" i="12"/>
  <c r="V96" i="8"/>
  <c r="F108" i="10"/>
  <c r="S95" i="7"/>
  <c r="AI95" i="7"/>
  <c r="Y106" i="6"/>
  <c r="AJ107" i="7"/>
  <c r="H108" i="11"/>
  <c r="L108" i="11"/>
  <c r="AF108" i="8"/>
  <c r="J95" i="7"/>
  <c r="R106" i="6"/>
  <c r="AH96" i="12"/>
  <c r="AC95" i="6"/>
  <c r="Q107" i="10"/>
  <c r="G106" i="6"/>
  <c r="G96" i="8"/>
  <c r="AF95" i="7"/>
  <c r="G96" i="12"/>
  <c r="Q95" i="7"/>
  <c r="AH107" i="7"/>
  <c r="U108" i="8"/>
  <c r="L95" i="6"/>
  <c r="F96" i="8"/>
  <c r="U109" i="12"/>
  <c r="W106" i="6"/>
  <c r="Y96" i="12"/>
  <c r="K109" i="12"/>
  <c r="G95" i="6"/>
  <c r="H108" i="10"/>
  <c r="AJ108" i="11"/>
  <c r="AB107" i="7"/>
  <c r="N109" i="12"/>
  <c r="E96" i="12"/>
  <c r="AE95" i="7"/>
  <c r="D106" i="6"/>
  <c r="AE96" i="12"/>
  <c r="K108" i="11"/>
  <c r="AF96" i="8"/>
  <c r="AL108" i="11"/>
  <c r="AI95" i="6"/>
  <c r="W95" i="6"/>
  <c r="S96" i="12"/>
  <c r="AE108" i="11"/>
  <c r="I108" i="10"/>
  <c r="AI108" i="11"/>
  <c r="AG96" i="8"/>
  <c r="K96" i="8"/>
  <c r="R95" i="7"/>
  <c r="W95" i="7"/>
  <c r="AC106" i="6"/>
  <c r="AD107" i="7"/>
  <c r="E108" i="8"/>
  <c r="K108" i="8"/>
  <c r="U96" i="8"/>
  <c r="AK108" i="10"/>
  <c r="AH96" i="8"/>
  <c r="M95" i="7"/>
  <c r="Q106" i="6"/>
  <c r="M107" i="7"/>
  <c r="AL108" i="8"/>
  <c r="AJ96" i="12"/>
  <c r="G108" i="8"/>
  <c r="G95" i="7"/>
  <c r="V106" i="6"/>
  <c r="AG108" i="10"/>
  <c r="M108" i="10"/>
  <c r="AD96" i="12"/>
  <c r="AF108" i="11"/>
  <c r="E108" i="10"/>
  <c r="AI109" i="12"/>
  <c r="K95" i="6"/>
  <c r="U95" i="6"/>
  <c r="I107" i="7"/>
  <c r="Q95" i="12"/>
  <c r="W96" i="8"/>
  <c r="K95" i="7"/>
  <c r="E109" i="12"/>
  <c r="Z108" i="8"/>
  <c r="I109" i="12"/>
  <c r="X106" i="6"/>
  <c r="Z96" i="12"/>
  <c r="J107" i="7"/>
  <c r="AK107" i="7"/>
  <c r="AG109" i="12"/>
  <c r="M96" i="8"/>
  <c r="AJ108" i="8"/>
  <c r="Q96" i="10"/>
  <c r="D95" i="6"/>
  <c r="E95" i="6"/>
  <c r="X108" i="11"/>
  <c r="AH108" i="10"/>
  <c r="X96" i="8"/>
  <c r="M96" i="12"/>
  <c r="H96" i="8"/>
  <c r="AI96" i="8"/>
  <c r="S108" i="10"/>
  <c r="Q95" i="6"/>
  <c r="AD95" i="6"/>
  <c r="U96" i="12"/>
  <c r="T96" i="8"/>
  <c r="AE108" i="8"/>
  <c r="AJ106" i="6"/>
  <c r="AF107" i="7"/>
  <c r="R107" i="7"/>
  <c r="W107" i="7"/>
  <c r="F108" i="8"/>
  <c r="V109" i="12"/>
  <c r="U95" i="7"/>
  <c r="S107" i="7"/>
  <c r="K107" i="7"/>
  <c r="F106" i="6"/>
  <c r="N96" i="8"/>
  <c r="P94" i="7"/>
  <c r="M108" i="8"/>
  <c r="T95" i="6"/>
  <c r="AC95" i="10"/>
  <c r="Y108" i="10"/>
  <c r="AL109" i="12"/>
  <c r="R96" i="8"/>
  <c r="D107" i="7"/>
  <c r="G107" i="7"/>
  <c r="AD108" i="10"/>
  <c r="X95" i="6"/>
  <c r="AI108" i="10"/>
  <c r="S108" i="11"/>
  <c r="I95" i="7"/>
  <c r="AD109" i="12"/>
  <c r="H108" i="8"/>
  <c r="V108" i="8"/>
  <c r="T108" i="10"/>
  <c r="R95" i="6"/>
  <c r="S95" i="6"/>
  <c r="N96" i="12"/>
  <c r="M108" i="11"/>
  <c r="AL96" i="8"/>
  <c r="F108" i="11"/>
  <c r="V107" i="7"/>
  <c r="AB93" i="7"/>
  <c r="E95" i="7"/>
  <c r="M106" i="6"/>
  <c r="J106" i="6"/>
  <c r="AF96" i="12"/>
  <c r="AK96" i="8"/>
  <c r="Y96" i="8"/>
  <c r="X108" i="8"/>
  <c r="R108" i="8"/>
  <c r="H95" i="7"/>
  <c r="AG95" i="7"/>
  <c r="T106" i="6"/>
  <c r="W96" i="12"/>
  <c r="AL96" i="12"/>
  <c r="L96" i="8"/>
  <c r="AJ96" i="8"/>
  <c r="X95" i="7"/>
  <c r="H106" i="6"/>
  <c r="V108" i="11"/>
  <c r="J108" i="11"/>
  <c r="J96" i="12"/>
  <c r="I108" i="11"/>
  <c r="AE96" i="8"/>
  <c r="G108" i="11"/>
  <c r="J95" i="6"/>
  <c r="I95" i="6"/>
  <c r="T96" i="12"/>
  <c r="W108" i="11"/>
  <c r="X109" i="12"/>
  <c r="Y95" i="7"/>
  <c r="Z108" i="11"/>
  <c r="G109" i="12"/>
  <c r="AC95" i="7"/>
  <c r="AG106" i="6"/>
  <c r="AK108" i="11"/>
  <c r="AD108" i="11"/>
  <c r="H107" i="7"/>
  <c r="M109" i="12"/>
  <c r="W108" i="10"/>
  <c r="V96" i="12"/>
  <c r="P108" i="7"/>
  <c r="AK95" i="6"/>
  <c r="Q107" i="7"/>
  <c r="N108" i="11"/>
  <c r="D95" i="7"/>
  <c r="AE107" i="7"/>
  <c r="AE109" i="12"/>
  <c r="Z108" i="10"/>
  <c r="AK108" i="8"/>
  <c r="S96" i="8"/>
  <c r="AJ95" i="6"/>
  <c r="V95" i="6"/>
  <c r="S109" i="12"/>
  <c r="L108" i="8"/>
  <c r="AH108" i="8"/>
  <c r="J108" i="8"/>
  <c r="K96" i="12"/>
  <c r="AK95" i="7"/>
  <c r="AJ95" i="7"/>
  <c r="AF106" i="6"/>
  <c r="I106" i="6"/>
  <c r="X107" i="7"/>
  <c r="J109" i="12"/>
  <c r="AL108" i="10"/>
  <c r="N108" i="8"/>
  <c r="T109" i="12"/>
  <c r="AG108" i="8"/>
  <c r="AH95" i="7"/>
  <c r="S106" i="6"/>
  <c r="X96" i="12"/>
  <c r="U108" i="11"/>
  <c r="AK106" i="6"/>
  <c r="V108" i="10"/>
  <c r="AI96" i="12"/>
  <c r="E107" i="7"/>
  <c r="Y109" i="12"/>
  <c r="K108" i="10"/>
  <c r="L96" i="12"/>
  <c r="AH106" i="6"/>
  <c r="L95" i="7"/>
  <c r="R96" i="12"/>
  <c r="R108" i="11"/>
  <c r="H95" i="6"/>
  <c r="L106" i="6"/>
  <c r="F96" i="12"/>
  <c r="Y107" i="7"/>
  <c r="L108" i="10"/>
  <c r="AD106" i="6"/>
  <c r="AJ374" i="6" l="1"/>
  <c r="I374" i="6"/>
  <c r="U374" i="6"/>
  <c r="J374" i="6"/>
  <c r="AI374" i="6"/>
  <c r="E374" i="7"/>
  <c r="AE374" i="7"/>
  <c r="AE378" i="10"/>
  <c r="Q374" i="6"/>
  <c r="L288" i="6"/>
  <c r="D50" i="9"/>
  <c r="BA411" i="14"/>
  <c r="AH49" i="9"/>
  <c r="V49" i="9"/>
  <c r="BJ411" i="14"/>
  <c r="E50" i="9"/>
  <c r="BB411" i="14"/>
  <c r="K50" i="9"/>
  <c r="BH411" i="14"/>
  <c r="L50" i="9"/>
  <c r="BI411" i="14"/>
  <c r="AE49" i="9"/>
  <c r="S49" i="9"/>
  <c r="AI49" i="9"/>
  <c r="W49" i="9"/>
  <c r="AJ49" i="9"/>
  <c r="X49" i="9"/>
  <c r="M49" i="9"/>
  <c r="F50" i="9"/>
  <c r="BC411" i="14"/>
  <c r="AG49" i="9"/>
  <c r="U49" i="9"/>
  <c r="I50" i="9"/>
  <c r="BF411" i="14"/>
  <c r="J50" i="9"/>
  <c r="BG411" i="14"/>
  <c r="G50" i="9"/>
  <c r="BD411" i="14"/>
  <c r="H50" i="9"/>
  <c r="BE411" i="14"/>
  <c r="AC49" i="9"/>
  <c r="Q49" i="9"/>
  <c r="AB49" i="9"/>
  <c r="P49" i="9"/>
  <c r="AK48" i="9"/>
  <c r="Y48" i="9"/>
  <c r="AD49" i="9"/>
  <c r="R49" i="9"/>
  <c r="AF49" i="9"/>
  <c r="T49" i="9"/>
  <c r="S418" i="14"/>
  <c r="Y417" i="14"/>
  <c r="T417" i="14"/>
  <c r="Z417" i="14"/>
  <c r="X417" i="14"/>
  <c r="X424" i="13"/>
  <c r="T424" i="13"/>
  <c r="R418" i="13"/>
  <c r="U423" i="13"/>
  <c r="S421" i="13"/>
  <c r="W417" i="13"/>
  <c r="V417" i="13"/>
  <c r="Z426" i="13"/>
  <c r="Y422" i="13"/>
  <c r="AJ339" i="14"/>
  <c r="AJ428" i="14" s="1"/>
  <c r="AF339" i="14"/>
  <c r="AF428" i="14" s="1"/>
  <c r="Z339" i="14"/>
  <c r="V339" i="14"/>
  <c r="V428" i="14" s="1"/>
  <c r="R339" i="14"/>
  <c r="R428" i="14" s="1"/>
  <c r="L339" i="14"/>
  <c r="H339" i="14"/>
  <c r="D339" i="14"/>
  <c r="D428" i="14" s="1"/>
  <c r="AL339" i="14"/>
  <c r="AL428" i="14" s="1"/>
  <c r="AG339" i="14"/>
  <c r="AG428" i="14" s="1"/>
  <c r="Y339" i="14"/>
  <c r="T339" i="14"/>
  <c r="M339" i="14"/>
  <c r="G339" i="14"/>
  <c r="AK339" i="14"/>
  <c r="AK428" i="14" s="1"/>
  <c r="AE339" i="14"/>
  <c r="AE428" i="14" s="1"/>
  <c r="X339" i="14"/>
  <c r="S339" i="14"/>
  <c r="K339" i="14"/>
  <c r="F339" i="14"/>
  <c r="AD339" i="14"/>
  <c r="AD428" i="14" s="1"/>
  <c r="Q339" i="14"/>
  <c r="Q428" i="14" s="1"/>
  <c r="E339" i="14"/>
  <c r="AC339" i="14"/>
  <c r="AC428" i="14" s="1"/>
  <c r="N339" i="14"/>
  <c r="U339" i="14"/>
  <c r="U428" i="14" s="1"/>
  <c r="AI339" i="14"/>
  <c r="AI428" i="14" s="1"/>
  <c r="J339" i="14"/>
  <c r="AH339" i="14"/>
  <c r="AH428" i="14" s="1"/>
  <c r="I339" i="14"/>
  <c r="W339" i="14"/>
  <c r="W428" i="14" s="1"/>
  <c r="G412" i="14"/>
  <c r="AQ411" i="14"/>
  <c r="E412" i="14"/>
  <c r="AO411" i="14"/>
  <c r="K412" i="14"/>
  <c r="AU411" i="14"/>
  <c r="AV411" i="14"/>
  <c r="L412" i="14"/>
  <c r="M412" i="14"/>
  <c r="AW411" i="14"/>
  <c r="J412" i="14"/>
  <c r="AT411" i="14"/>
  <c r="N412" i="14"/>
  <c r="AX411" i="14"/>
  <c r="F412" i="14"/>
  <c r="AP411" i="14"/>
  <c r="AR411" i="14"/>
  <c r="H412" i="14"/>
  <c r="AS411" i="14"/>
  <c r="I412" i="14"/>
  <c r="D250" i="14"/>
  <c r="D147" i="14"/>
  <c r="Q147" i="14" s="1"/>
  <c r="Q250" i="14"/>
  <c r="P146" i="14"/>
  <c r="AB146" i="14" s="1"/>
  <c r="R146" i="14"/>
  <c r="R250" i="14" s="1"/>
  <c r="N146" i="14"/>
  <c r="N250" i="14" s="1"/>
  <c r="F146" i="14"/>
  <c r="F250" i="14" s="1"/>
  <c r="I146" i="14"/>
  <c r="I250" i="14" s="1"/>
  <c r="K146" i="14"/>
  <c r="K250" i="14" s="1"/>
  <c r="G146" i="14"/>
  <c r="G250" i="14" s="1"/>
  <c r="W146" i="14"/>
  <c r="W250" i="14" s="1"/>
  <c r="X146" i="14"/>
  <c r="X250" i="14" s="1"/>
  <c r="AH146" i="14"/>
  <c r="AH250" i="14" s="1"/>
  <c r="S146" i="14"/>
  <c r="S250" i="14" s="1"/>
  <c r="L146" i="14"/>
  <c r="L250" i="14" s="1"/>
  <c r="AG146" i="14"/>
  <c r="AG250" i="14" s="1"/>
  <c r="AL146" i="14"/>
  <c r="AL250" i="14" s="1"/>
  <c r="AI146" i="14"/>
  <c r="AI250" i="14" s="1"/>
  <c r="AJ146" i="14"/>
  <c r="AJ250" i="14" s="1"/>
  <c r="U146" i="14"/>
  <c r="U250" i="14" s="1"/>
  <c r="AF146" i="14"/>
  <c r="AF250" i="14" s="1"/>
  <c r="AK146" i="14"/>
  <c r="AK250" i="14" s="1"/>
  <c r="Y146" i="14"/>
  <c r="Y250" i="14" s="1"/>
  <c r="J146" i="14"/>
  <c r="J250" i="14" s="1"/>
  <c r="M146" i="14"/>
  <c r="M250" i="14" s="1"/>
  <c r="E146" i="14"/>
  <c r="E250" i="14" s="1"/>
  <c r="AD146" i="14"/>
  <c r="AD250" i="14" s="1"/>
  <c r="AE146" i="14"/>
  <c r="AE250" i="14" s="1"/>
  <c r="H146" i="14"/>
  <c r="H250" i="14" s="1"/>
  <c r="V146" i="14"/>
  <c r="V250" i="14" s="1"/>
  <c r="Z146" i="14"/>
  <c r="Z250" i="14" s="1"/>
  <c r="T146" i="14"/>
  <c r="T250" i="14" s="1"/>
  <c r="AC146" i="14"/>
  <c r="AC250" i="14" s="1"/>
  <c r="AU411" i="13"/>
  <c r="K412" i="13"/>
  <c r="BG412" i="13" s="1"/>
  <c r="AL339" i="13"/>
  <c r="AL428" i="13" s="1"/>
  <c r="AH339" i="13"/>
  <c r="AH428" i="13" s="1"/>
  <c r="AD339" i="13"/>
  <c r="AD428" i="13" s="1"/>
  <c r="X339" i="13"/>
  <c r="T339" i="13"/>
  <c r="N339" i="13"/>
  <c r="J339" i="13"/>
  <c r="F339" i="13"/>
  <c r="AK339" i="13"/>
  <c r="AK428" i="13" s="1"/>
  <c r="AG339" i="13"/>
  <c r="AG428" i="13" s="1"/>
  <c r="AC339" i="13"/>
  <c r="AC428" i="13" s="1"/>
  <c r="W339" i="13"/>
  <c r="S339" i="13"/>
  <c r="M339" i="13"/>
  <c r="I339" i="13"/>
  <c r="E339" i="13"/>
  <c r="AJ339" i="13"/>
  <c r="AJ428" i="13" s="1"/>
  <c r="AF339" i="13"/>
  <c r="AF428" i="13" s="1"/>
  <c r="Z339" i="13"/>
  <c r="V339" i="13"/>
  <c r="R339" i="13"/>
  <c r="L339" i="13"/>
  <c r="H339" i="13"/>
  <c r="D339" i="13"/>
  <c r="D428" i="13" s="1"/>
  <c r="C67" i="9" s="1"/>
  <c r="AE339" i="13"/>
  <c r="AE428" i="13" s="1"/>
  <c r="K339" i="13"/>
  <c r="Y339" i="13"/>
  <c r="G339" i="13"/>
  <c r="AI339" i="13"/>
  <c r="AI428" i="13" s="1"/>
  <c r="U339" i="13"/>
  <c r="Q339" i="13"/>
  <c r="Q428" i="13" s="1"/>
  <c r="F412" i="13"/>
  <c r="BB412" i="13" s="1"/>
  <c r="AP411" i="13"/>
  <c r="AQ411" i="13"/>
  <c r="G412" i="13"/>
  <c r="BC412" i="13" s="1"/>
  <c r="AX410" i="13"/>
  <c r="N411" i="13"/>
  <c r="BJ411" i="13" s="1"/>
  <c r="I412" i="13"/>
  <c r="BE412" i="13" s="1"/>
  <c r="AS411" i="13"/>
  <c r="H412" i="13"/>
  <c r="BD412" i="13" s="1"/>
  <c r="AR411" i="13"/>
  <c r="L412" i="13"/>
  <c r="BH412" i="13" s="1"/>
  <c r="AV411" i="13"/>
  <c r="E412" i="13"/>
  <c r="BA412" i="13" s="1"/>
  <c r="AO411" i="13"/>
  <c r="J412" i="13"/>
  <c r="BF412" i="13" s="1"/>
  <c r="AT411" i="13"/>
  <c r="M412" i="13"/>
  <c r="BI412" i="13" s="1"/>
  <c r="AW411" i="13"/>
  <c r="D250" i="13"/>
  <c r="D147" i="13"/>
  <c r="Q146" i="13"/>
  <c r="Q250" i="13" s="1"/>
  <c r="AC146" i="13"/>
  <c r="AC250" i="13" s="1"/>
  <c r="M146" i="13"/>
  <c r="M250" i="13" s="1"/>
  <c r="E146" i="13"/>
  <c r="E250" i="13" s="1"/>
  <c r="H146" i="13"/>
  <c r="H250" i="13" s="1"/>
  <c r="W146" i="13"/>
  <c r="W250" i="13" s="1"/>
  <c r="AI146" i="13"/>
  <c r="AI250" i="13" s="1"/>
  <c r="AE146" i="13"/>
  <c r="AE250" i="13" s="1"/>
  <c r="S146" i="13"/>
  <c r="S250" i="13" s="1"/>
  <c r="Z146" i="13"/>
  <c r="Z250" i="13" s="1"/>
  <c r="AF146" i="13"/>
  <c r="AF250" i="13" s="1"/>
  <c r="R146" i="13"/>
  <c r="R250" i="13" s="1"/>
  <c r="F146" i="13"/>
  <c r="F250" i="13" s="1"/>
  <c r="AG146" i="13"/>
  <c r="AG250" i="13" s="1"/>
  <c r="G146" i="13"/>
  <c r="G250" i="13" s="1"/>
  <c r="J146" i="13"/>
  <c r="J250" i="13" s="1"/>
  <c r="U146" i="13"/>
  <c r="U250" i="13" s="1"/>
  <c r="AD146" i="13"/>
  <c r="AD250" i="13" s="1"/>
  <c r="AH146" i="13"/>
  <c r="AH250" i="13" s="1"/>
  <c r="Y146" i="13"/>
  <c r="Y250" i="13" s="1"/>
  <c r="I146" i="13"/>
  <c r="I250" i="13" s="1"/>
  <c r="L146" i="13"/>
  <c r="L250" i="13" s="1"/>
  <c r="X146" i="13"/>
  <c r="X250" i="13" s="1"/>
  <c r="N146" i="13"/>
  <c r="N250" i="13" s="1"/>
  <c r="V146" i="13"/>
  <c r="V250" i="13" s="1"/>
  <c r="K146" i="13"/>
  <c r="K250" i="13" s="1"/>
  <c r="T146" i="13"/>
  <c r="T250" i="13" s="1"/>
  <c r="AL146" i="13"/>
  <c r="AL250" i="13" s="1"/>
  <c r="AK146" i="13"/>
  <c r="AK250" i="13" s="1"/>
  <c r="AJ146" i="13"/>
  <c r="AJ250" i="13" s="1"/>
  <c r="U373" i="12"/>
  <c r="AS372" i="12"/>
  <c r="Q373" i="12"/>
  <c r="AO372" i="12"/>
  <c r="R373" i="12"/>
  <c r="AP372" i="12"/>
  <c r="W373" i="12"/>
  <c r="AU372" i="12"/>
  <c r="T373" i="12"/>
  <c r="AR372" i="12"/>
  <c r="V373" i="12"/>
  <c r="AT372" i="12"/>
  <c r="S373" i="12"/>
  <c r="AQ372" i="12"/>
  <c r="Z373" i="12"/>
  <c r="AX372" i="12"/>
  <c r="G375" i="12"/>
  <c r="H375" i="12"/>
  <c r="M374" i="12"/>
  <c r="AW373" i="12"/>
  <c r="J375" i="12"/>
  <c r="AH373" i="12"/>
  <c r="BF372" i="12"/>
  <c r="AC373" i="12"/>
  <c r="BA372" i="12"/>
  <c r="N375" i="12"/>
  <c r="AD373" i="12"/>
  <c r="BB372" i="12"/>
  <c r="F375" i="12"/>
  <c r="I375" i="12"/>
  <c r="AG373" i="12"/>
  <c r="BE372" i="12"/>
  <c r="AK373" i="12"/>
  <c r="BI372" i="12"/>
  <c r="AL373" i="12"/>
  <c r="BJ372" i="12"/>
  <c r="AI373" i="12"/>
  <c r="BG372" i="12"/>
  <c r="K375" i="12"/>
  <c r="L374" i="12"/>
  <c r="AV373" i="12"/>
  <c r="AE373" i="12"/>
  <c r="BC372" i="12"/>
  <c r="AF373" i="12"/>
  <c r="BD372" i="12"/>
  <c r="AJ373" i="12"/>
  <c r="BH372" i="12"/>
  <c r="E375" i="12"/>
  <c r="AG373" i="11"/>
  <c r="BE372" i="11"/>
  <c r="I375" i="11"/>
  <c r="AC378" i="11"/>
  <c r="F375" i="11"/>
  <c r="V373" i="11"/>
  <c r="AT372" i="11"/>
  <c r="AI373" i="11"/>
  <c r="BG372" i="11"/>
  <c r="U373" i="11"/>
  <c r="AS372" i="11"/>
  <c r="AL373" i="11"/>
  <c r="BJ372" i="11"/>
  <c r="L375" i="11"/>
  <c r="R373" i="11"/>
  <c r="AP372" i="11"/>
  <c r="X373" i="11"/>
  <c r="AV372" i="11"/>
  <c r="N373" i="11"/>
  <c r="AX372" i="11"/>
  <c r="AE373" i="11"/>
  <c r="BC372" i="11"/>
  <c r="Y373" i="11"/>
  <c r="AW372" i="11"/>
  <c r="AH373" i="11"/>
  <c r="BF372" i="11"/>
  <c r="AF373" i="11"/>
  <c r="BD372" i="11"/>
  <c r="AD373" i="11"/>
  <c r="BB372" i="11"/>
  <c r="H374" i="11"/>
  <c r="AR373" i="11"/>
  <c r="G375" i="11"/>
  <c r="K374" i="11"/>
  <c r="AU373" i="11"/>
  <c r="J375" i="11"/>
  <c r="AJ373" i="11"/>
  <c r="BH372" i="11"/>
  <c r="M375" i="11"/>
  <c r="S373" i="11"/>
  <c r="AQ372" i="11"/>
  <c r="AK373" i="11"/>
  <c r="BI372" i="11"/>
  <c r="E374" i="11"/>
  <c r="BA373" i="11"/>
  <c r="AO373" i="11"/>
  <c r="P198" i="7"/>
  <c r="P288" i="7" s="1"/>
  <c r="E210" i="6"/>
  <c r="D210" i="6"/>
  <c r="H210" i="6"/>
  <c r="K210" i="6"/>
  <c r="G210" i="6"/>
  <c r="G300" i="6" s="1"/>
  <c r="I210" i="6"/>
  <c r="L210" i="6"/>
  <c r="F210" i="6"/>
  <c r="J210" i="6"/>
  <c r="AJ210" i="6"/>
  <c r="W210" i="6"/>
  <c r="T210" i="6"/>
  <c r="AC210" i="6"/>
  <c r="Y210" i="6"/>
  <c r="V210" i="6"/>
  <c r="Q210" i="6"/>
  <c r="U210" i="6"/>
  <c r="AD210" i="6"/>
  <c r="AG210" i="6"/>
  <c r="AH210" i="6"/>
  <c r="S210" i="6"/>
  <c r="AF210" i="6"/>
  <c r="AE210" i="6"/>
  <c r="AI210" i="6"/>
  <c r="M210" i="6"/>
  <c r="R210" i="6"/>
  <c r="X210" i="6"/>
  <c r="AK210" i="6"/>
  <c r="W199" i="7"/>
  <c r="AI199" i="7"/>
  <c r="Q199" i="7"/>
  <c r="Y199" i="7"/>
  <c r="T199" i="7"/>
  <c r="I199" i="7"/>
  <c r="D199" i="7"/>
  <c r="AG199" i="7"/>
  <c r="U199" i="7"/>
  <c r="AJ199" i="7"/>
  <c r="AD199" i="7"/>
  <c r="M199" i="7"/>
  <c r="E199" i="7"/>
  <c r="J199" i="7"/>
  <c r="X199" i="7"/>
  <c r="V199" i="7"/>
  <c r="R199" i="7"/>
  <c r="S199" i="7"/>
  <c r="L199" i="7"/>
  <c r="K199" i="7"/>
  <c r="F199" i="7"/>
  <c r="AE199" i="7"/>
  <c r="G199" i="7"/>
  <c r="AF199" i="7"/>
  <c r="AH199" i="7"/>
  <c r="AK199" i="7"/>
  <c r="AC199" i="7"/>
  <c r="H199" i="7"/>
  <c r="AB197" i="7"/>
  <c r="AB287" i="7" s="1"/>
  <c r="V199" i="6"/>
  <c r="E199" i="6"/>
  <c r="L199" i="6"/>
  <c r="S199" i="6"/>
  <c r="AD199" i="6"/>
  <c r="AF199" i="6"/>
  <c r="I199" i="6"/>
  <c r="W199" i="6"/>
  <c r="F199" i="6"/>
  <c r="G199" i="6"/>
  <c r="U199" i="6"/>
  <c r="Y199" i="6"/>
  <c r="X199" i="6"/>
  <c r="AK199" i="6"/>
  <c r="AE199" i="6"/>
  <c r="AC199" i="6"/>
  <c r="AJ199" i="6"/>
  <c r="D199" i="6"/>
  <c r="T199" i="6"/>
  <c r="R199" i="6"/>
  <c r="Q199" i="6"/>
  <c r="AH199" i="6"/>
  <c r="J199" i="6"/>
  <c r="AI199" i="6"/>
  <c r="M199" i="6"/>
  <c r="H199" i="6"/>
  <c r="K199" i="6"/>
  <c r="AG199" i="6"/>
  <c r="AB211" i="7"/>
  <c r="P212" i="7"/>
  <c r="C299" i="6"/>
  <c r="C388" i="6" s="1"/>
  <c r="J299" i="6"/>
  <c r="G299" i="6"/>
  <c r="F299" i="6"/>
  <c r="H299" i="6"/>
  <c r="L299" i="6"/>
  <c r="AH299" i="6"/>
  <c r="S299" i="6"/>
  <c r="AE299" i="6"/>
  <c r="AJ299" i="6"/>
  <c r="AF299" i="6"/>
  <c r="AG299" i="6"/>
  <c r="W299" i="6"/>
  <c r="Y299" i="6"/>
  <c r="V299" i="6"/>
  <c r="Q299" i="6"/>
  <c r="AB299" i="6"/>
  <c r="X299" i="6"/>
  <c r="AI299" i="6"/>
  <c r="P299" i="6"/>
  <c r="AD299" i="6"/>
  <c r="AC299" i="6"/>
  <c r="AK299" i="6"/>
  <c r="M299" i="6"/>
  <c r="T299" i="6"/>
  <c r="R299" i="6"/>
  <c r="U299" i="6"/>
  <c r="AA94" i="7"/>
  <c r="C107" i="6"/>
  <c r="C210" i="6"/>
  <c r="C96" i="7"/>
  <c r="C199" i="7"/>
  <c r="O95" i="7"/>
  <c r="I288" i="6"/>
  <c r="AJ374" i="7"/>
  <c r="E299" i="6"/>
  <c r="C199" i="6"/>
  <c r="C96" i="6"/>
  <c r="K299" i="6"/>
  <c r="I299" i="6"/>
  <c r="AA108" i="7"/>
  <c r="C288" i="6"/>
  <c r="C377" i="6" s="1"/>
  <c r="F288" i="6"/>
  <c r="D288" i="6"/>
  <c r="K288" i="6"/>
  <c r="G288" i="6"/>
  <c r="E288" i="6"/>
  <c r="J288" i="6"/>
  <c r="H288" i="6"/>
  <c r="AJ288" i="6"/>
  <c r="W288" i="6"/>
  <c r="AI288" i="6"/>
  <c r="AB288" i="6"/>
  <c r="Y288" i="6"/>
  <c r="S288" i="6"/>
  <c r="AE288" i="6"/>
  <c r="AC288" i="6"/>
  <c r="M288" i="6"/>
  <c r="U288" i="6"/>
  <c r="P288" i="6"/>
  <c r="AD288" i="6"/>
  <c r="T288" i="6"/>
  <c r="AG288" i="6"/>
  <c r="AH288" i="6"/>
  <c r="AF288" i="6"/>
  <c r="Q288" i="6"/>
  <c r="V288" i="6"/>
  <c r="R288" i="6"/>
  <c r="X288" i="6"/>
  <c r="C288" i="7"/>
  <c r="C377" i="7" s="1"/>
  <c r="AD288" i="7"/>
  <c r="AJ288" i="7"/>
  <c r="AE288" i="7"/>
  <c r="E288" i="7"/>
  <c r="S288" i="7"/>
  <c r="R288" i="7"/>
  <c r="U288" i="7"/>
  <c r="L288" i="7"/>
  <c r="AK288" i="7"/>
  <c r="AF288" i="7"/>
  <c r="X288" i="7"/>
  <c r="I288" i="7"/>
  <c r="F288" i="7"/>
  <c r="G288" i="7"/>
  <c r="Q288" i="7"/>
  <c r="AG288" i="7"/>
  <c r="T288" i="7"/>
  <c r="M288" i="7"/>
  <c r="J288" i="7"/>
  <c r="K288" i="7"/>
  <c r="H288" i="7"/>
  <c r="AH288" i="7"/>
  <c r="AC288" i="7"/>
  <c r="AI288" i="7"/>
  <c r="W288" i="7"/>
  <c r="V288" i="7"/>
  <c r="Y288" i="7"/>
  <c r="D288" i="7"/>
  <c r="D299" i="6"/>
  <c r="C110" i="7"/>
  <c r="O109" i="7"/>
  <c r="C213" i="7"/>
  <c r="C303" i="7" s="1"/>
  <c r="C392" i="7" s="1"/>
  <c r="AK288" i="6"/>
  <c r="Q300" i="6"/>
  <c r="AC300" i="6"/>
  <c r="Y300" i="6"/>
  <c r="AC198" i="12"/>
  <c r="AC288" i="12" s="1"/>
  <c r="Q212" i="12"/>
  <c r="Q302" i="12" s="1"/>
  <c r="Q199" i="12"/>
  <c r="Q289" i="12" s="1"/>
  <c r="M213" i="12"/>
  <c r="I213" i="12"/>
  <c r="E213" i="12"/>
  <c r="L213" i="12"/>
  <c r="H213" i="12"/>
  <c r="K213" i="12"/>
  <c r="G213" i="12"/>
  <c r="N213" i="12"/>
  <c r="J213" i="12"/>
  <c r="F213" i="12"/>
  <c r="X213" i="12"/>
  <c r="U213" i="12"/>
  <c r="AE213" i="12"/>
  <c r="R213" i="12"/>
  <c r="AH213" i="12"/>
  <c r="AJ213" i="12"/>
  <c r="AG213" i="12"/>
  <c r="AI213" i="12"/>
  <c r="Z213" i="12"/>
  <c r="T213" i="12"/>
  <c r="Y213" i="12"/>
  <c r="V213" i="12"/>
  <c r="W213" i="12"/>
  <c r="S213" i="12"/>
  <c r="AD213" i="12"/>
  <c r="AL213" i="12"/>
  <c r="AF213" i="12"/>
  <c r="AK213" i="12"/>
  <c r="M200" i="12"/>
  <c r="I200" i="12"/>
  <c r="E200" i="12"/>
  <c r="L200" i="12"/>
  <c r="H200" i="12"/>
  <c r="K200" i="12"/>
  <c r="G200" i="12"/>
  <c r="N200" i="12"/>
  <c r="J200" i="12"/>
  <c r="F200" i="12"/>
  <c r="X200" i="12"/>
  <c r="U200" i="12"/>
  <c r="AE200" i="12"/>
  <c r="R200" i="12"/>
  <c r="AH200" i="12"/>
  <c r="AJ200" i="12"/>
  <c r="AG200" i="12"/>
  <c r="AI200" i="12"/>
  <c r="Z200" i="12"/>
  <c r="T200" i="12"/>
  <c r="Y200" i="12"/>
  <c r="V200" i="12"/>
  <c r="W200" i="12"/>
  <c r="S200" i="12"/>
  <c r="AD200" i="12"/>
  <c r="AL200" i="12"/>
  <c r="AF200" i="12"/>
  <c r="AK200" i="12"/>
  <c r="AC211" i="12"/>
  <c r="AC301" i="12" s="1"/>
  <c r="AL289" i="12"/>
  <c r="AH289" i="12"/>
  <c r="AD289" i="12"/>
  <c r="X289" i="12"/>
  <c r="X378" i="12" s="1"/>
  <c r="T289" i="12"/>
  <c r="N289" i="12"/>
  <c r="J289" i="12"/>
  <c r="F289" i="12"/>
  <c r="AK289" i="12"/>
  <c r="AG289" i="12"/>
  <c r="W289" i="12"/>
  <c r="S289" i="12"/>
  <c r="M289" i="12"/>
  <c r="I289" i="12"/>
  <c r="E289" i="12"/>
  <c r="AJ289" i="12"/>
  <c r="AF289" i="12"/>
  <c r="Z289" i="12"/>
  <c r="V289" i="12"/>
  <c r="R289" i="12"/>
  <c r="L289" i="12"/>
  <c r="H289" i="12"/>
  <c r="D289" i="12"/>
  <c r="D378" i="12" s="1"/>
  <c r="AI289" i="12"/>
  <c r="AE289" i="12"/>
  <c r="Y289" i="12"/>
  <c r="Y378" i="12" s="1"/>
  <c r="U289" i="12"/>
  <c r="K289" i="12"/>
  <c r="G289" i="12"/>
  <c r="AB108" i="12"/>
  <c r="AB95" i="12"/>
  <c r="D213" i="12"/>
  <c r="D110" i="12"/>
  <c r="P109" i="12"/>
  <c r="D200" i="12"/>
  <c r="P96" i="12"/>
  <c r="AK302" i="12"/>
  <c r="AG302" i="12"/>
  <c r="W302" i="12"/>
  <c r="S302" i="12"/>
  <c r="M302" i="12"/>
  <c r="I302" i="12"/>
  <c r="E302" i="12"/>
  <c r="AJ302" i="12"/>
  <c r="AF302" i="12"/>
  <c r="Z302" i="12"/>
  <c r="V302" i="12"/>
  <c r="R302" i="12"/>
  <c r="L302" i="12"/>
  <c r="H302" i="12"/>
  <c r="D302" i="12"/>
  <c r="D391" i="12" s="1"/>
  <c r="AE302" i="12"/>
  <c r="U302" i="12"/>
  <c r="K302" i="12"/>
  <c r="AL302" i="12"/>
  <c r="AD302" i="12"/>
  <c r="T302" i="12"/>
  <c r="J302" i="12"/>
  <c r="AI302" i="12"/>
  <c r="Y302" i="12"/>
  <c r="G302" i="12"/>
  <c r="AH302" i="12"/>
  <c r="X302" i="12"/>
  <c r="N302" i="12"/>
  <c r="F302" i="12"/>
  <c r="J212" i="11"/>
  <c r="F212" i="11"/>
  <c r="M212" i="11"/>
  <c r="I212" i="11"/>
  <c r="E212" i="11"/>
  <c r="L212" i="11"/>
  <c r="H212" i="11"/>
  <c r="K212" i="11"/>
  <c r="G212" i="11"/>
  <c r="AD212" i="11"/>
  <c r="N212" i="11"/>
  <c r="T212" i="11"/>
  <c r="V212" i="11"/>
  <c r="AG212" i="11"/>
  <c r="W212" i="11"/>
  <c r="R212" i="11"/>
  <c r="AL212" i="11"/>
  <c r="U212" i="11"/>
  <c r="AE212" i="11"/>
  <c r="AF212" i="11"/>
  <c r="S212" i="11"/>
  <c r="AK212" i="11"/>
  <c r="Y212" i="11"/>
  <c r="AH212" i="11"/>
  <c r="Z212" i="11"/>
  <c r="AI212" i="11"/>
  <c r="X212" i="11"/>
  <c r="AJ212" i="11"/>
  <c r="AI301" i="11"/>
  <c r="AE301" i="11"/>
  <c r="Y301" i="11"/>
  <c r="U301" i="11"/>
  <c r="Q301" i="11"/>
  <c r="K301" i="11"/>
  <c r="G301" i="11"/>
  <c r="AK301" i="11"/>
  <c r="AG301" i="11"/>
  <c r="AC301" i="11"/>
  <c r="W301" i="11"/>
  <c r="S301" i="11"/>
  <c r="M301" i="11"/>
  <c r="I301" i="11"/>
  <c r="E301" i="11"/>
  <c r="AJ301" i="11"/>
  <c r="Z301" i="11"/>
  <c r="R301" i="11"/>
  <c r="H301" i="11"/>
  <c r="AH301" i="11"/>
  <c r="X301" i="11"/>
  <c r="N301" i="11"/>
  <c r="F301" i="11"/>
  <c r="AF301" i="11"/>
  <c r="V301" i="11"/>
  <c r="L301" i="11"/>
  <c r="D301" i="11"/>
  <c r="D390" i="11" s="1"/>
  <c r="AL301" i="11"/>
  <c r="AD301" i="11"/>
  <c r="T301" i="11"/>
  <c r="J301" i="11"/>
  <c r="AL290" i="11"/>
  <c r="AH290" i="11"/>
  <c r="AD290" i="11"/>
  <c r="X290" i="11"/>
  <c r="T290" i="11"/>
  <c r="T379" i="11" s="1"/>
  <c r="N290" i="11"/>
  <c r="J290" i="11"/>
  <c r="F290" i="11"/>
  <c r="AG290" i="11"/>
  <c r="Z290" i="11"/>
  <c r="Z379" i="11" s="1"/>
  <c r="U290" i="11"/>
  <c r="M290" i="11"/>
  <c r="H290" i="11"/>
  <c r="AK290" i="11"/>
  <c r="AF290" i="11"/>
  <c r="Y290" i="11"/>
  <c r="S290" i="11"/>
  <c r="L290" i="11"/>
  <c r="G290" i="11"/>
  <c r="AJ290" i="11"/>
  <c r="AE290" i="11"/>
  <c r="W290" i="11"/>
  <c r="W379" i="11" s="1"/>
  <c r="R290" i="11"/>
  <c r="K290" i="11"/>
  <c r="E290" i="11"/>
  <c r="AI290" i="11"/>
  <c r="AC290" i="11"/>
  <c r="V290" i="11"/>
  <c r="Q290" i="11"/>
  <c r="Q379" i="11" s="1"/>
  <c r="I290" i="11"/>
  <c r="D290" i="11"/>
  <c r="D379" i="11" s="1"/>
  <c r="Y291" i="11"/>
  <c r="G291" i="11"/>
  <c r="N291" i="11"/>
  <c r="AG291" i="11"/>
  <c r="H291" i="11"/>
  <c r="S291" i="11"/>
  <c r="AD291" i="11"/>
  <c r="E291" i="11"/>
  <c r="K291" i="11"/>
  <c r="M291" i="11"/>
  <c r="X291" i="11"/>
  <c r="U291" i="11"/>
  <c r="AH291" i="11"/>
  <c r="I291" i="11"/>
  <c r="Z291" i="11"/>
  <c r="AK291" i="11"/>
  <c r="L291" i="11"/>
  <c r="W291" i="11"/>
  <c r="AE291" i="11"/>
  <c r="AL291" i="11"/>
  <c r="J291" i="11"/>
  <c r="AI291" i="11"/>
  <c r="Q291" i="11"/>
  <c r="AC291" i="11"/>
  <c r="T291" i="11"/>
  <c r="AF291" i="11"/>
  <c r="F291" i="11"/>
  <c r="R291" i="11"/>
  <c r="V291" i="11"/>
  <c r="AJ291" i="11"/>
  <c r="D212" i="11"/>
  <c r="D109" i="11"/>
  <c r="AE212" i="8"/>
  <c r="S212" i="8"/>
  <c r="Y212" i="8"/>
  <c r="AK212" i="8"/>
  <c r="T212" i="8"/>
  <c r="AF212" i="8"/>
  <c r="X212" i="8"/>
  <c r="AJ212" i="8"/>
  <c r="AI212" i="8"/>
  <c r="W212" i="8"/>
  <c r="AG212" i="8"/>
  <c r="U212" i="8"/>
  <c r="AD212" i="8"/>
  <c r="R212" i="8"/>
  <c r="AH212" i="8"/>
  <c r="V212" i="8"/>
  <c r="N212" i="8"/>
  <c r="AL212" i="8"/>
  <c r="Z212" i="8"/>
  <c r="AI200" i="8"/>
  <c r="Y200" i="8"/>
  <c r="AG200" i="8"/>
  <c r="U200" i="8"/>
  <c r="AD200" i="8"/>
  <c r="AH200" i="8"/>
  <c r="V200" i="8"/>
  <c r="AL200" i="8"/>
  <c r="AE200" i="8"/>
  <c r="S200" i="8"/>
  <c r="AK200" i="8"/>
  <c r="T200" i="8"/>
  <c r="AF200" i="8"/>
  <c r="X200" i="8"/>
  <c r="AJ200" i="8"/>
  <c r="N200" i="8"/>
  <c r="Z200" i="8"/>
  <c r="K200" i="8"/>
  <c r="F200" i="8"/>
  <c r="W200" i="8"/>
  <c r="R200" i="8"/>
  <c r="Q200" i="10"/>
  <c r="Q290" i="10" s="1"/>
  <c r="Q379" i="10" s="1"/>
  <c r="M212" i="10"/>
  <c r="I212" i="10"/>
  <c r="E212" i="10"/>
  <c r="K212" i="10"/>
  <c r="G212" i="10"/>
  <c r="N212" i="10"/>
  <c r="J212" i="10"/>
  <c r="F212" i="10"/>
  <c r="L212" i="10"/>
  <c r="H212" i="10"/>
  <c r="AD212" i="10"/>
  <c r="AJ212" i="10"/>
  <c r="AG212" i="10"/>
  <c r="AE212" i="10"/>
  <c r="W212" i="10"/>
  <c r="T212" i="10"/>
  <c r="Y212" i="10"/>
  <c r="R212" i="10"/>
  <c r="AF212" i="10"/>
  <c r="AH212" i="10"/>
  <c r="AK212" i="10"/>
  <c r="AI212" i="10"/>
  <c r="AL212" i="10"/>
  <c r="V212" i="10"/>
  <c r="X212" i="10"/>
  <c r="U212" i="10"/>
  <c r="Z212" i="10"/>
  <c r="S212" i="10"/>
  <c r="Q211" i="10"/>
  <c r="Q301" i="10" s="1"/>
  <c r="I200" i="8"/>
  <c r="M200" i="8"/>
  <c r="G200" i="8"/>
  <c r="J212" i="8"/>
  <c r="F212" i="8"/>
  <c r="M212" i="8"/>
  <c r="I212" i="8"/>
  <c r="E212" i="8"/>
  <c r="L212" i="8"/>
  <c r="H212" i="8"/>
  <c r="K212" i="8"/>
  <c r="G212" i="8"/>
  <c r="L200" i="8"/>
  <c r="H200" i="8"/>
  <c r="J200" i="8"/>
  <c r="E200" i="8"/>
  <c r="AC199" i="10"/>
  <c r="AC289" i="10" s="1"/>
  <c r="AC378" i="10" s="1"/>
  <c r="AC210" i="10"/>
  <c r="AC300" i="10" s="1"/>
  <c r="G378" i="10"/>
  <c r="AJ377" i="8"/>
  <c r="AE377" i="8"/>
  <c r="W377" i="8"/>
  <c r="AH377" i="8"/>
  <c r="R377" i="8"/>
  <c r="F378" i="10"/>
  <c r="AG377" i="8"/>
  <c r="W378" i="10"/>
  <c r="X378" i="10"/>
  <c r="M378" i="10"/>
  <c r="V377" i="8"/>
  <c r="AB96" i="10"/>
  <c r="AI290" i="10"/>
  <c r="AI379" i="10" s="1"/>
  <c r="AE290" i="10"/>
  <c r="AE379" i="10" s="1"/>
  <c r="Y290" i="10"/>
  <c r="Y379" i="10" s="1"/>
  <c r="U290" i="10"/>
  <c r="U379" i="10" s="1"/>
  <c r="K290" i="10"/>
  <c r="K379" i="10" s="1"/>
  <c r="G290" i="10"/>
  <c r="AL290" i="10"/>
  <c r="AL379" i="10" s="1"/>
  <c r="AH290" i="10"/>
  <c r="AH379" i="10" s="1"/>
  <c r="AD290" i="10"/>
  <c r="AD379" i="10" s="1"/>
  <c r="X290" i="10"/>
  <c r="T290" i="10"/>
  <c r="T379" i="10" s="1"/>
  <c r="N290" i="10"/>
  <c r="N379" i="10" s="1"/>
  <c r="J290" i="10"/>
  <c r="J379" i="10" s="1"/>
  <c r="F290" i="10"/>
  <c r="AK290" i="10"/>
  <c r="AK379" i="10" s="1"/>
  <c r="AG290" i="10"/>
  <c r="AG379" i="10" s="1"/>
  <c r="W290" i="10"/>
  <c r="S290" i="10"/>
  <c r="S379" i="10" s="1"/>
  <c r="M290" i="10"/>
  <c r="I290" i="10"/>
  <c r="I379" i="10" s="1"/>
  <c r="E290" i="10"/>
  <c r="E379" i="10" s="1"/>
  <c r="AJ290" i="10"/>
  <c r="AJ379" i="10" s="1"/>
  <c r="AF290" i="10"/>
  <c r="AF379" i="10" s="1"/>
  <c r="Z290" i="10"/>
  <c r="Z379" i="10" s="1"/>
  <c r="V290" i="10"/>
  <c r="V379" i="10" s="1"/>
  <c r="R290" i="10"/>
  <c r="R379" i="10" s="1"/>
  <c r="L290" i="10"/>
  <c r="L379" i="10" s="1"/>
  <c r="H290" i="10"/>
  <c r="H379" i="10" s="1"/>
  <c r="D290" i="10"/>
  <c r="D379" i="10" s="1"/>
  <c r="Z291" i="10"/>
  <c r="H291" i="10"/>
  <c r="Y291" i="10"/>
  <c r="G291" i="10"/>
  <c r="X291" i="10"/>
  <c r="F291" i="10"/>
  <c r="W291" i="10"/>
  <c r="E291" i="10"/>
  <c r="V291" i="10"/>
  <c r="U291" i="10"/>
  <c r="AL291" i="10"/>
  <c r="T291" i="10"/>
  <c r="AK291" i="10"/>
  <c r="S291" i="10"/>
  <c r="AJ291" i="10"/>
  <c r="R291" i="10"/>
  <c r="AI291" i="10"/>
  <c r="AH291" i="10"/>
  <c r="N291" i="10"/>
  <c r="AG291" i="10"/>
  <c r="M291" i="10"/>
  <c r="AF291" i="10"/>
  <c r="L291" i="10"/>
  <c r="AE291" i="10"/>
  <c r="K291" i="10"/>
  <c r="AD291" i="10"/>
  <c r="J291" i="10"/>
  <c r="I291" i="10"/>
  <c r="D212" i="10"/>
  <c r="D109" i="10"/>
  <c r="P108" i="10"/>
  <c r="AB107" i="10"/>
  <c r="AI301" i="10"/>
  <c r="AH301" i="10"/>
  <c r="AD301" i="10"/>
  <c r="X301" i="10"/>
  <c r="T301" i="10"/>
  <c r="N301" i="10"/>
  <c r="J301" i="10"/>
  <c r="F301" i="10"/>
  <c r="AL301" i="10"/>
  <c r="AG301" i="10"/>
  <c r="W301" i="10"/>
  <c r="S301" i="10"/>
  <c r="M301" i="10"/>
  <c r="I301" i="10"/>
  <c r="E301" i="10"/>
  <c r="AK301" i="10"/>
  <c r="AF301" i="10"/>
  <c r="Z301" i="10"/>
  <c r="V301" i="10"/>
  <c r="R301" i="10"/>
  <c r="L301" i="10"/>
  <c r="H301" i="10"/>
  <c r="D301" i="10"/>
  <c r="D390" i="10" s="1"/>
  <c r="AJ301" i="10"/>
  <c r="AE301" i="10"/>
  <c r="Y301" i="10"/>
  <c r="U301" i="10"/>
  <c r="K301" i="10"/>
  <c r="G301" i="10"/>
  <c r="D212" i="8"/>
  <c r="D109" i="8"/>
  <c r="AI301" i="8"/>
  <c r="AE301" i="8"/>
  <c r="Y301" i="8"/>
  <c r="U301" i="8"/>
  <c r="Q301" i="8"/>
  <c r="AJ301" i="8"/>
  <c r="AF301" i="8"/>
  <c r="Z301" i="8"/>
  <c r="V301" i="8"/>
  <c r="R301" i="8"/>
  <c r="L301" i="8"/>
  <c r="H301" i="8"/>
  <c r="D301" i="8"/>
  <c r="D390" i="8" s="1"/>
  <c r="AK301" i="8"/>
  <c r="AC301" i="8"/>
  <c r="S301" i="8"/>
  <c r="J301" i="8"/>
  <c r="E301" i="8"/>
  <c r="AH301" i="8"/>
  <c r="X301" i="8"/>
  <c r="N301" i="8"/>
  <c r="I301" i="8"/>
  <c r="AG301" i="8"/>
  <c r="W301" i="8"/>
  <c r="M301" i="8"/>
  <c r="G301" i="8"/>
  <c r="AL301" i="8"/>
  <c r="AD301" i="8"/>
  <c r="T301" i="8"/>
  <c r="K301" i="8"/>
  <c r="F301" i="8"/>
  <c r="D200" i="8"/>
  <c r="AJ289" i="8"/>
  <c r="AF289" i="8"/>
  <c r="AF378" i="8" s="1"/>
  <c r="Z289" i="8"/>
  <c r="Z378" i="8" s="1"/>
  <c r="V289" i="8"/>
  <c r="R289" i="8"/>
  <c r="L289" i="8"/>
  <c r="L378" i="8" s="1"/>
  <c r="H289" i="8"/>
  <c r="H378" i="8" s="1"/>
  <c r="D289" i="8"/>
  <c r="D378" i="8" s="1"/>
  <c r="AH289" i="8"/>
  <c r="AC289" i="8"/>
  <c r="AC378" i="8" s="1"/>
  <c r="U289" i="8"/>
  <c r="U378" i="8" s="1"/>
  <c r="N289" i="8"/>
  <c r="N378" i="8" s="1"/>
  <c r="I289" i="8"/>
  <c r="I378" i="8" s="1"/>
  <c r="AL289" i="8"/>
  <c r="AL378" i="8" s="1"/>
  <c r="AG289" i="8"/>
  <c r="Y289" i="8"/>
  <c r="Y378" i="8" s="1"/>
  <c r="T289" i="8"/>
  <c r="T378" i="8" s="1"/>
  <c r="M289" i="8"/>
  <c r="M378" i="8" s="1"/>
  <c r="G289" i="8"/>
  <c r="G378" i="8" s="1"/>
  <c r="AK289" i="8"/>
  <c r="AK378" i="8" s="1"/>
  <c r="AE289" i="8"/>
  <c r="X289" i="8"/>
  <c r="X378" i="8" s="1"/>
  <c r="S289" i="8"/>
  <c r="S378" i="8" s="1"/>
  <c r="K289" i="8"/>
  <c r="K378" i="8" s="1"/>
  <c r="F289" i="8"/>
  <c r="F378" i="8" s="1"/>
  <c r="AI289" i="8"/>
  <c r="AI378" i="8" s="1"/>
  <c r="AD289" i="8"/>
  <c r="AD378" i="8" s="1"/>
  <c r="W289" i="8"/>
  <c r="Q289" i="8"/>
  <c r="Q378" i="8" s="1"/>
  <c r="J289" i="8"/>
  <c r="J378" i="8" s="1"/>
  <c r="E289" i="8"/>
  <c r="E378" i="8" s="1"/>
  <c r="AI374" i="7"/>
  <c r="I374" i="7"/>
  <c r="AK374" i="6"/>
  <c r="P374" i="6"/>
  <c r="T374" i="6"/>
  <c r="AC374" i="6"/>
  <c r="D374" i="7"/>
  <c r="AG374" i="7"/>
  <c r="F211" i="7"/>
  <c r="J211" i="7"/>
  <c r="D211" i="7"/>
  <c r="G211" i="7"/>
  <c r="K211" i="7"/>
  <c r="E211" i="7"/>
  <c r="I211" i="7"/>
  <c r="H211" i="7"/>
  <c r="L211" i="7"/>
  <c r="M211" i="7"/>
  <c r="T211" i="7"/>
  <c r="AC211" i="7"/>
  <c r="S211" i="7"/>
  <c r="AD211" i="7"/>
  <c r="Y211" i="7"/>
  <c r="AF211" i="7"/>
  <c r="R211" i="7"/>
  <c r="AJ211" i="7"/>
  <c r="Q211" i="7"/>
  <c r="AE211" i="7"/>
  <c r="V211" i="7"/>
  <c r="U211" i="7"/>
  <c r="AI211" i="7"/>
  <c r="AK211" i="7"/>
  <c r="X211" i="7"/>
  <c r="AG211" i="7"/>
  <c r="W211" i="7"/>
  <c r="AH211" i="7"/>
  <c r="W374" i="7"/>
  <c r="T374" i="7"/>
  <c r="K374" i="7"/>
  <c r="Y374" i="7"/>
  <c r="P374" i="7"/>
  <c r="L374" i="7"/>
  <c r="X374" i="7"/>
  <c r="AI287" i="7"/>
  <c r="AK287" i="7"/>
  <c r="R287" i="7"/>
  <c r="U287" i="7"/>
  <c r="X287" i="7"/>
  <c r="L287" i="7"/>
  <c r="D287" i="7"/>
  <c r="AJ287" i="7"/>
  <c r="AE287" i="7"/>
  <c r="AG287" i="7"/>
  <c r="F287" i="7"/>
  <c r="Q287" i="7"/>
  <c r="T287" i="7"/>
  <c r="S287" i="7"/>
  <c r="AF287" i="7"/>
  <c r="AH287" i="7"/>
  <c r="AC287" i="7"/>
  <c r="J287" i="7"/>
  <c r="G287" i="7"/>
  <c r="P287" i="7"/>
  <c r="I287" i="7"/>
  <c r="W287" i="7"/>
  <c r="AD287" i="7"/>
  <c r="V287" i="7"/>
  <c r="Y287" i="7"/>
  <c r="K287" i="7"/>
  <c r="H287" i="7"/>
  <c r="M287" i="7"/>
  <c r="E287" i="7"/>
  <c r="R374" i="7"/>
  <c r="S374" i="7"/>
  <c r="J374" i="7"/>
  <c r="AJ300" i="7"/>
  <c r="AF300" i="7"/>
  <c r="AB300" i="7"/>
  <c r="AI300" i="7"/>
  <c r="AE300" i="7"/>
  <c r="AG300" i="7"/>
  <c r="AD300" i="7"/>
  <c r="AK300" i="7"/>
  <c r="AC300" i="7"/>
  <c r="X300" i="7"/>
  <c r="T300" i="7"/>
  <c r="P300" i="7"/>
  <c r="W300" i="7"/>
  <c r="S300" i="7"/>
  <c r="AH300" i="7"/>
  <c r="V300" i="7"/>
  <c r="R300" i="7"/>
  <c r="Q300" i="7"/>
  <c r="E300" i="7"/>
  <c r="I300" i="7"/>
  <c r="M300" i="7"/>
  <c r="Y300" i="7"/>
  <c r="G300" i="7"/>
  <c r="K300" i="7"/>
  <c r="J300" i="7"/>
  <c r="L300" i="7"/>
  <c r="F300" i="7"/>
  <c r="D300" i="7"/>
  <c r="H300" i="7"/>
  <c r="U300" i="7"/>
  <c r="AH286" i="7"/>
  <c r="AH375" i="7" s="1"/>
  <c r="AH376" i="7" s="1"/>
  <c r="AH377" i="7" s="1"/>
  <c r="AD286" i="7"/>
  <c r="AD375" i="7" s="1"/>
  <c r="AK286" i="7"/>
  <c r="AK375" i="7" s="1"/>
  <c r="AK376" i="7" s="1"/>
  <c r="AK377" i="7" s="1"/>
  <c r="AG286" i="7"/>
  <c r="AC286" i="7"/>
  <c r="AC375" i="7" s="1"/>
  <c r="AJ286" i="7"/>
  <c r="AJ375" i="7" s="1"/>
  <c r="AF286" i="7"/>
  <c r="AF375" i="7" s="1"/>
  <c r="AF376" i="7" s="1"/>
  <c r="AF377" i="7" s="1"/>
  <c r="AB286" i="7"/>
  <c r="AB375" i="7" s="1"/>
  <c r="AE286" i="7"/>
  <c r="X286" i="7"/>
  <c r="T286" i="7"/>
  <c r="P286" i="7"/>
  <c r="G286" i="7"/>
  <c r="G375" i="7" s="1"/>
  <c r="K286" i="7"/>
  <c r="AI286" i="7"/>
  <c r="AI375" i="7" s="1"/>
  <c r="W286" i="7"/>
  <c r="S286" i="7"/>
  <c r="H286" i="7"/>
  <c r="H375" i="7" s="1"/>
  <c r="L286" i="7"/>
  <c r="V286" i="7"/>
  <c r="V375" i="7" s="1"/>
  <c r="R286" i="7"/>
  <c r="E286" i="7"/>
  <c r="E375" i="7" s="1"/>
  <c r="I286" i="7"/>
  <c r="I375" i="7" s="1"/>
  <c r="M286" i="7"/>
  <c r="M375" i="7" s="1"/>
  <c r="D286" i="7"/>
  <c r="D375" i="7" s="1"/>
  <c r="Y286" i="7"/>
  <c r="F286" i="7"/>
  <c r="F375" i="7" s="1"/>
  <c r="F376" i="7" s="1"/>
  <c r="F377" i="7" s="1"/>
  <c r="U286" i="7"/>
  <c r="U375" i="7" s="1"/>
  <c r="J286" i="7"/>
  <c r="Q286" i="7"/>
  <c r="Q375" i="7" s="1"/>
  <c r="X374" i="6"/>
  <c r="AH286" i="6"/>
  <c r="AH375" i="6" s="1"/>
  <c r="AD286" i="6"/>
  <c r="AD375" i="6" s="1"/>
  <c r="X286" i="6"/>
  <c r="T286" i="6"/>
  <c r="P286" i="6"/>
  <c r="J286" i="6"/>
  <c r="J375" i="6" s="1"/>
  <c r="F286" i="6"/>
  <c r="F375" i="6" s="1"/>
  <c r="AJ286" i="6"/>
  <c r="AJ375" i="6" s="1"/>
  <c r="AE286" i="6"/>
  <c r="AE375" i="6" s="1"/>
  <c r="W286" i="6"/>
  <c r="W375" i="6" s="1"/>
  <c r="R286" i="6"/>
  <c r="R375" i="6" s="1"/>
  <c r="K286" i="6"/>
  <c r="K375" i="6" s="1"/>
  <c r="E286" i="6"/>
  <c r="E375" i="6" s="1"/>
  <c r="AG286" i="6"/>
  <c r="AG375" i="6" s="1"/>
  <c r="Y286" i="6"/>
  <c r="Y375" i="6" s="1"/>
  <c r="Q286" i="6"/>
  <c r="Q375" i="6" s="1"/>
  <c r="H286" i="6"/>
  <c r="H375" i="6" s="1"/>
  <c r="AF286" i="6"/>
  <c r="AF375" i="6" s="1"/>
  <c r="V286" i="6"/>
  <c r="V375" i="6" s="1"/>
  <c r="M286" i="6"/>
  <c r="M375" i="6" s="1"/>
  <c r="G286" i="6"/>
  <c r="G375" i="6" s="1"/>
  <c r="AK286" i="6"/>
  <c r="AK375" i="6" s="1"/>
  <c r="AC286" i="6"/>
  <c r="AC375" i="6" s="1"/>
  <c r="U286" i="6"/>
  <c r="U375" i="6" s="1"/>
  <c r="L286" i="6"/>
  <c r="L375" i="6" s="1"/>
  <c r="D286" i="6"/>
  <c r="D375" i="6" s="1"/>
  <c r="AI286" i="6"/>
  <c r="AI375" i="6" s="1"/>
  <c r="AB286" i="6"/>
  <c r="AB375" i="6" s="1"/>
  <c r="S286" i="6"/>
  <c r="S375" i="6" s="1"/>
  <c r="I286" i="6"/>
  <c r="I375" i="6" s="1"/>
  <c r="AI287" i="6"/>
  <c r="Q287" i="6"/>
  <c r="AK287" i="6"/>
  <c r="L287" i="6"/>
  <c r="M287" i="6"/>
  <c r="T287" i="6"/>
  <c r="AB287" i="6"/>
  <c r="W287" i="6"/>
  <c r="S287" i="6"/>
  <c r="AH287" i="6"/>
  <c r="AE287" i="6"/>
  <c r="K287" i="6"/>
  <c r="AF287" i="6"/>
  <c r="F287" i="6"/>
  <c r="E287" i="6"/>
  <c r="J287" i="6"/>
  <c r="R287" i="6"/>
  <c r="P287" i="6"/>
  <c r="V287" i="6"/>
  <c r="AG287" i="6"/>
  <c r="Y287" i="6"/>
  <c r="G287" i="6"/>
  <c r="X287" i="6"/>
  <c r="AD287" i="6"/>
  <c r="AJ287" i="6"/>
  <c r="D287" i="6"/>
  <c r="I287" i="6"/>
  <c r="H287" i="6"/>
  <c r="U287" i="6"/>
  <c r="AC287" i="6"/>
  <c r="N109" i="8"/>
  <c r="U107" i="6"/>
  <c r="Y110" i="12"/>
  <c r="D96" i="7"/>
  <c r="R109" i="8"/>
  <c r="V96" i="6"/>
  <c r="AF107" i="6"/>
  <c r="M109" i="11"/>
  <c r="X109" i="8"/>
  <c r="V96" i="7"/>
  <c r="W108" i="7"/>
  <c r="Y109" i="11"/>
  <c r="AL109" i="8"/>
  <c r="V109" i="8"/>
  <c r="X96" i="6"/>
  <c r="AD108" i="7"/>
  <c r="AD109" i="11"/>
  <c r="Q107" i="6"/>
  <c r="I107" i="6"/>
  <c r="V110" i="12"/>
  <c r="U109" i="8"/>
  <c r="L110" i="12"/>
  <c r="I109" i="10"/>
  <c r="U96" i="7"/>
  <c r="J109" i="8"/>
  <c r="D107" i="6"/>
  <c r="L109" i="10"/>
  <c r="K96" i="7"/>
  <c r="AH96" i="7"/>
  <c r="Q109" i="12"/>
  <c r="V109" i="10"/>
  <c r="U108" i="7"/>
  <c r="X107" i="6"/>
  <c r="L109" i="8"/>
  <c r="E96" i="7"/>
  <c r="R109" i="10"/>
  <c r="H107" i="6"/>
  <c r="G96" i="6"/>
  <c r="AG107" i="6"/>
  <c r="T109" i="10"/>
  <c r="AK109" i="11"/>
  <c r="AI96" i="6"/>
  <c r="G107" i="6"/>
  <c r="L109" i="11"/>
  <c r="AK96" i="7"/>
  <c r="AG109" i="10"/>
  <c r="M108" i="7"/>
  <c r="L107" i="6"/>
  <c r="AF108" i="7"/>
  <c r="AD96" i="7"/>
  <c r="Y96" i="7"/>
  <c r="T108" i="7"/>
  <c r="G109" i="11"/>
  <c r="S109" i="8"/>
  <c r="J96" i="6"/>
  <c r="K96" i="6"/>
  <c r="AF110" i="12"/>
  <c r="AK109" i="10"/>
  <c r="AE107" i="6"/>
  <c r="E107" i="6"/>
  <c r="J110" i="12"/>
  <c r="AE108" i="7"/>
  <c r="R109" i="11"/>
  <c r="AG109" i="8"/>
  <c r="Q96" i="7"/>
  <c r="Y96" i="6"/>
  <c r="AB94" i="7"/>
  <c r="T109" i="8"/>
  <c r="I96" i="7"/>
  <c r="Q108" i="7"/>
  <c r="W109" i="11"/>
  <c r="W109" i="8"/>
  <c r="T96" i="6"/>
  <c r="F96" i="6"/>
  <c r="E108" i="7"/>
  <c r="I109" i="11"/>
  <c r="AC107" i="6"/>
  <c r="F107" i="6"/>
  <c r="R110" i="12"/>
  <c r="AH108" i="7"/>
  <c r="AH109" i="11"/>
  <c r="Z109" i="8"/>
  <c r="L96" i="7"/>
  <c r="W96" i="7"/>
  <c r="S96" i="6"/>
  <c r="AH109" i="10"/>
  <c r="AJ109" i="11"/>
  <c r="AF96" i="7"/>
  <c r="J108" i="7"/>
  <c r="AL110" i="12"/>
  <c r="F109" i="10"/>
  <c r="T110" i="12"/>
  <c r="AG96" i="6"/>
  <c r="K109" i="11"/>
  <c r="K108" i="7"/>
  <c r="AE110" i="12"/>
  <c r="R96" i="7"/>
  <c r="G96" i="7"/>
  <c r="S110" i="12"/>
  <c r="I109" i="8"/>
  <c r="Y109" i="10"/>
  <c r="AE96" i="6"/>
  <c r="AK96" i="6"/>
  <c r="X110" i="12"/>
  <c r="Q108" i="10"/>
  <c r="V107" i="6"/>
  <c r="X108" i="7"/>
  <c r="S109" i="11"/>
  <c r="G108" i="7"/>
  <c r="AC96" i="10"/>
  <c r="AD109" i="8"/>
  <c r="I108" i="7"/>
  <c r="F110" i="12"/>
  <c r="AF109" i="10"/>
  <c r="F96" i="7"/>
  <c r="AI96" i="7"/>
  <c r="D108" i="7"/>
  <c r="AC107" i="10"/>
  <c r="M109" i="8"/>
  <c r="M96" i="6"/>
  <c r="D96" i="6"/>
  <c r="Z110" i="12"/>
  <c r="AE109" i="8"/>
  <c r="AI107" i="6"/>
  <c r="P95" i="7"/>
  <c r="AC108" i="12"/>
  <c r="AC108" i="7"/>
  <c r="J109" i="11"/>
  <c r="Y109" i="8"/>
  <c r="M96" i="7"/>
  <c r="AB108" i="7"/>
  <c r="X109" i="11"/>
  <c r="AF109" i="8"/>
  <c r="Q96" i="6"/>
  <c r="E96" i="6"/>
  <c r="H109" i="8"/>
  <c r="AJ107" i="6"/>
  <c r="S108" i="7"/>
  <c r="AK108" i="7"/>
  <c r="Z109" i="10"/>
  <c r="AG96" i="7"/>
  <c r="G109" i="10"/>
  <c r="W96" i="6"/>
  <c r="R107" i="6"/>
  <c r="H110" i="12"/>
  <c r="G109" i="8"/>
  <c r="AH110" i="12"/>
  <c r="Z109" i="11"/>
  <c r="AH109" i="8"/>
  <c r="W110" i="12"/>
  <c r="AC95" i="12"/>
  <c r="U110" i="12"/>
  <c r="H96" i="6"/>
  <c r="P109" i="7"/>
  <c r="AE109" i="11"/>
  <c r="V108" i="7"/>
  <c r="K109" i="8"/>
  <c r="AG109" i="11"/>
  <c r="F109" i="11"/>
  <c r="X96" i="7"/>
  <c r="E109" i="11"/>
  <c r="L96" i="6"/>
  <c r="AK109" i="8"/>
  <c r="AI110" i="12"/>
  <c r="T109" i="11"/>
  <c r="AJ96" i="7"/>
  <c r="AE96" i="7"/>
  <c r="M110" i="12"/>
  <c r="AE109" i="10"/>
  <c r="AI109" i="8"/>
  <c r="AC96" i="6"/>
  <c r="AD96" i="6"/>
  <c r="AI109" i="11"/>
  <c r="M107" i="6"/>
  <c r="W107" i="6"/>
  <c r="L108" i="7"/>
  <c r="H109" i="11"/>
  <c r="AG110" i="12"/>
  <c r="AL109" i="10"/>
  <c r="J109" i="10"/>
  <c r="U109" i="10"/>
  <c r="AK107" i="6"/>
  <c r="G110" i="12"/>
  <c r="J96" i="7"/>
  <c r="AC96" i="7"/>
  <c r="AJ110" i="12"/>
  <c r="AI109" i="10"/>
  <c r="K109" i="10"/>
  <c r="AF96" i="6"/>
  <c r="AH96" i="6"/>
  <c r="K110" i="12"/>
  <c r="AD107" i="6"/>
  <c r="T107" i="6"/>
  <c r="R108" i="7"/>
  <c r="V109" i="11"/>
  <c r="AD110" i="12"/>
  <c r="E109" i="8"/>
  <c r="S109" i="10"/>
  <c r="S96" i="7"/>
  <c r="Y108" i="7"/>
  <c r="N109" i="11"/>
  <c r="X109" i="10"/>
  <c r="R96" i="6"/>
  <c r="AJ108" i="7"/>
  <c r="AJ109" i="10"/>
  <c r="AH107" i="6"/>
  <c r="E110" i="12"/>
  <c r="H108" i="7"/>
  <c r="AD109" i="10"/>
  <c r="H96" i="7"/>
  <c r="F109" i="8"/>
  <c r="AG108" i="7"/>
  <c r="S107" i="6"/>
  <c r="AL109" i="11"/>
  <c r="N109" i="10"/>
  <c r="M109" i="10"/>
  <c r="U96" i="6"/>
  <c r="U109" i="11"/>
  <c r="K107" i="6"/>
  <c r="F108" i="7"/>
  <c r="I110" i="12"/>
  <c r="W109" i="10"/>
  <c r="T96" i="7"/>
  <c r="AK110" i="12"/>
  <c r="E109" i="10"/>
  <c r="AJ96" i="6"/>
  <c r="Y107" i="6"/>
  <c r="N110" i="12"/>
  <c r="AI108" i="7"/>
  <c r="J107" i="6"/>
  <c r="AJ109" i="8"/>
  <c r="H109" i="10"/>
  <c r="Q96" i="12"/>
  <c r="AF109" i="11"/>
  <c r="I96" i="6"/>
  <c r="P375" i="6" l="1"/>
  <c r="AB376" i="7"/>
  <c r="Q291" i="10"/>
  <c r="AE375" i="7"/>
  <c r="AE376" i="7" s="1"/>
  <c r="AE377" i="7" s="1"/>
  <c r="D376" i="7"/>
  <c r="D377" i="7" s="1"/>
  <c r="G376" i="7"/>
  <c r="G377" i="7" s="1"/>
  <c r="AC376" i="7"/>
  <c r="AC377" i="7" s="1"/>
  <c r="H380" i="10"/>
  <c r="H381" i="10" s="1"/>
  <c r="H382" i="10" s="1"/>
  <c r="H383" i="10" s="1"/>
  <c r="H384" i="10" s="1"/>
  <c r="H385" i="10" s="1"/>
  <c r="H386" i="10" s="1"/>
  <c r="H387" i="10" s="1"/>
  <c r="H388" i="10" s="1"/>
  <c r="H389" i="10" s="1"/>
  <c r="AH289" i="6"/>
  <c r="U376" i="7"/>
  <c r="U377" i="7" s="1"/>
  <c r="W380" i="11"/>
  <c r="W381" i="11" s="1"/>
  <c r="W382" i="11" s="1"/>
  <c r="W383" i="11" s="1"/>
  <c r="W384" i="11" s="1"/>
  <c r="W385" i="11" s="1"/>
  <c r="W386" i="11" s="1"/>
  <c r="W387" i="11" s="1"/>
  <c r="W388" i="11" s="1"/>
  <c r="W389" i="11" s="1"/>
  <c r="G51" i="9"/>
  <c r="BD412" i="14"/>
  <c r="AI50" i="9"/>
  <c r="W50" i="9"/>
  <c r="M50" i="9"/>
  <c r="AB50" i="9"/>
  <c r="P50" i="9"/>
  <c r="BJ412" i="14"/>
  <c r="L51" i="9"/>
  <c r="BI412" i="14"/>
  <c r="J51" i="9"/>
  <c r="BG412" i="14"/>
  <c r="F51" i="9"/>
  <c r="BC412" i="14"/>
  <c r="S50" i="9"/>
  <c r="AE50" i="9"/>
  <c r="AG50" i="9"/>
  <c r="U50" i="9"/>
  <c r="AD50" i="9"/>
  <c r="R50" i="9"/>
  <c r="Q376" i="7"/>
  <c r="Q377" i="7" s="1"/>
  <c r="E376" i="7"/>
  <c r="E377" i="7" s="1"/>
  <c r="H376" i="7"/>
  <c r="H377" i="7" s="1"/>
  <c r="AJ376" i="7"/>
  <c r="AJ377" i="7" s="1"/>
  <c r="AD376" i="7"/>
  <c r="AD377" i="7" s="1"/>
  <c r="V380" i="10"/>
  <c r="V381" i="10" s="1"/>
  <c r="V382" i="10" s="1"/>
  <c r="V383" i="10" s="1"/>
  <c r="V384" i="10" s="1"/>
  <c r="V385" i="10" s="1"/>
  <c r="V386" i="10" s="1"/>
  <c r="V387" i="10" s="1"/>
  <c r="V388" i="10" s="1"/>
  <c r="V389" i="10" s="1"/>
  <c r="H51" i="9"/>
  <c r="BE412" i="14"/>
  <c r="K51" i="9"/>
  <c r="BH412" i="14"/>
  <c r="AK49" i="9"/>
  <c r="Y49" i="9"/>
  <c r="AJ50" i="9"/>
  <c r="X50" i="9"/>
  <c r="AC50" i="9"/>
  <c r="Q50" i="9"/>
  <c r="E51" i="9"/>
  <c r="BB412" i="14"/>
  <c r="I51" i="9"/>
  <c r="BF412" i="14"/>
  <c r="D51" i="9"/>
  <c r="BA412" i="14"/>
  <c r="AF50" i="9"/>
  <c r="T50" i="9"/>
  <c r="AH50" i="9"/>
  <c r="V50" i="9"/>
  <c r="Z418" i="14"/>
  <c r="Y418" i="14"/>
  <c r="X418" i="14"/>
  <c r="T418" i="14"/>
  <c r="S419" i="14"/>
  <c r="Z427" i="13"/>
  <c r="W418" i="13"/>
  <c r="U424" i="13"/>
  <c r="T425" i="13"/>
  <c r="Y423" i="13"/>
  <c r="V418" i="13"/>
  <c r="S422" i="13"/>
  <c r="R419" i="13"/>
  <c r="X425" i="13"/>
  <c r="AK340" i="14"/>
  <c r="AK429" i="14" s="1"/>
  <c r="AG340" i="14"/>
  <c r="AG429" i="14" s="1"/>
  <c r="AC340" i="14"/>
  <c r="AC429" i="14" s="1"/>
  <c r="W340" i="14"/>
  <c r="W429" i="14" s="1"/>
  <c r="S340" i="14"/>
  <c r="M340" i="14"/>
  <c r="I340" i="14"/>
  <c r="E340" i="14"/>
  <c r="AH340" i="14"/>
  <c r="AH429" i="14" s="1"/>
  <c r="Z340" i="14"/>
  <c r="U340" i="14"/>
  <c r="U429" i="14" s="1"/>
  <c r="N340" i="14"/>
  <c r="H340" i="14"/>
  <c r="AL340" i="14"/>
  <c r="AL429" i="14" s="1"/>
  <c r="AF340" i="14"/>
  <c r="AF429" i="14" s="1"/>
  <c r="Y340" i="14"/>
  <c r="T340" i="14"/>
  <c r="L340" i="14"/>
  <c r="G340" i="14"/>
  <c r="AE340" i="14"/>
  <c r="AE429" i="14" s="1"/>
  <c r="R340" i="14"/>
  <c r="R429" i="14" s="1"/>
  <c r="F340" i="14"/>
  <c r="AD340" i="14"/>
  <c r="AD429" i="14" s="1"/>
  <c r="Q340" i="14"/>
  <c r="Q429" i="14" s="1"/>
  <c r="D340" i="14"/>
  <c r="D429" i="14" s="1"/>
  <c r="AI340" i="14"/>
  <c r="AI429" i="14" s="1"/>
  <c r="J340" i="14"/>
  <c r="X340" i="14"/>
  <c r="V340" i="14"/>
  <c r="V429" i="14" s="1"/>
  <c r="K340" i="14"/>
  <c r="AJ340" i="14"/>
  <c r="AJ429" i="14" s="1"/>
  <c r="AS412" i="14"/>
  <c r="I413" i="14"/>
  <c r="AW412" i="14"/>
  <c r="M413" i="14"/>
  <c r="K413" i="14"/>
  <c r="AU412" i="14"/>
  <c r="G413" i="14"/>
  <c r="AQ412" i="14"/>
  <c r="AX412" i="14"/>
  <c r="N413" i="14"/>
  <c r="AP412" i="14"/>
  <c r="F413" i="14"/>
  <c r="L413" i="14"/>
  <c r="AV412" i="14"/>
  <c r="D251" i="14"/>
  <c r="D148" i="14"/>
  <c r="Q148" i="14" s="1"/>
  <c r="P147" i="14"/>
  <c r="AB147" i="14" s="1"/>
  <c r="R147" i="14"/>
  <c r="R251" i="14" s="1"/>
  <c r="Q251" i="14"/>
  <c r="J147" i="14"/>
  <c r="J251" i="14" s="1"/>
  <c r="H147" i="14"/>
  <c r="H251" i="14" s="1"/>
  <c r="G147" i="14"/>
  <c r="G251" i="14" s="1"/>
  <c r="W147" i="14"/>
  <c r="W251" i="14" s="1"/>
  <c r="X147" i="14"/>
  <c r="X251" i="14" s="1"/>
  <c r="AF147" i="14"/>
  <c r="AF251" i="14" s="1"/>
  <c r="T147" i="14"/>
  <c r="T251" i="14" s="1"/>
  <c r="N147" i="14"/>
  <c r="N251" i="14" s="1"/>
  <c r="I147" i="14"/>
  <c r="I251" i="14" s="1"/>
  <c r="K147" i="14"/>
  <c r="K251" i="14" s="1"/>
  <c r="AG147" i="14"/>
  <c r="AG251" i="14" s="1"/>
  <c r="AH147" i="14"/>
  <c r="AH251" i="14" s="1"/>
  <c r="V147" i="14"/>
  <c r="V251" i="14" s="1"/>
  <c r="AD147" i="14"/>
  <c r="AD251" i="14" s="1"/>
  <c r="S147" i="14"/>
  <c r="S251" i="14" s="1"/>
  <c r="AK147" i="14"/>
  <c r="AK251" i="14" s="1"/>
  <c r="Z147" i="14"/>
  <c r="Z251" i="14" s="1"/>
  <c r="AL147" i="14"/>
  <c r="AL251" i="14" s="1"/>
  <c r="M147" i="14"/>
  <c r="M251" i="14" s="1"/>
  <c r="L147" i="14"/>
  <c r="L251" i="14" s="1"/>
  <c r="AI147" i="14"/>
  <c r="AI251" i="14" s="1"/>
  <c r="AJ147" i="14"/>
  <c r="AJ251" i="14" s="1"/>
  <c r="U147" i="14"/>
  <c r="U251" i="14" s="1"/>
  <c r="Y147" i="14"/>
  <c r="Y251" i="14" s="1"/>
  <c r="F147" i="14"/>
  <c r="F251" i="14" s="1"/>
  <c r="E147" i="14"/>
  <c r="E251" i="14" s="1"/>
  <c r="AE147" i="14"/>
  <c r="AE251" i="14" s="1"/>
  <c r="AC147" i="14"/>
  <c r="AC251" i="14" s="1"/>
  <c r="H413" i="14"/>
  <c r="AR412" i="14"/>
  <c r="J413" i="14"/>
  <c r="AT412" i="14"/>
  <c r="AO412" i="14"/>
  <c r="E413" i="14"/>
  <c r="E413" i="13"/>
  <c r="BA413" i="13" s="1"/>
  <c r="AO412" i="13"/>
  <c r="AR412" i="13"/>
  <c r="H413" i="13"/>
  <c r="BD413" i="13" s="1"/>
  <c r="I413" i="13"/>
  <c r="BE413" i="13" s="1"/>
  <c r="AS412" i="13"/>
  <c r="K413" i="13"/>
  <c r="BG413" i="13" s="1"/>
  <c r="AU412" i="13"/>
  <c r="D251" i="13"/>
  <c r="D148" i="13"/>
  <c r="AC147" i="13"/>
  <c r="AC251" i="13" s="1"/>
  <c r="Q147" i="13"/>
  <c r="Q251" i="13" s="1"/>
  <c r="J147" i="13"/>
  <c r="J251" i="13" s="1"/>
  <c r="M147" i="13"/>
  <c r="M251" i="13" s="1"/>
  <c r="H147" i="13"/>
  <c r="H251" i="13" s="1"/>
  <c r="U147" i="13"/>
  <c r="U251" i="13" s="1"/>
  <c r="AD147" i="13"/>
  <c r="AD251" i="13" s="1"/>
  <c r="Z147" i="13"/>
  <c r="Z251" i="13" s="1"/>
  <c r="V147" i="13"/>
  <c r="V251" i="13" s="1"/>
  <c r="AH147" i="13"/>
  <c r="AH251" i="13" s="1"/>
  <c r="Y147" i="13"/>
  <c r="Y251" i="13" s="1"/>
  <c r="AJ147" i="13"/>
  <c r="AJ251" i="13" s="1"/>
  <c r="T147" i="13"/>
  <c r="T251" i="13" s="1"/>
  <c r="AI147" i="13"/>
  <c r="AI251" i="13" s="1"/>
  <c r="AK147" i="13"/>
  <c r="AK251" i="13" s="1"/>
  <c r="AE147" i="13"/>
  <c r="AE251" i="13" s="1"/>
  <c r="S147" i="13"/>
  <c r="S251" i="13" s="1"/>
  <c r="AG147" i="13"/>
  <c r="AG251" i="13" s="1"/>
  <c r="G147" i="13"/>
  <c r="G251" i="13" s="1"/>
  <c r="I147" i="13"/>
  <c r="I251" i="13" s="1"/>
  <c r="X147" i="13"/>
  <c r="X251" i="13" s="1"/>
  <c r="AF147" i="13"/>
  <c r="AF251" i="13" s="1"/>
  <c r="R147" i="13"/>
  <c r="R251" i="13" s="1"/>
  <c r="F147" i="13"/>
  <c r="F251" i="13" s="1"/>
  <c r="L147" i="13"/>
  <c r="L251" i="13" s="1"/>
  <c r="W147" i="13"/>
  <c r="W251" i="13" s="1"/>
  <c r="AL147" i="13"/>
  <c r="AL251" i="13" s="1"/>
  <c r="N147" i="13"/>
  <c r="N251" i="13" s="1"/>
  <c r="K147" i="13"/>
  <c r="K251" i="13" s="1"/>
  <c r="E147" i="13"/>
  <c r="E251" i="13" s="1"/>
  <c r="AI340" i="13"/>
  <c r="AI429" i="13" s="1"/>
  <c r="AE340" i="13"/>
  <c r="AE429" i="13" s="1"/>
  <c r="Y340" i="13"/>
  <c r="U340" i="13"/>
  <c r="Q340" i="13"/>
  <c r="Q429" i="13" s="1"/>
  <c r="K340" i="13"/>
  <c r="G340" i="13"/>
  <c r="AL340" i="13"/>
  <c r="AL429" i="13" s="1"/>
  <c r="AH340" i="13"/>
  <c r="AH429" i="13" s="1"/>
  <c r="AD340" i="13"/>
  <c r="AD429" i="13" s="1"/>
  <c r="X340" i="13"/>
  <c r="T340" i="13"/>
  <c r="N340" i="13"/>
  <c r="J340" i="13"/>
  <c r="F340" i="13"/>
  <c r="AK340" i="13"/>
  <c r="AK429" i="13" s="1"/>
  <c r="AG340" i="13"/>
  <c r="AG429" i="13" s="1"/>
  <c r="AC340" i="13"/>
  <c r="AC429" i="13" s="1"/>
  <c r="W340" i="13"/>
  <c r="S340" i="13"/>
  <c r="M340" i="13"/>
  <c r="I340" i="13"/>
  <c r="E340" i="13"/>
  <c r="AF340" i="13"/>
  <c r="AF429" i="13" s="1"/>
  <c r="L340" i="13"/>
  <c r="Z340" i="13"/>
  <c r="H340" i="13"/>
  <c r="D340" i="13"/>
  <c r="D429" i="13" s="1"/>
  <c r="C68" i="9" s="1"/>
  <c r="AJ340" i="13"/>
  <c r="AJ429" i="13" s="1"/>
  <c r="V340" i="13"/>
  <c r="R340" i="13"/>
  <c r="AV412" i="13"/>
  <c r="L413" i="13"/>
  <c r="BH413" i="13" s="1"/>
  <c r="N412" i="13"/>
  <c r="BJ412" i="13" s="1"/>
  <c r="AX411" i="13"/>
  <c r="G413" i="13"/>
  <c r="BC413" i="13" s="1"/>
  <c r="AQ412" i="13"/>
  <c r="J413" i="13"/>
  <c r="BF413" i="13" s="1"/>
  <c r="AT412" i="13"/>
  <c r="M413" i="13"/>
  <c r="BI413" i="13" s="1"/>
  <c r="AW412" i="13"/>
  <c r="F413" i="13"/>
  <c r="BB413" i="13" s="1"/>
  <c r="AP412" i="13"/>
  <c r="W390" i="11"/>
  <c r="Z380" i="11"/>
  <c r="Z381" i="11" s="1"/>
  <c r="Z382" i="11" s="1"/>
  <c r="Z383" i="11" s="1"/>
  <c r="Z384" i="11" s="1"/>
  <c r="Z385" i="11" s="1"/>
  <c r="Z386" i="11" s="1"/>
  <c r="Z387" i="11" s="1"/>
  <c r="Z388" i="11" s="1"/>
  <c r="Z389" i="11" s="1"/>
  <c r="Z390" i="11" s="1"/>
  <c r="Q380" i="11"/>
  <c r="Q381" i="11" s="1"/>
  <c r="Q382" i="11" s="1"/>
  <c r="Q383" i="11" s="1"/>
  <c r="Q384" i="11" s="1"/>
  <c r="Q385" i="11" s="1"/>
  <c r="Q386" i="11" s="1"/>
  <c r="Q387" i="11" s="1"/>
  <c r="Q388" i="11" s="1"/>
  <c r="Q389" i="11" s="1"/>
  <c r="Q390" i="11" s="1"/>
  <c r="T380" i="11"/>
  <c r="T381" i="11" s="1"/>
  <c r="T382" i="11" s="1"/>
  <c r="T383" i="11" s="1"/>
  <c r="T384" i="11" s="1"/>
  <c r="T385" i="11" s="1"/>
  <c r="T386" i="11" s="1"/>
  <c r="T387" i="11" s="1"/>
  <c r="T388" i="11" s="1"/>
  <c r="T389" i="11" s="1"/>
  <c r="T390" i="11" s="1"/>
  <c r="R374" i="12"/>
  <c r="AP373" i="12"/>
  <c r="S374" i="12"/>
  <c r="AQ373" i="12"/>
  <c r="T374" i="12"/>
  <c r="AR373" i="12"/>
  <c r="U374" i="12"/>
  <c r="AS373" i="12"/>
  <c r="Z374" i="12"/>
  <c r="AX373" i="12"/>
  <c r="V374" i="12"/>
  <c r="AT373" i="12"/>
  <c r="W374" i="12"/>
  <c r="AU373" i="12"/>
  <c r="Q374" i="12"/>
  <c r="AO373" i="12"/>
  <c r="E376" i="12"/>
  <c r="AJ374" i="12"/>
  <c r="BH373" i="12"/>
  <c r="AF374" i="12"/>
  <c r="BD373" i="12"/>
  <c r="AE374" i="12"/>
  <c r="BC373" i="12"/>
  <c r="L375" i="12"/>
  <c r="AV374" i="12"/>
  <c r="K376" i="12"/>
  <c r="AI374" i="12"/>
  <c r="BG373" i="12"/>
  <c r="AL374" i="12"/>
  <c r="BJ373" i="12"/>
  <c r="AK374" i="12"/>
  <c r="BI373" i="12"/>
  <c r="AG374" i="12"/>
  <c r="BE373" i="12"/>
  <c r="I376" i="12"/>
  <c r="F376" i="12"/>
  <c r="AD374" i="12"/>
  <c r="BB373" i="12"/>
  <c r="N376" i="12"/>
  <c r="AC374" i="12"/>
  <c r="BA373" i="12"/>
  <c r="AH374" i="12"/>
  <c r="BF373" i="12"/>
  <c r="J376" i="12"/>
  <c r="M375" i="12"/>
  <c r="AW374" i="12"/>
  <c r="H376" i="12"/>
  <c r="G376" i="12"/>
  <c r="M376" i="11"/>
  <c r="G376" i="11"/>
  <c r="R374" i="11"/>
  <c r="AP373" i="11"/>
  <c r="AI374" i="11"/>
  <c r="BG373" i="11"/>
  <c r="AE374" i="11"/>
  <c r="BC373" i="11"/>
  <c r="AC379" i="11"/>
  <c r="AC380" i="11" s="1"/>
  <c r="AC381" i="11" s="1"/>
  <c r="AC382" i="11" s="1"/>
  <c r="AC383" i="11" s="1"/>
  <c r="AC384" i="11" s="1"/>
  <c r="AC385" i="11" s="1"/>
  <c r="AC386" i="11" s="1"/>
  <c r="AC387" i="11" s="1"/>
  <c r="AC388" i="11" s="1"/>
  <c r="AC389" i="11" s="1"/>
  <c r="AC390" i="11" s="1"/>
  <c r="S374" i="11"/>
  <c r="AQ373" i="11"/>
  <c r="AJ374" i="11"/>
  <c r="BH373" i="11"/>
  <c r="K375" i="11"/>
  <c r="AU374" i="11"/>
  <c r="H375" i="11"/>
  <c r="AR374" i="11"/>
  <c r="X374" i="11"/>
  <c r="AV373" i="11"/>
  <c r="L376" i="11"/>
  <c r="U374" i="11"/>
  <c r="AS373" i="11"/>
  <c r="V374" i="11"/>
  <c r="AT373" i="11"/>
  <c r="AK374" i="11"/>
  <c r="BI373" i="11"/>
  <c r="J376" i="11"/>
  <c r="N374" i="11"/>
  <c r="AX373" i="11"/>
  <c r="AL374" i="11"/>
  <c r="BJ373" i="11"/>
  <c r="F376" i="11"/>
  <c r="AD374" i="11"/>
  <c r="BB373" i="11"/>
  <c r="AH374" i="11"/>
  <c r="BF373" i="11"/>
  <c r="AG374" i="11"/>
  <c r="BE373" i="11"/>
  <c r="AF374" i="11"/>
  <c r="BD373" i="11"/>
  <c r="Y374" i="11"/>
  <c r="AW373" i="11"/>
  <c r="I376" i="11"/>
  <c r="E375" i="11"/>
  <c r="BA374" i="11"/>
  <c r="AO374" i="11"/>
  <c r="AB198" i="7"/>
  <c r="AB288" i="7" s="1"/>
  <c r="P213" i="7"/>
  <c r="P199" i="7"/>
  <c r="D211" i="6"/>
  <c r="E211" i="6"/>
  <c r="H211" i="6"/>
  <c r="F211" i="6"/>
  <c r="J211" i="6"/>
  <c r="I211" i="6"/>
  <c r="G211" i="6"/>
  <c r="K211" i="6"/>
  <c r="L211" i="6"/>
  <c r="W211" i="6"/>
  <c r="AH211" i="6"/>
  <c r="T211" i="6"/>
  <c r="S211" i="6"/>
  <c r="V211" i="6"/>
  <c r="AJ211" i="6"/>
  <c r="AI211" i="6"/>
  <c r="AF211" i="6"/>
  <c r="AE211" i="6"/>
  <c r="AG211" i="6"/>
  <c r="AC211" i="6"/>
  <c r="AK211" i="6"/>
  <c r="Q211" i="6"/>
  <c r="U211" i="6"/>
  <c r="X211" i="6"/>
  <c r="R211" i="6"/>
  <c r="M211" i="6"/>
  <c r="Y211" i="6"/>
  <c r="AD211" i="6"/>
  <c r="AD200" i="6"/>
  <c r="E200" i="6"/>
  <c r="AH200" i="6"/>
  <c r="V200" i="6"/>
  <c r="AK200" i="6"/>
  <c r="H200" i="6"/>
  <c r="D200" i="6"/>
  <c r="W200" i="6"/>
  <c r="K200" i="6"/>
  <c r="AJ200" i="6"/>
  <c r="F200" i="6"/>
  <c r="Y200" i="6"/>
  <c r="X200" i="6"/>
  <c r="AI200" i="6"/>
  <c r="U200" i="6"/>
  <c r="L200" i="6"/>
  <c r="AC200" i="6"/>
  <c r="R200" i="6"/>
  <c r="AF200" i="6"/>
  <c r="I200" i="6"/>
  <c r="AE200" i="6"/>
  <c r="Q200" i="6"/>
  <c r="M200" i="6"/>
  <c r="AG200" i="6"/>
  <c r="J200" i="6"/>
  <c r="S200" i="6"/>
  <c r="T200" i="6"/>
  <c r="G200" i="6"/>
  <c r="AB212" i="7"/>
  <c r="AH200" i="7"/>
  <c r="AK200" i="7"/>
  <c r="AE200" i="7"/>
  <c r="AF200" i="7"/>
  <c r="AC200" i="7"/>
  <c r="H200" i="7"/>
  <c r="G200" i="7"/>
  <c r="W200" i="7"/>
  <c r="AI200" i="7"/>
  <c r="Q200" i="7"/>
  <c r="Y200" i="7"/>
  <c r="T200" i="7"/>
  <c r="I200" i="7"/>
  <c r="D200" i="7"/>
  <c r="V200" i="7"/>
  <c r="S200" i="7"/>
  <c r="K200" i="7"/>
  <c r="AG200" i="7"/>
  <c r="AJ200" i="7"/>
  <c r="M200" i="7"/>
  <c r="J200" i="7"/>
  <c r="X200" i="7"/>
  <c r="R200" i="7"/>
  <c r="L200" i="7"/>
  <c r="F200" i="7"/>
  <c r="U200" i="7"/>
  <c r="AD200" i="7"/>
  <c r="E200" i="7"/>
  <c r="R380" i="10"/>
  <c r="R381" i="10" s="1"/>
  <c r="R382" i="10" s="1"/>
  <c r="R383" i="10" s="1"/>
  <c r="R384" i="10" s="1"/>
  <c r="R385" i="10" s="1"/>
  <c r="R386" i="10" s="1"/>
  <c r="R387" i="10" s="1"/>
  <c r="R388" i="10" s="1"/>
  <c r="R389" i="10" s="1"/>
  <c r="R390" i="10" s="1"/>
  <c r="AJ380" i="10"/>
  <c r="AJ381" i="10" s="1"/>
  <c r="AJ382" i="10" s="1"/>
  <c r="AJ383" i="10" s="1"/>
  <c r="AJ384" i="10" s="1"/>
  <c r="AJ385" i="10" s="1"/>
  <c r="AJ386" i="10" s="1"/>
  <c r="AJ387" i="10" s="1"/>
  <c r="AJ388" i="10" s="1"/>
  <c r="AJ389" i="10" s="1"/>
  <c r="AJ390" i="10" s="1"/>
  <c r="S380" i="10"/>
  <c r="S381" i="10" s="1"/>
  <c r="S382" i="10" s="1"/>
  <c r="S383" i="10" s="1"/>
  <c r="S384" i="10" s="1"/>
  <c r="S385" i="10" s="1"/>
  <c r="S386" i="10" s="1"/>
  <c r="S387" i="10" s="1"/>
  <c r="S388" i="10" s="1"/>
  <c r="S389" i="10" s="1"/>
  <c r="S390" i="10" s="1"/>
  <c r="Y380" i="10"/>
  <c r="Y381" i="10" s="1"/>
  <c r="Y382" i="10" s="1"/>
  <c r="Y383" i="10" s="1"/>
  <c r="Y384" i="10" s="1"/>
  <c r="Y385" i="10" s="1"/>
  <c r="Y386" i="10" s="1"/>
  <c r="Y387" i="10" s="1"/>
  <c r="Y388" i="10" s="1"/>
  <c r="Y389" i="10" s="1"/>
  <c r="Y390" i="10" s="1"/>
  <c r="C300" i="6"/>
  <c r="C389" i="6" s="1"/>
  <c r="L300" i="6"/>
  <c r="J300" i="6"/>
  <c r="I300" i="6"/>
  <c r="K300" i="6"/>
  <c r="D300" i="6"/>
  <c r="E300" i="6"/>
  <c r="P300" i="6"/>
  <c r="AB300" i="6"/>
  <c r="AE300" i="6"/>
  <c r="AK300" i="6"/>
  <c r="R300" i="6"/>
  <c r="V300" i="6"/>
  <c r="AJ300" i="6"/>
  <c r="AD300" i="6"/>
  <c r="W300" i="6"/>
  <c r="AI300" i="6"/>
  <c r="X300" i="6"/>
  <c r="AH300" i="6"/>
  <c r="AF300" i="6"/>
  <c r="M300" i="6"/>
  <c r="T300" i="6"/>
  <c r="S300" i="6"/>
  <c r="U300" i="6"/>
  <c r="AG300" i="6"/>
  <c r="H289" i="6"/>
  <c r="G289" i="6"/>
  <c r="E289" i="6"/>
  <c r="AB377" i="7"/>
  <c r="V390" i="10"/>
  <c r="E380" i="10"/>
  <c r="E381" i="10" s="1"/>
  <c r="E382" i="10" s="1"/>
  <c r="E383" i="10" s="1"/>
  <c r="E384" i="10" s="1"/>
  <c r="E385" i="10" s="1"/>
  <c r="E386" i="10" s="1"/>
  <c r="E387" i="10" s="1"/>
  <c r="E388" i="10" s="1"/>
  <c r="E389" i="10" s="1"/>
  <c r="E390" i="10" s="1"/>
  <c r="J380" i="10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AD380" i="10"/>
  <c r="AD381" i="10" s="1"/>
  <c r="AD382" i="10" s="1"/>
  <c r="AD383" i="10" s="1"/>
  <c r="AD384" i="10" s="1"/>
  <c r="AD385" i="10" s="1"/>
  <c r="AD386" i="10" s="1"/>
  <c r="AD387" i="10" s="1"/>
  <c r="AD388" i="10" s="1"/>
  <c r="AD389" i="10" s="1"/>
  <c r="AD390" i="10" s="1"/>
  <c r="K380" i="10"/>
  <c r="K381" i="10" s="1"/>
  <c r="K382" i="10" s="1"/>
  <c r="K383" i="10" s="1"/>
  <c r="K384" i="10" s="1"/>
  <c r="K385" i="10" s="1"/>
  <c r="K386" i="10" s="1"/>
  <c r="K387" i="10" s="1"/>
  <c r="K388" i="10" s="1"/>
  <c r="K389" i="10" s="1"/>
  <c r="K390" i="10" s="1"/>
  <c r="AE380" i="10"/>
  <c r="AE381" i="10" s="1"/>
  <c r="AE382" i="10" s="1"/>
  <c r="AE383" i="10" s="1"/>
  <c r="AE384" i="10" s="1"/>
  <c r="AE385" i="10" s="1"/>
  <c r="AE386" i="10" s="1"/>
  <c r="AE387" i="10" s="1"/>
  <c r="AE388" i="10" s="1"/>
  <c r="AE389" i="10" s="1"/>
  <c r="AE390" i="10" s="1"/>
  <c r="AA109" i="7"/>
  <c r="AA95" i="7"/>
  <c r="C108" i="6"/>
  <c r="C211" i="6"/>
  <c r="L301" i="6" s="1"/>
  <c r="F289" i="6"/>
  <c r="H390" i="10"/>
  <c r="I380" i="10"/>
  <c r="I381" i="10" s="1"/>
  <c r="I382" i="10" s="1"/>
  <c r="I383" i="10" s="1"/>
  <c r="I384" i="10" s="1"/>
  <c r="I385" i="10" s="1"/>
  <c r="I386" i="10" s="1"/>
  <c r="I387" i="10" s="1"/>
  <c r="I388" i="10" s="1"/>
  <c r="I389" i="10" s="1"/>
  <c r="I390" i="10" s="1"/>
  <c r="AG380" i="10"/>
  <c r="AG381" i="10" s="1"/>
  <c r="AG382" i="10" s="1"/>
  <c r="AG383" i="10" s="1"/>
  <c r="AG384" i="10" s="1"/>
  <c r="AG385" i="10" s="1"/>
  <c r="AG386" i="10" s="1"/>
  <c r="AG387" i="10" s="1"/>
  <c r="AG388" i="10" s="1"/>
  <c r="AG389" i="10" s="1"/>
  <c r="AG390" i="10" s="1"/>
  <c r="N380" i="10"/>
  <c r="N381" i="10" s="1"/>
  <c r="N382" i="10" s="1"/>
  <c r="N383" i="10" s="1"/>
  <c r="N384" i="10" s="1"/>
  <c r="N385" i="10" s="1"/>
  <c r="N386" i="10" s="1"/>
  <c r="N387" i="10" s="1"/>
  <c r="N388" i="10" s="1"/>
  <c r="N389" i="10" s="1"/>
  <c r="N390" i="10" s="1"/>
  <c r="AH380" i="10"/>
  <c r="AH381" i="10" s="1"/>
  <c r="AH382" i="10" s="1"/>
  <c r="AH383" i="10" s="1"/>
  <c r="AH384" i="10" s="1"/>
  <c r="AH385" i="10" s="1"/>
  <c r="AH386" i="10" s="1"/>
  <c r="AH387" i="10" s="1"/>
  <c r="AH388" i="10" s="1"/>
  <c r="AH389" i="10" s="1"/>
  <c r="AH390" i="10" s="1"/>
  <c r="Q380" i="10"/>
  <c r="Q381" i="10" s="1"/>
  <c r="Q382" i="10" s="1"/>
  <c r="Q383" i="10" s="1"/>
  <c r="Q384" i="10" s="1"/>
  <c r="Q385" i="10" s="1"/>
  <c r="Q386" i="10" s="1"/>
  <c r="Q387" i="10" s="1"/>
  <c r="Q388" i="10" s="1"/>
  <c r="Q389" i="10" s="1"/>
  <c r="Q390" i="10" s="1"/>
  <c r="AI380" i="10"/>
  <c r="AI381" i="10" s="1"/>
  <c r="AI382" i="10" s="1"/>
  <c r="AI383" i="10" s="1"/>
  <c r="AI384" i="10" s="1"/>
  <c r="AI385" i="10" s="1"/>
  <c r="AI386" i="10" s="1"/>
  <c r="AI387" i="10" s="1"/>
  <c r="AI388" i="10" s="1"/>
  <c r="AI389" i="10" s="1"/>
  <c r="AI390" i="10" s="1"/>
  <c r="X379" i="10"/>
  <c r="X380" i="10" s="1"/>
  <c r="X381" i="10" s="1"/>
  <c r="X382" i="10" s="1"/>
  <c r="X383" i="10" s="1"/>
  <c r="X384" i="10" s="1"/>
  <c r="X385" i="10" s="1"/>
  <c r="X386" i="10" s="1"/>
  <c r="X387" i="10" s="1"/>
  <c r="X388" i="10" s="1"/>
  <c r="X389" i="10" s="1"/>
  <c r="C111" i="7"/>
  <c r="O110" i="7"/>
  <c r="C214" i="7"/>
  <c r="C304" i="7" s="1"/>
  <c r="C393" i="7" s="1"/>
  <c r="C200" i="6"/>
  <c r="C289" i="7"/>
  <c r="C378" i="7" s="1"/>
  <c r="AF289" i="7"/>
  <c r="AF378" i="7" s="1"/>
  <c r="AH289" i="7"/>
  <c r="AH378" i="7" s="1"/>
  <c r="V289" i="7"/>
  <c r="Y289" i="7"/>
  <c r="I289" i="7"/>
  <c r="P289" i="7"/>
  <c r="K289" i="7"/>
  <c r="D289" i="7"/>
  <c r="D378" i="7" s="1"/>
  <c r="AD289" i="7"/>
  <c r="AD378" i="7" s="1"/>
  <c r="R289" i="7"/>
  <c r="U289" i="7"/>
  <c r="M289" i="7"/>
  <c r="F289" i="7"/>
  <c r="F378" i="7" s="1"/>
  <c r="W289" i="7"/>
  <c r="AI289" i="7"/>
  <c r="AG289" i="7"/>
  <c r="H289" i="7"/>
  <c r="H378" i="7" s="1"/>
  <c r="Q289" i="7"/>
  <c r="Q378" i="7" s="1"/>
  <c r="X289" i="7"/>
  <c r="J289" i="7"/>
  <c r="S289" i="7"/>
  <c r="AJ289" i="7"/>
  <c r="AJ378" i="7" s="1"/>
  <c r="AE289" i="7"/>
  <c r="AC289" i="7"/>
  <c r="L289" i="7"/>
  <c r="E289" i="7"/>
  <c r="E378" i="7" s="1"/>
  <c r="T289" i="7"/>
  <c r="G289" i="7"/>
  <c r="G378" i="7" s="1"/>
  <c r="AK289" i="7"/>
  <c r="AK378" i="7" s="1"/>
  <c r="F300" i="6"/>
  <c r="E301" i="6"/>
  <c r="L380" i="10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AF380" i="10"/>
  <c r="AF381" i="10" s="1"/>
  <c r="AF382" i="10" s="1"/>
  <c r="AF383" i="10" s="1"/>
  <c r="AF384" i="10" s="1"/>
  <c r="AF385" i="10" s="1"/>
  <c r="AF386" i="10" s="1"/>
  <c r="AF387" i="10" s="1"/>
  <c r="AF388" i="10" s="1"/>
  <c r="AF389" i="10" s="1"/>
  <c r="AF390" i="10" s="1"/>
  <c r="AK380" i="10"/>
  <c r="AK381" i="10" s="1"/>
  <c r="AK382" i="10" s="1"/>
  <c r="AK383" i="10" s="1"/>
  <c r="AK384" i="10" s="1"/>
  <c r="AK385" i="10" s="1"/>
  <c r="AK386" i="10" s="1"/>
  <c r="AK387" i="10" s="1"/>
  <c r="AK388" i="10" s="1"/>
  <c r="AK389" i="10" s="1"/>
  <c r="AK390" i="10" s="1"/>
  <c r="T380" i="10"/>
  <c r="T381" i="10" s="1"/>
  <c r="T382" i="10" s="1"/>
  <c r="T383" i="10" s="1"/>
  <c r="T384" i="10" s="1"/>
  <c r="T385" i="10" s="1"/>
  <c r="T386" i="10" s="1"/>
  <c r="T387" i="10" s="1"/>
  <c r="T388" i="10" s="1"/>
  <c r="T389" i="10" s="1"/>
  <c r="T390" i="10" s="1"/>
  <c r="U380" i="10"/>
  <c r="U381" i="10" s="1"/>
  <c r="U382" i="10" s="1"/>
  <c r="U383" i="10" s="1"/>
  <c r="U384" i="10" s="1"/>
  <c r="U385" i="10" s="1"/>
  <c r="U386" i="10" s="1"/>
  <c r="U387" i="10" s="1"/>
  <c r="U388" i="10" s="1"/>
  <c r="U389" i="10" s="1"/>
  <c r="U390" i="10" s="1"/>
  <c r="C289" i="6"/>
  <c r="C378" i="6" s="1"/>
  <c r="Q289" i="6"/>
  <c r="T289" i="6"/>
  <c r="AK289" i="6"/>
  <c r="D289" i="6"/>
  <c r="S289" i="6"/>
  <c r="J289" i="6"/>
  <c r="W289" i="6"/>
  <c r="AJ289" i="6"/>
  <c r="AE289" i="6"/>
  <c r="R289" i="6"/>
  <c r="AG289" i="6"/>
  <c r="P289" i="6"/>
  <c r="AI289" i="6"/>
  <c r="V289" i="6"/>
  <c r="AF289" i="6"/>
  <c r="X289" i="6"/>
  <c r="AD289" i="6"/>
  <c r="AB289" i="6"/>
  <c r="Y289" i="6"/>
  <c r="M289" i="6"/>
  <c r="U289" i="6"/>
  <c r="AC289" i="6"/>
  <c r="O96" i="7"/>
  <c r="C200" i="7"/>
  <c r="H300" i="6"/>
  <c r="K289" i="6"/>
  <c r="I289" i="6"/>
  <c r="L289" i="6"/>
  <c r="K301" i="6"/>
  <c r="AC212" i="12"/>
  <c r="AC302" i="12" s="1"/>
  <c r="Q200" i="12"/>
  <c r="Q291" i="12" s="1"/>
  <c r="Q213" i="12"/>
  <c r="Q303" i="12" s="1"/>
  <c r="L214" i="12"/>
  <c r="H214" i="12"/>
  <c r="K214" i="12"/>
  <c r="G214" i="12"/>
  <c r="N214" i="12"/>
  <c r="J214" i="12"/>
  <c r="F214" i="12"/>
  <c r="M214" i="12"/>
  <c r="I214" i="12"/>
  <c r="E214" i="12"/>
  <c r="X214" i="12"/>
  <c r="U214" i="12"/>
  <c r="AE214" i="12"/>
  <c r="R214" i="12"/>
  <c r="AH214" i="12"/>
  <c r="AJ214" i="12"/>
  <c r="AG214" i="12"/>
  <c r="AI214" i="12"/>
  <c r="Z214" i="12"/>
  <c r="T214" i="12"/>
  <c r="Y214" i="12"/>
  <c r="V214" i="12"/>
  <c r="W214" i="12"/>
  <c r="S214" i="12"/>
  <c r="AD214" i="12"/>
  <c r="AL214" i="12"/>
  <c r="AF214" i="12"/>
  <c r="AK214" i="12"/>
  <c r="AC199" i="12"/>
  <c r="AC289" i="12" s="1"/>
  <c r="AB96" i="12"/>
  <c r="AB109" i="12"/>
  <c r="AI290" i="12"/>
  <c r="AE290" i="12"/>
  <c r="Y290" i="12"/>
  <c r="Y379" i="12" s="1"/>
  <c r="U290" i="12"/>
  <c r="K290" i="12"/>
  <c r="G290" i="12"/>
  <c r="AL290" i="12"/>
  <c r="AH290" i="12"/>
  <c r="AD290" i="12"/>
  <c r="X290" i="12"/>
  <c r="X379" i="12" s="1"/>
  <c r="T290" i="12"/>
  <c r="N290" i="12"/>
  <c r="J290" i="12"/>
  <c r="F290" i="12"/>
  <c r="AK290" i="12"/>
  <c r="AG290" i="12"/>
  <c r="W290" i="12"/>
  <c r="S290" i="12"/>
  <c r="M290" i="12"/>
  <c r="I290" i="12"/>
  <c r="E290" i="12"/>
  <c r="AJ290" i="12"/>
  <c r="AF290" i="12"/>
  <c r="Z290" i="12"/>
  <c r="V290" i="12"/>
  <c r="R290" i="12"/>
  <c r="L290" i="12"/>
  <c r="H290" i="12"/>
  <c r="D290" i="12"/>
  <c r="D379" i="12" s="1"/>
  <c r="AJ291" i="12"/>
  <c r="R291" i="12"/>
  <c r="AI291" i="12"/>
  <c r="AH291" i="12"/>
  <c r="N291" i="12"/>
  <c r="AG291" i="12"/>
  <c r="M291" i="12"/>
  <c r="AF291" i="12"/>
  <c r="L291" i="12"/>
  <c r="AE291" i="12"/>
  <c r="K291" i="12"/>
  <c r="AD291" i="12"/>
  <c r="J291" i="12"/>
  <c r="I291" i="12"/>
  <c r="Z291" i="12"/>
  <c r="H291" i="12"/>
  <c r="Y291" i="12"/>
  <c r="G291" i="12"/>
  <c r="X291" i="12"/>
  <c r="F291" i="12"/>
  <c r="W291" i="12"/>
  <c r="E291" i="12"/>
  <c r="V291" i="12"/>
  <c r="U291" i="12"/>
  <c r="AL291" i="12"/>
  <c r="T291" i="12"/>
  <c r="AK291" i="12"/>
  <c r="S291" i="12"/>
  <c r="D214" i="12"/>
  <c r="P110" i="12"/>
  <c r="D111" i="12"/>
  <c r="AL303" i="12"/>
  <c r="AH303" i="12"/>
  <c r="AD303" i="12"/>
  <c r="X303" i="12"/>
  <c r="T303" i="12"/>
  <c r="N303" i="12"/>
  <c r="J303" i="12"/>
  <c r="F303" i="12"/>
  <c r="AK303" i="12"/>
  <c r="AG303" i="12"/>
  <c r="W303" i="12"/>
  <c r="S303" i="12"/>
  <c r="M303" i="12"/>
  <c r="I303" i="12"/>
  <c r="E303" i="12"/>
  <c r="AF303" i="12"/>
  <c r="V303" i="12"/>
  <c r="L303" i="12"/>
  <c r="D303" i="12"/>
  <c r="D392" i="12" s="1"/>
  <c r="AE303" i="12"/>
  <c r="U303" i="12"/>
  <c r="K303" i="12"/>
  <c r="AJ303" i="12"/>
  <c r="Z303" i="12"/>
  <c r="R303" i="12"/>
  <c r="H303" i="12"/>
  <c r="AI303" i="12"/>
  <c r="Y303" i="12"/>
  <c r="G303" i="12"/>
  <c r="M213" i="11"/>
  <c r="I213" i="11"/>
  <c r="E213" i="11"/>
  <c r="L213" i="11"/>
  <c r="H213" i="11"/>
  <c r="K213" i="11"/>
  <c r="G213" i="11"/>
  <c r="J213" i="11"/>
  <c r="F213" i="11"/>
  <c r="AD213" i="11"/>
  <c r="N213" i="11"/>
  <c r="T213" i="11"/>
  <c r="V213" i="11"/>
  <c r="AG213" i="11"/>
  <c r="W213" i="11"/>
  <c r="R213" i="11"/>
  <c r="AL213" i="11"/>
  <c r="U213" i="11"/>
  <c r="AE213" i="11"/>
  <c r="AF213" i="11"/>
  <c r="S213" i="11"/>
  <c r="AK213" i="11"/>
  <c r="Y213" i="11"/>
  <c r="AH213" i="11"/>
  <c r="Z213" i="11"/>
  <c r="AI213" i="11"/>
  <c r="X213" i="11"/>
  <c r="AJ213" i="11"/>
  <c r="D213" i="11"/>
  <c r="D110" i="11"/>
  <c r="AJ302" i="11"/>
  <c r="AF302" i="11"/>
  <c r="Z302" i="11"/>
  <c r="Z391" i="11" s="1"/>
  <c r="V302" i="11"/>
  <c r="R302" i="11"/>
  <c r="L302" i="11"/>
  <c r="H302" i="11"/>
  <c r="D302" i="11"/>
  <c r="D391" i="11" s="1"/>
  <c r="AI302" i="11"/>
  <c r="AE302" i="11"/>
  <c r="Y302" i="11"/>
  <c r="AL302" i="11"/>
  <c r="AH302" i="11"/>
  <c r="AD302" i="11"/>
  <c r="X302" i="11"/>
  <c r="T302" i="11"/>
  <c r="N302" i="11"/>
  <c r="J302" i="11"/>
  <c r="F302" i="11"/>
  <c r="AG302" i="11"/>
  <c r="S302" i="11"/>
  <c r="I302" i="11"/>
  <c r="AC302" i="11"/>
  <c r="Q302" i="11"/>
  <c r="Q391" i="11" s="1"/>
  <c r="G302" i="11"/>
  <c r="W302" i="11"/>
  <c r="M302" i="11"/>
  <c r="E302" i="11"/>
  <c r="AK302" i="11"/>
  <c r="U302" i="11"/>
  <c r="K302" i="11"/>
  <c r="AE213" i="8"/>
  <c r="S213" i="8"/>
  <c r="Y213" i="8"/>
  <c r="AK213" i="8"/>
  <c r="T213" i="8"/>
  <c r="AF213" i="8"/>
  <c r="X213" i="8"/>
  <c r="AJ213" i="8"/>
  <c r="AI213" i="8"/>
  <c r="W213" i="8"/>
  <c r="AG213" i="8"/>
  <c r="U213" i="8"/>
  <c r="AD213" i="8"/>
  <c r="R213" i="8"/>
  <c r="AH213" i="8"/>
  <c r="V213" i="8"/>
  <c r="N213" i="8"/>
  <c r="AL213" i="8"/>
  <c r="Z213" i="8"/>
  <c r="Q212" i="10"/>
  <c r="L213" i="10"/>
  <c r="H213" i="10"/>
  <c r="N213" i="10"/>
  <c r="J213" i="10"/>
  <c r="F213" i="10"/>
  <c r="M213" i="10"/>
  <c r="I213" i="10"/>
  <c r="E213" i="10"/>
  <c r="K213" i="10"/>
  <c r="G213" i="10"/>
  <c r="AD213" i="10"/>
  <c r="AJ213" i="10"/>
  <c r="AG213" i="10"/>
  <c r="AE213" i="10"/>
  <c r="W213" i="10"/>
  <c r="T213" i="10"/>
  <c r="Y213" i="10"/>
  <c r="R213" i="10"/>
  <c r="AF213" i="10"/>
  <c r="AH213" i="10"/>
  <c r="AK213" i="10"/>
  <c r="AI213" i="10"/>
  <c r="AL213" i="10"/>
  <c r="V213" i="10"/>
  <c r="X213" i="10"/>
  <c r="U213" i="10"/>
  <c r="Z213" i="10"/>
  <c r="S213" i="10"/>
  <c r="M213" i="8"/>
  <c r="I213" i="8"/>
  <c r="E213" i="8"/>
  <c r="L213" i="8"/>
  <c r="H213" i="8"/>
  <c r="K213" i="8"/>
  <c r="G213" i="8"/>
  <c r="J213" i="8"/>
  <c r="F213" i="8"/>
  <c r="AC211" i="10"/>
  <c r="AC301" i="10" s="1"/>
  <c r="AC200" i="10"/>
  <c r="V378" i="8"/>
  <c r="AG378" i="8"/>
  <c r="W378" i="8"/>
  <c r="G379" i="10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M379" i="10"/>
  <c r="M380" i="10" s="1"/>
  <c r="M381" i="10" s="1"/>
  <c r="M382" i="10" s="1"/>
  <c r="M383" i="10" s="1"/>
  <c r="M384" i="10" s="1"/>
  <c r="M385" i="10" s="1"/>
  <c r="M386" i="10" s="1"/>
  <c r="M387" i="10" s="1"/>
  <c r="M388" i="10" s="1"/>
  <c r="M389" i="10" s="1"/>
  <c r="M390" i="10" s="1"/>
  <c r="F379" i="10"/>
  <c r="F380" i="10" s="1"/>
  <c r="F381" i="10" s="1"/>
  <c r="F382" i="10" s="1"/>
  <c r="F383" i="10" s="1"/>
  <c r="F384" i="10" s="1"/>
  <c r="F385" i="10" s="1"/>
  <c r="F386" i="10" s="1"/>
  <c r="F387" i="10" s="1"/>
  <c r="F388" i="10" s="1"/>
  <c r="F389" i="10" s="1"/>
  <c r="F390" i="10" s="1"/>
  <c r="X390" i="10"/>
  <c r="R378" i="8"/>
  <c r="AE378" i="8"/>
  <c r="AL380" i="10"/>
  <c r="AL381" i="10" s="1"/>
  <c r="AL382" i="10" s="1"/>
  <c r="AL383" i="10" s="1"/>
  <c r="AL384" i="10" s="1"/>
  <c r="AL385" i="10" s="1"/>
  <c r="AL386" i="10" s="1"/>
  <c r="AL387" i="10" s="1"/>
  <c r="AL388" i="10" s="1"/>
  <c r="AL389" i="10" s="1"/>
  <c r="AL390" i="10" s="1"/>
  <c r="Z380" i="10"/>
  <c r="Z381" i="10" s="1"/>
  <c r="Z382" i="10" s="1"/>
  <c r="Z383" i="10" s="1"/>
  <c r="Z384" i="10" s="1"/>
  <c r="Z385" i="10" s="1"/>
  <c r="Z386" i="10" s="1"/>
  <c r="Z387" i="10" s="1"/>
  <c r="Z388" i="10" s="1"/>
  <c r="Z389" i="10" s="1"/>
  <c r="Z390" i="10" s="1"/>
  <c r="W379" i="10"/>
  <c r="W380" i="10" s="1"/>
  <c r="W381" i="10" s="1"/>
  <c r="W382" i="10" s="1"/>
  <c r="W383" i="10" s="1"/>
  <c r="W384" i="10" s="1"/>
  <c r="W385" i="10" s="1"/>
  <c r="W386" i="10" s="1"/>
  <c r="W387" i="10" s="1"/>
  <c r="W388" i="10" s="1"/>
  <c r="W389" i="10" s="1"/>
  <c r="W390" i="10" s="1"/>
  <c r="AH378" i="8"/>
  <c r="AJ378" i="8"/>
  <c r="AD291" i="8"/>
  <c r="J291" i="8"/>
  <c r="W291" i="8"/>
  <c r="AI291" i="8"/>
  <c r="I291" i="8"/>
  <c r="U291" i="8"/>
  <c r="AF291" i="8"/>
  <c r="G291" i="8"/>
  <c r="X291" i="8"/>
  <c r="F291" i="8"/>
  <c r="R291" i="8"/>
  <c r="AC291" i="8"/>
  <c r="M291" i="8"/>
  <c r="Y291" i="8"/>
  <c r="AL291" i="8"/>
  <c r="T291" i="8"/>
  <c r="AJ291" i="8"/>
  <c r="K291" i="8"/>
  <c r="V291" i="8"/>
  <c r="AG291" i="8"/>
  <c r="H291" i="8"/>
  <c r="S291" i="8"/>
  <c r="AH291" i="8"/>
  <c r="N291" i="8"/>
  <c r="AE291" i="8"/>
  <c r="E291" i="8"/>
  <c r="Q291" i="8"/>
  <c r="Z291" i="8"/>
  <c r="AK291" i="8"/>
  <c r="L291" i="8"/>
  <c r="AB108" i="10"/>
  <c r="D213" i="10"/>
  <c r="D110" i="10"/>
  <c r="P109" i="10"/>
  <c r="AJ302" i="10"/>
  <c r="AJ391" i="10" s="1"/>
  <c r="AF302" i="10"/>
  <c r="Z302" i="10"/>
  <c r="V302" i="10"/>
  <c r="V391" i="10" s="1"/>
  <c r="R302" i="10"/>
  <c r="R391" i="10" s="1"/>
  <c r="L302" i="10"/>
  <c r="L391" i="10" s="1"/>
  <c r="H302" i="10"/>
  <c r="H391" i="10" s="1"/>
  <c r="D302" i="10"/>
  <c r="D391" i="10" s="1"/>
  <c r="AI302" i="10"/>
  <c r="AI391" i="10" s="1"/>
  <c r="AE302" i="10"/>
  <c r="Y302" i="10"/>
  <c r="Y391" i="10" s="1"/>
  <c r="U302" i="10"/>
  <c r="U391" i="10" s="1"/>
  <c r="Q302" i="10"/>
  <c r="K302" i="10"/>
  <c r="AL302" i="10"/>
  <c r="AH302" i="10"/>
  <c r="AH391" i="10" s="1"/>
  <c r="AD302" i="10"/>
  <c r="AD391" i="10" s="1"/>
  <c r="X302" i="10"/>
  <c r="T302" i="10"/>
  <c r="T391" i="10" s="1"/>
  <c r="N302" i="10"/>
  <c r="N391" i="10" s="1"/>
  <c r="J302" i="10"/>
  <c r="J391" i="10" s="1"/>
  <c r="F302" i="10"/>
  <c r="AK302" i="10"/>
  <c r="S302" i="10"/>
  <c r="E302" i="10"/>
  <c r="AG302" i="10"/>
  <c r="M302" i="10"/>
  <c r="I302" i="10"/>
  <c r="W302" i="10"/>
  <c r="G302" i="10"/>
  <c r="AK290" i="8"/>
  <c r="AK379" i="8" s="1"/>
  <c r="AK380" i="8" s="1"/>
  <c r="AK381" i="8" s="1"/>
  <c r="AK382" i="8" s="1"/>
  <c r="AK383" i="8" s="1"/>
  <c r="AK384" i="8" s="1"/>
  <c r="AK385" i="8" s="1"/>
  <c r="AK386" i="8" s="1"/>
  <c r="AK387" i="8" s="1"/>
  <c r="AK388" i="8" s="1"/>
  <c r="AK389" i="8" s="1"/>
  <c r="AK390" i="8" s="1"/>
  <c r="AG290" i="8"/>
  <c r="AC290" i="8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W290" i="8"/>
  <c r="S290" i="8"/>
  <c r="S379" i="8" s="1"/>
  <c r="M290" i="8"/>
  <c r="M379" i="8" s="1"/>
  <c r="I290" i="8"/>
  <c r="I379" i="8" s="1"/>
  <c r="E290" i="8"/>
  <c r="E379" i="8" s="1"/>
  <c r="AI290" i="8"/>
  <c r="AI379" i="8" s="1"/>
  <c r="AI380" i="8" s="1"/>
  <c r="AI381" i="8" s="1"/>
  <c r="AI382" i="8" s="1"/>
  <c r="AI383" i="8" s="1"/>
  <c r="AI384" i="8" s="1"/>
  <c r="AI385" i="8" s="1"/>
  <c r="AI386" i="8" s="1"/>
  <c r="AI387" i="8" s="1"/>
  <c r="AI388" i="8" s="1"/>
  <c r="AI389" i="8" s="1"/>
  <c r="AI390" i="8" s="1"/>
  <c r="AD290" i="8"/>
  <c r="AD379" i="8" s="1"/>
  <c r="V290" i="8"/>
  <c r="Q290" i="8"/>
  <c r="Q379" i="8" s="1"/>
  <c r="J290" i="8"/>
  <c r="J379" i="8" s="1"/>
  <c r="D290" i="8"/>
  <c r="D379" i="8" s="1"/>
  <c r="AH290" i="8"/>
  <c r="Z290" i="8"/>
  <c r="Z379" i="8" s="1"/>
  <c r="Z380" i="8" s="1"/>
  <c r="Z381" i="8" s="1"/>
  <c r="Z382" i="8" s="1"/>
  <c r="Z383" i="8" s="1"/>
  <c r="Z384" i="8" s="1"/>
  <c r="Z385" i="8" s="1"/>
  <c r="Z386" i="8" s="1"/>
  <c r="Z387" i="8" s="1"/>
  <c r="Z388" i="8" s="1"/>
  <c r="Z389" i="8" s="1"/>
  <c r="Z390" i="8" s="1"/>
  <c r="U290" i="8"/>
  <c r="U379" i="8" s="1"/>
  <c r="N290" i="8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H290" i="8"/>
  <c r="H379" i="8" s="1"/>
  <c r="AL290" i="8"/>
  <c r="AL379" i="8" s="1"/>
  <c r="AF290" i="8"/>
  <c r="AF379" i="8" s="1"/>
  <c r="Y290" i="8"/>
  <c r="Y379" i="8" s="1"/>
  <c r="Y380" i="8" s="1"/>
  <c r="Y381" i="8" s="1"/>
  <c r="Y382" i="8" s="1"/>
  <c r="Y383" i="8" s="1"/>
  <c r="Y384" i="8" s="1"/>
  <c r="Y385" i="8" s="1"/>
  <c r="Y386" i="8" s="1"/>
  <c r="Y387" i="8" s="1"/>
  <c r="Y388" i="8" s="1"/>
  <c r="Y389" i="8" s="1"/>
  <c r="Y390" i="8" s="1"/>
  <c r="T290" i="8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L290" i="8"/>
  <c r="L379" i="8" s="1"/>
  <c r="G290" i="8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AJ290" i="8"/>
  <c r="AE290" i="8"/>
  <c r="X290" i="8"/>
  <c r="X379" i="8" s="1"/>
  <c r="R290" i="8"/>
  <c r="K290" i="8"/>
  <c r="K379" i="8" s="1"/>
  <c r="K380" i="8" s="1"/>
  <c r="K381" i="8" s="1"/>
  <c r="K382" i="8" s="1"/>
  <c r="K383" i="8" s="1"/>
  <c r="K384" i="8" s="1"/>
  <c r="K385" i="8" s="1"/>
  <c r="K386" i="8" s="1"/>
  <c r="K387" i="8" s="1"/>
  <c r="K388" i="8" s="1"/>
  <c r="K389" i="8" s="1"/>
  <c r="K390" i="8" s="1"/>
  <c r="F290" i="8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D213" i="8"/>
  <c r="D110" i="8"/>
  <c r="AJ302" i="8"/>
  <c r="AF302" i="8"/>
  <c r="Z302" i="8"/>
  <c r="V302" i="8"/>
  <c r="R302" i="8"/>
  <c r="L302" i="8"/>
  <c r="H302" i="8"/>
  <c r="D302" i="8"/>
  <c r="D391" i="8" s="1"/>
  <c r="AK302" i="8"/>
  <c r="AG302" i="8"/>
  <c r="AC302" i="8"/>
  <c r="W302" i="8"/>
  <c r="S302" i="8"/>
  <c r="M302" i="8"/>
  <c r="I302" i="8"/>
  <c r="E302" i="8"/>
  <c r="AL302" i="8"/>
  <c r="AD302" i="8"/>
  <c r="T302" i="8"/>
  <c r="J302" i="8"/>
  <c r="AI302" i="8"/>
  <c r="Y302" i="8"/>
  <c r="Q302" i="8"/>
  <c r="G302" i="8"/>
  <c r="AH302" i="8"/>
  <c r="X302" i="8"/>
  <c r="N302" i="8"/>
  <c r="F302" i="8"/>
  <c r="AE302" i="8"/>
  <c r="U302" i="8"/>
  <c r="K302" i="8"/>
  <c r="M376" i="7"/>
  <c r="M377" i="7" s="1"/>
  <c r="M378" i="7" s="1"/>
  <c r="V376" i="7"/>
  <c r="V377" i="7" s="1"/>
  <c r="V378" i="7" s="1"/>
  <c r="AG375" i="7"/>
  <c r="AG376" i="7" s="1"/>
  <c r="AG377" i="7" s="1"/>
  <c r="AG378" i="7" s="1"/>
  <c r="I376" i="7"/>
  <c r="I377" i="7" s="1"/>
  <c r="AI376" i="7"/>
  <c r="AI377" i="7" s="1"/>
  <c r="AI378" i="7" s="1"/>
  <c r="T375" i="6"/>
  <c r="T376" i="6" s="1"/>
  <c r="T377" i="6" s="1"/>
  <c r="T378" i="6" s="1"/>
  <c r="X375" i="6"/>
  <c r="X376" i="6" s="1"/>
  <c r="X377" i="6" s="1"/>
  <c r="X378" i="6" s="1"/>
  <c r="F212" i="7"/>
  <c r="J212" i="7"/>
  <c r="D212" i="7"/>
  <c r="G212" i="7"/>
  <c r="K212" i="7"/>
  <c r="E212" i="7"/>
  <c r="I212" i="7"/>
  <c r="H212" i="7"/>
  <c r="L212" i="7"/>
  <c r="M212" i="7"/>
  <c r="T212" i="7"/>
  <c r="AC212" i="7"/>
  <c r="S212" i="7"/>
  <c r="AD212" i="7"/>
  <c r="Y212" i="7"/>
  <c r="AF212" i="7"/>
  <c r="R212" i="7"/>
  <c r="AJ212" i="7"/>
  <c r="Q212" i="7"/>
  <c r="AE212" i="7"/>
  <c r="V212" i="7"/>
  <c r="U212" i="7"/>
  <c r="AI212" i="7"/>
  <c r="AK212" i="7"/>
  <c r="X212" i="7"/>
  <c r="AG212" i="7"/>
  <c r="W212" i="7"/>
  <c r="AH212" i="7"/>
  <c r="J375" i="7"/>
  <c r="J376" i="7" s="1"/>
  <c r="J377" i="7" s="1"/>
  <c r="J378" i="7" s="1"/>
  <c r="Y375" i="7"/>
  <c r="Y376" i="7" s="1"/>
  <c r="Y377" i="7" s="1"/>
  <c r="Y378" i="7" s="1"/>
  <c r="S375" i="7"/>
  <c r="S376" i="7" s="1"/>
  <c r="S377" i="7" s="1"/>
  <c r="S378" i="7" s="1"/>
  <c r="X375" i="7"/>
  <c r="X376" i="7" s="1"/>
  <c r="X377" i="7" s="1"/>
  <c r="X378" i="7" s="1"/>
  <c r="K375" i="7"/>
  <c r="K376" i="7" s="1"/>
  <c r="K377" i="7" s="1"/>
  <c r="K378" i="7" s="1"/>
  <c r="R375" i="7"/>
  <c r="R376" i="7" s="1"/>
  <c r="R377" i="7" s="1"/>
  <c r="L375" i="7"/>
  <c r="L376" i="7" s="1"/>
  <c r="L377" i="7" s="1"/>
  <c r="L378" i="7" s="1"/>
  <c r="T375" i="7"/>
  <c r="T376" i="7" s="1"/>
  <c r="T377" i="7" s="1"/>
  <c r="T378" i="7" s="1"/>
  <c r="P375" i="7"/>
  <c r="P376" i="7" s="1"/>
  <c r="P377" i="7" s="1"/>
  <c r="W375" i="7"/>
  <c r="W376" i="7" s="1"/>
  <c r="W377" i="7" s="1"/>
  <c r="AH301" i="7"/>
  <c r="AD301" i="7"/>
  <c r="AK301" i="7"/>
  <c r="AG301" i="7"/>
  <c r="AC301" i="7"/>
  <c r="AE301" i="7"/>
  <c r="AJ301" i="7"/>
  <c r="AB301" i="7"/>
  <c r="AI301" i="7"/>
  <c r="V301" i="7"/>
  <c r="R301" i="7"/>
  <c r="AF301" i="7"/>
  <c r="Y301" i="7"/>
  <c r="U301" i="7"/>
  <c r="Q301" i="7"/>
  <c r="X301" i="7"/>
  <c r="T301" i="7"/>
  <c r="P301" i="7"/>
  <c r="W301" i="7"/>
  <c r="H301" i="7"/>
  <c r="L301" i="7"/>
  <c r="S301" i="7"/>
  <c r="F301" i="7"/>
  <c r="J301" i="7"/>
  <c r="I301" i="7"/>
  <c r="K301" i="7"/>
  <c r="E301" i="7"/>
  <c r="M301" i="7"/>
  <c r="G301" i="7"/>
  <c r="D301" i="7"/>
  <c r="Y376" i="6"/>
  <c r="Y377" i="6" s="1"/>
  <c r="Y378" i="6" s="1"/>
  <c r="K376" i="6"/>
  <c r="K377" i="6" s="1"/>
  <c r="K378" i="6" s="1"/>
  <c r="R376" i="6"/>
  <c r="R377" i="6" s="1"/>
  <c r="R378" i="6" s="1"/>
  <c r="J376" i="6"/>
  <c r="J377" i="6" s="1"/>
  <c r="J378" i="6" s="1"/>
  <c r="AB376" i="6"/>
  <c r="AB377" i="6" s="1"/>
  <c r="AB378" i="6" s="1"/>
  <c r="L376" i="6"/>
  <c r="L377" i="6" s="1"/>
  <c r="G376" i="6"/>
  <c r="G377" i="6" s="1"/>
  <c r="H376" i="6"/>
  <c r="H377" i="6" s="1"/>
  <c r="H378" i="6" s="1"/>
  <c r="E376" i="6"/>
  <c r="E377" i="6" s="1"/>
  <c r="E378" i="6" s="1"/>
  <c r="AE376" i="6"/>
  <c r="AE377" i="6" s="1"/>
  <c r="P376" i="6"/>
  <c r="P377" i="6" s="1"/>
  <c r="P378" i="6" s="1"/>
  <c r="AH376" i="6"/>
  <c r="AH377" i="6" s="1"/>
  <c r="AH378" i="6" s="1"/>
  <c r="U376" i="6"/>
  <c r="U377" i="6" s="1"/>
  <c r="M376" i="6"/>
  <c r="M377" i="6" s="1"/>
  <c r="Q376" i="6"/>
  <c r="Q377" i="6" s="1"/>
  <c r="AJ376" i="6"/>
  <c r="AJ377" i="6" s="1"/>
  <c r="AJ378" i="6" s="1"/>
  <c r="I376" i="6"/>
  <c r="I377" i="6" s="1"/>
  <c r="I378" i="6" s="1"/>
  <c r="AI376" i="6"/>
  <c r="AI377" i="6" s="1"/>
  <c r="AC376" i="6"/>
  <c r="AC377" i="6" s="1"/>
  <c r="AC378" i="6" s="1"/>
  <c r="V376" i="6"/>
  <c r="V377" i="6" s="1"/>
  <c r="V378" i="6" s="1"/>
  <c r="F376" i="6"/>
  <c r="F377" i="6" s="1"/>
  <c r="F378" i="6" s="1"/>
  <c r="S376" i="6"/>
  <c r="S377" i="6" s="1"/>
  <c r="AK376" i="6"/>
  <c r="AK377" i="6" s="1"/>
  <c r="AK378" i="6" s="1"/>
  <c r="AF376" i="6"/>
  <c r="AF377" i="6" s="1"/>
  <c r="AF378" i="6" s="1"/>
  <c r="AG376" i="6"/>
  <c r="AG377" i="6" s="1"/>
  <c r="AG378" i="6" s="1"/>
  <c r="W376" i="6"/>
  <c r="W377" i="6" s="1"/>
  <c r="W378" i="6" s="1"/>
  <c r="AD376" i="6"/>
  <c r="AD377" i="6" s="1"/>
  <c r="D376" i="6"/>
  <c r="D377" i="6" s="1"/>
  <c r="D378" i="6" s="1"/>
  <c r="T109" i="7"/>
  <c r="F110" i="11"/>
  <c r="H110" i="8"/>
  <c r="F109" i="7"/>
  <c r="AE109" i="7"/>
  <c r="AG109" i="7"/>
  <c r="S110" i="11"/>
  <c r="I110" i="11"/>
  <c r="Y110" i="11"/>
  <c r="Q108" i="6"/>
  <c r="H108" i="6"/>
  <c r="AF110" i="10"/>
  <c r="Y110" i="10"/>
  <c r="AC96" i="12"/>
  <c r="N110" i="8"/>
  <c r="R110" i="8"/>
  <c r="L109" i="7"/>
  <c r="AJ110" i="10"/>
  <c r="E110" i="10"/>
  <c r="E110" i="8"/>
  <c r="R110" i="10"/>
  <c r="U110" i="11"/>
  <c r="AD110" i="8"/>
  <c r="N111" i="12"/>
  <c r="F108" i="6"/>
  <c r="T110" i="11"/>
  <c r="R111" i="12"/>
  <c r="P110" i="7"/>
  <c r="AJ110" i="8"/>
  <c r="W110" i="10"/>
  <c r="AE110" i="11"/>
  <c r="AB109" i="7"/>
  <c r="Z110" i="8"/>
  <c r="N110" i="10"/>
  <c r="AD111" i="12"/>
  <c r="Z110" i="10"/>
  <c r="AE110" i="10"/>
  <c r="AJ110" i="11"/>
  <c r="AI111" i="12"/>
  <c r="M109" i="7"/>
  <c r="J110" i="11"/>
  <c r="AK110" i="10"/>
  <c r="AH110" i="10"/>
  <c r="AD108" i="6"/>
  <c r="G109" i="7"/>
  <c r="AI110" i="10"/>
  <c r="G111" i="12"/>
  <c r="F110" i="8"/>
  <c r="U108" i="6"/>
  <c r="AK111" i="12"/>
  <c r="AI109" i="7"/>
  <c r="AG110" i="8"/>
  <c r="J111" i="12"/>
  <c r="Q109" i="7"/>
  <c r="L110" i="8"/>
  <c r="G110" i="11"/>
  <c r="L111" i="12"/>
  <c r="AD110" i="10"/>
  <c r="AL110" i="8"/>
  <c r="J110" i="8"/>
  <c r="N110" i="11"/>
  <c r="S111" i="12"/>
  <c r="R109" i="7"/>
  <c r="AI110" i="8"/>
  <c r="AE108" i="6"/>
  <c r="AK108" i="6"/>
  <c r="V110" i="10"/>
  <c r="W110" i="8"/>
  <c r="AB95" i="7"/>
  <c r="AH110" i="11"/>
  <c r="W108" i="6"/>
  <c r="E110" i="11"/>
  <c r="R108" i="6"/>
  <c r="I109" i="7"/>
  <c r="H110" i="11"/>
  <c r="U110" i="10"/>
  <c r="W111" i="12"/>
  <c r="AF109" i="7"/>
  <c r="U109" i="7"/>
  <c r="AL110" i="11"/>
  <c r="AC108" i="10"/>
  <c r="W110" i="11"/>
  <c r="V108" i="6"/>
  <c r="I108" i="6"/>
  <c r="D109" i="7"/>
  <c r="X110" i="8"/>
  <c r="T110" i="8"/>
  <c r="V110" i="11"/>
  <c r="U110" i="8"/>
  <c r="Q109" i="10"/>
  <c r="AC109" i="7"/>
  <c r="AG110" i="11"/>
  <c r="AI110" i="11"/>
  <c r="Z111" i="12"/>
  <c r="W109" i="7"/>
  <c r="AK110" i="11"/>
  <c r="AH110" i="8"/>
  <c r="S110" i="8"/>
  <c r="K110" i="10"/>
  <c r="V110" i="8"/>
  <c r="E111" i="12"/>
  <c r="X111" i="12"/>
  <c r="AC109" i="12"/>
  <c r="AF108" i="6"/>
  <c r="G108" i="6"/>
  <c r="AG111" i="12"/>
  <c r="AH111" i="12"/>
  <c r="J109" i="7"/>
  <c r="AK109" i="7"/>
  <c r="D108" i="6"/>
  <c r="R110" i="11"/>
  <c r="K108" i="6"/>
  <c r="Y111" i="12"/>
  <c r="AL110" i="10"/>
  <c r="F110" i="10"/>
  <c r="AF110" i="11"/>
  <c r="H111" i="12"/>
  <c r="E109" i="7"/>
  <c r="L110" i="11"/>
  <c r="AG110" i="10"/>
  <c r="I110" i="10"/>
  <c r="X108" i="6"/>
  <c r="X110" i="11"/>
  <c r="K111" i="12"/>
  <c r="L110" i="10"/>
  <c r="T110" i="10"/>
  <c r="AF111" i="12"/>
  <c r="AH108" i="6"/>
  <c r="Z110" i="11"/>
  <c r="AG108" i="6"/>
  <c r="H109" i="7"/>
  <c r="T108" i="6"/>
  <c r="Y109" i="7"/>
  <c r="AD110" i="11"/>
  <c r="Y110" i="8"/>
  <c r="K109" i="7"/>
  <c r="AH109" i="7"/>
  <c r="P96" i="7"/>
  <c r="M108" i="6"/>
  <c r="K110" i="11"/>
  <c r="M110" i="11"/>
  <c r="I110" i="8"/>
  <c r="F111" i="12"/>
  <c r="H110" i="10"/>
  <c r="X110" i="10"/>
  <c r="S110" i="10"/>
  <c r="T111" i="12"/>
  <c r="AE110" i="8"/>
  <c r="Y108" i="6"/>
  <c r="AC108" i="6"/>
  <c r="M110" i="8"/>
  <c r="S109" i="7"/>
  <c r="AJ109" i="7"/>
  <c r="AI108" i="6"/>
  <c r="X109" i="7"/>
  <c r="S108" i="6"/>
  <c r="L108" i="6"/>
  <c r="Q110" i="12"/>
  <c r="K110" i="8"/>
  <c r="I111" i="12"/>
  <c r="AL111" i="12"/>
  <c r="AD109" i="7"/>
  <c r="G110" i="8"/>
  <c r="V109" i="7"/>
  <c r="AK110" i="8"/>
  <c r="V111" i="12"/>
  <c r="AJ108" i="6"/>
  <c r="M110" i="10"/>
  <c r="AJ111" i="12"/>
  <c r="E108" i="6"/>
  <c r="J108" i="6"/>
  <c r="AE111" i="12"/>
  <c r="G110" i="10"/>
  <c r="U111" i="12"/>
  <c r="M111" i="12"/>
  <c r="AF110" i="8"/>
  <c r="J110" i="10"/>
  <c r="Q378" i="6" l="1"/>
  <c r="W391" i="11"/>
  <c r="S378" i="6"/>
  <c r="M378" i="6"/>
  <c r="L378" i="6"/>
  <c r="W378" i="7"/>
  <c r="R378" i="7"/>
  <c r="AF380" i="8"/>
  <c r="AF381" i="8" s="1"/>
  <c r="AF382" i="8" s="1"/>
  <c r="AF383" i="8" s="1"/>
  <c r="AF384" i="8" s="1"/>
  <c r="AF385" i="8" s="1"/>
  <c r="AF386" i="8" s="1"/>
  <c r="AF387" i="8" s="1"/>
  <c r="AF388" i="8" s="1"/>
  <c r="AF389" i="8" s="1"/>
  <c r="AF390" i="8" s="1"/>
  <c r="AF391" i="8" s="1"/>
  <c r="U380" i="8"/>
  <c r="U381" i="8" s="1"/>
  <c r="U382" i="8" s="1"/>
  <c r="U383" i="8" s="1"/>
  <c r="U384" i="8" s="1"/>
  <c r="U385" i="8" s="1"/>
  <c r="U386" i="8" s="1"/>
  <c r="U387" i="8" s="1"/>
  <c r="U388" i="8" s="1"/>
  <c r="U389" i="8" s="1"/>
  <c r="U390" i="8" s="1"/>
  <c r="J380" i="8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S380" i="8"/>
  <c r="S381" i="8" s="1"/>
  <c r="S382" i="8" s="1"/>
  <c r="S383" i="8" s="1"/>
  <c r="S384" i="8" s="1"/>
  <c r="S385" i="8" s="1"/>
  <c r="S386" i="8" s="1"/>
  <c r="S387" i="8" s="1"/>
  <c r="S388" i="8" s="1"/>
  <c r="S389" i="8" s="1"/>
  <c r="S390" i="8" s="1"/>
  <c r="S391" i="8" s="1"/>
  <c r="AK391" i="10"/>
  <c r="AC378" i="7"/>
  <c r="G378" i="6"/>
  <c r="I378" i="7"/>
  <c r="AG391" i="10"/>
  <c r="K391" i="10"/>
  <c r="AF391" i="10"/>
  <c r="AE378" i="7"/>
  <c r="U378" i="7"/>
  <c r="L380" i="8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AL380" i="8"/>
  <c r="AL381" i="8" s="1"/>
  <c r="AL382" i="8" s="1"/>
  <c r="AL383" i="8" s="1"/>
  <c r="AL384" i="8" s="1"/>
  <c r="AL385" i="8" s="1"/>
  <c r="AL386" i="8" s="1"/>
  <c r="AL387" i="8" s="1"/>
  <c r="AL388" i="8" s="1"/>
  <c r="AL389" i="8" s="1"/>
  <c r="AL390" i="8" s="1"/>
  <c r="Q380" i="8"/>
  <c r="Q381" i="8" s="1"/>
  <c r="Q382" i="8" s="1"/>
  <c r="Q383" i="8" s="1"/>
  <c r="Q384" i="8" s="1"/>
  <c r="Q385" i="8" s="1"/>
  <c r="Q386" i="8" s="1"/>
  <c r="Q387" i="8" s="1"/>
  <c r="Q388" i="8" s="1"/>
  <c r="Q389" i="8" s="1"/>
  <c r="Q390" i="8" s="1"/>
  <c r="Q391" i="8" s="1"/>
  <c r="E380" i="8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G391" i="8"/>
  <c r="U391" i="8"/>
  <c r="AI391" i="8"/>
  <c r="AK391" i="8"/>
  <c r="Q290" i="12"/>
  <c r="F52" i="9"/>
  <c r="BC413" i="14"/>
  <c r="AG51" i="9"/>
  <c r="U51" i="9"/>
  <c r="AF51" i="9"/>
  <c r="T51" i="9"/>
  <c r="AH51" i="9"/>
  <c r="V51" i="9"/>
  <c r="M51" i="9"/>
  <c r="I52" i="9"/>
  <c r="BF413" i="14"/>
  <c r="BJ413" i="14"/>
  <c r="H52" i="9"/>
  <c r="BE413" i="14"/>
  <c r="D52" i="9"/>
  <c r="BA413" i="14"/>
  <c r="K52" i="9"/>
  <c r="BH413" i="14"/>
  <c r="J52" i="9"/>
  <c r="BG413" i="14"/>
  <c r="AB51" i="9"/>
  <c r="P51" i="9"/>
  <c r="AC51" i="9"/>
  <c r="Q51" i="9"/>
  <c r="AI51" i="9"/>
  <c r="W51" i="9"/>
  <c r="AD51" i="9"/>
  <c r="R51" i="9"/>
  <c r="AJ51" i="9"/>
  <c r="X51" i="9"/>
  <c r="T391" i="11"/>
  <c r="G52" i="9"/>
  <c r="BD413" i="14"/>
  <c r="E52" i="9"/>
  <c r="BB413" i="14"/>
  <c r="L52" i="9"/>
  <c r="BI413" i="14"/>
  <c r="AK50" i="9"/>
  <c r="Y50" i="9"/>
  <c r="AE51" i="9"/>
  <c r="S51" i="9"/>
  <c r="T419" i="14"/>
  <c r="Y419" i="14"/>
  <c r="S420" i="14"/>
  <c r="X419" i="14"/>
  <c r="Z419" i="14"/>
  <c r="R420" i="13"/>
  <c r="V419" i="13"/>
  <c r="T426" i="13"/>
  <c r="W419" i="13"/>
  <c r="X426" i="13"/>
  <c r="S423" i="13"/>
  <c r="Y424" i="13"/>
  <c r="U425" i="13"/>
  <c r="Z428" i="13"/>
  <c r="AX413" i="14"/>
  <c r="N414" i="14"/>
  <c r="AT413" i="14"/>
  <c r="J414" i="14"/>
  <c r="AP413" i="14"/>
  <c r="F414" i="14"/>
  <c r="AU413" i="14"/>
  <c r="K414" i="14"/>
  <c r="E414" i="14"/>
  <c r="AO413" i="14"/>
  <c r="H414" i="14"/>
  <c r="AR413" i="14"/>
  <c r="D149" i="14"/>
  <c r="Q149" i="14" s="1"/>
  <c r="D252" i="14"/>
  <c r="P148" i="14"/>
  <c r="AB148" i="14" s="1"/>
  <c r="R148" i="14"/>
  <c r="R252" i="14" s="1"/>
  <c r="Q252" i="14"/>
  <c r="E148" i="14"/>
  <c r="E252" i="14" s="1"/>
  <c r="K148" i="14"/>
  <c r="K252" i="14" s="1"/>
  <c r="G148" i="14"/>
  <c r="G252" i="14" s="1"/>
  <c r="X148" i="14"/>
  <c r="X252" i="14" s="1"/>
  <c r="AJ148" i="14"/>
  <c r="AJ252" i="14" s="1"/>
  <c r="AF148" i="14"/>
  <c r="AF252" i="14" s="1"/>
  <c r="Y148" i="14"/>
  <c r="Y252" i="14" s="1"/>
  <c r="H148" i="14"/>
  <c r="H252" i="14" s="1"/>
  <c r="U148" i="14"/>
  <c r="U252" i="14" s="1"/>
  <c r="J148" i="14"/>
  <c r="J252" i="14" s="1"/>
  <c r="M148" i="14"/>
  <c r="M252" i="14" s="1"/>
  <c r="L148" i="14"/>
  <c r="L252" i="14" s="1"/>
  <c r="AI148" i="14"/>
  <c r="AI252" i="14" s="1"/>
  <c r="V148" i="14"/>
  <c r="V252" i="14" s="1"/>
  <c r="AH148" i="14"/>
  <c r="AH252" i="14" s="1"/>
  <c r="AD148" i="14"/>
  <c r="AD252" i="14" s="1"/>
  <c r="AG148" i="14"/>
  <c r="AG252" i="14" s="1"/>
  <c r="AK148" i="14"/>
  <c r="AK252" i="14" s="1"/>
  <c r="Z148" i="14"/>
  <c r="Z252" i="14" s="1"/>
  <c r="T148" i="14"/>
  <c r="T252" i="14" s="1"/>
  <c r="N148" i="14"/>
  <c r="N252" i="14" s="1"/>
  <c r="F148" i="14"/>
  <c r="F252" i="14" s="1"/>
  <c r="I148" i="14"/>
  <c r="I252" i="14" s="1"/>
  <c r="W148" i="14"/>
  <c r="W252" i="14" s="1"/>
  <c r="AL148" i="14"/>
  <c r="AL252" i="14" s="1"/>
  <c r="S148" i="14"/>
  <c r="S252" i="14" s="1"/>
  <c r="AE148" i="14"/>
  <c r="AE252" i="14" s="1"/>
  <c r="AC148" i="14"/>
  <c r="AC252" i="14" s="1"/>
  <c r="M414" i="14"/>
  <c r="AW413" i="14"/>
  <c r="I414" i="14"/>
  <c r="AS413" i="14"/>
  <c r="L414" i="14"/>
  <c r="AV413" i="14"/>
  <c r="AL341" i="14"/>
  <c r="AL430" i="14" s="1"/>
  <c r="AH341" i="14"/>
  <c r="AH430" i="14" s="1"/>
  <c r="AD341" i="14"/>
  <c r="AD430" i="14" s="1"/>
  <c r="X341" i="14"/>
  <c r="T341" i="14"/>
  <c r="N341" i="14"/>
  <c r="J341" i="14"/>
  <c r="F341" i="14"/>
  <c r="AI341" i="14"/>
  <c r="AI430" i="14" s="1"/>
  <c r="AC341" i="14"/>
  <c r="AC430" i="14" s="1"/>
  <c r="V341" i="14"/>
  <c r="V430" i="14" s="1"/>
  <c r="Q341" i="14"/>
  <c r="Q430" i="14" s="1"/>
  <c r="I341" i="14"/>
  <c r="D341" i="14"/>
  <c r="D430" i="14" s="1"/>
  <c r="AG341" i="14"/>
  <c r="AG430" i="14" s="1"/>
  <c r="Z341" i="14"/>
  <c r="U341" i="14"/>
  <c r="U430" i="14" s="1"/>
  <c r="M341" i="14"/>
  <c r="H341" i="14"/>
  <c r="AF341" i="14"/>
  <c r="AF430" i="14" s="1"/>
  <c r="S341" i="14"/>
  <c r="G341" i="14"/>
  <c r="AE341" i="14"/>
  <c r="AE430" i="14" s="1"/>
  <c r="R341" i="14"/>
  <c r="R430" i="14" s="1"/>
  <c r="E341" i="14"/>
  <c r="W341" i="14"/>
  <c r="W430" i="14" s="1"/>
  <c r="AK341" i="14"/>
  <c r="AK430" i="14" s="1"/>
  <c r="L341" i="14"/>
  <c r="AJ341" i="14"/>
  <c r="AJ430" i="14" s="1"/>
  <c r="K341" i="14"/>
  <c r="Y341" i="14"/>
  <c r="G414" i="14"/>
  <c r="AQ413" i="14"/>
  <c r="F414" i="13"/>
  <c r="BB414" i="13" s="1"/>
  <c r="AP413" i="13"/>
  <c r="N413" i="13"/>
  <c r="BJ413" i="13" s="1"/>
  <c r="AX412" i="13"/>
  <c r="H414" i="13"/>
  <c r="BD414" i="13" s="1"/>
  <c r="AR413" i="13"/>
  <c r="AJ341" i="13"/>
  <c r="AJ430" i="13" s="1"/>
  <c r="AF341" i="13"/>
  <c r="AF430" i="13" s="1"/>
  <c r="Z341" i="13"/>
  <c r="V341" i="13"/>
  <c r="R341" i="13"/>
  <c r="L341" i="13"/>
  <c r="H341" i="13"/>
  <c r="D341" i="13"/>
  <c r="D430" i="13" s="1"/>
  <c r="C69" i="9" s="1"/>
  <c r="AI341" i="13"/>
  <c r="AI430" i="13" s="1"/>
  <c r="AE341" i="13"/>
  <c r="AE430" i="13" s="1"/>
  <c r="Y341" i="13"/>
  <c r="U341" i="13"/>
  <c r="Q341" i="13"/>
  <c r="Q430" i="13" s="1"/>
  <c r="K341" i="13"/>
  <c r="G341" i="13"/>
  <c r="AL341" i="13"/>
  <c r="AL430" i="13" s="1"/>
  <c r="AH341" i="13"/>
  <c r="AH430" i="13" s="1"/>
  <c r="AD341" i="13"/>
  <c r="AD430" i="13" s="1"/>
  <c r="X341" i="13"/>
  <c r="T341" i="13"/>
  <c r="N341" i="13"/>
  <c r="J341" i="13"/>
  <c r="F341" i="13"/>
  <c r="AG341" i="13"/>
  <c r="AG430" i="13" s="1"/>
  <c r="M341" i="13"/>
  <c r="AC341" i="13"/>
  <c r="AC430" i="13" s="1"/>
  <c r="I341" i="13"/>
  <c r="E341" i="13"/>
  <c r="AK341" i="13"/>
  <c r="AK430" i="13" s="1"/>
  <c r="W341" i="13"/>
  <c r="S341" i="13"/>
  <c r="M414" i="13"/>
  <c r="BI414" i="13" s="1"/>
  <c r="AW413" i="13"/>
  <c r="G414" i="13"/>
  <c r="BC414" i="13" s="1"/>
  <c r="AQ413" i="13"/>
  <c r="D252" i="13"/>
  <c r="D149" i="13"/>
  <c r="AC148" i="13"/>
  <c r="AC252" i="13" s="1"/>
  <c r="Q148" i="13"/>
  <c r="Q252" i="13" s="1"/>
  <c r="G148" i="13"/>
  <c r="G252" i="13" s="1"/>
  <c r="J148" i="13"/>
  <c r="J252" i="13" s="1"/>
  <c r="U148" i="13"/>
  <c r="U252" i="13" s="1"/>
  <c r="AD148" i="13"/>
  <c r="AD252" i="13" s="1"/>
  <c r="AH148" i="13"/>
  <c r="AH252" i="13" s="1"/>
  <c r="Y148" i="13"/>
  <c r="Y252" i="13" s="1"/>
  <c r="AK148" i="13"/>
  <c r="AK252" i="13" s="1"/>
  <c r="AI148" i="13"/>
  <c r="AI252" i="13" s="1"/>
  <c r="AE148" i="13"/>
  <c r="AE252" i="13" s="1"/>
  <c r="I148" i="13"/>
  <c r="I252" i="13" s="1"/>
  <c r="L148" i="13"/>
  <c r="L252" i="13" s="1"/>
  <c r="X148" i="13"/>
  <c r="X252" i="13" s="1"/>
  <c r="N148" i="13"/>
  <c r="N252" i="13" s="1"/>
  <c r="Z148" i="13"/>
  <c r="Z252" i="13" s="1"/>
  <c r="V148" i="13"/>
  <c r="V252" i="13" s="1"/>
  <c r="AF148" i="13"/>
  <c r="AF252" i="13" s="1"/>
  <c r="R148" i="13"/>
  <c r="R252" i="13" s="1"/>
  <c r="K148" i="13"/>
  <c r="K252" i="13" s="1"/>
  <c r="F148" i="13"/>
  <c r="F252" i="13" s="1"/>
  <c r="T148" i="13"/>
  <c r="T252" i="13" s="1"/>
  <c r="AL148" i="13"/>
  <c r="AL252" i="13" s="1"/>
  <c r="AJ148" i="13"/>
  <c r="AJ252" i="13" s="1"/>
  <c r="AG148" i="13"/>
  <c r="AG252" i="13" s="1"/>
  <c r="M148" i="13"/>
  <c r="M252" i="13" s="1"/>
  <c r="E148" i="13"/>
  <c r="E252" i="13" s="1"/>
  <c r="H148" i="13"/>
  <c r="H252" i="13" s="1"/>
  <c r="W148" i="13"/>
  <c r="W252" i="13" s="1"/>
  <c r="S148" i="13"/>
  <c r="S252" i="13" s="1"/>
  <c r="J414" i="13"/>
  <c r="BF414" i="13" s="1"/>
  <c r="AT413" i="13"/>
  <c r="AV413" i="13"/>
  <c r="L414" i="13"/>
  <c r="BH414" i="13" s="1"/>
  <c r="K414" i="13"/>
  <c r="BG414" i="13" s="1"/>
  <c r="AU413" i="13"/>
  <c r="I414" i="13"/>
  <c r="BE414" i="13" s="1"/>
  <c r="AS413" i="13"/>
  <c r="AO413" i="13"/>
  <c r="E414" i="13"/>
  <c r="BA414" i="13" s="1"/>
  <c r="X380" i="12"/>
  <c r="X381" i="12" s="1"/>
  <c r="X382" i="12" s="1"/>
  <c r="X383" i="12" s="1"/>
  <c r="X384" i="12" s="1"/>
  <c r="X385" i="12" s="1"/>
  <c r="X386" i="12" s="1"/>
  <c r="X387" i="12" s="1"/>
  <c r="X388" i="12" s="1"/>
  <c r="X389" i="12" s="1"/>
  <c r="X390" i="12" s="1"/>
  <c r="X391" i="12" s="1"/>
  <c r="X392" i="12" s="1"/>
  <c r="Y380" i="12"/>
  <c r="Y381" i="12" s="1"/>
  <c r="Y382" i="12" s="1"/>
  <c r="Y383" i="12" s="1"/>
  <c r="Y384" i="12" s="1"/>
  <c r="Y385" i="12" s="1"/>
  <c r="Y386" i="12" s="1"/>
  <c r="Y387" i="12" s="1"/>
  <c r="Y388" i="12" s="1"/>
  <c r="Y389" i="12" s="1"/>
  <c r="Y390" i="12" s="1"/>
  <c r="Y391" i="12" s="1"/>
  <c r="Y392" i="12" s="1"/>
  <c r="W375" i="12"/>
  <c r="AU374" i="12"/>
  <c r="Z375" i="12"/>
  <c r="AX374" i="12"/>
  <c r="R375" i="12"/>
  <c r="AP374" i="12"/>
  <c r="T375" i="12"/>
  <c r="AR374" i="12"/>
  <c r="Q375" i="12"/>
  <c r="AO374" i="12"/>
  <c r="V375" i="12"/>
  <c r="AT374" i="12"/>
  <c r="U375" i="12"/>
  <c r="AS374" i="12"/>
  <c r="S375" i="12"/>
  <c r="AQ374" i="12"/>
  <c r="G377" i="12"/>
  <c r="H377" i="12"/>
  <c r="M376" i="12"/>
  <c r="AW375" i="12"/>
  <c r="J377" i="12"/>
  <c r="AH375" i="12"/>
  <c r="BF374" i="12"/>
  <c r="AC375" i="12"/>
  <c r="BA374" i="12"/>
  <c r="N377" i="12"/>
  <c r="AD375" i="12"/>
  <c r="BB374" i="12"/>
  <c r="F377" i="12"/>
  <c r="I377" i="12"/>
  <c r="AG375" i="12"/>
  <c r="BE374" i="12"/>
  <c r="AK375" i="12"/>
  <c r="BI374" i="12"/>
  <c r="AL375" i="12"/>
  <c r="BJ374" i="12"/>
  <c r="AI375" i="12"/>
  <c r="BG374" i="12"/>
  <c r="K377" i="12"/>
  <c r="L376" i="12"/>
  <c r="AV375" i="12"/>
  <c r="AE375" i="12"/>
  <c r="BC374" i="12"/>
  <c r="AF375" i="12"/>
  <c r="BD374" i="12"/>
  <c r="AJ375" i="12"/>
  <c r="BH374" i="12"/>
  <c r="E377" i="12"/>
  <c r="AF375" i="11"/>
  <c r="BD374" i="11"/>
  <c r="AC391" i="11"/>
  <c r="AI375" i="11"/>
  <c r="BG374" i="11"/>
  <c r="G377" i="11"/>
  <c r="I377" i="11"/>
  <c r="F377" i="11"/>
  <c r="AK375" i="11"/>
  <c r="BI374" i="11"/>
  <c r="X375" i="11"/>
  <c r="AV374" i="11"/>
  <c r="S375" i="11"/>
  <c r="AQ374" i="11"/>
  <c r="Y375" i="11"/>
  <c r="AW374" i="11"/>
  <c r="AG375" i="11"/>
  <c r="BE374" i="11"/>
  <c r="AD375" i="11"/>
  <c r="BB374" i="11"/>
  <c r="AL375" i="11"/>
  <c r="BJ374" i="11"/>
  <c r="J377" i="11"/>
  <c r="V375" i="11"/>
  <c r="AT374" i="11"/>
  <c r="L377" i="11"/>
  <c r="H376" i="11"/>
  <c r="AR375" i="11"/>
  <c r="AJ375" i="11"/>
  <c r="BH374" i="11"/>
  <c r="AH375" i="11"/>
  <c r="BF374" i="11"/>
  <c r="AX374" i="11"/>
  <c r="N375" i="11"/>
  <c r="U375" i="11"/>
  <c r="AS374" i="11"/>
  <c r="K376" i="11"/>
  <c r="AU375" i="11"/>
  <c r="AE375" i="11"/>
  <c r="BC374" i="11"/>
  <c r="R375" i="11"/>
  <c r="AP374" i="11"/>
  <c r="M377" i="11"/>
  <c r="E376" i="11"/>
  <c r="AO375" i="11"/>
  <c r="BA375" i="11"/>
  <c r="P214" i="7"/>
  <c r="E212" i="6"/>
  <c r="I212" i="6"/>
  <c r="I302" i="6" s="1"/>
  <c r="H212" i="6"/>
  <c r="L212" i="6"/>
  <c r="J212" i="6"/>
  <c r="F212" i="6"/>
  <c r="G212" i="6"/>
  <c r="K212" i="6"/>
  <c r="D212" i="6"/>
  <c r="AC212" i="6"/>
  <c r="AK212" i="6"/>
  <c r="S212" i="6"/>
  <c r="AI212" i="6"/>
  <c r="X212" i="6"/>
  <c r="AD212" i="6"/>
  <c r="R212" i="6"/>
  <c r="W212" i="6"/>
  <c r="V212" i="6"/>
  <c r="Q212" i="6"/>
  <c r="T212" i="6"/>
  <c r="AH212" i="6"/>
  <c r="AJ212" i="6"/>
  <c r="AJ302" i="6" s="1"/>
  <c r="AF212" i="6"/>
  <c r="M212" i="6"/>
  <c r="U212" i="6"/>
  <c r="Y212" i="6"/>
  <c r="Y302" i="6" s="1"/>
  <c r="AE212" i="6"/>
  <c r="AG212" i="6"/>
  <c r="P200" i="7"/>
  <c r="P290" i="7" s="1"/>
  <c r="AB199" i="7"/>
  <c r="AB289" i="7" s="1"/>
  <c r="AB378" i="7" s="1"/>
  <c r="AB213" i="7"/>
  <c r="X380" i="8"/>
  <c r="X381" i="8" s="1"/>
  <c r="X382" i="8" s="1"/>
  <c r="X383" i="8" s="1"/>
  <c r="X384" i="8" s="1"/>
  <c r="X385" i="8" s="1"/>
  <c r="X386" i="8" s="1"/>
  <c r="X387" i="8" s="1"/>
  <c r="X388" i="8" s="1"/>
  <c r="X389" i="8" s="1"/>
  <c r="X390" i="8" s="1"/>
  <c r="X391" i="8" s="1"/>
  <c r="L391" i="8"/>
  <c r="AL391" i="8"/>
  <c r="Z391" i="8"/>
  <c r="E391" i="8"/>
  <c r="AE391" i="10"/>
  <c r="C290" i="7"/>
  <c r="C379" i="7" s="1"/>
  <c r="AG290" i="7"/>
  <c r="T290" i="7"/>
  <c r="T379" i="7" s="1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W290" i="7"/>
  <c r="W379" i="7" s="1"/>
  <c r="V290" i="7"/>
  <c r="V379" i="7" s="1"/>
  <c r="M290" i="7"/>
  <c r="F290" i="7"/>
  <c r="F379" i="7" s="1"/>
  <c r="AE291" i="7"/>
  <c r="T291" i="7"/>
  <c r="Q291" i="7"/>
  <c r="AH291" i="7"/>
  <c r="P291" i="7"/>
  <c r="L291" i="7"/>
  <c r="U291" i="7"/>
  <c r="M291" i="7"/>
  <c r="AD290" i="7"/>
  <c r="AD379" i="7" s="1"/>
  <c r="AJ290" i="7"/>
  <c r="AJ379" i="7" s="1"/>
  <c r="G290" i="7"/>
  <c r="G379" i="7" s="1"/>
  <c r="H290" i="7"/>
  <c r="H379" i="7" s="1"/>
  <c r="D290" i="7"/>
  <c r="D379" i="7" s="1"/>
  <c r="J291" i="7"/>
  <c r="D291" i="7"/>
  <c r="S291" i="7"/>
  <c r="H291" i="7"/>
  <c r="X290" i="7"/>
  <c r="X379" i="7" s="1"/>
  <c r="X380" i="7" s="1"/>
  <c r="X381" i="7" s="1"/>
  <c r="X382" i="7" s="1"/>
  <c r="X383" i="7" s="1"/>
  <c r="X384" i="7" s="1"/>
  <c r="X385" i="7" s="1"/>
  <c r="X386" i="7" s="1"/>
  <c r="X387" i="7" s="1"/>
  <c r="X388" i="7" s="1"/>
  <c r="X389" i="7" s="1"/>
  <c r="X390" i="7" s="1"/>
  <c r="I290" i="7"/>
  <c r="AJ291" i="7"/>
  <c r="F291" i="7"/>
  <c r="AC291" i="7"/>
  <c r="I291" i="7"/>
  <c r="AH290" i="7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C290" i="7"/>
  <c r="AI290" i="7"/>
  <c r="AI379" i="7" s="1"/>
  <c r="S290" i="7"/>
  <c r="S379" i="7" s="1"/>
  <c r="R290" i="7"/>
  <c r="R379" i="7" s="1"/>
  <c r="U290" i="7"/>
  <c r="J290" i="7"/>
  <c r="J379" i="7" s="1"/>
  <c r="AK291" i="7"/>
  <c r="E291" i="7"/>
  <c r="X291" i="7"/>
  <c r="V291" i="7"/>
  <c r="W291" i="7"/>
  <c r="AG291" i="7"/>
  <c r="AE290" i="7"/>
  <c r="AE379" i="7" s="1"/>
  <c r="E290" i="7"/>
  <c r="E379" i="7" s="1"/>
  <c r="Y290" i="7"/>
  <c r="Y379" i="7" s="1"/>
  <c r="AI291" i="7"/>
  <c r="Y291" i="7"/>
  <c r="AD291" i="7"/>
  <c r="AK290" i="7"/>
  <c r="AK379" i="7" s="1"/>
  <c r="AK380" i="7" s="1"/>
  <c r="AK381" i="7" s="1"/>
  <c r="AK382" i="7" s="1"/>
  <c r="AK383" i="7" s="1"/>
  <c r="AK384" i="7" s="1"/>
  <c r="AK385" i="7" s="1"/>
  <c r="AK386" i="7" s="1"/>
  <c r="AK387" i="7" s="1"/>
  <c r="AK388" i="7" s="1"/>
  <c r="AK389" i="7" s="1"/>
  <c r="AK390" i="7" s="1"/>
  <c r="AF290" i="7"/>
  <c r="AF379" i="7" s="1"/>
  <c r="K290" i="7"/>
  <c r="K379" i="7" s="1"/>
  <c r="L290" i="7"/>
  <c r="Q290" i="7"/>
  <c r="G291" i="7"/>
  <c r="AF291" i="7"/>
  <c r="K291" i="7"/>
  <c r="R291" i="7"/>
  <c r="J301" i="6"/>
  <c r="AA110" i="7"/>
  <c r="D301" i="6"/>
  <c r="C109" i="6"/>
  <c r="C212" i="6"/>
  <c r="K302" i="6" s="1"/>
  <c r="AG379" i="7"/>
  <c r="C301" i="6"/>
  <c r="C390" i="6" s="1"/>
  <c r="F301" i="6"/>
  <c r="I301" i="6"/>
  <c r="G301" i="6"/>
  <c r="P301" i="6"/>
  <c r="AF301" i="6"/>
  <c r="W301" i="6"/>
  <c r="Q301" i="6"/>
  <c r="X301" i="6"/>
  <c r="AG301" i="6"/>
  <c r="AB301" i="6"/>
  <c r="AJ301" i="6"/>
  <c r="M301" i="6"/>
  <c r="AC301" i="6"/>
  <c r="AK301" i="6"/>
  <c r="T301" i="6"/>
  <c r="S301" i="6"/>
  <c r="AE301" i="6"/>
  <c r="AH301" i="6"/>
  <c r="Y301" i="6"/>
  <c r="AI301" i="6"/>
  <c r="AD301" i="6"/>
  <c r="AI378" i="6"/>
  <c r="U378" i="6"/>
  <c r="P378" i="7"/>
  <c r="M379" i="7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F391" i="8"/>
  <c r="T391" i="8"/>
  <c r="H380" i="8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I380" i="8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AC391" i="8"/>
  <c r="E391" i="10"/>
  <c r="Q391" i="10"/>
  <c r="AA96" i="7"/>
  <c r="U301" i="6"/>
  <c r="C112" i="7"/>
  <c r="C215" i="7"/>
  <c r="C305" i="7" s="1"/>
  <c r="C394" i="7" s="1"/>
  <c r="O111" i="7"/>
  <c r="R301" i="6"/>
  <c r="V301" i="6"/>
  <c r="L379" i="7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J391" i="8"/>
  <c r="H301" i="6"/>
  <c r="AC379" i="7"/>
  <c r="AK302" i="6"/>
  <c r="AE378" i="6"/>
  <c r="AD378" i="6"/>
  <c r="K391" i="8"/>
  <c r="Y391" i="8"/>
  <c r="N391" i="8"/>
  <c r="AD380" i="8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M380" i="8"/>
  <c r="M381" i="8" s="1"/>
  <c r="M382" i="8" s="1"/>
  <c r="M383" i="8" s="1"/>
  <c r="M384" i="8" s="1"/>
  <c r="M385" i="8" s="1"/>
  <c r="M386" i="8" s="1"/>
  <c r="M387" i="8" s="1"/>
  <c r="M388" i="8" s="1"/>
  <c r="M389" i="8" s="1"/>
  <c r="M390" i="8" s="1"/>
  <c r="M391" i="8" s="1"/>
  <c r="I391" i="10"/>
  <c r="S391" i="10"/>
  <c r="Q379" i="7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C290" i="6"/>
  <c r="C379" i="6" s="1"/>
  <c r="X290" i="6"/>
  <c r="X379" i="6" s="1"/>
  <c r="F290" i="6"/>
  <c r="F379" i="6" s="1"/>
  <c r="Q290" i="6"/>
  <c r="Q379" i="6" s="1"/>
  <c r="AE290" i="6"/>
  <c r="AJ290" i="6"/>
  <c r="AJ379" i="6" s="1"/>
  <c r="AG290" i="6"/>
  <c r="AG379" i="6" s="1"/>
  <c r="W290" i="6"/>
  <c r="W379" i="6" s="1"/>
  <c r="W380" i="6" s="1"/>
  <c r="W381" i="6" s="1"/>
  <c r="W382" i="6" s="1"/>
  <c r="W383" i="6" s="1"/>
  <c r="W384" i="6" s="1"/>
  <c r="W385" i="6" s="1"/>
  <c r="W386" i="6" s="1"/>
  <c r="W387" i="6" s="1"/>
  <c r="W388" i="6" s="1"/>
  <c r="W389" i="6" s="1"/>
  <c r="U291" i="6"/>
  <c r="V291" i="6"/>
  <c r="AJ291" i="6"/>
  <c r="M291" i="6"/>
  <c r="AD291" i="6"/>
  <c r="F291" i="6"/>
  <c r="W291" i="6"/>
  <c r="T291" i="6"/>
  <c r="T290" i="6"/>
  <c r="T379" i="6" s="1"/>
  <c r="AI290" i="6"/>
  <c r="I290" i="6"/>
  <c r="I379" i="6" s="1"/>
  <c r="U290" i="6"/>
  <c r="AB290" i="6"/>
  <c r="AB379" i="6" s="1"/>
  <c r="Y290" i="6"/>
  <c r="Y379" i="6" s="1"/>
  <c r="M290" i="6"/>
  <c r="R291" i="6"/>
  <c r="L291" i="6"/>
  <c r="J291" i="6"/>
  <c r="AK291" i="6"/>
  <c r="E291" i="6"/>
  <c r="D291" i="6"/>
  <c r="AH291" i="6"/>
  <c r="AC291" i="6"/>
  <c r="AH290" i="6"/>
  <c r="AH379" i="6" s="1"/>
  <c r="P290" i="6"/>
  <c r="P379" i="6" s="1"/>
  <c r="AC290" i="6"/>
  <c r="AC379" i="6" s="1"/>
  <c r="AC380" i="6" s="1"/>
  <c r="AC381" i="6" s="1"/>
  <c r="AC382" i="6" s="1"/>
  <c r="AC383" i="6" s="1"/>
  <c r="AC384" i="6" s="1"/>
  <c r="AC385" i="6" s="1"/>
  <c r="AC386" i="6" s="1"/>
  <c r="AC387" i="6" s="1"/>
  <c r="AC388" i="6" s="1"/>
  <c r="AC389" i="6" s="1"/>
  <c r="D290" i="6"/>
  <c r="D379" i="6" s="1"/>
  <c r="L290" i="6"/>
  <c r="L379" i="6" s="1"/>
  <c r="S290" i="6"/>
  <c r="S379" i="6" s="1"/>
  <c r="R290" i="6"/>
  <c r="R379" i="6" s="1"/>
  <c r="G290" i="6"/>
  <c r="G379" i="6" s="1"/>
  <c r="AB291" i="6"/>
  <c r="AI291" i="6"/>
  <c r="S291" i="6"/>
  <c r="AE291" i="6"/>
  <c r="I291" i="6"/>
  <c r="Y291" i="6"/>
  <c r="AG291" i="6"/>
  <c r="AD290" i="6"/>
  <c r="J290" i="6"/>
  <c r="J379" i="6" s="1"/>
  <c r="V290" i="6"/>
  <c r="V379" i="6" s="1"/>
  <c r="AK290" i="6"/>
  <c r="AK379" i="6" s="1"/>
  <c r="AK380" i="6" s="1"/>
  <c r="AK381" i="6" s="1"/>
  <c r="AK382" i="6" s="1"/>
  <c r="AK383" i="6" s="1"/>
  <c r="AK384" i="6" s="1"/>
  <c r="AK385" i="6" s="1"/>
  <c r="AK386" i="6" s="1"/>
  <c r="AK387" i="6" s="1"/>
  <c r="AK388" i="6" s="1"/>
  <c r="AK389" i="6" s="1"/>
  <c r="AK390" i="6" s="1"/>
  <c r="AK391" i="6" s="1"/>
  <c r="E290" i="6"/>
  <c r="E379" i="6" s="1"/>
  <c r="K290" i="6"/>
  <c r="K379" i="6" s="1"/>
  <c r="H290" i="6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AF290" i="6"/>
  <c r="AF379" i="6" s="1"/>
  <c r="X291" i="6"/>
  <c r="Q291" i="6"/>
  <c r="P291" i="6"/>
  <c r="K291" i="6"/>
  <c r="H291" i="6"/>
  <c r="G291" i="6"/>
  <c r="AF291" i="6"/>
  <c r="Q302" i="6"/>
  <c r="AC200" i="12"/>
  <c r="K215" i="12"/>
  <c r="G215" i="12"/>
  <c r="N215" i="12"/>
  <c r="J215" i="12"/>
  <c r="F215" i="12"/>
  <c r="M215" i="12"/>
  <c r="I215" i="12"/>
  <c r="E215" i="12"/>
  <c r="L215" i="12"/>
  <c r="H215" i="12"/>
  <c r="X215" i="12"/>
  <c r="U215" i="12"/>
  <c r="AE215" i="12"/>
  <c r="R215" i="12"/>
  <c r="AH215" i="12"/>
  <c r="AJ215" i="12"/>
  <c r="AG215" i="12"/>
  <c r="AI215" i="12"/>
  <c r="Z215" i="12"/>
  <c r="T215" i="12"/>
  <c r="Y215" i="12"/>
  <c r="V215" i="12"/>
  <c r="W215" i="12"/>
  <c r="S215" i="12"/>
  <c r="AD215" i="12"/>
  <c r="AL215" i="12"/>
  <c r="AF215" i="12"/>
  <c r="AK215" i="12"/>
  <c r="Q214" i="12"/>
  <c r="Q304" i="12" s="1"/>
  <c r="AC213" i="12"/>
  <c r="AC303" i="12" s="1"/>
  <c r="AI304" i="12"/>
  <c r="AE304" i="12"/>
  <c r="Y304" i="12"/>
  <c r="U304" i="12"/>
  <c r="K304" i="12"/>
  <c r="G304" i="12"/>
  <c r="AL304" i="12"/>
  <c r="AH304" i="12"/>
  <c r="AD304" i="12"/>
  <c r="X304" i="12"/>
  <c r="T304" i="12"/>
  <c r="N304" i="12"/>
  <c r="J304" i="12"/>
  <c r="F304" i="12"/>
  <c r="AG304" i="12"/>
  <c r="W304" i="12"/>
  <c r="M304" i="12"/>
  <c r="E304" i="12"/>
  <c r="AF304" i="12"/>
  <c r="V304" i="12"/>
  <c r="L304" i="12"/>
  <c r="D304" i="12"/>
  <c r="D393" i="12" s="1"/>
  <c r="AK304" i="12"/>
  <c r="S304" i="12"/>
  <c r="I304" i="12"/>
  <c r="AJ304" i="12"/>
  <c r="Z304" i="12"/>
  <c r="R304" i="12"/>
  <c r="H304" i="12"/>
  <c r="D215" i="12"/>
  <c r="P111" i="12"/>
  <c r="D112" i="12"/>
  <c r="AB110" i="12"/>
  <c r="L214" i="11"/>
  <c r="H214" i="11"/>
  <c r="K214" i="11"/>
  <c r="G214" i="11"/>
  <c r="J214" i="11"/>
  <c r="F214" i="11"/>
  <c r="M214" i="11"/>
  <c r="I214" i="11"/>
  <c r="E214" i="11"/>
  <c r="AD214" i="11"/>
  <c r="N214" i="11"/>
  <c r="T214" i="11"/>
  <c r="V214" i="11"/>
  <c r="AG214" i="11"/>
  <c r="W214" i="11"/>
  <c r="R214" i="11"/>
  <c r="AL214" i="11"/>
  <c r="U214" i="11"/>
  <c r="AE214" i="11"/>
  <c r="AF214" i="11"/>
  <c r="S214" i="11"/>
  <c r="AK214" i="11"/>
  <c r="Y214" i="11"/>
  <c r="AH214" i="11"/>
  <c r="Z214" i="11"/>
  <c r="AI214" i="11"/>
  <c r="X214" i="11"/>
  <c r="AJ214" i="11"/>
  <c r="AK303" i="11"/>
  <c r="AG303" i="11"/>
  <c r="AC303" i="11"/>
  <c r="W303" i="11"/>
  <c r="W392" i="11" s="1"/>
  <c r="S303" i="11"/>
  <c r="M303" i="11"/>
  <c r="I303" i="11"/>
  <c r="E303" i="11"/>
  <c r="AJ303" i="11"/>
  <c r="AF303" i="11"/>
  <c r="Z303" i="11"/>
  <c r="Z392" i="11" s="1"/>
  <c r="V303" i="11"/>
  <c r="R303" i="11"/>
  <c r="L303" i="11"/>
  <c r="H303" i="11"/>
  <c r="D303" i="11"/>
  <c r="D392" i="11" s="1"/>
  <c r="AI303" i="11"/>
  <c r="AE303" i="11"/>
  <c r="Y303" i="11"/>
  <c r="U303" i="11"/>
  <c r="Q303" i="11"/>
  <c r="Q392" i="11" s="1"/>
  <c r="K303" i="11"/>
  <c r="G303" i="11"/>
  <c r="AH303" i="11"/>
  <c r="N303" i="11"/>
  <c r="AD303" i="11"/>
  <c r="J303" i="11"/>
  <c r="X303" i="11"/>
  <c r="F303" i="11"/>
  <c r="AL303" i="11"/>
  <c r="T303" i="11"/>
  <c r="D214" i="11"/>
  <c r="D111" i="11"/>
  <c r="AE214" i="8"/>
  <c r="S214" i="8"/>
  <c r="Y214" i="8"/>
  <c r="AK214" i="8"/>
  <c r="T214" i="8"/>
  <c r="AF214" i="8"/>
  <c r="X214" i="8"/>
  <c r="AJ214" i="8"/>
  <c r="AI214" i="8"/>
  <c r="W214" i="8"/>
  <c r="AG214" i="8"/>
  <c r="U214" i="8"/>
  <c r="AD214" i="8"/>
  <c r="R214" i="8"/>
  <c r="AH214" i="8"/>
  <c r="V214" i="8"/>
  <c r="N214" i="8"/>
  <c r="AL214" i="8"/>
  <c r="Z214" i="8"/>
  <c r="Q213" i="10"/>
  <c r="Q303" i="10" s="1"/>
  <c r="K214" i="10"/>
  <c r="G214" i="10"/>
  <c r="M214" i="10"/>
  <c r="I214" i="10"/>
  <c r="E214" i="10"/>
  <c r="L214" i="10"/>
  <c r="H214" i="10"/>
  <c r="N214" i="10"/>
  <c r="J214" i="10"/>
  <c r="F214" i="10"/>
  <c r="AD214" i="10"/>
  <c r="AJ214" i="10"/>
  <c r="AG214" i="10"/>
  <c r="AE214" i="10"/>
  <c r="W214" i="10"/>
  <c r="T214" i="10"/>
  <c r="Y214" i="10"/>
  <c r="R214" i="10"/>
  <c r="AF214" i="10"/>
  <c r="AH214" i="10"/>
  <c r="AK214" i="10"/>
  <c r="AI214" i="10"/>
  <c r="AL214" i="10"/>
  <c r="V214" i="10"/>
  <c r="X214" i="10"/>
  <c r="U214" i="10"/>
  <c r="Z214" i="10"/>
  <c r="S214" i="10"/>
  <c r="L214" i="8"/>
  <c r="H214" i="8"/>
  <c r="K214" i="8"/>
  <c r="G214" i="8"/>
  <c r="J214" i="8"/>
  <c r="F214" i="8"/>
  <c r="M214" i="8"/>
  <c r="I214" i="8"/>
  <c r="E214" i="8"/>
  <c r="AC212" i="10"/>
  <c r="AC302" i="10" s="1"/>
  <c r="Z391" i="10"/>
  <c r="X391" i="10"/>
  <c r="G391" i="10"/>
  <c r="AJ379" i="8"/>
  <c r="AJ380" i="8" s="1"/>
  <c r="AJ381" i="8" s="1"/>
  <c r="AJ382" i="8" s="1"/>
  <c r="AJ383" i="8" s="1"/>
  <c r="AJ384" i="8" s="1"/>
  <c r="AJ385" i="8" s="1"/>
  <c r="AJ386" i="8" s="1"/>
  <c r="AJ387" i="8" s="1"/>
  <c r="AJ388" i="8" s="1"/>
  <c r="AJ389" i="8" s="1"/>
  <c r="AJ390" i="8" s="1"/>
  <c r="AJ391" i="8" s="1"/>
  <c r="AL391" i="10"/>
  <c r="W379" i="8"/>
  <c r="W380" i="8" s="1"/>
  <c r="W381" i="8" s="1"/>
  <c r="W382" i="8" s="1"/>
  <c r="W383" i="8" s="1"/>
  <c r="W384" i="8" s="1"/>
  <c r="W385" i="8" s="1"/>
  <c r="W386" i="8" s="1"/>
  <c r="W387" i="8" s="1"/>
  <c r="W388" i="8" s="1"/>
  <c r="W389" i="8" s="1"/>
  <c r="W390" i="8" s="1"/>
  <c r="W391" i="8" s="1"/>
  <c r="AC291" i="10"/>
  <c r="AC290" i="10"/>
  <c r="AC379" i="10" s="1"/>
  <c r="AH379" i="8"/>
  <c r="AH380" i="8" s="1"/>
  <c r="AH381" i="8" s="1"/>
  <c r="AH382" i="8" s="1"/>
  <c r="AH383" i="8" s="1"/>
  <c r="AH384" i="8" s="1"/>
  <c r="AH385" i="8" s="1"/>
  <c r="AH386" i="8" s="1"/>
  <c r="AH387" i="8" s="1"/>
  <c r="AH388" i="8" s="1"/>
  <c r="AH389" i="8" s="1"/>
  <c r="AH390" i="8" s="1"/>
  <c r="AH391" i="8" s="1"/>
  <c r="AE379" i="8"/>
  <c r="AE380" i="8" s="1"/>
  <c r="AE381" i="8" s="1"/>
  <c r="AE382" i="8" s="1"/>
  <c r="AE383" i="8" s="1"/>
  <c r="AE384" i="8" s="1"/>
  <c r="AE385" i="8" s="1"/>
  <c r="AE386" i="8" s="1"/>
  <c r="AE387" i="8" s="1"/>
  <c r="AE388" i="8" s="1"/>
  <c r="AE389" i="8" s="1"/>
  <c r="AE390" i="8" s="1"/>
  <c r="AE391" i="8" s="1"/>
  <c r="F391" i="10"/>
  <c r="AG379" i="8"/>
  <c r="AG380" i="8" s="1"/>
  <c r="AG381" i="8" s="1"/>
  <c r="AG382" i="8" s="1"/>
  <c r="AG383" i="8" s="1"/>
  <c r="AG384" i="8" s="1"/>
  <c r="AG385" i="8" s="1"/>
  <c r="AG386" i="8" s="1"/>
  <c r="AG387" i="8" s="1"/>
  <c r="AG388" i="8" s="1"/>
  <c r="AG389" i="8" s="1"/>
  <c r="AG390" i="8" s="1"/>
  <c r="AG391" i="8" s="1"/>
  <c r="W391" i="10"/>
  <c r="R379" i="8"/>
  <c r="R380" i="8" s="1"/>
  <c r="R381" i="8" s="1"/>
  <c r="R382" i="8" s="1"/>
  <c r="R383" i="8" s="1"/>
  <c r="R384" i="8" s="1"/>
  <c r="R385" i="8" s="1"/>
  <c r="R386" i="8" s="1"/>
  <c r="R387" i="8" s="1"/>
  <c r="R388" i="8" s="1"/>
  <c r="R389" i="8" s="1"/>
  <c r="R390" i="8" s="1"/>
  <c r="R391" i="8" s="1"/>
  <c r="M391" i="10"/>
  <c r="V379" i="8"/>
  <c r="V380" i="8" s="1"/>
  <c r="V381" i="8" s="1"/>
  <c r="V382" i="8" s="1"/>
  <c r="V383" i="8" s="1"/>
  <c r="V384" i="8" s="1"/>
  <c r="V385" i="8" s="1"/>
  <c r="V386" i="8" s="1"/>
  <c r="V387" i="8" s="1"/>
  <c r="V388" i="8" s="1"/>
  <c r="V389" i="8" s="1"/>
  <c r="V390" i="8" s="1"/>
  <c r="V391" i="8" s="1"/>
  <c r="AB109" i="10"/>
  <c r="D214" i="10"/>
  <c r="P110" i="10"/>
  <c r="D111" i="10"/>
  <c r="AK303" i="10"/>
  <c r="AK392" i="10" s="1"/>
  <c r="AG303" i="10"/>
  <c r="W303" i="10"/>
  <c r="S303" i="10"/>
  <c r="S392" i="10" s="1"/>
  <c r="M303" i="10"/>
  <c r="I303" i="10"/>
  <c r="E303" i="10"/>
  <c r="E392" i="10" s="1"/>
  <c r="AJ303" i="10"/>
  <c r="AJ392" i="10" s="1"/>
  <c r="AF303" i="10"/>
  <c r="AF392" i="10" s="1"/>
  <c r="Z303" i="10"/>
  <c r="V303" i="10"/>
  <c r="V392" i="10" s="1"/>
  <c r="R303" i="10"/>
  <c r="R392" i="10" s="1"/>
  <c r="L303" i="10"/>
  <c r="L392" i="10" s="1"/>
  <c r="H303" i="10"/>
  <c r="H392" i="10" s="1"/>
  <c r="D303" i="10"/>
  <c r="D392" i="10" s="1"/>
  <c r="AI303" i="10"/>
  <c r="AI392" i="10" s="1"/>
  <c r="AE303" i="10"/>
  <c r="AE392" i="10" s="1"/>
  <c r="Y303" i="10"/>
  <c r="Y392" i="10" s="1"/>
  <c r="U303" i="10"/>
  <c r="U392" i="10" s="1"/>
  <c r="K303" i="10"/>
  <c r="K392" i="10" s="1"/>
  <c r="G303" i="10"/>
  <c r="AL303" i="10"/>
  <c r="T303" i="10"/>
  <c r="T392" i="10" s="1"/>
  <c r="AH303" i="10"/>
  <c r="AH392" i="10" s="1"/>
  <c r="N303" i="10"/>
  <c r="N392" i="10" s="1"/>
  <c r="AD303" i="10"/>
  <c r="AD392" i="10" s="1"/>
  <c r="J303" i="10"/>
  <c r="J392" i="10" s="1"/>
  <c r="X303" i="10"/>
  <c r="F303" i="10"/>
  <c r="D214" i="8"/>
  <c r="D111" i="8"/>
  <c r="AK303" i="8"/>
  <c r="AG303" i="8"/>
  <c r="AC303" i="8"/>
  <c r="AC392" i="8" s="1"/>
  <c r="W303" i="8"/>
  <c r="S303" i="8"/>
  <c r="M303" i="8"/>
  <c r="M392" i="8" s="1"/>
  <c r="I303" i="8"/>
  <c r="E303" i="8"/>
  <c r="AL303" i="8"/>
  <c r="AH303" i="8"/>
  <c r="AD303" i="8"/>
  <c r="AD392" i="8" s="1"/>
  <c r="X303" i="8"/>
  <c r="T303" i="8"/>
  <c r="T392" i="8" s="1"/>
  <c r="N303" i="8"/>
  <c r="N392" i="8" s="1"/>
  <c r="J303" i="8"/>
  <c r="F303" i="8"/>
  <c r="F392" i="8" s="1"/>
  <c r="AE303" i="8"/>
  <c r="U303" i="8"/>
  <c r="U392" i="8" s="1"/>
  <c r="K303" i="8"/>
  <c r="AJ303" i="8"/>
  <c r="Z303" i="8"/>
  <c r="Z392" i="8" s="1"/>
  <c r="R303" i="8"/>
  <c r="H303" i="8"/>
  <c r="AI303" i="8"/>
  <c r="Y303" i="8"/>
  <c r="Q303" i="8"/>
  <c r="G303" i="8"/>
  <c r="G392" i="8" s="1"/>
  <c r="AF303" i="8"/>
  <c r="V303" i="8"/>
  <c r="L303" i="8"/>
  <c r="L392" i="8" s="1"/>
  <c r="D303" i="8"/>
  <c r="D392" i="8" s="1"/>
  <c r="F213" i="7"/>
  <c r="J213" i="7"/>
  <c r="D213" i="7"/>
  <c r="G213" i="7"/>
  <c r="K213" i="7"/>
  <c r="E213" i="7"/>
  <c r="I213" i="7"/>
  <c r="H213" i="7"/>
  <c r="L213" i="7"/>
  <c r="M213" i="7"/>
  <c r="T213" i="7"/>
  <c r="AC213" i="7"/>
  <c r="S213" i="7"/>
  <c r="AD213" i="7"/>
  <c r="Y213" i="7"/>
  <c r="AF213" i="7"/>
  <c r="R213" i="7"/>
  <c r="AJ213" i="7"/>
  <c r="Q213" i="7"/>
  <c r="AE213" i="7"/>
  <c r="V213" i="7"/>
  <c r="U213" i="7"/>
  <c r="AI213" i="7"/>
  <c r="AK213" i="7"/>
  <c r="X213" i="7"/>
  <c r="AG213" i="7"/>
  <c r="W213" i="7"/>
  <c r="AH213" i="7"/>
  <c r="AJ302" i="7"/>
  <c r="AF302" i="7"/>
  <c r="AB302" i="7"/>
  <c r="AI302" i="7"/>
  <c r="AE302" i="7"/>
  <c r="AK302" i="7"/>
  <c r="AC302" i="7"/>
  <c r="AH302" i="7"/>
  <c r="AG302" i="7"/>
  <c r="AD302" i="7"/>
  <c r="X302" i="7"/>
  <c r="T302" i="7"/>
  <c r="P302" i="7"/>
  <c r="W302" i="7"/>
  <c r="S302" i="7"/>
  <c r="V302" i="7"/>
  <c r="R302" i="7"/>
  <c r="G302" i="7"/>
  <c r="K302" i="7"/>
  <c r="Y302" i="7"/>
  <c r="U302" i="7"/>
  <c r="E302" i="7"/>
  <c r="I302" i="7"/>
  <c r="M302" i="7"/>
  <c r="H302" i="7"/>
  <c r="D302" i="7"/>
  <c r="J302" i="7"/>
  <c r="Q302" i="7"/>
  <c r="L302" i="7"/>
  <c r="F302" i="7"/>
  <c r="AL111" i="8"/>
  <c r="R111" i="11"/>
  <c r="X111" i="8"/>
  <c r="Y111" i="8"/>
  <c r="AH110" i="7"/>
  <c r="T110" i="7"/>
  <c r="M111" i="11"/>
  <c r="R111" i="10"/>
  <c r="R109" i="6"/>
  <c r="S109" i="6"/>
  <c r="J110" i="7"/>
  <c r="H111" i="8"/>
  <c r="I111" i="10"/>
  <c r="Z112" i="12"/>
  <c r="AH111" i="8"/>
  <c r="I112" i="12"/>
  <c r="G111" i="10"/>
  <c r="J111" i="11"/>
  <c r="AJ109" i="6"/>
  <c r="I109" i="6"/>
  <c r="L111" i="11"/>
  <c r="Q110" i="7"/>
  <c r="V111" i="11"/>
  <c r="AF111" i="8"/>
  <c r="X109" i="6"/>
  <c r="W109" i="6"/>
  <c r="M110" i="7"/>
  <c r="F111" i="11"/>
  <c r="L111" i="8"/>
  <c r="F111" i="8"/>
  <c r="E112" i="12"/>
  <c r="M111" i="10"/>
  <c r="Y110" i="7"/>
  <c r="G111" i="8"/>
  <c r="Y111" i="11"/>
  <c r="AI109" i="6"/>
  <c r="T112" i="12"/>
  <c r="N111" i="8"/>
  <c r="X112" i="12"/>
  <c r="J112" i="12"/>
  <c r="N111" i="10"/>
  <c r="AI111" i="11"/>
  <c r="M111" i="8"/>
  <c r="S111" i="10"/>
  <c r="Y111" i="10"/>
  <c r="X111" i="11"/>
  <c r="AB110" i="7"/>
  <c r="AH111" i="11"/>
  <c r="AK111" i="11"/>
  <c r="AD112" i="12"/>
  <c r="Z111" i="10"/>
  <c r="AI111" i="8"/>
  <c r="AK109" i="6"/>
  <c r="L109" i="6"/>
  <c r="AJ112" i="12"/>
  <c r="AI111" i="10"/>
  <c r="F110" i="7"/>
  <c r="W112" i="12"/>
  <c r="AI110" i="7"/>
  <c r="AL111" i="11"/>
  <c r="W111" i="8"/>
  <c r="AJ111" i="8"/>
  <c r="V109" i="6"/>
  <c r="AD110" i="7"/>
  <c r="E111" i="11"/>
  <c r="D110" i="7"/>
  <c r="I111" i="8"/>
  <c r="J111" i="10"/>
  <c r="AC109" i="6"/>
  <c r="H109" i="6"/>
  <c r="S112" i="12"/>
  <c r="K111" i="8"/>
  <c r="X110" i="7"/>
  <c r="AK110" i="7"/>
  <c r="U111" i="11"/>
  <c r="AG111" i="8"/>
  <c r="AE112" i="12"/>
  <c r="W111" i="10"/>
  <c r="AG109" i="6"/>
  <c r="E109" i="6"/>
  <c r="M112" i="12"/>
  <c r="AK111" i="10"/>
  <c r="AE110" i="7"/>
  <c r="E111" i="8"/>
  <c r="R110" i="7"/>
  <c r="AD111" i="11"/>
  <c r="U111" i="8"/>
  <c r="X111" i="10"/>
  <c r="AC110" i="12"/>
  <c r="J111" i="8"/>
  <c r="W110" i="7"/>
  <c r="S111" i="11"/>
  <c r="H111" i="10"/>
  <c r="AJ110" i="7"/>
  <c r="I111" i="11"/>
  <c r="AL111" i="10"/>
  <c r="Y109" i="6"/>
  <c r="AB96" i="7"/>
  <c r="F111" i="10"/>
  <c r="AG110" i="7"/>
  <c r="AH112" i="12"/>
  <c r="V111" i="10"/>
  <c r="AD111" i="8"/>
  <c r="U111" i="10"/>
  <c r="L111" i="10"/>
  <c r="AL112" i="12"/>
  <c r="U110" i="7"/>
  <c r="Z111" i="8"/>
  <c r="J109" i="6"/>
  <c r="Q110" i="10"/>
  <c r="L112" i="12"/>
  <c r="P111" i="7"/>
  <c r="AE109" i="6"/>
  <c r="K110" i="7"/>
  <c r="AK111" i="8"/>
  <c r="AD109" i="6"/>
  <c r="V111" i="8"/>
  <c r="R112" i="12"/>
  <c r="AE111" i="10"/>
  <c r="AJ111" i="10"/>
  <c r="K112" i="12"/>
  <c r="AD111" i="10"/>
  <c r="N111" i="11"/>
  <c r="U109" i="6"/>
  <c r="G109" i="6"/>
  <c r="AJ111" i="11"/>
  <c r="T111" i="8"/>
  <c r="Q111" i="12"/>
  <c r="AC110" i="7"/>
  <c r="I110" i="7"/>
  <c r="K111" i="11"/>
  <c r="E111" i="10"/>
  <c r="AF109" i="6"/>
  <c r="F109" i="6"/>
  <c r="AK112" i="12"/>
  <c r="G112" i="12"/>
  <c r="AG112" i="12"/>
  <c r="AF111" i="10"/>
  <c r="AF112" i="12"/>
  <c r="T109" i="6"/>
  <c r="D109" i="6"/>
  <c r="H112" i="12"/>
  <c r="K111" i="10"/>
  <c r="L110" i="7"/>
  <c r="H110" i="7"/>
  <c r="G111" i="11"/>
  <c r="AG111" i="10"/>
  <c r="Z111" i="11"/>
  <c r="S111" i="8"/>
  <c r="Q109" i="6"/>
  <c r="K109" i="6"/>
  <c r="AC109" i="10"/>
  <c r="V110" i="7"/>
  <c r="G110" i="7"/>
  <c r="AH111" i="10"/>
  <c r="F112" i="12"/>
  <c r="T111" i="10"/>
  <c r="AE111" i="11"/>
  <c r="AG111" i="11"/>
  <c r="S110" i="7"/>
  <c r="R111" i="8"/>
  <c r="M109" i="6"/>
  <c r="T111" i="11"/>
  <c r="W111" i="11"/>
  <c r="Y112" i="12"/>
  <c r="AE111" i="8"/>
  <c r="U112" i="12"/>
  <c r="N112" i="12"/>
  <c r="AH109" i="6"/>
  <c r="AF111" i="11"/>
  <c r="V112" i="12"/>
  <c r="H111" i="11"/>
  <c r="E110" i="7"/>
  <c r="AI112" i="12"/>
  <c r="AF110" i="7"/>
  <c r="AK392" i="8" l="1"/>
  <c r="T392" i="11"/>
  <c r="S380" i="7"/>
  <c r="S381" i="7" s="1"/>
  <c r="S382" i="7" s="1"/>
  <c r="S383" i="7" s="1"/>
  <c r="S384" i="7" s="1"/>
  <c r="S385" i="7" s="1"/>
  <c r="S386" i="7" s="1"/>
  <c r="S387" i="7" s="1"/>
  <c r="S388" i="7" s="1"/>
  <c r="S389" i="7" s="1"/>
  <c r="S390" i="7" s="1"/>
  <c r="I379" i="7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X392" i="8"/>
  <c r="E392" i="8"/>
  <c r="J392" i="8"/>
  <c r="X393" i="12"/>
  <c r="K380" i="7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U379" i="7"/>
  <c r="Y392" i="8"/>
  <c r="AL392" i="8"/>
  <c r="AC380" i="7"/>
  <c r="AC381" i="7" s="1"/>
  <c r="AC382" i="7" s="1"/>
  <c r="AC383" i="7" s="1"/>
  <c r="AC384" i="7" s="1"/>
  <c r="AC385" i="7" s="1"/>
  <c r="AC386" i="7" s="1"/>
  <c r="AC387" i="7" s="1"/>
  <c r="AC388" i="7" s="1"/>
  <c r="AC389" i="7" s="1"/>
  <c r="AC390" i="7" s="1"/>
  <c r="J380" i="7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AF392" i="8"/>
  <c r="Y393" i="12"/>
  <c r="K380" i="6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J380" i="6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L380" i="6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AH380" i="6"/>
  <c r="AH381" i="6" s="1"/>
  <c r="AH382" i="6" s="1"/>
  <c r="AH383" i="6" s="1"/>
  <c r="AH384" i="6" s="1"/>
  <c r="AH385" i="6" s="1"/>
  <c r="AH386" i="6" s="1"/>
  <c r="AH387" i="6" s="1"/>
  <c r="AH388" i="6" s="1"/>
  <c r="AH389" i="6" s="1"/>
  <c r="AH390" i="6" s="1"/>
  <c r="W390" i="6"/>
  <c r="S392" i="8"/>
  <c r="V380" i="6"/>
  <c r="V381" i="6" s="1"/>
  <c r="V382" i="6" s="1"/>
  <c r="V383" i="6" s="1"/>
  <c r="V384" i="6" s="1"/>
  <c r="V385" i="6" s="1"/>
  <c r="V386" i="6" s="1"/>
  <c r="V387" i="6" s="1"/>
  <c r="V388" i="6" s="1"/>
  <c r="V389" i="6" s="1"/>
  <c r="V390" i="6" s="1"/>
  <c r="M391" i="7"/>
  <c r="AI392" i="8"/>
  <c r="H392" i="8"/>
  <c r="K392" i="8"/>
  <c r="I392" i="8"/>
  <c r="I392" i="10"/>
  <c r="AG392" i="10"/>
  <c r="Q392" i="10"/>
  <c r="M379" i="6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P379" i="7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AI380" i="7"/>
  <c r="AI381" i="7" s="1"/>
  <c r="AI382" i="7" s="1"/>
  <c r="AI383" i="7" s="1"/>
  <c r="AI384" i="7" s="1"/>
  <c r="AI385" i="7" s="1"/>
  <c r="AI386" i="7" s="1"/>
  <c r="AI387" i="7" s="1"/>
  <c r="AI388" i="7" s="1"/>
  <c r="AI389" i="7" s="1"/>
  <c r="AI390" i="7" s="1"/>
  <c r="AI391" i="7" s="1"/>
  <c r="AJ380" i="7"/>
  <c r="AJ381" i="7" s="1"/>
  <c r="AJ382" i="7" s="1"/>
  <c r="AJ383" i="7" s="1"/>
  <c r="AJ384" i="7" s="1"/>
  <c r="AJ385" i="7" s="1"/>
  <c r="AJ386" i="7" s="1"/>
  <c r="AJ387" i="7" s="1"/>
  <c r="AJ388" i="7" s="1"/>
  <c r="AJ389" i="7" s="1"/>
  <c r="AJ390" i="7" s="1"/>
  <c r="S380" i="6"/>
  <c r="S381" i="6" s="1"/>
  <c r="S382" i="6" s="1"/>
  <c r="S383" i="6" s="1"/>
  <c r="S384" i="6" s="1"/>
  <c r="S385" i="6" s="1"/>
  <c r="S386" i="6" s="1"/>
  <c r="S387" i="6" s="1"/>
  <c r="S388" i="6" s="1"/>
  <c r="S389" i="6" s="1"/>
  <c r="S390" i="6" s="1"/>
  <c r="AF380" i="7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AF391" i="7" s="1"/>
  <c r="X391" i="7"/>
  <c r="K391" i="7"/>
  <c r="Y380" i="7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Y391" i="7" s="1"/>
  <c r="AC390" i="6"/>
  <c r="AJ380" i="6"/>
  <c r="AJ381" i="6" s="1"/>
  <c r="AJ382" i="6" s="1"/>
  <c r="AJ383" i="6" s="1"/>
  <c r="AJ384" i="6" s="1"/>
  <c r="AJ385" i="6" s="1"/>
  <c r="AJ386" i="6" s="1"/>
  <c r="AJ387" i="6" s="1"/>
  <c r="AJ388" i="6" s="1"/>
  <c r="AJ389" i="6" s="1"/>
  <c r="AJ390" i="6" s="1"/>
  <c r="AJ391" i="6" s="1"/>
  <c r="E380" i="7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Q392" i="8"/>
  <c r="AG380" i="7"/>
  <c r="AG381" i="7" s="1"/>
  <c r="AG382" i="7" s="1"/>
  <c r="AG383" i="7" s="1"/>
  <c r="AG384" i="7" s="1"/>
  <c r="AG385" i="7" s="1"/>
  <c r="AG386" i="7" s="1"/>
  <c r="AG387" i="7" s="1"/>
  <c r="AG388" i="7" s="1"/>
  <c r="AG389" i="7" s="1"/>
  <c r="AG390" i="7" s="1"/>
  <c r="AG391" i="7" s="1"/>
  <c r="AE380" i="7"/>
  <c r="AE381" i="7" s="1"/>
  <c r="AE382" i="7" s="1"/>
  <c r="AE383" i="7" s="1"/>
  <c r="AE384" i="7" s="1"/>
  <c r="AE385" i="7" s="1"/>
  <c r="AE386" i="7" s="1"/>
  <c r="AE387" i="7" s="1"/>
  <c r="AE388" i="7" s="1"/>
  <c r="AE389" i="7" s="1"/>
  <c r="AE390" i="7" s="1"/>
  <c r="E380" i="6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G380" i="6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D380" i="6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I380" i="6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AG380" i="6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F380" i="6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U380" i="7"/>
  <c r="U381" i="7" s="1"/>
  <c r="U382" i="7" s="1"/>
  <c r="U383" i="7" s="1"/>
  <c r="U384" i="7" s="1"/>
  <c r="U385" i="7" s="1"/>
  <c r="U386" i="7" s="1"/>
  <c r="U387" i="7" s="1"/>
  <c r="U388" i="7" s="1"/>
  <c r="U389" i="7" s="1"/>
  <c r="U390" i="7" s="1"/>
  <c r="V380" i="7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V391" i="7" s="1"/>
  <c r="F53" i="9"/>
  <c r="BC414" i="14"/>
  <c r="G53" i="9"/>
  <c r="BD414" i="14"/>
  <c r="AH52" i="9"/>
  <c r="V52" i="9"/>
  <c r="AB52" i="9"/>
  <c r="P52" i="9"/>
  <c r="M52" i="9"/>
  <c r="AF380" i="6"/>
  <c r="AF381" i="6" s="1"/>
  <c r="AF382" i="6" s="1"/>
  <c r="AF383" i="6" s="1"/>
  <c r="AF384" i="6" s="1"/>
  <c r="AF385" i="6" s="1"/>
  <c r="AF386" i="6" s="1"/>
  <c r="AF387" i="6" s="1"/>
  <c r="AF388" i="6" s="1"/>
  <c r="AF389" i="6" s="1"/>
  <c r="AF390" i="6" s="1"/>
  <c r="R380" i="6"/>
  <c r="R381" i="6" s="1"/>
  <c r="R382" i="6" s="1"/>
  <c r="R383" i="6" s="1"/>
  <c r="R384" i="6" s="1"/>
  <c r="R385" i="6" s="1"/>
  <c r="R386" i="6" s="1"/>
  <c r="R387" i="6" s="1"/>
  <c r="R388" i="6" s="1"/>
  <c r="R389" i="6" s="1"/>
  <c r="R390" i="6" s="1"/>
  <c r="Y380" i="6"/>
  <c r="Y381" i="6" s="1"/>
  <c r="Y382" i="6" s="1"/>
  <c r="Y383" i="6" s="1"/>
  <c r="Y384" i="6" s="1"/>
  <c r="Y385" i="6" s="1"/>
  <c r="Y386" i="6" s="1"/>
  <c r="Y387" i="6" s="1"/>
  <c r="Y388" i="6" s="1"/>
  <c r="Y389" i="6" s="1"/>
  <c r="Y390" i="6" s="1"/>
  <c r="Y391" i="6" s="1"/>
  <c r="X380" i="6"/>
  <c r="X381" i="6" s="1"/>
  <c r="X382" i="6" s="1"/>
  <c r="X383" i="6" s="1"/>
  <c r="X384" i="6" s="1"/>
  <c r="X385" i="6" s="1"/>
  <c r="X386" i="6" s="1"/>
  <c r="X387" i="6" s="1"/>
  <c r="X388" i="6" s="1"/>
  <c r="X389" i="6" s="1"/>
  <c r="X390" i="6" s="1"/>
  <c r="R380" i="7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D380" i="7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AD380" i="7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W380" i="7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K53" i="9"/>
  <c r="BH414" i="14"/>
  <c r="L53" i="9"/>
  <c r="BI414" i="14"/>
  <c r="E53" i="9"/>
  <c r="BB414" i="14"/>
  <c r="BJ414" i="14"/>
  <c r="AC52" i="9"/>
  <c r="Q52" i="9"/>
  <c r="AJ391" i="7"/>
  <c r="P380" i="6"/>
  <c r="P381" i="6" s="1"/>
  <c r="P382" i="6" s="1"/>
  <c r="P383" i="6" s="1"/>
  <c r="P384" i="6" s="1"/>
  <c r="P385" i="6" s="1"/>
  <c r="P386" i="6" s="1"/>
  <c r="P387" i="6" s="1"/>
  <c r="P388" i="6" s="1"/>
  <c r="P389" i="6" s="1"/>
  <c r="P390" i="6" s="1"/>
  <c r="AB380" i="6"/>
  <c r="AB381" i="6" s="1"/>
  <c r="AB382" i="6" s="1"/>
  <c r="AB383" i="6" s="1"/>
  <c r="AB384" i="6" s="1"/>
  <c r="AB385" i="6" s="1"/>
  <c r="AB386" i="6" s="1"/>
  <c r="AB387" i="6" s="1"/>
  <c r="AB388" i="6" s="1"/>
  <c r="AB389" i="6" s="1"/>
  <c r="AB390" i="6" s="1"/>
  <c r="T380" i="6"/>
  <c r="T381" i="6" s="1"/>
  <c r="T382" i="6" s="1"/>
  <c r="T383" i="6" s="1"/>
  <c r="T384" i="6" s="1"/>
  <c r="T385" i="6" s="1"/>
  <c r="T386" i="6" s="1"/>
  <c r="T387" i="6" s="1"/>
  <c r="T388" i="6" s="1"/>
  <c r="T389" i="6" s="1"/>
  <c r="T390" i="6" s="1"/>
  <c r="H380" i="7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F380" i="7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D53" i="9"/>
  <c r="BA414" i="14"/>
  <c r="AI52" i="9"/>
  <c r="W52" i="9"/>
  <c r="AF52" i="9"/>
  <c r="T52" i="9"/>
  <c r="AG52" i="9"/>
  <c r="U52" i="9"/>
  <c r="K391" i="6"/>
  <c r="Q380" i="6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G380" i="7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H53" i="9"/>
  <c r="BE414" i="14"/>
  <c r="J53" i="9"/>
  <c r="BG414" i="14"/>
  <c r="I53" i="9"/>
  <c r="BF414" i="14"/>
  <c r="AJ52" i="9"/>
  <c r="X52" i="9"/>
  <c r="AE52" i="9"/>
  <c r="S52" i="9"/>
  <c r="AK51" i="9"/>
  <c r="Y51" i="9"/>
  <c r="AD52" i="9"/>
  <c r="R52" i="9"/>
  <c r="X420" i="14"/>
  <c r="Y420" i="14"/>
  <c r="Z420" i="14"/>
  <c r="S421" i="14"/>
  <c r="T420" i="14"/>
  <c r="U426" i="13"/>
  <c r="S424" i="13"/>
  <c r="W420" i="13"/>
  <c r="V420" i="13"/>
  <c r="Z429" i="13"/>
  <c r="Y425" i="13"/>
  <c r="X427" i="13"/>
  <c r="T427" i="13"/>
  <c r="R421" i="13"/>
  <c r="AR414" i="14"/>
  <c r="H415" i="14"/>
  <c r="I415" i="14"/>
  <c r="AS414" i="14"/>
  <c r="M415" i="14"/>
  <c r="AW414" i="14"/>
  <c r="AI342" i="14"/>
  <c r="AI431" i="14" s="1"/>
  <c r="AE342" i="14"/>
  <c r="AE431" i="14" s="1"/>
  <c r="Y342" i="14"/>
  <c r="U342" i="14"/>
  <c r="U431" i="14" s="1"/>
  <c r="Q342" i="14"/>
  <c r="Q431" i="14" s="1"/>
  <c r="K342" i="14"/>
  <c r="G342" i="14"/>
  <c r="AJ342" i="14"/>
  <c r="AJ431" i="14" s="1"/>
  <c r="AD342" i="14"/>
  <c r="AD431" i="14" s="1"/>
  <c r="W342" i="14"/>
  <c r="W431" i="14" s="1"/>
  <c r="R342" i="14"/>
  <c r="R431" i="14" s="1"/>
  <c r="J342" i="14"/>
  <c r="E342" i="14"/>
  <c r="AH342" i="14"/>
  <c r="AH431" i="14" s="1"/>
  <c r="AC342" i="14"/>
  <c r="AC431" i="14" s="1"/>
  <c r="V342" i="14"/>
  <c r="V431" i="14" s="1"/>
  <c r="N342" i="14"/>
  <c r="I342" i="14"/>
  <c r="D342" i="14"/>
  <c r="D431" i="14" s="1"/>
  <c r="AG342" i="14"/>
  <c r="AG431" i="14" s="1"/>
  <c r="T342" i="14"/>
  <c r="H342" i="14"/>
  <c r="AF342" i="14"/>
  <c r="AF431" i="14" s="1"/>
  <c r="S342" i="14"/>
  <c r="F342" i="14"/>
  <c r="AK342" i="14"/>
  <c r="AK431" i="14" s="1"/>
  <c r="L342" i="14"/>
  <c r="Z342" i="14"/>
  <c r="X342" i="14"/>
  <c r="AL342" i="14"/>
  <c r="AL431" i="14" s="1"/>
  <c r="M342" i="14"/>
  <c r="N415" i="14"/>
  <c r="AX414" i="14"/>
  <c r="D253" i="14"/>
  <c r="P149" i="14"/>
  <c r="AB149" i="14" s="1"/>
  <c r="D150" i="14"/>
  <c r="Q150" i="14" s="1"/>
  <c r="R149" i="14"/>
  <c r="R253" i="14" s="1"/>
  <c r="Q253" i="14"/>
  <c r="W149" i="14"/>
  <c r="W253" i="14" s="1"/>
  <c r="AH149" i="14"/>
  <c r="AH253" i="14" s="1"/>
  <c r="AD149" i="14"/>
  <c r="AD253" i="14" s="1"/>
  <c r="S149" i="14"/>
  <c r="S253" i="14" s="1"/>
  <c r="AF149" i="14"/>
  <c r="AF253" i="14" s="1"/>
  <c r="T149" i="14"/>
  <c r="T253" i="14" s="1"/>
  <c r="I149" i="14"/>
  <c r="I253" i="14" s="1"/>
  <c r="H149" i="14"/>
  <c r="H253" i="14" s="1"/>
  <c r="J149" i="14"/>
  <c r="J253" i="14" s="1"/>
  <c r="M149" i="14"/>
  <c r="M253" i="14" s="1"/>
  <c r="E149" i="14"/>
  <c r="E253" i="14" s="1"/>
  <c r="L149" i="14"/>
  <c r="L253" i="14" s="1"/>
  <c r="K149" i="14"/>
  <c r="K253" i="14" s="1"/>
  <c r="U149" i="14"/>
  <c r="U253" i="14" s="1"/>
  <c r="AE149" i="14"/>
  <c r="AE253" i="14" s="1"/>
  <c r="Y149" i="14"/>
  <c r="Y253" i="14" s="1"/>
  <c r="N149" i="14"/>
  <c r="N253" i="14" s="1"/>
  <c r="F149" i="14"/>
  <c r="F253" i="14" s="1"/>
  <c r="G149" i="14"/>
  <c r="G253" i="14" s="1"/>
  <c r="X149" i="14"/>
  <c r="X253" i="14" s="1"/>
  <c r="AL149" i="14"/>
  <c r="AL253" i="14" s="1"/>
  <c r="AI149" i="14"/>
  <c r="AI253" i="14" s="1"/>
  <c r="V149" i="14"/>
  <c r="V253" i="14" s="1"/>
  <c r="AJ149" i="14"/>
  <c r="AJ253" i="14" s="1"/>
  <c r="AK149" i="14"/>
  <c r="AK253" i="14" s="1"/>
  <c r="Z149" i="14"/>
  <c r="Z253" i="14" s="1"/>
  <c r="AG149" i="14"/>
  <c r="AG253" i="14" s="1"/>
  <c r="AC149" i="14"/>
  <c r="AC253" i="14" s="1"/>
  <c r="E415" i="14"/>
  <c r="AO414" i="14"/>
  <c r="AQ414" i="14"/>
  <c r="G415" i="14"/>
  <c r="L415" i="14"/>
  <c r="AV414" i="14"/>
  <c r="AU414" i="14"/>
  <c r="K415" i="14"/>
  <c r="F415" i="14"/>
  <c r="AP414" i="14"/>
  <c r="J415" i="14"/>
  <c r="AT414" i="14"/>
  <c r="G415" i="13"/>
  <c r="BC415" i="13" s="1"/>
  <c r="AQ414" i="13"/>
  <c r="H415" i="13"/>
  <c r="BD415" i="13" s="1"/>
  <c r="AR414" i="13"/>
  <c r="AS414" i="13"/>
  <c r="I415" i="13"/>
  <c r="BE415" i="13" s="1"/>
  <c r="AW414" i="13"/>
  <c r="M415" i="13"/>
  <c r="BI415" i="13" s="1"/>
  <c r="K415" i="13"/>
  <c r="BG415" i="13" s="1"/>
  <c r="AU414" i="13"/>
  <c r="D253" i="13"/>
  <c r="D150" i="13"/>
  <c r="Q149" i="13"/>
  <c r="Q253" i="13" s="1"/>
  <c r="AC149" i="13"/>
  <c r="AC253" i="13" s="1"/>
  <c r="G149" i="13"/>
  <c r="G253" i="13" s="1"/>
  <c r="I149" i="13"/>
  <c r="I253" i="13" s="1"/>
  <c r="X149" i="13"/>
  <c r="X253" i="13" s="1"/>
  <c r="AF149" i="13"/>
  <c r="AF253" i="13" s="1"/>
  <c r="R149" i="13"/>
  <c r="R253" i="13" s="1"/>
  <c r="AI149" i="13"/>
  <c r="AI253" i="13" s="1"/>
  <c r="AK149" i="13"/>
  <c r="AK253" i="13" s="1"/>
  <c r="AE149" i="13"/>
  <c r="AE253" i="13" s="1"/>
  <c r="U149" i="13"/>
  <c r="U253" i="13" s="1"/>
  <c r="AD149" i="13"/>
  <c r="AD253" i="13" s="1"/>
  <c r="Z149" i="13"/>
  <c r="Z253" i="13" s="1"/>
  <c r="V149" i="13"/>
  <c r="V253" i="13" s="1"/>
  <c r="AH149" i="13"/>
  <c r="AH253" i="13" s="1"/>
  <c r="F149" i="13"/>
  <c r="F253" i="13" s="1"/>
  <c r="L149" i="13"/>
  <c r="L253" i="13" s="1"/>
  <c r="W149" i="13"/>
  <c r="W253" i="13" s="1"/>
  <c r="AL149" i="13"/>
  <c r="AL253" i="13" s="1"/>
  <c r="N149" i="13"/>
  <c r="N253" i="13" s="1"/>
  <c r="AJ149" i="13"/>
  <c r="AJ253" i="13" s="1"/>
  <c r="K149" i="13"/>
  <c r="K253" i="13" s="1"/>
  <c r="E149" i="13"/>
  <c r="E253" i="13" s="1"/>
  <c r="T149" i="13"/>
  <c r="T253" i="13" s="1"/>
  <c r="S149" i="13"/>
  <c r="S253" i="13" s="1"/>
  <c r="AG149" i="13"/>
  <c r="AG253" i="13" s="1"/>
  <c r="J149" i="13"/>
  <c r="J253" i="13" s="1"/>
  <c r="M149" i="13"/>
  <c r="M253" i="13" s="1"/>
  <c r="H149" i="13"/>
  <c r="H253" i="13" s="1"/>
  <c r="Y149" i="13"/>
  <c r="Y253" i="13" s="1"/>
  <c r="AJ342" i="13"/>
  <c r="AJ431" i="13" s="1"/>
  <c r="AL342" i="13"/>
  <c r="AL431" i="13" s="1"/>
  <c r="AG342" i="13"/>
  <c r="AG431" i="13" s="1"/>
  <c r="AC342" i="13"/>
  <c r="AC431" i="13" s="1"/>
  <c r="W342" i="13"/>
  <c r="S342" i="13"/>
  <c r="M342" i="13"/>
  <c r="I342" i="13"/>
  <c r="E342" i="13"/>
  <c r="AK342" i="13"/>
  <c r="AK431" i="13" s="1"/>
  <c r="AF342" i="13"/>
  <c r="AF431" i="13" s="1"/>
  <c r="Z342" i="13"/>
  <c r="V342" i="13"/>
  <c r="R342" i="13"/>
  <c r="L342" i="13"/>
  <c r="H342" i="13"/>
  <c r="D342" i="13"/>
  <c r="D431" i="13" s="1"/>
  <c r="C70" i="9" s="1"/>
  <c r="AI342" i="13"/>
  <c r="AI431" i="13" s="1"/>
  <c r="AE342" i="13"/>
  <c r="AE431" i="13" s="1"/>
  <c r="Y342" i="13"/>
  <c r="U342" i="13"/>
  <c r="Q342" i="13"/>
  <c r="Q431" i="13" s="1"/>
  <c r="K342" i="13"/>
  <c r="G342" i="13"/>
  <c r="AH342" i="13"/>
  <c r="AH431" i="13" s="1"/>
  <c r="N342" i="13"/>
  <c r="AD342" i="13"/>
  <c r="AD431" i="13" s="1"/>
  <c r="J342" i="13"/>
  <c r="F342" i="13"/>
  <c r="X342" i="13"/>
  <c r="T342" i="13"/>
  <c r="F415" i="13"/>
  <c r="BB415" i="13" s="1"/>
  <c r="AP414" i="13"/>
  <c r="AO414" i="13"/>
  <c r="E415" i="13"/>
  <c r="BA415" i="13" s="1"/>
  <c r="L415" i="13"/>
  <c r="BH415" i="13" s="1"/>
  <c r="AV414" i="13"/>
  <c r="J415" i="13"/>
  <c r="BF415" i="13" s="1"/>
  <c r="AT414" i="13"/>
  <c r="N414" i="13"/>
  <c r="BJ414" i="13" s="1"/>
  <c r="AX413" i="13"/>
  <c r="R376" i="12"/>
  <c r="AP375" i="12"/>
  <c r="U376" i="12"/>
  <c r="AS375" i="12"/>
  <c r="Q376" i="12"/>
  <c r="AO375" i="12"/>
  <c r="W376" i="12"/>
  <c r="AU375" i="12"/>
  <c r="S376" i="12"/>
  <c r="AQ375" i="12"/>
  <c r="V376" i="12"/>
  <c r="AT375" i="12"/>
  <c r="T376" i="12"/>
  <c r="AR375" i="12"/>
  <c r="Z376" i="12"/>
  <c r="AX375" i="12"/>
  <c r="E378" i="12"/>
  <c r="AJ376" i="12"/>
  <c r="BH375" i="12"/>
  <c r="AF376" i="12"/>
  <c r="BD375" i="12"/>
  <c r="AE376" i="12"/>
  <c r="BC375" i="12"/>
  <c r="L377" i="12"/>
  <c r="AV376" i="12"/>
  <c r="K378" i="12"/>
  <c r="AI376" i="12"/>
  <c r="BG375" i="12"/>
  <c r="AL376" i="12"/>
  <c r="BJ375" i="12"/>
  <c r="AK376" i="12"/>
  <c r="BI375" i="12"/>
  <c r="AG376" i="12"/>
  <c r="BE375" i="12"/>
  <c r="I378" i="12"/>
  <c r="F378" i="12"/>
  <c r="AD376" i="12"/>
  <c r="BB375" i="12"/>
  <c r="N378" i="12"/>
  <c r="AC376" i="12"/>
  <c r="BA375" i="12"/>
  <c r="AH376" i="12"/>
  <c r="BF375" i="12"/>
  <c r="J378" i="12"/>
  <c r="M377" i="12"/>
  <c r="AW376" i="12"/>
  <c r="H378" i="12"/>
  <c r="G378" i="12"/>
  <c r="U376" i="11"/>
  <c r="AS375" i="11"/>
  <c r="AL376" i="11"/>
  <c r="BJ375" i="11"/>
  <c r="N376" i="11"/>
  <c r="AX375" i="11"/>
  <c r="J378" i="11"/>
  <c r="S376" i="11"/>
  <c r="AQ375" i="11"/>
  <c r="AK376" i="11"/>
  <c r="BI375" i="11"/>
  <c r="I378" i="11"/>
  <c r="AI376" i="11"/>
  <c r="BG375" i="11"/>
  <c r="AE376" i="11"/>
  <c r="BC375" i="11"/>
  <c r="H377" i="11"/>
  <c r="AR376" i="11"/>
  <c r="AG376" i="11"/>
  <c r="BE375" i="11"/>
  <c r="R376" i="11"/>
  <c r="AP375" i="11"/>
  <c r="K377" i="11"/>
  <c r="AU376" i="11"/>
  <c r="AJ376" i="11"/>
  <c r="BH375" i="11"/>
  <c r="L378" i="11"/>
  <c r="AD376" i="11"/>
  <c r="BB375" i="11"/>
  <c r="Y376" i="11"/>
  <c r="AW375" i="11"/>
  <c r="AC392" i="11"/>
  <c r="M378" i="11"/>
  <c r="AH376" i="11"/>
  <c r="BF375" i="11"/>
  <c r="V376" i="11"/>
  <c r="AT375" i="11"/>
  <c r="AF376" i="11"/>
  <c r="BD375" i="11"/>
  <c r="X376" i="11"/>
  <c r="AV375" i="11"/>
  <c r="F378" i="11"/>
  <c r="G378" i="11"/>
  <c r="E377" i="11"/>
  <c r="AO376" i="11"/>
  <c r="BA376" i="11"/>
  <c r="AB214" i="7"/>
  <c r="I213" i="6"/>
  <c r="G213" i="6"/>
  <c r="K213" i="6"/>
  <c r="K303" i="6" s="1"/>
  <c r="K392" i="6" s="1"/>
  <c r="D213" i="6"/>
  <c r="D303" i="6" s="1"/>
  <c r="J213" i="6"/>
  <c r="L213" i="6"/>
  <c r="E213" i="6"/>
  <c r="H213" i="6"/>
  <c r="F213" i="6"/>
  <c r="S213" i="6"/>
  <c r="AI213" i="6"/>
  <c r="W213" i="6"/>
  <c r="V213" i="6"/>
  <c r="M213" i="6"/>
  <c r="AD213" i="6"/>
  <c r="AH213" i="6"/>
  <c r="AJ213" i="6"/>
  <c r="U213" i="6"/>
  <c r="AE213" i="6"/>
  <c r="T213" i="6"/>
  <c r="Y213" i="6"/>
  <c r="AK213" i="6"/>
  <c r="Q213" i="6"/>
  <c r="AC213" i="6"/>
  <c r="AF213" i="6"/>
  <c r="R213" i="6"/>
  <c r="AG213" i="6"/>
  <c r="X213" i="6"/>
  <c r="P215" i="7"/>
  <c r="AB200" i="7"/>
  <c r="S391" i="7"/>
  <c r="AC391" i="7"/>
  <c r="AD379" i="6"/>
  <c r="AD380" i="6" s="1"/>
  <c r="AD381" i="6" s="1"/>
  <c r="AD382" i="6" s="1"/>
  <c r="AD383" i="6" s="1"/>
  <c r="AD384" i="6" s="1"/>
  <c r="AD385" i="6" s="1"/>
  <c r="AD386" i="6" s="1"/>
  <c r="AD387" i="6" s="1"/>
  <c r="AD388" i="6" s="1"/>
  <c r="AD389" i="6" s="1"/>
  <c r="AD390" i="6" s="1"/>
  <c r="AI379" i="6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F391" i="7"/>
  <c r="D391" i="7"/>
  <c r="E391" i="7"/>
  <c r="G391" i="7"/>
  <c r="AD391" i="7"/>
  <c r="AK391" i="7"/>
  <c r="W392" i="8"/>
  <c r="C113" i="7"/>
  <c r="O112" i="7"/>
  <c r="C216" i="7"/>
  <c r="C306" i="7" s="1"/>
  <c r="C395" i="7" s="1"/>
  <c r="U379" i="6"/>
  <c r="U380" i="6" s="1"/>
  <c r="U381" i="6" s="1"/>
  <c r="U382" i="6" s="1"/>
  <c r="U383" i="6" s="1"/>
  <c r="U384" i="6" s="1"/>
  <c r="U385" i="6" s="1"/>
  <c r="U386" i="6" s="1"/>
  <c r="U387" i="6" s="1"/>
  <c r="U388" i="6" s="1"/>
  <c r="U389" i="6" s="1"/>
  <c r="U390" i="6" s="1"/>
  <c r="C302" i="6"/>
  <c r="C391" i="6" s="1"/>
  <c r="L302" i="6"/>
  <c r="L391" i="6" s="1"/>
  <c r="J302" i="6"/>
  <c r="G302" i="6"/>
  <c r="D302" i="6"/>
  <c r="D391" i="6" s="1"/>
  <c r="E302" i="6"/>
  <c r="E391" i="6" s="1"/>
  <c r="H302" i="6"/>
  <c r="H391" i="6" s="1"/>
  <c r="F302" i="6"/>
  <c r="F391" i="6" s="1"/>
  <c r="P302" i="6"/>
  <c r="AE302" i="6"/>
  <c r="AI302" i="6"/>
  <c r="AF302" i="6"/>
  <c r="AF391" i="6" s="1"/>
  <c r="AD302" i="6"/>
  <c r="X302" i="6"/>
  <c r="X391" i="6" s="1"/>
  <c r="M302" i="6"/>
  <c r="V302" i="6"/>
  <c r="V391" i="6" s="1"/>
  <c r="AC302" i="6"/>
  <c r="T302" i="6"/>
  <c r="T391" i="6" s="1"/>
  <c r="AG302" i="6"/>
  <c r="U302" i="6"/>
  <c r="W302" i="6"/>
  <c r="W391" i="6" s="1"/>
  <c r="R302" i="6"/>
  <c r="R391" i="6" s="1"/>
  <c r="AB302" i="6"/>
  <c r="AH302" i="6"/>
  <c r="S302" i="6"/>
  <c r="H391" i="7"/>
  <c r="U391" i="7"/>
  <c r="AE391" i="7"/>
  <c r="AE379" i="6"/>
  <c r="AE380" i="6" s="1"/>
  <c r="AE381" i="6" s="1"/>
  <c r="AE382" i="6" s="1"/>
  <c r="AE383" i="6" s="1"/>
  <c r="AE384" i="6" s="1"/>
  <c r="AE385" i="6" s="1"/>
  <c r="AE386" i="6" s="1"/>
  <c r="AE387" i="6" s="1"/>
  <c r="AE388" i="6" s="1"/>
  <c r="AE389" i="6" s="1"/>
  <c r="AE390" i="6" s="1"/>
  <c r="C110" i="6"/>
  <c r="C213" i="6"/>
  <c r="Q391" i="7"/>
  <c r="T391" i="7"/>
  <c r="AH391" i="7"/>
  <c r="V392" i="8"/>
  <c r="AG392" i="8"/>
  <c r="AC380" i="10"/>
  <c r="AC381" i="10" s="1"/>
  <c r="AC382" i="10" s="1"/>
  <c r="AC383" i="10" s="1"/>
  <c r="AC384" i="10" s="1"/>
  <c r="AC385" i="10" s="1"/>
  <c r="AC386" i="10" s="1"/>
  <c r="AC387" i="10" s="1"/>
  <c r="AC388" i="10" s="1"/>
  <c r="AC389" i="10" s="1"/>
  <c r="AC390" i="10" s="1"/>
  <c r="AC391" i="10" s="1"/>
  <c r="AJ392" i="8"/>
  <c r="AA111" i="7"/>
  <c r="N216" i="12"/>
  <c r="J216" i="12"/>
  <c r="F216" i="12"/>
  <c r="M216" i="12"/>
  <c r="I216" i="12"/>
  <c r="E216" i="12"/>
  <c r="L216" i="12"/>
  <c r="H216" i="12"/>
  <c r="K216" i="12"/>
  <c r="G216" i="12"/>
  <c r="X216" i="12"/>
  <c r="U216" i="12"/>
  <c r="AE216" i="12"/>
  <c r="R216" i="12"/>
  <c r="AH216" i="12"/>
  <c r="AJ216" i="12"/>
  <c r="AG216" i="12"/>
  <c r="AI216" i="12"/>
  <c r="Z216" i="12"/>
  <c r="T216" i="12"/>
  <c r="Y216" i="12"/>
  <c r="V216" i="12"/>
  <c r="W216" i="12"/>
  <c r="S216" i="12"/>
  <c r="AD216" i="12"/>
  <c r="AL216" i="12"/>
  <c r="AF216" i="12"/>
  <c r="AK216" i="12"/>
  <c r="AC214" i="12"/>
  <c r="AC304" i="12" s="1"/>
  <c r="Q215" i="12"/>
  <c r="Q305" i="12" s="1"/>
  <c r="D216" i="12"/>
  <c r="D113" i="12"/>
  <c r="P112" i="12"/>
  <c r="AB111" i="12"/>
  <c r="AL305" i="12"/>
  <c r="AH305" i="12"/>
  <c r="AD305" i="12"/>
  <c r="X305" i="12"/>
  <c r="X394" i="12" s="1"/>
  <c r="AJ305" i="12"/>
  <c r="AF305" i="12"/>
  <c r="Z305" i="12"/>
  <c r="V305" i="12"/>
  <c r="R305" i="12"/>
  <c r="L305" i="12"/>
  <c r="H305" i="12"/>
  <c r="D305" i="12"/>
  <c r="D394" i="12" s="1"/>
  <c r="AI305" i="12"/>
  <c r="AE305" i="12"/>
  <c r="Y305" i="12"/>
  <c r="U305" i="12"/>
  <c r="K305" i="12"/>
  <c r="G305" i="12"/>
  <c r="N305" i="12"/>
  <c r="F305" i="12"/>
  <c r="W305" i="12"/>
  <c r="M305" i="12"/>
  <c r="E305" i="12"/>
  <c r="AK305" i="12"/>
  <c r="T305" i="12"/>
  <c r="J305" i="12"/>
  <c r="AG305" i="12"/>
  <c r="S305" i="12"/>
  <c r="I305" i="12"/>
  <c r="AC290" i="12"/>
  <c r="AC291" i="12"/>
  <c r="K215" i="11"/>
  <c r="G215" i="11"/>
  <c r="J215" i="11"/>
  <c r="F215" i="11"/>
  <c r="M215" i="11"/>
  <c r="I215" i="11"/>
  <c r="E215" i="11"/>
  <c r="L215" i="11"/>
  <c r="H215" i="11"/>
  <c r="AD215" i="11"/>
  <c r="N215" i="11"/>
  <c r="T215" i="11"/>
  <c r="V215" i="11"/>
  <c r="AG215" i="11"/>
  <c r="W215" i="11"/>
  <c r="R215" i="11"/>
  <c r="AL215" i="11"/>
  <c r="U215" i="11"/>
  <c r="AE215" i="11"/>
  <c r="AF215" i="11"/>
  <c r="S215" i="11"/>
  <c r="AK215" i="11"/>
  <c r="Y215" i="11"/>
  <c r="AH215" i="11"/>
  <c r="Z215" i="11"/>
  <c r="AI215" i="11"/>
  <c r="X215" i="11"/>
  <c r="AJ215" i="11"/>
  <c r="AL304" i="11"/>
  <c r="AH304" i="11"/>
  <c r="AD304" i="11"/>
  <c r="X304" i="11"/>
  <c r="T304" i="11"/>
  <c r="T393" i="11" s="1"/>
  <c r="N304" i="11"/>
  <c r="J304" i="11"/>
  <c r="F304" i="11"/>
  <c r="AK304" i="11"/>
  <c r="AG304" i="11"/>
  <c r="AC304" i="11"/>
  <c r="W304" i="11"/>
  <c r="W393" i="11" s="1"/>
  <c r="S304" i="11"/>
  <c r="M304" i="11"/>
  <c r="I304" i="11"/>
  <c r="E304" i="11"/>
  <c r="AJ304" i="11"/>
  <c r="AF304" i="11"/>
  <c r="Z304" i="11"/>
  <c r="Z393" i="11" s="1"/>
  <c r="V304" i="11"/>
  <c r="R304" i="11"/>
  <c r="L304" i="11"/>
  <c r="H304" i="11"/>
  <c r="D304" i="11"/>
  <c r="D393" i="11" s="1"/>
  <c r="AI304" i="11"/>
  <c r="Q304" i="11"/>
  <c r="Q393" i="11" s="1"/>
  <c r="AE304" i="11"/>
  <c r="K304" i="11"/>
  <c r="Y304" i="11"/>
  <c r="G304" i="11"/>
  <c r="U304" i="11"/>
  <c r="D215" i="11"/>
  <c r="D112" i="11"/>
  <c r="AE215" i="8"/>
  <c r="S215" i="8"/>
  <c r="Y215" i="8"/>
  <c r="AK215" i="8"/>
  <c r="T215" i="8"/>
  <c r="AF215" i="8"/>
  <c r="X215" i="8"/>
  <c r="AJ215" i="8"/>
  <c r="AI215" i="8"/>
  <c r="W215" i="8"/>
  <c r="AG215" i="8"/>
  <c r="U215" i="8"/>
  <c r="AD215" i="8"/>
  <c r="R215" i="8"/>
  <c r="AH215" i="8"/>
  <c r="V215" i="8"/>
  <c r="N215" i="8"/>
  <c r="AL215" i="8"/>
  <c r="Z215" i="8"/>
  <c r="N215" i="10"/>
  <c r="J215" i="10"/>
  <c r="F215" i="10"/>
  <c r="L215" i="10"/>
  <c r="H215" i="10"/>
  <c r="K215" i="10"/>
  <c r="G215" i="10"/>
  <c r="M215" i="10"/>
  <c r="I215" i="10"/>
  <c r="E215" i="10"/>
  <c r="AD215" i="10"/>
  <c r="AJ215" i="10"/>
  <c r="AG215" i="10"/>
  <c r="AE215" i="10"/>
  <c r="W215" i="10"/>
  <c r="T215" i="10"/>
  <c r="Y215" i="10"/>
  <c r="R215" i="10"/>
  <c r="AF215" i="10"/>
  <c r="AH215" i="10"/>
  <c r="AK215" i="10"/>
  <c r="AI215" i="10"/>
  <c r="AL215" i="10"/>
  <c r="V215" i="10"/>
  <c r="X215" i="10"/>
  <c r="U215" i="10"/>
  <c r="Z215" i="10"/>
  <c r="S215" i="10"/>
  <c r="Q214" i="10"/>
  <c r="Q304" i="10" s="1"/>
  <c r="Q393" i="10" s="1"/>
  <c r="K215" i="8"/>
  <c r="G215" i="8"/>
  <c r="J215" i="8"/>
  <c r="F215" i="8"/>
  <c r="M215" i="8"/>
  <c r="I215" i="8"/>
  <c r="E215" i="8"/>
  <c r="L215" i="8"/>
  <c r="H215" i="8"/>
  <c r="AC213" i="10"/>
  <c r="AC303" i="10" s="1"/>
  <c r="R392" i="8"/>
  <c r="W392" i="10"/>
  <c r="AH392" i="8"/>
  <c r="AL392" i="10"/>
  <c r="Z392" i="10"/>
  <c r="M392" i="10"/>
  <c r="F392" i="10"/>
  <c r="G392" i="10"/>
  <c r="AE392" i="8"/>
  <c r="X392" i="10"/>
  <c r="D215" i="10"/>
  <c r="P111" i="10"/>
  <c r="D112" i="10"/>
  <c r="AB110" i="10"/>
  <c r="AL304" i="10"/>
  <c r="AH304" i="10"/>
  <c r="AH393" i="10" s="1"/>
  <c r="AD304" i="10"/>
  <c r="AD393" i="10" s="1"/>
  <c r="X304" i="10"/>
  <c r="T304" i="10"/>
  <c r="T393" i="10" s="1"/>
  <c r="N304" i="10"/>
  <c r="N393" i="10" s="1"/>
  <c r="J304" i="10"/>
  <c r="J393" i="10" s="1"/>
  <c r="F304" i="10"/>
  <c r="AK304" i="10"/>
  <c r="AK393" i="10" s="1"/>
  <c r="AG304" i="10"/>
  <c r="W304" i="10"/>
  <c r="S304" i="10"/>
  <c r="S393" i="10" s="1"/>
  <c r="M304" i="10"/>
  <c r="I304" i="10"/>
  <c r="E304" i="10"/>
  <c r="E393" i="10" s="1"/>
  <c r="AJ304" i="10"/>
  <c r="AJ393" i="10" s="1"/>
  <c r="AF304" i="10"/>
  <c r="AF393" i="10" s="1"/>
  <c r="Z304" i="10"/>
  <c r="V304" i="10"/>
  <c r="V393" i="10" s="1"/>
  <c r="R304" i="10"/>
  <c r="R393" i="10" s="1"/>
  <c r="L304" i="10"/>
  <c r="L393" i="10" s="1"/>
  <c r="H304" i="10"/>
  <c r="H393" i="10" s="1"/>
  <c r="D304" i="10"/>
  <c r="D393" i="10" s="1"/>
  <c r="U304" i="10"/>
  <c r="U393" i="10" s="1"/>
  <c r="AI304" i="10"/>
  <c r="AI393" i="10" s="1"/>
  <c r="AE304" i="10"/>
  <c r="AE393" i="10" s="1"/>
  <c r="K304" i="10"/>
  <c r="K393" i="10" s="1"/>
  <c r="Y304" i="10"/>
  <c r="Y393" i="10" s="1"/>
  <c r="G304" i="10"/>
  <c r="D215" i="8"/>
  <c r="D112" i="8"/>
  <c r="AL304" i="8"/>
  <c r="AL393" i="8" s="1"/>
  <c r="AH304" i="8"/>
  <c r="AD304" i="8"/>
  <c r="AD393" i="8" s="1"/>
  <c r="X304" i="8"/>
  <c r="X393" i="8" s="1"/>
  <c r="T304" i="8"/>
  <c r="T393" i="8" s="1"/>
  <c r="N304" i="8"/>
  <c r="N393" i="8" s="1"/>
  <c r="J304" i="8"/>
  <c r="J393" i="8" s="1"/>
  <c r="F304" i="8"/>
  <c r="F393" i="8" s="1"/>
  <c r="AI304" i="8"/>
  <c r="AI393" i="8" s="1"/>
  <c r="AE304" i="8"/>
  <c r="Y304" i="8"/>
  <c r="Y393" i="8" s="1"/>
  <c r="U304" i="8"/>
  <c r="U393" i="8" s="1"/>
  <c r="Q304" i="8"/>
  <c r="Q393" i="8" s="1"/>
  <c r="K304" i="8"/>
  <c r="K393" i="8" s="1"/>
  <c r="G304" i="8"/>
  <c r="G393" i="8" s="1"/>
  <c r="AF304" i="8"/>
  <c r="AF393" i="8" s="1"/>
  <c r="V304" i="8"/>
  <c r="L304" i="8"/>
  <c r="L393" i="8" s="1"/>
  <c r="D304" i="8"/>
  <c r="D393" i="8" s="1"/>
  <c r="AK304" i="8"/>
  <c r="AK393" i="8" s="1"/>
  <c r="AC304" i="8"/>
  <c r="AC393" i="8" s="1"/>
  <c r="S304" i="8"/>
  <c r="S393" i="8" s="1"/>
  <c r="I304" i="8"/>
  <c r="AJ304" i="8"/>
  <c r="Z304" i="8"/>
  <c r="Z393" i="8" s="1"/>
  <c r="R304" i="8"/>
  <c r="H304" i="8"/>
  <c r="AG304" i="8"/>
  <c r="AG393" i="8" s="1"/>
  <c r="W304" i="8"/>
  <c r="W393" i="8" s="1"/>
  <c r="M304" i="8"/>
  <c r="M393" i="8" s="1"/>
  <c r="E304" i="8"/>
  <c r="E393" i="8" s="1"/>
  <c r="L391" i="7"/>
  <c r="W391" i="7"/>
  <c r="R391" i="7"/>
  <c r="F214" i="7"/>
  <c r="J214" i="7"/>
  <c r="D214" i="7"/>
  <c r="G214" i="7"/>
  <c r="K214" i="7"/>
  <c r="E214" i="7"/>
  <c r="I214" i="7"/>
  <c r="H214" i="7"/>
  <c r="L214" i="7"/>
  <c r="M214" i="7"/>
  <c r="T214" i="7"/>
  <c r="AC214" i="7"/>
  <c r="S214" i="7"/>
  <c r="AD214" i="7"/>
  <c r="Y214" i="7"/>
  <c r="AF214" i="7"/>
  <c r="R214" i="7"/>
  <c r="AJ214" i="7"/>
  <c r="Q214" i="7"/>
  <c r="AE214" i="7"/>
  <c r="V214" i="7"/>
  <c r="U214" i="7"/>
  <c r="AI214" i="7"/>
  <c r="AK214" i="7"/>
  <c r="X214" i="7"/>
  <c r="AG214" i="7"/>
  <c r="W214" i="7"/>
  <c r="AH214" i="7"/>
  <c r="AH303" i="7"/>
  <c r="AH392" i="7" s="1"/>
  <c r="AD303" i="7"/>
  <c r="AK303" i="7"/>
  <c r="AG303" i="7"/>
  <c r="AC303" i="7"/>
  <c r="AI303" i="7"/>
  <c r="AF303" i="7"/>
  <c r="AE303" i="7"/>
  <c r="V303" i="7"/>
  <c r="R303" i="7"/>
  <c r="Y303" i="7"/>
  <c r="U303" i="7"/>
  <c r="U392" i="7" s="1"/>
  <c r="Q303" i="7"/>
  <c r="Q392" i="7" s="1"/>
  <c r="AJ303" i="7"/>
  <c r="AJ392" i="7" s="1"/>
  <c r="X303" i="7"/>
  <c r="T303" i="7"/>
  <c r="P303" i="7"/>
  <c r="S303" i="7"/>
  <c r="F303" i="7"/>
  <c r="J303" i="7"/>
  <c r="AB303" i="7"/>
  <c r="H303" i="7"/>
  <c r="L303" i="7"/>
  <c r="G303" i="7"/>
  <c r="G392" i="7" s="1"/>
  <c r="W303" i="7"/>
  <c r="I303" i="7"/>
  <c r="D303" i="7"/>
  <c r="K303" i="7"/>
  <c r="K392" i="7" s="1"/>
  <c r="E303" i="7"/>
  <c r="E392" i="7" s="1"/>
  <c r="M303" i="7"/>
  <c r="AF110" i="6"/>
  <c r="E110" i="6"/>
  <c r="AD113" i="12"/>
  <c r="Z112" i="10"/>
  <c r="AJ113" i="12"/>
  <c r="J111" i="7"/>
  <c r="K112" i="8"/>
  <c r="AI111" i="7"/>
  <c r="R111" i="7"/>
  <c r="N112" i="11"/>
  <c r="T113" i="12"/>
  <c r="X110" i="6"/>
  <c r="AE111" i="7"/>
  <c r="AF112" i="8"/>
  <c r="I112" i="11"/>
  <c r="L111" i="7"/>
  <c r="Z112" i="11"/>
  <c r="AI113" i="12"/>
  <c r="AC110" i="6"/>
  <c r="K110" i="6"/>
  <c r="Y113" i="12"/>
  <c r="AL112" i="10"/>
  <c r="L113" i="12"/>
  <c r="AF113" i="12"/>
  <c r="I112" i="8"/>
  <c r="Y111" i="7"/>
  <c r="S111" i="7"/>
  <c r="H112" i="11"/>
  <c r="N113" i="12"/>
  <c r="M113" i="12"/>
  <c r="M111" i="7"/>
  <c r="AL112" i="11"/>
  <c r="Y112" i="8"/>
  <c r="V111" i="7"/>
  <c r="G111" i="7"/>
  <c r="V112" i="10"/>
  <c r="M110" i="6"/>
  <c r="H110" i="6"/>
  <c r="AC111" i="12"/>
  <c r="F112" i="8"/>
  <c r="AK113" i="12"/>
  <c r="E111" i="7"/>
  <c r="AC110" i="10"/>
  <c r="V112" i="11"/>
  <c r="AF112" i="11"/>
  <c r="AI112" i="10"/>
  <c r="W112" i="11"/>
  <c r="I113" i="12"/>
  <c r="T110" i="6"/>
  <c r="AE113" i="12"/>
  <c r="W112" i="10"/>
  <c r="G112" i="11"/>
  <c r="X112" i="10"/>
  <c r="W111" i="7"/>
  <c r="AD112" i="8"/>
  <c r="R110" i="6"/>
  <c r="AE112" i="10"/>
  <c r="Q110" i="6"/>
  <c r="F112" i="11"/>
  <c r="AD111" i="7"/>
  <c r="T112" i="8"/>
  <c r="J110" i="6"/>
  <c r="M112" i="11"/>
  <c r="D111" i="7"/>
  <c r="AF111" i="7"/>
  <c r="AD112" i="11"/>
  <c r="R112" i="11"/>
  <c r="W110" i="6"/>
  <c r="L110" i="6"/>
  <c r="J113" i="12"/>
  <c r="AD112" i="10"/>
  <c r="J112" i="8"/>
  <c r="AH113" i="12"/>
  <c r="AK112" i="10"/>
  <c r="U113" i="12"/>
  <c r="F111" i="7"/>
  <c r="M112" i="8"/>
  <c r="J112" i="11"/>
  <c r="V110" i="6"/>
  <c r="AG113" i="12"/>
  <c r="S112" i="11"/>
  <c r="AG112" i="10"/>
  <c r="V113" i="12"/>
  <c r="L112" i="10"/>
  <c r="H112" i="8"/>
  <c r="AG110" i="6"/>
  <c r="G110" i="6"/>
  <c r="H113" i="12"/>
  <c r="J112" i="10"/>
  <c r="R112" i="10"/>
  <c r="X113" i="12"/>
  <c r="Y112" i="10"/>
  <c r="Q112" i="12"/>
  <c r="AL113" i="12"/>
  <c r="S112" i="10"/>
  <c r="G112" i="8"/>
  <c r="AF112" i="10"/>
  <c r="X111" i="7"/>
  <c r="E112" i="10"/>
  <c r="I110" i="6"/>
  <c r="Z113" i="12"/>
  <c r="AD110" i="6"/>
  <c r="AC111" i="7"/>
  <c r="AJ111" i="7"/>
  <c r="AJ112" i="8"/>
  <c r="Z112" i="8"/>
  <c r="L112" i="8"/>
  <c r="F112" i="10"/>
  <c r="S110" i="6"/>
  <c r="Q111" i="7"/>
  <c r="AK112" i="8"/>
  <c r="Y112" i="11"/>
  <c r="N112" i="8"/>
  <c r="E112" i="11"/>
  <c r="H112" i="10"/>
  <c r="S112" i="8"/>
  <c r="K111" i="7"/>
  <c r="AK110" i="6"/>
  <c r="AH111" i="7"/>
  <c r="AK112" i="11"/>
  <c r="R112" i="8"/>
  <c r="P112" i="7"/>
  <c r="AJ112" i="11"/>
  <c r="G112" i="10"/>
  <c r="E112" i="8"/>
  <c r="R113" i="12"/>
  <c r="T112" i="10"/>
  <c r="I112" i="10"/>
  <c r="AH110" i="6"/>
  <c r="AG112" i="11"/>
  <c r="AG111" i="7"/>
  <c r="AG112" i="8"/>
  <c r="AE112" i="11"/>
  <c r="S113" i="12"/>
  <c r="I111" i="7"/>
  <c r="AI110" i="6"/>
  <c r="AK111" i="7"/>
  <c r="U112" i="11"/>
  <c r="W112" i="8"/>
  <c r="AB111" i="7"/>
  <c r="AH112" i="11"/>
  <c r="M112" i="10"/>
  <c r="U112" i="10"/>
  <c r="F113" i="12"/>
  <c r="AJ112" i="10"/>
  <c r="AI112" i="8"/>
  <c r="T111" i="7"/>
  <c r="Q111" i="10"/>
  <c r="K113" i="12"/>
  <c r="U112" i="8"/>
  <c r="K112" i="10"/>
  <c r="W113" i="12"/>
  <c r="AH112" i="10"/>
  <c r="U110" i="6"/>
  <c r="D110" i="6"/>
  <c r="AI112" i="11"/>
  <c r="AL112" i="8"/>
  <c r="AE112" i="8"/>
  <c r="E113" i="12"/>
  <c r="X112" i="8"/>
  <c r="Y110" i="6"/>
  <c r="L112" i="11"/>
  <c r="T112" i="11"/>
  <c r="X112" i="11"/>
  <c r="F110" i="6"/>
  <c r="G113" i="12"/>
  <c r="N112" i="10"/>
  <c r="H111" i="7"/>
  <c r="K112" i="11"/>
  <c r="AH112" i="8"/>
  <c r="V112" i="8"/>
  <c r="AE110" i="6"/>
  <c r="AJ110" i="6"/>
  <c r="U111" i="7"/>
  <c r="M392" i="7" l="1"/>
  <c r="I392" i="7"/>
  <c r="H392" i="7"/>
  <c r="S392" i="7"/>
  <c r="AD392" i="7"/>
  <c r="Y394" i="12"/>
  <c r="AE391" i="6"/>
  <c r="S391" i="6"/>
  <c r="P391" i="6"/>
  <c r="I393" i="8"/>
  <c r="AC392" i="10"/>
  <c r="AH391" i="6"/>
  <c r="T392" i="7"/>
  <c r="M391" i="6"/>
  <c r="AI392" i="7"/>
  <c r="W392" i="7"/>
  <c r="AC392" i="7"/>
  <c r="AC391" i="6"/>
  <c r="J392" i="7"/>
  <c r="AE392" i="7"/>
  <c r="AJ393" i="8"/>
  <c r="H303" i="6"/>
  <c r="G391" i="6"/>
  <c r="P392" i="7"/>
  <c r="V392" i="7"/>
  <c r="V393" i="8"/>
  <c r="D392" i="7"/>
  <c r="F392" i="7"/>
  <c r="X392" i="7"/>
  <c r="AF392" i="7"/>
  <c r="AK392" i="7"/>
  <c r="H393" i="8"/>
  <c r="I393" i="10"/>
  <c r="AG393" i="10"/>
  <c r="AB391" i="6"/>
  <c r="AG391" i="6"/>
  <c r="J391" i="6"/>
  <c r="AG392" i="7"/>
  <c r="J54" i="9"/>
  <c r="BG415" i="14"/>
  <c r="F54" i="9"/>
  <c r="BC415" i="14"/>
  <c r="M53" i="9"/>
  <c r="AJ53" i="9"/>
  <c r="X53" i="9"/>
  <c r="I54" i="9"/>
  <c r="BF415" i="14"/>
  <c r="H54" i="9"/>
  <c r="BE415" i="14"/>
  <c r="AH53" i="9"/>
  <c r="V53" i="9"/>
  <c r="AE53" i="9"/>
  <c r="S53" i="9"/>
  <c r="T303" i="6"/>
  <c r="T392" i="6" s="1"/>
  <c r="U303" i="6"/>
  <c r="I303" i="6"/>
  <c r="I392" i="6" s="1"/>
  <c r="BJ415" i="14"/>
  <c r="G54" i="9"/>
  <c r="BD415" i="14"/>
  <c r="AB53" i="9"/>
  <c r="P53" i="9"/>
  <c r="Q53" i="9"/>
  <c r="AC53" i="9"/>
  <c r="AI53" i="9"/>
  <c r="W53" i="9"/>
  <c r="L392" i="7"/>
  <c r="Z393" i="10"/>
  <c r="D392" i="6"/>
  <c r="E54" i="9"/>
  <c r="BB415" i="14"/>
  <c r="K54" i="9"/>
  <c r="BH415" i="14"/>
  <c r="D54" i="9"/>
  <c r="BA415" i="14"/>
  <c r="L54" i="9"/>
  <c r="BI415" i="14"/>
  <c r="AG53" i="9"/>
  <c r="U53" i="9"/>
  <c r="AF53" i="9"/>
  <c r="T53" i="9"/>
  <c r="Y52" i="9"/>
  <c r="AK52" i="9"/>
  <c r="AD53" i="9"/>
  <c r="R53" i="9"/>
  <c r="S422" i="14"/>
  <c r="Y421" i="14"/>
  <c r="T421" i="14"/>
  <c r="Z421" i="14"/>
  <c r="X421" i="14"/>
  <c r="R422" i="13"/>
  <c r="Z430" i="13"/>
  <c r="U427" i="13"/>
  <c r="T428" i="13"/>
  <c r="Y426" i="13"/>
  <c r="V421" i="13"/>
  <c r="S425" i="13"/>
  <c r="X428" i="13"/>
  <c r="W421" i="13"/>
  <c r="F416" i="14"/>
  <c r="AP415" i="14"/>
  <c r="AV415" i="14"/>
  <c r="L416" i="14"/>
  <c r="AJ343" i="14"/>
  <c r="AJ432" i="14" s="1"/>
  <c r="AF343" i="14"/>
  <c r="AF432" i="14" s="1"/>
  <c r="Z343" i="14"/>
  <c r="V343" i="14"/>
  <c r="V432" i="14" s="1"/>
  <c r="R343" i="14"/>
  <c r="R432" i="14" s="1"/>
  <c r="L343" i="14"/>
  <c r="H343" i="14"/>
  <c r="D343" i="14"/>
  <c r="D432" i="14" s="1"/>
  <c r="AK343" i="14"/>
  <c r="AK432" i="14" s="1"/>
  <c r="AE343" i="14"/>
  <c r="AE432" i="14" s="1"/>
  <c r="X343" i="14"/>
  <c r="S343" i="14"/>
  <c r="K343" i="14"/>
  <c r="F343" i="14"/>
  <c r="AI343" i="14"/>
  <c r="AI432" i="14" s="1"/>
  <c r="AD343" i="14"/>
  <c r="AD432" i="14" s="1"/>
  <c r="W343" i="14"/>
  <c r="W432" i="14" s="1"/>
  <c r="Q343" i="14"/>
  <c r="Q432" i="14" s="1"/>
  <c r="J343" i="14"/>
  <c r="E343" i="14"/>
  <c r="AH343" i="14"/>
  <c r="AH432" i="14" s="1"/>
  <c r="U343" i="14"/>
  <c r="U432" i="14" s="1"/>
  <c r="I343" i="14"/>
  <c r="AG343" i="14"/>
  <c r="AG432" i="14" s="1"/>
  <c r="T343" i="14"/>
  <c r="G343" i="14"/>
  <c r="Y343" i="14"/>
  <c r="N343" i="14"/>
  <c r="AL343" i="14"/>
  <c r="AL432" i="14" s="1"/>
  <c r="M343" i="14"/>
  <c r="AC343" i="14"/>
  <c r="AC432" i="14" s="1"/>
  <c r="AW415" i="14"/>
  <c r="M416" i="14"/>
  <c r="AR415" i="14"/>
  <c r="H416" i="14"/>
  <c r="N416" i="14"/>
  <c r="AX415" i="14"/>
  <c r="K416" i="14"/>
  <c r="AU415" i="14"/>
  <c r="G416" i="14"/>
  <c r="AQ415" i="14"/>
  <c r="AO415" i="14"/>
  <c r="E416" i="14"/>
  <c r="J416" i="14"/>
  <c r="AT415" i="14"/>
  <c r="D254" i="14"/>
  <c r="D151" i="14"/>
  <c r="Q151" i="14" s="1"/>
  <c r="P150" i="14"/>
  <c r="AB150" i="14" s="1"/>
  <c r="Q254" i="14"/>
  <c r="R150" i="14"/>
  <c r="R254" i="14" s="1"/>
  <c r="J150" i="14"/>
  <c r="J254" i="14" s="1"/>
  <c r="H150" i="14"/>
  <c r="H254" i="14" s="1"/>
  <c r="K150" i="14"/>
  <c r="K254" i="14" s="1"/>
  <c r="V150" i="14"/>
  <c r="V254" i="14" s="1"/>
  <c r="AD150" i="14"/>
  <c r="AD254" i="14" s="1"/>
  <c r="AK150" i="14"/>
  <c r="AK254" i="14" s="1"/>
  <c r="Z150" i="14"/>
  <c r="Z254" i="14" s="1"/>
  <c r="G150" i="14"/>
  <c r="G254" i="14" s="1"/>
  <c r="AI150" i="14"/>
  <c r="AI254" i="14" s="1"/>
  <c r="U150" i="14"/>
  <c r="U254" i="14" s="1"/>
  <c r="AF150" i="14"/>
  <c r="AF254" i="14" s="1"/>
  <c r="M150" i="14"/>
  <c r="M254" i="14" s="1"/>
  <c r="AL150" i="14"/>
  <c r="AL254" i="14" s="1"/>
  <c r="AE150" i="14"/>
  <c r="AE254" i="14" s="1"/>
  <c r="E150" i="14"/>
  <c r="E254" i="14" s="1"/>
  <c r="AG150" i="14"/>
  <c r="AG254" i="14" s="1"/>
  <c r="AH150" i="14"/>
  <c r="AH254" i="14" s="1"/>
  <c r="N150" i="14"/>
  <c r="N254" i="14" s="1"/>
  <c r="F150" i="14"/>
  <c r="F254" i="14" s="1"/>
  <c r="I150" i="14"/>
  <c r="I254" i="14" s="1"/>
  <c r="L150" i="14"/>
  <c r="L254" i="14" s="1"/>
  <c r="W150" i="14"/>
  <c r="W254" i="14" s="1"/>
  <c r="S150" i="14"/>
  <c r="S254" i="14" s="1"/>
  <c r="T150" i="14"/>
  <c r="T254" i="14" s="1"/>
  <c r="X150" i="14"/>
  <c r="X254" i="14" s="1"/>
  <c r="AJ150" i="14"/>
  <c r="AJ254" i="14" s="1"/>
  <c r="Y150" i="14"/>
  <c r="Y254" i="14" s="1"/>
  <c r="AC150" i="14"/>
  <c r="AC254" i="14" s="1"/>
  <c r="I416" i="14"/>
  <c r="AS415" i="14"/>
  <c r="L416" i="13"/>
  <c r="BH416" i="13" s="1"/>
  <c r="AV415" i="13"/>
  <c r="AP415" i="13"/>
  <c r="F416" i="13"/>
  <c r="BB416" i="13" s="1"/>
  <c r="G416" i="13"/>
  <c r="BC416" i="13" s="1"/>
  <c r="AQ415" i="13"/>
  <c r="E416" i="13"/>
  <c r="BA416" i="13" s="1"/>
  <c r="AO415" i="13"/>
  <c r="AT415" i="13"/>
  <c r="J416" i="13"/>
  <c r="BF416" i="13" s="1"/>
  <c r="D254" i="13"/>
  <c r="D151" i="13"/>
  <c r="AC150" i="13"/>
  <c r="AC254" i="13" s="1"/>
  <c r="Q150" i="13"/>
  <c r="Q254" i="13" s="1"/>
  <c r="I150" i="13"/>
  <c r="I254" i="13" s="1"/>
  <c r="L150" i="13"/>
  <c r="L254" i="13" s="1"/>
  <c r="X150" i="13"/>
  <c r="X254" i="13" s="1"/>
  <c r="N150" i="13"/>
  <c r="N254" i="13" s="1"/>
  <c r="Z150" i="13"/>
  <c r="Z254" i="13" s="1"/>
  <c r="V150" i="13"/>
  <c r="V254" i="13" s="1"/>
  <c r="AF150" i="13"/>
  <c r="AF254" i="13" s="1"/>
  <c r="R150" i="13"/>
  <c r="R254" i="13" s="1"/>
  <c r="AE150" i="13"/>
  <c r="AE254" i="13" s="1"/>
  <c r="S150" i="13"/>
  <c r="S254" i="13" s="1"/>
  <c r="AD150" i="13"/>
  <c r="AD254" i="13" s="1"/>
  <c r="AH150" i="13"/>
  <c r="AH254" i="13" s="1"/>
  <c r="K150" i="13"/>
  <c r="K254" i="13" s="1"/>
  <c r="F150" i="13"/>
  <c r="F254" i="13" s="1"/>
  <c r="T150" i="13"/>
  <c r="T254" i="13" s="1"/>
  <c r="AL150" i="13"/>
  <c r="AL254" i="13" s="1"/>
  <c r="AK150" i="13"/>
  <c r="AK254" i="13" s="1"/>
  <c r="AJ150" i="13"/>
  <c r="AJ254" i="13" s="1"/>
  <c r="AG150" i="13"/>
  <c r="AG254" i="13" s="1"/>
  <c r="M150" i="13"/>
  <c r="M254" i="13" s="1"/>
  <c r="E150" i="13"/>
  <c r="E254" i="13" s="1"/>
  <c r="H150" i="13"/>
  <c r="H254" i="13" s="1"/>
  <c r="W150" i="13"/>
  <c r="W254" i="13" s="1"/>
  <c r="AI150" i="13"/>
  <c r="AI254" i="13" s="1"/>
  <c r="G150" i="13"/>
  <c r="G254" i="13" s="1"/>
  <c r="J150" i="13"/>
  <c r="J254" i="13" s="1"/>
  <c r="U150" i="13"/>
  <c r="U254" i="13" s="1"/>
  <c r="Y150" i="13"/>
  <c r="Y254" i="13" s="1"/>
  <c r="M416" i="13"/>
  <c r="BI416" i="13" s="1"/>
  <c r="AW415" i="13"/>
  <c r="I416" i="13"/>
  <c r="BE416" i="13" s="1"/>
  <c r="AS415" i="13"/>
  <c r="H416" i="13"/>
  <c r="BD416" i="13" s="1"/>
  <c r="AR415" i="13"/>
  <c r="N415" i="13"/>
  <c r="BJ415" i="13" s="1"/>
  <c r="AX414" i="13"/>
  <c r="AK343" i="13"/>
  <c r="AK432" i="13" s="1"/>
  <c r="AG343" i="13"/>
  <c r="AG432" i="13" s="1"/>
  <c r="AC343" i="13"/>
  <c r="AC432" i="13" s="1"/>
  <c r="W343" i="13"/>
  <c r="S343" i="13"/>
  <c r="M343" i="13"/>
  <c r="I343" i="13"/>
  <c r="E343" i="13"/>
  <c r="AH343" i="13"/>
  <c r="AH432" i="13" s="1"/>
  <c r="Z343" i="13"/>
  <c r="U343" i="13"/>
  <c r="N343" i="13"/>
  <c r="H343" i="13"/>
  <c r="AL343" i="13"/>
  <c r="AL432" i="13" s="1"/>
  <c r="AF343" i="13"/>
  <c r="AF432" i="13" s="1"/>
  <c r="Y343" i="13"/>
  <c r="T343" i="13"/>
  <c r="L343" i="13"/>
  <c r="G343" i="13"/>
  <c r="AJ343" i="13"/>
  <c r="AJ432" i="13" s="1"/>
  <c r="AE343" i="13"/>
  <c r="AE432" i="13" s="1"/>
  <c r="X343" i="13"/>
  <c r="R343" i="13"/>
  <c r="K343" i="13"/>
  <c r="F343" i="13"/>
  <c r="V343" i="13"/>
  <c r="Q343" i="13"/>
  <c r="Q432" i="13" s="1"/>
  <c r="J343" i="13"/>
  <c r="D343" i="13"/>
  <c r="D432" i="13" s="1"/>
  <c r="C71" i="9" s="1"/>
  <c r="AI343" i="13"/>
  <c r="AI432" i="13" s="1"/>
  <c r="AD343" i="13"/>
  <c r="AD432" i="13" s="1"/>
  <c r="K416" i="13"/>
  <c r="BG416" i="13" s="1"/>
  <c r="AU415" i="13"/>
  <c r="T377" i="12"/>
  <c r="AR376" i="12"/>
  <c r="S377" i="12"/>
  <c r="AQ376" i="12"/>
  <c r="Q377" i="12"/>
  <c r="AO376" i="12"/>
  <c r="R377" i="12"/>
  <c r="AP376" i="12"/>
  <c r="Z377" i="12"/>
  <c r="AX376" i="12"/>
  <c r="V377" i="12"/>
  <c r="AT376" i="12"/>
  <c r="W377" i="12"/>
  <c r="AU376" i="12"/>
  <c r="U377" i="12"/>
  <c r="AS376" i="12"/>
  <c r="G379" i="12"/>
  <c r="H379" i="12"/>
  <c r="M378" i="12"/>
  <c r="AW377" i="12"/>
  <c r="J379" i="12"/>
  <c r="AH377" i="12"/>
  <c r="BF376" i="12"/>
  <c r="AC377" i="12"/>
  <c r="BA376" i="12"/>
  <c r="N379" i="12"/>
  <c r="AD377" i="12"/>
  <c r="BB376" i="12"/>
  <c r="F379" i="12"/>
  <c r="I379" i="12"/>
  <c r="AG377" i="12"/>
  <c r="BE376" i="12"/>
  <c r="AK377" i="12"/>
  <c r="BI376" i="12"/>
  <c r="AL377" i="12"/>
  <c r="BJ376" i="12"/>
  <c r="AI377" i="12"/>
  <c r="BG376" i="12"/>
  <c r="K379" i="12"/>
  <c r="L378" i="12"/>
  <c r="AV377" i="12"/>
  <c r="AE377" i="12"/>
  <c r="BC376" i="12"/>
  <c r="AF377" i="12"/>
  <c r="BD376" i="12"/>
  <c r="AJ377" i="12"/>
  <c r="BH376" i="12"/>
  <c r="E379" i="12"/>
  <c r="G379" i="11"/>
  <c r="M379" i="11"/>
  <c r="AC393" i="11"/>
  <c r="AD377" i="11"/>
  <c r="BB376" i="11"/>
  <c r="AJ377" i="11"/>
  <c r="BH376" i="11"/>
  <c r="R377" i="11"/>
  <c r="AP376" i="11"/>
  <c r="H378" i="11"/>
  <c r="AR377" i="11"/>
  <c r="AI377" i="11"/>
  <c r="BG376" i="11"/>
  <c r="AK377" i="11"/>
  <c r="BI376" i="11"/>
  <c r="J379" i="11"/>
  <c r="AL377" i="11"/>
  <c r="BJ376" i="11"/>
  <c r="V377" i="11"/>
  <c r="AT376" i="11"/>
  <c r="F379" i="11"/>
  <c r="AF377" i="11"/>
  <c r="BD376" i="11"/>
  <c r="AH377" i="11"/>
  <c r="BF376" i="11"/>
  <c r="X377" i="11"/>
  <c r="AV376" i="11"/>
  <c r="Y377" i="11"/>
  <c r="AW376" i="11"/>
  <c r="L379" i="11"/>
  <c r="K378" i="11"/>
  <c r="AU377" i="11"/>
  <c r="AG377" i="11"/>
  <c r="BE376" i="11"/>
  <c r="AE377" i="11"/>
  <c r="BC376" i="11"/>
  <c r="I379" i="11"/>
  <c r="S377" i="11"/>
  <c r="AQ376" i="11"/>
  <c r="N377" i="11"/>
  <c r="AX376" i="11"/>
  <c r="U377" i="11"/>
  <c r="AS376" i="11"/>
  <c r="E378" i="11"/>
  <c r="BA377" i="11"/>
  <c r="AO377" i="11"/>
  <c r="AB215" i="7"/>
  <c r="P216" i="7"/>
  <c r="D214" i="6"/>
  <c r="J214" i="6"/>
  <c r="G214" i="6"/>
  <c r="L214" i="6"/>
  <c r="I214" i="6"/>
  <c r="F214" i="6"/>
  <c r="K214" i="6"/>
  <c r="E214" i="6"/>
  <c r="H214" i="6"/>
  <c r="AH214" i="6"/>
  <c r="S214" i="6"/>
  <c r="Y214" i="6"/>
  <c r="AJ214" i="6"/>
  <c r="V214" i="6"/>
  <c r="AI214" i="6"/>
  <c r="AK214" i="6"/>
  <c r="U214" i="6"/>
  <c r="X214" i="6"/>
  <c r="AG214" i="6"/>
  <c r="W214" i="6"/>
  <c r="T214" i="6"/>
  <c r="AE214" i="6"/>
  <c r="AC214" i="6"/>
  <c r="AC304" i="6" s="1"/>
  <c r="AF214" i="6"/>
  <c r="M214" i="6"/>
  <c r="R214" i="6"/>
  <c r="Q214" i="6"/>
  <c r="AD214" i="6"/>
  <c r="H392" i="6"/>
  <c r="AE393" i="8"/>
  <c r="AH393" i="8"/>
  <c r="U391" i="6"/>
  <c r="AF303" i="6"/>
  <c r="AF392" i="6" s="1"/>
  <c r="AI391" i="6"/>
  <c r="AB291" i="7"/>
  <c r="AB290" i="7"/>
  <c r="AB379" i="7" s="1"/>
  <c r="C303" i="6"/>
  <c r="C392" i="6" s="1"/>
  <c r="L303" i="6"/>
  <c r="L392" i="6" s="1"/>
  <c r="J303" i="6"/>
  <c r="P303" i="6"/>
  <c r="P392" i="6" s="1"/>
  <c r="AI303" i="6"/>
  <c r="AK303" i="6"/>
  <c r="AK392" i="6" s="1"/>
  <c r="AG303" i="6"/>
  <c r="AG392" i="6" s="1"/>
  <c r="W303" i="6"/>
  <c r="W392" i="6" s="1"/>
  <c r="R303" i="6"/>
  <c r="R392" i="6" s="1"/>
  <c r="M303" i="6"/>
  <c r="M392" i="6" s="1"/>
  <c r="AE303" i="6"/>
  <c r="AE392" i="6" s="1"/>
  <c r="V303" i="6"/>
  <c r="V392" i="6" s="1"/>
  <c r="AJ303" i="6"/>
  <c r="AJ392" i="6" s="1"/>
  <c r="AC303" i="6"/>
  <c r="AH303" i="6"/>
  <c r="AH392" i="6" s="1"/>
  <c r="AB303" i="6"/>
  <c r="Y303" i="6"/>
  <c r="Y392" i="6" s="1"/>
  <c r="S303" i="6"/>
  <c r="X303" i="6"/>
  <c r="X392" i="6" s="1"/>
  <c r="AD303" i="6"/>
  <c r="F303" i="6"/>
  <c r="F392" i="6" s="1"/>
  <c r="AA112" i="7"/>
  <c r="G303" i="6"/>
  <c r="G392" i="6" s="1"/>
  <c r="AD391" i="6"/>
  <c r="AD392" i="6" s="1"/>
  <c r="Y392" i="7"/>
  <c r="X393" i="10"/>
  <c r="E303" i="6"/>
  <c r="E392" i="6" s="1"/>
  <c r="C111" i="6"/>
  <c r="C214" i="6"/>
  <c r="E304" i="6" s="1"/>
  <c r="C114" i="7"/>
  <c r="O113" i="7"/>
  <c r="C217" i="7"/>
  <c r="C307" i="7" s="1"/>
  <c r="C396" i="7" s="1"/>
  <c r="Q303" i="6"/>
  <c r="Q392" i="6" s="1"/>
  <c r="Q216" i="12"/>
  <c r="Q306" i="12" s="1"/>
  <c r="M217" i="12"/>
  <c r="I217" i="12"/>
  <c r="E217" i="12"/>
  <c r="L217" i="12"/>
  <c r="H217" i="12"/>
  <c r="K217" i="12"/>
  <c r="G217" i="12"/>
  <c r="N217" i="12"/>
  <c r="J217" i="12"/>
  <c r="F217" i="12"/>
  <c r="X217" i="12"/>
  <c r="U217" i="12"/>
  <c r="AE217" i="12"/>
  <c r="R217" i="12"/>
  <c r="AH217" i="12"/>
  <c r="AJ217" i="12"/>
  <c r="AG217" i="12"/>
  <c r="AI217" i="12"/>
  <c r="Z217" i="12"/>
  <c r="T217" i="12"/>
  <c r="Y217" i="12"/>
  <c r="V217" i="12"/>
  <c r="W217" i="12"/>
  <c r="S217" i="12"/>
  <c r="AD217" i="12"/>
  <c r="AL217" i="12"/>
  <c r="AF217" i="12"/>
  <c r="AK217" i="12"/>
  <c r="AC215" i="12"/>
  <c r="AC305" i="12" s="1"/>
  <c r="AB112" i="12"/>
  <c r="D217" i="12"/>
  <c r="D114" i="12"/>
  <c r="P113" i="12"/>
  <c r="AI306" i="12"/>
  <c r="AE306" i="12"/>
  <c r="Y306" i="12"/>
  <c r="Y395" i="12" s="1"/>
  <c r="U306" i="12"/>
  <c r="K306" i="12"/>
  <c r="G306" i="12"/>
  <c r="AK306" i="12"/>
  <c r="AG306" i="12"/>
  <c r="W306" i="12"/>
  <c r="S306" i="12"/>
  <c r="M306" i="12"/>
  <c r="I306" i="12"/>
  <c r="E306" i="12"/>
  <c r="AJ306" i="12"/>
  <c r="AF306" i="12"/>
  <c r="Z306" i="12"/>
  <c r="V306" i="12"/>
  <c r="R306" i="12"/>
  <c r="L306" i="12"/>
  <c r="H306" i="12"/>
  <c r="D306" i="12"/>
  <c r="D395" i="12" s="1"/>
  <c r="AD306" i="12"/>
  <c r="J306" i="12"/>
  <c r="X306" i="12"/>
  <c r="X395" i="12" s="1"/>
  <c r="F306" i="12"/>
  <c r="AL306" i="12"/>
  <c r="T306" i="12"/>
  <c r="AH306" i="12"/>
  <c r="N306" i="12"/>
  <c r="J216" i="11"/>
  <c r="F216" i="11"/>
  <c r="M216" i="11"/>
  <c r="I216" i="11"/>
  <c r="E216" i="11"/>
  <c r="L216" i="11"/>
  <c r="H216" i="11"/>
  <c r="K216" i="11"/>
  <c r="G216" i="11"/>
  <c r="AD216" i="11"/>
  <c r="N216" i="11"/>
  <c r="T216" i="11"/>
  <c r="V216" i="11"/>
  <c r="AG216" i="11"/>
  <c r="W216" i="11"/>
  <c r="R216" i="11"/>
  <c r="AL216" i="11"/>
  <c r="U216" i="11"/>
  <c r="AE216" i="11"/>
  <c r="AF216" i="11"/>
  <c r="S216" i="11"/>
  <c r="AK216" i="11"/>
  <c r="Y216" i="11"/>
  <c r="AH216" i="11"/>
  <c r="Z216" i="11"/>
  <c r="AI216" i="11"/>
  <c r="X216" i="11"/>
  <c r="AJ216" i="11"/>
  <c r="AJ305" i="11"/>
  <c r="AF305" i="11"/>
  <c r="Z305" i="11"/>
  <c r="Z394" i="11" s="1"/>
  <c r="V305" i="11"/>
  <c r="R305" i="11"/>
  <c r="L305" i="11"/>
  <c r="H305" i="11"/>
  <c r="D305" i="11"/>
  <c r="D394" i="11" s="1"/>
  <c r="AI305" i="11"/>
  <c r="AE305" i="11"/>
  <c r="Y305" i="11"/>
  <c r="U305" i="11"/>
  <c r="Q305" i="11"/>
  <c r="Q394" i="11" s="1"/>
  <c r="K305" i="11"/>
  <c r="G305" i="11"/>
  <c r="AL305" i="11"/>
  <c r="AH305" i="11"/>
  <c r="AD305" i="11"/>
  <c r="X305" i="11"/>
  <c r="T305" i="11"/>
  <c r="T394" i="11" s="1"/>
  <c r="N305" i="11"/>
  <c r="J305" i="11"/>
  <c r="F305" i="11"/>
  <c r="AK305" i="11"/>
  <c r="AG305" i="11"/>
  <c r="AC305" i="11"/>
  <c r="W305" i="11"/>
  <c r="W394" i="11" s="1"/>
  <c r="S305" i="11"/>
  <c r="M305" i="11"/>
  <c r="I305" i="11"/>
  <c r="E305" i="11"/>
  <c r="D216" i="11"/>
  <c r="D113" i="11"/>
  <c r="AE216" i="8"/>
  <c r="S216" i="8"/>
  <c r="Y216" i="8"/>
  <c r="AK216" i="8"/>
  <c r="T216" i="8"/>
  <c r="AF216" i="8"/>
  <c r="X216" i="8"/>
  <c r="AJ216" i="8"/>
  <c r="AI216" i="8"/>
  <c r="W216" i="8"/>
  <c r="AG216" i="8"/>
  <c r="U216" i="8"/>
  <c r="AD216" i="8"/>
  <c r="R216" i="8"/>
  <c r="AH216" i="8"/>
  <c r="V216" i="8"/>
  <c r="N216" i="8"/>
  <c r="AL216" i="8"/>
  <c r="Z216" i="8"/>
  <c r="M216" i="10"/>
  <c r="I216" i="10"/>
  <c r="E216" i="10"/>
  <c r="K216" i="10"/>
  <c r="G216" i="10"/>
  <c r="N216" i="10"/>
  <c r="J216" i="10"/>
  <c r="F216" i="10"/>
  <c r="L216" i="10"/>
  <c r="H216" i="10"/>
  <c r="AD216" i="10"/>
  <c r="AJ216" i="10"/>
  <c r="AG216" i="10"/>
  <c r="AE216" i="10"/>
  <c r="W216" i="10"/>
  <c r="T216" i="10"/>
  <c r="Y216" i="10"/>
  <c r="R216" i="10"/>
  <c r="AF216" i="10"/>
  <c r="AH216" i="10"/>
  <c r="AK216" i="10"/>
  <c r="AI216" i="10"/>
  <c r="AL216" i="10"/>
  <c r="V216" i="10"/>
  <c r="X216" i="10"/>
  <c r="U216" i="10"/>
  <c r="Z216" i="10"/>
  <c r="S216" i="10"/>
  <c r="Q215" i="10"/>
  <c r="Q305" i="10" s="1"/>
  <c r="Q394" i="10" s="1"/>
  <c r="J216" i="8"/>
  <c r="F216" i="8"/>
  <c r="M216" i="8"/>
  <c r="I216" i="8"/>
  <c r="E216" i="8"/>
  <c r="L216" i="8"/>
  <c r="H216" i="8"/>
  <c r="K216" i="8"/>
  <c r="G216" i="8"/>
  <c r="AC214" i="10"/>
  <c r="AC304" i="10" s="1"/>
  <c r="G393" i="10"/>
  <c r="W393" i="10"/>
  <c r="F393" i="10"/>
  <c r="R393" i="8"/>
  <c r="M393" i="10"/>
  <c r="AL393" i="10"/>
  <c r="D216" i="10"/>
  <c r="D113" i="10"/>
  <c r="P112" i="10"/>
  <c r="AB111" i="10"/>
  <c r="AI305" i="10"/>
  <c r="AI394" i="10" s="1"/>
  <c r="AE305" i="10"/>
  <c r="AE394" i="10" s="1"/>
  <c r="Y305" i="10"/>
  <c r="Y394" i="10" s="1"/>
  <c r="U305" i="10"/>
  <c r="U394" i="10" s="1"/>
  <c r="K305" i="10"/>
  <c r="K394" i="10" s="1"/>
  <c r="G305" i="10"/>
  <c r="AL305" i="10"/>
  <c r="AH305" i="10"/>
  <c r="AH394" i="10" s="1"/>
  <c r="AD305" i="10"/>
  <c r="AD394" i="10" s="1"/>
  <c r="X305" i="10"/>
  <c r="T305" i="10"/>
  <c r="T394" i="10" s="1"/>
  <c r="N305" i="10"/>
  <c r="N394" i="10" s="1"/>
  <c r="J305" i="10"/>
  <c r="J394" i="10" s="1"/>
  <c r="F305" i="10"/>
  <c r="AK305" i="10"/>
  <c r="AK394" i="10" s="1"/>
  <c r="AG305" i="10"/>
  <c r="W305" i="10"/>
  <c r="S305" i="10"/>
  <c r="S394" i="10" s="1"/>
  <c r="M305" i="10"/>
  <c r="I305" i="10"/>
  <c r="E305" i="10"/>
  <c r="E394" i="10" s="1"/>
  <c r="V305" i="10"/>
  <c r="V394" i="10" s="1"/>
  <c r="D305" i="10"/>
  <c r="D394" i="10" s="1"/>
  <c r="AJ305" i="10"/>
  <c r="AJ394" i="10" s="1"/>
  <c r="R305" i="10"/>
  <c r="R394" i="10" s="1"/>
  <c r="AF305" i="10"/>
  <c r="AF394" i="10" s="1"/>
  <c r="L305" i="10"/>
  <c r="L394" i="10" s="1"/>
  <c r="Z305" i="10"/>
  <c r="Z394" i="10" s="1"/>
  <c r="H305" i="10"/>
  <c r="H394" i="10" s="1"/>
  <c r="D216" i="8"/>
  <c r="D113" i="8"/>
  <c r="AK305" i="8"/>
  <c r="AK394" i="8" s="1"/>
  <c r="AG305" i="8"/>
  <c r="AG394" i="8" s="1"/>
  <c r="AC305" i="8"/>
  <c r="AC394" i="8" s="1"/>
  <c r="W305" i="8"/>
  <c r="W394" i="8" s="1"/>
  <c r="S305" i="8"/>
  <c r="S394" i="8" s="1"/>
  <c r="AI305" i="8"/>
  <c r="AI394" i="8" s="1"/>
  <c r="AD305" i="8"/>
  <c r="AD394" i="8" s="1"/>
  <c r="V305" i="8"/>
  <c r="V394" i="8" s="1"/>
  <c r="Q305" i="8"/>
  <c r="Q394" i="8" s="1"/>
  <c r="K305" i="8"/>
  <c r="K394" i="8" s="1"/>
  <c r="G305" i="8"/>
  <c r="G394" i="8" s="1"/>
  <c r="AJ305" i="8"/>
  <c r="AJ394" i="8" s="1"/>
  <c r="AE305" i="8"/>
  <c r="AE394" i="8" s="1"/>
  <c r="X305" i="8"/>
  <c r="X394" i="8" s="1"/>
  <c r="R305" i="8"/>
  <c r="L305" i="8"/>
  <c r="L394" i="8" s="1"/>
  <c r="H305" i="8"/>
  <c r="D305" i="8"/>
  <c r="D394" i="8" s="1"/>
  <c r="AL305" i="8"/>
  <c r="AL394" i="8" s="1"/>
  <c r="Y305" i="8"/>
  <c r="Y394" i="8" s="1"/>
  <c r="M305" i="8"/>
  <c r="M394" i="8" s="1"/>
  <c r="E305" i="8"/>
  <c r="E394" i="8" s="1"/>
  <c r="AH305" i="8"/>
  <c r="U305" i="8"/>
  <c r="U394" i="8" s="1"/>
  <c r="J305" i="8"/>
  <c r="J394" i="8" s="1"/>
  <c r="AF305" i="8"/>
  <c r="AF394" i="8" s="1"/>
  <c r="T305" i="8"/>
  <c r="T394" i="8" s="1"/>
  <c r="I305" i="8"/>
  <c r="I394" i="8" s="1"/>
  <c r="Z305" i="8"/>
  <c r="Z394" i="8" s="1"/>
  <c r="N305" i="8"/>
  <c r="N394" i="8" s="1"/>
  <c r="F305" i="8"/>
  <c r="F394" i="8" s="1"/>
  <c r="R392" i="7"/>
  <c r="F215" i="7"/>
  <c r="J215" i="7"/>
  <c r="D215" i="7"/>
  <c r="G215" i="7"/>
  <c r="K215" i="7"/>
  <c r="E215" i="7"/>
  <c r="I215" i="7"/>
  <c r="H215" i="7"/>
  <c r="L215" i="7"/>
  <c r="M215" i="7"/>
  <c r="T215" i="7"/>
  <c r="AC215" i="7"/>
  <c r="S215" i="7"/>
  <c r="AD215" i="7"/>
  <c r="Y215" i="7"/>
  <c r="AF215" i="7"/>
  <c r="R215" i="7"/>
  <c r="AJ215" i="7"/>
  <c r="Q215" i="7"/>
  <c r="AE215" i="7"/>
  <c r="V215" i="7"/>
  <c r="U215" i="7"/>
  <c r="AI215" i="7"/>
  <c r="AK215" i="7"/>
  <c r="X215" i="7"/>
  <c r="AG215" i="7"/>
  <c r="W215" i="7"/>
  <c r="AH215" i="7"/>
  <c r="AJ304" i="7"/>
  <c r="AJ393" i="7" s="1"/>
  <c r="AF304" i="7"/>
  <c r="AB304" i="7"/>
  <c r="AI304" i="7"/>
  <c r="AE304" i="7"/>
  <c r="AG304" i="7"/>
  <c r="AD304" i="7"/>
  <c r="AD393" i="7" s="1"/>
  <c r="AK304" i="7"/>
  <c r="AC304" i="7"/>
  <c r="X304" i="7"/>
  <c r="T304" i="7"/>
  <c r="T393" i="7" s="1"/>
  <c r="P304" i="7"/>
  <c r="AH304" i="7"/>
  <c r="AH393" i="7" s="1"/>
  <c r="W304" i="7"/>
  <c r="W393" i="7" s="1"/>
  <c r="S304" i="7"/>
  <c r="V304" i="7"/>
  <c r="V393" i="7" s="1"/>
  <c r="R304" i="7"/>
  <c r="Y304" i="7"/>
  <c r="E304" i="7"/>
  <c r="E393" i="7" s="1"/>
  <c r="U304" i="7"/>
  <c r="U393" i="7" s="1"/>
  <c r="Q304" i="7"/>
  <c r="Q393" i="7" s="1"/>
  <c r="G304" i="7"/>
  <c r="G393" i="7" s="1"/>
  <c r="K304" i="7"/>
  <c r="K393" i="7" s="1"/>
  <c r="F304" i="7"/>
  <c r="L304" i="7"/>
  <c r="H304" i="7"/>
  <c r="H393" i="7" s="1"/>
  <c r="M304" i="7"/>
  <c r="M393" i="7" s="1"/>
  <c r="I304" i="7"/>
  <c r="I393" i="7" s="1"/>
  <c r="D304" i="7"/>
  <c r="D393" i="7" s="1"/>
  <c r="J304" i="7"/>
  <c r="J393" i="7" s="1"/>
  <c r="X112" i="7"/>
  <c r="AE113" i="11"/>
  <c r="AG113" i="8"/>
  <c r="AK113" i="10"/>
  <c r="AC112" i="12"/>
  <c r="I113" i="8"/>
  <c r="Q112" i="10"/>
  <c r="M114" i="12"/>
  <c r="Q111" i="6"/>
  <c r="H111" i="6"/>
  <c r="L113" i="8"/>
  <c r="N114" i="12"/>
  <c r="V111" i="6"/>
  <c r="V113" i="10"/>
  <c r="H114" i="12"/>
  <c r="N113" i="10"/>
  <c r="M113" i="11"/>
  <c r="AC112" i="7"/>
  <c r="K113" i="11"/>
  <c r="AD113" i="8"/>
  <c r="T114" i="12"/>
  <c r="U111" i="6"/>
  <c r="I111" i="6"/>
  <c r="J113" i="10"/>
  <c r="Y113" i="10"/>
  <c r="L111" i="6"/>
  <c r="F112" i="7"/>
  <c r="E113" i="8"/>
  <c r="F113" i="8"/>
  <c r="AJ114" i="12"/>
  <c r="E114" i="12"/>
  <c r="AD113" i="10"/>
  <c r="S113" i="11"/>
  <c r="AE112" i="7"/>
  <c r="AG113" i="11"/>
  <c r="K113" i="10"/>
  <c r="AK114" i="12"/>
  <c r="AK111" i="6"/>
  <c r="F111" i="6"/>
  <c r="AH114" i="12"/>
  <c r="AH113" i="10"/>
  <c r="M112" i="7"/>
  <c r="V113" i="11"/>
  <c r="U112" i="7"/>
  <c r="AK113" i="8"/>
  <c r="T112" i="7"/>
  <c r="E111" i="6"/>
  <c r="S113" i="10"/>
  <c r="K111" i="6"/>
  <c r="K112" i="7"/>
  <c r="G113" i="10"/>
  <c r="I114" i="12"/>
  <c r="AI112" i="7"/>
  <c r="AJ111" i="6"/>
  <c r="Y114" i="12"/>
  <c r="AC111" i="10"/>
  <c r="AK112" i="7"/>
  <c r="G113" i="11"/>
  <c r="N113" i="8"/>
  <c r="AG114" i="12"/>
  <c r="P113" i="7"/>
  <c r="M111" i="6"/>
  <c r="T113" i="11"/>
  <c r="L113" i="11"/>
  <c r="J114" i="12"/>
  <c r="I113" i="10"/>
  <c r="AF112" i="7"/>
  <c r="AD113" i="11"/>
  <c r="S114" i="12"/>
  <c r="D111" i="6"/>
  <c r="S113" i="8"/>
  <c r="Z114" i="12"/>
  <c r="AI114" i="12"/>
  <c r="AF113" i="8"/>
  <c r="AK113" i="11"/>
  <c r="I112" i="7"/>
  <c r="G111" i="6"/>
  <c r="U113" i="11"/>
  <c r="R112" i="7"/>
  <c r="Y113" i="8"/>
  <c r="AL114" i="12"/>
  <c r="AL113" i="8"/>
  <c r="L114" i="12"/>
  <c r="Y112" i="7"/>
  <c r="AI111" i="6"/>
  <c r="J113" i="8"/>
  <c r="M113" i="10"/>
  <c r="L112" i="7"/>
  <c r="E113" i="11"/>
  <c r="R113" i="10"/>
  <c r="AI113" i="8"/>
  <c r="AE114" i="12"/>
  <c r="W113" i="8"/>
  <c r="W112" i="7"/>
  <c r="T113" i="8"/>
  <c r="X111" i="6"/>
  <c r="AD112" i="7"/>
  <c r="AF113" i="11"/>
  <c r="AE113" i="10"/>
  <c r="W111" i="6"/>
  <c r="V112" i="7"/>
  <c r="W113" i="11"/>
  <c r="X113" i="8"/>
  <c r="AG113" i="10"/>
  <c r="AD114" i="12"/>
  <c r="U113" i="10"/>
  <c r="U113" i="8"/>
  <c r="G114" i="12"/>
  <c r="AF111" i="6"/>
  <c r="AG112" i="7"/>
  <c r="H112" i="7"/>
  <c r="AB112" i="7"/>
  <c r="E112" i="7"/>
  <c r="R114" i="12"/>
  <c r="W113" i="10"/>
  <c r="F113" i="10"/>
  <c r="R113" i="11"/>
  <c r="Y113" i="11"/>
  <c r="AH113" i="8"/>
  <c r="M113" i="8"/>
  <c r="G112" i="7"/>
  <c r="K113" i="8"/>
  <c r="AJ113" i="10"/>
  <c r="U114" i="12"/>
  <c r="AH111" i="6"/>
  <c r="J111" i="6"/>
  <c r="AJ113" i="11"/>
  <c r="AH113" i="11"/>
  <c r="F114" i="12"/>
  <c r="D112" i="7"/>
  <c r="K114" i="12"/>
  <c r="V114" i="12"/>
  <c r="AL113" i="10"/>
  <c r="R113" i="8"/>
  <c r="AI113" i="11"/>
  <c r="H113" i="8"/>
  <c r="AD111" i="6"/>
  <c r="AF114" i="12"/>
  <c r="AE113" i="8"/>
  <c r="G113" i="8"/>
  <c r="T113" i="10"/>
  <c r="AL113" i="11"/>
  <c r="AE111" i="6"/>
  <c r="W114" i="12"/>
  <c r="Q113" i="12"/>
  <c r="X113" i="11"/>
  <c r="Z113" i="8"/>
  <c r="S112" i="7"/>
  <c r="AI113" i="10"/>
  <c r="H113" i="10"/>
  <c r="Z113" i="11"/>
  <c r="AJ112" i="7"/>
  <c r="J113" i="11"/>
  <c r="AG111" i="6"/>
  <c r="F113" i="11"/>
  <c r="L113" i="10"/>
  <c r="Y111" i="6"/>
  <c r="X114" i="12"/>
  <c r="Q112" i="7"/>
  <c r="AF113" i="10"/>
  <c r="AH112" i="7"/>
  <c r="X113" i="10"/>
  <c r="R111" i="6"/>
  <c r="AJ113" i="8"/>
  <c r="S111" i="6"/>
  <c r="N113" i="11"/>
  <c r="I113" i="11"/>
  <c r="Z113" i="10"/>
  <c r="V113" i="8"/>
  <c r="H113" i="11"/>
  <c r="AC111" i="6"/>
  <c r="J112" i="7"/>
  <c r="E113" i="10"/>
  <c r="T111" i="6"/>
  <c r="S392" i="6" l="1"/>
  <c r="F393" i="7"/>
  <c r="P393" i="7"/>
  <c r="AK393" i="7"/>
  <c r="AI393" i="7"/>
  <c r="AE393" i="7"/>
  <c r="H394" i="8"/>
  <c r="S393" i="7"/>
  <c r="AH394" i="8"/>
  <c r="X394" i="10"/>
  <c r="AC393" i="10"/>
  <c r="AB392" i="6"/>
  <c r="U392" i="6"/>
  <c r="AF393" i="7"/>
  <c r="J392" i="6"/>
  <c r="Y393" i="7"/>
  <c r="X393" i="7"/>
  <c r="AG393" i="7"/>
  <c r="L393" i="7"/>
  <c r="R393" i="7"/>
  <c r="AC393" i="7"/>
  <c r="I394" i="10"/>
  <c r="AG394" i="10"/>
  <c r="AC392" i="6"/>
  <c r="AC393" i="6" s="1"/>
  <c r="AB380" i="7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AB393" i="7" s="1"/>
  <c r="AF304" i="6"/>
  <c r="AF393" i="6" s="1"/>
  <c r="I55" i="9"/>
  <c r="BF416" i="14"/>
  <c r="F55" i="9"/>
  <c r="BC416" i="14"/>
  <c r="BJ416" i="14"/>
  <c r="K55" i="9"/>
  <c r="BH416" i="14"/>
  <c r="AE54" i="9"/>
  <c r="S54" i="9"/>
  <c r="AF54" i="9"/>
  <c r="T54" i="9"/>
  <c r="H55" i="9"/>
  <c r="BE416" i="14"/>
  <c r="D55" i="9"/>
  <c r="BA416" i="14"/>
  <c r="G55" i="9"/>
  <c r="BD416" i="14"/>
  <c r="AB54" i="9"/>
  <c r="P54" i="9"/>
  <c r="AC54" i="9"/>
  <c r="Q54" i="9"/>
  <c r="AK53" i="9"/>
  <c r="Y53" i="9"/>
  <c r="AH54" i="9"/>
  <c r="V54" i="9"/>
  <c r="J55" i="9"/>
  <c r="BG416" i="14"/>
  <c r="M54" i="9"/>
  <c r="AG54" i="9"/>
  <c r="U54" i="9"/>
  <c r="L55" i="9"/>
  <c r="BI416" i="14"/>
  <c r="E55" i="9"/>
  <c r="BB416" i="14"/>
  <c r="AJ54" i="9"/>
  <c r="X54" i="9"/>
  <c r="AI54" i="9"/>
  <c r="W54" i="9"/>
  <c r="AD54" i="9"/>
  <c r="R54" i="9"/>
  <c r="Z422" i="14"/>
  <c r="Y422" i="14"/>
  <c r="X422" i="14"/>
  <c r="T422" i="14"/>
  <c r="S423" i="14"/>
  <c r="R423" i="13"/>
  <c r="X429" i="13"/>
  <c r="V422" i="13"/>
  <c r="T429" i="13"/>
  <c r="Z431" i="13"/>
  <c r="W422" i="13"/>
  <c r="S426" i="13"/>
  <c r="Y427" i="13"/>
  <c r="U428" i="13"/>
  <c r="AO416" i="14"/>
  <c r="E417" i="14"/>
  <c r="L417" i="14"/>
  <c r="AV416" i="14"/>
  <c r="AS416" i="14"/>
  <c r="I417" i="14"/>
  <c r="D255" i="14"/>
  <c r="D152" i="14"/>
  <c r="Q152" i="14" s="1"/>
  <c r="R151" i="14"/>
  <c r="R255" i="14" s="1"/>
  <c r="P151" i="14"/>
  <c r="AB151" i="14" s="1"/>
  <c r="Q255" i="14"/>
  <c r="L151" i="14"/>
  <c r="L255" i="14" s="1"/>
  <c r="AG151" i="14"/>
  <c r="AG255" i="14" s="1"/>
  <c r="AI151" i="14"/>
  <c r="AI255" i="14" s="1"/>
  <c r="V151" i="14"/>
  <c r="V255" i="14" s="1"/>
  <c r="U151" i="14"/>
  <c r="U255" i="14" s="1"/>
  <c r="AK151" i="14"/>
  <c r="AK255" i="14" s="1"/>
  <c r="AE151" i="14"/>
  <c r="AE255" i="14" s="1"/>
  <c r="Y151" i="14"/>
  <c r="Y255" i="14" s="1"/>
  <c r="E151" i="14"/>
  <c r="E255" i="14" s="1"/>
  <c r="X151" i="14"/>
  <c r="X255" i="14" s="1"/>
  <c r="AH151" i="14"/>
  <c r="AH255" i="14" s="1"/>
  <c r="N151" i="14"/>
  <c r="N255" i="14" s="1"/>
  <c r="J151" i="14"/>
  <c r="J255" i="14" s="1"/>
  <c r="M151" i="14"/>
  <c r="M255" i="14" s="1"/>
  <c r="AL151" i="14"/>
  <c r="AL255" i="14" s="1"/>
  <c r="AJ151" i="14"/>
  <c r="AJ255" i="14" s="1"/>
  <c r="S151" i="14"/>
  <c r="S255" i="14" s="1"/>
  <c r="Z151" i="14"/>
  <c r="Z255" i="14" s="1"/>
  <c r="AD151" i="14"/>
  <c r="AD255" i="14" s="1"/>
  <c r="F151" i="14"/>
  <c r="F255" i="14" s="1"/>
  <c r="I151" i="14"/>
  <c r="I255" i="14" s="1"/>
  <c r="H151" i="14"/>
  <c r="H255" i="14" s="1"/>
  <c r="W151" i="14"/>
  <c r="W255" i="14" s="1"/>
  <c r="T151" i="14"/>
  <c r="T255" i="14" s="1"/>
  <c r="K151" i="14"/>
  <c r="K255" i="14" s="1"/>
  <c r="G151" i="14"/>
  <c r="G255" i="14" s="1"/>
  <c r="AF151" i="14"/>
  <c r="AF255" i="14" s="1"/>
  <c r="AC151" i="14"/>
  <c r="AC255" i="14" s="1"/>
  <c r="K417" i="14"/>
  <c r="AU416" i="14"/>
  <c r="AW416" i="14"/>
  <c r="M417" i="14"/>
  <c r="AT416" i="14"/>
  <c r="J417" i="14"/>
  <c r="AK344" i="14"/>
  <c r="AK433" i="14" s="1"/>
  <c r="AG344" i="14"/>
  <c r="AG433" i="14" s="1"/>
  <c r="AC344" i="14"/>
  <c r="AC433" i="14" s="1"/>
  <c r="W344" i="14"/>
  <c r="W433" i="14" s="1"/>
  <c r="S344" i="14"/>
  <c r="M344" i="14"/>
  <c r="I344" i="14"/>
  <c r="E344" i="14"/>
  <c r="AL344" i="14"/>
  <c r="AL433" i="14" s="1"/>
  <c r="AF344" i="14"/>
  <c r="AF433" i="14" s="1"/>
  <c r="Y344" i="14"/>
  <c r="T344" i="14"/>
  <c r="L344" i="14"/>
  <c r="G344" i="14"/>
  <c r="AJ344" i="14"/>
  <c r="AJ433" i="14" s="1"/>
  <c r="AE344" i="14"/>
  <c r="AE433" i="14" s="1"/>
  <c r="X344" i="14"/>
  <c r="R344" i="14"/>
  <c r="R433" i="14" s="1"/>
  <c r="K344" i="14"/>
  <c r="F344" i="14"/>
  <c r="AI344" i="14"/>
  <c r="AI433" i="14" s="1"/>
  <c r="V344" i="14"/>
  <c r="V433" i="14" s="1"/>
  <c r="J344" i="14"/>
  <c r="AH344" i="14"/>
  <c r="AH433" i="14" s="1"/>
  <c r="U344" i="14"/>
  <c r="U433" i="14" s="1"/>
  <c r="H344" i="14"/>
  <c r="N344" i="14"/>
  <c r="AD344" i="14"/>
  <c r="AD433" i="14" s="1"/>
  <c r="D344" i="14"/>
  <c r="D433" i="14" s="1"/>
  <c r="Z344" i="14"/>
  <c r="Q344" i="14"/>
  <c r="Q433" i="14" s="1"/>
  <c r="N417" i="14"/>
  <c r="AX416" i="14"/>
  <c r="G417" i="14"/>
  <c r="AQ416" i="14"/>
  <c r="H417" i="14"/>
  <c r="AR416" i="14"/>
  <c r="F417" i="14"/>
  <c r="AP416" i="14"/>
  <c r="D255" i="13"/>
  <c r="D152" i="13"/>
  <c r="Q151" i="13"/>
  <c r="Q255" i="13" s="1"/>
  <c r="AC151" i="13"/>
  <c r="AC255" i="13" s="1"/>
  <c r="F151" i="13"/>
  <c r="F255" i="13" s="1"/>
  <c r="L151" i="13"/>
  <c r="L255" i="13" s="1"/>
  <c r="W151" i="13"/>
  <c r="W255" i="13" s="1"/>
  <c r="AL151" i="13"/>
  <c r="AL255" i="13" s="1"/>
  <c r="N151" i="13"/>
  <c r="N255" i="13" s="1"/>
  <c r="AJ151" i="13"/>
  <c r="AJ255" i="13" s="1"/>
  <c r="AD151" i="13"/>
  <c r="AD255" i="13" s="1"/>
  <c r="Z151" i="13"/>
  <c r="Z255" i="13" s="1"/>
  <c r="AH151" i="13"/>
  <c r="AH255" i="13" s="1"/>
  <c r="Y151" i="13"/>
  <c r="Y255" i="13" s="1"/>
  <c r="X151" i="13"/>
  <c r="X255" i="13" s="1"/>
  <c r="R151" i="13"/>
  <c r="R255" i="13" s="1"/>
  <c r="K151" i="13"/>
  <c r="K255" i="13" s="1"/>
  <c r="E151" i="13"/>
  <c r="E255" i="13" s="1"/>
  <c r="T151" i="13"/>
  <c r="T255" i="13" s="1"/>
  <c r="AI151" i="13"/>
  <c r="AI255" i="13" s="1"/>
  <c r="AK151" i="13"/>
  <c r="AK255" i="13" s="1"/>
  <c r="AE151" i="13"/>
  <c r="AE255" i="13" s="1"/>
  <c r="S151" i="13"/>
  <c r="S255" i="13" s="1"/>
  <c r="AG151" i="13"/>
  <c r="AG255" i="13" s="1"/>
  <c r="J151" i="13"/>
  <c r="J255" i="13" s="1"/>
  <c r="M151" i="13"/>
  <c r="M255" i="13" s="1"/>
  <c r="H151" i="13"/>
  <c r="H255" i="13" s="1"/>
  <c r="U151" i="13"/>
  <c r="U255" i="13" s="1"/>
  <c r="V151" i="13"/>
  <c r="V255" i="13" s="1"/>
  <c r="G151" i="13"/>
  <c r="G255" i="13" s="1"/>
  <c r="I151" i="13"/>
  <c r="I255" i="13" s="1"/>
  <c r="AF151" i="13"/>
  <c r="AF255" i="13" s="1"/>
  <c r="G417" i="13"/>
  <c r="BC417" i="13" s="1"/>
  <c r="AQ416" i="13"/>
  <c r="F417" i="13"/>
  <c r="BB417" i="13" s="1"/>
  <c r="AP416" i="13"/>
  <c r="K417" i="13"/>
  <c r="BG417" i="13" s="1"/>
  <c r="AU416" i="13"/>
  <c r="N416" i="13"/>
  <c r="BJ416" i="13" s="1"/>
  <c r="AX415" i="13"/>
  <c r="AS416" i="13"/>
  <c r="I417" i="13"/>
  <c r="BE417" i="13" s="1"/>
  <c r="AW416" i="13"/>
  <c r="M417" i="13"/>
  <c r="BI417" i="13" s="1"/>
  <c r="AL344" i="13"/>
  <c r="AL433" i="13" s="1"/>
  <c r="AH344" i="13"/>
  <c r="AH433" i="13" s="1"/>
  <c r="AD344" i="13"/>
  <c r="AD433" i="13" s="1"/>
  <c r="X344" i="13"/>
  <c r="T344" i="13"/>
  <c r="N344" i="13"/>
  <c r="J344" i="13"/>
  <c r="F344" i="13"/>
  <c r="AI344" i="13"/>
  <c r="AI433" i="13" s="1"/>
  <c r="AC344" i="13"/>
  <c r="AC433" i="13" s="1"/>
  <c r="V344" i="13"/>
  <c r="Q344" i="13"/>
  <c r="Q433" i="13" s="1"/>
  <c r="I344" i="13"/>
  <c r="D344" i="13"/>
  <c r="D433" i="13" s="1"/>
  <c r="C72" i="9" s="1"/>
  <c r="AG344" i="13"/>
  <c r="AG433" i="13" s="1"/>
  <c r="Z344" i="13"/>
  <c r="U344" i="13"/>
  <c r="M344" i="13"/>
  <c r="H344" i="13"/>
  <c r="AK344" i="13"/>
  <c r="AK433" i="13" s="1"/>
  <c r="AF344" i="13"/>
  <c r="AF433" i="13" s="1"/>
  <c r="Y344" i="13"/>
  <c r="S344" i="13"/>
  <c r="L344" i="13"/>
  <c r="G344" i="13"/>
  <c r="AJ344" i="13"/>
  <c r="AJ433" i="13" s="1"/>
  <c r="K344" i="13"/>
  <c r="AE344" i="13"/>
  <c r="AE433" i="13" s="1"/>
  <c r="E344" i="13"/>
  <c r="W344" i="13"/>
  <c r="R344" i="13"/>
  <c r="H417" i="13"/>
  <c r="BD417" i="13" s="1"/>
  <c r="AR416" i="13"/>
  <c r="L417" i="13"/>
  <c r="BH417" i="13" s="1"/>
  <c r="AV416" i="13"/>
  <c r="J417" i="13"/>
  <c r="BF417" i="13" s="1"/>
  <c r="AT416" i="13"/>
  <c r="AO416" i="13"/>
  <c r="E417" i="13"/>
  <c r="BA417" i="13" s="1"/>
  <c r="AC394" i="11"/>
  <c r="W378" i="12"/>
  <c r="AU377" i="12"/>
  <c r="Z378" i="12"/>
  <c r="AX377" i="12"/>
  <c r="T378" i="12"/>
  <c r="AR377" i="12"/>
  <c r="Q378" i="12"/>
  <c r="AO377" i="12"/>
  <c r="U378" i="12"/>
  <c r="AS377" i="12"/>
  <c r="V378" i="12"/>
  <c r="AT377" i="12"/>
  <c r="R378" i="12"/>
  <c r="AP377" i="12"/>
  <c r="S378" i="12"/>
  <c r="AQ377" i="12"/>
  <c r="E380" i="12"/>
  <c r="AJ378" i="12"/>
  <c r="BH377" i="12"/>
  <c r="AF378" i="12"/>
  <c r="BD377" i="12"/>
  <c r="AE378" i="12"/>
  <c r="BC377" i="12"/>
  <c r="L379" i="12"/>
  <c r="AV378" i="12"/>
  <c r="K380" i="12"/>
  <c r="AI378" i="12"/>
  <c r="BG377" i="12"/>
  <c r="AL378" i="12"/>
  <c r="BJ377" i="12"/>
  <c r="AK378" i="12"/>
  <c r="BI377" i="12"/>
  <c r="AG378" i="12"/>
  <c r="BE377" i="12"/>
  <c r="I380" i="12"/>
  <c r="F380" i="12"/>
  <c r="AD378" i="12"/>
  <c r="BB377" i="12"/>
  <c r="N380" i="12"/>
  <c r="AC378" i="12"/>
  <c r="BA377" i="12"/>
  <c r="AH378" i="12"/>
  <c r="BF377" i="12"/>
  <c r="J380" i="12"/>
  <c r="M379" i="12"/>
  <c r="AW378" i="12"/>
  <c r="H380" i="12"/>
  <c r="G380" i="12"/>
  <c r="AE378" i="11"/>
  <c r="BC377" i="11"/>
  <c r="AH378" i="11"/>
  <c r="BF377" i="11"/>
  <c r="F380" i="11"/>
  <c r="AL378" i="11"/>
  <c r="BJ377" i="11"/>
  <c r="AK378" i="11"/>
  <c r="BI377" i="11"/>
  <c r="H379" i="11"/>
  <c r="AR378" i="11"/>
  <c r="AJ378" i="11"/>
  <c r="BH377" i="11"/>
  <c r="U378" i="11"/>
  <c r="AS377" i="11"/>
  <c r="K379" i="11"/>
  <c r="AU378" i="11"/>
  <c r="N378" i="11"/>
  <c r="AX377" i="11"/>
  <c r="I380" i="11"/>
  <c r="AG378" i="11"/>
  <c r="BE377" i="11"/>
  <c r="L380" i="11"/>
  <c r="M380" i="11"/>
  <c r="S378" i="11"/>
  <c r="AQ377" i="11"/>
  <c r="Y378" i="11"/>
  <c r="AW377" i="11"/>
  <c r="G380" i="11"/>
  <c r="X378" i="11"/>
  <c r="AV377" i="11"/>
  <c r="AF378" i="11"/>
  <c r="BD377" i="11"/>
  <c r="V378" i="11"/>
  <c r="AT377" i="11"/>
  <c r="J380" i="11"/>
  <c r="AI378" i="11"/>
  <c r="BG377" i="11"/>
  <c r="R378" i="11"/>
  <c r="AP377" i="11"/>
  <c r="AD378" i="11"/>
  <c r="BB377" i="11"/>
  <c r="E379" i="11"/>
  <c r="BA378" i="11"/>
  <c r="AO378" i="11"/>
  <c r="H215" i="6"/>
  <c r="H305" i="6" s="1"/>
  <c r="J215" i="6"/>
  <c r="J305" i="6" s="1"/>
  <c r="K215" i="6"/>
  <c r="I215" i="6"/>
  <c r="I305" i="6" s="1"/>
  <c r="D215" i="6"/>
  <c r="F215" i="6"/>
  <c r="F305" i="6" s="1"/>
  <c r="L215" i="6"/>
  <c r="G215" i="6"/>
  <c r="E215" i="6"/>
  <c r="AI215" i="6"/>
  <c r="T215" i="6"/>
  <c r="AJ215" i="6"/>
  <c r="X215" i="6"/>
  <c r="X305" i="6" s="1"/>
  <c r="M215" i="6"/>
  <c r="W215" i="6"/>
  <c r="AF215" i="6"/>
  <c r="Q215" i="6"/>
  <c r="AH215" i="6"/>
  <c r="S215" i="6"/>
  <c r="U215" i="6"/>
  <c r="Y215" i="6"/>
  <c r="AK215" i="6"/>
  <c r="AG215" i="6"/>
  <c r="R215" i="6"/>
  <c r="AD215" i="6"/>
  <c r="AC215" i="6"/>
  <c r="V215" i="6"/>
  <c r="AE215" i="6"/>
  <c r="P217" i="7"/>
  <c r="AB216" i="7"/>
  <c r="E393" i="6"/>
  <c r="M394" i="10"/>
  <c r="H304" i="6"/>
  <c r="H393" i="6" s="1"/>
  <c r="C112" i="6"/>
  <c r="C215" i="6"/>
  <c r="I304" i="6"/>
  <c r="I393" i="6" s="1"/>
  <c r="L304" i="6"/>
  <c r="L393" i="6" s="1"/>
  <c r="AI392" i="6"/>
  <c r="W304" i="6"/>
  <c r="W393" i="6" s="1"/>
  <c r="AA113" i="7"/>
  <c r="J304" i="6"/>
  <c r="J393" i="6" s="1"/>
  <c r="S304" i="6"/>
  <c r="S393" i="6" s="1"/>
  <c r="D305" i="6"/>
  <c r="C115" i="7"/>
  <c r="O114" i="7"/>
  <c r="C218" i="7"/>
  <c r="C308" i="7" s="1"/>
  <c r="C397" i="7" s="1"/>
  <c r="C304" i="6"/>
  <c r="C393" i="6" s="1"/>
  <c r="F304" i="6"/>
  <c r="F393" i="6" s="1"/>
  <c r="D304" i="6"/>
  <c r="D393" i="6" s="1"/>
  <c r="K304" i="6"/>
  <c r="K393" i="6" s="1"/>
  <c r="AE304" i="6"/>
  <c r="AE393" i="6" s="1"/>
  <c r="AI304" i="6"/>
  <c r="AK304" i="6"/>
  <c r="AK393" i="6" s="1"/>
  <c r="T304" i="6"/>
  <c r="T393" i="6" s="1"/>
  <c r="Q304" i="6"/>
  <c r="Q393" i="6" s="1"/>
  <c r="P304" i="6"/>
  <c r="P393" i="6" s="1"/>
  <c r="R304" i="6"/>
  <c r="R393" i="6" s="1"/>
  <c r="M304" i="6"/>
  <c r="M393" i="6" s="1"/>
  <c r="V304" i="6"/>
  <c r="V393" i="6" s="1"/>
  <c r="Y304" i="6"/>
  <c r="Y393" i="6" s="1"/>
  <c r="AH304" i="6"/>
  <c r="AH393" i="6" s="1"/>
  <c r="AB304" i="6"/>
  <c r="AJ304" i="6"/>
  <c r="AJ393" i="6" s="1"/>
  <c r="AG304" i="6"/>
  <c r="AG393" i="6" s="1"/>
  <c r="AD304" i="6"/>
  <c r="AD393" i="6" s="1"/>
  <c r="U304" i="6"/>
  <c r="U393" i="6" s="1"/>
  <c r="X304" i="6"/>
  <c r="X393" i="6" s="1"/>
  <c r="G304" i="6"/>
  <c r="G393" i="6" s="1"/>
  <c r="Q217" i="12"/>
  <c r="Q307" i="12" s="1"/>
  <c r="L218" i="12"/>
  <c r="H218" i="12"/>
  <c r="K218" i="12"/>
  <c r="G218" i="12"/>
  <c r="N218" i="12"/>
  <c r="J218" i="12"/>
  <c r="F218" i="12"/>
  <c r="M218" i="12"/>
  <c r="I218" i="12"/>
  <c r="E218" i="12"/>
  <c r="X218" i="12"/>
  <c r="U218" i="12"/>
  <c r="AE218" i="12"/>
  <c r="R218" i="12"/>
  <c r="AH218" i="12"/>
  <c r="AJ218" i="12"/>
  <c r="AG218" i="12"/>
  <c r="AI218" i="12"/>
  <c r="Z218" i="12"/>
  <c r="T218" i="12"/>
  <c r="Y218" i="12"/>
  <c r="V218" i="12"/>
  <c r="W218" i="12"/>
  <c r="S218" i="12"/>
  <c r="AD218" i="12"/>
  <c r="AL218" i="12"/>
  <c r="AF218" i="12"/>
  <c r="AK218" i="12"/>
  <c r="AC216" i="12"/>
  <c r="AC306" i="12" s="1"/>
  <c r="AB113" i="12"/>
  <c r="D218" i="12"/>
  <c r="P114" i="12"/>
  <c r="D115" i="12"/>
  <c r="AJ307" i="12"/>
  <c r="AF307" i="12"/>
  <c r="Z307" i="12"/>
  <c r="V307" i="12"/>
  <c r="R307" i="12"/>
  <c r="L307" i="12"/>
  <c r="H307" i="12"/>
  <c r="D307" i="12"/>
  <c r="D396" i="12" s="1"/>
  <c r="AL307" i="12"/>
  <c r="AH307" i="12"/>
  <c r="AD307" i="12"/>
  <c r="X307" i="12"/>
  <c r="X396" i="12" s="1"/>
  <c r="T307" i="12"/>
  <c r="N307" i="12"/>
  <c r="J307" i="12"/>
  <c r="F307" i="12"/>
  <c r="AK307" i="12"/>
  <c r="AG307" i="12"/>
  <c r="W307" i="12"/>
  <c r="S307" i="12"/>
  <c r="M307" i="12"/>
  <c r="I307" i="12"/>
  <c r="E307" i="12"/>
  <c r="AE307" i="12"/>
  <c r="K307" i="12"/>
  <c r="Y307" i="12"/>
  <c r="Y396" i="12" s="1"/>
  <c r="G307" i="12"/>
  <c r="U307" i="12"/>
  <c r="AI307" i="12"/>
  <c r="M217" i="11"/>
  <c r="I217" i="11"/>
  <c r="E217" i="11"/>
  <c r="L217" i="11"/>
  <c r="H217" i="11"/>
  <c r="K217" i="11"/>
  <c r="G217" i="11"/>
  <c r="J217" i="11"/>
  <c r="F217" i="11"/>
  <c r="AD217" i="11"/>
  <c r="N217" i="11"/>
  <c r="T217" i="11"/>
  <c r="V217" i="11"/>
  <c r="AG217" i="11"/>
  <c r="W217" i="11"/>
  <c r="R217" i="11"/>
  <c r="AL217" i="11"/>
  <c r="U217" i="11"/>
  <c r="AE217" i="11"/>
  <c r="AF217" i="11"/>
  <c r="S217" i="11"/>
  <c r="AK217" i="11"/>
  <c r="Y217" i="11"/>
  <c r="AH217" i="11"/>
  <c r="Z217" i="11"/>
  <c r="AI217" i="11"/>
  <c r="X217" i="11"/>
  <c r="AJ217" i="11"/>
  <c r="D217" i="11"/>
  <c r="D114" i="11"/>
  <c r="AI306" i="11"/>
  <c r="AE306" i="11"/>
  <c r="Y306" i="11"/>
  <c r="U306" i="11"/>
  <c r="AK306" i="11"/>
  <c r="AF306" i="11"/>
  <c r="X306" i="11"/>
  <c r="S306" i="11"/>
  <c r="M306" i="11"/>
  <c r="I306" i="11"/>
  <c r="E306" i="11"/>
  <c r="AJ306" i="11"/>
  <c r="AD306" i="11"/>
  <c r="W306" i="11"/>
  <c r="W395" i="11" s="1"/>
  <c r="R306" i="11"/>
  <c r="L306" i="11"/>
  <c r="H306" i="11"/>
  <c r="D306" i="11"/>
  <c r="D395" i="11" s="1"/>
  <c r="AH306" i="11"/>
  <c r="AC306" i="11"/>
  <c r="V306" i="11"/>
  <c r="Q306" i="11"/>
  <c r="Q395" i="11" s="1"/>
  <c r="K306" i="11"/>
  <c r="G306" i="11"/>
  <c r="AL306" i="11"/>
  <c r="AG306" i="11"/>
  <c r="Z306" i="11"/>
  <c r="Z395" i="11" s="1"/>
  <c r="T306" i="11"/>
  <c r="T395" i="11" s="1"/>
  <c r="N306" i="11"/>
  <c r="J306" i="11"/>
  <c r="F306" i="11"/>
  <c r="AE217" i="8"/>
  <c r="S217" i="8"/>
  <c r="Y217" i="8"/>
  <c r="AK217" i="8"/>
  <c r="T217" i="8"/>
  <c r="AF217" i="8"/>
  <c r="X217" i="8"/>
  <c r="AJ217" i="8"/>
  <c r="AI217" i="8"/>
  <c r="W217" i="8"/>
  <c r="AG217" i="8"/>
  <c r="U217" i="8"/>
  <c r="AD217" i="8"/>
  <c r="R217" i="8"/>
  <c r="AH217" i="8"/>
  <c r="V217" i="8"/>
  <c r="N217" i="8"/>
  <c r="AL217" i="8"/>
  <c r="Z217" i="8"/>
  <c r="Q216" i="10"/>
  <c r="L217" i="10"/>
  <c r="H217" i="10"/>
  <c r="N217" i="10"/>
  <c r="J217" i="10"/>
  <c r="F217" i="10"/>
  <c r="M217" i="10"/>
  <c r="I217" i="10"/>
  <c r="E217" i="10"/>
  <c r="K217" i="10"/>
  <c r="G217" i="10"/>
  <c r="AD217" i="10"/>
  <c r="AJ217" i="10"/>
  <c r="AG217" i="10"/>
  <c r="AE217" i="10"/>
  <c r="W217" i="10"/>
  <c r="T217" i="10"/>
  <c r="Y217" i="10"/>
  <c r="R217" i="10"/>
  <c r="AF217" i="10"/>
  <c r="AH217" i="10"/>
  <c r="AK217" i="10"/>
  <c r="AI217" i="10"/>
  <c r="AL217" i="10"/>
  <c r="V217" i="10"/>
  <c r="X217" i="10"/>
  <c r="U217" i="10"/>
  <c r="Z217" i="10"/>
  <c r="S217" i="10"/>
  <c r="M217" i="8"/>
  <c r="I217" i="8"/>
  <c r="E217" i="8"/>
  <c r="L217" i="8"/>
  <c r="H217" i="8"/>
  <c r="K217" i="8"/>
  <c r="G217" i="8"/>
  <c r="J217" i="8"/>
  <c r="F217" i="8"/>
  <c r="AC215" i="10"/>
  <c r="AC305" i="10" s="1"/>
  <c r="F394" i="10"/>
  <c r="AL394" i="10"/>
  <c r="R394" i="8"/>
  <c r="W394" i="10"/>
  <c r="G394" i="10"/>
  <c r="AB112" i="10"/>
  <c r="D217" i="10"/>
  <c r="D114" i="10"/>
  <c r="P113" i="10"/>
  <c r="AJ306" i="10"/>
  <c r="AJ395" i="10" s="1"/>
  <c r="AF306" i="10"/>
  <c r="AF395" i="10" s="1"/>
  <c r="Z306" i="10"/>
  <c r="Z395" i="10" s="1"/>
  <c r="V306" i="10"/>
  <c r="V395" i="10" s="1"/>
  <c r="R306" i="10"/>
  <c r="R395" i="10" s="1"/>
  <c r="L306" i="10"/>
  <c r="L395" i="10" s="1"/>
  <c r="H306" i="10"/>
  <c r="H395" i="10" s="1"/>
  <c r="D306" i="10"/>
  <c r="D395" i="10" s="1"/>
  <c r="AI306" i="10"/>
  <c r="AI395" i="10" s="1"/>
  <c r="AE306" i="10"/>
  <c r="AE395" i="10" s="1"/>
  <c r="Y306" i="10"/>
  <c r="Y395" i="10" s="1"/>
  <c r="U306" i="10"/>
  <c r="U395" i="10" s="1"/>
  <c r="Q306" i="10"/>
  <c r="Q395" i="10" s="1"/>
  <c r="K306" i="10"/>
  <c r="K395" i="10" s="1"/>
  <c r="G306" i="10"/>
  <c r="AL306" i="10"/>
  <c r="AH306" i="10"/>
  <c r="AH395" i="10" s="1"/>
  <c r="AD306" i="10"/>
  <c r="AD395" i="10" s="1"/>
  <c r="X306" i="10"/>
  <c r="X395" i="10" s="1"/>
  <c r="T306" i="10"/>
  <c r="T395" i="10" s="1"/>
  <c r="N306" i="10"/>
  <c r="N395" i="10" s="1"/>
  <c r="J306" i="10"/>
  <c r="J395" i="10" s="1"/>
  <c r="F306" i="10"/>
  <c r="W306" i="10"/>
  <c r="E306" i="10"/>
  <c r="E395" i="10" s="1"/>
  <c r="AK306" i="10"/>
  <c r="AK395" i="10" s="1"/>
  <c r="S306" i="10"/>
  <c r="S395" i="10" s="1"/>
  <c r="AG306" i="10"/>
  <c r="AG395" i="10" s="1"/>
  <c r="M306" i="10"/>
  <c r="M395" i="10" s="1"/>
  <c r="I306" i="10"/>
  <c r="I395" i="10" s="1"/>
  <c r="D217" i="8"/>
  <c r="D114" i="8"/>
  <c r="AL306" i="8"/>
  <c r="AL395" i="8" s="1"/>
  <c r="AH306" i="8"/>
  <c r="AH395" i="8" s="1"/>
  <c r="AD306" i="8"/>
  <c r="AD395" i="8" s="1"/>
  <c r="X306" i="8"/>
  <c r="X395" i="8" s="1"/>
  <c r="T306" i="8"/>
  <c r="T395" i="8" s="1"/>
  <c r="N306" i="8"/>
  <c r="N395" i="8" s="1"/>
  <c r="J306" i="8"/>
  <c r="J395" i="8" s="1"/>
  <c r="F306" i="8"/>
  <c r="F395" i="8" s="1"/>
  <c r="AJ306" i="8"/>
  <c r="AJ395" i="8" s="1"/>
  <c r="AE306" i="8"/>
  <c r="AE395" i="8" s="1"/>
  <c r="W306" i="8"/>
  <c r="W395" i="8" s="1"/>
  <c r="R306" i="8"/>
  <c r="K306" i="8"/>
  <c r="K395" i="8" s="1"/>
  <c r="E306" i="8"/>
  <c r="E395" i="8" s="1"/>
  <c r="AK306" i="8"/>
  <c r="AK395" i="8" s="1"/>
  <c r="AF306" i="8"/>
  <c r="AF395" i="8" s="1"/>
  <c r="Y306" i="8"/>
  <c r="Y395" i="8" s="1"/>
  <c r="S306" i="8"/>
  <c r="S395" i="8" s="1"/>
  <c r="L306" i="8"/>
  <c r="L395" i="8" s="1"/>
  <c r="G306" i="8"/>
  <c r="G395" i="8" s="1"/>
  <c r="Z306" i="8"/>
  <c r="Z395" i="8" s="1"/>
  <c r="M306" i="8"/>
  <c r="M395" i="8" s="1"/>
  <c r="AI306" i="8"/>
  <c r="AI395" i="8" s="1"/>
  <c r="V306" i="8"/>
  <c r="V395" i="8" s="1"/>
  <c r="I306" i="8"/>
  <c r="I395" i="8" s="1"/>
  <c r="AG306" i="8"/>
  <c r="AG395" i="8" s="1"/>
  <c r="U306" i="8"/>
  <c r="U395" i="8" s="1"/>
  <c r="H306" i="8"/>
  <c r="H395" i="8" s="1"/>
  <c r="AC306" i="8"/>
  <c r="AC395" i="8" s="1"/>
  <c r="Q306" i="8"/>
  <c r="Q395" i="8" s="1"/>
  <c r="D306" i="8"/>
  <c r="D395" i="8" s="1"/>
  <c r="F216" i="7"/>
  <c r="J216" i="7"/>
  <c r="D216" i="7"/>
  <c r="G216" i="7"/>
  <c r="K216" i="7"/>
  <c r="E216" i="7"/>
  <c r="I216" i="7"/>
  <c r="H216" i="7"/>
  <c r="L216" i="7"/>
  <c r="M216" i="7"/>
  <c r="T216" i="7"/>
  <c r="AC216" i="7"/>
  <c r="S216" i="7"/>
  <c r="AD216" i="7"/>
  <c r="Y216" i="7"/>
  <c r="AF216" i="7"/>
  <c r="R216" i="7"/>
  <c r="AJ216" i="7"/>
  <c r="Q216" i="7"/>
  <c r="AE216" i="7"/>
  <c r="V216" i="7"/>
  <c r="U216" i="7"/>
  <c r="AI216" i="7"/>
  <c r="AK216" i="7"/>
  <c r="X216" i="7"/>
  <c r="AG216" i="7"/>
  <c r="W216" i="7"/>
  <c r="AH216" i="7"/>
  <c r="AH305" i="7"/>
  <c r="AH394" i="7" s="1"/>
  <c r="AD305" i="7"/>
  <c r="AD394" i="7" s="1"/>
  <c r="AK305" i="7"/>
  <c r="AG305" i="7"/>
  <c r="AG394" i="7" s="1"/>
  <c r="AC305" i="7"/>
  <c r="AJ305" i="7"/>
  <c r="AJ394" i="7" s="1"/>
  <c r="AE305" i="7"/>
  <c r="AE394" i="7" s="1"/>
  <c r="AB305" i="7"/>
  <c r="AI305" i="7"/>
  <c r="AI394" i="7" s="1"/>
  <c r="AF305" i="7"/>
  <c r="AF394" i="7" s="1"/>
  <c r="V305" i="7"/>
  <c r="V394" i="7" s="1"/>
  <c r="R305" i="7"/>
  <c r="Y305" i="7"/>
  <c r="U305" i="7"/>
  <c r="U394" i="7" s="1"/>
  <c r="Q305" i="7"/>
  <c r="Q394" i="7" s="1"/>
  <c r="X305" i="7"/>
  <c r="T305" i="7"/>
  <c r="T394" i="7" s="1"/>
  <c r="P305" i="7"/>
  <c r="P394" i="7" s="1"/>
  <c r="W305" i="7"/>
  <c r="W394" i="7" s="1"/>
  <c r="F305" i="7"/>
  <c r="F394" i="7" s="1"/>
  <c r="J305" i="7"/>
  <c r="J394" i="7" s="1"/>
  <c r="S305" i="7"/>
  <c r="S394" i="7" s="1"/>
  <c r="H305" i="7"/>
  <c r="H394" i="7" s="1"/>
  <c r="M305" i="7"/>
  <c r="M394" i="7" s="1"/>
  <c r="I305" i="7"/>
  <c r="I394" i="7" s="1"/>
  <c r="E305" i="7"/>
  <c r="E394" i="7" s="1"/>
  <c r="K305" i="7"/>
  <c r="K394" i="7" s="1"/>
  <c r="G305" i="7"/>
  <c r="G394" i="7" s="1"/>
  <c r="D305" i="7"/>
  <c r="D394" i="7" s="1"/>
  <c r="L305" i="7"/>
  <c r="L394" i="7" s="1"/>
  <c r="Y113" i="7"/>
  <c r="E114" i="11"/>
  <c r="AB113" i="7"/>
  <c r="AH114" i="11"/>
  <c r="Q113" i="10"/>
  <c r="W112" i="6"/>
  <c r="K112" i="6"/>
  <c r="I115" i="12"/>
  <c r="F114" i="10"/>
  <c r="N115" i="12"/>
  <c r="H114" i="11"/>
  <c r="W113" i="7"/>
  <c r="S114" i="11"/>
  <c r="N114" i="8"/>
  <c r="E115" i="12"/>
  <c r="AJ114" i="10"/>
  <c r="M112" i="6"/>
  <c r="M115" i="12"/>
  <c r="F115" i="12"/>
  <c r="J114" i="10"/>
  <c r="T115" i="12"/>
  <c r="V114" i="10"/>
  <c r="Q112" i="6"/>
  <c r="J112" i="6"/>
  <c r="F113" i="7"/>
  <c r="K114" i="8"/>
  <c r="G113" i="7"/>
  <c r="F114" i="8"/>
  <c r="AG115" i="12"/>
  <c r="AK114" i="10"/>
  <c r="J113" i="7"/>
  <c r="I114" i="8"/>
  <c r="AD112" i="6"/>
  <c r="AH112" i="6"/>
  <c r="S113" i="7"/>
  <c r="M114" i="11"/>
  <c r="AF113" i="7"/>
  <c r="AD114" i="11"/>
  <c r="S114" i="8"/>
  <c r="AC113" i="7"/>
  <c r="U114" i="10"/>
  <c r="D112" i="6"/>
  <c r="H113" i="7"/>
  <c r="R114" i="10"/>
  <c r="AE115" i="12"/>
  <c r="AK115" i="12"/>
  <c r="U112" i="6"/>
  <c r="L113" i="7"/>
  <c r="F112" i="6"/>
  <c r="AE114" i="8"/>
  <c r="L114" i="8"/>
  <c r="G114" i="11"/>
  <c r="AH114" i="8"/>
  <c r="I113" i="7"/>
  <c r="U113" i="7"/>
  <c r="U114" i="8"/>
  <c r="E112" i="6"/>
  <c r="Z114" i="8"/>
  <c r="Q113" i="7"/>
  <c r="T114" i="8"/>
  <c r="I114" i="10"/>
  <c r="I112" i="6"/>
  <c r="AD114" i="10"/>
  <c r="AE114" i="10"/>
  <c r="AK114" i="11"/>
  <c r="W114" i="11"/>
  <c r="AI114" i="10"/>
  <c r="Z114" i="11"/>
  <c r="U115" i="12"/>
  <c r="G112" i="6"/>
  <c r="H115" i="12"/>
  <c r="V115" i="12"/>
  <c r="L115" i="12"/>
  <c r="AG114" i="10"/>
  <c r="S114" i="10"/>
  <c r="M114" i="8"/>
  <c r="X114" i="10"/>
  <c r="AC112" i="10"/>
  <c r="S112" i="6"/>
  <c r="N114" i="11"/>
  <c r="AG114" i="11"/>
  <c r="E114" i="8"/>
  <c r="T114" i="11"/>
  <c r="AG112" i="6"/>
  <c r="Y114" i="11"/>
  <c r="AI114" i="11"/>
  <c r="AH113" i="7"/>
  <c r="AC112" i="6"/>
  <c r="W114" i="8"/>
  <c r="Q114" i="12"/>
  <c r="J114" i="8"/>
  <c r="AD113" i="7"/>
  <c r="I114" i="11"/>
  <c r="AK114" i="8"/>
  <c r="AJ112" i="6"/>
  <c r="X113" i="7"/>
  <c r="AE114" i="11"/>
  <c r="Y112" i="6"/>
  <c r="AF114" i="10"/>
  <c r="L114" i="10"/>
  <c r="T113" i="7"/>
  <c r="J114" i="11"/>
  <c r="AG113" i="7"/>
  <c r="AF114" i="11"/>
  <c r="V114" i="8"/>
  <c r="AK112" i="6"/>
  <c r="AI113" i="7"/>
  <c r="AL114" i="11"/>
  <c r="AD114" i="8"/>
  <c r="J115" i="12"/>
  <c r="N114" i="10"/>
  <c r="AF112" i="6"/>
  <c r="L112" i="6"/>
  <c r="AH115" i="12"/>
  <c r="W114" i="10"/>
  <c r="AI115" i="12"/>
  <c r="G114" i="10"/>
  <c r="K115" i="12"/>
  <c r="E114" i="10"/>
  <c r="AJ115" i="12"/>
  <c r="AH114" i="10"/>
  <c r="T112" i="6"/>
  <c r="H112" i="6"/>
  <c r="AF115" i="12"/>
  <c r="Z114" i="10"/>
  <c r="AC113" i="12"/>
  <c r="H114" i="8"/>
  <c r="K114" i="11"/>
  <c r="AL115" i="12"/>
  <c r="R114" i="8"/>
  <c r="Z115" i="12"/>
  <c r="U114" i="11"/>
  <c r="X114" i="8"/>
  <c r="Y114" i="10"/>
  <c r="G114" i="8"/>
  <c r="V112" i="6"/>
  <c r="H114" i="10"/>
  <c r="AK113" i="7"/>
  <c r="AD115" i="12"/>
  <c r="M113" i="7"/>
  <c r="V113" i="7"/>
  <c r="L114" i="11"/>
  <c r="R114" i="11"/>
  <c r="R112" i="6"/>
  <c r="X114" i="11"/>
  <c r="G115" i="12"/>
  <c r="V114" i="11"/>
  <c r="AJ114" i="11"/>
  <c r="AI112" i="6"/>
  <c r="X115" i="12"/>
  <c r="R115" i="12"/>
  <c r="AL114" i="10"/>
  <c r="AI114" i="8"/>
  <c r="K114" i="10"/>
  <c r="T114" i="10"/>
  <c r="AE112" i="6"/>
  <c r="W115" i="12"/>
  <c r="K113" i="7"/>
  <c r="AF114" i="8"/>
  <c r="S115" i="12"/>
  <c r="X112" i="6"/>
  <c r="Y115" i="12"/>
  <c r="E113" i="7"/>
  <c r="Y114" i="8"/>
  <c r="R113" i="7"/>
  <c r="AE113" i="7"/>
  <c r="D113" i="7"/>
  <c r="AJ113" i="7"/>
  <c r="AJ114" i="8"/>
  <c r="P114" i="7"/>
  <c r="AG114" i="8"/>
  <c r="AL114" i="8"/>
  <c r="F114" i="11"/>
  <c r="M114" i="10"/>
  <c r="Y394" i="7" l="1"/>
  <c r="AC394" i="10"/>
  <c r="AB393" i="6"/>
  <c r="AK394" i="7"/>
  <c r="X394" i="6"/>
  <c r="X394" i="7"/>
  <c r="R394" i="7"/>
  <c r="AB394" i="7"/>
  <c r="AC394" i="7"/>
  <c r="AC395" i="11"/>
  <c r="F394" i="6"/>
  <c r="J56" i="9"/>
  <c r="BG417" i="14"/>
  <c r="E56" i="9"/>
  <c r="BB417" i="14"/>
  <c r="F56" i="9"/>
  <c r="BC417" i="14"/>
  <c r="L56" i="9"/>
  <c r="BI417" i="14"/>
  <c r="K56" i="9"/>
  <c r="BH417" i="14"/>
  <c r="AC55" i="9"/>
  <c r="Q55" i="9"/>
  <c r="AH55" i="9"/>
  <c r="V55" i="9"/>
  <c r="P55" i="9"/>
  <c r="AB55" i="9"/>
  <c r="AI55" i="9"/>
  <c r="W55" i="9"/>
  <c r="AD55" i="9"/>
  <c r="R55" i="9"/>
  <c r="J394" i="6"/>
  <c r="H56" i="9"/>
  <c r="BE417" i="14"/>
  <c r="D56" i="9"/>
  <c r="BA417" i="14"/>
  <c r="D394" i="6"/>
  <c r="G56" i="9"/>
  <c r="BD417" i="14"/>
  <c r="BJ417" i="14"/>
  <c r="I56" i="9"/>
  <c r="BF417" i="14"/>
  <c r="AJ55" i="9"/>
  <c r="X55" i="9"/>
  <c r="AK54" i="9"/>
  <c r="Y54" i="9"/>
  <c r="AE55" i="9"/>
  <c r="S55" i="9"/>
  <c r="AF55" i="9"/>
  <c r="T55" i="9"/>
  <c r="M55" i="9"/>
  <c r="AG55" i="9"/>
  <c r="U55" i="9"/>
  <c r="T423" i="14"/>
  <c r="Y423" i="14"/>
  <c r="S424" i="14"/>
  <c r="X423" i="14"/>
  <c r="Z423" i="14"/>
  <c r="Y428" i="13"/>
  <c r="W423" i="13"/>
  <c r="T430" i="13"/>
  <c r="X430" i="13"/>
  <c r="S427" i="13"/>
  <c r="U429" i="13"/>
  <c r="Z432" i="13"/>
  <c r="V423" i="13"/>
  <c r="R424" i="13"/>
  <c r="H418" i="14"/>
  <c r="AR417" i="14"/>
  <c r="K418" i="14"/>
  <c r="AU417" i="14"/>
  <c r="D256" i="14"/>
  <c r="D153" i="14"/>
  <c r="Q153" i="14" s="1"/>
  <c r="P152" i="14"/>
  <c r="AB152" i="14" s="1"/>
  <c r="Q256" i="14"/>
  <c r="R152" i="14"/>
  <c r="R256" i="14" s="1"/>
  <c r="I152" i="14"/>
  <c r="I256" i="14" s="1"/>
  <c r="V152" i="14"/>
  <c r="V256" i="14" s="1"/>
  <c r="Z152" i="14"/>
  <c r="Z256" i="14" s="1"/>
  <c r="T152" i="14"/>
  <c r="T256" i="14" s="1"/>
  <c r="N152" i="14"/>
  <c r="N256" i="14" s="1"/>
  <c r="F152" i="14"/>
  <c r="F256" i="14" s="1"/>
  <c r="M152" i="14"/>
  <c r="M256" i="14" s="1"/>
  <c r="K152" i="14"/>
  <c r="K256" i="14" s="1"/>
  <c r="G152" i="14"/>
  <c r="G256" i="14" s="1"/>
  <c r="W152" i="14"/>
  <c r="W256" i="14" s="1"/>
  <c r="X152" i="14"/>
  <c r="X256" i="14" s="1"/>
  <c r="AL152" i="14"/>
  <c r="AL256" i="14" s="1"/>
  <c r="AI152" i="14"/>
  <c r="AI256" i="14" s="1"/>
  <c r="U152" i="14"/>
  <c r="U256" i="14" s="1"/>
  <c r="S152" i="14"/>
  <c r="S256" i="14" s="1"/>
  <c r="AK152" i="14"/>
  <c r="AK256" i="14" s="1"/>
  <c r="L152" i="14"/>
  <c r="L256" i="14" s="1"/>
  <c r="H152" i="14"/>
  <c r="H256" i="14" s="1"/>
  <c r="AH152" i="14"/>
  <c r="AH256" i="14" s="1"/>
  <c r="E152" i="14"/>
  <c r="E256" i="14" s="1"/>
  <c r="AG152" i="14"/>
  <c r="AG256" i="14" s="1"/>
  <c r="AJ152" i="14"/>
  <c r="AJ256" i="14" s="1"/>
  <c r="AD152" i="14"/>
  <c r="AD256" i="14" s="1"/>
  <c r="AF152" i="14"/>
  <c r="AF256" i="14" s="1"/>
  <c r="AE152" i="14"/>
  <c r="AE256" i="14" s="1"/>
  <c r="Y152" i="14"/>
  <c r="Y256" i="14" s="1"/>
  <c r="J152" i="14"/>
  <c r="J256" i="14" s="1"/>
  <c r="AC152" i="14"/>
  <c r="AC256" i="14" s="1"/>
  <c r="AT417" i="14"/>
  <c r="J418" i="14"/>
  <c r="M418" i="14"/>
  <c r="AW417" i="14"/>
  <c r="AL345" i="14"/>
  <c r="AL434" i="14" s="1"/>
  <c r="AH345" i="14"/>
  <c r="AH434" i="14" s="1"/>
  <c r="AD345" i="14"/>
  <c r="AD434" i="14" s="1"/>
  <c r="X345" i="14"/>
  <c r="T345" i="14"/>
  <c r="N345" i="14"/>
  <c r="J345" i="14"/>
  <c r="F345" i="14"/>
  <c r="AG345" i="14"/>
  <c r="AG434" i="14" s="1"/>
  <c r="Z345" i="14"/>
  <c r="U345" i="14"/>
  <c r="U434" i="14" s="1"/>
  <c r="M345" i="14"/>
  <c r="H345" i="14"/>
  <c r="AK345" i="14"/>
  <c r="AK434" i="14" s="1"/>
  <c r="AF345" i="14"/>
  <c r="AF434" i="14" s="1"/>
  <c r="Y345" i="14"/>
  <c r="S345" i="14"/>
  <c r="L345" i="14"/>
  <c r="G345" i="14"/>
  <c r="AJ345" i="14"/>
  <c r="AJ434" i="14" s="1"/>
  <c r="W345" i="14"/>
  <c r="W434" i="14" s="1"/>
  <c r="K345" i="14"/>
  <c r="AI345" i="14"/>
  <c r="AI434" i="14" s="1"/>
  <c r="V345" i="14"/>
  <c r="V434" i="14" s="1"/>
  <c r="I345" i="14"/>
  <c r="AC345" i="14"/>
  <c r="AC434" i="14" s="1"/>
  <c r="D345" i="14"/>
  <c r="D434" i="14" s="1"/>
  <c r="R345" i="14"/>
  <c r="R434" i="14" s="1"/>
  <c r="Q345" i="14"/>
  <c r="Q434" i="14" s="1"/>
  <c r="AE345" i="14"/>
  <c r="AE434" i="14" s="1"/>
  <c r="E345" i="14"/>
  <c r="L418" i="14"/>
  <c r="AV417" i="14"/>
  <c r="AX417" i="14"/>
  <c r="N418" i="14"/>
  <c r="AP417" i="14"/>
  <c r="F418" i="14"/>
  <c r="AQ417" i="14"/>
  <c r="G418" i="14"/>
  <c r="I418" i="14"/>
  <c r="AS417" i="14"/>
  <c r="E418" i="14"/>
  <c r="AO417" i="14"/>
  <c r="I418" i="13"/>
  <c r="BE418" i="13" s="1"/>
  <c r="AS417" i="13"/>
  <c r="AI345" i="13"/>
  <c r="AI434" i="13" s="1"/>
  <c r="AE345" i="13"/>
  <c r="AE434" i="13" s="1"/>
  <c r="Y345" i="13"/>
  <c r="U345" i="13"/>
  <c r="Q345" i="13"/>
  <c r="Q434" i="13" s="1"/>
  <c r="K345" i="13"/>
  <c r="G345" i="13"/>
  <c r="AJ345" i="13"/>
  <c r="AJ434" i="13" s="1"/>
  <c r="AD345" i="13"/>
  <c r="AD434" i="13" s="1"/>
  <c r="W345" i="13"/>
  <c r="R345" i="13"/>
  <c r="J345" i="13"/>
  <c r="E345" i="13"/>
  <c r="AH345" i="13"/>
  <c r="AH434" i="13" s="1"/>
  <c r="AC345" i="13"/>
  <c r="AC434" i="13" s="1"/>
  <c r="V345" i="13"/>
  <c r="N345" i="13"/>
  <c r="I345" i="13"/>
  <c r="D345" i="13"/>
  <c r="D434" i="13" s="1"/>
  <c r="C73" i="9" s="1"/>
  <c r="AL345" i="13"/>
  <c r="AL434" i="13" s="1"/>
  <c r="AG345" i="13"/>
  <c r="AG434" i="13" s="1"/>
  <c r="Z345" i="13"/>
  <c r="T345" i="13"/>
  <c r="M345" i="13"/>
  <c r="H345" i="13"/>
  <c r="X345" i="13"/>
  <c r="S345" i="13"/>
  <c r="AK345" i="13"/>
  <c r="AK434" i="13" s="1"/>
  <c r="AF345" i="13"/>
  <c r="AF434" i="13" s="1"/>
  <c r="L345" i="13"/>
  <c r="F345" i="13"/>
  <c r="AT417" i="13"/>
  <c r="J418" i="13"/>
  <c r="BF418" i="13" s="1"/>
  <c r="L418" i="13"/>
  <c r="BH418" i="13" s="1"/>
  <c r="AV417" i="13"/>
  <c r="H418" i="13"/>
  <c r="BD418" i="13" s="1"/>
  <c r="AR417" i="13"/>
  <c r="M418" i="13"/>
  <c r="BI418" i="13" s="1"/>
  <c r="AW417" i="13"/>
  <c r="AP417" i="13"/>
  <c r="F418" i="13"/>
  <c r="BB418" i="13" s="1"/>
  <c r="G418" i="13"/>
  <c r="BC418" i="13" s="1"/>
  <c r="AQ417" i="13"/>
  <c r="D256" i="13"/>
  <c r="D153" i="13"/>
  <c r="AC152" i="13"/>
  <c r="AC256" i="13" s="1"/>
  <c r="Q152" i="13"/>
  <c r="Q256" i="13" s="1"/>
  <c r="K152" i="13"/>
  <c r="K256" i="13" s="1"/>
  <c r="F152" i="13"/>
  <c r="F256" i="13" s="1"/>
  <c r="T152" i="13"/>
  <c r="T256" i="13" s="1"/>
  <c r="AL152" i="13"/>
  <c r="AL256" i="13" s="1"/>
  <c r="AK152" i="13"/>
  <c r="AK256" i="13" s="1"/>
  <c r="AJ152" i="13"/>
  <c r="AJ256" i="13" s="1"/>
  <c r="AG152" i="13"/>
  <c r="AG256" i="13" s="1"/>
  <c r="AH152" i="13"/>
  <c r="AH256" i="13" s="1"/>
  <c r="Y152" i="13"/>
  <c r="Y256" i="13" s="1"/>
  <c r="I152" i="13"/>
  <c r="I256" i="13" s="1"/>
  <c r="L152" i="13"/>
  <c r="L256" i="13" s="1"/>
  <c r="X152" i="13"/>
  <c r="X256" i="13" s="1"/>
  <c r="N152" i="13"/>
  <c r="N256" i="13" s="1"/>
  <c r="Z152" i="13"/>
  <c r="Z256" i="13" s="1"/>
  <c r="V152" i="13"/>
  <c r="V256" i="13" s="1"/>
  <c r="AF152" i="13"/>
  <c r="AF256" i="13" s="1"/>
  <c r="R152" i="13"/>
  <c r="R256" i="13" s="1"/>
  <c r="M152" i="13"/>
  <c r="M256" i="13" s="1"/>
  <c r="E152" i="13"/>
  <c r="E256" i="13" s="1"/>
  <c r="H152" i="13"/>
  <c r="H256" i="13" s="1"/>
  <c r="W152" i="13"/>
  <c r="W256" i="13" s="1"/>
  <c r="AI152" i="13"/>
  <c r="AI256" i="13" s="1"/>
  <c r="AE152" i="13"/>
  <c r="AE256" i="13" s="1"/>
  <c r="S152" i="13"/>
  <c r="S256" i="13" s="1"/>
  <c r="G152" i="13"/>
  <c r="G256" i="13" s="1"/>
  <c r="J152" i="13"/>
  <c r="J256" i="13" s="1"/>
  <c r="U152" i="13"/>
  <c r="U256" i="13" s="1"/>
  <c r="AD152" i="13"/>
  <c r="AD256" i="13" s="1"/>
  <c r="E418" i="13"/>
  <c r="BA418" i="13" s="1"/>
  <c r="AO417" i="13"/>
  <c r="N417" i="13"/>
  <c r="BJ417" i="13" s="1"/>
  <c r="AX416" i="13"/>
  <c r="K418" i="13"/>
  <c r="BG418" i="13" s="1"/>
  <c r="AU417" i="13"/>
  <c r="T379" i="12"/>
  <c r="AR378" i="12"/>
  <c r="R379" i="12"/>
  <c r="AP378" i="12"/>
  <c r="U379" i="12"/>
  <c r="AS378" i="12"/>
  <c r="W379" i="12"/>
  <c r="AU378" i="12"/>
  <c r="S379" i="12"/>
  <c r="AQ378" i="12"/>
  <c r="V379" i="12"/>
  <c r="AT378" i="12"/>
  <c r="Q379" i="12"/>
  <c r="AO378" i="12"/>
  <c r="Z379" i="12"/>
  <c r="AX378" i="12"/>
  <c r="G381" i="12"/>
  <c r="H381" i="12"/>
  <c r="M380" i="12"/>
  <c r="AW379" i="12"/>
  <c r="J381" i="12"/>
  <c r="AH379" i="12"/>
  <c r="BF378" i="12"/>
  <c r="AC379" i="12"/>
  <c r="BA378" i="12"/>
  <c r="N381" i="12"/>
  <c r="AD379" i="12"/>
  <c r="BB378" i="12"/>
  <c r="F381" i="12"/>
  <c r="I381" i="12"/>
  <c r="AG379" i="12"/>
  <c r="BE378" i="12"/>
  <c r="AK379" i="12"/>
  <c r="BI378" i="12"/>
  <c r="AL379" i="12"/>
  <c r="BJ378" i="12"/>
  <c r="AI379" i="12"/>
  <c r="BG378" i="12"/>
  <c r="K381" i="12"/>
  <c r="L380" i="12"/>
  <c r="AV379" i="12"/>
  <c r="AE379" i="12"/>
  <c r="BC378" i="12"/>
  <c r="AF379" i="12"/>
  <c r="BD378" i="12"/>
  <c r="AJ379" i="12"/>
  <c r="BH378" i="12"/>
  <c r="E381" i="12"/>
  <c r="AI379" i="11"/>
  <c r="BG378" i="11"/>
  <c r="X379" i="11"/>
  <c r="AV378" i="11"/>
  <c r="M381" i="11"/>
  <c r="N379" i="11"/>
  <c r="AX378" i="11"/>
  <c r="U379" i="11"/>
  <c r="AS378" i="11"/>
  <c r="H380" i="11"/>
  <c r="AR379" i="11"/>
  <c r="AL379" i="11"/>
  <c r="BJ378" i="11"/>
  <c r="AH379" i="11"/>
  <c r="BF378" i="11"/>
  <c r="V379" i="11"/>
  <c r="AT378" i="11"/>
  <c r="Y379" i="11"/>
  <c r="AW378" i="11"/>
  <c r="AG379" i="11"/>
  <c r="BE378" i="11"/>
  <c r="R379" i="11"/>
  <c r="AP378" i="11"/>
  <c r="J381" i="11"/>
  <c r="AF379" i="11"/>
  <c r="BD378" i="11"/>
  <c r="G381" i="11"/>
  <c r="S379" i="11"/>
  <c r="AQ378" i="11"/>
  <c r="L381" i="11"/>
  <c r="I381" i="11"/>
  <c r="AD379" i="11"/>
  <c r="BB378" i="11"/>
  <c r="K380" i="11"/>
  <c r="AU379" i="11"/>
  <c r="AJ379" i="11"/>
  <c r="BH378" i="11"/>
  <c r="AK379" i="11"/>
  <c r="BI378" i="11"/>
  <c r="F381" i="11"/>
  <c r="AE379" i="11"/>
  <c r="BC378" i="11"/>
  <c r="E380" i="11"/>
  <c r="AO379" i="11"/>
  <c r="BA379" i="11"/>
  <c r="P218" i="7"/>
  <c r="E216" i="6"/>
  <c r="D216" i="6"/>
  <c r="K216" i="6"/>
  <c r="I216" i="6"/>
  <c r="L216" i="6"/>
  <c r="F216" i="6"/>
  <c r="G216" i="6"/>
  <c r="H216" i="6"/>
  <c r="J216" i="6"/>
  <c r="AK216" i="6"/>
  <c r="V216" i="6"/>
  <c r="AH216" i="6"/>
  <c r="S216" i="6"/>
  <c r="Y216" i="6"/>
  <c r="AJ216" i="6"/>
  <c r="AG216" i="6"/>
  <c r="R216" i="6"/>
  <c r="M216" i="6"/>
  <c r="W216" i="6"/>
  <c r="AI216" i="6"/>
  <c r="AF216" i="6"/>
  <c r="AC216" i="6"/>
  <c r="AE216" i="6"/>
  <c r="T216" i="6"/>
  <c r="Q216" i="6"/>
  <c r="X216" i="6"/>
  <c r="U216" i="6"/>
  <c r="AD216" i="6"/>
  <c r="AB217" i="7"/>
  <c r="G395" i="10"/>
  <c r="C305" i="6"/>
  <c r="C394" i="6" s="1"/>
  <c r="K305" i="6"/>
  <c r="K394" i="6" s="1"/>
  <c r="L305" i="6"/>
  <c r="L394" i="6" s="1"/>
  <c r="G305" i="6"/>
  <c r="G394" i="6" s="1"/>
  <c r="E305" i="6"/>
  <c r="P305" i="6"/>
  <c r="P394" i="6" s="1"/>
  <c r="AG305" i="6"/>
  <c r="AG394" i="6" s="1"/>
  <c r="AC305" i="6"/>
  <c r="AC394" i="6" s="1"/>
  <c r="AF305" i="6"/>
  <c r="AF394" i="6" s="1"/>
  <c r="AE305" i="6"/>
  <c r="AE394" i="6" s="1"/>
  <c r="M305" i="6"/>
  <c r="M394" i="6" s="1"/>
  <c r="AK305" i="6"/>
  <c r="AK394" i="6" s="1"/>
  <c r="S305" i="6"/>
  <c r="S394" i="6" s="1"/>
  <c r="AJ305" i="6"/>
  <c r="AJ394" i="6" s="1"/>
  <c r="W305" i="6"/>
  <c r="W394" i="6" s="1"/>
  <c r="T305" i="6"/>
  <c r="T394" i="6" s="1"/>
  <c r="Y305" i="6"/>
  <c r="Y394" i="6" s="1"/>
  <c r="V305" i="6"/>
  <c r="V394" i="6" s="1"/>
  <c r="AD305" i="6"/>
  <c r="AD394" i="6" s="1"/>
  <c r="AI305" i="6"/>
  <c r="R305" i="6"/>
  <c r="R394" i="6" s="1"/>
  <c r="AH305" i="6"/>
  <c r="AH394" i="6" s="1"/>
  <c r="U305" i="6"/>
  <c r="U394" i="6" s="1"/>
  <c r="Q305" i="6"/>
  <c r="Q394" i="6" s="1"/>
  <c r="AB305" i="6"/>
  <c r="AB394" i="6" s="1"/>
  <c r="AA114" i="7"/>
  <c r="AI393" i="6"/>
  <c r="C113" i="6"/>
  <c r="C216" i="6"/>
  <c r="K306" i="6" s="1"/>
  <c r="L306" i="6"/>
  <c r="C116" i="7"/>
  <c r="C219" i="7"/>
  <c r="C309" i="7" s="1"/>
  <c r="C398" i="7" s="1"/>
  <c r="O115" i="7"/>
  <c r="E394" i="6"/>
  <c r="F306" i="6"/>
  <c r="H394" i="6"/>
  <c r="I394" i="6"/>
  <c r="E306" i="6"/>
  <c r="K219" i="12"/>
  <c r="G219" i="12"/>
  <c r="N219" i="12"/>
  <c r="J219" i="12"/>
  <c r="F219" i="12"/>
  <c r="M219" i="12"/>
  <c r="I219" i="12"/>
  <c r="E219" i="12"/>
  <c r="L219" i="12"/>
  <c r="H219" i="12"/>
  <c r="X219" i="12"/>
  <c r="U219" i="12"/>
  <c r="AE219" i="12"/>
  <c r="R219" i="12"/>
  <c r="AH219" i="12"/>
  <c r="AJ219" i="12"/>
  <c r="AG219" i="12"/>
  <c r="AI219" i="12"/>
  <c r="Z219" i="12"/>
  <c r="T219" i="12"/>
  <c r="Y219" i="12"/>
  <c r="V219" i="12"/>
  <c r="W219" i="12"/>
  <c r="S219" i="12"/>
  <c r="AD219" i="12"/>
  <c r="AL219" i="12"/>
  <c r="AF219" i="12"/>
  <c r="AK219" i="12"/>
  <c r="Q218" i="12"/>
  <c r="Q308" i="12" s="1"/>
  <c r="AC217" i="12"/>
  <c r="AC307" i="12" s="1"/>
  <c r="D219" i="12"/>
  <c r="P115" i="12"/>
  <c r="D116" i="12"/>
  <c r="AB114" i="12"/>
  <c r="AK308" i="12"/>
  <c r="AG308" i="12"/>
  <c r="W308" i="12"/>
  <c r="S308" i="12"/>
  <c r="M308" i="12"/>
  <c r="I308" i="12"/>
  <c r="E308" i="12"/>
  <c r="AI308" i="12"/>
  <c r="AE308" i="12"/>
  <c r="Y308" i="12"/>
  <c r="Y397" i="12" s="1"/>
  <c r="U308" i="12"/>
  <c r="K308" i="12"/>
  <c r="G308" i="12"/>
  <c r="AL308" i="12"/>
  <c r="AH308" i="12"/>
  <c r="AD308" i="12"/>
  <c r="X308" i="12"/>
  <c r="X397" i="12" s="1"/>
  <c r="T308" i="12"/>
  <c r="N308" i="12"/>
  <c r="J308" i="12"/>
  <c r="F308" i="12"/>
  <c r="AF308" i="12"/>
  <c r="L308" i="12"/>
  <c r="Z308" i="12"/>
  <c r="H308" i="12"/>
  <c r="V308" i="12"/>
  <c r="D308" i="12"/>
  <c r="D397" i="12" s="1"/>
  <c r="AJ308" i="12"/>
  <c r="R308" i="12"/>
  <c r="L218" i="11"/>
  <c r="H218" i="11"/>
  <c r="K218" i="11"/>
  <c r="G218" i="11"/>
  <c r="J218" i="11"/>
  <c r="F218" i="11"/>
  <c r="M218" i="11"/>
  <c r="I218" i="11"/>
  <c r="E218" i="11"/>
  <c r="AD218" i="11"/>
  <c r="N218" i="11"/>
  <c r="T218" i="11"/>
  <c r="V218" i="11"/>
  <c r="AG218" i="11"/>
  <c r="W218" i="11"/>
  <c r="R218" i="11"/>
  <c r="AL218" i="11"/>
  <c r="U218" i="11"/>
  <c r="AE218" i="11"/>
  <c r="AF218" i="11"/>
  <c r="S218" i="11"/>
  <c r="AK218" i="11"/>
  <c r="Y218" i="11"/>
  <c r="AH218" i="11"/>
  <c r="Z218" i="11"/>
  <c r="AI218" i="11"/>
  <c r="X218" i="11"/>
  <c r="AJ218" i="11"/>
  <c r="AJ307" i="11"/>
  <c r="AF307" i="11"/>
  <c r="Z307" i="11"/>
  <c r="Z396" i="11" s="1"/>
  <c r="V307" i="11"/>
  <c r="R307" i="11"/>
  <c r="L307" i="11"/>
  <c r="H307" i="11"/>
  <c r="D307" i="11"/>
  <c r="D396" i="11" s="1"/>
  <c r="AL307" i="11"/>
  <c r="AG307" i="11"/>
  <c r="Y307" i="11"/>
  <c r="T307" i="11"/>
  <c r="T396" i="11" s="1"/>
  <c r="M307" i="11"/>
  <c r="G307" i="11"/>
  <c r="AK307" i="11"/>
  <c r="AE307" i="11"/>
  <c r="X307" i="11"/>
  <c r="S307" i="11"/>
  <c r="K307" i="11"/>
  <c r="F307" i="11"/>
  <c r="AI307" i="11"/>
  <c r="AD307" i="11"/>
  <c r="W307" i="11"/>
  <c r="W396" i="11" s="1"/>
  <c r="Q307" i="11"/>
  <c r="Q396" i="11" s="1"/>
  <c r="J307" i="11"/>
  <c r="E307" i="11"/>
  <c r="AH307" i="11"/>
  <c r="AC307" i="11"/>
  <c r="AC396" i="11" s="1"/>
  <c r="U307" i="11"/>
  <c r="N307" i="11"/>
  <c r="I307" i="11"/>
  <c r="D218" i="11"/>
  <c r="D115" i="11"/>
  <c r="AE218" i="8"/>
  <c r="S218" i="8"/>
  <c r="Y218" i="8"/>
  <c r="AK218" i="8"/>
  <c r="T218" i="8"/>
  <c r="AF218" i="8"/>
  <c r="X218" i="8"/>
  <c r="AJ218" i="8"/>
  <c r="AI218" i="8"/>
  <c r="W218" i="8"/>
  <c r="AG218" i="8"/>
  <c r="U218" i="8"/>
  <c r="AD218" i="8"/>
  <c r="R218" i="8"/>
  <c r="AH218" i="8"/>
  <c r="V218" i="8"/>
  <c r="N218" i="8"/>
  <c r="AL218" i="8"/>
  <c r="Z218" i="8"/>
  <c r="Q217" i="10"/>
  <c r="Q307" i="10" s="1"/>
  <c r="Q396" i="10" s="1"/>
  <c r="K218" i="10"/>
  <c r="G218" i="10"/>
  <c r="M218" i="10"/>
  <c r="I218" i="10"/>
  <c r="E218" i="10"/>
  <c r="L218" i="10"/>
  <c r="H218" i="10"/>
  <c r="N218" i="10"/>
  <c r="J218" i="10"/>
  <c r="F218" i="10"/>
  <c r="AD218" i="10"/>
  <c r="AJ218" i="10"/>
  <c r="AG218" i="10"/>
  <c r="AE218" i="10"/>
  <c r="W218" i="10"/>
  <c r="T218" i="10"/>
  <c r="Y218" i="10"/>
  <c r="R218" i="10"/>
  <c r="AF218" i="10"/>
  <c r="AH218" i="10"/>
  <c r="AK218" i="10"/>
  <c r="AI218" i="10"/>
  <c r="AL218" i="10"/>
  <c r="V218" i="10"/>
  <c r="X218" i="10"/>
  <c r="U218" i="10"/>
  <c r="Z218" i="10"/>
  <c r="S218" i="10"/>
  <c r="L218" i="8"/>
  <c r="H218" i="8"/>
  <c r="K218" i="8"/>
  <c r="G218" i="8"/>
  <c r="J218" i="8"/>
  <c r="F218" i="8"/>
  <c r="M218" i="8"/>
  <c r="I218" i="8"/>
  <c r="E218" i="8"/>
  <c r="AC216" i="10"/>
  <c r="AC306" i="10" s="1"/>
  <c r="AC395" i="10" s="1"/>
  <c r="W395" i="10"/>
  <c r="R395" i="8"/>
  <c r="AL395" i="10"/>
  <c r="F395" i="10"/>
  <c r="AB113" i="10"/>
  <c r="D218" i="10"/>
  <c r="P114" i="10"/>
  <c r="D115" i="10"/>
  <c r="AK307" i="10"/>
  <c r="AK396" i="10" s="1"/>
  <c r="AG307" i="10"/>
  <c r="AG396" i="10" s="1"/>
  <c r="W307" i="10"/>
  <c r="S307" i="10"/>
  <c r="S396" i="10" s="1"/>
  <c r="M307" i="10"/>
  <c r="M396" i="10" s="1"/>
  <c r="I307" i="10"/>
  <c r="I396" i="10" s="1"/>
  <c r="E307" i="10"/>
  <c r="E396" i="10" s="1"/>
  <c r="AJ307" i="10"/>
  <c r="AJ396" i="10" s="1"/>
  <c r="AF307" i="10"/>
  <c r="AF396" i="10" s="1"/>
  <c r="Z307" i="10"/>
  <c r="Z396" i="10" s="1"/>
  <c r="V307" i="10"/>
  <c r="V396" i="10" s="1"/>
  <c r="R307" i="10"/>
  <c r="R396" i="10" s="1"/>
  <c r="L307" i="10"/>
  <c r="L396" i="10" s="1"/>
  <c r="H307" i="10"/>
  <c r="H396" i="10" s="1"/>
  <c r="D307" i="10"/>
  <c r="D396" i="10" s="1"/>
  <c r="AI307" i="10"/>
  <c r="AI396" i="10" s="1"/>
  <c r="AE307" i="10"/>
  <c r="AE396" i="10" s="1"/>
  <c r="Y307" i="10"/>
  <c r="Y396" i="10" s="1"/>
  <c r="U307" i="10"/>
  <c r="U396" i="10" s="1"/>
  <c r="K307" i="10"/>
  <c r="K396" i="10" s="1"/>
  <c r="G307" i="10"/>
  <c r="X307" i="10"/>
  <c r="X396" i="10" s="1"/>
  <c r="F307" i="10"/>
  <c r="AL307" i="10"/>
  <c r="T307" i="10"/>
  <c r="T396" i="10" s="1"/>
  <c r="AH307" i="10"/>
  <c r="AH396" i="10" s="1"/>
  <c r="N307" i="10"/>
  <c r="N396" i="10" s="1"/>
  <c r="AD307" i="10"/>
  <c r="AD396" i="10" s="1"/>
  <c r="J307" i="10"/>
  <c r="J396" i="10" s="1"/>
  <c r="D218" i="8"/>
  <c r="D115" i="8"/>
  <c r="AI307" i="8"/>
  <c r="AI396" i="8" s="1"/>
  <c r="AE307" i="8"/>
  <c r="AE396" i="8" s="1"/>
  <c r="Y307" i="8"/>
  <c r="Y396" i="8" s="1"/>
  <c r="U307" i="8"/>
  <c r="U396" i="8" s="1"/>
  <c r="Q307" i="8"/>
  <c r="Q396" i="8" s="1"/>
  <c r="K307" i="8"/>
  <c r="K396" i="8" s="1"/>
  <c r="G307" i="8"/>
  <c r="G396" i="8" s="1"/>
  <c r="AK307" i="8"/>
  <c r="AK396" i="8" s="1"/>
  <c r="AF307" i="8"/>
  <c r="AF396" i="8" s="1"/>
  <c r="X307" i="8"/>
  <c r="X396" i="8" s="1"/>
  <c r="S307" i="8"/>
  <c r="S396" i="8" s="1"/>
  <c r="L307" i="8"/>
  <c r="L396" i="8" s="1"/>
  <c r="F307" i="8"/>
  <c r="F396" i="8" s="1"/>
  <c r="AL307" i="8"/>
  <c r="AL396" i="8" s="1"/>
  <c r="AG307" i="8"/>
  <c r="AG396" i="8" s="1"/>
  <c r="Z307" i="8"/>
  <c r="Z396" i="8" s="1"/>
  <c r="T307" i="8"/>
  <c r="T396" i="8" s="1"/>
  <c r="M307" i="8"/>
  <c r="M396" i="8" s="1"/>
  <c r="H307" i="8"/>
  <c r="H396" i="8" s="1"/>
  <c r="AC307" i="8"/>
  <c r="AC396" i="8" s="1"/>
  <c r="N307" i="8"/>
  <c r="N396" i="8" s="1"/>
  <c r="D307" i="8"/>
  <c r="D396" i="8" s="1"/>
  <c r="AJ307" i="8"/>
  <c r="AJ396" i="8" s="1"/>
  <c r="W307" i="8"/>
  <c r="W396" i="8" s="1"/>
  <c r="J307" i="8"/>
  <c r="J396" i="8" s="1"/>
  <c r="AH307" i="8"/>
  <c r="AH396" i="8" s="1"/>
  <c r="V307" i="8"/>
  <c r="V396" i="8" s="1"/>
  <c r="I307" i="8"/>
  <c r="I396" i="8" s="1"/>
  <c r="AD307" i="8"/>
  <c r="AD396" i="8" s="1"/>
  <c r="R307" i="8"/>
  <c r="E307" i="8"/>
  <c r="E396" i="8" s="1"/>
  <c r="F217" i="7"/>
  <c r="J217" i="7"/>
  <c r="D217" i="7"/>
  <c r="G217" i="7"/>
  <c r="K217" i="7"/>
  <c r="E217" i="7"/>
  <c r="I217" i="7"/>
  <c r="H217" i="7"/>
  <c r="L217" i="7"/>
  <c r="M217" i="7"/>
  <c r="T217" i="7"/>
  <c r="AC217" i="7"/>
  <c r="S217" i="7"/>
  <c r="AD217" i="7"/>
  <c r="Y217" i="7"/>
  <c r="AF217" i="7"/>
  <c r="R217" i="7"/>
  <c r="AJ217" i="7"/>
  <c r="Q217" i="7"/>
  <c r="AE217" i="7"/>
  <c r="V217" i="7"/>
  <c r="U217" i="7"/>
  <c r="AI217" i="7"/>
  <c r="AK217" i="7"/>
  <c r="X217" i="7"/>
  <c r="AG217" i="7"/>
  <c r="W217" i="7"/>
  <c r="AH217" i="7"/>
  <c r="AJ306" i="7"/>
  <c r="AJ395" i="7" s="1"/>
  <c r="AF306" i="7"/>
  <c r="AF395" i="7" s="1"/>
  <c r="AB306" i="7"/>
  <c r="AI306" i="7"/>
  <c r="AI395" i="7" s="1"/>
  <c r="AE306" i="7"/>
  <c r="AE395" i="7" s="1"/>
  <c r="AH306" i="7"/>
  <c r="AH395" i="7" s="1"/>
  <c r="AD306" i="7"/>
  <c r="AD395" i="7" s="1"/>
  <c r="AG306" i="7"/>
  <c r="AG395" i="7" s="1"/>
  <c r="AC306" i="7"/>
  <c r="AC395" i="7" s="1"/>
  <c r="X306" i="7"/>
  <c r="X395" i="7" s="1"/>
  <c r="T306" i="7"/>
  <c r="T395" i="7" s="1"/>
  <c r="P306" i="7"/>
  <c r="P395" i="7" s="1"/>
  <c r="W306" i="7"/>
  <c r="W395" i="7" s="1"/>
  <c r="S306" i="7"/>
  <c r="S395" i="7" s="1"/>
  <c r="V306" i="7"/>
  <c r="V395" i="7" s="1"/>
  <c r="R306" i="7"/>
  <c r="AK306" i="7"/>
  <c r="U306" i="7"/>
  <c r="U395" i="7" s="1"/>
  <c r="Q306" i="7"/>
  <c r="Q395" i="7" s="1"/>
  <c r="E306" i="7"/>
  <c r="E395" i="7" s="1"/>
  <c r="I306" i="7"/>
  <c r="I395" i="7" s="1"/>
  <c r="M306" i="7"/>
  <c r="M395" i="7" s="1"/>
  <c r="J306" i="7"/>
  <c r="J395" i="7" s="1"/>
  <c r="D306" i="7"/>
  <c r="D395" i="7" s="1"/>
  <c r="F306" i="7"/>
  <c r="F395" i="7" s="1"/>
  <c r="K306" i="7"/>
  <c r="K395" i="7" s="1"/>
  <c r="G306" i="7"/>
  <c r="G395" i="7" s="1"/>
  <c r="L306" i="7"/>
  <c r="L395" i="7" s="1"/>
  <c r="Y306" i="7"/>
  <c r="Y395" i="7" s="1"/>
  <c r="H306" i="7"/>
  <c r="H395" i="7" s="1"/>
  <c r="V116" i="12"/>
  <c r="Q114" i="10"/>
  <c r="AE113" i="6"/>
  <c r="W115" i="10"/>
  <c r="J116" i="12"/>
  <c r="I115" i="10"/>
  <c r="AK113" i="6"/>
  <c r="S113" i="6"/>
  <c r="AI115" i="10"/>
  <c r="K116" i="12"/>
  <c r="AG115" i="8"/>
  <c r="AH114" i="7"/>
  <c r="AK115" i="11"/>
  <c r="R115" i="8"/>
  <c r="AI115" i="8"/>
  <c r="H115" i="8"/>
  <c r="U115" i="11"/>
  <c r="L116" i="12"/>
  <c r="AE115" i="10"/>
  <c r="J115" i="10"/>
  <c r="AJ115" i="11"/>
  <c r="H115" i="10"/>
  <c r="AF113" i="6"/>
  <c r="G113" i="6"/>
  <c r="E115" i="10"/>
  <c r="I116" i="12"/>
  <c r="T116" i="12"/>
  <c r="T115" i="8"/>
  <c r="AI115" i="11"/>
  <c r="AL116" i="12"/>
  <c r="F115" i="8"/>
  <c r="Z115" i="8"/>
  <c r="AJ113" i="6"/>
  <c r="D114" i="7"/>
  <c r="K114" i="7"/>
  <c r="E115" i="8"/>
  <c r="U115" i="10"/>
  <c r="AJ116" i="12"/>
  <c r="AF115" i="10"/>
  <c r="Z115" i="11"/>
  <c r="V113" i="6"/>
  <c r="M115" i="8"/>
  <c r="P115" i="7"/>
  <c r="G116" i="12"/>
  <c r="Y115" i="10"/>
  <c r="AC113" i="6"/>
  <c r="H115" i="11"/>
  <c r="T115" i="10"/>
  <c r="AE115" i="8"/>
  <c r="F115" i="10"/>
  <c r="R115" i="10"/>
  <c r="T113" i="6"/>
  <c r="U116" i="12"/>
  <c r="R114" i="7"/>
  <c r="AJ115" i="10"/>
  <c r="S114" i="7"/>
  <c r="K115" i="11"/>
  <c r="Z115" i="10"/>
  <c r="V115" i="10"/>
  <c r="G115" i="10"/>
  <c r="AD115" i="11"/>
  <c r="L115" i="8"/>
  <c r="AI113" i="6"/>
  <c r="L114" i="7"/>
  <c r="W115" i="8"/>
  <c r="V115" i="11"/>
  <c r="N115" i="10"/>
  <c r="J113" i="6"/>
  <c r="N116" i="12"/>
  <c r="AE114" i="7"/>
  <c r="AF115" i="8"/>
  <c r="AG115" i="10"/>
  <c r="N115" i="11"/>
  <c r="AG113" i="6"/>
  <c r="AI116" i="12"/>
  <c r="X115" i="8"/>
  <c r="F116" i="12"/>
  <c r="AD116" i="12"/>
  <c r="K115" i="10"/>
  <c r="AD115" i="10"/>
  <c r="X116" i="12"/>
  <c r="Q114" i="7"/>
  <c r="S115" i="8"/>
  <c r="AK115" i="10"/>
  <c r="Y113" i="6"/>
  <c r="Y116" i="12"/>
  <c r="K115" i="8"/>
  <c r="AD114" i="7"/>
  <c r="AK115" i="8"/>
  <c r="H113" i="6"/>
  <c r="W115" i="11"/>
  <c r="G114" i="7"/>
  <c r="I115" i="8"/>
  <c r="AH115" i="8"/>
  <c r="L115" i="10"/>
  <c r="E116" i="12"/>
  <c r="V115" i="8"/>
  <c r="D113" i="6"/>
  <c r="U114" i="7"/>
  <c r="R115" i="11"/>
  <c r="U115" i="8"/>
  <c r="Q113" i="6"/>
  <c r="L113" i="6"/>
  <c r="AB114" i="7"/>
  <c r="Y115" i="11"/>
  <c r="W116" i="12"/>
  <c r="AC114" i="7"/>
  <c r="I115" i="11"/>
  <c r="W114" i="7"/>
  <c r="AE115" i="11"/>
  <c r="AK114" i="7"/>
  <c r="AL115" i="10"/>
  <c r="E113" i="6"/>
  <c r="AK116" i="12"/>
  <c r="AJ114" i="7"/>
  <c r="T115" i="11"/>
  <c r="AJ115" i="8"/>
  <c r="R113" i="6"/>
  <c r="F113" i="6"/>
  <c r="X114" i="7"/>
  <c r="J115" i="11"/>
  <c r="G115" i="11"/>
  <c r="X115" i="11"/>
  <c r="AL115" i="8"/>
  <c r="M113" i="6"/>
  <c r="AG116" i="12"/>
  <c r="Q115" i="12"/>
  <c r="F114" i="7"/>
  <c r="AG114" i="7"/>
  <c r="AF115" i="11"/>
  <c r="AH115" i="10"/>
  <c r="E114" i="7"/>
  <c r="AC113" i="10"/>
  <c r="X113" i="6"/>
  <c r="I113" i="6"/>
  <c r="E115" i="11"/>
  <c r="S116" i="12"/>
  <c r="Z116" i="12"/>
  <c r="H114" i="7"/>
  <c r="AE116" i="12"/>
  <c r="J114" i="7"/>
  <c r="M115" i="10"/>
  <c r="K113" i="6"/>
  <c r="AI114" i="7"/>
  <c r="AL115" i="11"/>
  <c r="AH115" i="11"/>
  <c r="U113" i="6"/>
  <c r="N115" i="8"/>
  <c r="Y114" i="7"/>
  <c r="AG115" i="11"/>
  <c r="AH113" i="6"/>
  <c r="G115" i="8"/>
  <c r="M114" i="7"/>
  <c r="F115" i="11"/>
  <c r="I114" i="7"/>
  <c r="X115" i="10"/>
  <c r="W113" i="6"/>
  <c r="S115" i="10"/>
  <c r="H116" i="12"/>
  <c r="M115" i="11"/>
  <c r="M116" i="12"/>
  <c r="J115" i="8"/>
  <c r="R116" i="12"/>
  <c r="Y115" i="8"/>
  <c r="S115" i="11"/>
  <c r="AD115" i="8"/>
  <c r="AF114" i="7"/>
  <c r="L115" i="11"/>
  <c r="AD113" i="6"/>
  <c r="V114" i="7"/>
  <c r="AC114" i="12"/>
  <c r="T114" i="7"/>
  <c r="AH116" i="12"/>
  <c r="AF116" i="12"/>
  <c r="AB395" i="7" l="1"/>
  <c r="AK395" i="7"/>
  <c r="R395" i="7"/>
  <c r="F395" i="6"/>
  <c r="AI394" i="6"/>
  <c r="J306" i="6"/>
  <c r="J395" i="6" s="1"/>
  <c r="T306" i="6"/>
  <c r="L395" i="6"/>
  <c r="H57" i="9"/>
  <c r="BE418" i="14"/>
  <c r="K57" i="9"/>
  <c r="BH418" i="14"/>
  <c r="G57" i="9"/>
  <c r="BD418" i="14"/>
  <c r="AF56" i="9"/>
  <c r="T56" i="9"/>
  <c r="G306" i="6"/>
  <c r="G395" i="6" s="1"/>
  <c r="K395" i="6"/>
  <c r="F57" i="9"/>
  <c r="BC418" i="14"/>
  <c r="BJ418" i="14"/>
  <c r="L57" i="9"/>
  <c r="BI418" i="14"/>
  <c r="AK55" i="9"/>
  <c r="Y55" i="9"/>
  <c r="M56" i="9"/>
  <c r="AI56" i="9"/>
  <c r="W56" i="9"/>
  <c r="AD56" i="9"/>
  <c r="R56" i="9"/>
  <c r="AH56" i="9"/>
  <c r="V56" i="9"/>
  <c r="E395" i="6"/>
  <c r="D57" i="9"/>
  <c r="BA418" i="14"/>
  <c r="I57" i="9"/>
  <c r="BF418" i="14"/>
  <c r="J57" i="9"/>
  <c r="BG418" i="14"/>
  <c r="AB56" i="9"/>
  <c r="P56" i="9"/>
  <c r="T395" i="6"/>
  <c r="E57" i="9"/>
  <c r="BB418" i="14"/>
  <c r="AG56" i="9"/>
  <c r="U56" i="9"/>
  <c r="AE56" i="9"/>
  <c r="S56" i="9"/>
  <c r="AJ56" i="9"/>
  <c r="X56" i="9"/>
  <c r="AC56" i="9"/>
  <c r="Q56" i="9"/>
  <c r="X424" i="14"/>
  <c r="Y424" i="14"/>
  <c r="Z424" i="14"/>
  <c r="S425" i="14"/>
  <c r="T424" i="14"/>
  <c r="V424" i="13"/>
  <c r="U430" i="13"/>
  <c r="X431" i="13"/>
  <c r="W424" i="13"/>
  <c r="R425" i="13"/>
  <c r="Z433" i="13"/>
  <c r="S428" i="13"/>
  <c r="T431" i="13"/>
  <c r="Y429" i="13"/>
  <c r="AQ418" i="14"/>
  <c r="G419" i="14"/>
  <c r="I419" i="14"/>
  <c r="AS418" i="14"/>
  <c r="AV418" i="14"/>
  <c r="L419" i="14"/>
  <c r="J419" i="14"/>
  <c r="AT418" i="14"/>
  <c r="H419" i="14"/>
  <c r="AR418" i="14"/>
  <c r="AI346" i="14"/>
  <c r="AI435" i="14" s="1"/>
  <c r="AE346" i="14"/>
  <c r="AE435" i="14" s="1"/>
  <c r="Y346" i="14"/>
  <c r="U346" i="14"/>
  <c r="U435" i="14" s="1"/>
  <c r="Q346" i="14"/>
  <c r="Q435" i="14" s="1"/>
  <c r="K346" i="14"/>
  <c r="G346" i="14"/>
  <c r="AH346" i="14"/>
  <c r="AH435" i="14" s="1"/>
  <c r="AC346" i="14"/>
  <c r="AC435" i="14" s="1"/>
  <c r="V346" i="14"/>
  <c r="V435" i="14" s="1"/>
  <c r="N346" i="14"/>
  <c r="I346" i="14"/>
  <c r="D346" i="14"/>
  <c r="D435" i="14" s="1"/>
  <c r="AL346" i="14"/>
  <c r="AL435" i="14" s="1"/>
  <c r="AG346" i="14"/>
  <c r="AG435" i="14" s="1"/>
  <c r="Z346" i="14"/>
  <c r="T346" i="14"/>
  <c r="M346" i="14"/>
  <c r="H346" i="14"/>
  <c r="AK346" i="14"/>
  <c r="AK435" i="14" s="1"/>
  <c r="X346" i="14"/>
  <c r="L346" i="14"/>
  <c r="AJ346" i="14"/>
  <c r="AJ435" i="14" s="1"/>
  <c r="W346" i="14"/>
  <c r="W435" i="14" s="1"/>
  <c r="J346" i="14"/>
  <c r="R346" i="14"/>
  <c r="R435" i="14" s="1"/>
  <c r="AF346" i="14"/>
  <c r="AF435" i="14" s="1"/>
  <c r="F346" i="14"/>
  <c r="AD346" i="14"/>
  <c r="AD435" i="14" s="1"/>
  <c r="E346" i="14"/>
  <c r="S346" i="14"/>
  <c r="F419" i="14"/>
  <c r="AP418" i="14"/>
  <c r="N419" i="14"/>
  <c r="AX418" i="14"/>
  <c r="AU418" i="14"/>
  <c r="K419" i="14"/>
  <c r="M419" i="14"/>
  <c r="AW418" i="14"/>
  <c r="E419" i="14"/>
  <c r="AO418" i="14"/>
  <c r="D257" i="14"/>
  <c r="D154" i="14"/>
  <c r="Q154" i="14" s="1"/>
  <c r="P153" i="14"/>
  <c r="AB153" i="14" s="1"/>
  <c r="R153" i="14"/>
  <c r="R257" i="14" s="1"/>
  <c r="Q257" i="14"/>
  <c r="F153" i="14"/>
  <c r="F257" i="14" s="1"/>
  <c r="M153" i="14"/>
  <c r="M257" i="14" s="1"/>
  <c r="W153" i="14"/>
  <c r="W257" i="14" s="1"/>
  <c r="AL153" i="14"/>
  <c r="AL257" i="14" s="1"/>
  <c r="S153" i="14"/>
  <c r="S257" i="14" s="1"/>
  <c r="AE153" i="14"/>
  <c r="AE257" i="14" s="1"/>
  <c r="G153" i="14"/>
  <c r="G257" i="14" s="1"/>
  <c r="Y153" i="14"/>
  <c r="Y257" i="14" s="1"/>
  <c r="I153" i="14"/>
  <c r="I257" i="14" s="1"/>
  <c r="H153" i="14"/>
  <c r="H257" i="14" s="1"/>
  <c r="AG153" i="14"/>
  <c r="AG257" i="14" s="1"/>
  <c r="AJ153" i="14"/>
  <c r="AJ257" i="14" s="1"/>
  <c r="AK153" i="14"/>
  <c r="AK257" i="14" s="1"/>
  <c r="T153" i="14"/>
  <c r="T257" i="14" s="1"/>
  <c r="U153" i="14"/>
  <c r="U257" i="14" s="1"/>
  <c r="J153" i="14"/>
  <c r="J257" i="14" s="1"/>
  <c r="E153" i="14"/>
  <c r="E257" i="14" s="1"/>
  <c r="AH153" i="14"/>
  <c r="AH257" i="14" s="1"/>
  <c r="AI153" i="14"/>
  <c r="AI257" i="14" s="1"/>
  <c r="AD153" i="14"/>
  <c r="AD257" i="14" s="1"/>
  <c r="Z153" i="14"/>
  <c r="Z257" i="14" s="1"/>
  <c r="N153" i="14"/>
  <c r="N257" i="14" s="1"/>
  <c r="L153" i="14"/>
  <c r="L257" i="14" s="1"/>
  <c r="K153" i="14"/>
  <c r="K257" i="14" s="1"/>
  <c r="X153" i="14"/>
  <c r="X257" i="14" s="1"/>
  <c r="V153" i="14"/>
  <c r="V257" i="14" s="1"/>
  <c r="AF153" i="14"/>
  <c r="AF257" i="14" s="1"/>
  <c r="AC153" i="14"/>
  <c r="AC257" i="14" s="1"/>
  <c r="AJ346" i="13"/>
  <c r="AJ435" i="13" s="1"/>
  <c r="AF346" i="13"/>
  <c r="AF435" i="13" s="1"/>
  <c r="Z346" i="13"/>
  <c r="V346" i="13"/>
  <c r="R346" i="13"/>
  <c r="L346" i="13"/>
  <c r="H346" i="13"/>
  <c r="D346" i="13"/>
  <c r="D435" i="13" s="1"/>
  <c r="C74" i="9" s="1"/>
  <c r="AK346" i="13"/>
  <c r="AK435" i="13" s="1"/>
  <c r="AE346" i="13"/>
  <c r="AE435" i="13" s="1"/>
  <c r="X346" i="13"/>
  <c r="S346" i="13"/>
  <c r="K346" i="13"/>
  <c r="F346" i="13"/>
  <c r="AI346" i="13"/>
  <c r="AI435" i="13" s="1"/>
  <c r="AD346" i="13"/>
  <c r="AD435" i="13" s="1"/>
  <c r="W346" i="13"/>
  <c r="Q346" i="13"/>
  <c r="Q435" i="13" s="1"/>
  <c r="J346" i="13"/>
  <c r="E346" i="13"/>
  <c r="AH346" i="13"/>
  <c r="AH435" i="13" s="1"/>
  <c r="AC346" i="13"/>
  <c r="AC435" i="13" s="1"/>
  <c r="U346" i="13"/>
  <c r="N346" i="13"/>
  <c r="I346" i="13"/>
  <c r="AL346" i="13"/>
  <c r="AL435" i="13" s="1"/>
  <c r="M346" i="13"/>
  <c r="AG346" i="13"/>
  <c r="AG435" i="13" s="1"/>
  <c r="G346" i="13"/>
  <c r="Y346" i="13"/>
  <c r="T346" i="13"/>
  <c r="H419" i="13"/>
  <c r="BD419" i="13" s="1"/>
  <c r="AR418" i="13"/>
  <c r="I419" i="13"/>
  <c r="BE419" i="13" s="1"/>
  <c r="AS418" i="13"/>
  <c r="AX417" i="13"/>
  <c r="N418" i="13"/>
  <c r="BJ418" i="13" s="1"/>
  <c r="AQ418" i="13"/>
  <c r="G419" i="13"/>
  <c r="BC419" i="13" s="1"/>
  <c r="F419" i="13"/>
  <c r="BB419" i="13" s="1"/>
  <c r="AP418" i="13"/>
  <c r="J419" i="13"/>
  <c r="BF419" i="13" s="1"/>
  <c r="AT418" i="13"/>
  <c r="AU418" i="13"/>
  <c r="K419" i="13"/>
  <c r="BG419" i="13" s="1"/>
  <c r="E419" i="13"/>
  <c r="BA419" i="13" s="1"/>
  <c r="AO418" i="13"/>
  <c r="M419" i="13"/>
  <c r="BI419" i="13" s="1"/>
  <c r="AW418" i="13"/>
  <c r="D257" i="13"/>
  <c r="D154" i="13"/>
  <c r="Q153" i="13"/>
  <c r="Q257" i="13" s="1"/>
  <c r="AC153" i="13"/>
  <c r="AC257" i="13" s="1"/>
  <c r="K153" i="13"/>
  <c r="K257" i="13" s="1"/>
  <c r="E153" i="13"/>
  <c r="E257" i="13" s="1"/>
  <c r="T153" i="13"/>
  <c r="T257" i="13" s="1"/>
  <c r="AI153" i="13"/>
  <c r="AI257" i="13" s="1"/>
  <c r="AK153" i="13"/>
  <c r="AK257" i="13" s="1"/>
  <c r="AE153" i="13"/>
  <c r="AE257" i="13" s="1"/>
  <c r="S153" i="13"/>
  <c r="S257" i="13" s="1"/>
  <c r="AG153" i="13"/>
  <c r="AG257" i="13" s="1"/>
  <c r="AF153" i="13"/>
  <c r="AF257" i="13" s="1"/>
  <c r="R153" i="13"/>
  <c r="R257" i="13" s="1"/>
  <c r="L153" i="13"/>
  <c r="L257" i="13" s="1"/>
  <c r="AL153" i="13"/>
  <c r="AL257" i="13" s="1"/>
  <c r="N153" i="13"/>
  <c r="N257" i="13" s="1"/>
  <c r="AJ153" i="13"/>
  <c r="AJ257" i="13" s="1"/>
  <c r="J153" i="13"/>
  <c r="J257" i="13" s="1"/>
  <c r="M153" i="13"/>
  <c r="M257" i="13" s="1"/>
  <c r="H153" i="13"/>
  <c r="H257" i="13" s="1"/>
  <c r="U153" i="13"/>
  <c r="U257" i="13" s="1"/>
  <c r="AD153" i="13"/>
  <c r="AD257" i="13" s="1"/>
  <c r="Z153" i="13"/>
  <c r="Z257" i="13" s="1"/>
  <c r="V153" i="13"/>
  <c r="V257" i="13" s="1"/>
  <c r="AH153" i="13"/>
  <c r="AH257" i="13" s="1"/>
  <c r="Y153" i="13"/>
  <c r="Y257" i="13" s="1"/>
  <c r="G153" i="13"/>
  <c r="G257" i="13" s="1"/>
  <c r="I153" i="13"/>
  <c r="I257" i="13" s="1"/>
  <c r="X153" i="13"/>
  <c r="X257" i="13" s="1"/>
  <c r="F153" i="13"/>
  <c r="F257" i="13" s="1"/>
  <c r="W153" i="13"/>
  <c r="W257" i="13" s="1"/>
  <c r="L419" i="13"/>
  <c r="BH419" i="13" s="1"/>
  <c r="AV418" i="13"/>
  <c r="Q380" i="12"/>
  <c r="AO379" i="12"/>
  <c r="S380" i="12"/>
  <c r="AQ379" i="12"/>
  <c r="T380" i="12"/>
  <c r="AR379" i="12"/>
  <c r="U380" i="12"/>
  <c r="AS379" i="12"/>
  <c r="Z380" i="12"/>
  <c r="AX379" i="12"/>
  <c r="V380" i="12"/>
  <c r="AT379" i="12"/>
  <c r="W380" i="12"/>
  <c r="AU379" i="12"/>
  <c r="R380" i="12"/>
  <c r="AP379" i="12"/>
  <c r="E382" i="12"/>
  <c r="AJ380" i="12"/>
  <c r="BH379" i="12"/>
  <c r="AF380" i="12"/>
  <c r="BD379" i="12"/>
  <c r="AE380" i="12"/>
  <c r="BC379" i="12"/>
  <c r="L381" i="12"/>
  <c r="AV380" i="12"/>
  <c r="K382" i="12"/>
  <c r="AI380" i="12"/>
  <c r="BG379" i="12"/>
  <c r="AL380" i="12"/>
  <c r="BJ379" i="12"/>
  <c r="AK380" i="12"/>
  <c r="BI379" i="12"/>
  <c r="AG380" i="12"/>
  <c r="BE379" i="12"/>
  <c r="I382" i="12"/>
  <c r="F382" i="12"/>
  <c r="AD380" i="12"/>
  <c r="BB379" i="12"/>
  <c r="N382" i="12"/>
  <c r="AC380" i="12"/>
  <c r="BA379" i="12"/>
  <c r="AH380" i="12"/>
  <c r="BF379" i="12"/>
  <c r="J382" i="12"/>
  <c r="M381" i="12"/>
  <c r="AW380" i="12"/>
  <c r="H382" i="12"/>
  <c r="G382" i="12"/>
  <c r="AE380" i="11"/>
  <c r="BC379" i="11"/>
  <c r="K381" i="11"/>
  <c r="AU380" i="11"/>
  <c r="S380" i="11"/>
  <c r="AQ379" i="11"/>
  <c r="R380" i="11"/>
  <c r="AP379" i="11"/>
  <c r="AH380" i="11"/>
  <c r="BF379" i="11"/>
  <c r="H381" i="11"/>
  <c r="AR380" i="11"/>
  <c r="X380" i="11"/>
  <c r="AV379" i="11"/>
  <c r="F382" i="11"/>
  <c r="AJ380" i="11"/>
  <c r="BH379" i="11"/>
  <c r="AK380" i="11"/>
  <c r="BI379" i="11"/>
  <c r="I382" i="11"/>
  <c r="AF380" i="11"/>
  <c r="BD379" i="11"/>
  <c r="Y380" i="11"/>
  <c r="AW379" i="11"/>
  <c r="N380" i="11"/>
  <c r="AX379" i="11"/>
  <c r="AD380" i="11"/>
  <c r="BB379" i="11"/>
  <c r="L382" i="11"/>
  <c r="G382" i="11"/>
  <c r="J382" i="11"/>
  <c r="AG380" i="11"/>
  <c r="BE379" i="11"/>
  <c r="V380" i="11"/>
  <c r="AT379" i="11"/>
  <c r="AL380" i="11"/>
  <c r="BJ379" i="11"/>
  <c r="U380" i="11"/>
  <c r="AS379" i="11"/>
  <c r="M382" i="11"/>
  <c r="AI380" i="11"/>
  <c r="BG379" i="11"/>
  <c r="E381" i="11"/>
  <c r="BA380" i="11"/>
  <c r="AO380" i="11"/>
  <c r="P219" i="7"/>
  <c r="AB218" i="7"/>
  <c r="K217" i="6"/>
  <c r="I217" i="6"/>
  <c r="D217" i="6"/>
  <c r="H217" i="6"/>
  <c r="F217" i="6"/>
  <c r="L217" i="6"/>
  <c r="E217" i="6"/>
  <c r="J217" i="6"/>
  <c r="G217" i="6"/>
  <c r="S217" i="6"/>
  <c r="AH217" i="6"/>
  <c r="AC217" i="6"/>
  <c r="Y217" i="6"/>
  <c r="W217" i="6"/>
  <c r="T217" i="6"/>
  <c r="AJ217" i="6"/>
  <c r="AI217" i="6"/>
  <c r="X217" i="6"/>
  <c r="AE217" i="6"/>
  <c r="AD217" i="6"/>
  <c r="R217" i="6"/>
  <c r="Q217" i="6"/>
  <c r="V217" i="6"/>
  <c r="U217" i="6"/>
  <c r="AF217" i="6"/>
  <c r="AK217" i="6"/>
  <c r="AG217" i="6"/>
  <c r="M217" i="6"/>
  <c r="AA115" i="7"/>
  <c r="F396" i="10"/>
  <c r="C114" i="6"/>
  <c r="C217" i="6"/>
  <c r="G396" i="10"/>
  <c r="C117" i="7"/>
  <c r="O116" i="7"/>
  <c r="C220" i="7"/>
  <c r="C310" i="7" s="1"/>
  <c r="C399" i="7" s="1"/>
  <c r="C306" i="6"/>
  <c r="C395" i="6" s="1"/>
  <c r="I306" i="6"/>
  <c r="I395" i="6" s="1"/>
  <c r="H306" i="6"/>
  <c r="H395" i="6" s="1"/>
  <c r="D306" i="6"/>
  <c r="D395" i="6" s="1"/>
  <c r="P306" i="6"/>
  <c r="P395" i="6" s="1"/>
  <c r="R306" i="6"/>
  <c r="R395" i="6" s="1"/>
  <c r="AC306" i="6"/>
  <c r="AC395" i="6" s="1"/>
  <c r="V306" i="6"/>
  <c r="V395" i="6" s="1"/>
  <c r="AI306" i="6"/>
  <c r="AI395" i="6" s="1"/>
  <c r="AJ306" i="6"/>
  <c r="AJ395" i="6" s="1"/>
  <c r="X306" i="6"/>
  <c r="X395" i="6" s="1"/>
  <c r="AF306" i="6"/>
  <c r="AF395" i="6" s="1"/>
  <c r="Y306" i="6"/>
  <c r="Y395" i="6" s="1"/>
  <c r="Q306" i="6"/>
  <c r="Q395" i="6" s="1"/>
  <c r="S306" i="6"/>
  <c r="S395" i="6" s="1"/>
  <c r="M306" i="6"/>
  <c r="M395" i="6" s="1"/>
  <c r="AK306" i="6"/>
  <c r="AK395" i="6" s="1"/>
  <c r="AB306" i="6"/>
  <c r="AB395" i="6" s="1"/>
  <c r="U306" i="6"/>
  <c r="U395" i="6" s="1"/>
  <c r="AH306" i="6"/>
  <c r="AH395" i="6" s="1"/>
  <c r="AE306" i="6"/>
  <c r="AE395" i="6" s="1"/>
  <c r="W306" i="6"/>
  <c r="W395" i="6" s="1"/>
  <c r="AD306" i="6"/>
  <c r="AD395" i="6" s="1"/>
  <c r="AG306" i="6"/>
  <c r="AG395" i="6" s="1"/>
  <c r="AH307" i="6"/>
  <c r="I307" i="6"/>
  <c r="AC218" i="12"/>
  <c r="AC308" i="12" s="1"/>
  <c r="Q219" i="12"/>
  <c r="Q309" i="12" s="1"/>
  <c r="N220" i="12"/>
  <c r="J220" i="12"/>
  <c r="F220" i="12"/>
  <c r="M220" i="12"/>
  <c r="I220" i="12"/>
  <c r="E220" i="12"/>
  <c r="L220" i="12"/>
  <c r="H220" i="12"/>
  <c r="K220" i="12"/>
  <c r="G220" i="12"/>
  <c r="X220" i="12"/>
  <c r="U220" i="12"/>
  <c r="AE220" i="12"/>
  <c r="R220" i="12"/>
  <c r="AH220" i="12"/>
  <c r="AJ220" i="12"/>
  <c r="AG220" i="12"/>
  <c r="AI220" i="12"/>
  <c r="Z220" i="12"/>
  <c r="T220" i="12"/>
  <c r="Y220" i="12"/>
  <c r="V220" i="12"/>
  <c r="W220" i="12"/>
  <c r="S220" i="12"/>
  <c r="AD220" i="12"/>
  <c r="AL220" i="12"/>
  <c r="AF220" i="12"/>
  <c r="AK220" i="12"/>
  <c r="AB115" i="12"/>
  <c r="AL309" i="12"/>
  <c r="AH309" i="12"/>
  <c r="AD309" i="12"/>
  <c r="X309" i="12"/>
  <c r="X398" i="12" s="1"/>
  <c r="T309" i="12"/>
  <c r="N309" i="12"/>
  <c r="J309" i="12"/>
  <c r="F309" i="12"/>
  <c r="AJ309" i="12"/>
  <c r="AF309" i="12"/>
  <c r="Z309" i="12"/>
  <c r="V309" i="12"/>
  <c r="R309" i="12"/>
  <c r="L309" i="12"/>
  <c r="H309" i="12"/>
  <c r="D309" i="12"/>
  <c r="D398" i="12" s="1"/>
  <c r="AI309" i="12"/>
  <c r="AE309" i="12"/>
  <c r="Y309" i="12"/>
  <c r="Y398" i="12" s="1"/>
  <c r="U309" i="12"/>
  <c r="K309" i="12"/>
  <c r="G309" i="12"/>
  <c r="AG309" i="12"/>
  <c r="M309" i="12"/>
  <c r="I309" i="12"/>
  <c r="W309" i="12"/>
  <c r="E309" i="12"/>
  <c r="AK309" i="12"/>
  <c r="S309" i="12"/>
  <c r="D220" i="12"/>
  <c r="D117" i="12"/>
  <c r="P116" i="12"/>
  <c r="K219" i="11"/>
  <c r="G219" i="11"/>
  <c r="J219" i="11"/>
  <c r="F219" i="11"/>
  <c r="M219" i="11"/>
  <c r="I219" i="11"/>
  <c r="E219" i="11"/>
  <c r="L219" i="11"/>
  <c r="H219" i="11"/>
  <c r="AD219" i="11"/>
  <c r="N219" i="11"/>
  <c r="T219" i="11"/>
  <c r="V219" i="11"/>
  <c r="AG219" i="11"/>
  <c r="W219" i="11"/>
  <c r="R219" i="11"/>
  <c r="AL219" i="11"/>
  <c r="U219" i="11"/>
  <c r="AE219" i="11"/>
  <c r="AF219" i="11"/>
  <c r="S219" i="11"/>
  <c r="AK219" i="11"/>
  <c r="Y219" i="11"/>
  <c r="AH219" i="11"/>
  <c r="Z219" i="11"/>
  <c r="AI219" i="11"/>
  <c r="X219" i="11"/>
  <c r="AJ219" i="11"/>
  <c r="AK308" i="11"/>
  <c r="AG308" i="11"/>
  <c r="AC308" i="11"/>
  <c r="AC397" i="11" s="1"/>
  <c r="W308" i="11"/>
  <c r="W397" i="11" s="1"/>
  <c r="S308" i="11"/>
  <c r="M308" i="11"/>
  <c r="I308" i="11"/>
  <c r="E308" i="11"/>
  <c r="AH308" i="11"/>
  <c r="Z308" i="11"/>
  <c r="Z397" i="11" s="1"/>
  <c r="U308" i="11"/>
  <c r="N308" i="11"/>
  <c r="H308" i="11"/>
  <c r="AL308" i="11"/>
  <c r="AF308" i="11"/>
  <c r="Y308" i="11"/>
  <c r="T308" i="11"/>
  <c r="T397" i="11" s="1"/>
  <c r="L308" i="11"/>
  <c r="G308" i="11"/>
  <c r="AJ308" i="11"/>
  <c r="AE308" i="11"/>
  <c r="X308" i="11"/>
  <c r="R308" i="11"/>
  <c r="K308" i="11"/>
  <c r="F308" i="11"/>
  <c r="AI308" i="11"/>
  <c r="AD308" i="11"/>
  <c r="V308" i="11"/>
  <c r="Q308" i="11"/>
  <c r="Q397" i="11" s="1"/>
  <c r="J308" i="11"/>
  <c r="D308" i="11"/>
  <c r="D397" i="11" s="1"/>
  <c r="D219" i="11"/>
  <c r="D116" i="11"/>
  <c r="AE219" i="8"/>
  <c r="S219" i="8"/>
  <c r="Y219" i="8"/>
  <c r="AK219" i="8"/>
  <c r="T219" i="8"/>
  <c r="AF219" i="8"/>
  <c r="X219" i="8"/>
  <c r="AJ219" i="8"/>
  <c r="AI219" i="8"/>
  <c r="W219" i="8"/>
  <c r="AG219" i="8"/>
  <c r="U219" i="8"/>
  <c r="AD219" i="8"/>
  <c r="R219" i="8"/>
  <c r="AH219" i="8"/>
  <c r="V219" i="8"/>
  <c r="N219" i="8"/>
  <c r="AL219" i="8"/>
  <c r="Z219" i="8"/>
  <c r="N219" i="10"/>
  <c r="J219" i="10"/>
  <c r="F219" i="10"/>
  <c r="L219" i="10"/>
  <c r="H219" i="10"/>
  <c r="K219" i="10"/>
  <c r="G219" i="10"/>
  <c r="M219" i="10"/>
  <c r="I219" i="10"/>
  <c r="E219" i="10"/>
  <c r="AD219" i="10"/>
  <c r="AJ219" i="10"/>
  <c r="AG219" i="10"/>
  <c r="AE219" i="10"/>
  <c r="W219" i="10"/>
  <c r="T219" i="10"/>
  <c r="Y219" i="10"/>
  <c r="R219" i="10"/>
  <c r="AF219" i="10"/>
  <c r="AH219" i="10"/>
  <c r="AK219" i="10"/>
  <c r="AI219" i="10"/>
  <c r="AL219" i="10"/>
  <c r="V219" i="10"/>
  <c r="X219" i="10"/>
  <c r="U219" i="10"/>
  <c r="Z219" i="10"/>
  <c r="S219" i="10"/>
  <c r="Q218" i="10"/>
  <c r="K219" i="8"/>
  <c r="G219" i="8"/>
  <c r="J219" i="8"/>
  <c r="F219" i="8"/>
  <c r="M219" i="8"/>
  <c r="I219" i="8"/>
  <c r="E219" i="8"/>
  <c r="L219" i="8"/>
  <c r="H219" i="8"/>
  <c r="AC217" i="10"/>
  <c r="AC307" i="10" s="1"/>
  <c r="AC396" i="10" s="1"/>
  <c r="R396" i="8"/>
  <c r="AL396" i="10"/>
  <c r="W396" i="10"/>
  <c r="D219" i="10"/>
  <c r="P115" i="10"/>
  <c r="D116" i="10"/>
  <c r="AB114" i="10"/>
  <c r="AI308" i="10"/>
  <c r="AI397" i="10" s="1"/>
  <c r="AE308" i="10"/>
  <c r="AE397" i="10" s="1"/>
  <c r="AL308" i="10"/>
  <c r="AH308" i="10"/>
  <c r="AH397" i="10" s="1"/>
  <c r="AD308" i="10"/>
  <c r="AD397" i="10" s="1"/>
  <c r="X308" i="10"/>
  <c r="X397" i="10" s="1"/>
  <c r="T308" i="10"/>
  <c r="T397" i="10" s="1"/>
  <c r="N308" i="10"/>
  <c r="N397" i="10" s="1"/>
  <c r="J308" i="10"/>
  <c r="J397" i="10" s="1"/>
  <c r="F308" i="10"/>
  <c r="F397" i="10" s="1"/>
  <c r="AK308" i="10"/>
  <c r="AK397" i="10" s="1"/>
  <c r="AG308" i="10"/>
  <c r="AG397" i="10" s="1"/>
  <c r="W308" i="10"/>
  <c r="S308" i="10"/>
  <c r="S397" i="10" s="1"/>
  <c r="M308" i="10"/>
  <c r="M397" i="10" s="1"/>
  <c r="I308" i="10"/>
  <c r="I397" i="10" s="1"/>
  <c r="E308" i="10"/>
  <c r="E397" i="10" s="1"/>
  <c r="AJ308" i="10"/>
  <c r="AJ397" i="10" s="1"/>
  <c r="AF308" i="10"/>
  <c r="AF397" i="10" s="1"/>
  <c r="Z308" i="10"/>
  <c r="Z397" i="10" s="1"/>
  <c r="V308" i="10"/>
  <c r="V397" i="10" s="1"/>
  <c r="R308" i="10"/>
  <c r="R397" i="10" s="1"/>
  <c r="L308" i="10"/>
  <c r="L397" i="10" s="1"/>
  <c r="H308" i="10"/>
  <c r="H397" i="10" s="1"/>
  <c r="D308" i="10"/>
  <c r="D397" i="10" s="1"/>
  <c r="Y308" i="10"/>
  <c r="Y397" i="10" s="1"/>
  <c r="G308" i="10"/>
  <c r="U308" i="10"/>
  <c r="U397" i="10" s="1"/>
  <c r="Q308" i="10"/>
  <c r="Q397" i="10" s="1"/>
  <c r="K308" i="10"/>
  <c r="K397" i="10" s="1"/>
  <c r="D219" i="8"/>
  <c r="D116" i="8"/>
  <c r="AJ308" i="8"/>
  <c r="AJ397" i="8" s="1"/>
  <c r="AF308" i="8"/>
  <c r="AF397" i="8" s="1"/>
  <c r="Z308" i="8"/>
  <c r="Z397" i="8" s="1"/>
  <c r="V308" i="8"/>
  <c r="V397" i="8" s="1"/>
  <c r="R308" i="8"/>
  <c r="L308" i="8"/>
  <c r="L397" i="8" s="1"/>
  <c r="H308" i="8"/>
  <c r="H397" i="8" s="1"/>
  <c r="D308" i="8"/>
  <c r="D397" i="8" s="1"/>
  <c r="AL308" i="8"/>
  <c r="AL397" i="8" s="1"/>
  <c r="AG308" i="8"/>
  <c r="AG397" i="8" s="1"/>
  <c r="Y308" i="8"/>
  <c r="Y397" i="8" s="1"/>
  <c r="T308" i="8"/>
  <c r="T397" i="8" s="1"/>
  <c r="M308" i="8"/>
  <c r="M397" i="8" s="1"/>
  <c r="G308" i="8"/>
  <c r="G397" i="8" s="1"/>
  <c r="AI308" i="8"/>
  <c r="AI397" i="8" s="1"/>
  <c r="AD308" i="8"/>
  <c r="AD397" i="8" s="1"/>
  <c r="W308" i="8"/>
  <c r="W397" i="8" s="1"/>
  <c r="Q308" i="8"/>
  <c r="Q397" i="8" s="1"/>
  <c r="J308" i="8"/>
  <c r="J397" i="8" s="1"/>
  <c r="AH308" i="8"/>
  <c r="AH397" i="8" s="1"/>
  <c r="AC308" i="8"/>
  <c r="AC397" i="8" s="1"/>
  <c r="U308" i="8"/>
  <c r="U397" i="8" s="1"/>
  <c r="N308" i="8"/>
  <c r="N397" i="8" s="1"/>
  <c r="I308" i="8"/>
  <c r="I397" i="8" s="1"/>
  <c r="X308" i="8"/>
  <c r="X397" i="8" s="1"/>
  <c r="E308" i="8"/>
  <c r="E397" i="8" s="1"/>
  <c r="S308" i="8"/>
  <c r="S397" i="8" s="1"/>
  <c r="AK308" i="8"/>
  <c r="AK397" i="8" s="1"/>
  <c r="K308" i="8"/>
  <c r="K397" i="8" s="1"/>
  <c r="AE308" i="8"/>
  <c r="AE397" i="8" s="1"/>
  <c r="F308" i="8"/>
  <c r="F397" i="8" s="1"/>
  <c r="F218" i="7"/>
  <c r="J218" i="7"/>
  <c r="D218" i="7"/>
  <c r="G218" i="7"/>
  <c r="K218" i="7"/>
  <c r="E218" i="7"/>
  <c r="I218" i="7"/>
  <c r="H218" i="7"/>
  <c r="L218" i="7"/>
  <c r="M218" i="7"/>
  <c r="T218" i="7"/>
  <c r="AC218" i="7"/>
  <c r="S218" i="7"/>
  <c r="AD218" i="7"/>
  <c r="Y218" i="7"/>
  <c r="AF218" i="7"/>
  <c r="R218" i="7"/>
  <c r="AJ218" i="7"/>
  <c r="Q218" i="7"/>
  <c r="AE218" i="7"/>
  <c r="V218" i="7"/>
  <c r="U218" i="7"/>
  <c r="AI218" i="7"/>
  <c r="AK218" i="7"/>
  <c r="X218" i="7"/>
  <c r="AG218" i="7"/>
  <c r="W218" i="7"/>
  <c r="AH218" i="7"/>
  <c r="AH307" i="7"/>
  <c r="AH396" i="7" s="1"/>
  <c r="AD307" i="7"/>
  <c r="AD396" i="7" s="1"/>
  <c r="AK307" i="7"/>
  <c r="AK396" i="7" s="1"/>
  <c r="AG307" i="7"/>
  <c r="AG396" i="7" s="1"/>
  <c r="AC307" i="7"/>
  <c r="AC396" i="7" s="1"/>
  <c r="AJ307" i="7"/>
  <c r="AJ396" i="7" s="1"/>
  <c r="AF307" i="7"/>
  <c r="AF396" i="7" s="1"/>
  <c r="AB307" i="7"/>
  <c r="AB396" i="7" s="1"/>
  <c r="AI307" i="7"/>
  <c r="AI396" i="7" s="1"/>
  <c r="AE307" i="7"/>
  <c r="AE396" i="7" s="1"/>
  <c r="V307" i="7"/>
  <c r="V396" i="7" s="1"/>
  <c r="R307" i="7"/>
  <c r="R396" i="7" s="1"/>
  <c r="Y307" i="7"/>
  <c r="Y396" i="7" s="1"/>
  <c r="U307" i="7"/>
  <c r="U396" i="7" s="1"/>
  <c r="Q307" i="7"/>
  <c r="Q396" i="7" s="1"/>
  <c r="X307" i="7"/>
  <c r="X396" i="7" s="1"/>
  <c r="T307" i="7"/>
  <c r="T396" i="7" s="1"/>
  <c r="P307" i="7"/>
  <c r="P396" i="7" s="1"/>
  <c r="W307" i="7"/>
  <c r="W396" i="7" s="1"/>
  <c r="S307" i="7"/>
  <c r="S396" i="7" s="1"/>
  <c r="H307" i="7"/>
  <c r="H396" i="7" s="1"/>
  <c r="L307" i="7"/>
  <c r="L396" i="7" s="1"/>
  <c r="F307" i="7"/>
  <c r="F396" i="7" s="1"/>
  <c r="K307" i="7"/>
  <c r="K396" i="7" s="1"/>
  <c r="G307" i="7"/>
  <c r="G396" i="7" s="1"/>
  <c r="M307" i="7"/>
  <c r="M396" i="7" s="1"/>
  <c r="D307" i="7"/>
  <c r="D396" i="7" s="1"/>
  <c r="I307" i="7"/>
  <c r="I396" i="7" s="1"/>
  <c r="E307" i="7"/>
  <c r="E396" i="7" s="1"/>
  <c r="J307" i="7"/>
  <c r="J396" i="7" s="1"/>
  <c r="R115" i="7"/>
  <c r="N116" i="11"/>
  <c r="Y116" i="8"/>
  <c r="AI116" i="11"/>
  <c r="S116" i="8"/>
  <c r="E116" i="8"/>
  <c r="AJ114" i="6"/>
  <c r="AE116" i="10"/>
  <c r="AG116" i="10"/>
  <c r="E115" i="7"/>
  <c r="AL117" i="12"/>
  <c r="S116" i="10"/>
  <c r="AC115" i="7"/>
  <c r="L116" i="11"/>
  <c r="M114" i="6"/>
  <c r="E117" i="12"/>
  <c r="V117" i="12"/>
  <c r="V116" i="10"/>
  <c r="H115" i="7"/>
  <c r="F116" i="11"/>
  <c r="AJ116" i="8"/>
  <c r="AE114" i="6"/>
  <c r="AI115" i="7"/>
  <c r="U115" i="7"/>
  <c r="I117" i="12"/>
  <c r="K116" i="10"/>
  <c r="AG117" i="12"/>
  <c r="AF116" i="10"/>
  <c r="Q114" i="6"/>
  <c r="I114" i="6"/>
  <c r="D115" i="7"/>
  <c r="G116" i="8"/>
  <c r="AJ115" i="7"/>
  <c r="T116" i="11"/>
  <c r="AK116" i="8"/>
  <c r="R114" i="6"/>
  <c r="Y115" i="7"/>
  <c r="R116" i="10"/>
  <c r="X117" i="12"/>
  <c r="R116" i="8"/>
  <c r="W115" i="7"/>
  <c r="N116" i="8"/>
  <c r="V116" i="8"/>
  <c r="AC114" i="10"/>
  <c r="X116" i="11"/>
  <c r="Z116" i="8"/>
  <c r="W116" i="10"/>
  <c r="M116" i="10"/>
  <c r="AF116" i="11"/>
  <c r="H116" i="11"/>
  <c r="T116" i="8"/>
  <c r="L115" i="7"/>
  <c r="AK115" i="7"/>
  <c r="T114" i="6"/>
  <c r="AI117" i="12"/>
  <c r="G115" i="7"/>
  <c r="Y114" i="6"/>
  <c r="AI116" i="8"/>
  <c r="G116" i="10"/>
  <c r="G116" i="11"/>
  <c r="AC114" i="6"/>
  <c r="Q115" i="10"/>
  <c r="F115" i="7"/>
  <c r="M116" i="8"/>
  <c r="AF115" i="7"/>
  <c r="AD116" i="11"/>
  <c r="AI114" i="6"/>
  <c r="AD115" i="7"/>
  <c r="K114" i="6"/>
  <c r="AG115" i="7"/>
  <c r="L117" i="12"/>
  <c r="R116" i="11"/>
  <c r="F117" i="12"/>
  <c r="AJ116" i="10"/>
  <c r="AD117" i="12"/>
  <c r="Z116" i="10"/>
  <c r="H114" i="6"/>
  <c r="X116" i="10"/>
  <c r="K117" i="12"/>
  <c r="F116" i="10"/>
  <c r="Y117" i="12"/>
  <c r="AL116" i="10"/>
  <c r="V114" i="6"/>
  <c r="AH114" i="6"/>
  <c r="I115" i="7"/>
  <c r="V115" i="7"/>
  <c r="W116" i="11"/>
  <c r="X116" i="8"/>
  <c r="M117" i="12"/>
  <c r="E116" i="10"/>
  <c r="AF114" i="6"/>
  <c r="D114" i="6"/>
  <c r="AJ117" i="12"/>
  <c r="AI116" i="10"/>
  <c r="J115" i="7"/>
  <c r="K116" i="8"/>
  <c r="AL116" i="8"/>
  <c r="S114" i="6"/>
  <c r="U117" i="12"/>
  <c r="I116" i="10"/>
  <c r="AH116" i="11"/>
  <c r="X114" i="6"/>
  <c r="S117" i="12"/>
  <c r="M115" i="7"/>
  <c r="J116" i="11"/>
  <c r="U116" i="8"/>
  <c r="AE117" i="12"/>
  <c r="S116" i="11"/>
  <c r="S115" i="7"/>
  <c r="AK116" i="11"/>
  <c r="M116" i="11"/>
  <c r="W116" i="8"/>
  <c r="E114" i="6"/>
  <c r="AH116" i="10"/>
  <c r="AB115" i="7"/>
  <c r="Q115" i="7"/>
  <c r="AJ116" i="11"/>
  <c r="P116" i="7"/>
  <c r="AF117" i="12"/>
  <c r="E116" i="11"/>
  <c r="R117" i="12"/>
  <c r="T116" i="10"/>
  <c r="AC115" i="12"/>
  <c r="F116" i="8"/>
  <c r="L114" i="6"/>
  <c r="K116" i="11"/>
  <c r="T115" i="7"/>
  <c r="W117" i="12"/>
  <c r="U116" i="10"/>
  <c r="L116" i="10"/>
  <c r="Y116" i="11"/>
  <c r="AH116" i="8"/>
  <c r="J117" i="12"/>
  <c r="AD116" i="10"/>
  <c r="J116" i="8"/>
  <c r="X115" i="7"/>
  <c r="AE116" i="11"/>
  <c r="AG116" i="8"/>
  <c r="H117" i="12"/>
  <c r="J116" i="10"/>
  <c r="U114" i="6"/>
  <c r="F114" i="6"/>
  <c r="T117" i="12"/>
  <c r="K115" i="7"/>
  <c r="H116" i="8"/>
  <c r="AE115" i="7"/>
  <c r="AG116" i="11"/>
  <c r="AF116" i="8"/>
  <c r="W114" i="6"/>
  <c r="G114" i="6"/>
  <c r="Q116" i="12"/>
  <c r="N116" i="10"/>
  <c r="AH117" i="12"/>
  <c r="AK116" i="10"/>
  <c r="AG114" i="6"/>
  <c r="J114" i="6"/>
  <c r="Z116" i="11"/>
  <c r="AE116" i="8"/>
  <c r="I116" i="8"/>
  <c r="AD114" i="6"/>
  <c r="N117" i="12"/>
  <c r="G117" i="12"/>
  <c r="AD116" i="8"/>
  <c r="AK117" i="12"/>
  <c r="H116" i="10"/>
  <c r="AH115" i="7"/>
  <c r="I116" i="11"/>
  <c r="U116" i="11"/>
  <c r="AL116" i="11"/>
  <c r="L116" i="8"/>
  <c r="V116" i="11"/>
  <c r="AK114" i="6"/>
  <c r="Y116" i="10"/>
  <c r="Z117" i="12"/>
  <c r="G397" i="10" l="1"/>
  <c r="I396" i="6"/>
  <c r="L58" i="9"/>
  <c r="BI419" i="14"/>
  <c r="BJ419" i="14"/>
  <c r="AH57" i="9"/>
  <c r="V57" i="9"/>
  <c r="AB57" i="9"/>
  <c r="P57" i="9"/>
  <c r="AK56" i="9"/>
  <c r="Y56" i="9"/>
  <c r="AJ57" i="9"/>
  <c r="X57" i="9"/>
  <c r="AD57" i="9"/>
  <c r="R57" i="9"/>
  <c r="AI57" i="9"/>
  <c r="W57" i="9"/>
  <c r="J58" i="9"/>
  <c r="BG419" i="14"/>
  <c r="I58" i="9"/>
  <c r="BF419" i="14"/>
  <c r="H58" i="9"/>
  <c r="BE419" i="14"/>
  <c r="AH396" i="6"/>
  <c r="D58" i="9"/>
  <c r="BA419" i="14"/>
  <c r="E58" i="9"/>
  <c r="BB419" i="14"/>
  <c r="K58" i="9"/>
  <c r="BH419" i="14"/>
  <c r="F58" i="9"/>
  <c r="BC419" i="14"/>
  <c r="AC57" i="9"/>
  <c r="Q57" i="9"/>
  <c r="AG57" i="9"/>
  <c r="U57" i="9"/>
  <c r="M57" i="9"/>
  <c r="S57" i="9"/>
  <c r="AE57" i="9"/>
  <c r="T57" i="9"/>
  <c r="AF57" i="9"/>
  <c r="G58" i="9"/>
  <c r="BD419" i="14"/>
  <c r="S426" i="14"/>
  <c r="Y425" i="14"/>
  <c r="T425" i="14"/>
  <c r="Z425" i="14"/>
  <c r="X425" i="14"/>
  <c r="T432" i="13"/>
  <c r="Z434" i="13"/>
  <c r="W425" i="13"/>
  <c r="U431" i="13"/>
  <c r="Y430" i="13"/>
  <c r="S429" i="13"/>
  <c r="R426" i="13"/>
  <c r="X432" i="13"/>
  <c r="V425" i="13"/>
  <c r="K420" i="14"/>
  <c r="AU419" i="14"/>
  <c r="D155" i="14"/>
  <c r="Q155" i="14" s="1"/>
  <c r="D258" i="14"/>
  <c r="Q258" i="14"/>
  <c r="P154" i="14"/>
  <c r="AB154" i="14" s="1"/>
  <c r="R154" i="14"/>
  <c r="R258" i="14" s="1"/>
  <c r="N154" i="14"/>
  <c r="N258" i="14" s="1"/>
  <c r="F154" i="14"/>
  <c r="F258" i="14" s="1"/>
  <c r="M154" i="14"/>
  <c r="M258" i="14" s="1"/>
  <c r="E154" i="14"/>
  <c r="E258" i="14" s="1"/>
  <c r="W154" i="14"/>
  <c r="W258" i="14" s="1"/>
  <c r="AL154" i="14"/>
  <c r="AL258" i="14" s="1"/>
  <c r="U154" i="14"/>
  <c r="U258" i="14" s="1"/>
  <c r="S154" i="14"/>
  <c r="S258" i="14" s="1"/>
  <c r="AE154" i="14"/>
  <c r="AE258" i="14" s="1"/>
  <c r="Y154" i="14"/>
  <c r="Y258" i="14" s="1"/>
  <c r="AH154" i="14"/>
  <c r="AH258" i="14" s="1"/>
  <c r="AK154" i="14"/>
  <c r="AK258" i="14" s="1"/>
  <c r="L154" i="14"/>
  <c r="L258" i="14" s="1"/>
  <c r="AI154" i="14"/>
  <c r="AI258" i="14" s="1"/>
  <c r="V154" i="14"/>
  <c r="V258" i="14" s="1"/>
  <c r="AJ154" i="14"/>
  <c r="AJ258" i="14" s="1"/>
  <c r="AD154" i="14"/>
  <c r="AD258" i="14" s="1"/>
  <c r="AF154" i="14"/>
  <c r="AF258" i="14" s="1"/>
  <c r="Z154" i="14"/>
  <c r="Z258" i="14" s="1"/>
  <c r="T154" i="14"/>
  <c r="T258" i="14" s="1"/>
  <c r="AG154" i="14"/>
  <c r="AG258" i="14" s="1"/>
  <c r="J154" i="14"/>
  <c r="J258" i="14" s="1"/>
  <c r="I154" i="14"/>
  <c r="I258" i="14" s="1"/>
  <c r="H154" i="14"/>
  <c r="H258" i="14" s="1"/>
  <c r="K154" i="14"/>
  <c r="K258" i="14" s="1"/>
  <c r="G154" i="14"/>
  <c r="G258" i="14" s="1"/>
  <c r="X154" i="14"/>
  <c r="X258" i="14" s="1"/>
  <c r="AC154" i="14"/>
  <c r="AC258" i="14" s="1"/>
  <c r="M420" i="14"/>
  <c r="AW419" i="14"/>
  <c r="F420" i="14"/>
  <c r="AP419" i="14"/>
  <c r="J420" i="14"/>
  <c r="AT419" i="14"/>
  <c r="AS419" i="14"/>
  <c r="I420" i="14"/>
  <c r="AJ347" i="14"/>
  <c r="AJ436" i="14" s="1"/>
  <c r="AF347" i="14"/>
  <c r="AF436" i="14" s="1"/>
  <c r="Z347" i="14"/>
  <c r="V347" i="14"/>
  <c r="V436" i="14" s="1"/>
  <c r="R347" i="14"/>
  <c r="R436" i="14" s="1"/>
  <c r="L347" i="14"/>
  <c r="H347" i="14"/>
  <c r="D347" i="14"/>
  <c r="D436" i="14" s="1"/>
  <c r="AI347" i="14"/>
  <c r="AI436" i="14" s="1"/>
  <c r="AD347" i="14"/>
  <c r="AD436" i="14" s="1"/>
  <c r="W347" i="14"/>
  <c r="W436" i="14" s="1"/>
  <c r="Q347" i="14"/>
  <c r="Q436" i="14" s="1"/>
  <c r="J347" i="14"/>
  <c r="E347" i="14"/>
  <c r="AH347" i="14"/>
  <c r="AH436" i="14" s="1"/>
  <c r="AC347" i="14"/>
  <c r="AC436" i="14" s="1"/>
  <c r="U347" i="14"/>
  <c r="U436" i="14" s="1"/>
  <c r="N347" i="14"/>
  <c r="I347" i="14"/>
  <c r="AL347" i="14"/>
  <c r="AL436" i="14" s="1"/>
  <c r="Y347" i="14"/>
  <c r="M347" i="14"/>
  <c r="AK347" i="14"/>
  <c r="AK436" i="14" s="1"/>
  <c r="X347" i="14"/>
  <c r="K347" i="14"/>
  <c r="AE347" i="14"/>
  <c r="AE436" i="14" s="1"/>
  <c r="F347" i="14"/>
  <c r="T347" i="14"/>
  <c r="S347" i="14"/>
  <c r="AG347" i="14"/>
  <c r="AG436" i="14" s="1"/>
  <c r="G347" i="14"/>
  <c r="E420" i="14"/>
  <c r="AO419" i="14"/>
  <c r="G420" i="14"/>
  <c r="AQ419" i="14"/>
  <c r="AV419" i="14"/>
  <c r="L420" i="14"/>
  <c r="N420" i="14"/>
  <c r="AX419" i="14"/>
  <c r="AR419" i="14"/>
  <c r="H420" i="14"/>
  <c r="AK347" i="13"/>
  <c r="AK436" i="13" s="1"/>
  <c r="AG347" i="13"/>
  <c r="AG436" i="13" s="1"/>
  <c r="AC347" i="13"/>
  <c r="AC436" i="13" s="1"/>
  <c r="W347" i="13"/>
  <c r="S347" i="13"/>
  <c r="M347" i="13"/>
  <c r="I347" i="13"/>
  <c r="E347" i="13"/>
  <c r="AL347" i="13"/>
  <c r="AL436" i="13" s="1"/>
  <c r="AF347" i="13"/>
  <c r="AF436" i="13" s="1"/>
  <c r="Y347" i="13"/>
  <c r="T347" i="13"/>
  <c r="L347" i="13"/>
  <c r="G347" i="13"/>
  <c r="AJ347" i="13"/>
  <c r="AJ436" i="13" s="1"/>
  <c r="AE347" i="13"/>
  <c r="AE436" i="13" s="1"/>
  <c r="X347" i="13"/>
  <c r="R347" i="13"/>
  <c r="K347" i="13"/>
  <c r="F347" i="13"/>
  <c r="AI347" i="13"/>
  <c r="AI436" i="13" s="1"/>
  <c r="AD347" i="13"/>
  <c r="AD436" i="13" s="1"/>
  <c r="V347" i="13"/>
  <c r="Q347" i="13"/>
  <c r="Q436" i="13" s="1"/>
  <c r="J347" i="13"/>
  <c r="D347" i="13"/>
  <c r="D436" i="13" s="1"/>
  <c r="C75" i="9" s="1"/>
  <c r="Z347" i="13"/>
  <c r="U347" i="13"/>
  <c r="N347" i="13"/>
  <c r="H347" i="13"/>
  <c r="AH347" i="13"/>
  <c r="AH436" i="13" s="1"/>
  <c r="K420" i="13"/>
  <c r="BG420" i="13" s="1"/>
  <c r="AU419" i="13"/>
  <c r="J420" i="13"/>
  <c r="BF420" i="13" s="1"/>
  <c r="AT419" i="13"/>
  <c r="F420" i="13"/>
  <c r="BB420" i="13" s="1"/>
  <c r="AP419" i="13"/>
  <c r="AR419" i="13"/>
  <c r="H420" i="13"/>
  <c r="BD420" i="13" s="1"/>
  <c r="AV419" i="13"/>
  <c r="L420" i="13"/>
  <c r="BH420" i="13" s="1"/>
  <c r="D258" i="13"/>
  <c r="D155" i="13"/>
  <c r="Q154" i="13"/>
  <c r="Q258" i="13" s="1"/>
  <c r="AC154" i="13"/>
  <c r="AC258" i="13" s="1"/>
  <c r="M154" i="13"/>
  <c r="M258" i="13" s="1"/>
  <c r="E154" i="13"/>
  <c r="E258" i="13" s="1"/>
  <c r="H154" i="13"/>
  <c r="H258" i="13" s="1"/>
  <c r="W154" i="13"/>
  <c r="W258" i="13" s="1"/>
  <c r="AI154" i="13"/>
  <c r="AI258" i="13" s="1"/>
  <c r="AE154" i="13"/>
  <c r="AE258" i="13" s="1"/>
  <c r="S154" i="13"/>
  <c r="S258" i="13" s="1"/>
  <c r="N154" i="13"/>
  <c r="N258" i="13" s="1"/>
  <c r="V154" i="13"/>
  <c r="V258" i="13" s="1"/>
  <c r="K154" i="13"/>
  <c r="K258" i="13" s="1"/>
  <c r="T154" i="13"/>
  <c r="T258" i="13" s="1"/>
  <c r="AL154" i="13"/>
  <c r="AL258" i="13" s="1"/>
  <c r="AK154" i="13"/>
  <c r="AK258" i="13" s="1"/>
  <c r="AJ154" i="13"/>
  <c r="AJ258" i="13" s="1"/>
  <c r="G154" i="13"/>
  <c r="G258" i="13" s="1"/>
  <c r="J154" i="13"/>
  <c r="J258" i="13" s="1"/>
  <c r="U154" i="13"/>
  <c r="U258" i="13" s="1"/>
  <c r="AD154" i="13"/>
  <c r="AD258" i="13" s="1"/>
  <c r="AH154" i="13"/>
  <c r="AH258" i="13" s="1"/>
  <c r="Y154" i="13"/>
  <c r="Y258" i="13" s="1"/>
  <c r="I154" i="13"/>
  <c r="I258" i="13" s="1"/>
  <c r="L154" i="13"/>
  <c r="L258" i="13" s="1"/>
  <c r="X154" i="13"/>
  <c r="X258" i="13" s="1"/>
  <c r="Z154" i="13"/>
  <c r="Z258" i="13" s="1"/>
  <c r="AF154" i="13"/>
  <c r="AF258" i="13" s="1"/>
  <c r="R154" i="13"/>
  <c r="R258" i="13" s="1"/>
  <c r="F154" i="13"/>
  <c r="F258" i="13" s="1"/>
  <c r="AG154" i="13"/>
  <c r="AG258" i="13" s="1"/>
  <c r="E420" i="13"/>
  <c r="BA420" i="13" s="1"/>
  <c r="AO419" i="13"/>
  <c r="G420" i="13"/>
  <c r="BC420" i="13" s="1"/>
  <c r="AQ419" i="13"/>
  <c r="I420" i="13"/>
  <c r="BE420" i="13" s="1"/>
  <c r="AS419" i="13"/>
  <c r="M420" i="13"/>
  <c r="BI420" i="13" s="1"/>
  <c r="AW419" i="13"/>
  <c r="N419" i="13"/>
  <c r="BJ419" i="13" s="1"/>
  <c r="AX418" i="13"/>
  <c r="W381" i="12"/>
  <c r="AU380" i="12"/>
  <c r="Z381" i="12"/>
  <c r="AX380" i="12"/>
  <c r="Q381" i="12"/>
  <c r="AO380" i="12"/>
  <c r="T381" i="12"/>
  <c r="AR380" i="12"/>
  <c r="R381" i="12"/>
  <c r="AP380" i="12"/>
  <c r="V381" i="12"/>
  <c r="AT380" i="12"/>
  <c r="U381" i="12"/>
  <c r="AS380" i="12"/>
  <c r="S381" i="12"/>
  <c r="AQ380" i="12"/>
  <c r="G383" i="12"/>
  <c r="H383" i="12"/>
  <c r="M382" i="12"/>
  <c r="AW381" i="12"/>
  <c r="J383" i="12"/>
  <c r="AH381" i="12"/>
  <c r="BF380" i="12"/>
  <c r="AC381" i="12"/>
  <c r="BA380" i="12"/>
  <c r="N383" i="12"/>
  <c r="AD381" i="12"/>
  <c r="BB380" i="12"/>
  <c r="F383" i="12"/>
  <c r="I383" i="12"/>
  <c r="AG381" i="12"/>
  <c r="BE380" i="12"/>
  <c r="AK381" i="12"/>
  <c r="BI380" i="12"/>
  <c r="AL381" i="12"/>
  <c r="BJ380" i="12"/>
  <c r="AI381" i="12"/>
  <c r="BG380" i="12"/>
  <c r="K383" i="12"/>
  <c r="L382" i="12"/>
  <c r="AV381" i="12"/>
  <c r="AE381" i="12"/>
  <c r="BC380" i="12"/>
  <c r="AF381" i="12"/>
  <c r="BD380" i="12"/>
  <c r="AJ381" i="12"/>
  <c r="BH380" i="12"/>
  <c r="E383" i="12"/>
  <c r="U381" i="11"/>
  <c r="AS380" i="11"/>
  <c r="J383" i="11"/>
  <c r="N381" i="11"/>
  <c r="AX380" i="11"/>
  <c r="AF381" i="11"/>
  <c r="BD380" i="11"/>
  <c r="AK381" i="11"/>
  <c r="BI380" i="11"/>
  <c r="F383" i="11"/>
  <c r="H382" i="11"/>
  <c r="AR381" i="11"/>
  <c r="R381" i="11"/>
  <c r="AP380" i="11"/>
  <c r="K382" i="11"/>
  <c r="AU381" i="11"/>
  <c r="AI381" i="11"/>
  <c r="BG380" i="11"/>
  <c r="V381" i="11"/>
  <c r="AT380" i="11"/>
  <c r="M383" i="11"/>
  <c r="AL381" i="11"/>
  <c r="BJ380" i="11"/>
  <c r="AG381" i="11"/>
  <c r="BE380" i="11"/>
  <c r="G383" i="11"/>
  <c r="AD381" i="11"/>
  <c r="BB380" i="11"/>
  <c r="L383" i="11"/>
  <c r="Y381" i="11"/>
  <c r="AW380" i="11"/>
  <c r="I383" i="11"/>
  <c r="AJ381" i="11"/>
  <c r="BH380" i="11"/>
  <c r="X381" i="11"/>
  <c r="AV380" i="11"/>
  <c r="AH381" i="11"/>
  <c r="BF380" i="11"/>
  <c r="S381" i="11"/>
  <c r="AQ380" i="11"/>
  <c r="AE381" i="11"/>
  <c r="BC380" i="11"/>
  <c r="E382" i="11"/>
  <c r="BA381" i="11"/>
  <c r="AO381" i="11"/>
  <c r="P220" i="7"/>
  <c r="G218" i="6"/>
  <c r="E218" i="6"/>
  <c r="H218" i="6"/>
  <c r="J218" i="6"/>
  <c r="D218" i="6"/>
  <c r="F218" i="6"/>
  <c r="K218" i="6"/>
  <c r="L218" i="6"/>
  <c r="I218" i="6"/>
  <c r="AH218" i="6"/>
  <c r="AC218" i="6"/>
  <c r="S218" i="6"/>
  <c r="Y218" i="6"/>
  <c r="AE218" i="6"/>
  <c r="AD218" i="6"/>
  <c r="R218" i="6"/>
  <c r="W218" i="6"/>
  <c r="T218" i="6"/>
  <c r="AJ218" i="6"/>
  <c r="AI218" i="6"/>
  <c r="AF218" i="6"/>
  <c r="U218" i="6"/>
  <c r="M218" i="6"/>
  <c r="AK218" i="6"/>
  <c r="Q218" i="6"/>
  <c r="V218" i="6"/>
  <c r="X218" i="6"/>
  <c r="AG218" i="6"/>
  <c r="AB219" i="7"/>
  <c r="C307" i="6"/>
  <c r="C396" i="6" s="1"/>
  <c r="G307" i="6"/>
  <c r="G396" i="6" s="1"/>
  <c r="H307" i="6"/>
  <c r="H396" i="6" s="1"/>
  <c r="F307" i="6"/>
  <c r="F396" i="6" s="1"/>
  <c r="L307" i="6"/>
  <c r="L396" i="6" s="1"/>
  <c r="K307" i="6"/>
  <c r="K396" i="6" s="1"/>
  <c r="AI307" i="6"/>
  <c r="AI396" i="6" s="1"/>
  <c r="M307" i="6"/>
  <c r="M396" i="6" s="1"/>
  <c r="X307" i="6"/>
  <c r="X396" i="6" s="1"/>
  <c r="V307" i="6"/>
  <c r="V396" i="6" s="1"/>
  <c r="AF307" i="6"/>
  <c r="AF396" i="6" s="1"/>
  <c r="Q307" i="6"/>
  <c r="Q396" i="6" s="1"/>
  <c r="AB307" i="6"/>
  <c r="AB396" i="6" s="1"/>
  <c r="W307" i="6"/>
  <c r="W396" i="6" s="1"/>
  <c r="AE307" i="6"/>
  <c r="AE396" i="6" s="1"/>
  <c r="AG307" i="6"/>
  <c r="AG396" i="6" s="1"/>
  <c r="T307" i="6"/>
  <c r="T396" i="6" s="1"/>
  <c r="AC307" i="6"/>
  <c r="AC396" i="6" s="1"/>
  <c r="AJ307" i="6"/>
  <c r="AJ396" i="6" s="1"/>
  <c r="R307" i="6"/>
  <c r="R396" i="6" s="1"/>
  <c r="P307" i="6"/>
  <c r="P396" i="6" s="1"/>
  <c r="AK307" i="6"/>
  <c r="AK396" i="6" s="1"/>
  <c r="Y307" i="6"/>
  <c r="Y396" i="6" s="1"/>
  <c r="AD307" i="6"/>
  <c r="AD396" i="6" s="1"/>
  <c r="J307" i="6"/>
  <c r="J396" i="6" s="1"/>
  <c r="U307" i="6"/>
  <c r="U396" i="6" s="1"/>
  <c r="AA116" i="7"/>
  <c r="C115" i="6"/>
  <c r="C218" i="6"/>
  <c r="S307" i="6"/>
  <c r="S396" i="6" s="1"/>
  <c r="W397" i="10"/>
  <c r="C118" i="7"/>
  <c r="C221" i="7"/>
  <c r="C311" i="7" s="1"/>
  <c r="C400" i="7" s="1"/>
  <c r="O117" i="7"/>
  <c r="D307" i="6"/>
  <c r="D396" i="6" s="1"/>
  <c r="R397" i="8"/>
  <c r="E307" i="6"/>
  <c r="E396" i="6" s="1"/>
  <c r="Q220" i="12"/>
  <c r="Q310" i="12" s="1"/>
  <c r="M221" i="12"/>
  <c r="I221" i="12"/>
  <c r="E221" i="12"/>
  <c r="L221" i="12"/>
  <c r="H221" i="12"/>
  <c r="K221" i="12"/>
  <c r="G221" i="12"/>
  <c r="N221" i="12"/>
  <c r="J221" i="12"/>
  <c r="F221" i="12"/>
  <c r="X221" i="12"/>
  <c r="U221" i="12"/>
  <c r="AE221" i="12"/>
  <c r="R221" i="12"/>
  <c r="AH221" i="12"/>
  <c r="AJ221" i="12"/>
  <c r="AG221" i="12"/>
  <c r="AI221" i="12"/>
  <c r="Z221" i="12"/>
  <c r="T221" i="12"/>
  <c r="Y221" i="12"/>
  <c r="V221" i="12"/>
  <c r="W221" i="12"/>
  <c r="S221" i="12"/>
  <c r="AD221" i="12"/>
  <c r="AL221" i="12"/>
  <c r="AF221" i="12"/>
  <c r="AK221" i="12"/>
  <c r="AC219" i="12"/>
  <c r="AC309" i="12" s="1"/>
  <c r="AI310" i="12"/>
  <c r="AE310" i="12"/>
  <c r="Y310" i="12"/>
  <c r="Y399" i="12" s="1"/>
  <c r="U310" i="12"/>
  <c r="K310" i="12"/>
  <c r="G310" i="12"/>
  <c r="AK310" i="12"/>
  <c r="AG310" i="12"/>
  <c r="W310" i="12"/>
  <c r="S310" i="12"/>
  <c r="M310" i="12"/>
  <c r="I310" i="12"/>
  <c r="E310" i="12"/>
  <c r="AJ310" i="12"/>
  <c r="AF310" i="12"/>
  <c r="Z310" i="12"/>
  <c r="V310" i="12"/>
  <c r="R310" i="12"/>
  <c r="L310" i="12"/>
  <c r="H310" i="12"/>
  <c r="D310" i="12"/>
  <c r="D399" i="12" s="1"/>
  <c r="AH310" i="12"/>
  <c r="N310" i="12"/>
  <c r="AD310" i="12"/>
  <c r="J310" i="12"/>
  <c r="X310" i="12"/>
  <c r="X399" i="12" s="1"/>
  <c r="F310" i="12"/>
  <c r="AL310" i="12"/>
  <c r="T310" i="12"/>
  <c r="AB116" i="12"/>
  <c r="D221" i="12"/>
  <c r="D118" i="12"/>
  <c r="P117" i="12"/>
  <c r="J220" i="11"/>
  <c r="F220" i="11"/>
  <c r="M220" i="11"/>
  <c r="I220" i="11"/>
  <c r="E220" i="11"/>
  <c r="L220" i="11"/>
  <c r="H220" i="11"/>
  <c r="K220" i="11"/>
  <c r="G220" i="11"/>
  <c r="AD220" i="11"/>
  <c r="N220" i="11"/>
  <c r="T220" i="11"/>
  <c r="V220" i="11"/>
  <c r="AG220" i="11"/>
  <c r="W220" i="11"/>
  <c r="R220" i="11"/>
  <c r="AL220" i="11"/>
  <c r="U220" i="11"/>
  <c r="AE220" i="11"/>
  <c r="AF220" i="11"/>
  <c r="S220" i="11"/>
  <c r="AK220" i="11"/>
  <c r="Y220" i="11"/>
  <c r="AH220" i="11"/>
  <c r="Z220" i="11"/>
  <c r="AI220" i="11"/>
  <c r="X220" i="11"/>
  <c r="AJ220" i="11"/>
  <c r="D220" i="11"/>
  <c r="D117" i="11"/>
  <c r="AL309" i="11"/>
  <c r="AH309" i="11"/>
  <c r="AD309" i="11"/>
  <c r="X309" i="11"/>
  <c r="T309" i="11"/>
  <c r="T398" i="11" s="1"/>
  <c r="N309" i="11"/>
  <c r="J309" i="11"/>
  <c r="F309" i="11"/>
  <c r="AI309" i="11"/>
  <c r="AC309" i="11"/>
  <c r="AC398" i="11" s="1"/>
  <c r="V309" i="11"/>
  <c r="Q309" i="11"/>
  <c r="Q398" i="11" s="1"/>
  <c r="I309" i="11"/>
  <c r="D309" i="11"/>
  <c r="D398" i="11" s="1"/>
  <c r="AG309" i="11"/>
  <c r="Z309" i="11"/>
  <c r="Z398" i="11" s="1"/>
  <c r="U309" i="11"/>
  <c r="M309" i="11"/>
  <c r="H309" i="11"/>
  <c r="AK309" i="11"/>
  <c r="AF309" i="11"/>
  <c r="Y309" i="11"/>
  <c r="S309" i="11"/>
  <c r="L309" i="11"/>
  <c r="G309" i="11"/>
  <c r="AJ309" i="11"/>
  <c r="AE309" i="11"/>
  <c r="W309" i="11"/>
  <c r="W398" i="11" s="1"/>
  <c r="R309" i="11"/>
  <c r="K309" i="11"/>
  <c r="E309" i="11"/>
  <c r="AE220" i="8"/>
  <c r="S220" i="8"/>
  <c r="Y220" i="8"/>
  <c r="AK220" i="8"/>
  <c r="T220" i="8"/>
  <c r="AF220" i="8"/>
  <c r="X220" i="8"/>
  <c r="AJ220" i="8"/>
  <c r="AI220" i="8"/>
  <c r="W220" i="8"/>
  <c r="AG220" i="8"/>
  <c r="U220" i="8"/>
  <c r="AD220" i="8"/>
  <c r="R220" i="8"/>
  <c r="AH220" i="8"/>
  <c r="V220" i="8"/>
  <c r="N220" i="8"/>
  <c r="AL220" i="8"/>
  <c r="Z220" i="8"/>
  <c r="M220" i="10"/>
  <c r="I220" i="10"/>
  <c r="E220" i="10"/>
  <c r="K220" i="10"/>
  <c r="G220" i="10"/>
  <c r="N220" i="10"/>
  <c r="J220" i="10"/>
  <c r="F220" i="10"/>
  <c r="L220" i="10"/>
  <c r="H220" i="10"/>
  <c r="AD220" i="10"/>
  <c r="AJ220" i="10"/>
  <c r="AG220" i="10"/>
  <c r="AE220" i="10"/>
  <c r="W220" i="10"/>
  <c r="T220" i="10"/>
  <c r="Y220" i="10"/>
  <c r="R220" i="10"/>
  <c r="AF220" i="10"/>
  <c r="AH220" i="10"/>
  <c r="AK220" i="10"/>
  <c r="AI220" i="10"/>
  <c r="AL220" i="10"/>
  <c r="V220" i="10"/>
  <c r="X220" i="10"/>
  <c r="U220" i="10"/>
  <c r="Z220" i="10"/>
  <c r="S220" i="10"/>
  <c r="Q219" i="10"/>
  <c r="J220" i="8"/>
  <c r="F220" i="8"/>
  <c r="M220" i="8"/>
  <c r="I220" i="8"/>
  <c r="E220" i="8"/>
  <c r="L220" i="8"/>
  <c r="H220" i="8"/>
  <c r="K220" i="8"/>
  <c r="G220" i="8"/>
  <c r="AC218" i="10"/>
  <c r="AC308" i="10" s="1"/>
  <c r="AC397" i="10" s="1"/>
  <c r="AL397" i="10"/>
  <c r="D220" i="10"/>
  <c r="D117" i="10"/>
  <c r="P116" i="10"/>
  <c r="AB115" i="10"/>
  <c r="AJ309" i="10"/>
  <c r="AJ398" i="10" s="1"/>
  <c r="AF309" i="10"/>
  <c r="AF398" i="10" s="1"/>
  <c r="Z309" i="10"/>
  <c r="Z398" i="10" s="1"/>
  <c r="V309" i="10"/>
  <c r="V398" i="10" s="1"/>
  <c r="R309" i="10"/>
  <c r="R398" i="10" s="1"/>
  <c r="L309" i="10"/>
  <c r="L398" i="10" s="1"/>
  <c r="H309" i="10"/>
  <c r="H398" i="10" s="1"/>
  <c r="D309" i="10"/>
  <c r="D398" i="10" s="1"/>
  <c r="AI309" i="10"/>
  <c r="AI398" i="10" s="1"/>
  <c r="AE309" i="10"/>
  <c r="AE398" i="10" s="1"/>
  <c r="Y309" i="10"/>
  <c r="Y398" i="10" s="1"/>
  <c r="U309" i="10"/>
  <c r="U398" i="10" s="1"/>
  <c r="Q309" i="10"/>
  <c r="Q398" i="10" s="1"/>
  <c r="K309" i="10"/>
  <c r="K398" i="10" s="1"/>
  <c r="G309" i="10"/>
  <c r="G398" i="10" s="1"/>
  <c r="AL309" i="10"/>
  <c r="AH309" i="10"/>
  <c r="AH398" i="10" s="1"/>
  <c r="AD309" i="10"/>
  <c r="AD398" i="10" s="1"/>
  <c r="X309" i="10"/>
  <c r="X398" i="10" s="1"/>
  <c r="T309" i="10"/>
  <c r="T398" i="10" s="1"/>
  <c r="N309" i="10"/>
  <c r="N398" i="10" s="1"/>
  <c r="J309" i="10"/>
  <c r="J398" i="10" s="1"/>
  <c r="F309" i="10"/>
  <c r="F398" i="10" s="1"/>
  <c r="AK309" i="10"/>
  <c r="AK398" i="10" s="1"/>
  <c r="AG309" i="10"/>
  <c r="AG398" i="10" s="1"/>
  <c r="W309" i="10"/>
  <c r="S309" i="10"/>
  <c r="S398" i="10" s="1"/>
  <c r="M309" i="10"/>
  <c r="M398" i="10" s="1"/>
  <c r="I309" i="10"/>
  <c r="I398" i="10" s="1"/>
  <c r="E309" i="10"/>
  <c r="E398" i="10" s="1"/>
  <c r="D220" i="8"/>
  <c r="D117" i="8"/>
  <c r="AK309" i="8"/>
  <c r="AK398" i="8" s="1"/>
  <c r="AG309" i="8"/>
  <c r="AG398" i="8" s="1"/>
  <c r="AC309" i="8"/>
  <c r="AC398" i="8" s="1"/>
  <c r="W309" i="8"/>
  <c r="W398" i="8" s="1"/>
  <c r="S309" i="8"/>
  <c r="S398" i="8" s="1"/>
  <c r="M309" i="8"/>
  <c r="M398" i="8" s="1"/>
  <c r="I309" i="8"/>
  <c r="I398" i="8" s="1"/>
  <c r="E309" i="8"/>
  <c r="E398" i="8" s="1"/>
  <c r="AH309" i="8"/>
  <c r="AH398" i="8" s="1"/>
  <c r="Z309" i="8"/>
  <c r="Z398" i="8" s="1"/>
  <c r="U309" i="8"/>
  <c r="U398" i="8" s="1"/>
  <c r="N309" i="8"/>
  <c r="N398" i="8" s="1"/>
  <c r="H309" i="8"/>
  <c r="H398" i="8" s="1"/>
  <c r="AJ309" i="8"/>
  <c r="AJ398" i="8" s="1"/>
  <c r="AE309" i="8"/>
  <c r="AE398" i="8" s="1"/>
  <c r="X309" i="8"/>
  <c r="X398" i="8" s="1"/>
  <c r="R309" i="8"/>
  <c r="K309" i="8"/>
  <c r="K398" i="8" s="1"/>
  <c r="F309" i="8"/>
  <c r="F398" i="8" s="1"/>
  <c r="AI309" i="8"/>
  <c r="AI398" i="8" s="1"/>
  <c r="AD309" i="8"/>
  <c r="AD398" i="8" s="1"/>
  <c r="V309" i="8"/>
  <c r="V398" i="8" s="1"/>
  <c r="Q309" i="8"/>
  <c r="Q398" i="8" s="1"/>
  <c r="J309" i="8"/>
  <c r="J398" i="8" s="1"/>
  <c r="D309" i="8"/>
  <c r="D398" i="8" s="1"/>
  <c r="AL309" i="8"/>
  <c r="AL398" i="8" s="1"/>
  <c r="L309" i="8"/>
  <c r="L398" i="8" s="1"/>
  <c r="AF309" i="8"/>
  <c r="AF398" i="8" s="1"/>
  <c r="G309" i="8"/>
  <c r="G398" i="8" s="1"/>
  <c r="Y309" i="8"/>
  <c r="Y398" i="8" s="1"/>
  <c r="T309" i="8"/>
  <c r="T398" i="8" s="1"/>
  <c r="F219" i="7"/>
  <c r="J219" i="7"/>
  <c r="D219" i="7"/>
  <c r="G219" i="7"/>
  <c r="K219" i="7"/>
  <c r="E219" i="7"/>
  <c r="I219" i="7"/>
  <c r="H219" i="7"/>
  <c r="L219" i="7"/>
  <c r="M219" i="7"/>
  <c r="T219" i="7"/>
  <c r="AC219" i="7"/>
  <c r="S219" i="7"/>
  <c r="AD219" i="7"/>
  <c r="Y219" i="7"/>
  <c r="AF219" i="7"/>
  <c r="R219" i="7"/>
  <c r="AJ219" i="7"/>
  <c r="Q219" i="7"/>
  <c r="AE219" i="7"/>
  <c r="V219" i="7"/>
  <c r="U219" i="7"/>
  <c r="AI219" i="7"/>
  <c r="AK219" i="7"/>
  <c r="X219" i="7"/>
  <c r="AG219" i="7"/>
  <c r="W219" i="7"/>
  <c r="AH219" i="7"/>
  <c r="AJ308" i="7"/>
  <c r="AJ397" i="7" s="1"/>
  <c r="AF308" i="7"/>
  <c r="AF397" i="7" s="1"/>
  <c r="AB308" i="7"/>
  <c r="AB397" i="7" s="1"/>
  <c r="AI308" i="7"/>
  <c r="AI397" i="7" s="1"/>
  <c r="AE308" i="7"/>
  <c r="AE397" i="7" s="1"/>
  <c r="AH308" i="7"/>
  <c r="AH397" i="7" s="1"/>
  <c r="AD308" i="7"/>
  <c r="AD397" i="7" s="1"/>
  <c r="AC308" i="7"/>
  <c r="AC397" i="7" s="1"/>
  <c r="AK308" i="7"/>
  <c r="AK397" i="7" s="1"/>
  <c r="X308" i="7"/>
  <c r="X397" i="7" s="1"/>
  <c r="T308" i="7"/>
  <c r="T397" i="7" s="1"/>
  <c r="P308" i="7"/>
  <c r="P397" i="7" s="1"/>
  <c r="W308" i="7"/>
  <c r="W397" i="7" s="1"/>
  <c r="S308" i="7"/>
  <c r="S397" i="7" s="1"/>
  <c r="AG308" i="7"/>
  <c r="AG397" i="7" s="1"/>
  <c r="V308" i="7"/>
  <c r="V397" i="7" s="1"/>
  <c r="R308" i="7"/>
  <c r="R397" i="7" s="1"/>
  <c r="Q308" i="7"/>
  <c r="Q397" i="7" s="1"/>
  <c r="Y308" i="7"/>
  <c r="Y397" i="7" s="1"/>
  <c r="G308" i="7"/>
  <c r="G397" i="7" s="1"/>
  <c r="K308" i="7"/>
  <c r="K397" i="7" s="1"/>
  <c r="H308" i="7"/>
  <c r="H397" i="7" s="1"/>
  <c r="M308" i="7"/>
  <c r="M397" i="7" s="1"/>
  <c r="I308" i="7"/>
  <c r="I397" i="7" s="1"/>
  <c r="U308" i="7"/>
  <c r="U397" i="7" s="1"/>
  <c r="E308" i="7"/>
  <c r="E397" i="7" s="1"/>
  <c r="J308" i="7"/>
  <c r="J397" i="7" s="1"/>
  <c r="D308" i="7"/>
  <c r="D397" i="7" s="1"/>
  <c r="F308" i="7"/>
  <c r="F397" i="7" s="1"/>
  <c r="L308" i="7"/>
  <c r="L397" i="7" s="1"/>
  <c r="X116" i="7"/>
  <c r="AE117" i="11"/>
  <c r="W117" i="8"/>
  <c r="L118" i="12"/>
  <c r="AD117" i="8"/>
  <c r="T117" i="10"/>
  <c r="X117" i="8"/>
  <c r="J117" i="8"/>
  <c r="AG117" i="8"/>
  <c r="AJ115" i="6"/>
  <c r="V117" i="8"/>
  <c r="K116" i="7"/>
  <c r="R117" i="10"/>
  <c r="AI117" i="11"/>
  <c r="T117" i="8"/>
  <c r="AD116" i="7"/>
  <c r="D116" i="7"/>
  <c r="Z117" i="10"/>
  <c r="K115" i="6"/>
  <c r="AF117" i="10"/>
  <c r="N117" i="11"/>
  <c r="I118" i="12"/>
  <c r="L117" i="8"/>
  <c r="V117" i="11"/>
  <c r="U115" i="6"/>
  <c r="S116" i="7"/>
  <c r="G117" i="10"/>
  <c r="F117" i="8"/>
  <c r="W118" i="12"/>
  <c r="AJ116" i="7"/>
  <c r="AC115" i="6"/>
  <c r="V116" i="7"/>
  <c r="I116" i="7"/>
  <c r="T115" i="6"/>
  <c r="I117" i="8"/>
  <c r="X117" i="10"/>
  <c r="AF117" i="11"/>
  <c r="K118" i="12"/>
  <c r="H115" i="6"/>
  <c r="U117" i="10"/>
  <c r="Y117" i="10"/>
  <c r="J117" i="11"/>
  <c r="R117" i="11"/>
  <c r="Q117" i="12"/>
  <c r="F117" i="11"/>
  <c r="Y115" i="6"/>
  <c r="AC116" i="12"/>
  <c r="Z118" i="12"/>
  <c r="R118" i="12"/>
  <c r="AK118" i="12"/>
  <c r="T117" i="11"/>
  <c r="V117" i="10"/>
  <c r="AH117" i="8"/>
  <c r="AG115" i="6"/>
  <c r="Q116" i="10"/>
  <c r="AH117" i="10"/>
  <c r="N118" i="12"/>
  <c r="D115" i="6"/>
  <c r="L116" i="7"/>
  <c r="E117" i="11"/>
  <c r="AK116" i="7"/>
  <c r="AD117" i="11"/>
  <c r="Y116" i="7"/>
  <c r="AG116" i="7"/>
  <c r="AK117" i="10"/>
  <c r="J117" i="10"/>
  <c r="S115" i="6"/>
  <c r="L115" i="6"/>
  <c r="AH118" i="12"/>
  <c r="AI118" i="12"/>
  <c r="AF117" i="8"/>
  <c r="K117" i="11"/>
  <c r="M118" i="12"/>
  <c r="AL117" i="10"/>
  <c r="S117" i="10"/>
  <c r="AH115" i="6"/>
  <c r="J115" i="6"/>
  <c r="F118" i="12"/>
  <c r="AE117" i="10"/>
  <c r="I117" i="11"/>
  <c r="E116" i="7"/>
  <c r="AK117" i="8"/>
  <c r="G115" i="6"/>
  <c r="E118" i="12"/>
  <c r="AH116" i="7"/>
  <c r="N117" i="8"/>
  <c r="Z117" i="8"/>
  <c r="N117" i="10"/>
  <c r="F115" i="6"/>
  <c r="H118" i="12"/>
  <c r="AJ117" i="11"/>
  <c r="U116" i="7"/>
  <c r="AL117" i="8"/>
  <c r="AE117" i="8"/>
  <c r="AC116" i="7"/>
  <c r="AD115" i="6"/>
  <c r="M116" i="7"/>
  <c r="R117" i="8"/>
  <c r="AI116" i="7"/>
  <c r="AG117" i="11"/>
  <c r="AE115" i="6"/>
  <c r="AC115" i="10"/>
  <c r="AG117" i="10"/>
  <c r="L117" i="11"/>
  <c r="Y117" i="8"/>
  <c r="E117" i="10"/>
  <c r="M115" i="6"/>
  <c r="AD118" i="12"/>
  <c r="R115" i="6"/>
  <c r="U117" i="11"/>
  <c r="H117" i="11"/>
  <c r="AE118" i="12"/>
  <c r="AK117" i="11"/>
  <c r="AL118" i="12"/>
  <c r="AJ117" i="8"/>
  <c r="V118" i="12"/>
  <c r="AI117" i="10"/>
  <c r="G116" i="7"/>
  <c r="H117" i="8"/>
  <c r="AJ118" i="12"/>
  <c r="X118" i="12"/>
  <c r="T116" i="7"/>
  <c r="J116" i="7"/>
  <c r="X115" i="6"/>
  <c r="E115" i="6"/>
  <c r="E117" i="8"/>
  <c r="W117" i="11"/>
  <c r="AE116" i="7"/>
  <c r="M117" i="8"/>
  <c r="M117" i="11"/>
  <c r="AB116" i="7"/>
  <c r="U117" i="8"/>
  <c r="AF115" i="6"/>
  <c r="P117" i="7"/>
  <c r="R116" i="7"/>
  <c r="S117" i="8"/>
  <c r="F117" i="10"/>
  <c r="AD117" i="10"/>
  <c r="W117" i="10"/>
  <c r="W116" i="7"/>
  <c r="Y117" i="11"/>
  <c r="Y118" i="12"/>
  <c r="T118" i="12"/>
  <c r="Q116" i="7"/>
  <c r="Q115" i="6"/>
  <c r="AF118" i="12"/>
  <c r="H117" i="10"/>
  <c r="S117" i="11"/>
  <c r="F116" i="7"/>
  <c r="AF116" i="7"/>
  <c r="Z117" i="11"/>
  <c r="S118" i="12"/>
  <c r="V115" i="6"/>
  <c r="I117" i="10"/>
  <c r="H116" i="7"/>
  <c r="AL117" i="11"/>
  <c r="U118" i="12"/>
  <c r="AI115" i="6"/>
  <c r="J118" i="12"/>
  <c r="M117" i="10"/>
  <c r="AG118" i="12"/>
  <c r="G117" i="8"/>
  <c r="G118" i="12"/>
  <c r="I115" i="6"/>
  <c r="K117" i="8"/>
  <c r="K117" i="10"/>
  <c r="L117" i="10"/>
  <c r="AH117" i="11"/>
  <c r="AI117" i="8"/>
  <c r="G117" i="11"/>
  <c r="AK115" i="6"/>
  <c r="X117" i="11"/>
  <c r="W115" i="6"/>
  <c r="AJ117" i="10"/>
  <c r="R398" i="8" l="1"/>
  <c r="G59" i="9"/>
  <c r="BD420" i="14"/>
  <c r="D59" i="9"/>
  <c r="BA420" i="14"/>
  <c r="H59" i="9"/>
  <c r="BE420" i="14"/>
  <c r="AK57" i="9"/>
  <c r="Y57" i="9"/>
  <c r="AI58" i="9"/>
  <c r="W58" i="9"/>
  <c r="AB58" i="9"/>
  <c r="P58" i="9"/>
  <c r="L59" i="9"/>
  <c r="BI420" i="14"/>
  <c r="AE58" i="9"/>
  <c r="S58" i="9"/>
  <c r="E59" i="9"/>
  <c r="BB420" i="14"/>
  <c r="AG58" i="9"/>
  <c r="U58" i="9"/>
  <c r="M58" i="9"/>
  <c r="K59" i="9"/>
  <c r="BH420" i="14"/>
  <c r="I59" i="9"/>
  <c r="BF420" i="14"/>
  <c r="AF58" i="9"/>
  <c r="T58" i="9"/>
  <c r="AH58" i="9"/>
  <c r="V58" i="9"/>
  <c r="AJ58" i="9"/>
  <c r="X58" i="9"/>
  <c r="W398" i="10"/>
  <c r="BJ420" i="14"/>
  <c r="F59" i="9"/>
  <c r="BC420" i="14"/>
  <c r="J59" i="9"/>
  <c r="BG420" i="14"/>
  <c r="AD58" i="9"/>
  <c r="R58" i="9"/>
  <c r="AC58" i="9"/>
  <c r="Q58" i="9"/>
  <c r="Z426" i="14"/>
  <c r="Y426" i="14"/>
  <c r="X426" i="14"/>
  <c r="T426" i="14"/>
  <c r="S427" i="14"/>
  <c r="X433" i="13"/>
  <c r="S430" i="13"/>
  <c r="U432" i="13"/>
  <c r="Z435" i="13"/>
  <c r="V426" i="13"/>
  <c r="R427" i="13"/>
  <c r="Y431" i="13"/>
  <c r="W426" i="13"/>
  <c r="T433" i="13"/>
  <c r="H421" i="14"/>
  <c r="AR420" i="14"/>
  <c r="N421" i="14"/>
  <c r="AX420" i="14"/>
  <c r="AO420" i="14"/>
  <c r="E421" i="14"/>
  <c r="J421" i="14"/>
  <c r="AT420" i="14"/>
  <c r="AW420" i="14"/>
  <c r="M421" i="14"/>
  <c r="AK348" i="14"/>
  <c r="AK437" i="14" s="1"/>
  <c r="AG348" i="14"/>
  <c r="AG437" i="14" s="1"/>
  <c r="AC348" i="14"/>
  <c r="AC437" i="14" s="1"/>
  <c r="W348" i="14"/>
  <c r="W437" i="14" s="1"/>
  <c r="S348" i="14"/>
  <c r="M348" i="14"/>
  <c r="I348" i="14"/>
  <c r="E348" i="14"/>
  <c r="AJ348" i="14"/>
  <c r="AJ437" i="14" s="1"/>
  <c r="AE348" i="14"/>
  <c r="AE437" i="14" s="1"/>
  <c r="X348" i="14"/>
  <c r="R348" i="14"/>
  <c r="R437" i="14" s="1"/>
  <c r="K348" i="14"/>
  <c r="F348" i="14"/>
  <c r="AI348" i="14"/>
  <c r="AI437" i="14" s="1"/>
  <c r="AD348" i="14"/>
  <c r="AD437" i="14" s="1"/>
  <c r="V348" i="14"/>
  <c r="V437" i="14" s="1"/>
  <c r="Q348" i="14"/>
  <c r="Q437" i="14" s="1"/>
  <c r="J348" i="14"/>
  <c r="D348" i="14"/>
  <c r="D437" i="14" s="1"/>
  <c r="Z348" i="14"/>
  <c r="N348" i="14"/>
  <c r="AL348" i="14"/>
  <c r="AL437" i="14" s="1"/>
  <c r="Y348" i="14"/>
  <c r="L348" i="14"/>
  <c r="T348" i="14"/>
  <c r="AH348" i="14"/>
  <c r="AH437" i="14" s="1"/>
  <c r="H348" i="14"/>
  <c r="AF348" i="14"/>
  <c r="AF437" i="14" s="1"/>
  <c r="G348" i="14"/>
  <c r="U348" i="14"/>
  <c r="U437" i="14" s="1"/>
  <c r="K421" i="14"/>
  <c r="AU420" i="14"/>
  <c r="G421" i="14"/>
  <c r="AQ420" i="14"/>
  <c r="AP420" i="14"/>
  <c r="F421" i="14"/>
  <c r="L421" i="14"/>
  <c r="AV420" i="14"/>
  <c r="AS420" i="14"/>
  <c r="I421" i="14"/>
  <c r="D259" i="14"/>
  <c r="D156" i="14"/>
  <c r="Q156" i="14" s="1"/>
  <c r="P155" i="14"/>
  <c r="AB155" i="14" s="1"/>
  <c r="Q259" i="14"/>
  <c r="R155" i="14"/>
  <c r="R259" i="14" s="1"/>
  <c r="N155" i="14"/>
  <c r="N259" i="14" s="1"/>
  <c r="M155" i="14"/>
  <c r="M259" i="14" s="1"/>
  <c r="H155" i="14"/>
  <c r="H259" i="14" s="1"/>
  <c r="AI155" i="14"/>
  <c r="AI259" i="14" s="1"/>
  <c r="S155" i="14"/>
  <c r="S259" i="14" s="1"/>
  <c r="W155" i="14"/>
  <c r="W259" i="14" s="1"/>
  <c r="E155" i="14"/>
  <c r="E259" i="14" s="1"/>
  <c r="AH155" i="14"/>
  <c r="AH259" i="14" s="1"/>
  <c r="AJ155" i="14"/>
  <c r="AJ259" i="14" s="1"/>
  <c r="AD155" i="14"/>
  <c r="AD259" i="14" s="1"/>
  <c r="AE155" i="14"/>
  <c r="AE259" i="14" s="1"/>
  <c r="T155" i="14"/>
  <c r="T259" i="14" s="1"/>
  <c r="J155" i="14"/>
  <c r="J259" i="14" s="1"/>
  <c r="I155" i="14"/>
  <c r="I259" i="14" s="1"/>
  <c r="AL155" i="14"/>
  <c r="AL259" i="14" s="1"/>
  <c r="F155" i="14"/>
  <c r="F259" i="14" s="1"/>
  <c r="L155" i="14"/>
  <c r="L259" i="14" s="1"/>
  <c r="G155" i="14"/>
  <c r="G259" i="14" s="1"/>
  <c r="X155" i="14"/>
  <c r="X259" i="14" s="1"/>
  <c r="AG155" i="14"/>
  <c r="AG259" i="14" s="1"/>
  <c r="V155" i="14"/>
  <c r="V259" i="14" s="1"/>
  <c r="U155" i="14"/>
  <c r="U259" i="14" s="1"/>
  <c r="Y155" i="14"/>
  <c r="Y259" i="14" s="1"/>
  <c r="K155" i="14"/>
  <c r="K259" i="14" s="1"/>
  <c r="AF155" i="14"/>
  <c r="AF259" i="14" s="1"/>
  <c r="AK155" i="14"/>
  <c r="AK259" i="14" s="1"/>
  <c r="Z155" i="14"/>
  <c r="Z259" i="14" s="1"/>
  <c r="AC155" i="14"/>
  <c r="AC259" i="14" s="1"/>
  <c r="N420" i="13"/>
  <c r="BJ420" i="13" s="1"/>
  <c r="AX419" i="13"/>
  <c r="D259" i="13"/>
  <c r="D156" i="13"/>
  <c r="AC155" i="13"/>
  <c r="AC259" i="13" s="1"/>
  <c r="Q155" i="13"/>
  <c r="Q259" i="13" s="1"/>
  <c r="J155" i="13"/>
  <c r="J259" i="13" s="1"/>
  <c r="M155" i="13"/>
  <c r="M259" i="13" s="1"/>
  <c r="H155" i="13"/>
  <c r="H259" i="13" s="1"/>
  <c r="U155" i="13"/>
  <c r="U259" i="13" s="1"/>
  <c r="AD155" i="13"/>
  <c r="AD259" i="13" s="1"/>
  <c r="Z155" i="13"/>
  <c r="Z259" i="13" s="1"/>
  <c r="V155" i="13"/>
  <c r="V259" i="13" s="1"/>
  <c r="AH155" i="13"/>
  <c r="AH259" i="13" s="1"/>
  <c r="Y155" i="13"/>
  <c r="Y259" i="13" s="1"/>
  <c r="AJ155" i="13"/>
  <c r="AJ259" i="13" s="1"/>
  <c r="K155" i="13"/>
  <c r="K259" i="13" s="1"/>
  <c r="E155" i="13"/>
  <c r="E259" i="13" s="1"/>
  <c r="T155" i="13"/>
  <c r="T259" i="13" s="1"/>
  <c r="AK155" i="13"/>
  <c r="AK259" i="13" s="1"/>
  <c r="G155" i="13"/>
  <c r="G259" i="13" s="1"/>
  <c r="I155" i="13"/>
  <c r="I259" i="13" s="1"/>
  <c r="X155" i="13"/>
  <c r="X259" i="13" s="1"/>
  <c r="AF155" i="13"/>
  <c r="AF259" i="13" s="1"/>
  <c r="R155" i="13"/>
  <c r="R259" i="13" s="1"/>
  <c r="F155" i="13"/>
  <c r="F259" i="13" s="1"/>
  <c r="L155" i="13"/>
  <c r="L259" i="13" s="1"/>
  <c r="W155" i="13"/>
  <c r="W259" i="13" s="1"/>
  <c r="AL155" i="13"/>
  <c r="AL259" i="13" s="1"/>
  <c r="N155" i="13"/>
  <c r="N259" i="13" s="1"/>
  <c r="AI155" i="13"/>
  <c r="AI259" i="13" s="1"/>
  <c r="AE155" i="13"/>
  <c r="AE259" i="13" s="1"/>
  <c r="S155" i="13"/>
  <c r="S259" i="13" s="1"/>
  <c r="AG155" i="13"/>
  <c r="AG259" i="13" s="1"/>
  <c r="K421" i="13"/>
  <c r="BG421" i="13" s="1"/>
  <c r="AU420" i="13"/>
  <c r="G421" i="13"/>
  <c r="BC421" i="13" s="1"/>
  <c r="AQ420" i="13"/>
  <c r="L421" i="13"/>
  <c r="BH421" i="13" s="1"/>
  <c r="AV420" i="13"/>
  <c r="H421" i="13"/>
  <c r="BD421" i="13" s="1"/>
  <c r="AR420" i="13"/>
  <c r="AW420" i="13"/>
  <c r="M421" i="13"/>
  <c r="BI421" i="13" s="1"/>
  <c r="AO420" i="13"/>
  <c r="E421" i="13"/>
  <c r="BA421" i="13" s="1"/>
  <c r="AL348" i="13"/>
  <c r="AL437" i="13" s="1"/>
  <c r="AH348" i="13"/>
  <c r="AH437" i="13" s="1"/>
  <c r="AD348" i="13"/>
  <c r="AD437" i="13" s="1"/>
  <c r="X348" i="13"/>
  <c r="T348" i="13"/>
  <c r="N348" i="13"/>
  <c r="J348" i="13"/>
  <c r="F348" i="13"/>
  <c r="AG348" i="13"/>
  <c r="AG437" i="13" s="1"/>
  <c r="Z348" i="13"/>
  <c r="U348" i="13"/>
  <c r="M348" i="13"/>
  <c r="H348" i="13"/>
  <c r="AK348" i="13"/>
  <c r="AK437" i="13" s="1"/>
  <c r="AF348" i="13"/>
  <c r="AF437" i="13" s="1"/>
  <c r="Y348" i="13"/>
  <c r="S348" i="13"/>
  <c r="L348" i="13"/>
  <c r="G348" i="13"/>
  <c r="AJ348" i="13"/>
  <c r="AJ437" i="13" s="1"/>
  <c r="AE348" i="13"/>
  <c r="AE437" i="13" s="1"/>
  <c r="W348" i="13"/>
  <c r="R348" i="13"/>
  <c r="K348" i="13"/>
  <c r="E348" i="13"/>
  <c r="Q348" i="13"/>
  <c r="Q437" i="13" s="1"/>
  <c r="AI348" i="13"/>
  <c r="AI437" i="13" s="1"/>
  <c r="I348" i="13"/>
  <c r="AC348" i="13"/>
  <c r="AC437" i="13" s="1"/>
  <c r="V348" i="13"/>
  <c r="D348" i="13"/>
  <c r="D437" i="13" s="1"/>
  <c r="C76" i="9" s="1"/>
  <c r="J421" i="13"/>
  <c r="BF421" i="13" s="1"/>
  <c r="AT420" i="13"/>
  <c r="AS420" i="13"/>
  <c r="I421" i="13"/>
  <c r="BE421" i="13" s="1"/>
  <c r="F421" i="13"/>
  <c r="BB421" i="13" s="1"/>
  <c r="AP420" i="13"/>
  <c r="U382" i="12"/>
  <c r="AS381" i="12"/>
  <c r="R382" i="12"/>
  <c r="AP381" i="12"/>
  <c r="Q382" i="12"/>
  <c r="AO381" i="12"/>
  <c r="W382" i="12"/>
  <c r="AU381" i="12"/>
  <c r="S382" i="12"/>
  <c r="AQ381" i="12"/>
  <c r="V382" i="12"/>
  <c r="AT381" i="12"/>
  <c r="T382" i="12"/>
  <c r="AR381" i="12"/>
  <c r="Z382" i="12"/>
  <c r="AX381" i="12"/>
  <c r="E384" i="12"/>
  <c r="AJ382" i="12"/>
  <c r="BH381" i="12"/>
  <c r="AF382" i="12"/>
  <c r="BD381" i="12"/>
  <c r="AE382" i="12"/>
  <c r="BC381" i="12"/>
  <c r="L383" i="12"/>
  <c r="AV382" i="12"/>
  <c r="K384" i="12"/>
  <c r="AI382" i="12"/>
  <c r="BG381" i="12"/>
  <c r="AL382" i="12"/>
  <c r="BJ381" i="12"/>
  <c r="AK382" i="12"/>
  <c r="BI381" i="12"/>
  <c r="AG382" i="12"/>
  <c r="BE381" i="12"/>
  <c r="I384" i="12"/>
  <c r="F384" i="12"/>
  <c r="AD382" i="12"/>
  <c r="BB381" i="12"/>
  <c r="N384" i="12"/>
  <c r="AC382" i="12"/>
  <c r="BA381" i="12"/>
  <c r="AH382" i="12"/>
  <c r="BF381" i="12"/>
  <c r="J384" i="12"/>
  <c r="M383" i="12"/>
  <c r="AW382" i="12"/>
  <c r="H384" i="12"/>
  <c r="G384" i="12"/>
  <c r="AJ382" i="11"/>
  <c r="BH381" i="11"/>
  <c r="AD382" i="11"/>
  <c r="BB381" i="11"/>
  <c r="M384" i="11"/>
  <c r="AI382" i="11"/>
  <c r="BG381" i="11"/>
  <c r="F384" i="11"/>
  <c r="J384" i="11"/>
  <c r="AE382" i="11"/>
  <c r="BC381" i="11"/>
  <c r="Y382" i="11"/>
  <c r="AW381" i="11"/>
  <c r="AG382" i="11"/>
  <c r="BE381" i="11"/>
  <c r="AF382" i="11"/>
  <c r="BD381" i="11"/>
  <c r="S382" i="11"/>
  <c r="AQ381" i="11"/>
  <c r="X382" i="11"/>
  <c r="AV381" i="11"/>
  <c r="I384" i="11"/>
  <c r="L384" i="11"/>
  <c r="G384" i="11"/>
  <c r="AL382" i="11"/>
  <c r="BJ381" i="11"/>
  <c r="V382" i="11"/>
  <c r="AT381" i="11"/>
  <c r="K383" i="11"/>
  <c r="AU382" i="11"/>
  <c r="H383" i="11"/>
  <c r="AR382" i="11"/>
  <c r="AK382" i="11"/>
  <c r="BI381" i="11"/>
  <c r="N382" i="11"/>
  <c r="AX381" i="11"/>
  <c r="U382" i="11"/>
  <c r="AS381" i="11"/>
  <c r="AH382" i="11"/>
  <c r="BF381" i="11"/>
  <c r="R382" i="11"/>
  <c r="AP381" i="11"/>
  <c r="E383" i="11"/>
  <c r="BA382" i="11"/>
  <c r="AO382" i="11"/>
  <c r="P221" i="7"/>
  <c r="I219" i="6"/>
  <c r="F219" i="6"/>
  <c r="H219" i="6"/>
  <c r="J219" i="6"/>
  <c r="E219" i="6"/>
  <c r="D219" i="6"/>
  <c r="G219" i="6"/>
  <c r="K219" i="6"/>
  <c r="L219" i="6"/>
  <c r="AC219" i="6"/>
  <c r="W219" i="6"/>
  <c r="T219" i="6"/>
  <c r="AJ219" i="6"/>
  <c r="AI219" i="6"/>
  <c r="U219" i="6"/>
  <c r="M219" i="6"/>
  <c r="Y219" i="6"/>
  <c r="AK219" i="6"/>
  <c r="V219" i="6"/>
  <c r="AF219" i="6"/>
  <c r="X219" i="6"/>
  <c r="AE219" i="6"/>
  <c r="R219" i="6"/>
  <c r="AH219" i="6"/>
  <c r="S219" i="6"/>
  <c r="Q219" i="6"/>
  <c r="AD219" i="6"/>
  <c r="AG219" i="6"/>
  <c r="AB220" i="7"/>
  <c r="C308" i="6"/>
  <c r="C397" i="6" s="1"/>
  <c r="F308" i="6"/>
  <c r="F397" i="6" s="1"/>
  <c r="J308" i="6"/>
  <c r="D308" i="6"/>
  <c r="D397" i="6" s="1"/>
  <c r="E308" i="6"/>
  <c r="E397" i="6" s="1"/>
  <c r="G308" i="6"/>
  <c r="G397" i="6" s="1"/>
  <c r="AB308" i="6"/>
  <c r="AB397" i="6" s="1"/>
  <c r="P308" i="6"/>
  <c r="AH308" i="6"/>
  <c r="AH397" i="6" s="1"/>
  <c r="AE308" i="6"/>
  <c r="AE397" i="6" s="1"/>
  <c r="AK308" i="6"/>
  <c r="AK397" i="6" s="1"/>
  <c r="AC308" i="6"/>
  <c r="S308" i="6"/>
  <c r="V308" i="6"/>
  <c r="V397" i="6" s="1"/>
  <c r="Q308" i="6"/>
  <c r="Q397" i="6" s="1"/>
  <c r="AJ308" i="6"/>
  <c r="AJ397" i="6" s="1"/>
  <c r="AD308" i="6"/>
  <c r="AD397" i="6" s="1"/>
  <c r="Y308" i="6"/>
  <c r="Y397" i="6" s="1"/>
  <c r="AG308" i="6"/>
  <c r="AG397" i="6" s="1"/>
  <c r="AI308" i="6"/>
  <c r="AI397" i="6" s="1"/>
  <c r="U308" i="6"/>
  <c r="U397" i="6" s="1"/>
  <c r="T308" i="6"/>
  <c r="T397" i="6" s="1"/>
  <c r="X308" i="6"/>
  <c r="X397" i="6" s="1"/>
  <c r="R308" i="6"/>
  <c r="R397" i="6" s="1"/>
  <c r="W308" i="6"/>
  <c r="W397" i="6" s="1"/>
  <c r="I308" i="6"/>
  <c r="I397" i="6" s="1"/>
  <c r="AC397" i="6"/>
  <c r="AA117" i="7"/>
  <c r="K308" i="6"/>
  <c r="C116" i="6"/>
  <c r="C219" i="6"/>
  <c r="L308" i="6"/>
  <c r="L397" i="6" s="1"/>
  <c r="S397" i="6"/>
  <c r="P397" i="6"/>
  <c r="H308" i="6"/>
  <c r="H397" i="6" s="1"/>
  <c r="AF308" i="6"/>
  <c r="AF397" i="6" s="1"/>
  <c r="K397" i="6"/>
  <c r="M308" i="6"/>
  <c r="M397" i="6" s="1"/>
  <c r="C119" i="7"/>
  <c r="O118" i="7"/>
  <c r="C222" i="7"/>
  <c r="C312" i="7" s="1"/>
  <c r="C401" i="7" s="1"/>
  <c r="J397" i="6"/>
  <c r="L309" i="6"/>
  <c r="Q221" i="12"/>
  <c r="Q311" i="12" s="1"/>
  <c r="L222" i="12"/>
  <c r="H222" i="12"/>
  <c r="K222" i="12"/>
  <c r="G222" i="12"/>
  <c r="N222" i="12"/>
  <c r="J222" i="12"/>
  <c r="F222" i="12"/>
  <c r="M222" i="12"/>
  <c r="I222" i="12"/>
  <c r="E222" i="12"/>
  <c r="X222" i="12"/>
  <c r="U222" i="12"/>
  <c r="AE222" i="12"/>
  <c r="R222" i="12"/>
  <c r="AH222" i="12"/>
  <c r="AJ222" i="12"/>
  <c r="AG222" i="12"/>
  <c r="AI222" i="12"/>
  <c r="Z222" i="12"/>
  <c r="T222" i="12"/>
  <c r="Y222" i="12"/>
  <c r="V222" i="12"/>
  <c r="W222" i="12"/>
  <c r="S222" i="12"/>
  <c r="AD222" i="12"/>
  <c r="AL222" i="12"/>
  <c r="AF222" i="12"/>
  <c r="AK222" i="12"/>
  <c r="AC220" i="12"/>
  <c r="AC310" i="12" s="1"/>
  <c r="AB117" i="12"/>
  <c r="D222" i="12"/>
  <c r="P118" i="12"/>
  <c r="D119" i="12"/>
  <c r="AJ311" i="12"/>
  <c r="AF311" i="12"/>
  <c r="Z311" i="12"/>
  <c r="V311" i="12"/>
  <c r="R311" i="12"/>
  <c r="L311" i="12"/>
  <c r="H311" i="12"/>
  <c r="D311" i="12"/>
  <c r="D400" i="12" s="1"/>
  <c r="AL311" i="12"/>
  <c r="AH311" i="12"/>
  <c r="AD311" i="12"/>
  <c r="X311" i="12"/>
  <c r="X400" i="12" s="1"/>
  <c r="T311" i="12"/>
  <c r="N311" i="12"/>
  <c r="J311" i="12"/>
  <c r="F311" i="12"/>
  <c r="AK311" i="12"/>
  <c r="AG311" i="12"/>
  <c r="W311" i="12"/>
  <c r="S311" i="12"/>
  <c r="M311" i="12"/>
  <c r="I311" i="12"/>
  <c r="E311" i="12"/>
  <c r="AI311" i="12"/>
  <c r="AE311" i="12"/>
  <c r="K311" i="12"/>
  <c r="Y311" i="12"/>
  <c r="Y400" i="12" s="1"/>
  <c r="G311" i="12"/>
  <c r="U311" i="12"/>
  <c r="M221" i="11"/>
  <c r="I221" i="11"/>
  <c r="E221" i="11"/>
  <c r="L221" i="11"/>
  <c r="H221" i="11"/>
  <c r="K221" i="11"/>
  <c r="G221" i="11"/>
  <c r="J221" i="11"/>
  <c r="F221" i="11"/>
  <c r="AD221" i="11"/>
  <c r="N221" i="11"/>
  <c r="T221" i="11"/>
  <c r="V221" i="11"/>
  <c r="AG221" i="11"/>
  <c r="W221" i="11"/>
  <c r="R221" i="11"/>
  <c r="AL221" i="11"/>
  <c r="U221" i="11"/>
  <c r="AE221" i="11"/>
  <c r="AF221" i="11"/>
  <c r="S221" i="11"/>
  <c r="AK221" i="11"/>
  <c r="Y221" i="11"/>
  <c r="AH221" i="11"/>
  <c r="Z221" i="11"/>
  <c r="AI221" i="11"/>
  <c r="X221" i="11"/>
  <c r="AJ221" i="11"/>
  <c r="AI310" i="11"/>
  <c r="AE310" i="11"/>
  <c r="Y310" i="11"/>
  <c r="U310" i="11"/>
  <c r="Q310" i="11"/>
  <c r="Q399" i="11" s="1"/>
  <c r="K310" i="11"/>
  <c r="G310" i="11"/>
  <c r="AJ310" i="11"/>
  <c r="AD310" i="11"/>
  <c r="W310" i="11"/>
  <c r="W399" i="11" s="1"/>
  <c r="R310" i="11"/>
  <c r="J310" i="11"/>
  <c r="E310" i="11"/>
  <c r="AH310" i="11"/>
  <c r="AC310" i="11"/>
  <c r="AC399" i="11" s="1"/>
  <c r="V310" i="11"/>
  <c r="N310" i="11"/>
  <c r="I310" i="11"/>
  <c r="D310" i="11"/>
  <c r="D399" i="11" s="1"/>
  <c r="AL310" i="11"/>
  <c r="AG310" i="11"/>
  <c r="Z310" i="11"/>
  <c r="Z399" i="11" s="1"/>
  <c r="T310" i="11"/>
  <c r="T399" i="11" s="1"/>
  <c r="M310" i="11"/>
  <c r="H310" i="11"/>
  <c r="AK310" i="11"/>
  <c r="AF310" i="11"/>
  <c r="X310" i="11"/>
  <c r="S310" i="11"/>
  <c r="L310" i="11"/>
  <c r="F310" i="11"/>
  <c r="D221" i="11"/>
  <c r="D118" i="11"/>
  <c r="AE221" i="8"/>
  <c r="S221" i="8"/>
  <c r="Y221" i="8"/>
  <c r="AK221" i="8"/>
  <c r="T221" i="8"/>
  <c r="AF221" i="8"/>
  <c r="X221" i="8"/>
  <c r="AJ221" i="8"/>
  <c r="AI221" i="8"/>
  <c r="W221" i="8"/>
  <c r="AG221" i="8"/>
  <c r="U221" i="8"/>
  <c r="AD221" i="8"/>
  <c r="R221" i="8"/>
  <c r="AH221" i="8"/>
  <c r="V221" i="8"/>
  <c r="N221" i="8"/>
  <c r="AL221" i="8"/>
  <c r="Z221" i="8"/>
  <c r="Q220" i="10"/>
  <c r="Q310" i="10" s="1"/>
  <c r="Q399" i="10" s="1"/>
  <c r="L221" i="10"/>
  <c r="H221" i="10"/>
  <c r="N221" i="10"/>
  <c r="J221" i="10"/>
  <c r="F221" i="10"/>
  <c r="M221" i="10"/>
  <c r="I221" i="10"/>
  <c r="E221" i="10"/>
  <c r="K221" i="10"/>
  <c r="G221" i="10"/>
  <c r="AD221" i="10"/>
  <c r="AJ221" i="10"/>
  <c r="AG221" i="10"/>
  <c r="AE221" i="10"/>
  <c r="W221" i="10"/>
  <c r="T221" i="10"/>
  <c r="Y221" i="10"/>
  <c r="R221" i="10"/>
  <c r="AF221" i="10"/>
  <c r="AH221" i="10"/>
  <c r="AK221" i="10"/>
  <c r="AI221" i="10"/>
  <c r="AL221" i="10"/>
  <c r="V221" i="10"/>
  <c r="X221" i="10"/>
  <c r="U221" i="10"/>
  <c r="Z221" i="10"/>
  <c r="S221" i="10"/>
  <c r="M221" i="8"/>
  <c r="I221" i="8"/>
  <c r="E221" i="8"/>
  <c r="L221" i="8"/>
  <c r="H221" i="8"/>
  <c r="K221" i="8"/>
  <c r="G221" i="8"/>
  <c r="J221" i="8"/>
  <c r="F221" i="8"/>
  <c r="AC219" i="10"/>
  <c r="AC309" i="10" s="1"/>
  <c r="AC398" i="10" s="1"/>
  <c r="AL398" i="10"/>
  <c r="AB116" i="10"/>
  <c r="D221" i="10"/>
  <c r="D118" i="10"/>
  <c r="P117" i="10"/>
  <c r="AK310" i="10"/>
  <c r="AK399" i="10" s="1"/>
  <c r="AG310" i="10"/>
  <c r="AG399" i="10" s="1"/>
  <c r="W310" i="10"/>
  <c r="W399" i="10" s="1"/>
  <c r="S310" i="10"/>
  <c r="S399" i="10" s="1"/>
  <c r="M310" i="10"/>
  <c r="M399" i="10" s="1"/>
  <c r="I310" i="10"/>
  <c r="I399" i="10" s="1"/>
  <c r="E310" i="10"/>
  <c r="E399" i="10" s="1"/>
  <c r="AJ310" i="10"/>
  <c r="AJ399" i="10" s="1"/>
  <c r="AF310" i="10"/>
  <c r="AF399" i="10" s="1"/>
  <c r="Z310" i="10"/>
  <c r="Z399" i="10" s="1"/>
  <c r="V310" i="10"/>
  <c r="V399" i="10" s="1"/>
  <c r="R310" i="10"/>
  <c r="R399" i="10" s="1"/>
  <c r="L310" i="10"/>
  <c r="L399" i="10" s="1"/>
  <c r="H310" i="10"/>
  <c r="H399" i="10" s="1"/>
  <c r="D310" i="10"/>
  <c r="D399" i="10" s="1"/>
  <c r="AI310" i="10"/>
  <c r="AI399" i="10" s="1"/>
  <c r="AE310" i="10"/>
  <c r="AE399" i="10" s="1"/>
  <c r="Y310" i="10"/>
  <c r="Y399" i="10" s="1"/>
  <c r="U310" i="10"/>
  <c r="U399" i="10" s="1"/>
  <c r="K310" i="10"/>
  <c r="K399" i="10" s="1"/>
  <c r="G310" i="10"/>
  <c r="G399" i="10" s="1"/>
  <c r="AL310" i="10"/>
  <c r="AH310" i="10"/>
  <c r="AH399" i="10" s="1"/>
  <c r="AD310" i="10"/>
  <c r="AD399" i="10" s="1"/>
  <c r="X310" i="10"/>
  <c r="X399" i="10" s="1"/>
  <c r="T310" i="10"/>
  <c r="T399" i="10" s="1"/>
  <c r="N310" i="10"/>
  <c r="N399" i="10" s="1"/>
  <c r="J310" i="10"/>
  <c r="J399" i="10" s="1"/>
  <c r="F310" i="10"/>
  <c r="F399" i="10" s="1"/>
  <c r="D221" i="8"/>
  <c r="D118" i="8"/>
  <c r="AL310" i="8"/>
  <c r="AL399" i="8" s="1"/>
  <c r="AH310" i="8"/>
  <c r="AH399" i="8" s="1"/>
  <c r="AD310" i="8"/>
  <c r="AD399" i="8" s="1"/>
  <c r="X310" i="8"/>
  <c r="X399" i="8" s="1"/>
  <c r="T310" i="8"/>
  <c r="T399" i="8" s="1"/>
  <c r="N310" i="8"/>
  <c r="N399" i="8" s="1"/>
  <c r="J310" i="8"/>
  <c r="J399" i="8" s="1"/>
  <c r="F310" i="8"/>
  <c r="F399" i="8" s="1"/>
  <c r="AI310" i="8"/>
  <c r="AI399" i="8" s="1"/>
  <c r="AC310" i="8"/>
  <c r="AC399" i="8" s="1"/>
  <c r="V310" i="8"/>
  <c r="V399" i="8" s="1"/>
  <c r="Q310" i="8"/>
  <c r="Q399" i="8" s="1"/>
  <c r="I310" i="8"/>
  <c r="I399" i="8" s="1"/>
  <c r="D310" i="8"/>
  <c r="D399" i="8" s="1"/>
  <c r="AK310" i="8"/>
  <c r="AK399" i="8" s="1"/>
  <c r="AF310" i="8"/>
  <c r="AF399" i="8" s="1"/>
  <c r="Y310" i="8"/>
  <c r="Y399" i="8" s="1"/>
  <c r="S310" i="8"/>
  <c r="S399" i="8" s="1"/>
  <c r="L310" i="8"/>
  <c r="L399" i="8" s="1"/>
  <c r="G310" i="8"/>
  <c r="G399" i="8" s="1"/>
  <c r="AJ310" i="8"/>
  <c r="AJ399" i="8" s="1"/>
  <c r="AE310" i="8"/>
  <c r="AE399" i="8" s="1"/>
  <c r="W310" i="8"/>
  <c r="W399" i="8" s="1"/>
  <c r="R310" i="8"/>
  <c r="R399" i="8" s="1"/>
  <c r="K310" i="8"/>
  <c r="K399" i="8" s="1"/>
  <c r="E310" i="8"/>
  <c r="E399" i="8" s="1"/>
  <c r="Z310" i="8"/>
  <c r="Z399" i="8" s="1"/>
  <c r="U310" i="8"/>
  <c r="U399" i="8" s="1"/>
  <c r="M310" i="8"/>
  <c r="M399" i="8" s="1"/>
  <c r="AG310" i="8"/>
  <c r="AG399" i="8" s="1"/>
  <c r="H310" i="8"/>
  <c r="H399" i="8" s="1"/>
  <c r="F220" i="7"/>
  <c r="J220" i="7"/>
  <c r="D220" i="7"/>
  <c r="G220" i="7"/>
  <c r="K220" i="7"/>
  <c r="E220" i="7"/>
  <c r="I220" i="7"/>
  <c r="H220" i="7"/>
  <c r="L220" i="7"/>
  <c r="M220" i="7"/>
  <c r="T220" i="7"/>
  <c r="AC220" i="7"/>
  <c r="S220" i="7"/>
  <c r="AD220" i="7"/>
  <c r="Y220" i="7"/>
  <c r="AF220" i="7"/>
  <c r="R220" i="7"/>
  <c r="AJ220" i="7"/>
  <c r="Q220" i="7"/>
  <c r="AE220" i="7"/>
  <c r="V220" i="7"/>
  <c r="U220" i="7"/>
  <c r="AI220" i="7"/>
  <c r="AK220" i="7"/>
  <c r="X220" i="7"/>
  <c r="AG220" i="7"/>
  <c r="W220" i="7"/>
  <c r="AH220" i="7"/>
  <c r="AH309" i="7"/>
  <c r="AH398" i="7" s="1"/>
  <c r="AD309" i="7"/>
  <c r="AD398" i="7" s="1"/>
  <c r="AK309" i="7"/>
  <c r="AK398" i="7" s="1"/>
  <c r="AG309" i="7"/>
  <c r="AG398" i="7" s="1"/>
  <c r="AC309" i="7"/>
  <c r="AC398" i="7" s="1"/>
  <c r="AJ309" i="7"/>
  <c r="AJ398" i="7" s="1"/>
  <c r="AF309" i="7"/>
  <c r="AF398" i="7" s="1"/>
  <c r="AB309" i="7"/>
  <c r="AB398" i="7" s="1"/>
  <c r="AI309" i="7"/>
  <c r="AI398" i="7" s="1"/>
  <c r="AE309" i="7"/>
  <c r="AE398" i="7" s="1"/>
  <c r="V309" i="7"/>
  <c r="V398" i="7" s="1"/>
  <c r="R309" i="7"/>
  <c r="R398" i="7" s="1"/>
  <c r="Y309" i="7"/>
  <c r="Y398" i="7" s="1"/>
  <c r="U309" i="7"/>
  <c r="U398" i="7" s="1"/>
  <c r="Q309" i="7"/>
  <c r="Q398" i="7" s="1"/>
  <c r="X309" i="7"/>
  <c r="X398" i="7" s="1"/>
  <c r="T309" i="7"/>
  <c r="T398" i="7" s="1"/>
  <c r="P309" i="7"/>
  <c r="P398" i="7" s="1"/>
  <c r="W309" i="7"/>
  <c r="W398" i="7" s="1"/>
  <c r="S309" i="7"/>
  <c r="S398" i="7" s="1"/>
  <c r="F309" i="7"/>
  <c r="F398" i="7" s="1"/>
  <c r="I309" i="7"/>
  <c r="I398" i="7" s="1"/>
  <c r="M309" i="7"/>
  <c r="M398" i="7" s="1"/>
  <c r="E309" i="7"/>
  <c r="E398" i="7" s="1"/>
  <c r="J309" i="7"/>
  <c r="J398" i="7" s="1"/>
  <c r="G309" i="7"/>
  <c r="G398" i="7" s="1"/>
  <c r="K309" i="7"/>
  <c r="K398" i="7" s="1"/>
  <c r="H309" i="7"/>
  <c r="H398" i="7" s="1"/>
  <c r="L309" i="7"/>
  <c r="L398" i="7" s="1"/>
  <c r="D309" i="7"/>
  <c r="D398" i="7" s="1"/>
  <c r="P118" i="7"/>
  <c r="Y118" i="11"/>
  <c r="R118" i="8"/>
  <c r="S118" i="10"/>
  <c r="Q116" i="6"/>
  <c r="D116" i="6"/>
  <c r="W118" i="10"/>
  <c r="AI119" i="12"/>
  <c r="AK118" i="10"/>
  <c r="Y119" i="12"/>
  <c r="S119" i="12"/>
  <c r="R117" i="7"/>
  <c r="N118" i="11"/>
  <c r="J118" i="10"/>
  <c r="AF118" i="11"/>
  <c r="L118" i="10"/>
  <c r="X117" i="7"/>
  <c r="AE118" i="11"/>
  <c r="W118" i="8"/>
  <c r="AH118" i="10"/>
  <c r="AF116" i="6"/>
  <c r="G116" i="6"/>
  <c r="I118" i="10"/>
  <c r="R119" i="12"/>
  <c r="Y118" i="10"/>
  <c r="AE119" i="12"/>
  <c r="U119" i="12"/>
  <c r="AE118" i="10"/>
  <c r="F116" i="6"/>
  <c r="M119" i="12"/>
  <c r="U118" i="8"/>
  <c r="K117" i="7"/>
  <c r="F118" i="8"/>
  <c r="D117" i="7"/>
  <c r="AK118" i="8"/>
  <c r="AK116" i="6"/>
  <c r="AK119" i="12"/>
  <c r="AH117" i="7"/>
  <c r="AK118" i="11"/>
  <c r="N118" i="8"/>
  <c r="G118" i="8"/>
  <c r="AC116" i="10"/>
  <c r="M116" i="6"/>
  <c r="W117" i="7"/>
  <c r="G117" i="7"/>
  <c r="U117" i="7"/>
  <c r="AG117" i="7"/>
  <c r="I119" i="12"/>
  <c r="S116" i="6"/>
  <c r="Q118" i="12"/>
  <c r="AJ117" i="7"/>
  <c r="Z118" i="11"/>
  <c r="AF118" i="8"/>
  <c r="E116" i="6"/>
  <c r="H119" i="12"/>
  <c r="J119" i="12"/>
  <c r="S117" i="7"/>
  <c r="M118" i="11"/>
  <c r="Q117" i="7"/>
  <c r="V118" i="8"/>
  <c r="W116" i="6"/>
  <c r="AD117" i="7"/>
  <c r="X118" i="8"/>
  <c r="G119" i="12"/>
  <c r="F118" i="10"/>
  <c r="V118" i="11"/>
  <c r="R118" i="11"/>
  <c r="F117" i="7"/>
  <c r="AL118" i="8"/>
  <c r="X116" i="6"/>
  <c r="AK117" i="7"/>
  <c r="AC117" i="12"/>
  <c r="L117" i="7"/>
  <c r="K118" i="11"/>
  <c r="T117" i="7"/>
  <c r="AJ118" i="8"/>
  <c r="V116" i="6"/>
  <c r="E117" i="7"/>
  <c r="AB117" i="7"/>
  <c r="AI118" i="11"/>
  <c r="K118" i="10"/>
  <c r="J118" i="11"/>
  <c r="I118" i="11"/>
  <c r="I118" i="8"/>
  <c r="T119" i="12"/>
  <c r="X118" i="10"/>
  <c r="AH118" i="11"/>
  <c r="Z119" i="12"/>
  <c r="R118" i="10"/>
  <c r="K119" i="12"/>
  <c r="AG116" i="6"/>
  <c r="L116" i="6"/>
  <c r="AJ118" i="11"/>
  <c r="AC117" i="7"/>
  <c r="F118" i="11"/>
  <c r="AE118" i="8"/>
  <c r="Q117" i="10"/>
  <c r="AD118" i="10"/>
  <c r="H116" i="6"/>
  <c r="J117" i="7"/>
  <c r="X119" i="12"/>
  <c r="H118" i="10"/>
  <c r="AE116" i="6"/>
  <c r="T118" i="11"/>
  <c r="AI117" i="7"/>
  <c r="X118" i="11"/>
  <c r="H118" i="11"/>
  <c r="M118" i="10"/>
  <c r="I116" i="6"/>
  <c r="Y117" i="7"/>
  <c r="T116" i="6"/>
  <c r="V117" i="7"/>
  <c r="AJ118" i="10"/>
  <c r="N118" i="10"/>
  <c r="F119" i="12"/>
  <c r="AD119" i="12"/>
  <c r="AF119" i="12"/>
  <c r="U118" i="10"/>
  <c r="AG119" i="12"/>
  <c r="U116" i="6"/>
  <c r="AJ116" i="6"/>
  <c r="AJ119" i="12"/>
  <c r="AE117" i="7"/>
  <c r="AG118" i="11"/>
  <c r="AI118" i="8"/>
  <c r="T118" i="10"/>
  <c r="Z118" i="10"/>
  <c r="AH119" i="12"/>
  <c r="S118" i="8"/>
  <c r="AI116" i="6"/>
  <c r="V119" i="12"/>
  <c r="V118" i="10"/>
  <c r="W119" i="12"/>
  <c r="AI118" i="10"/>
  <c r="L119" i="12"/>
  <c r="R116" i="6"/>
  <c r="AC116" i="6"/>
  <c r="E119" i="12"/>
  <c r="AF117" i="7"/>
  <c r="AD118" i="11"/>
  <c r="T118" i="8"/>
  <c r="E118" i="10"/>
  <c r="AF118" i="10"/>
  <c r="AD116" i="6"/>
  <c r="AL118" i="10"/>
  <c r="AD118" i="8"/>
  <c r="Z118" i="8"/>
  <c r="N119" i="12"/>
  <c r="G118" i="10"/>
  <c r="L118" i="11"/>
  <c r="AH116" i="6"/>
  <c r="J116" i="6"/>
  <c r="K118" i="8"/>
  <c r="AL119" i="12"/>
  <c r="L118" i="8"/>
  <c r="I117" i="7"/>
  <c r="M117" i="7"/>
  <c r="H118" i="8"/>
  <c r="AH118" i="8"/>
  <c r="AL118" i="11"/>
  <c r="K116" i="6"/>
  <c r="E118" i="8"/>
  <c r="AG118" i="8"/>
  <c r="S118" i="11"/>
  <c r="M118" i="8"/>
  <c r="E118" i="11"/>
  <c r="G118" i="11"/>
  <c r="J118" i="8"/>
  <c r="Y118" i="8"/>
  <c r="H117" i="7"/>
  <c r="W118" i="11"/>
  <c r="Y116" i="6"/>
  <c r="AG118" i="10"/>
  <c r="U118" i="11"/>
  <c r="W309" i="6" l="1"/>
  <c r="G60" i="9"/>
  <c r="BD421" i="14"/>
  <c r="J309" i="6"/>
  <c r="J398" i="6" s="1"/>
  <c r="K60" i="9"/>
  <c r="BH421" i="14"/>
  <c r="F60" i="9"/>
  <c r="BC421" i="14"/>
  <c r="AH59" i="9"/>
  <c r="V59" i="9"/>
  <c r="M59" i="9"/>
  <c r="AI59" i="9"/>
  <c r="W59" i="9"/>
  <c r="AF59" i="9"/>
  <c r="T59" i="9"/>
  <c r="AE59" i="9"/>
  <c r="S59" i="9"/>
  <c r="H60" i="9"/>
  <c r="BE421" i="14"/>
  <c r="E60" i="9"/>
  <c r="BB421" i="14"/>
  <c r="I60" i="9"/>
  <c r="BF421" i="14"/>
  <c r="BJ421" i="14"/>
  <c r="AK58" i="9"/>
  <c r="Y58" i="9"/>
  <c r="Q59" i="9"/>
  <c r="AC59" i="9"/>
  <c r="AJ59" i="9"/>
  <c r="X59" i="9"/>
  <c r="K309" i="6"/>
  <c r="K398" i="6" s="1"/>
  <c r="J60" i="9"/>
  <c r="BG421" i="14"/>
  <c r="L60" i="9"/>
  <c r="BI421" i="14"/>
  <c r="D60" i="9"/>
  <c r="BA421" i="14"/>
  <c r="R59" i="9"/>
  <c r="AD59" i="9"/>
  <c r="AG59" i="9"/>
  <c r="U59" i="9"/>
  <c r="P59" i="9"/>
  <c r="AB59" i="9"/>
  <c r="T427" i="14"/>
  <c r="Y427" i="14"/>
  <c r="S428" i="14"/>
  <c r="X427" i="14"/>
  <c r="Z427" i="14"/>
  <c r="W427" i="13"/>
  <c r="R428" i="13"/>
  <c r="Z436" i="13"/>
  <c r="S431" i="13"/>
  <c r="T434" i="13"/>
  <c r="Y432" i="13"/>
  <c r="V427" i="13"/>
  <c r="U433" i="13"/>
  <c r="X434" i="13"/>
  <c r="AX421" i="14"/>
  <c r="N422" i="14"/>
  <c r="I422" i="14"/>
  <c r="AS421" i="14"/>
  <c r="G422" i="14"/>
  <c r="AQ421" i="14"/>
  <c r="E422" i="14"/>
  <c r="AO421" i="14"/>
  <c r="H422" i="14"/>
  <c r="AR421" i="14"/>
  <c r="AL349" i="14"/>
  <c r="AL438" i="14" s="1"/>
  <c r="AH349" i="14"/>
  <c r="AH438" i="14" s="1"/>
  <c r="AD349" i="14"/>
  <c r="AD438" i="14" s="1"/>
  <c r="X349" i="14"/>
  <c r="T349" i="14"/>
  <c r="N349" i="14"/>
  <c r="J349" i="14"/>
  <c r="F349" i="14"/>
  <c r="AK349" i="14"/>
  <c r="AK438" i="14" s="1"/>
  <c r="AF349" i="14"/>
  <c r="AF438" i="14" s="1"/>
  <c r="Y349" i="14"/>
  <c r="S349" i="14"/>
  <c r="L349" i="14"/>
  <c r="G349" i="14"/>
  <c r="AJ349" i="14"/>
  <c r="AJ438" i="14" s="1"/>
  <c r="AE349" i="14"/>
  <c r="AE438" i="14" s="1"/>
  <c r="W349" i="14"/>
  <c r="W438" i="14" s="1"/>
  <c r="R349" i="14"/>
  <c r="R438" i="14" s="1"/>
  <c r="K349" i="14"/>
  <c r="E349" i="14"/>
  <c r="AC349" i="14"/>
  <c r="AC438" i="14" s="1"/>
  <c r="Q349" i="14"/>
  <c r="Q438" i="14" s="1"/>
  <c r="D349" i="14"/>
  <c r="D438" i="14" s="1"/>
  <c r="Z349" i="14"/>
  <c r="M349" i="14"/>
  <c r="AG349" i="14"/>
  <c r="AG438" i="14" s="1"/>
  <c r="H349" i="14"/>
  <c r="V349" i="14"/>
  <c r="V438" i="14" s="1"/>
  <c r="U349" i="14"/>
  <c r="U438" i="14" s="1"/>
  <c r="AI349" i="14"/>
  <c r="AI438" i="14" s="1"/>
  <c r="I349" i="14"/>
  <c r="L422" i="14"/>
  <c r="AV421" i="14"/>
  <c r="AP421" i="14"/>
  <c r="F422" i="14"/>
  <c r="AT421" i="14"/>
  <c r="J422" i="14"/>
  <c r="D260" i="14"/>
  <c r="D157" i="14"/>
  <c r="Q157" i="14" s="1"/>
  <c r="P156" i="14"/>
  <c r="AB156" i="14" s="1"/>
  <c r="Q260" i="14"/>
  <c r="R156" i="14"/>
  <c r="R260" i="14" s="1"/>
  <c r="L156" i="14"/>
  <c r="L260" i="14" s="1"/>
  <c r="AG156" i="14"/>
  <c r="AG260" i="14" s="1"/>
  <c r="AJ156" i="14"/>
  <c r="AJ260" i="14" s="1"/>
  <c r="AF156" i="14"/>
  <c r="AF260" i="14" s="1"/>
  <c r="AK156" i="14"/>
  <c r="AK260" i="14" s="1"/>
  <c r="Z156" i="14"/>
  <c r="Z260" i="14" s="1"/>
  <c r="AI156" i="14"/>
  <c r="AI260" i="14" s="1"/>
  <c r="T156" i="14"/>
  <c r="T260" i="14" s="1"/>
  <c r="J156" i="14"/>
  <c r="J260" i="14" s="1"/>
  <c r="I156" i="14"/>
  <c r="I260" i="14" s="1"/>
  <c r="AE156" i="14"/>
  <c r="AE260" i="14" s="1"/>
  <c r="Y156" i="14"/>
  <c r="Y260" i="14" s="1"/>
  <c r="E156" i="14"/>
  <c r="E260" i="14" s="1"/>
  <c r="H156" i="14"/>
  <c r="H260" i="14" s="1"/>
  <c r="K156" i="14"/>
  <c r="K260" i="14" s="1"/>
  <c r="G156" i="14"/>
  <c r="G260" i="14" s="1"/>
  <c r="X156" i="14"/>
  <c r="X260" i="14" s="1"/>
  <c r="AH156" i="14"/>
  <c r="AH260" i="14" s="1"/>
  <c r="AL156" i="14"/>
  <c r="AL260" i="14" s="1"/>
  <c r="U156" i="14"/>
  <c r="U260" i="14" s="1"/>
  <c r="AD156" i="14"/>
  <c r="AD260" i="14" s="1"/>
  <c r="N156" i="14"/>
  <c r="N260" i="14" s="1"/>
  <c r="F156" i="14"/>
  <c r="F260" i="14" s="1"/>
  <c r="M156" i="14"/>
  <c r="M260" i="14" s="1"/>
  <c r="W156" i="14"/>
  <c r="W260" i="14" s="1"/>
  <c r="V156" i="14"/>
  <c r="V260" i="14" s="1"/>
  <c r="S156" i="14"/>
  <c r="S260" i="14" s="1"/>
  <c r="AC156" i="14"/>
  <c r="AC260" i="14" s="1"/>
  <c r="K422" i="14"/>
  <c r="AU421" i="14"/>
  <c r="M422" i="14"/>
  <c r="AW421" i="14"/>
  <c r="AT421" i="13"/>
  <c r="J422" i="13"/>
  <c r="BF422" i="13" s="1"/>
  <c r="H422" i="13"/>
  <c r="BD422" i="13" s="1"/>
  <c r="AR421" i="13"/>
  <c r="G422" i="13"/>
  <c r="BC422" i="13" s="1"/>
  <c r="AQ421" i="13"/>
  <c r="N421" i="13"/>
  <c r="BJ421" i="13" s="1"/>
  <c r="AX420" i="13"/>
  <c r="D260" i="13"/>
  <c r="D157" i="13"/>
  <c r="AC156" i="13"/>
  <c r="AC260" i="13" s="1"/>
  <c r="Q156" i="13"/>
  <c r="Q260" i="13" s="1"/>
  <c r="G156" i="13"/>
  <c r="G260" i="13" s="1"/>
  <c r="J156" i="13"/>
  <c r="J260" i="13" s="1"/>
  <c r="U156" i="13"/>
  <c r="U260" i="13" s="1"/>
  <c r="AD156" i="13"/>
  <c r="AD260" i="13" s="1"/>
  <c r="AH156" i="13"/>
  <c r="AH260" i="13" s="1"/>
  <c r="Y156" i="13"/>
  <c r="Y260" i="13" s="1"/>
  <c r="AL156" i="13"/>
  <c r="AL260" i="13" s="1"/>
  <c r="AJ156" i="13"/>
  <c r="AJ260" i="13" s="1"/>
  <c r="AG156" i="13"/>
  <c r="AG260" i="13" s="1"/>
  <c r="M156" i="13"/>
  <c r="M260" i="13" s="1"/>
  <c r="E156" i="13"/>
  <c r="E260" i="13" s="1"/>
  <c r="H156" i="13"/>
  <c r="H260" i="13" s="1"/>
  <c r="I156" i="13"/>
  <c r="I260" i="13" s="1"/>
  <c r="L156" i="13"/>
  <c r="L260" i="13" s="1"/>
  <c r="X156" i="13"/>
  <c r="X260" i="13" s="1"/>
  <c r="N156" i="13"/>
  <c r="N260" i="13" s="1"/>
  <c r="Z156" i="13"/>
  <c r="Z260" i="13" s="1"/>
  <c r="V156" i="13"/>
  <c r="V260" i="13" s="1"/>
  <c r="AF156" i="13"/>
  <c r="AF260" i="13" s="1"/>
  <c r="R156" i="13"/>
  <c r="R260" i="13" s="1"/>
  <c r="K156" i="13"/>
  <c r="K260" i="13" s="1"/>
  <c r="F156" i="13"/>
  <c r="F260" i="13" s="1"/>
  <c r="T156" i="13"/>
  <c r="T260" i="13" s="1"/>
  <c r="AK156" i="13"/>
  <c r="AK260" i="13" s="1"/>
  <c r="W156" i="13"/>
  <c r="W260" i="13" s="1"/>
  <c r="AI156" i="13"/>
  <c r="AI260" i="13" s="1"/>
  <c r="AE156" i="13"/>
  <c r="AE260" i="13" s="1"/>
  <c r="S156" i="13"/>
  <c r="S260" i="13" s="1"/>
  <c r="AP421" i="13"/>
  <c r="F422" i="13"/>
  <c r="BB422" i="13" s="1"/>
  <c r="E422" i="13"/>
  <c r="BA422" i="13" s="1"/>
  <c r="AO421" i="13"/>
  <c r="M422" i="13"/>
  <c r="BI422" i="13" s="1"/>
  <c r="AW421" i="13"/>
  <c r="L422" i="13"/>
  <c r="BH422" i="13" s="1"/>
  <c r="AV421" i="13"/>
  <c r="K422" i="13"/>
  <c r="BG422" i="13" s="1"/>
  <c r="AU421" i="13"/>
  <c r="AI349" i="13"/>
  <c r="AI438" i="13" s="1"/>
  <c r="AE349" i="13"/>
  <c r="AE438" i="13" s="1"/>
  <c r="Y349" i="13"/>
  <c r="U349" i="13"/>
  <c r="Q349" i="13"/>
  <c r="Q438" i="13" s="1"/>
  <c r="K349" i="13"/>
  <c r="G349" i="13"/>
  <c r="AH349" i="13"/>
  <c r="AH438" i="13" s="1"/>
  <c r="AC349" i="13"/>
  <c r="AC438" i="13" s="1"/>
  <c r="V349" i="13"/>
  <c r="N349" i="13"/>
  <c r="I349" i="13"/>
  <c r="D349" i="13"/>
  <c r="D438" i="13" s="1"/>
  <c r="C77" i="9" s="1"/>
  <c r="AL349" i="13"/>
  <c r="AL438" i="13" s="1"/>
  <c r="AG349" i="13"/>
  <c r="AG438" i="13" s="1"/>
  <c r="Z349" i="13"/>
  <c r="T349" i="13"/>
  <c r="M349" i="13"/>
  <c r="H349" i="13"/>
  <c r="AK349" i="13"/>
  <c r="AK438" i="13" s="1"/>
  <c r="AF349" i="13"/>
  <c r="AF438" i="13" s="1"/>
  <c r="X349" i="13"/>
  <c r="S349" i="13"/>
  <c r="L349" i="13"/>
  <c r="F349" i="13"/>
  <c r="AD349" i="13"/>
  <c r="AD438" i="13" s="1"/>
  <c r="E349" i="13"/>
  <c r="W349" i="13"/>
  <c r="AJ349" i="13"/>
  <c r="AJ438" i="13" s="1"/>
  <c r="R349" i="13"/>
  <c r="J349" i="13"/>
  <c r="I422" i="13"/>
  <c r="BE422" i="13" s="1"/>
  <c r="AS421" i="13"/>
  <c r="T383" i="12"/>
  <c r="AR382" i="12"/>
  <c r="S383" i="12"/>
  <c r="AQ382" i="12"/>
  <c r="U383" i="12"/>
  <c r="AS382" i="12"/>
  <c r="Q383" i="12"/>
  <c r="AO382" i="12"/>
  <c r="Z383" i="12"/>
  <c r="AX382" i="12"/>
  <c r="V383" i="12"/>
  <c r="AT382" i="12"/>
  <c r="W383" i="12"/>
  <c r="AU382" i="12"/>
  <c r="R383" i="12"/>
  <c r="AP382" i="12"/>
  <c r="G385" i="12"/>
  <c r="H385" i="12"/>
  <c r="M384" i="12"/>
  <c r="AW383" i="12"/>
  <c r="J385" i="12"/>
  <c r="AH383" i="12"/>
  <c r="BF382" i="12"/>
  <c r="AC383" i="12"/>
  <c r="BA382" i="12"/>
  <c r="N385" i="12"/>
  <c r="AD383" i="12"/>
  <c r="BB382" i="12"/>
  <c r="F385" i="12"/>
  <c r="I385" i="12"/>
  <c r="AG383" i="12"/>
  <c r="BE382" i="12"/>
  <c r="AK383" i="12"/>
  <c r="BI382" i="12"/>
  <c r="AL383" i="12"/>
  <c r="BJ382" i="12"/>
  <c r="AI383" i="12"/>
  <c r="BG382" i="12"/>
  <c r="K385" i="12"/>
  <c r="L384" i="12"/>
  <c r="AV383" i="12"/>
  <c r="AE383" i="12"/>
  <c r="BC382" i="12"/>
  <c r="AF383" i="12"/>
  <c r="BD382" i="12"/>
  <c r="AJ383" i="12"/>
  <c r="BH382" i="12"/>
  <c r="E385" i="12"/>
  <c r="R383" i="11"/>
  <c r="AP382" i="11"/>
  <c r="AH383" i="11"/>
  <c r="BF382" i="11"/>
  <c r="U383" i="11"/>
  <c r="AS382" i="11"/>
  <c r="N383" i="11"/>
  <c r="AX382" i="11"/>
  <c r="AK383" i="11"/>
  <c r="BI382" i="11"/>
  <c r="H384" i="11"/>
  <c r="AR383" i="11"/>
  <c r="K384" i="11"/>
  <c r="AU383" i="11"/>
  <c r="V383" i="11"/>
  <c r="AT382" i="11"/>
  <c r="AL383" i="11"/>
  <c r="BJ382" i="11"/>
  <c r="G385" i="11"/>
  <c r="L385" i="11"/>
  <c r="I385" i="11"/>
  <c r="X383" i="11"/>
  <c r="AV382" i="11"/>
  <c r="S383" i="11"/>
  <c r="AQ382" i="11"/>
  <c r="AF383" i="11"/>
  <c r="BD382" i="11"/>
  <c r="AG383" i="11"/>
  <c r="BE382" i="11"/>
  <c r="Y383" i="11"/>
  <c r="AW382" i="11"/>
  <c r="AE383" i="11"/>
  <c r="BC382" i="11"/>
  <c r="J385" i="11"/>
  <c r="F385" i="11"/>
  <c r="AI383" i="11"/>
  <c r="BG382" i="11"/>
  <c r="M385" i="11"/>
  <c r="AD383" i="11"/>
  <c r="BB382" i="11"/>
  <c r="AJ383" i="11"/>
  <c r="BH382" i="11"/>
  <c r="E384" i="11"/>
  <c r="BA383" i="11"/>
  <c r="AO383" i="11"/>
  <c r="AB221" i="7"/>
  <c r="E220" i="6"/>
  <c r="G220" i="6"/>
  <c r="D220" i="6"/>
  <c r="H220" i="6"/>
  <c r="J220" i="6"/>
  <c r="J310" i="6" s="1"/>
  <c r="I220" i="6"/>
  <c r="K220" i="6"/>
  <c r="F220" i="6"/>
  <c r="L220" i="6"/>
  <c r="AC220" i="6"/>
  <c r="AJ220" i="6"/>
  <c r="AI220" i="6"/>
  <c r="AK220" i="6"/>
  <c r="V220" i="6"/>
  <c r="W220" i="6"/>
  <c r="T220" i="6"/>
  <c r="Y220" i="6"/>
  <c r="AF220" i="6"/>
  <c r="Q220" i="6"/>
  <c r="X220" i="6"/>
  <c r="AH220" i="6"/>
  <c r="S220" i="6"/>
  <c r="AE220" i="6"/>
  <c r="M220" i="6"/>
  <c r="AG220" i="6"/>
  <c r="R220" i="6"/>
  <c r="U220" i="6"/>
  <c r="AD220" i="6"/>
  <c r="P222" i="7"/>
  <c r="W398" i="6"/>
  <c r="L398" i="6"/>
  <c r="C120" i="7"/>
  <c r="O119" i="7"/>
  <c r="C223" i="7"/>
  <c r="C313" i="7" s="1"/>
  <c r="C402" i="7" s="1"/>
  <c r="C117" i="6"/>
  <c r="C220" i="6"/>
  <c r="AA118" i="7"/>
  <c r="C309" i="6"/>
  <c r="C398" i="6" s="1"/>
  <c r="D309" i="6"/>
  <c r="D398" i="6" s="1"/>
  <c r="E309" i="6"/>
  <c r="I309" i="6"/>
  <c r="I398" i="6" s="1"/>
  <c r="G309" i="6"/>
  <c r="G398" i="6" s="1"/>
  <c r="F309" i="6"/>
  <c r="F398" i="6" s="1"/>
  <c r="V309" i="6"/>
  <c r="V398" i="6" s="1"/>
  <c r="U309" i="6"/>
  <c r="U398" i="6" s="1"/>
  <c r="X309" i="6"/>
  <c r="X398" i="6" s="1"/>
  <c r="Y309" i="6"/>
  <c r="Y398" i="6" s="1"/>
  <c r="AI309" i="6"/>
  <c r="AI398" i="6" s="1"/>
  <c r="AK309" i="6"/>
  <c r="AK398" i="6" s="1"/>
  <c r="R309" i="6"/>
  <c r="R398" i="6" s="1"/>
  <c r="AC309" i="6"/>
  <c r="AD309" i="6"/>
  <c r="AD398" i="6" s="1"/>
  <c r="S309" i="6"/>
  <c r="S398" i="6" s="1"/>
  <c r="T309" i="6"/>
  <c r="T398" i="6" s="1"/>
  <c r="AH309" i="6"/>
  <c r="AH398" i="6" s="1"/>
  <c r="AF309" i="6"/>
  <c r="AF398" i="6" s="1"/>
  <c r="AJ309" i="6"/>
  <c r="AJ398" i="6" s="1"/>
  <c r="M309" i="6"/>
  <c r="M398" i="6" s="1"/>
  <c r="AE309" i="6"/>
  <c r="AE398" i="6" s="1"/>
  <c r="AB309" i="6"/>
  <c r="AB398" i="6" s="1"/>
  <c r="P309" i="6"/>
  <c r="P398" i="6" s="1"/>
  <c r="Q309" i="6"/>
  <c r="Q398" i="6" s="1"/>
  <c r="AG309" i="6"/>
  <c r="AG398" i="6" s="1"/>
  <c r="H309" i="6"/>
  <c r="H398" i="6" s="1"/>
  <c r="AC398" i="6"/>
  <c r="E398" i="6"/>
  <c r="K223" i="12"/>
  <c r="G223" i="12"/>
  <c r="N223" i="12"/>
  <c r="J223" i="12"/>
  <c r="F223" i="12"/>
  <c r="M223" i="12"/>
  <c r="I223" i="12"/>
  <c r="E223" i="12"/>
  <c r="L223" i="12"/>
  <c r="H223" i="12"/>
  <c r="X223" i="12"/>
  <c r="U223" i="12"/>
  <c r="AE223" i="12"/>
  <c r="R223" i="12"/>
  <c r="AH223" i="12"/>
  <c r="AJ223" i="12"/>
  <c r="AG223" i="12"/>
  <c r="AI223" i="12"/>
  <c r="Z223" i="12"/>
  <c r="T223" i="12"/>
  <c r="Y223" i="12"/>
  <c r="V223" i="12"/>
  <c r="W223" i="12"/>
  <c r="S223" i="12"/>
  <c r="AD223" i="12"/>
  <c r="AL223" i="12"/>
  <c r="AF223" i="12"/>
  <c r="AK223" i="12"/>
  <c r="AC221" i="12"/>
  <c r="AC311" i="12" s="1"/>
  <c r="Q222" i="12"/>
  <c r="D223" i="12"/>
  <c r="P119" i="12"/>
  <c r="D120" i="12"/>
  <c r="AB118" i="12"/>
  <c r="AK312" i="12"/>
  <c r="AG312" i="12"/>
  <c r="W312" i="12"/>
  <c r="S312" i="12"/>
  <c r="M312" i="12"/>
  <c r="I312" i="12"/>
  <c r="E312" i="12"/>
  <c r="AI312" i="12"/>
  <c r="AE312" i="12"/>
  <c r="Y312" i="12"/>
  <c r="Y401" i="12" s="1"/>
  <c r="U312" i="12"/>
  <c r="Q312" i="12"/>
  <c r="K312" i="12"/>
  <c r="G312" i="12"/>
  <c r="AL312" i="12"/>
  <c r="AH312" i="12"/>
  <c r="AD312" i="12"/>
  <c r="X312" i="12"/>
  <c r="X401" i="12" s="1"/>
  <c r="T312" i="12"/>
  <c r="N312" i="12"/>
  <c r="J312" i="12"/>
  <c r="F312" i="12"/>
  <c r="AJ312" i="12"/>
  <c r="R312" i="12"/>
  <c r="AF312" i="12"/>
  <c r="L312" i="12"/>
  <c r="Z312" i="12"/>
  <c r="H312" i="12"/>
  <c r="V312" i="12"/>
  <c r="D312" i="12"/>
  <c r="D401" i="12" s="1"/>
  <c r="L222" i="11"/>
  <c r="H222" i="11"/>
  <c r="K222" i="11"/>
  <c r="G222" i="11"/>
  <c r="J222" i="11"/>
  <c r="F222" i="11"/>
  <c r="M222" i="11"/>
  <c r="I222" i="11"/>
  <c r="E222" i="11"/>
  <c r="AD222" i="11"/>
  <c r="N222" i="11"/>
  <c r="T222" i="11"/>
  <c r="V222" i="11"/>
  <c r="AG222" i="11"/>
  <c r="W222" i="11"/>
  <c r="R222" i="11"/>
  <c r="AL222" i="11"/>
  <c r="U222" i="11"/>
  <c r="AE222" i="11"/>
  <c r="AF222" i="11"/>
  <c r="S222" i="11"/>
  <c r="AK222" i="11"/>
  <c r="Y222" i="11"/>
  <c r="AH222" i="11"/>
  <c r="Z222" i="11"/>
  <c r="AI222" i="11"/>
  <c r="X222" i="11"/>
  <c r="AJ222" i="11"/>
  <c r="D222" i="11"/>
  <c r="D119" i="11"/>
  <c r="AJ311" i="11"/>
  <c r="AF311" i="11"/>
  <c r="Z311" i="11"/>
  <c r="Z400" i="11" s="1"/>
  <c r="V311" i="11"/>
  <c r="R311" i="11"/>
  <c r="L311" i="11"/>
  <c r="H311" i="11"/>
  <c r="D311" i="11"/>
  <c r="D400" i="11" s="1"/>
  <c r="AK311" i="11"/>
  <c r="AE311" i="11"/>
  <c r="X311" i="11"/>
  <c r="S311" i="11"/>
  <c r="K311" i="11"/>
  <c r="F311" i="11"/>
  <c r="AI311" i="11"/>
  <c r="AD311" i="11"/>
  <c r="W311" i="11"/>
  <c r="W400" i="11" s="1"/>
  <c r="Q311" i="11"/>
  <c r="Q400" i="11" s="1"/>
  <c r="J311" i="11"/>
  <c r="E311" i="11"/>
  <c r="AH311" i="11"/>
  <c r="AC311" i="11"/>
  <c r="AC400" i="11" s="1"/>
  <c r="U311" i="11"/>
  <c r="N311" i="11"/>
  <c r="I311" i="11"/>
  <c r="AL311" i="11"/>
  <c r="AG311" i="11"/>
  <c r="Y311" i="11"/>
  <c r="T311" i="11"/>
  <c r="T400" i="11" s="1"/>
  <c r="M311" i="11"/>
  <c r="G311" i="11"/>
  <c r="AE222" i="8"/>
  <c r="S222" i="8"/>
  <c r="Y222" i="8"/>
  <c r="AK222" i="8"/>
  <c r="T222" i="8"/>
  <c r="AF222" i="8"/>
  <c r="X222" i="8"/>
  <c r="AJ222" i="8"/>
  <c r="AI222" i="8"/>
  <c r="W222" i="8"/>
  <c r="AG222" i="8"/>
  <c r="U222" i="8"/>
  <c r="AD222" i="8"/>
  <c r="R222" i="8"/>
  <c r="AH222" i="8"/>
  <c r="V222" i="8"/>
  <c r="N222" i="8"/>
  <c r="AL222" i="8"/>
  <c r="Z222" i="8"/>
  <c r="Q221" i="10"/>
  <c r="Q311" i="10" s="1"/>
  <c r="Q400" i="10" s="1"/>
  <c r="K222" i="10"/>
  <c r="G222" i="10"/>
  <c r="N222" i="10"/>
  <c r="J222" i="10"/>
  <c r="F222" i="10"/>
  <c r="M222" i="10"/>
  <c r="I222" i="10"/>
  <c r="E222" i="10"/>
  <c r="L222" i="10"/>
  <c r="H222" i="10"/>
  <c r="AD222" i="10"/>
  <c r="AJ222" i="10"/>
  <c r="AG222" i="10"/>
  <c r="AE222" i="10"/>
  <c r="W222" i="10"/>
  <c r="T222" i="10"/>
  <c r="Y222" i="10"/>
  <c r="R222" i="10"/>
  <c r="AF222" i="10"/>
  <c r="AH222" i="10"/>
  <c r="AK222" i="10"/>
  <c r="AI222" i="10"/>
  <c r="AL222" i="10"/>
  <c r="V222" i="10"/>
  <c r="X222" i="10"/>
  <c r="U222" i="10"/>
  <c r="Z222" i="10"/>
  <c r="S222" i="10"/>
  <c r="L222" i="8"/>
  <c r="H222" i="8"/>
  <c r="K222" i="8"/>
  <c r="G222" i="8"/>
  <c r="J222" i="8"/>
  <c r="F222" i="8"/>
  <c r="M222" i="8"/>
  <c r="I222" i="8"/>
  <c r="E222" i="8"/>
  <c r="AC220" i="10"/>
  <c r="AC310" i="10" s="1"/>
  <c r="AC399" i="10" s="1"/>
  <c r="AL399" i="10"/>
  <c r="AB117" i="10"/>
  <c r="D222" i="10"/>
  <c r="P118" i="10"/>
  <c r="D119" i="10"/>
  <c r="AL311" i="10"/>
  <c r="AH311" i="10"/>
  <c r="AH400" i="10" s="1"/>
  <c r="AD311" i="10"/>
  <c r="AD400" i="10" s="1"/>
  <c r="X311" i="10"/>
  <c r="X400" i="10" s="1"/>
  <c r="T311" i="10"/>
  <c r="T400" i="10" s="1"/>
  <c r="N311" i="10"/>
  <c r="N400" i="10" s="1"/>
  <c r="J311" i="10"/>
  <c r="J400" i="10" s="1"/>
  <c r="F311" i="10"/>
  <c r="F400" i="10" s="1"/>
  <c r="AK311" i="10"/>
  <c r="AK400" i="10" s="1"/>
  <c r="AG311" i="10"/>
  <c r="AG400" i="10" s="1"/>
  <c r="W311" i="10"/>
  <c r="W400" i="10" s="1"/>
  <c r="S311" i="10"/>
  <c r="S400" i="10" s="1"/>
  <c r="M311" i="10"/>
  <c r="M400" i="10" s="1"/>
  <c r="I311" i="10"/>
  <c r="I400" i="10" s="1"/>
  <c r="E311" i="10"/>
  <c r="E400" i="10" s="1"/>
  <c r="AJ311" i="10"/>
  <c r="AJ400" i="10" s="1"/>
  <c r="AF311" i="10"/>
  <c r="AF400" i="10" s="1"/>
  <c r="Z311" i="10"/>
  <c r="Z400" i="10" s="1"/>
  <c r="V311" i="10"/>
  <c r="V400" i="10" s="1"/>
  <c r="R311" i="10"/>
  <c r="R400" i="10" s="1"/>
  <c r="L311" i="10"/>
  <c r="L400" i="10" s="1"/>
  <c r="H311" i="10"/>
  <c r="H400" i="10" s="1"/>
  <c r="D311" i="10"/>
  <c r="D400" i="10" s="1"/>
  <c r="AI311" i="10"/>
  <c r="AI400" i="10" s="1"/>
  <c r="AE311" i="10"/>
  <c r="AE400" i="10" s="1"/>
  <c r="Y311" i="10"/>
  <c r="Y400" i="10" s="1"/>
  <c r="U311" i="10"/>
  <c r="U400" i="10" s="1"/>
  <c r="K311" i="10"/>
  <c r="K400" i="10" s="1"/>
  <c r="G311" i="10"/>
  <c r="G400" i="10" s="1"/>
  <c r="D222" i="8"/>
  <c r="D119" i="8"/>
  <c r="AI311" i="8"/>
  <c r="AI400" i="8" s="1"/>
  <c r="AE311" i="8"/>
  <c r="AE400" i="8" s="1"/>
  <c r="Y311" i="8"/>
  <c r="Y400" i="8" s="1"/>
  <c r="U311" i="8"/>
  <c r="U400" i="8" s="1"/>
  <c r="Q311" i="8"/>
  <c r="Q400" i="8" s="1"/>
  <c r="K311" i="8"/>
  <c r="K400" i="8" s="1"/>
  <c r="G311" i="8"/>
  <c r="G400" i="8" s="1"/>
  <c r="AJ311" i="8"/>
  <c r="AJ400" i="8" s="1"/>
  <c r="AD311" i="8"/>
  <c r="AD400" i="8" s="1"/>
  <c r="W311" i="8"/>
  <c r="W400" i="8" s="1"/>
  <c r="R311" i="8"/>
  <c r="R400" i="8" s="1"/>
  <c r="J311" i="8"/>
  <c r="J400" i="8" s="1"/>
  <c r="E311" i="8"/>
  <c r="E400" i="8" s="1"/>
  <c r="AL311" i="8"/>
  <c r="AL400" i="8" s="1"/>
  <c r="AG311" i="8"/>
  <c r="AG400" i="8" s="1"/>
  <c r="Z311" i="8"/>
  <c r="Z400" i="8" s="1"/>
  <c r="T311" i="8"/>
  <c r="T400" i="8" s="1"/>
  <c r="M311" i="8"/>
  <c r="M400" i="8" s="1"/>
  <c r="H311" i="8"/>
  <c r="H400" i="8" s="1"/>
  <c r="AK311" i="8"/>
  <c r="AK400" i="8" s="1"/>
  <c r="AF311" i="8"/>
  <c r="AF400" i="8" s="1"/>
  <c r="X311" i="8"/>
  <c r="X400" i="8" s="1"/>
  <c r="S311" i="8"/>
  <c r="S400" i="8" s="1"/>
  <c r="L311" i="8"/>
  <c r="L400" i="8" s="1"/>
  <c r="F311" i="8"/>
  <c r="F400" i="8" s="1"/>
  <c r="N311" i="8"/>
  <c r="N400" i="8" s="1"/>
  <c r="AH311" i="8"/>
  <c r="AH400" i="8" s="1"/>
  <c r="I311" i="8"/>
  <c r="I400" i="8" s="1"/>
  <c r="AC311" i="8"/>
  <c r="AC400" i="8" s="1"/>
  <c r="D311" i="8"/>
  <c r="D400" i="8" s="1"/>
  <c r="V311" i="8"/>
  <c r="V400" i="8" s="1"/>
  <c r="F221" i="7"/>
  <c r="J221" i="7"/>
  <c r="D221" i="7"/>
  <c r="G221" i="7"/>
  <c r="K221" i="7"/>
  <c r="E221" i="7"/>
  <c r="I221" i="7"/>
  <c r="H221" i="7"/>
  <c r="L221" i="7"/>
  <c r="M221" i="7"/>
  <c r="T221" i="7"/>
  <c r="AC221" i="7"/>
  <c r="S221" i="7"/>
  <c r="AD221" i="7"/>
  <c r="Y221" i="7"/>
  <c r="AF221" i="7"/>
  <c r="R221" i="7"/>
  <c r="AJ221" i="7"/>
  <c r="Q221" i="7"/>
  <c r="AE221" i="7"/>
  <c r="V221" i="7"/>
  <c r="U221" i="7"/>
  <c r="AI221" i="7"/>
  <c r="AK221" i="7"/>
  <c r="X221" i="7"/>
  <c r="AG221" i="7"/>
  <c r="W221" i="7"/>
  <c r="AH221" i="7"/>
  <c r="AJ310" i="7"/>
  <c r="AJ399" i="7" s="1"/>
  <c r="AF310" i="7"/>
  <c r="AF399" i="7" s="1"/>
  <c r="AB310" i="7"/>
  <c r="AB399" i="7" s="1"/>
  <c r="AI310" i="7"/>
  <c r="AI399" i="7" s="1"/>
  <c r="AE310" i="7"/>
  <c r="AE399" i="7" s="1"/>
  <c r="AH310" i="7"/>
  <c r="AH399" i="7" s="1"/>
  <c r="AD310" i="7"/>
  <c r="AD399" i="7" s="1"/>
  <c r="AK310" i="7"/>
  <c r="AK399" i="7" s="1"/>
  <c r="AG310" i="7"/>
  <c r="AG399" i="7" s="1"/>
  <c r="X310" i="7"/>
  <c r="X399" i="7" s="1"/>
  <c r="T310" i="7"/>
  <c r="T399" i="7" s="1"/>
  <c r="P310" i="7"/>
  <c r="P399" i="7" s="1"/>
  <c r="AC310" i="7"/>
  <c r="AC399" i="7" s="1"/>
  <c r="W310" i="7"/>
  <c r="W399" i="7" s="1"/>
  <c r="S310" i="7"/>
  <c r="S399" i="7" s="1"/>
  <c r="V310" i="7"/>
  <c r="V399" i="7" s="1"/>
  <c r="R310" i="7"/>
  <c r="R399" i="7" s="1"/>
  <c r="Y310" i="7"/>
  <c r="Y399" i="7" s="1"/>
  <c r="U310" i="7"/>
  <c r="U399" i="7" s="1"/>
  <c r="H310" i="7"/>
  <c r="H399" i="7" s="1"/>
  <c r="L310" i="7"/>
  <c r="L399" i="7" s="1"/>
  <c r="D310" i="7"/>
  <c r="D399" i="7" s="1"/>
  <c r="Q310" i="7"/>
  <c r="Q399" i="7" s="1"/>
  <c r="E310" i="7"/>
  <c r="E399" i="7" s="1"/>
  <c r="I310" i="7"/>
  <c r="I399" i="7" s="1"/>
  <c r="M310" i="7"/>
  <c r="M399" i="7" s="1"/>
  <c r="F310" i="7"/>
  <c r="F399" i="7" s="1"/>
  <c r="J310" i="7"/>
  <c r="J399" i="7" s="1"/>
  <c r="G310" i="7"/>
  <c r="G399" i="7" s="1"/>
  <c r="K310" i="7"/>
  <c r="K399" i="7" s="1"/>
  <c r="V118" i="7"/>
  <c r="W119" i="11"/>
  <c r="V117" i="6"/>
  <c r="W117" i="6"/>
  <c r="G118" i="7"/>
  <c r="H119" i="8"/>
  <c r="AK119" i="10"/>
  <c r="Y118" i="7"/>
  <c r="H119" i="11"/>
  <c r="AJ118" i="7"/>
  <c r="T119" i="11"/>
  <c r="AH117" i="6"/>
  <c r="R120" i="12"/>
  <c r="T119" i="8"/>
  <c r="T118" i="7"/>
  <c r="X119" i="10"/>
  <c r="U120" i="12"/>
  <c r="AF120" i="12"/>
  <c r="AD117" i="6"/>
  <c r="I119" i="11"/>
  <c r="W119" i="8"/>
  <c r="Y119" i="10"/>
  <c r="S119" i="10"/>
  <c r="G119" i="11"/>
  <c r="L119" i="8"/>
  <c r="R118" i="7"/>
  <c r="N119" i="11"/>
  <c r="U117" i="6"/>
  <c r="AF118" i="7"/>
  <c r="K120" i="12"/>
  <c r="X120" i="12"/>
  <c r="S117" i="6"/>
  <c r="K119" i="8"/>
  <c r="Y120" i="12"/>
  <c r="H120" i="12"/>
  <c r="W120" i="12"/>
  <c r="M117" i="6"/>
  <c r="U119" i="10"/>
  <c r="V119" i="11"/>
  <c r="E119" i="11"/>
  <c r="AL119" i="10"/>
  <c r="H118" i="7"/>
  <c r="Q118" i="7"/>
  <c r="T120" i="12"/>
  <c r="AI119" i="8"/>
  <c r="AJ119" i="11"/>
  <c r="R119" i="10"/>
  <c r="AK120" i="12"/>
  <c r="AJ117" i="6"/>
  <c r="K119" i="11"/>
  <c r="Z119" i="8"/>
  <c r="G117" i="6"/>
  <c r="AF117" i="6"/>
  <c r="M118" i="7"/>
  <c r="E120" i="12"/>
  <c r="L120" i="12"/>
  <c r="R119" i="8"/>
  <c r="K118" i="7"/>
  <c r="I119" i="8"/>
  <c r="AI117" i="6"/>
  <c r="F117" i="6"/>
  <c r="AI120" i="12"/>
  <c r="AI119" i="10"/>
  <c r="V119" i="8"/>
  <c r="AC118" i="12"/>
  <c r="F119" i="8"/>
  <c r="J118" i="7"/>
  <c r="E119" i="8"/>
  <c r="D117" i="6"/>
  <c r="AD119" i="11"/>
  <c r="AG119" i="10"/>
  <c r="AD120" i="12"/>
  <c r="AB118" i="7"/>
  <c r="L119" i="11"/>
  <c r="Y119" i="11"/>
  <c r="I117" i="6"/>
  <c r="AE119" i="10"/>
  <c r="I118" i="7"/>
  <c r="AG118" i="7"/>
  <c r="AG117" i="6"/>
  <c r="AD119" i="8"/>
  <c r="E118" i="7"/>
  <c r="F118" i="7"/>
  <c r="G119" i="8"/>
  <c r="R117" i="6"/>
  <c r="AI119" i="11"/>
  <c r="M119" i="10"/>
  <c r="Z119" i="10"/>
  <c r="E117" i="6"/>
  <c r="AE119" i="8"/>
  <c r="AL119" i="11"/>
  <c r="F119" i="11"/>
  <c r="AE119" i="11"/>
  <c r="T117" i="6"/>
  <c r="Q118" i="10"/>
  <c r="U118" i="7"/>
  <c r="G120" i="12"/>
  <c r="AE117" i="6"/>
  <c r="U119" i="11"/>
  <c r="N120" i="12"/>
  <c r="V119" i="10"/>
  <c r="AG119" i="11"/>
  <c r="AF119" i="8"/>
  <c r="Q119" i="12"/>
  <c r="M119" i="11"/>
  <c r="AL120" i="12"/>
  <c r="V120" i="12"/>
  <c r="X119" i="11"/>
  <c r="X119" i="8"/>
  <c r="AI118" i="7"/>
  <c r="L119" i="10"/>
  <c r="AC117" i="10"/>
  <c r="K117" i="6"/>
  <c r="Z120" i="12"/>
  <c r="AF119" i="10"/>
  <c r="Y117" i="6"/>
  <c r="J117" i="6"/>
  <c r="J120" i="12"/>
  <c r="E119" i="10"/>
  <c r="AH119" i="8"/>
  <c r="AE120" i="12"/>
  <c r="U119" i="8"/>
  <c r="AJ120" i="12"/>
  <c r="AH119" i="10"/>
  <c r="H117" i="6"/>
  <c r="M119" i="8"/>
  <c r="AJ119" i="8"/>
  <c r="S119" i="11"/>
  <c r="AD118" i="7"/>
  <c r="J119" i="8"/>
  <c r="AD119" i="10"/>
  <c r="AH118" i="7"/>
  <c r="N119" i="8"/>
  <c r="I120" i="12"/>
  <c r="S120" i="12"/>
  <c r="L117" i="6"/>
  <c r="H119" i="10"/>
  <c r="M120" i="12"/>
  <c r="AH120" i="12"/>
  <c r="W119" i="10"/>
  <c r="Q117" i="6"/>
  <c r="J119" i="10"/>
  <c r="AH119" i="11"/>
  <c r="X117" i="6"/>
  <c r="AC118" i="7"/>
  <c r="AK119" i="8"/>
  <c r="AG119" i="8"/>
  <c r="AJ119" i="10"/>
  <c r="J119" i="11"/>
  <c r="AK118" i="7"/>
  <c r="S119" i="8"/>
  <c r="R119" i="11"/>
  <c r="L118" i="7"/>
  <c r="AK117" i="6"/>
  <c r="G119" i="10"/>
  <c r="I119" i="10"/>
  <c r="F120" i="12"/>
  <c r="F119" i="10"/>
  <c r="AC117" i="6"/>
  <c r="AE118" i="7"/>
  <c r="P119" i="7"/>
  <c r="Z119" i="11"/>
  <c r="Y119" i="8"/>
  <c r="W118" i="7"/>
  <c r="T119" i="10"/>
  <c r="K119" i="10"/>
  <c r="AF119" i="11"/>
  <c r="AG120" i="12"/>
  <c r="AL119" i="8"/>
  <c r="S118" i="7"/>
  <c r="AK119" i="11"/>
  <c r="X118" i="7"/>
  <c r="D118" i="7"/>
  <c r="N119" i="10"/>
  <c r="L61" i="9" l="1"/>
  <c r="BI422" i="14"/>
  <c r="I61" i="9"/>
  <c r="BF422" i="14"/>
  <c r="D61" i="9"/>
  <c r="BA422" i="14"/>
  <c r="H61" i="9"/>
  <c r="BE422" i="14"/>
  <c r="P60" i="9"/>
  <c r="AB60" i="9"/>
  <c r="AH60" i="9"/>
  <c r="V60" i="9"/>
  <c r="AI60" i="9"/>
  <c r="W60" i="9"/>
  <c r="AE60" i="9"/>
  <c r="S60" i="9"/>
  <c r="AF60" i="9"/>
  <c r="T60" i="9"/>
  <c r="AE439" i="14"/>
  <c r="W310" i="6"/>
  <c r="W399" i="6" s="1"/>
  <c r="K61" i="9"/>
  <c r="BH422" i="14"/>
  <c r="BJ422" i="14"/>
  <c r="M60" i="9"/>
  <c r="AC60" i="9"/>
  <c r="Q60" i="9"/>
  <c r="AG60" i="9"/>
  <c r="U60" i="9"/>
  <c r="J61" i="9"/>
  <c r="BG422" i="14"/>
  <c r="E61" i="9"/>
  <c r="BB422" i="14"/>
  <c r="G61" i="9"/>
  <c r="BD422" i="14"/>
  <c r="F61" i="9"/>
  <c r="BC422" i="14"/>
  <c r="X60" i="9"/>
  <c r="AJ60" i="9"/>
  <c r="AK59" i="9"/>
  <c r="Y59" i="9"/>
  <c r="AD60" i="9"/>
  <c r="R60" i="9"/>
  <c r="X428" i="14"/>
  <c r="Y428" i="14"/>
  <c r="Z428" i="14"/>
  <c r="S429" i="14"/>
  <c r="T428" i="14"/>
  <c r="U434" i="13"/>
  <c r="Y433" i="13"/>
  <c r="S432" i="13"/>
  <c r="R429" i="13"/>
  <c r="X435" i="13"/>
  <c r="V428" i="13"/>
  <c r="T435" i="13"/>
  <c r="Z437" i="13"/>
  <c r="W428" i="13"/>
  <c r="AQ422" i="14"/>
  <c r="G423" i="14"/>
  <c r="N423" i="14"/>
  <c r="AX422" i="14"/>
  <c r="AU422" i="14"/>
  <c r="K423" i="14"/>
  <c r="D261" i="14"/>
  <c r="P157" i="14"/>
  <c r="AB157" i="14" s="1"/>
  <c r="D158" i="14"/>
  <c r="Q158" i="14" s="1"/>
  <c r="R157" i="14"/>
  <c r="R261" i="14" s="1"/>
  <c r="Q261" i="14"/>
  <c r="J157" i="14"/>
  <c r="J261" i="14" s="1"/>
  <c r="G157" i="14"/>
  <c r="G261" i="14" s="1"/>
  <c r="X157" i="14"/>
  <c r="X261" i="14" s="1"/>
  <c r="AH157" i="14"/>
  <c r="AH261" i="14" s="1"/>
  <c r="AI157" i="14"/>
  <c r="AI261" i="14" s="1"/>
  <c r="V157" i="14"/>
  <c r="V261" i="14" s="1"/>
  <c r="AD157" i="14"/>
  <c r="AD261" i="14" s="1"/>
  <c r="AK157" i="14"/>
  <c r="AK261" i="14" s="1"/>
  <c r="Z157" i="14"/>
  <c r="Z261" i="14" s="1"/>
  <c r="E157" i="14"/>
  <c r="E261" i="14" s="1"/>
  <c r="W157" i="14"/>
  <c r="W261" i="14" s="1"/>
  <c r="N157" i="14"/>
  <c r="N261" i="14" s="1"/>
  <c r="F157" i="14"/>
  <c r="F261" i="14" s="1"/>
  <c r="I157" i="14"/>
  <c r="I261" i="14" s="1"/>
  <c r="L157" i="14"/>
  <c r="L261" i="14" s="1"/>
  <c r="AG157" i="14"/>
  <c r="AG261" i="14" s="1"/>
  <c r="AJ157" i="14"/>
  <c r="AJ261" i="14" s="1"/>
  <c r="U157" i="14"/>
  <c r="U261" i="14" s="1"/>
  <c r="Y157" i="14"/>
  <c r="Y261" i="14" s="1"/>
  <c r="H157" i="14"/>
  <c r="H261" i="14" s="1"/>
  <c r="K157" i="14"/>
  <c r="K261" i="14" s="1"/>
  <c r="AL157" i="14"/>
  <c r="AL261" i="14" s="1"/>
  <c r="T157" i="14"/>
  <c r="T261" i="14" s="1"/>
  <c r="M157" i="14"/>
  <c r="M261" i="14" s="1"/>
  <c r="S157" i="14"/>
  <c r="S261" i="14" s="1"/>
  <c r="AF157" i="14"/>
  <c r="AF261" i="14" s="1"/>
  <c r="AE157" i="14"/>
  <c r="AE261" i="14" s="1"/>
  <c r="AC157" i="14"/>
  <c r="AC261" i="14" s="1"/>
  <c r="J423" i="14"/>
  <c r="AT422" i="14"/>
  <c r="L423" i="14"/>
  <c r="AV422" i="14"/>
  <c r="AI350" i="14"/>
  <c r="AI439" i="14" s="1"/>
  <c r="AE350" i="14"/>
  <c r="Y350" i="14"/>
  <c r="U350" i="14"/>
  <c r="U439" i="14" s="1"/>
  <c r="Q350" i="14"/>
  <c r="Q439" i="14" s="1"/>
  <c r="K350" i="14"/>
  <c r="G350" i="14"/>
  <c r="AL350" i="14"/>
  <c r="AL439" i="14" s="1"/>
  <c r="AG350" i="14"/>
  <c r="AG439" i="14" s="1"/>
  <c r="Z350" i="14"/>
  <c r="T350" i="14"/>
  <c r="M350" i="14"/>
  <c r="H350" i="14"/>
  <c r="AK350" i="14"/>
  <c r="AK439" i="14" s="1"/>
  <c r="AF350" i="14"/>
  <c r="AF439" i="14" s="1"/>
  <c r="X350" i="14"/>
  <c r="S350" i="14"/>
  <c r="L350" i="14"/>
  <c r="F350" i="14"/>
  <c r="AD350" i="14"/>
  <c r="AD439" i="14" s="1"/>
  <c r="R350" i="14"/>
  <c r="R439" i="14" s="1"/>
  <c r="E350" i="14"/>
  <c r="AC350" i="14"/>
  <c r="AC439" i="14" s="1"/>
  <c r="N350" i="14"/>
  <c r="D350" i="14"/>
  <c r="D439" i="14" s="1"/>
  <c r="V350" i="14"/>
  <c r="V439" i="14" s="1"/>
  <c r="AJ350" i="14"/>
  <c r="AJ439" i="14" s="1"/>
  <c r="J350" i="14"/>
  <c r="AH350" i="14"/>
  <c r="AH439" i="14" s="1"/>
  <c r="I350" i="14"/>
  <c r="W350" i="14"/>
  <c r="W439" i="14" s="1"/>
  <c r="H423" i="14"/>
  <c r="AR422" i="14"/>
  <c r="E423" i="14"/>
  <c r="AO422" i="14"/>
  <c r="M423" i="14"/>
  <c r="AW422" i="14"/>
  <c r="F423" i="14"/>
  <c r="AP422" i="14"/>
  <c r="I423" i="14"/>
  <c r="AS422" i="14"/>
  <c r="I423" i="13"/>
  <c r="BE423" i="13" s="1"/>
  <c r="AS422" i="13"/>
  <c r="AU422" i="13"/>
  <c r="K423" i="13"/>
  <c r="BG423" i="13" s="1"/>
  <c r="E423" i="13"/>
  <c r="BA423" i="13" s="1"/>
  <c r="AO422" i="13"/>
  <c r="M423" i="13"/>
  <c r="BI423" i="13" s="1"/>
  <c r="AW422" i="13"/>
  <c r="D261" i="13"/>
  <c r="D158" i="13"/>
  <c r="AC157" i="13"/>
  <c r="AC261" i="13" s="1"/>
  <c r="Q157" i="13"/>
  <c r="Q261" i="13" s="1"/>
  <c r="G157" i="13"/>
  <c r="G261" i="13" s="1"/>
  <c r="I157" i="13"/>
  <c r="I261" i="13" s="1"/>
  <c r="X157" i="13"/>
  <c r="X261" i="13" s="1"/>
  <c r="AF157" i="13"/>
  <c r="AF261" i="13" s="1"/>
  <c r="R157" i="13"/>
  <c r="R261" i="13" s="1"/>
  <c r="AG157" i="13"/>
  <c r="AG261" i="13" s="1"/>
  <c r="J157" i="13"/>
  <c r="J261" i="13" s="1"/>
  <c r="M157" i="13"/>
  <c r="M261" i="13" s="1"/>
  <c r="H157" i="13"/>
  <c r="H261" i="13" s="1"/>
  <c r="Y157" i="13"/>
  <c r="Y261" i="13" s="1"/>
  <c r="F157" i="13"/>
  <c r="F261" i="13" s="1"/>
  <c r="L157" i="13"/>
  <c r="L261" i="13" s="1"/>
  <c r="W157" i="13"/>
  <c r="W261" i="13" s="1"/>
  <c r="AL157" i="13"/>
  <c r="AL261" i="13" s="1"/>
  <c r="N157" i="13"/>
  <c r="N261" i="13" s="1"/>
  <c r="AJ157" i="13"/>
  <c r="AJ261" i="13" s="1"/>
  <c r="K157" i="13"/>
  <c r="K261" i="13" s="1"/>
  <c r="E157" i="13"/>
  <c r="E261" i="13" s="1"/>
  <c r="T157" i="13"/>
  <c r="T261" i="13" s="1"/>
  <c r="AI157" i="13"/>
  <c r="AI261" i="13" s="1"/>
  <c r="AK157" i="13"/>
  <c r="AK261" i="13" s="1"/>
  <c r="AE157" i="13"/>
  <c r="AE261" i="13" s="1"/>
  <c r="S157" i="13"/>
  <c r="S261" i="13" s="1"/>
  <c r="U157" i="13"/>
  <c r="U261" i="13" s="1"/>
  <c r="AD157" i="13"/>
  <c r="AD261" i="13" s="1"/>
  <c r="Z157" i="13"/>
  <c r="Z261" i="13" s="1"/>
  <c r="V157" i="13"/>
  <c r="V261" i="13" s="1"/>
  <c r="AH157" i="13"/>
  <c r="AH261" i="13" s="1"/>
  <c r="J423" i="13"/>
  <c r="BF423" i="13" s="1"/>
  <c r="AT422" i="13"/>
  <c r="L423" i="13"/>
  <c r="BH423" i="13" s="1"/>
  <c r="AV422" i="13"/>
  <c r="F423" i="13"/>
  <c r="BB423" i="13" s="1"/>
  <c r="AP422" i="13"/>
  <c r="H423" i="13"/>
  <c r="BD423" i="13" s="1"/>
  <c r="AR422" i="13"/>
  <c r="AJ350" i="13"/>
  <c r="AJ439" i="13" s="1"/>
  <c r="AF350" i="13"/>
  <c r="AF439" i="13" s="1"/>
  <c r="Z350" i="13"/>
  <c r="V350" i="13"/>
  <c r="R350" i="13"/>
  <c r="L350" i="13"/>
  <c r="H350" i="13"/>
  <c r="D350" i="13"/>
  <c r="D439" i="13" s="1"/>
  <c r="C78" i="9" s="1"/>
  <c r="AI350" i="13"/>
  <c r="AI439" i="13" s="1"/>
  <c r="AD350" i="13"/>
  <c r="AD439" i="13" s="1"/>
  <c r="W350" i="13"/>
  <c r="Q350" i="13"/>
  <c r="Q439" i="13" s="1"/>
  <c r="J350" i="13"/>
  <c r="E350" i="13"/>
  <c r="AH350" i="13"/>
  <c r="AH439" i="13" s="1"/>
  <c r="AC350" i="13"/>
  <c r="AC439" i="13" s="1"/>
  <c r="U350" i="13"/>
  <c r="N350" i="13"/>
  <c r="I350" i="13"/>
  <c r="AL350" i="13"/>
  <c r="AL439" i="13" s="1"/>
  <c r="AG350" i="13"/>
  <c r="AG439" i="13" s="1"/>
  <c r="Y350" i="13"/>
  <c r="T350" i="13"/>
  <c r="M350" i="13"/>
  <c r="G350" i="13"/>
  <c r="S350" i="13"/>
  <c r="AK350" i="13"/>
  <c r="AK439" i="13" s="1"/>
  <c r="K350" i="13"/>
  <c r="F350" i="13"/>
  <c r="AE350" i="13"/>
  <c r="AE439" i="13" s="1"/>
  <c r="X350" i="13"/>
  <c r="AX421" i="13"/>
  <c r="N422" i="13"/>
  <c r="BJ422" i="13" s="1"/>
  <c r="AQ422" i="13"/>
  <c r="G423" i="13"/>
  <c r="BC423" i="13" s="1"/>
  <c r="W384" i="12"/>
  <c r="AU383" i="12"/>
  <c r="Z384" i="12"/>
  <c r="AX383" i="12"/>
  <c r="U384" i="12"/>
  <c r="AS383" i="12"/>
  <c r="T384" i="12"/>
  <c r="AR383" i="12"/>
  <c r="R384" i="12"/>
  <c r="AP383" i="12"/>
  <c r="V384" i="12"/>
  <c r="AT383" i="12"/>
  <c r="Q384" i="12"/>
  <c r="AO383" i="12"/>
  <c r="S384" i="12"/>
  <c r="AQ383" i="12"/>
  <c r="E386" i="12"/>
  <c r="AJ384" i="12"/>
  <c r="BH383" i="12"/>
  <c r="AF384" i="12"/>
  <c r="BD383" i="12"/>
  <c r="AE384" i="12"/>
  <c r="BC383" i="12"/>
  <c r="L385" i="12"/>
  <c r="AV384" i="12"/>
  <c r="K386" i="12"/>
  <c r="AI384" i="12"/>
  <c r="BG383" i="12"/>
  <c r="AL384" i="12"/>
  <c r="BJ383" i="12"/>
  <c r="AK384" i="12"/>
  <c r="BI383" i="12"/>
  <c r="AG384" i="12"/>
  <c r="BE383" i="12"/>
  <c r="I386" i="12"/>
  <c r="F386" i="12"/>
  <c r="AD384" i="12"/>
  <c r="BB383" i="12"/>
  <c r="N386" i="12"/>
  <c r="AC384" i="12"/>
  <c r="BA383" i="12"/>
  <c r="AH384" i="12"/>
  <c r="BF383" i="12"/>
  <c r="J386" i="12"/>
  <c r="M385" i="12"/>
  <c r="AW384" i="12"/>
  <c r="H386" i="12"/>
  <c r="G386" i="12"/>
  <c r="S384" i="11"/>
  <c r="AQ383" i="11"/>
  <c r="V384" i="11"/>
  <c r="AT383" i="11"/>
  <c r="Y384" i="11"/>
  <c r="AW383" i="11"/>
  <c r="X384" i="11"/>
  <c r="AV383" i="11"/>
  <c r="U384" i="11"/>
  <c r="AS383" i="11"/>
  <c r="R384" i="11"/>
  <c r="AP383" i="11"/>
  <c r="AJ384" i="11"/>
  <c r="BH383" i="11"/>
  <c r="AD384" i="11"/>
  <c r="BB383" i="11"/>
  <c r="M386" i="11"/>
  <c r="AI384" i="11"/>
  <c r="BG383" i="11"/>
  <c r="F386" i="11"/>
  <c r="J386" i="11"/>
  <c r="AE384" i="11"/>
  <c r="BC383" i="11"/>
  <c r="AG384" i="11"/>
  <c r="BE383" i="11"/>
  <c r="AF384" i="11"/>
  <c r="BD383" i="11"/>
  <c r="I386" i="11"/>
  <c r="L386" i="11"/>
  <c r="G386" i="11"/>
  <c r="AL384" i="11"/>
  <c r="BJ383" i="11"/>
  <c r="K385" i="11"/>
  <c r="AU384" i="11"/>
  <c r="H385" i="11"/>
  <c r="AR384" i="11"/>
  <c r="AK384" i="11"/>
  <c r="BI383" i="11"/>
  <c r="N384" i="11"/>
  <c r="AX383" i="11"/>
  <c r="AH384" i="11"/>
  <c r="BF383" i="11"/>
  <c r="E385" i="11"/>
  <c r="AO384" i="11"/>
  <c r="BA384" i="11"/>
  <c r="AB222" i="7"/>
  <c r="P223" i="7"/>
  <c r="H221" i="6"/>
  <c r="J221" i="6"/>
  <c r="L221" i="6"/>
  <c r="E221" i="6"/>
  <c r="D221" i="6"/>
  <c r="F221" i="6"/>
  <c r="F311" i="6" s="1"/>
  <c r="K221" i="6"/>
  <c r="I221" i="6"/>
  <c r="G221" i="6"/>
  <c r="W221" i="6"/>
  <c r="T221" i="6"/>
  <c r="S221" i="6"/>
  <c r="AH221" i="6"/>
  <c r="AC221" i="6"/>
  <c r="AK221" i="6"/>
  <c r="AF221" i="6"/>
  <c r="Q221" i="6"/>
  <c r="Y221" i="6"/>
  <c r="M221" i="6"/>
  <c r="AD221" i="6"/>
  <c r="R221" i="6"/>
  <c r="AI221" i="6"/>
  <c r="AG221" i="6"/>
  <c r="AJ221" i="6"/>
  <c r="U221" i="6"/>
  <c r="V221" i="6"/>
  <c r="AE221" i="6"/>
  <c r="X221" i="6"/>
  <c r="I310" i="6"/>
  <c r="I399" i="6" s="1"/>
  <c r="C310" i="6"/>
  <c r="C399" i="6" s="1"/>
  <c r="D310" i="6"/>
  <c r="D399" i="6" s="1"/>
  <c r="G310" i="6"/>
  <c r="G399" i="6" s="1"/>
  <c r="K310" i="6"/>
  <c r="K399" i="6" s="1"/>
  <c r="H310" i="6"/>
  <c r="H399" i="6" s="1"/>
  <c r="AJ310" i="6"/>
  <c r="AJ399" i="6" s="1"/>
  <c r="AH310" i="6"/>
  <c r="AH399" i="6" s="1"/>
  <c r="S310" i="6"/>
  <c r="S399" i="6" s="1"/>
  <c r="AD310" i="6"/>
  <c r="AD399" i="6" s="1"/>
  <c r="P310" i="6"/>
  <c r="P399" i="6" s="1"/>
  <c r="R310" i="6"/>
  <c r="R399" i="6" s="1"/>
  <c r="Q310" i="6"/>
  <c r="Q399" i="6" s="1"/>
  <c r="T310" i="6"/>
  <c r="T399" i="6" s="1"/>
  <c r="AK310" i="6"/>
  <c r="AK399" i="6" s="1"/>
  <c r="V310" i="6"/>
  <c r="V399" i="6" s="1"/>
  <c r="U310" i="6"/>
  <c r="U399" i="6" s="1"/>
  <c r="Y310" i="6"/>
  <c r="Y399" i="6" s="1"/>
  <c r="AB310" i="6"/>
  <c r="AB399" i="6" s="1"/>
  <c r="X310" i="6"/>
  <c r="X399" i="6" s="1"/>
  <c r="AE310" i="6"/>
  <c r="AE399" i="6" s="1"/>
  <c r="M310" i="6"/>
  <c r="M399" i="6" s="1"/>
  <c r="AI310" i="6"/>
  <c r="AI399" i="6" s="1"/>
  <c r="AF310" i="6"/>
  <c r="AF399" i="6" s="1"/>
  <c r="AG310" i="6"/>
  <c r="AG399" i="6" s="1"/>
  <c r="AC310" i="6"/>
  <c r="AC399" i="6" s="1"/>
  <c r="AA119" i="7"/>
  <c r="E310" i="6"/>
  <c r="E399" i="6" s="1"/>
  <c r="F310" i="6"/>
  <c r="F399" i="6" s="1"/>
  <c r="C118" i="6"/>
  <c r="C221" i="6"/>
  <c r="C121" i="7"/>
  <c r="C224" i="7"/>
  <c r="C314" i="7" s="1"/>
  <c r="C403" i="7" s="1"/>
  <c r="O120" i="7"/>
  <c r="L310" i="6"/>
  <c r="L399" i="6" s="1"/>
  <c r="J399" i="6"/>
  <c r="N224" i="12"/>
  <c r="J224" i="12"/>
  <c r="F224" i="12"/>
  <c r="M224" i="12"/>
  <c r="I224" i="12"/>
  <c r="E224" i="12"/>
  <c r="L224" i="12"/>
  <c r="H224" i="12"/>
  <c r="K224" i="12"/>
  <c r="G224" i="12"/>
  <c r="X224" i="12"/>
  <c r="U224" i="12"/>
  <c r="AE224" i="12"/>
  <c r="R224" i="12"/>
  <c r="AH224" i="12"/>
  <c r="AJ224" i="12"/>
  <c r="AG224" i="12"/>
  <c r="AI224" i="12"/>
  <c r="Z224" i="12"/>
  <c r="T224" i="12"/>
  <c r="Y224" i="12"/>
  <c r="V224" i="12"/>
  <c r="W224" i="12"/>
  <c r="S224" i="12"/>
  <c r="AD224" i="12"/>
  <c r="AL224" i="12"/>
  <c r="AF224" i="12"/>
  <c r="AK224" i="12"/>
  <c r="AC222" i="12"/>
  <c r="AC312" i="12" s="1"/>
  <c r="Q223" i="12"/>
  <c r="Q313" i="12" s="1"/>
  <c r="D224" i="12"/>
  <c r="D121" i="12"/>
  <c r="P120" i="12"/>
  <c r="AB119" i="12"/>
  <c r="AL313" i="12"/>
  <c r="AH313" i="12"/>
  <c r="AD313" i="12"/>
  <c r="X313" i="12"/>
  <c r="X402" i="12" s="1"/>
  <c r="T313" i="12"/>
  <c r="N313" i="12"/>
  <c r="J313" i="12"/>
  <c r="F313" i="12"/>
  <c r="AJ313" i="12"/>
  <c r="AF313" i="12"/>
  <c r="Z313" i="12"/>
  <c r="V313" i="12"/>
  <c r="R313" i="12"/>
  <c r="L313" i="12"/>
  <c r="H313" i="12"/>
  <c r="D313" i="12"/>
  <c r="D402" i="12" s="1"/>
  <c r="AI313" i="12"/>
  <c r="AE313" i="12"/>
  <c r="Y313" i="12"/>
  <c r="Y402" i="12" s="1"/>
  <c r="U313" i="12"/>
  <c r="K313" i="12"/>
  <c r="G313" i="12"/>
  <c r="AK313" i="12"/>
  <c r="S313" i="12"/>
  <c r="AG313" i="12"/>
  <c r="M313" i="12"/>
  <c r="I313" i="12"/>
  <c r="W313" i="12"/>
  <c r="E313" i="12"/>
  <c r="K223" i="11"/>
  <c r="G223" i="11"/>
  <c r="J223" i="11"/>
  <c r="F223" i="11"/>
  <c r="M223" i="11"/>
  <c r="I223" i="11"/>
  <c r="E223" i="11"/>
  <c r="L223" i="11"/>
  <c r="H223" i="11"/>
  <c r="AD223" i="11"/>
  <c r="N223" i="11"/>
  <c r="T223" i="11"/>
  <c r="V223" i="11"/>
  <c r="AG223" i="11"/>
  <c r="W223" i="11"/>
  <c r="R223" i="11"/>
  <c r="AL223" i="11"/>
  <c r="U223" i="11"/>
  <c r="AE223" i="11"/>
  <c r="AF223" i="11"/>
  <c r="S223" i="11"/>
  <c r="AK223" i="11"/>
  <c r="Y223" i="11"/>
  <c r="AH223" i="11"/>
  <c r="Z223" i="11"/>
  <c r="AI223" i="11"/>
  <c r="X223" i="11"/>
  <c r="AJ223" i="11"/>
  <c r="D223" i="11"/>
  <c r="D120" i="11"/>
  <c r="AL312" i="11"/>
  <c r="AH312" i="11"/>
  <c r="AD312" i="11"/>
  <c r="X312" i="11"/>
  <c r="T312" i="11"/>
  <c r="T401" i="11" s="1"/>
  <c r="AK312" i="11"/>
  <c r="AG312" i="11"/>
  <c r="AC312" i="11"/>
  <c r="AC401" i="11" s="1"/>
  <c r="W312" i="11"/>
  <c r="W401" i="11" s="1"/>
  <c r="S312" i="11"/>
  <c r="M312" i="11"/>
  <c r="I312" i="11"/>
  <c r="E312" i="11"/>
  <c r="AE312" i="11"/>
  <c r="U312" i="11"/>
  <c r="L312" i="11"/>
  <c r="G312" i="11"/>
  <c r="AJ312" i="11"/>
  <c r="Z312" i="11"/>
  <c r="Z401" i="11" s="1"/>
  <c r="R312" i="11"/>
  <c r="K312" i="11"/>
  <c r="F312" i="11"/>
  <c r="AI312" i="11"/>
  <c r="Y312" i="11"/>
  <c r="Q312" i="11"/>
  <c r="Q401" i="11" s="1"/>
  <c r="J312" i="11"/>
  <c r="D312" i="11"/>
  <c r="D401" i="11" s="1"/>
  <c r="AF312" i="11"/>
  <c r="V312" i="11"/>
  <c r="N312" i="11"/>
  <c r="H312" i="11"/>
  <c r="AE223" i="8"/>
  <c r="S223" i="8"/>
  <c r="Y223" i="8"/>
  <c r="AK223" i="8"/>
  <c r="T223" i="8"/>
  <c r="AF223" i="8"/>
  <c r="X223" i="8"/>
  <c r="AJ223" i="8"/>
  <c r="AI223" i="8"/>
  <c r="W223" i="8"/>
  <c r="AG223" i="8"/>
  <c r="U223" i="8"/>
  <c r="AD223" i="8"/>
  <c r="R223" i="8"/>
  <c r="AH223" i="8"/>
  <c r="V223" i="8"/>
  <c r="N223" i="8"/>
  <c r="AL223" i="8"/>
  <c r="Z223" i="8"/>
  <c r="N223" i="10"/>
  <c r="J223" i="10"/>
  <c r="F223" i="10"/>
  <c r="M223" i="10"/>
  <c r="I223" i="10"/>
  <c r="E223" i="10"/>
  <c r="L223" i="10"/>
  <c r="H223" i="10"/>
  <c r="K223" i="10"/>
  <c r="G223" i="10"/>
  <c r="AD223" i="10"/>
  <c r="AJ223" i="10"/>
  <c r="AG223" i="10"/>
  <c r="AE223" i="10"/>
  <c r="W223" i="10"/>
  <c r="T223" i="10"/>
  <c r="Y223" i="10"/>
  <c r="R223" i="10"/>
  <c r="AF223" i="10"/>
  <c r="AH223" i="10"/>
  <c r="AK223" i="10"/>
  <c r="AI223" i="10"/>
  <c r="AL223" i="10"/>
  <c r="V223" i="10"/>
  <c r="X223" i="10"/>
  <c r="U223" i="10"/>
  <c r="Z223" i="10"/>
  <c r="S223" i="10"/>
  <c r="Q222" i="10"/>
  <c r="Q312" i="10" s="1"/>
  <c r="Q401" i="10" s="1"/>
  <c r="K223" i="8"/>
  <c r="G223" i="8"/>
  <c r="J223" i="8"/>
  <c r="F223" i="8"/>
  <c r="M223" i="8"/>
  <c r="I223" i="8"/>
  <c r="E223" i="8"/>
  <c r="L223" i="8"/>
  <c r="H223" i="8"/>
  <c r="AC221" i="10"/>
  <c r="AC311" i="10" s="1"/>
  <c r="AC400" i="10" s="1"/>
  <c r="AL400" i="10"/>
  <c r="D223" i="10"/>
  <c r="D120" i="10"/>
  <c r="P119" i="10"/>
  <c r="AB118" i="10"/>
  <c r="AI312" i="10"/>
  <c r="AI401" i="10" s="1"/>
  <c r="AE312" i="10"/>
  <c r="AE401" i="10" s="1"/>
  <c r="Y312" i="10"/>
  <c r="Y401" i="10" s="1"/>
  <c r="U312" i="10"/>
  <c r="U401" i="10" s="1"/>
  <c r="K312" i="10"/>
  <c r="K401" i="10" s="1"/>
  <c r="G312" i="10"/>
  <c r="G401" i="10" s="1"/>
  <c r="AL312" i="10"/>
  <c r="AH312" i="10"/>
  <c r="AH401" i="10" s="1"/>
  <c r="AD312" i="10"/>
  <c r="AD401" i="10" s="1"/>
  <c r="X312" i="10"/>
  <c r="X401" i="10" s="1"/>
  <c r="T312" i="10"/>
  <c r="T401" i="10" s="1"/>
  <c r="N312" i="10"/>
  <c r="N401" i="10" s="1"/>
  <c r="J312" i="10"/>
  <c r="J401" i="10" s="1"/>
  <c r="F312" i="10"/>
  <c r="F401" i="10" s="1"/>
  <c r="AK312" i="10"/>
  <c r="AK401" i="10" s="1"/>
  <c r="AG312" i="10"/>
  <c r="AG401" i="10" s="1"/>
  <c r="W312" i="10"/>
  <c r="W401" i="10" s="1"/>
  <c r="S312" i="10"/>
  <c r="S401" i="10" s="1"/>
  <c r="M312" i="10"/>
  <c r="M401" i="10" s="1"/>
  <c r="I312" i="10"/>
  <c r="I401" i="10" s="1"/>
  <c r="E312" i="10"/>
  <c r="E401" i="10" s="1"/>
  <c r="AJ312" i="10"/>
  <c r="AJ401" i="10" s="1"/>
  <c r="AF312" i="10"/>
  <c r="AF401" i="10" s="1"/>
  <c r="Z312" i="10"/>
  <c r="Z401" i="10" s="1"/>
  <c r="V312" i="10"/>
  <c r="V401" i="10" s="1"/>
  <c r="R312" i="10"/>
  <c r="R401" i="10" s="1"/>
  <c r="L312" i="10"/>
  <c r="L401" i="10" s="1"/>
  <c r="H312" i="10"/>
  <c r="H401" i="10" s="1"/>
  <c r="D312" i="10"/>
  <c r="D401" i="10" s="1"/>
  <c r="D223" i="8"/>
  <c r="D120" i="8"/>
  <c r="AJ312" i="8"/>
  <c r="AJ401" i="8" s="1"/>
  <c r="AF312" i="8"/>
  <c r="AF401" i="8" s="1"/>
  <c r="Z312" i="8"/>
  <c r="Z401" i="8" s="1"/>
  <c r="V312" i="8"/>
  <c r="V401" i="8" s="1"/>
  <c r="R312" i="8"/>
  <c r="R401" i="8" s="1"/>
  <c r="L312" i="8"/>
  <c r="L401" i="8" s="1"/>
  <c r="H312" i="8"/>
  <c r="H401" i="8" s="1"/>
  <c r="D312" i="8"/>
  <c r="D401" i="8" s="1"/>
  <c r="AK312" i="8"/>
  <c r="AK401" i="8" s="1"/>
  <c r="AE312" i="8"/>
  <c r="AE401" i="8" s="1"/>
  <c r="X312" i="8"/>
  <c r="X401" i="8" s="1"/>
  <c r="S312" i="8"/>
  <c r="S401" i="8" s="1"/>
  <c r="K312" i="8"/>
  <c r="K401" i="8" s="1"/>
  <c r="F312" i="8"/>
  <c r="F401" i="8" s="1"/>
  <c r="AH312" i="8"/>
  <c r="AH401" i="8" s="1"/>
  <c r="AC312" i="8"/>
  <c r="AC401" i="8" s="1"/>
  <c r="U312" i="8"/>
  <c r="U401" i="8" s="1"/>
  <c r="N312" i="8"/>
  <c r="N401" i="8" s="1"/>
  <c r="I312" i="8"/>
  <c r="I401" i="8" s="1"/>
  <c r="AL312" i="8"/>
  <c r="AL401" i="8" s="1"/>
  <c r="AG312" i="8"/>
  <c r="AG401" i="8" s="1"/>
  <c r="Y312" i="8"/>
  <c r="Y401" i="8" s="1"/>
  <c r="T312" i="8"/>
  <c r="T401" i="8" s="1"/>
  <c r="M312" i="8"/>
  <c r="M401" i="8" s="1"/>
  <c r="G312" i="8"/>
  <c r="G401" i="8" s="1"/>
  <c r="AD312" i="8"/>
  <c r="AD401" i="8" s="1"/>
  <c r="E312" i="8"/>
  <c r="E401" i="8" s="1"/>
  <c r="W312" i="8"/>
  <c r="W401" i="8" s="1"/>
  <c r="Q312" i="8"/>
  <c r="Q401" i="8" s="1"/>
  <c r="AI312" i="8"/>
  <c r="AI401" i="8" s="1"/>
  <c r="J312" i="8"/>
  <c r="J401" i="8" s="1"/>
  <c r="F222" i="7"/>
  <c r="J222" i="7"/>
  <c r="D222" i="7"/>
  <c r="G222" i="7"/>
  <c r="K222" i="7"/>
  <c r="E222" i="7"/>
  <c r="I222" i="7"/>
  <c r="H222" i="7"/>
  <c r="L222" i="7"/>
  <c r="M222" i="7"/>
  <c r="T222" i="7"/>
  <c r="AC222" i="7"/>
  <c r="S222" i="7"/>
  <c r="AD222" i="7"/>
  <c r="Y222" i="7"/>
  <c r="AF222" i="7"/>
  <c r="R222" i="7"/>
  <c r="AJ222" i="7"/>
  <c r="Q222" i="7"/>
  <c r="AE222" i="7"/>
  <c r="V222" i="7"/>
  <c r="U222" i="7"/>
  <c r="AI222" i="7"/>
  <c r="AK222" i="7"/>
  <c r="X222" i="7"/>
  <c r="AG222" i="7"/>
  <c r="W222" i="7"/>
  <c r="AH222" i="7"/>
  <c r="AH311" i="7"/>
  <c r="AH400" i="7" s="1"/>
  <c r="AD311" i="7"/>
  <c r="AD400" i="7" s="1"/>
  <c r="AK311" i="7"/>
  <c r="AK400" i="7" s="1"/>
  <c r="AG311" i="7"/>
  <c r="AG400" i="7" s="1"/>
  <c r="AC311" i="7"/>
  <c r="AC400" i="7" s="1"/>
  <c r="AJ311" i="7"/>
  <c r="AJ400" i="7" s="1"/>
  <c r="AF311" i="7"/>
  <c r="AF400" i="7" s="1"/>
  <c r="AB311" i="7"/>
  <c r="AB400" i="7" s="1"/>
  <c r="AE311" i="7"/>
  <c r="AE400" i="7" s="1"/>
  <c r="AI311" i="7"/>
  <c r="AI400" i="7" s="1"/>
  <c r="V311" i="7"/>
  <c r="V400" i="7" s="1"/>
  <c r="R311" i="7"/>
  <c r="R400" i="7" s="1"/>
  <c r="Y311" i="7"/>
  <c r="Y400" i="7" s="1"/>
  <c r="U311" i="7"/>
  <c r="U400" i="7" s="1"/>
  <c r="Q311" i="7"/>
  <c r="Q400" i="7" s="1"/>
  <c r="X311" i="7"/>
  <c r="X400" i="7" s="1"/>
  <c r="T311" i="7"/>
  <c r="T400" i="7" s="1"/>
  <c r="P311" i="7"/>
  <c r="P400" i="7" s="1"/>
  <c r="S311" i="7"/>
  <c r="S400" i="7" s="1"/>
  <c r="W311" i="7"/>
  <c r="W400" i="7" s="1"/>
  <c r="G311" i="7"/>
  <c r="G400" i="7" s="1"/>
  <c r="K311" i="7"/>
  <c r="K400" i="7" s="1"/>
  <c r="H311" i="7"/>
  <c r="H400" i="7" s="1"/>
  <c r="L311" i="7"/>
  <c r="L400" i="7" s="1"/>
  <c r="D311" i="7"/>
  <c r="D400" i="7" s="1"/>
  <c r="E311" i="7"/>
  <c r="E400" i="7" s="1"/>
  <c r="I311" i="7"/>
  <c r="I400" i="7" s="1"/>
  <c r="M311" i="7"/>
  <c r="M400" i="7" s="1"/>
  <c r="F311" i="7"/>
  <c r="F400" i="7" s="1"/>
  <c r="J311" i="7"/>
  <c r="J400" i="7" s="1"/>
  <c r="X119" i="7"/>
  <c r="R120" i="8"/>
  <c r="AD118" i="6"/>
  <c r="P120" i="7"/>
  <c r="AG119" i="7"/>
  <c r="M120" i="10"/>
  <c r="S121" i="12"/>
  <c r="R119" i="7"/>
  <c r="AF121" i="12"/>
  <c r="G119" i="7"/>
  <c r="AI121" i="12"/>
  <c r="F120" i="8"/>
  <c r="D118" i="6"/>
  <c r="AJ120" i="8"/>
  <c r="T120" i="11"/>
  <c r="Y120" i="11"/>
  <c r="AI120" i="10"/>
  <c r="AF118" i="6"/>
  <c r="L118" i="6"/>
  <c r="AI120" i="11"/>
  <c r="J120" i="8"/>
  <c r="Q119" i="10"/>
  <c r="AL120" i="11"/>
  <c r="T120" i="10"/>
  <c r="AF120" i="11"/>
  <c r="AL120" i="10"/>
  <c r="M120" i="11"/>
  <c r="AE118" i="6"/>
  <c r="J118" i="6"/>
  <c r="V119" i="7"/>
  <c r="AH120" i="10"/>
  <c r="U119" i="7"/>
  <c r="E121" i="12"/>
  <c r="X120" i="8"/>
  <c r="E118" i="6"/>
  <c r="AJ120" i="10"/>
  <c r="AJ120" i="11"/>
  <c r="AF120" i="8"/>
  <c r="X120" i="10"/>
  <c r="Y120" i="8"/>
  <c r="U118" i="6"/>
  <c r="AI120" i="8"/>
  <c r="AH121" i="12"/>
  <c r="Y119" i="7"/>
  <c r="X118" i="6"/>
  <c r="W118" i="6"/>
  <c r="AG121" i="12"/>
  <c r="AE119" i="7"/>
  <c r="T120" i="8"/>
  <c r="N121" i="12"/>
  <c r="X121" i="12"/>
  <c r="Q119" i="7"/>
  <c r="I121" i="12"/>
  <c r="AL120" i="8"/>
  <c r="U120" i="11"/>
  <c r="Z120" i="11"/>
  <c r="H120" i="11"/>
  <c r="K120" i="10"/>
  <c r="T118" i="6"/>
  <c r="K118" i="6"/>
  <c r="AG120" i="10"/>
  <c r="Z120" i="8"/>
  <c r="J120" i="11"/>
  <c r="I120" i="11"/>
  <c r="E120" i="10"/>
  <c r="L120" i="8"/>
  <c r="AD121" i="12"/>
  <c r="T119" i="7"/>
  <c r="AG120" i="8"/>
  <c r="AC118" i="10"/>
  <c r="H119" i="7"/>
  <c r="H121" i="12"/>
  <c r="AC119" i="7"/>
  <c r="R118" i="6"/>
  <c r="U120" i="8"/>
  <c r="G118" i="6"/>
  <c r="AK121" i="12"/>
  <c r="AJ119" i="7"/>
  <c r="Q118" i="6"/>
  <c r="M121" i="12"/>
  <c r="L120" i="10"/>
  <c r="V120" i="10"/>
  <c r="Z120" i="10"/>
  <c r="AJ118" i="6"/>
  <c r="AI119" i="7"/>
  <c r="L119" i="7"/>
  <c r="M118" i="6"/>
  <c r="AC119" i="12"/>
  <c r="N120" i="8"/>
  <c r="F119" i="7"/>
  <c r="S119" i="7"/>
  <c r="R120" i="10"/>
  <c r="J121" i="12"/>
  <c r="AJ121" i="12"/>
  <c r="AH119" i="7"/>
  <c r="F120" i="11"/>
  <c r="V121" i="12"/>
  <c r="H118" i="6"/>
  <c r="H120" i="8"/>
  <c r="G120" i="11"/>
  <c r="N120" i="11"/>
  <c r="AC118" i="6"/>
  <c r="AG120" i="11"/>
  <c r="G120" i="10"/>
  <c r="AK120" i="8"/>
  <c r="AD120" i="10"/>
  <c r="AD119" i="7"/>
  <c r="H120" i="10"/>
  <c r="F121" i="12"/>
  <c r="V118" i="6"/>
  <c r="AE121" i="12"/>
  <c r="AE120" i="8"/>
  <c r="K120" i="8"/>
  <c r="D119" i="7"/>
  <c r="I120" i="10"/>
  <c r="AH118" i="6"/>
  <c r="AD120" i="8"/>
  <c r="Z121" i="12"/>
  <c r="AK120" i="10"/>
  <c r="AK119" i="7"/>
  <c r="AF119" i="7"/>
  <c r="G120" i="8"/>
  <c r="R121" i="12"/>
  <c r="I119" i="7"/>
  <c r="W120" i="10"/>
  <c r="AD120" i="11"/>
  <c r="AH120" i="8"/>
  <c r="AI118" i="6"/>
  <c r="I120" i="8"/>
  <c r="U121" i="12"/>
  <c r="R120" i="11"/>
  <c r="X120" i="11"/>
  <c r="U120" i="10"/>
  <c r="I118" i="6"/>
  <c r="E120" i="8"/>
  <c r="S120" i="11"/>
  <c r="AH120" i="11"/>
  <c r="W120" i="11"/>
  <c r="K119" i="7"/>
  <c r="AL121" i="12"/>
  <c r="W120" i="8"/>
  <c r="M119" i="7"/>
  <c r="T121" i="12"/>
  <c r="W121" i="12"/>
  <c r="K121" i="12"/>
  <c r="AK118" i="6"/>
  <c r="J120" i="10"/>
  <c r="N120" i="10"/>
  <c r="S120" i="8"/>
  <c r="E119" i="7"/>
  <c r="Q120" i="12"/>
  <c r="Y121" i="12"/>
  <c r="M120" i="8"/>
  <c r="F120" i="10"/>
  <c r="F118" i="6"/>
  <c r="Y120" i="10"/>
  <c r="E120" i="11"/>
  <c r="K120" i="11"/>
  <c r="Y118" i="6"/>
  <c r="AB119" i="7"/>
  <c r="J119" i="7"/>
  <c r="S118" i="6"/>
  <c r="W119" i="7"/>
  <c r="L121" i="12"/>
  <c r="G121" i="12"/>
  <c r="AE120" i="11"/>
  <c r="L120" i="11"/>
  <c r="V120" i="11"/>
  <c r="AF120" i="10"/>
  <c r="AG118" i="6"/>
  <c r="V120" i="8"/>
  <c r="AK120" i="11"/>
  <c r="AE120" i="10"/>
  <c r="S120" i="10"/>
  <c r="M61" i="9" l="1"/>
  <c r="Y61" i="9" s="1"/>
  <c r="G311" i="6"/>
  <c r="R440" i="14"/>
  <c r="L62" i="9"/>
  <c r="BI423" i="14"/>
  <c r="BJ423" i="14"/>
  <c r="K62" i="9"/>
  <c r="BH423" i="14"/>
  <c r="J62" i="9"/>
  <c r="BG423" i="14"/>
  <c r="F62" i="9"/>
  <c r="BC423" i="14"/>
  <c r="AE61" i="9"/>
  <c r="S61" i="9"/>
  <c r="AH61" i="9"/>
  <c r="V61" i="9"/>
  <c r="AK61" i="9"/>
  <c r="AF61" i="9"/>
  <c r="T61" i="9"/>
  <c r="AG61" i="9"/>
  <c r="U61" i="9"/>
  <c r="F400" i="6"/>
  <c r="H62" i="9"/>
  <c r="BE423" i="14"/>
  <c r="G400" i="6"/>
  <c r="E62" i="9"/>
  <c r="BB423" i="14"/>
  <c r="D62" i="9"/>
  <c r="BA423" i="14"/>
  <c r="G62" i="9"/>
  <c r="BD423" i="14"/>
  <c r="H311" i="6"/>
  <c r="H400" i="6" s="1"/>
  <c r="I62" i="9"/>
  <c r="BF423" i="14"/>
  <c r="AD61" i="9"/>
  <c r="R61" i="9"/>
  <c r="AC61" i="9"/>
  <c r="Q61" i="9"/>
  <c r="Y60" i="9"/>
  <c r="AK60" i="9"/>
  <c r="AI61" i="9"/>
  <c r="W61" i="9"/>
  <c r="AB61" i="9"/>
  <c r="P61" i="9"/>
  <c r="AJ61" i="9"/>
  <c r="X61" i="9"/>
  <c r="S430" i="14"/>
  <c r="Y429" i="14"/>
  <c r="T429" i="14"/>
  <c r="Z429" i="14"/>
  <c r="X429" i="14"/>
  <c r="W429" i="13"/>
  <c r="Z438" i="13"/>
  <c r="V429" i="13"/>
  <c r="R430" i="13"/>
  <c r="Y434" i="13"/>
  <c r="T436" i="13"/>
  <c r="X436" i="13"/>
  <c r="S433" i="13"/>
  <c r="U435" i="13"/>
  <c r="AR423" i="14"/>
  <c r="H424" i="14"/>
  <c r="J424" i="14"/>
  <c r="AT423" i="14"/>
  <c r="K424" i="14"/>
  <c r="AU423" i="14"/>
  <c r="AJ351" i="14"/>
  <c r="AJ440" i="14" s="1"/>
  <c r="AF351" i="14"/>
  <c r="AF440" i="14" s="1"/>
  <c r="Z351" i="14"/>
  <c r="V351" i="14"/>
  <c r="V440" i="14" s="1"/>
  <c r="R351" i="14"/>
  <c r="L351" i="14"/>
  <c r="H351" i="14"/>
  <c r="D351" i="14"/>
  <c r="D440" i="14" s="1"/>
  <c r="AH351" i="14"/>
  <c r="AH440" i="14" s="1"/>
  <c r="AC351" i="14"/>
  <c r="AC440" i="14" s="1"/>
  <c r="U351" i="14"/>
  <c r="U440" i="14" s="1"/>
  <c r="N351" i="14"/>
  <c r="I351" i="14"/>
  <c r="AL351" i="14"/>
  <c r="AL440" i="14" s="1"/>
  <c r="AG351" i="14"/>
  <c r="AG440" i="14" s="1"/>
  <c r="Y351" i="14"/>
  <c r="T351" i="14"/>
  <c r="M351" i="14"/>
  <c r="G351" i="14"/>
  <c r="AE351" i="14"/>
  <c r="AE440" i="14" s="1"/>
  <c r="S351" i="14"/>
  <c r="F351" i="14"/>
  <c r="AD351" i="14"/>
  <c r="AD440" i="14" s="1"/>
  <c r="Q351" i="14"/>
  <c r="Q440" i="14" s="1"/>
  <c r="E351" i="14"/>
  <c r="AI351" i="14"/>
  <c r="AI440" i="14" s="1"/>
  <c r="J351" i="14"/>
  <c r="X351" i="14"/>
  <c r="W351" i="14"/>
  <c r="W440" i="14" s="1"/>
  <c r="K351" i="14"/>
  <c r="AK351" i="14"/>
  <c r="AK440" i="14" s="1"/>
  <c r="D159" i="14"/>
  <c r="Q159" i="14" s="1"/>
  <c r="D262" i="14"/>
  <c r="P158" i="14"/>
  <c r="AB158" i="14" s="1"/>
  <c r="R158" i="14"/>
  <c r="R262" i="14" s="1"/>
  <c r="Q262" i="14"/>
  <c r="J158" i="14"/>
  <c r="J262" i="14" s="1"/>
  <c r="I158" i="14"/>
  <c r="I262" i="14" s="1"/>
  <c r="AL158" i="14"/>
  <c r="AL262" i="14" s="1"/>
  <c r="T158" i="14"/>
  <c r="T262" i="14" s="1"/>
  <c r="AJ158" i="14"/>
  <c r="AJ262" i="14" s="1"/>
  <c r="AE158" i="14"/>
  <c r="AE262" i="14" s="1"/>
  <c r="E158" i="14"/>
  <c r="E262" i="14" s="1"/>
  <c r="L158" i="14"/>
  <c r="L262" i="14" s="1"/>
  <c r="G158" i="14"/>
  <c r="G262" i="14" s="1"/>
  <c r="X158" i="14"/>
  <c r="X262" i="14" s="1"/>
  <c r="AG158" i="14"/>
  <c r="AG262" i="14" s="1"/>
  <c r="AI158" i="14"/>
  <c r="AI262" i="14" s="1"/>
  <c r="Z158" i="14"/>
  <c r="Z262" i="14" s="1"/>
  <c r="H158" i="14"/>
  <c r="H262" i="14" s="1"/>
  <c r="N158" i="14"/>
  <c r="N262" i="14" s="1"/>
  <c r="F158" i="14"/>
  <c r="F262" i="14" s="1"/>
  <c r="K158" i="14"/>
  <c r="K262" i="14" s="1"/>
  <c r="W158" i="14"/>
  <c r="W262" i="14" s="1"/>
  <c r="AH158" i="14"/>
  <c r="AH262" i="14" s="1"/>
  <c r="V158" i="14"/>
  <c r="V262" i="14" s="1"/>
  <c r="U158" i="14"/>
  <c r="U262" i="14" s="1"/>
  <c r="S158" i="14"/>
  <c r="S262" i="14" s="1"/>
  <c r="AK158" i="14"/>
  <c r="AK262" i="14" s="1"/>
  <c r="Y158" i="14"/>
  <c r="Y262" i="14" s="1"/>
  <c r="M158" i="14"/>
  <c r="M262" i="14" s="1"/>
  <c r="AD158" i="14"/>
  <c r="AD262" i="14" s="1"/>
  <c r="AF158" i="14"/>
  <c r="AF262" i="14" s="1"/>
  <c r="AC158" i="14"/>
  <c r="AC262" i="14" s="1"/>
  <c r="N424" i="14"/>
  <c r="AX423" i="14"/>
  <c r="I424" i="14"/>
  <c r="AS423" i="14"/>
  <c r="F424" i="14"/>
  <c r="AP423" i="14"/>
  <c r="M424" i="14"/>
  <c r="AW423" i="14"/>
  <c r="E424" i="14"/>
  <c r="AO423" i="14"/>
  <c r="AV423" i="14"/>
  <c r="L424" i="14"/>
  <c r="G424" i="14"/>
  <c r="AQ423" i="14"/>
  <c r="E424" i="13"/>
  <c r="BA424" i="13" s="1"/>
  <c r="AO423" i="13"/>
  <c r="I424" i="13"/>
  <c r="BE424" i="13" s="1"/>
  <c r="AS423" i="13"/>
  <c r="F424" i="13"/>
  <c r="BB424" i="13" s="1"/>
  <c r="AP423" i="13"/>
  <c r="D262" i="13"/>
  <c r="D159" i="13"/>
  <c r="Q158" i="13"/>
  <c r="Q262" i="13" s="1"/>
  <c r="AC158" i="13"/>
  <c r="AC262" i="13" s="1"/>
  <c r="I158" i="13"/>
  <c r="I262" i="13" s="1"/>
  <c r="L158" i="13"/>
  <c r="L262" i="13" s="1"/>
  <c r="X158" i="13"/>
  <c r="X262" i="13" s="1"/>
  <c r="N158" i="13"/>
  <c r="N262" i="13" s="1"/>
  <c r="Z158" i="13"/>
  <c r="Z262" i="13" s="1"/>
  <c r="V158" i="13"/>
  <c r="V262" i="13" s="1"/>
  <c r="AF158" i="13"/>
  <c r="AF262" i="13" s="1"/>
  <c r="R158" i="13"/>
  <c r="R262" i="13" s="1"/>
  <c r="G158" i="13"/>
  <c r="G262" i="13" s="1"/>
  <c r="J158" i="13"/>
  <c r="J262" i="13" s="1"/>
  <c r="U158" i="13"/>
  <c r="U262" i="13" s="1"/>
  <c r="Y158" i="13"/>
  <c r="Y262" i="13" s="1"/>
  <c r="K158" i="13"/>
  <c r="K262" i="13" s="1"/>
  <c r="F158" i="13"/>
  <c r="F262" i="13" s="1"/>
  <c r="T158" i="13"/>
  <c r="T262" i="13" s="1"/>
  <c r="AL158" i="13"/>
  <c r="AL262" i="13" s="1"/>
  <c r="AK158" i="13"/>
  <c r="AK262" i="13" s="1"/>
  <c r="AJ158" i="13"/>
  <c r="AJ262" i="13" s="1"/>
  <c r="AG158" i="13"/>
  <c r="AG262" i="13" s="1"/>
  <c r="M158" i="13"/>
  <c r="M262" i="13" s="1"/>
  <c r="E158" i="13"/>
  <c r="E262" i="13" s="1"/>
  <c r="H158" i="13"/>
  <c r="H262" i="13" s="1"/>
  <c r="W158" i="13"/>
  <c r="W262" i="13" s="1"/>
  <c r="AI158" i="13"/>
  <c r="AI262" i="13" s="1"/>
  <c r="AE158" i="13"/>
  <c r="AE262" i="13" s="1"/>
  <c r="S158" i="13"/>
  <c r="S262" i="13" s="1"/>
  <c r="AD158" i="13"/>
  <c r="AD262" i="13" s="1"/>
  <c r="AH158" i="13"/>
  <c r="AH262" i="13" s="1"/>
  <c r="K424" i="13"/>
  <c r="BG424" i="13" s="1"/>
  <c r="AU423" i="13"/>
  <c r="L424" i="13"/>
  <c r="BH424" i="13" s="1"/>
  <c r="AV423" i="13"/>
  <c r="J424" i="13"/>
  <c r="BF424" i="13" s="1"/>
  <c r="AT423" i="13"/>
  <c r="AK351" i="13"/>
  <c r="AK440" i="13" s="1"/>
  <c r="AG351" i="13"/>
  <c r="AG440" i="13" s="1"/>
  <c r="AC351" i="13"/>
  <c r="AC440" i="13" s="1"/>
  <c r="W351" i="13"/>
  <c r="S351" i="13"/>
  <c r="M351" i="13"/>
  <c r="I351" i="13"/>
  <c r="E351" i="13"/>
  <c r="AJ351" i="13"/>
  <c r="AJ440" i="13" s="1"/>
  <c r="AE351" i="13"/>
  <c r="AE440" i="13" s="1"/>
  <c r="X351" i="13"/>
  <c r="R351" i="13"/>
  <c r="K351" i="13"/>
  <c r="F351" i="13"/>
  <c r="AI351" i="13"/>
  <c r="AI440" i="13" s="1"/>
  <c r="AD351" i="13"/>
  <c r="AD440" i="13" s="1"/>
  <c r="V351" i="13"/>
  <c r="Q351" i="13"/>
  <c r="Q440" i="13" s="1"/>
  <c r="J351" i="13"/>
  <c r="D351" i="13"/>
  <c r="D440" i="13" s="1"/>
  <c r="C79" i="9" s="1"/>
  <c r="AH351" i="13"/>
  <c r="AH440" i="13" s="1"/>
  <c r="Z351" i="13"/>
  <c r="U351" i="13"/>
  <c r="N351" i="13"/>
  <c r="H351" i="13"/>
  <c r="AF351" i="13"/>
  <c r="AF440" i="13" s="1"/>
  <c r="G351" i="13"/>
  <c r="Y351" i="13"/>
  <c r="T351" i="13"/>
  <c r="L351" i="13"/>
  <c r="AL351" i="13"/>
  <c r="AL440" i="13" s="1"/>
  <c r="AW423" i="13"/>
  <c r="M424" i="13"/>
  <c r="BI424" i="13" s="1"/>
  <c r="N423" i="13"/>
  <c r="BJ423" i="13" s="1"/>
  <c r="AX422" i="13"/>
  <c r="G424" i="13"/>
  <c r="BC424" i="13" s="1"/>
  <c r="AQ423" i="13"/>
  <c r="AR423" i="13"/>
  <c r="H424" i="13"/>
  <c r="BD424" i="13" s="1"/>
  <c r="Q385" i="12"/>
  <c r="AO384" i="12"/>
  <c r="R385" i="12"/>
  <c r="AP384" i="12"/>
  <c r="U385" i="12"/>
  <c r="AS384" i="12"/>
  <c r="W385" i="12"/>
  <c r="AU384" i="12"/>
  <c r="S385" i="12"/>
  <c r="AQ384" i="12"/>
  <c r="V385" i="12"/>
  <c r="AT384" i="12"/>
  <c r="T385" i="12"/>
  <c r="AR384" i="12"/>
  <c r="Z385" i="12"/>
  <c r="AX384" i="12"/>
  <c r="G387" i="12"/>
  <c r="H387" i="12"/>
  <c r="M386" i="12"/>
  <c r="AW385" i="12"/>
  <c r="J387" i="12"/>
  <c r="AH385" i="12"/>
  <c r="BF384" i="12"/>
  <c r="AC385" i="12"/>
  <c r="BA384" i="12"/>
  <c r="N387" i="12"/>
  <c r="AD385" i="12"/>
  <c r="BB384" i="12"/>
  <c r="F387" i="12"/>
  <c r="I387" i="12"/>
  <c r="AG385" i="12"/>
  <c r="BE384" i="12"/>
  <c r="AK385" i="12"/>
  <c r="BI384" i="12"/>
  <c r="AL385" i="12"/>
  <c r="BJ384" i="12"/>
  <c r="AI385" i="12"/>
  <c r="BG384" i="12"/>
  <c r="K387" i="12"/>
  <c r="L386" i="12"/>
  <c r="AV385" i="12"/>
  <c r="AE385" i="12"/>
  <c r="BC384" i="12"/>
  <c r="AF385" i="12"/>
  <c r="BD384" i="12"/>
  <c r="AJ385" i="12"/>
  <c r="BH384" i="12"/>
  <c r="E387" i="12"/>
  <c r="R385" i="11"/>
  <c r="AP384" i="11"/>
  <c r="X385" i="11"/>
  <c r="AV384" i="11"/>
  <c r="V385" i="11"/>
  <c r="AT384" i="11"/>
  <c r="U385" i="11"/>
  <c r="AS384" i="11"/>
  <c r="Y385" i="11"/>
  <c r="AW384" i="11"/>
  <c r="S385" i="11"/>
  <c r="AQ384" i="11"/>
  <c r="AH385" i="11"/>
  <c r="BF384" i="11"/>
  <c r="N385" i="11"/>
  <c r="AX384" i="11"/>
  <c r="AK385" i="11"/>
  <c r="BI384" i="11"/>
  <c r="H386" i="11"/>
  <c r="AR385" i="11"/>
  <c r="K386" i="11"/>
  <c r="AU385" i="11"/>
  <c r="AL385" i="11"/>
  <c r="BJ384" i="11"/>
  <c r="G387" i="11"/>
  <c r="L387" i="11"/>
  <c r="I387" i="11"/>
  <c r="AF385" i="11"/>
  <c r="BD384" i="11"/>
  <c r="AG385" i="11"/>
  <c r="BE384" i="11"/>
  <c r="AE385" i="11"/>
  <c r="BC384" i="11"/>
  <c r="J387" i="11"/>
  <c r="F387" i="11"/>
  <c r="AI385" i="11"/>
  <c r="BG384" i="11"/>
  <c r="M387" i="11"/>
  <c r="AD385" i="11"/>
  <c r="BB384" i="11"/>
  <c r="AJ385" i="11"/>
  <c r="BH384" i="11"/>
  <c r="E386" i="11"/>
  <c r="BA385" i="11"/>
  <c r="AO385" i="11"/>
  <c r="AB223" i="7"/>
  <c r="P224" i="7"/>
  <c r="D222" i="6"/>
  <c r="J222" i="6"/>
  <c r="K222" i="6"/>
  <c r="F222" i="6"/>
  <c r="E222" i="6"/>
  <c r="H222" i="6"/>
  <c r="L222" i="6"/>
  <c r="I222" i="6"/>
  <c r="G222" i="6"/>
  <c r="AH222" i="6"/>
  <c r="S222" i="6"/>
  <c r="W222" i="6"/>
  <c r="Y222" i="6"/>
  <c r="AK222" i="6"/>
  <c r="M222" i="6"/>
  <c r="AD222" i="6"/>
  <c r="AG222" i="6"/>
  <c r="R222" i="6"/>
  <c r="T222" i="6"/>
  <c r="AC222" i="6"/>
  <c r="AJ222" i="6"/>
  <c r="AI222" i="6"/>
  <c r="AF222" i="6"/>
  <c r="Q222" i="6"/>
  <c r="U222" i="6"/>
  <c r="AE222" i="6"/>
  <c r="V222" i="6"/>
  <c r="X222" i="6"/>
  <c r="C122" i="7"/>
  <c r="O121" i="7"/>
  <c r="C225" i="7"/>
  <c r="C315" i="7" s="1"/>
  <c r="C404" i="7" s="1"/>
  <c r="C311" i="6"/>
  <c r="C400" i="6" s="1"/>
  <c r="I311" i="6"/>
  <c r="I400" i="6" s="1"/>
  <c r="K311" i="6"/>
  <c r="L311" i="6"/>
  <c r="L400" i="6" s="1"/>
  <c r="J311" i="6"/>
  <c r="J400" i="6" s="1"/>
  <c r="E311" i="6"/>
  <c r="E400" i="6" s="1"/>
  <c r="W311" i="6"/>
  <c r="W400" i="6" s="1"/>
  <c r="AB311" i="6"/>
  <c r="AB400" i="6" s="1"/>
  <c r="AJ311" i="6"/>
  <c r="AJ400" i="6" s="1"/>
  <c r="AD311" i="6"/>
  <c r="AD400" i="6" s="1"/>
  <c r="AG311" i="6"/>
  <c r="AG400" i="6" s="1"/>
  <c r="AK311" i="6"/>
  <c r="AK400" i="6" s="1"/>
  <c r="AI311" i="6"/>
  <c r="AI400" i="6" s="1"/>
  <c r="Q311" i="6"/>
  <c r="Q400" i="6" s="1"/>
  <c r="M311" i="6"/>
  <c r="M400" i="6" s="1"/>
  <c r="Y311" i="6"/>
  <c r="Y400" i="6" s="1"/>
  <c r="AF311" i="6"/>
  <c r="AF400" i="6" s="1"/>
  <c r="U311" i="6"/>
  <c r="U400" i="6" s="1"/>
  <c r="X311" i="6"/>
  <c r="X400" i="6" s="1"/>
  <c r="V311" i="6"/>
  <c r="V400" i="6" s="1"/>
  <c r="S311" i="6"/>
  <c r="S400" i="6" s="1"/>
  <c r="AH311" i="6"/>
  <c r="AH400" i="6" s="1"/>
  <c r="T311" i="6"/>
  <c r="T400" i="6" s="1"/>
  <c r="AC311" i="6"/>
  <c r="P311" i="6"/>
  <c r="P400" i="6" s="1"/>
  <c r="R311" i="6"/>
  <c r="R400" i="6" s="1"/>
  <c r="AA120" i="7"/>
  <c r="C119" i="6"/>
  <c r="C222" i="6"/>
  <c r="V312" i="6" s="1"/>
  <c r="K400" i="6"/>
  <c r="D311" i="6"/>
  <c r="D400" i="6" s="1"/>
  <c r="I312" i="6"/>
  <c r="E312" i="6"/>
  <c r="AC400" i="6"/>
  <c r="AE311" i="6"/>
  <c r="AE400" i="6" s="1"/>
  <c r="T312" i="6"/>
  <c r="K312" i="6"/>
  <c r="Q224" i="12"/>
  <c r="Q314" i="12" s="1"/>
  <c r="M225" i="12"/>
  <c r="I225" i="12"/>
  <c r="E225" i="12"/>
  <c r="L225" i="12"/>
  <c r="H225" i="12"/>
  <c r="K225" i="12"/>
  <c r="G225" i="12"/>
  <c r="N225" i="12"/>
  <c r="J225" i="12"/>
  <c r="F225" i="12"/>
  <c r="X225" i="12"/>
  <c r="U225" i="12"/>
  <c r="AE225" i="12"/>
  <c r="R225" i="12"/>
  <c r="AH225" i="12"/>
  <c r="AJ225" i="12"/>
  <c r="AG225" i="12"/>
  <c r="AI225" i="12"/>
  <c r="Z225" i="12"/>
  <c r="T225" i="12"/>
  <c r="Y225" i="12"/>
  <c r="V225" i="12"/>
  <c r="W225" i="12"/>
  <c r="S225" i="12"/>
  <c r="AD225" i="12"/>
  <c r="AL225" i="12"/>
  <c r="AF225" i="12"/>
  <c r="AK225" i="12"/>
  <c r="AC223" i="12"/>
  <c r="AB120" i="12"/>
  <c r="D225" i="12"/>
  <c r="D122" i="12"/>
  <c r="P121" i="12"/>
  <c r="AI314" i="12"/>
  <c r="AE314" i="12"/>
  <c r="Y314" i="12"/>
  <c r="Y403" i="12" s="1"/>
  <c r="U314" i="12"/>
  <c r="K314" i="12"/>
  <c r="G314" i="12"/>
  <c r="AK314" i="12"/>
  <c r="AG314" i="12"/>
  <c r="W314" i="12"/>
  <c r="S314" i="12"/>
  <c r="M314" i="12"/>
  <c r="I314" i="12"/>
  <c r="E314" i="12"/>
  <c r="AJ314" i="12"/>
  <c r="AF314" i="12"/>
  <c r="Z314" i="12"/>
  <c r="V314" i="12"/>
  <c r="R314" i="12"/>
  <c r="L314" i="12"/>
  <c r="H314" i="12"/>
  <c r="D314" i="12"/>
  <c r="D403" i="12" s="1"/>
  <c r="AL314" i="12"/>
  <c r="T314" i="12"/>
  <c r="AH314" i="12"/>
  <c r="N314" i="12"/>
  <c r="AD314" i="12"/>
  <c r="J314" i="12"/>
  <c r="X314" i="12"/>
  <c r="X403" i="12" s="1"/>
  <c r="F314" i="12"/>
  <c r="J224" i="11"/>
  <c r="F224" i="11"/>
  <c r="M224" i="11"/>
  <c r="I224" i="11"/>
  <c r="E224" i="11"/>
  <c r="L224" i="11"/>
  <c r="H224" i="11"/>
  <c r="K224" i="11"/>
  <c r="G224" i="11"/>
  <c r="AD224" i="11"/>
  <c r="N224" i="11"/>
  <c r="T224" i="11"/>
  <c r="V224" i="11"/>
  <c r="AG224" i="11"/>
  <c r="W224" i="11"/>
  <c r="R224" i="11"/>
  <c r="AL224" i="11"/>
  <c r="U224" i="11"/>
  <c r="AE224" i="11"/>
  <c r="AF224" i="11"/>
  <c r="S224" i="11"/>
  <c r="AK224" i="11"/>
  <c r="Y224" i="11"/>
  <c r="AH224" i="11"/>
  <c r="Z224" i="11"/>
  <c r="AI224" i="11"/>
  <c r="X224" i="11"/>
  <c r="AJ224" i="11"/>
  <c r="AI313" i="11"/>
  <c r="AE313" i="11"/>
  <c r="Y313" i="11"/>
  <c r="U313" i="11"/>
  <c r="Q313" i="11"/>
  <c r="Q402" i="11" s="1"/>
  <c r="K313" i="11"/>
  <c r="G313" i="11"/>
  <c r="AL313" i="11"/>
  <c r="AH313" i="11"/>
  <c r="AD313" i="11"/>
  <c r="X313" i="11"/>
  <c r="T313" i="11"/>
  <c r="T402" i="11" s="1"/>
  <c r="N313" i="11"/>
  <c r="J313" i="11"/>
  <c r="F313" i="11"/>
  <c r="AF313" i="11"/>
  <c r="V313" i="11"/>
  <c r="L313" i="11"/>
  <c r="D313" i="11"/>
  <c r="D402" i="11" s="1"/>
  <c r="AK313" i="11"/>
  <c r="AC313" i="11"/>
  <c r="AC402" i="11" s="1"/>
  <c r="S313" i="11"/>
  <c r="I313" i="11"/>
  <c r="AJ313" i="11"/>
  <c r="Z313" i="11"/>
  <c r="Z402" i="11" s="1"/>
  <c r="R313" i="11"/>
  <c r="H313" i="11"/>
  <c r="AG313" i="11"/>
  <c r="W313" i="11"/>
  <c r="W402" i="11" s="1"/>
  <c r="M313" i="11"/>
  <c r="E313" i="11"/>
  <c r="D224" i="11"/>
  <c r="D121" i="11"/>
  <c r="AE224" i="8"/>
  <c r="S224" i="8"/>
  <c r="Y224" i="8"/>
  <c r="AK224" i="8"/>
  <c r="T224" i="8"/>
  <c r="AF224" i="8"/>
  <c r="X224" i="8"/>
  <c r="AJ224" i="8"/>
  <c r="AI224" i="8"/>
  <c r="W224" i="8"/>
  <c r="AG224" i="8"/>
  <c r="U224" i="8"/>
  <c r="AD224" i="8"/>
  <c r="R224" i="8"/>
  <c r="AH224" i="8"/>
  <c r="V224" i="8"/>
  <c r="N224" i="8"/>
  <c r="AL224" i="8"/>
  <c r="Z224" i="8"/>
  <c r="Q223" i="10"/>
  <c r="M224" i="10"/>
  <c r="I224" i="10"/>
  <c r="E224" i="10"/>
  <c r="L224" i="10"/>
  <c r="H224" i="10"/>
  <c r="K224" i="10"/>
  <c r="G224" i="10"/>
  <c r="N224" i="10"/>
  <c r="J224" i="10"/>
  <c r="F224" i="10"/>
  <c r="AD224" i="10"/>
  <c r="AJ224" i="10"/>
  <c r="AG224" i="10"/>
  <c r="AE224" i="10"/>
  <c r="W224" i="10"/>
  <c r="T224" i="10"/>
  <c r="Y224" i="10"/>
  <c r="R224" i="10"/>
  <c r="AF224" i="10"/>
  <c r="AH224" i="10"/>
  <c r="AK224" i="10"/>
  <c r="AI224" i="10"/>
  <c r="AL224" i="10"/>
  <c r="V224" i="10"/>
  <c r="X224" i="10"/>
  <c r="U224" i="10"/>
  <c r="Z224" i="10"/>
  <c r="S224" i="10"/>
  <c r="J224" i="8"/>
  <c r="F224" i="8"/>
  <c r="M224" i="8"/>
  <c r="I224" i="8"/>
  <c r="E224" i="8"/>
  <c r="L224" i="8"/>
  <c r="H224" i="8"/>
  <c r="K224" i="8"/>
  <c r="G224" i="8"/>
  <c r="AC222" i="10"/>
  <c r="AC312" i="10" s="1"/>
  <c r="AC401" i="10" s="1"/>
  <c r="AL401" i="10"/>
  <c r="AB119" i="10"/>
  <c r="D224" i="10"/>
  <c r="D121" i="10"/>
  <c r="P120" i="10"/>
  <c r="AJ313" i="10"/>
  <c r="AJ402" i="10" s="1"/>
  <c r="AF313" i="10"/>
  <c r="AF402" i="10" s="1"/>
  <c r="Z313" i="10"/>
  <c r="Z402" i="10" s="1"/>
  <c r="V313" i="10"/>
  <c r="V402" i="10" s="1"/>
  <c r="R313" i="10"/>
  <c r="R402" i="10" s="1"/>
  <c r="L313" i="10"/>
  <c r="L402" i="10" s="1"/>
  <c r="H313" i="10"/>
  <c r="H402" i="10" s="1"/>
  <c r="D313" i="10"/>
  <c r="D402" i="10" s="1"/>
  <c r="AI313" i="10"/>
  <c r="AI402" i="10" s="1"/>
  <c r="AE313" i="10"/>
  <c r="AE402" i="10" s="1"/>
  <c r="Y313" i="10"/>
  <c r="Y402" i="10" s="1"/>
  <c r="U313" i="10"/>
  <c r="U402" i="10" s="1"/>
  <c r="Q313" i="10"/>
  <c r="Q402" i="10" s="1"/>
  <c r="K313" i="10"/>
  <c r="K402" i="10" s="1"/>
  <c r="G313" i="10"/>
  <c r="G402" i="10" s="1"/>
  <c r="AL313" i="10"/>
  <c r="AH313" i="10"/>
  <c r="AH402" i="10" s="1"/>
  <c r="AD313" i="10"/>
  <c r="AD402" i="10" s="1"/>
  <c r="X313" i="10"/>
  <c r="X402" i="10" s="1"/>
  <c r="T313" i="10"/>
  <c r="T402" i="10" s="1"/>
  <c r="N313" i="10"/>
  <c r="N402" i="10" s="1"/>
  <c r="J313" i="10"/>
  <c r="J402" i="10" s="1"/>
  <c r="F313" i="10"/>
  <c r="F402" i="10" s="1"/>
  <c r="AK313" i="10"/>
  <c r="AK402" i="10" s="1"/>
  <c r="AG313" i="10"/>
  <c r="AG402" i="10" s="1"/>
  <c r="W313" i="10"/>
  <c r="W402" i="10" s="1"/>
  <c r="S313" i="10"/>
  <c r="S402" i="10" s="1"/>
  <c r="M313" i="10"/>
  <c r="M402" i="10" s="1"/>
  <c r="I313" i="10"/>
  <c r="I402" i="10" s="1"/>
  <c r="E313" i="10"/>
  <c r="E402" i="10" s="1"/>
  <c r="D224" i="8"/>
  <c r="D121" i="8"/>
  <c r="AK313" i="8"/>
  <c r="AK402" i="8" s="1"/>
  <c r="AG313" i="8"/>
  <c r="AG402" i="8" s="1"/>
  <c r="AC313" i="8"/>
  <c r="AC402" i="8" s="1"/>
  <c r="W313" i="8"/>
  <c r="W402" i="8" s="1"/>
  <c r="S313" i="8"/>
  <c r="S402" i="8" s="1"/>
  <c r="M313" i="8"/>
  <c r="M402" i="8" s="1"/>
  <c r="I313" i="8"/>
  <c r="I402" i="8" s="1"/>
  <c r="E313" i="8"/>
  <c r="E402" i="8" s="1"/>
  <c r="AL313" i="8"/>
  <c r="AL402" i="8" s="1"/>
  <c r="AF313" i="8"/>
  <c r="AF402" i="8" s="1"/>
  <c r="Y313" i="8"/>
  <c r="Y402" i="8" s="1"/>
  <c r="T313" i="8"/>
  <c r="T402" i="8" s="1"/>
  <c r="L313" i="8"/>
  <c r="L402" i="8" s="1"/>
  <c r="G313" i="8"/>
  <c r="G402" i="8" s="1"/>
  <c r="AI313" i="8"/>
  <c r="AI402" i="8" s="1"/>
  <c r="AD313" i="8"/>
  <c r="AD402" i="8" s="1"/>
  <c r="V313" i="8"/>
  <c r="V402" i="8" s="1"/>
  <c r="Q313" i="8"/>
  <c r="Q402" i="8" s="1"/>
  <c r="J313" i="8"/>
  <c r="J402" i="8" s="1"/>
  <c r="D313" i="8"/>
  <c r="D402" i="8" s="1"/>
  <c r="AH313" i="8"/>
  <c r="AH402" i="8" s="1"/>
  <c r="Z313" i="8"/>
  <c r="Z402" i="8" s="1"/>
  <c r="U313" i="8"/>
  <c r="U402" i="8" s="1"/>
  <c r="N313" i="8"/>
  <c r="N402" i="8" s="1"/>
  <c r="H313" i="8"/>
  <c r="H402" i="8" s="1"/>
  <c r="R313" i="8"/>
  <c r="R402" i="8" s="1"/>
  <c r="AJ313" i="8"/>
  <c r="AJ402" i="8" s="1"/>
  <c r="K313" i="8"/>
  <c r="K402" i="8" s="1"/>
  <c r="AE313" i="8"/>
  <c r="AE402" i="8" s="1"/>
  <c r="F313" i="8"/>
  <c r="F402" i="8" s="1"/>
  <c r="X313" i="8"/>
  <c r="X402" i="8" s="1"/>
  <c r="F223" i="7"/>
  <c r="J223" i="7"/>
  <c r="D223" i="7"/>
  <c r="G223" i="7"/>
  <c r="K223" i="7"/>
  <c r="E223" i="7"/>
  <c r="I223" i="7"/>
  <c r="H223" i="7"/>
  <c r="L223" i="7"/>
  <c r="M223" i="7"/>
  <c r="T223" i="7"/>
  <c r="AC223" i="7"/>
  <c r="S223" i="7"/>
  <c r="AD223" i="7"/>
  <c r="Y223" i="7"/>
  <c r="AF223" i="7"/>
  <c r="R223" i="7"/>
  <c r="AJ223" i="7"/>
  <c r="Q223" i="7"/>
  <c r="AE223" i="7"/>
  <c r="V223" i="7"/>
  <c r="U223" i="7"/>
  <c r="AI223" i="7"/>
  <c r="AK223" i="7"/>
  <c r="X223" i="7"/>
  <c r="AG223" i="7"/>
  <c r="W223" i="7"/>
  <c r="AH223" i="7"/>
  <c r="AJ312" i="7"/>
  <c r="AJ401" i="7" s="1"/>
  <c r="AF312" i="7"/>
  <c r="AF401" i="7" s="1"/>
  <c r="AB312" i="7"/>
  <c r="AB401" i="7" s="1"/>
  <c r="AI312" i="7"/>
  <c r="AI401" i="7" s="1"/>
  <c r="AE312" i="7"/>
  <c r="AE401" i="7" s="1"/>
  <c r="AH312" i="7"/>
  <c r="AH401" i="7" s="1"/>
  <c r="AD312" i="7"/>
  <c r="AD401" i="7" s="1"/>
  <c r="AK312" i="7"/>
  <c r="AK401" i="7" s="1"/>
  <c r="AG312" i="7"/>
  <c r="AG401" i="7" s="1"/>
  <c r="AC312" i="7"/>
  <c r="AC401" i="7" s="1"/>
  <c r="X312" i="7"/>
  <c r="X401" i="7" s="1"/>
  <c r="T312" i="7"/>
  <c r="T401" i="7" s="1"/>
  <c r="P312" i="7"/>
  <c r="P401" i="7" s="1"/>
  <c r="W312" i="7"/>
  <c r="W401" i="7" s="1"/>
  <c r="S312" i="7"/>
  <c r="S401" i="7" s="1"/>
  <c r="V312" i="7"/>
  <c r="V401" i="7" s="1"/>
  <c r="R312" i="7"/>
  <c r="R401" i="7" s="1"/>
  <c r="Y312" i="7"/>
  <c r="Y401" i="7" s="1"/>
  <c r="U312" i="7"/>
  <c r="U401" i="7" s="1"/>
  <c r="Q312" i="7"/>
  <c r="Q401" i="7" s="1"/>
  <c r="F312" i="7"/>
  <c r="F401" i="7" s="1"/>
  <c r="J312" i="7"/>
  <c r="J401" i="7" s="1"/>
  <c r="G312" i="7"/>
  <c r="G401" i="7" s="1"/>
  <c r="K312" i="7"/>
  <c r="K401" i="7" s="1"/>
  <c r="H312" i="7"/>
  <c r="H401" i="7" s="1"/>
  <c r="L312" i="7"/>
  <c r="L401" i="7" s="1"/>
  <c r="D312" i="7"/>
  <c r="D401" i="7" s="1"/>
  <c r="M312" i="7"/>
  <c r="M401" i="7" s="1"/>
  <c r="E312" i="7"/>
  <c r="E401" i="7" s="1"/>
  <c r="I312" i="7"/>
  <c r="I401" i="7" s="1"/>
  <c r="H122" i="12"/>
  <c r="I121" i="8"/>
  <c r="F122" i="12"/>
  <c r="AI119" i="6"/>
  <c r="K119" i="6"/>
  <c r="L122" i="12"/>
  <c r="H121" i="8"/>
  <c r="Q120" i="10"/>
  <c r="T122" i="12"/>
  <c r="E120" i="7"/>
  <c r="I120" i="7"/>
  <c r="N121" i="11"/>
  <c r="E121" i="10"/>
  <c r="AD121" i="10"/>
  <c r="D119" i="6"/>
  <c r="AD121" i="11"/>
  <c r="AE121" i="8"/>
  <c r="AJ122" i="12"/>
  <c r="T121" i="10"/>
  <c r="AE121" i="11"/>
  <c r="H120" i="7"/>
  <c r="Y122" i="12"/>
  <c r="X122" i="12"/>
  <c r="V121" i="8"/>
  <c r="AE119" i="6"/>
  <c r="N121" i="8"/>
  <c r="S120" i="7"/>
  <c r="AF121" i="8"/>
  <c r="AJ119" i="6"/>
  <c r="AK121" i="10"/>
  <c r="H121" i="11"/>
  <c r="E122" i="12"/>
  <c r="G120" i="7"/>
  <c r="W122" i="12"/>
  <c r="T119" i="6"/>
  <c r="AH119" i="6"/>
  <c r="I122" i="12"/>
  <c r="AF120" i="7"/>
  <c r="AJ121" i="10"/>
  <c r="AK122" i="12"/>
  <c r="T120" i="7"/>
  <c r="AJ121" i="11"/>
  <c r="AD119" i="6"/>
  <c r="V121" i="10"/>
  <c r="AI122" i="12"/>
  <c r="S121" i="8"/>
  <c r="AG119" i="6"/>
  <c r="T121" i="8"/>
  <c r="AK121" i="8"/>
  <c r="AI120" i="7"/>
  <c r="AG121" i="10"/>
  <c r="V122" i="12"/>
  <c r="AI121" i="8"/>
  <c r="R120" i="7"/>
  <c r="M120" i="7"/>
  <c r="M122" i="12"/>
  <c r="W121" i="8"/>
  <c r="AD122" i="12"/>
  <c r="AL121" i="10"/>
  <c r="W121" i="11"/>
  <c r="AE121" i="10"/>
  <c r="AC119" i="10"/>
  <c r="M119" i="6"/>
  <c r="J119" i="6"/>
  <c r="AG121" i="11"/>
  <c r="Y121" i="10"/>
  <c r="AH121" i="11"/>
  <c r="G122" i="12"/>
  <c r="J121" i="8"/>
  <c r="F121" i="10"/>
  <c r="D120" i="7"/>
  <c r="AF122" i="12"/>
  <c r="S119" i="6"/>
  <c r="I119" i="6"/>
  <c r="Y120" i="7"/>
  <c r="U121" i="8"/>
  <c r="V121" i="11"/>
  <c r="AH122" i="12"/>
  <c r="X120" i="7"/>
  <c r="Q119" i="6"/>
  <c r="I121" i="11"/>
  <c r="W121" i="10"/>
  <c r="AF121" i="10"/>
  <c r="AF119" i="6"/>
  <c r="R121" i="11"/>
  <c r="J122" i="12"/>
  <c r="J121" i="11"/>
  <c r="F119" i="6"/>
  <c r="G121" i="10"/>
  <c r="AC120" i="7"/>
  <c r="Y121" i="11"/>
  <c r="AI121" i="10"/>
  <c r="AF121" i="11"/>
  <c r="X119" i="6"/>
  <c r="E119" i="6"/>
  <c r="AK121" i="11"/>
  <c r="X121" i="10"/>
  <c r="AJ121" i="8"/>
  <c r="U122" i="12"/>
  <c r="F120" i="7"/>
  <c r="E121" i="8"/>
  <c r="N122" i="12"/>
  <c r="L120" i="7"/>
  <c r="P121" i="7"/>
  <c r="V120" i="7"/>
  <c r="K121" i="10"/>
  <c r="R122" i="12"/>
  <c r="Y119" i="6"/>
  <c r="AG121" i="8"/>
  <c r="Z122" i="12"/>
  <c r="U120" i="7"/>
  <c r="K120" i="7"/>
  <c r="V119" i="6"/>
  <c r="AD120" i="7"/>
  <c r="AC119" i="6"/>
  <c r="AD121" i="8"/>
  <c r="M121" i="10"/>
  <c r="S122" i="12"/>
  <c r="Q120" i="7"/>
  <c r="AL121" i="8"/>
  <c r="Z121" i="10"/>
  <c r="AK119" i="6"/>
  <c r="H119" i="6"/>
  <c r="AK120" i="7"/>
  <c r="L121" i="10"/>
  <c r="AH120" i="7"/>
  <c r="AL121" i="11"/>
  <c r="AH121" i="10"/>
  <c r="AB120" i="7"/>
  <c r="AE120" i="7"/>
  <c r="K122" i="12"/>
  <c r="R119" i="6"/>
  <c r="Q121" i="12"/>
  <c r="M121" i="8"/>
  <c r="G121" i="8"/>
  <c r="W120" i="7"/>
  <c r="AH121" i="8"/>
  <c r="R121" i="10"/>
  <c r="W119" i="6"/>
  <c r="F121" i="8"/>
  <c r="S121" i="11"/>
  <c r="X121" i="11"/>
  <c r="AE122" i="12"/>
  <c r="AC120" i="12"/>
  <c r="E121" i="11"/>
  <c r="X121" i="8"/>
  <c r="U121" i="11"/>
  <c r="AJ120" i="7"/>
  <c r="T121" i="11"/>
  <c r="G121" i="11"/>
  <c r="J121" i="10"/>
  <c r="J120" i="7"/>
  <c r="U119" i="6"/>
  <c r="G119" i="6"/>
  <c r="K121" i="11"/>
  <c r="I121" i="10"/>
  <c r="L121" i="11"/>
  <c r="Z121" i="11"/>
  <c r="S121" i="10"/>
  <c r="Y121" i="8"/>
  <c r="N121" i="10"/>
  <c r="AG122" i="12"/>
  <c r="M121" i="11"/>
  <c r="U121" i="10"/>
  <c r="AI121" i="11"/>
  <c r="L121" i="8"/>
  <c r="L119" i="6"/>
  <c r="R121" i="8"/>
  <c r="K121" i="8"/>
  <c r="AL122" i="12"/>
  <c r="Z121" i="8"/>
  <c r="AG120" i="7"/>
  <c r="F121" i="11"/>
  <c r="H121" i="10"/>
  <c r="K401" i="6" l="1"/>
  <c r="AB62" i="9"/>
  <c r="P62" i="9"/>
  <c r="AD62" i="9"/>
  <c r="R62" i="9"/>
  <c r="W62" i="9"/>
  <c r="AI62" i="9"/>
  <c r="M62" i="9"/>
  <c r="V401" i="6"/>
  <c r="F63" i="9"/>
  <c r="BC424" i="14"/>
  <c r="D63" i="9"/>
  <c r="BA424" i="14"/>
  <c r="E63" i="9"/>
  <c r="BB424" i="14"/>
  <c r="BJ424" i="14"/>
  <c r="I63" i="9"/>
  <c r="BF424" i="14"/>
  <c r="AG62" i="9"/>
  <c r="U62" i="9"/>
  <c r="T401" i="6"/>
  <c r="K63" i="9"/>
  <c r="BH424" i="14"/>
  <c r="G63" i="9"/>
  <c r="BD424" i="14"/>
  <c r="AE62" i="9"/>
  <c r="S62" i="9"/>
  <c r="AC62" i="9"/>
  <c r="Q62" i="9"/>
  <c r="AF62" i="9"/>
  <c r="T62" i="9"/>
  <c r="V62" i="9"/>
  <c r="AH62" i="9"/>
  <c r="AJ62" i="9"/>
  <c r="X62" i="9"/>
  <c r="E401" i="6"/>
  <c r="I401" i="6"/>
  <c r="L63" i="9"/>
  <c r="BI424" i="14"/>
  <c r="H63" i="9"/>
  <c r="BE424" i="14"/>
  <c r="J63" i="9"/>
  <c r="BG424" i="14"/>
  <c r="Z430" i="14"/>
  <c r="Y430" i="14"/>
  <c r="X430" i="14"/>
  <c r="T430" i="14"/>
  <c r="S431" i="14"/>
  <c r="S434" i="13"/>
  <c r="T437" i="13"/>
  <c r="R431" i="13"/>
  <c r="Z439" i="13"/>
  <c r="U436" i="13"/>
  <c r="X437" i="13"/>
  <c r="Y435" i="13"/>
  <c r="V430" i="13"/>
  <c r="W430" i="13"/>
  <c r="D263" i="14"/>
  <c r="R159" i="14"/>
  <c r="R263" i="14" s="1"/>
  <c r="P159" i="14"/>
  <c r="AB159" i="14" s="1"/>
  <c r="Q263" i="14"/>
  <c r="N159" i="14"/>
  <c r="N263" i="14" s="1"/>
  <c r="J159" i="14"/>
  <c r="J263" i="14" s="1"/>
  <c r="I159" i="14"/>
  <c r="I263" i="14" s="1"/>
  <c r="L159" i="14"/>
  <c r="L263" i="14" s="1"/>
  <c r="U159" i="14"/>
  <c r="U263" i="14" s="1"/>
  <c r="S159" i="14"/>
  <c r="S263" i="14" s="1"/>
  <c r="T159" i="14"/>
  <c r="T263" i="14" s="1"/>
  <c r="Y159" i="14"/>
  <c r="Y263" i="14" s="1"/>
  <c r="AH159" i="14"/>
  <c r="AH263" i="14" s="1"/>
  <c r="AD159" i="14"/>
  <c r="AD263" i="14" s="1"/>
  <c r="F159" i="14"/>
  <c r="F263" i="14" s="1"/>
  <c r="E159" i="14"/>
  <c r="E263" i="14" s="1"/>
  <c r="K159" i="14"/>
  <c r="K263" i="14" s="1"/>
  <c r="G159" i="14"/>
  <c r="G263" i="14" s="1"/>
  <c r="W159" i="14"/>
  <c r="W263" i="14" s="1"/>
  <c r="X159" i="14"/>
  <c r="X263" i="14" s="1"/>
  <c r="AL159" i="14"/>
  <c r="AL263" i="14" s="1"/>
  <c r="AE159" i="14"/>
  <c r="AE263" i="14" s="1"/>
  <c r="AJ159" i="14"/>
  <c r="AJ263" i="14" s="1"/>
  <c r="M159" i="14"/>
  <c r="M263" i="14" s="1"/>
  <c r="H159" i="14"/>
  <c r="H263" i="14" s="1"/>
  <c r="AG159" i="14"/>
  <c r="AG263" i="14" s="1"/>
  <c r="AI159" i="14"/>
  <c r="AI263" i="14" s="1"/>
  <c r="V159" i="14"/>
  <c r="V263" i="14" s="1"/>
  <c r="AF159" i="14"/>
  <c r="AF263" i="14" s="1"/>
  <c r="AK159" i="14"/>
  <c r="AK263" i="14" s="1"/>
  <c r="Z159" i="14"/>
  <c r="Z263" i="14" s="1"/>
  <c r="AC159" i="14"/>
  <c r="AC263" i="14" s="1"/>
  <c r="AO424" i="14"/>
  <c r="E425" i="14"/>
  <c r="F425" i="14"/>
  <c r="AP424" i="14"/>
  <c r="H425" i="14"/>
  <c r="AR424" i="14"/>
  <c r="J425" i="14"/>
  <c r="AT424" i="14"/>
  <c r="L425" i="14"/>
  <c r="AV424" i="14"/>
  <c r="K425" i="14"/>
  <c r="AU424" i="14"/>
  <c r="G425" i="14"/>
  <c r="AQ424" i="14"/>
  <c r="AW424" i="14"/>
  <c r="M425" i="14"/>
  <c r="AS424" i="14"/>
  <c r="I425" i="14"/>
  <c r="AX424" i="14"/>
  <c r="N425" i="14"/>
  <c r="AK352" i="14"/>
  <c r="AK441" i="14" s="1"/>
  <c r="AG352" i="14"/>
  <c r="AG441" i="14" s="1"/>
  <c r="AC352" i="14"/>
  <c r="AC441" i="14" s="1"/>
  <c r="W352" i="14"/>
  <c r="W441" i="14" s="1"/>
  <c r="S352" i="14"/>
  <c r="M352" i="14"/>
  <c r="I352" i="14"/>
  <c r="E352" i="14"/>
  <c r="AI352" i="14"/>
  <c r="AI441" i="14" s="1"/>
  <c r="AD352" i="14"/>
  <c r="AD441" i="14" s="1"/>
  <c r="V352" i="14"/>
  <c r="V441" i="14" s="1"/>
  <c r="Q352" i="14"/>
  <c r="Q441" i="14" s="1"/>
  <c r="J352" i="14"/>
  <c r="D352" i="14"/>
  <c r="D441" i="14" s="1"/>
  <c r="AH352" i="14"/>
  <c r="AH441" i="14" s="1"/>
  <c r="Z352" i="14"/>
  <c r="U352" i="14"/>
  <c r="U441" i="14" s="1"/>
  <c r="N352" i="14"/>
  <c r="H352" i="14"/>
  <c r="AF352" i="14"/>
  <c r="AF441" i="14" s="1"/>
  <c r="T352" i="14"/>
  <c r="G352" i="14"/>
  <c r="AE352" i="14"/>
  <c r="AE441" i="14" s="1"/>
  <c r="R352" i="14"/>
  <c r="R441" i="14" s="1"/>
  <c r="F352" i="14"/>
  <c r="X352" i="14"/>
  <c r="AL352" i="14"/>
  <c r="AL441" i="14" s="1"/>
  <c r="L352" i="14"/>
  <c r="AJ352" i="14"/>
  <c r="AJ441" i="14" s="1"/>
  <c r="K352" i="14"/>
  <c r="Y352" i="14"/>
  <c r="D263" i="13"/>
  <c r="Q159" i="13"/>
  <c r="Q263" i="13" s="1"/>
  <c r="AC159" i="13"/>
  <c r="AC263" i="13" s="1"/>
  <c r="F159" i="13"/>
  <c r="F263" i="13" s="1"/>
  <c r="L159" i="13"/>
  <c r="L263" i="13" s="1"/>
  <c r="W159" i="13"/>
  <c r="W263" i="13" s="1"/>
  <c r="AL159" i="13"/>
  <c r="AL263" i="13" s="1"/>
  <c r="N159" i="13"/>
  <c r="N263" i="13" s="1"/>
  <c r="AJ159" i="13"/>
  <c r="AJ263" i="13" s="1"/>
  <c r="Z159" i="13"/>
  <c r="Z263" i="13" s="1"/>
  <c r="G159" i="13"/>
  <c r="G263" i="13" s="1"/>
  <c r="I159" i="13"/>
  <c r="I263" i="13" s="1"/>
  <c r="AF159" i="13"/>
  <c r="AF263" i="13" s="1"/>
  <c r="K159" i="13"/>
  <c r="K263" i="13" s="1"/>
  <c r="E159" i="13"/>
  <c r="E263" i="13" s="1"/>
  <c r="T159" i="13"/>
  <c r="T263" i="13" s="1"/>
  <c r="AI159" i="13"/>
  <c r="AI263" i="13" s="1"/>
  <c r="AK159" i="13"/>
  <c r="AK263" i="13" s="1"/>
  <c r="AE159" i="13"/>
  <c r="AE263" i="13" s="1"/>
  <c r="S159" i="13"/>
  <c r="S263" i="13" s="1"/>
  <c r="AG159" i="13"/>
  <c r="AG263" i="13" s="1"/>
  <c r="J159" i="13"/>
  <c r="J263" i="13" s="1"/>
  <c r="M159" i="13"/>
  <c r="M263" i="13" s="1"/>
  <c r="H159" i="13"/>
  <c r="H263" i="13" s="1"/>
  <c r="U159" i="13"/>
  <c r="U263" i="13" s="1"/>
  <c r="AD159" i="13"/>
  <c r="AD263" i="13" s="1"/>
  <c r="V159" i="13"/>
  <c r="V263" i="13" s="1"/>
  <c r="AH159" i="13"/>
  <c r="AH263" i="13" s="1"/>
  <c r="Y159" i="13"/>
  <c r="Y263" i="13" s="1"/>
  <c r="X159" i="13"/>
  <c r="X263" i="13" s="1"/>
  <c r="R159" i="13"/>
  <c r="R263" i="13" s="1"/>
  <c r="J425" i="13"/>
  <c r="BF425" i="13" s="1"/>
  <c r="AT424" i="13"/>
  <c r="F425" i="13"/>
  <c r="BB425" i="13" s="1"/>
  <c r="AP424" i="13"/>
  <c r="E425" i="13"/>
  <c r="BA425" i="13" s="1"/>
  <c r="AO424" i="13"/>
  <c r="N424" i="13"/>
  <c r="BJ424" i="13" s="1"/>
  <c r="AX423" i="13"/>
  <c r="AV424" i="13"/>
  <c r="L425" i="13"/>
  <c r="BH425" i="13" s="1"/>
  <c r="AL352" i="13"/>
  <c r="AL441" i="13" s="1"/>
  <c r="AH352" i="13"/>
  <c r="AH441" i="13" s="1"/>
  <c r="AD352" i="13"/>
  <c r="AD441" i="13" s="1"/>
  <c r="X352" i="13"/>
  <c r="T352" i="13"/>
  <c r="N352" i="13"/>
  <c r="J352" i="13"/>
  <c r="F352" i="13"/>
  <c r="AK352" i="13"/>
  <c r="AK441" i="13" s="1"/>
  <c r="AF352" i="13"/>
  <c r="AF441" i="13" s="1"/>
  <c r="Y352" i="13"/>
  <c r="S352" i="13"/>
  <c r="L352" i="13"/>
  <c r="G352" i="13"/>
  <c r="AJ352" i="13"/>
  <c r="AJ441" i="13" s="1"/>
  <c r="AE352" i="13"/>
  <c r="AE441" i="13" s="1"/>
  <c r="W352" i="13"/>
  <c r="R352" i="13"/>
  <c r="K352" i="13"/>
  <c r="E352" i="13"/>
  <c r="AI352" i="13"/>
  <c r="AI441" i="13" s="1"/>
  <c r="AC352" i="13"/>
  <c r="AC441" i="13" s="1"/>
  <c r="V352" i="13"/>
  <c r="Q352" i="13"/>
  <c r="Q441" i="13" s="1"/>
  <c r="I352" i="13"/>
  <c r="D352" i="13"/>
  <c r="D441" i="13" s="1"/>
  <c r="C80" i="9" s="1"/>
  <c r="U352" i="13"/>
  <c r="M352" i="13"/>
  <c r="AG352" i="13"/>
  <c r="AG441" i="13" s="1"/>
  <c r="Z352" i="13"/>
  <c r="H352" i="13"/>
  <c r="I425" i="13"/>
  <c r="BE425" i="13" s="1"/>
  <c r="AS424" i="13"/>
  <c r="G425" i="13"/>
  <c r="BC425" i="13" s="1"/>
  <c r="AQ424" i="13"/>
  <c r="M425" i="13"/>
  <c r="BI425" i="13" s="1"/>
  <c r="AW424" i="13"/>
  <c r="AR424" i="13"/>
  <c r="H425" i="13"/>
  <c r="BD425" i="13" s="1"/>
  <c r="K425" i="13"/>
  <c r="BG425" i="13" s="1"/>
  <c r="AU424" i="13"/>
  <c r="T386" i="12"/>
  <c r="AR385" i="12"/>
  <c r="S386" i="12"/>
  <c r="AQ385" i="12"/>
  <c r="U386" i="12"/>
  <c r="AS385" i="12"/>
  <c r="Q386" i="12"/>
  <c r="AO385" i="12"/>
  <c r="Z386" i="12"/>
  <c r="AX385" i="12"/>
  <c r="V386" i="12"/>
  <c r="AT385" i="12"/>
  <c r="W386" i="12"/>
  <c r="AU385" i="12"/>
  <c r="R386" i="12"/>
  <c r="AP385" i="12"/>
  <c r="E388" i="12"/>
  <c r="AJ386" i="12"/>
  <c r="BH385" i="12"/>
  <c r="AF386" i="12"/>
  <c r="BD385" i="12"/>
  <c r="AE386" i="12"/>
  <c r="BC385" i="12"/>
  <c r="L387" i="12"/>
  <c r="AV386" i="12"/>
  <c r="K388" i="12"/>
  <c r="AI386" i="12"/>
  <c r="BG385" i="12"/>
  <c r="AL386" i="12"/>
  <c r="BJ385" i="12"/>
  <c r="AK386" i="12"/>
  <c r="BI385" i="12"/>
  <c r="AG386" i="12"/>
  <c r="BE385" i="12"/>
  <c r="I388" i="12"/>
  <c r="F388" i="12"/>
  <c r="AD386" i="12"/>
  <c r="BB385" i="12"/>
  <c r="N388" i="12"/>
  <c r="AC386" i="12"/>
  <c r="BA385" i="12"/>
  <c r="AH386" i="12"/>
  <c r="BF385" i="12"/>
  <c r="J388" i="12"/>
  <c r="M387" i="12"/>
  <c r="AW386" i="12"/>
  <c r="H388" i="12"/>
  <c r="G388" i="12"/>
  <c r="X386" i="11"/>
  <c r="AV385" i="11"/>
  <c r="S386" i="11"/>
  <c r="AQ385" i="11"/>
  <c r="U386" i="11"/>
  <c r="AS385" i="11"/>
  <c r="Y386" i="11"/>
  <c r="AW385" i="11"/>
  <c r="V386" i="11"/>
  <c r="AT385" i="11"/>
  <c r="R386" i="11"/>
  <c r="AP385" i="11"/>
  <c r="AJ386" i="11"/>
  <c r="BH385" i="11"/>
  <c r="AD386" i="11"/>
  <c r="BB385" i="11"/>
  <c r="M388" i="11"/>
  <c r="AI386" i="11"/>
  <c r="BG385" i="11"/>
  <c r="F388" i="11"/>
  <c r="J388" i="11"/>
  <c r="AE386" i="11"/>
  <c r="BC385" i="11"/>
  <c r="AG386" i="11"/>
  <c r="BE385" i="11"/>
  <c r="AF386" i="11"/>
  <c r="BD385" i="11"/>
  <c r="I388" i="11"/>
  <c r="L388" i="11"/>
  <c r="G388" i="11"/>
  <c r="AL386" i="11"/>
  <c r="BJ385" i="11"/>
  <c r="K387" i="11"/>
  <c r="AU386" i="11"/>
  <c r="H387" i="11"/>
  <c r="AR386" i="11"/>
  <c r="AK386" i="11"/>
  <c r="BI385" i="11"/>
  <c r="N386" i="11"/>
  <c r="AX385" i="11"/>
  <c r="AH386" i="11"/>
  <c r="BF385" i="11"/>
  <c r="E387" i="11"/>
  <c r="BA386" i="11"/>
  <c r="AO386" i="11"/>
  <c r="H223" i="6"/>
  <c r="F223" i="6"/>
  <c r="G223" i="6"/>
  <c r="I223" i="6"/>
  <c r="J223" i="6"/>
  <c r="L223" i="6"/>
  <c r="E223" i="6"/>
  <c r="D223" i="6"/>
  <c r="K223" i="6"/>
  <c r="AJ223" i="6"/>
  <c r="AH223" i="6"/>
  <c r="AF223" i="6"/>
  <c r="AF313" i="6" s="1"/>
  <c r="AG223" i="6"/>
  <c r="W223" i="6"/>
  <c r="AC223" i="6"/>
  <c r="Y223" i="6"/>
  <c r="AK223" i="6"/>
  <c r="V223" i="6"/>
  <c r="U223" i="6"/>
  <c r="R223" i="6"/>
  <c r="M223" i="6"/>
  <c r="AD223" i="6"/>
  <c r="X223" i="6"/>
  <c r="S223" i="6"/>
  <c r="AI223" i="6"/>
  <c r="Q223" i="6"/>
  <c r="T223" i="6"/>
  <c r="AE223" i="6"/>
  <c r="P225" i="7"/>
  <c r="AB224" i="7"/>
  <c r="C312" i="6"/>
  <c r="C401" i="6" s="1"/>
  <c r="G312" i="6"/>
  <c r="G401" i="6" s="1"/>
  <c r="H312" i="6"/>
  <c r="H401" i="6" s="1"/>
  <c r="F312" i="6"/>
  <c r="F401" i="6" s="1"/>
  <c r="L312" i="6"/>
  <c r="L401" i="6" s="1"/>
  <c r="AD312" i="6"/>
  <c r="AD401" i="6" s="1"/>
  <c r="W312" i="6"/>
  <c r="W401" i="6" s="1"/>
  <c r="AJ312" i="6"/>
  <c r="AJ401" i="6" s="1"/>
  <c r="P312" i="6"/>
  <c r="P401" i="6" s="1"/>
  <c r="M312" i="6"/>
  <c r="M401" i="6" s="1"/>
  <c r="Y312" i="6"/>
  <c r="Y401" i="6" s="1"/>
  <c r="AB312" i="6"/>
  <c r="AB401" i="6" s="1"/>
  <c r="AF312" i="6"/>
  <c r="AF401" i="6" s="1"/>
  <c r="X312" i="6"/>
  <c r="X401" i="6" s="1"/>
  <c r="AE312" i="6"/>
  <c r="AE401" i="6" s="1"/>
  <c r="AC312" i="6"/>
  <c r="AC401" i="6" s="1"/>
  <c r="AH312" i="6"/>
  <c r="AH401" i="6" s="1"/>
  <c r="AK312" i="6"/>
  <c r="AK401" i="6" s="1"/>
  <c r="AG312" i="6"/>
  <c r="AG401" i="6" s="1"/>
  <c r="Q312" i="6"/>
  <c r="Q401" i="6" s="1"/>
  <c r="D312" i="6"/>
  <c r="D401" i="6" s="1"/>
  <c r="S312" i="6"/>
  <c r="S401" i="6" s="1"/>
  <c r="C120" i="6"/>
  <c r="C223" i="6"/>
  <c r="L313" i="6" s="1"/>
  <c r="R312" i="6"/>
  <c r="R401" i="6" s="1"/>
  <c r="J312" i="6"/>
  <c r="J401" i="6" s="1"/>
  <c r="AA121" i="7"/>
  <c r="F313" i="6"/>
  <c r="U312" i="6"/>
  <c r="U401" i="6" s="1"/>
  <c r="AI312" i="6"/>
  <c r="AI401" i="6" s="1"/>
  <c r="C123" i="7"/>
  <c r="O122" i="7"/>
  <c r="C226" i="7"/>
  <c r="C316" i="7" s="1"/>
  <c r="C405" i="7" s="1"/>
  <c r="V313" i="6"/>
  <c r="V402" i="6" s="1"/>
  <c r="K313" i="6"/>
  <c r="K402" i="6" s="1"/>
  <c r="AC224" i="12"/>
  <c r="AC314" i="12" s="1"/>
  <c r="L226" i="12"/>
  <c r="H226" i="12"/>
  <c r="K226" i="12"/>
  <c r="G226" i="12"/>
  <c r="N226" i="12"/>
  <c r="J226" i="12"/>
  <c r="F226" i="12"/>
  <c r="M226" i="12"/>
  <c r="I226" i="12"/>
  <c r="E226" i="12"/>
  <c r="X226" i="12"/>
  <c r="U226" i="12"/>
  <c r="AE226" i="12"/>
  <c r="R226" i="12"/>
  <c r="AH226" i="12"/>
  <c r="AJ226" i="12"/>
  <c r="AG226" i="12"/>
  <c r="AI226" i="12"/>
  <c r="Z226" i="12"/>
  <c r="T226" i="12"/>
  <c r="Y226" i="12"/>
  <c r="V226" i="12"/>
  <c r="W226" i="12"/>
  <c r="S226" i="12"/>
  <c r="AD226" i="12"/>
  <c r="AL226" i="12"/>
  <c r="AF226" i="12"/>
  <c r="AK226" i="12"/>
  <c r="Q225" i="12"/>
  <c r="Q315" i="12" s="1"/>
  <c r="D226" i="12"/>
  <c r="P122" i="12"/>
  <c r="D123" i="12"/>
  <c r="AC313" i="12"/>
  <c r="AB121" i="12"/>
  <c r="AJ315" i="12"/>
  <c r="AF315" i="12"/>
  <c r="Z315" i="12"/>
  <c r="V315" i="12"/>
  <c r="R315" i="12"/>
  <c r="L315" i="12"/>
  <c r="H315" i="12"/>
  <c r="D315" i="12"/>
  <c r="D404" i="12" s="1"/>
  <c r="AL315" i="12"/>
  <c r="AH315" i="12"/>
  <c r="AD315" i="12"/>
  <c r="X315" i="12"/>
  <c r="X404" i="12" s="1"/>
  <c r="T315" i="12"/>
  <c r="N315" i="12"/>
  <c r="J315" i="12"/>
  <c r="F315" i="12"/>
  <c r="AK315" i="12"/>
  <c r="AG315" i="12"/>
  <c r="W315" i="12"/>
  <c r="S315" i="12"/>
  <c r="M315" i="12"/>
  <c r="I315" i="12"/>
  <c r="E315" i="12"/>
  <c r="U315" i="12"/>
  <c r="AI315" i="12"/>
  <c r="AE315" i="12"/>
  <c r="K315" i="12"/>
  <c r="Y315" i="12"/>
  <c r="Y404" i="12" s="1"/>
  <c r="G315" i="12"/>
  <c r="M225" i="11"/>
  <c r="I225" i="11"/>
  <c r="E225" i="11"/>
  <c r="L225" i="11"/>
  <c r="H225" i="11"/>
  <c r="K225" i="11"/>
  <c r="G225" i="11"/>
  <c r="J225" i="11"/>
  <c r="F225" i="11"/>
  <c r="AD225" i="11"/>
  <c r="N225" i="11"/>
  <c r="T225" i="11"/>
  <c r="V225" i="11"/>
  <c r="AG225" i="11"/>
  <c r="W225" i="11"/>
  <c r="R225" i="11"/>
  <c r="AL225" i="11"/>
  <c r="U225" i="11"/>
  <c r="AE225" i="11"/>
  <c r="AF225" i="11"/>
  <c r="S225" i="11"/>
  <c r="AK225" i="11"/>
  <c r="Y225" i="11"/>
  <c r="AH225" i="11"/>
  <c r="Z225" i="11"/>
  <c r="AI225" i="11"/>
  <c r="X225" i="11"/>
  <c r="AJ225" i="11"/>
  <c r="AJ314" i="11"/>
  <c r="AF314" i="11"/>
  <c r="Z314" i="11"/>
  <c r="Z403" i="11" s="1"/>
  <c r="V314" i="11"/>
  <c r="R314" i="11"/>
  <c r="L314" i="11"/>
  <c r="H314" i="11"/>
  <c r="D314" i="11"/>
  <c r="D403" i="11" s="1"/>
  <c r="AI314" i="11"/>
  <c r="AE314" i="11"/>
  <c r="Y314" i="11"/>
  <c r="U314" i="11"/>
  <c r="Q314" i="11"/>
  <c r="Q403" i="11" s="1"/>
  <c r="K314" i="11"/>
  <c r="G314" i="11"/>
  <c r="AG314" i="11"/>
  <c r="W314" i="11"/>
  <c r="W403" i="11" s="1"/>
  <c r="M314" i="11"/>
  <c r="E314" i="11"/>
  <c r="AL314" i="11"/>
  <c r="AD314" i="11"/>
  <c r="T314" i="11"/>
  <c r="T403" i="11" s="1"/>
  <c r="J314" i="11"/>
  <c r="AK314" i="11"/>
  <c r="AC314" i="11"/>
  <c r="AC403" i="11" s="1"/>
  <c r="S314" i="11"/>
  <c r="I314" i="11"/>
  <c r="AH314" i="11"/>
  <c r="X314" i="11"/>
  <c r="N314" i="11"/>
  <c r="F314" i="11"/>
  <c r="D225" i="11"/>
  <c r="D122" i="11"/>
  <c r="AE225" i="8"/>
  <c r="S225" i="8"/>
  <c r="Y225" i="8"/>
  <c r="AK225" i="8"/>
  <c r="T225" i="8"/>
  <c r="AF225" i="8"/>
  <c r="X225" i="8"/>
  <c r="AJ225" i="8"/>
  <c r="AI225" i="8"/>
  <c r="W225" i="8"/>
  <c r="AG225" i="8"/>
  <c r="U225" i="8"/>
  <c r="AD225" i="8"/>
  <c r="R225" i="8"/>
  <c r="AH225" i="8"/>
  <c r="V225" i="8"/>
  <c r="N225" i="8"/>
  <c r="AL225" i="8"/>
  <c r="Z225" i="8"/>
  <c r="Q224" i="10"/>
  <c r="Q314" i="10" s="1"/>
  <c r="Q403" i="10" s="1"/>
  <c r="L225" i="10"/>
  <c r="H225" i="10"/>
  <c r="K225" i="10"/>
  <c r="G225" i="10"/>
  <c r="N225" i="10"/>
  <c r="J225" i="10"/>
  <c r="F225" i="10"/>
  <c r="M225" i="10"/>
  <c r="I225" i="10"/>
  <c r="E225" i="10"/>
  <c r="AD225" i="10"/>
  <c r="AJ225" i="10"/>
  <c r="AG225" i="10"/>
  <c r="AE225" i="10"/>
  <c r="W225" i="10"/>
  <c r="T225" i="10"/>
  <c r="Y225" i="10"/>
  <c r="R225" i="10"/>
  <c r="AF225" i="10"/>
  <c r="AH225" i="10"/>
  <c r="AK225" i="10"/>
  <c r="AI225" i="10"/>
  <c r="AL225" i="10"/>
  <c r="V225" i="10"/>
  <c r="X225" i="10"/>
  <c r="U225" i="10"/>
  <c r="Z225" i="10"/>
  <c r="S225" i="10"/>
  <c r="M225" i="8"/>
  <c r="I225" i="8"/>
  <c r="E225" i="8"/>
  <c r="L225" i="8"/>
  <c r="H225" i="8"/>
  <c r="K225" i="8"/>
  <c r="G225" i="8"/>
  <c r="J225" i="8"/>
  <c r="F225" i="8"/>
  <c r="AC223" i="10"/>
  <c r="AC313" i="10" s="1"/>
  <c r="AC402" i="10" s="1"/>
  <c r="AL402" i="10"/>
  <c r="AB120" i="10"/>
  <c r="D225" i="10"/>
  <c r="P121" i="10"/>
  <c r="D122" i="10"/>
  <c r="AK314" i="10"/>
  <c r="AK403" i="10" s="1"/>
  <c r="AG314" i="10"/>
  <c r="AG403" i="10" s="1"/>
  <c r="W314" i="10"/>
  <c r="W403" i="10" s="1"/>
  <c r="S314" i="10"/>
  <c r="S403" i="10" s="1"/>
  <c r="M314" i="10"/>
  <c r="M403" i="10" s="1"/>
  <c r="I314" i="10"/>
  <c r="I403" i="10" s="1"/>
  <c r="E314" i="10"/>
  <c r="E403" i="10" s="1"/>
  <c r="AJ314" i="10"/>
  <c r="AJ403" i="10" s="1"/>
  <c r="AF314" i="10"/>
  <c r="AF403" i="10" s="1"/>
  <c r="Z314" i="10"/>
  <c r="Z403" i="10" s="1"/>
  <c r="V314" i="10"/>
  <c r="V403" i="10" s="1"/>
  <c r="R314" i="10"/>
  <c r="R403" i="10" s="1"/>
  <c r="L314" i="10"/>
  <c r="L403" i="10" s="1"/>
  <c r="H314" i="10"/>
  <c r="H403" i="10" s="1"/>
  <c r="D314" i="10"/>
  <c r="D403" i="10" s="1"/>
  <c r="AI314" i="10"/>
  <c r="AI403" i="10" s="1"/>
  <c r="AE314" i="10"/>
  <c r="AE403" i="10" s="1"/>
  <c r="Y314" i="10"/>
  <c r="Y403" i="10" s="1"/>
  <c r="U314" i="10"/>
  <c r="U403" i="10" s="1"/>
  <c r="K314" i="10"/>
  <c r="K403" i="10" s="1"/>
  <c r="G314" i="10"/>
  <c r="G403" i="10" s="1"/>
  <c r="AL314" i="10"/>
  <c r="AH314" i="10"/>
  <c r="AH403" i="10" s="1"/>
  <c r="AD314" i="10"/>
  <c r="AD403" i="10" s="1"/>
  <c r="X314" i="10"/>
  <c r="X403" i="10" s="1"/>
  <c r="T314" i="10"/>
  <c r="T403" i="10" s="1"/>
  <c r="N314" i="10"/>
  <c r="N403" i="10" s="1"/>
  <c r="J314" i="10"/>
  <c r="J403" i="10" s="1"/>
  <c r="F314" i="10"/>
  <c r="F403" i="10" s="1"/>
  <c r="D225" i="8"/>
  <c r="D122" i="8"/>
  <c r="AL314" i="8"/>
  <c r="AL403" i="8" s="1"/>
  <c r="AH314" i="8"/>
  <c r="AH403" i="8" s="1"/>
  <c r="AD314" i="8"/>
  <c r="AD403" i="8" s="1"/>
  <c r="X314" i="8"/>
  <c r="X403" i="8" s="1"/>
  <c r="T314" i="8"/>
  <c r="T403" i="8" s="1"/>
  <c r="N314" i="8"/>
  <c r="N403" i="8" s="1"/>
  <c r="J314" i="8"/>
  <c r="J403" i="8" s="1"/>
  <c r="F314" i="8"/>
  <c r="F403" i="8" s="1"/>
  <c r="AG314" i="8"/>
  <c r="AG403" i="8" s="1"/>
  <c r="Z314" i="8"/>
  <c r="Z403" i="8" s="1"/>
  <c r="U314" i="8"/>
  <c r="U403" i="8" s="1"/>
  <c r="M314" i="8"/>
  <c r="M403" i="8" s="1"/>
  <c r="H314" i="8"/>
  <c r="H403" i="8" s="1"/>
  <c r="AK314" i="8"/>
  <c r="AK403" i="8" s="1"/>
  <c r="AJ314" i="8"/>
  <c r="AJ403" i="8" s="1"/>
  <c r="AE314" i="8"/>
  <c r="AE403" i="8" s="1"/>
  <c r="W314" i="8"/>
  <c r="W403" i="8" s="1"/>
  <c r="R314" i="8"/>
  <c r="R403" i="8" s="1"/>
  <c r="K314" i="8"/>
  <c r="K403" i="8" s="1"/>
  <c r="E314" i="8"/>
  <c r="E403" i="8" s="1"/>
  <c r="AI314" i="8"/>
  <c r="AI403" i="8" s="1"/>
  <c r="AC314" i="8"/>
  <c r="AC403" i="8" s="1"/>
  <c r="V314" i="8"/>
  <c r="V403" i="8" s="1"/>
  <c r="Q314" i="8"/>
  <c r="Q403" i="8" s="1"/>
  <c r="I314" i="8"/>
  <c r="I403" i="8" s="1"/>
  <c r="D314" i="8"/>
  <c r="D403" i="8" s="1"/>
  <c r="AF314" i="8"/>
  <c r="AF403" i="8" s="1"/>
  <c r="G314" i="8"/>
  <c r="G403" i="8" s="1"/>
  <c r="Y314" i="8"/>
  <c r="Y403" i="8" s="1"/>
  <c r="S314" i="8"/>
  <c r="S403" i="8" s="1"/>
  <c r="L314" i="8"/>
  <c r="L403" i="8" s="1"/>
  <c r="F224" i="7"/>
  <c r="J224" i="7"/>
  <c r="D224" i="7"/>
  <c r="G224" i="7"/>
  <c r="K224" i="7"/>
  <c r="E224" i="7"/>
  <c r="I224" i="7"/>
  <c r="H224" i="7"/>
  <c r="L224" i="7"/>
  <c r="M224" i="7"/>
  <c r="T224" i="7"/>
  <c r="AC224" i="7"/>
  <c r="S224" i="7"/>
  <c r="AD224" i="7"/>
  <c r="Y224" i="7"/>
  <c r="AF224" i="7"/>
  <c r="R224" i="7"/>
  <c r="AJ224" i="7"/>
  <c r="Q224" i="7"/>
  <c r="AE224" i="7"/>
  <c r="V224" i="7"/>
  <c r="U224" i="7"/>
  <c r="AI224" i="7"/>
  <c r="AK224" i="7"/>
  <c r="X224" i="7"/>
  <c r="AG224" i="7"/>
  <c r="W224" i="7"/>
  <c r="AH224" i="7"/>
  <c r="AH313" i="7"/>
  <c r="AH402" i="7" s="1"/>
  <c r="AD313" i="7"/>
  <c r="AD402" i="7" s="1"/>
  <c r="AK313" i="7"/>
  <c r="AK402" i="7" s="1"/>
  <c r="AG313" i="7"/>
  <c r="AG402" i="7" s="1"/>
  <c r="AC313" i="7"/>
  <c r="AC402" i="7" s="1"/>
  <c r="AJ313" i="7"/>
  <c r="AJ402" i="7" s="1"/>
  <c r="AF313" i="7"/>
  <c r="AF402" i="7" s="1"/>
  <c r="AB313" i="7"/>
  <c r="AB402" i="7" s="1"/>
  <c r="AI313" i="7"/>
  <c r="AI402" i="7" s="1"/>
  <c r="V313" i="7"/>
  <c r="V402" i="7" s="1"/>
  <c r="R313" i="7"/>
  <c r="R402" i="7" s="1"/>
  <c r="Y313" i="7"/>
  <c r="Y402" i="7" s="1"/>
  <c r="U313" i="7"/>
  <c r="U402" i="7" s="1"/>
  <c r="Q313" i="7"/>
  <c r="Q402" i="7" s="1"/>
  <c r="X313" i="7"/>
  <c r="X402" i="7" s="1"/>
  <c r="T313" i="7"/>
  <c r="T402" i="7" s="1"/>
  <c r="P313" i="7"/>
  <c r="P402" i="7" s="1"/>
  <c r="W313" i="7"/>
  <c r="W402" i="7" s="1"/>
  <c r="E313" i="7"/>
  <c r="E402" i="7" s="1"/>
  <c r="I313" i="7"/>
  <c r="I402" i="7" s="1"/>
  <c r="M313" i="7"/>
  <c r="M402" i="7" s="1"/>
  <c r="AE313" i="7"/>
  <c r="AE402" i="7" s="1"/>
  <c r="F313" i="7"/>
  <c r="F402" i="7" s="1"/>
  <c r="J313" i="7"/>
  <c r="J402" i="7" s="1"/>
  <c r="G313" i="7"/>
  <c r="G402" i="7" s="1"/>
  <c r="K313" i="7"/>
  <c r="K402" i="7" s="1"/>
  <c r="S313" i="7"/>
  <c r="S402" i="7" s="1"/>
  <c r="H313" i="7"/>
  <c r="H402" i="7" s="1"/>
  <c r="L313" i="7"/>
  <c r="L402" i="7" s="1"/>
  <c r="D313" i="7"/>
  <c r="D402" i="7" s="1"/>
  <c r="K123" i="12"/>
  <c r="X123" i="12"/>
  <c r="S122" i="11"/>
  <c r="N122" i="8"/>
  <c r="R122" i="11"/>
  <c r="AH122" i="10"/>
  <c r="I122" i="8"/>
  <c r="AG120" i="6"/>
  <c r="E120" i="6"/>
  <c r="K122" i="11"/>
  <c r="N122" i="10"/>
  <c r="Q121" i="10"/>
  <c r="F122" i="11"/>
  <c r="H122" i="10"/>
  <c r="L122" i="10"/>
  <c r="AE120" i="6"/>
  <c r="AJ123" i="12"/>
  <c r="R122" i="8"/>
  <c r="Y120" i="6"/>
  <c r="AG123" i="12"/>
  <c r="V121" i="7"/>
  <c r="Y122" i="8"/>
  <c r="U120" i="6"/>
  <c r="I120" i="6"/>
  <c r="N123" i="12"/>
  <c r="H122" i="8"/>
  <c r="L123" i="12"/>
  <c r="M123" i="12"/>
  <c r="E122" i="8"/>
  <c r="Z122" i="11"/>
  <c r="U123" i="12"/>
  <c r="S122" i="10"/>
  <c r="AC120" i="6"/>
  <c r="X122" i="11"/>
  <c r="AJ121" i="7"/>
  <c r="E121" i="7"/>
  <c r="T122" i="8"/>
  <c r="AD123" i="12"/>
  <c r="I121" i="7"/>
  <c r="AG122" i="8"/>
  <c r="R120" i="6"/>
  <c r="D121" i="7"/>
  <c r="AH123" i="12"/>
  <c r="AE122" i="8"/>
  <c r="V120" i="6"/>
  <c r="Z123" i="12"/>
  <c r="V122" i="11"/>
  <c r="E123" i="12"/>
  <c r="J121" i="7"/>
  <c r="AH120" i="6"/>
  <c r="AI122" i="11"/>
  <c r="H120" i="6"/>
  <c r="I122" i="10"/>
  <c r="M122" i="8"/>
  <c r="K120" i="6"/>
  <c r="AE122" i="11"/>
  <c r="AK122" i="11"/>
  <c r="G120" i="6"/>
  <c r="AK122" i="10"/>
  <c r="AD120" i="6"/>
  <c r="R121" i="7"/>
  <c r="AG121" i="7"/>
  <c r="AI121" i="7"/>
  <c r="Q122" i="12"/>
  <c r="AK122" i="8"/>
  <c r="AJ120" i="6"/>
  <c r="L122" i="8"/>
  <c r="AF120" i="6"/>
  <c r="M122" i="11"/>
  <c r="U122" i="8"/>
  <c r="L122" i="11"/>
  <c r="AC120" i="10"/>
  <c r="J122" i="10"/>
  <c r="AJ122" i="8"/>
  <c r="S120" i="6"/>
  <c r="S123" i="12"/>
  <c r="M121" i="7"/>
  <c r="AF122" i="8"/>
  <c r="AF123" i="12"/>
  <c r="Y121" i="7"/>
  <c r="AD122" i="8"/>
  <c r="K121" i="7"/>
  <c r="T120" i="6"/>
  <c r="N122" i="11"/>
  <c r="F123" i="12"/>
  <c r="AL123" i="12"/>
  <c r="AJ122" i="11"/>
  <c r="K122" i="8"/>
  <c r="J122" i="11"/>
  <c r="AK120" i="6"/>
  <c r="L120" i="6"/>
  <c r="W122" i="11"/>
  <c r="W122" i="10"/>
  <c r="X121" i="7"/>
  <c r="U122" i="11"/>
  <c r="AI122" i="10"/>
  <c r="L121" i="7"/>
  <c r="AH122" i="11"/>
  <c r="AJ122" i="10"/>
  <c r="F121" i="7"/>
  <c r="J122" i="8"/>
  <c r="AE121" i="7"/>
  <c r="AL122" i="10"/>
  <c r="S121" i="7"/>
  <c r="AL122" i="11"/>
  <c r="E122" i="11"/>
  <c r="W121" i="7"/>
  <c r="Z122" i="10"/>
  <c r="AF121" i="7"/>
  <c r="W120" i="6"/>
  <c r="S122" i="8"/>
  <c r="AI122" i="8"/>
  <c r="AG122" i="10"/>
  <c r="U121" i="7"/>
  <c r="G122" i="11"/>
  <c r="Y122" i="11"/>
  <c r="D120" i="6"/>
  <c r="H121" i="7"/>
  <c r="AD122" i="11"/>
  <c r="Y123" i="12"/>
  <c r="AD121" i="7"/>
  <c r="X122" i="8"/>
  <c r="M120" i="6"/>
  <c r="F120" i="6"/>
  <c r="I123" i="12"/>
  <c r="F122" i="8"/>
  <c r="V123" i="12"/>
  <c r="H123" i="12"/>
  <c r="AH121" i="7"/>
  <c r="AE123" i="12"/>
  <c r="AH122" i="8"/>
  <c r="AI120" i="6"/>
  <c r="Q121" i="7"/>
  <c r="F122" i="10"/>
  <c r="AE122" i="10"/>
  <c r="T122" i="11"/>
  <c r="T122" i="10"/>
  <c r="X122" i="10"/>
  <c r="Q120" i="6"/>
  <c r="AB121" i="7"/>
  <c r="G121" i="7"/>
  <c r="AL122" i="8"/>
  <c r="Y122" i="10"/>
  <c r="H122" i="11"/>
  <c r="M122" i="10"/>
  <c r="V122" i="8"/>
  <c r="I122" i="11"/>
  <c r="AI123" i="12"/>
  <c r="J120" i="6"/>
  <c r="AD122" i="10"/>
  <c r="AG122" i="11"/>
  <c r="R122" i="10"/>
  <c r="G122" i="8"/>
  <c r="AF122" i="11"/>
  <c r="V122" i="10"/>
  <c r="K122" i="10"/>
  <c r="AK123" i="12"/>
  <c r="W122" i="8"/>
  <c r="AC121" i="7"/>
  <c r="J123" i="12"/>
  <c r="X120" i="6"/>
  <c r="AF122" i="10"/>
  <c r="U122" i="10"/>
  <c r="T121" i="7"/>
  <c r="G123" i="12"/>
  <c r="Z122" i="8"/>
  <c r="T123" i="12"/>
  <c r="W123" i="12"/>
  <c r="AC121" i="12"/>
  <c r="P122" i="7"/>
  <c r="G122" i="10"/>
  <c r="E122" i="10"/>
  <c r="AK121" i="7"/>
  <c r="F402" i="6" l="1"/>
  <c r="BJ425" i="14"/>
  <c r="L64" i="9"/>
  <c r="BI425" i="14"/>
  <c r="AH63" i="9"/>
  <c r="V63" i="9"/>
  <c r="AJ63" i="9"/>
  <c r="X63" i="9"/>
  <c r="AI63" i="9"/>
  <c r="W63" i="9"/>
  <c r="J64" i="9"/>
  <c r="BG425" i="14"/>
  <c r="I64" i="9"/>
  <c r="BF425" i="14"/>
  <c r="E64" i="9"/>
  <c r="BB425" i="14"/>
  <c r="AG63" i="9"/>
  <c r="U63" i="9"/>
  <c r="AC63" i="9"/>
  <c r="Q63" i="9"/>
  <c r="AD63" i="9"/>
  <c r="R63" i="9"/>
  <c r="H64" i="9"/>
  <c r="BE425" i="14"/>
  <c r="D64" i="9"/>
  <c r="BA425" i="14"/>
  <c r="AF63" i="9"/>
  <c r="T63" i="9"/>
  <c r="AE63" i="9"/>
  <c r="S63" i="9"/>
  <c r="L402" i="6"/>
  <c r="F64" i="9"/>
  <c r="BC425" i="14"/>
  <c r="K64" i="9"/>
  <c r="BH425" i="14"/>
  <c r="G64" i="9"/>
  <c r="BD425" i="14"/>
  <c r="M63" i="9"/>
  <c r="AB63" i="9"/>
  <c r="P63" i="9"/>
  <c r="AK62" i="9"/>
  <c r="Y62" i="9"/>
  <c r="T431" i="14"/>
  <c r="Y431" i="14"/>
  <c r="S432" i="14"/>
  <c r="X431" i="14"/>
  <c r="Z431" i="14"/>
  <c r="T438" i="13"/>
  <c r="V431" i="13"/>
  <c r="X438" i="13"/>
  <c r="Z440" i="13"/>
  <c r="W431" i="13"/>
  <c r="Y436" i="13"/>
  <c r="U437" i="13"/>
  <c r="R432" i="13"/>
  <c r="S435" i="13"/>
  <c r="E426" i="14"/>
  <c r="AO425" i="14"/>
  <c r="I426" i="14"/>
  <c r="AS425" i="14"/>
  <c r="AU425" i="14"/>
  <c r="K426" i="14"/>
  <c r="J426" i="14"/>
  <c r="AT425" i="14"/>
  <c r="H426" i="14"/>
  <c r="AR425" i="14"/>
  <c r="AQ425" i="14"/>
  <c r="G426" i="14"/>
  <c r="N426" i="14"/>
  <c r="AX425" i="14"/>
  <c r="M426" i="14"/>
  <c r="AW425" i="14"/>
  <c r="AV425" i="14"/>
  <c r="L426" i="14"/>
  <c r="F426" i="14"/>
  <c r="AP425" i="14"/>
  <c r="AL353" i="14"/>
  <c r="AL442" i="14" s="1"/>
  <c r="AH353" i="14"/>
  <c r="AH442" i="14" s="1"/>
  <c r="AD353" i="14"/>
  <c r="AD442" i="14" s="1"/>
  <c r="X353" i="14"/>
  <c r="T353" i="14"/>
  <c r="N353" i="14"/>
  <c r="J353" i="14"/>
  <c r="F353" i="14"/>
  <c r="AJ353" i="14"/>
  <c r="AJ442" i="14" s="1"/>
  <c r="AE353" i="14"/>
  <c r="AE442" i="14" s="1"/>
  <c r="W353" i="14"/>
  <c r="W442" i="14" s="1"/>
  <c r="R353" i="14"/>
  <c r="R442" i="14" s="1"/>
  <c r="R443" i="14" s="1"/>
  <c r="R444" i="14" s="1"/>
  <c r="R445" i="14" s="1"/>
  <c r="R446" i="14" s="1"/>
  <c r="R447" i="14" s="1"/>
  <c r="R448" i="14" s="1"/>
  <c r="R449" i="14" s="1"/>
  <c r="R450" i="14" s="1"/>
  <c r="K353" i="14"/>
  <c r="E353" i="14"/>
  <c r="AI353" i="14"/>
  <c r="AI442" i="14" s="1"/>
  <c r="AC353" i="14"/>
  <c r="AC442" i="14" s="1"/>
  <c r="V353" i="14"/>
  <c r="V442" i="14" s="1"/>
  <c r="Q353" i="14"/>
  <c r="Q442" i="14" s="1"/>
  <c r="Q443" i="14" s="1"/>
  <c r="Q444" i="14" s="1"/>
  <c r="Q445" i="14" s="1"/>
  <c r="Q446" i="14" s="1"/>
  <c r="Q447" i="14" s="1"/>
  <c r="Q448" i="14" s="1"/>
  <c r="Q449" i="14" s="1"/>
  <c r="Q450" i="14" s="1"/>
  <c r="I353" i="14"/>
  <c r="D353" i="14"/>
  <c r="D442" i="14" s="1"/>
  <c r="AG353" i="14"/>
  <c r="AG442" i="14" s="1"/>
  <c r="U353" i="14"/>
  <c r="U442" i="14" s="1"/>
  <c r="H353" i="14"/>
  <c r="AF353" i="14"/>
  <c r="AF442" i="14" s="1"/>
  <c r="S353" i="14"/>
  <c r="G353" i="14"/>
  <c r="AK353" i="14"/>
  <c r="AK442" i="14" s="1"/>
  <c r="L353" i="14"/>
  <c r="Z353" i="14"/>
  <c r="Y353" i="14"/>
  <c r="M353" i="14"/>
  <c r="AC354" i="14"/>
  <c r="U354" i="14"/>
  <c r="AK354" i="14"/>
  <c r="L354" i="14"/>
  <c r="W354" i="14"/>
  <c r="AH354" i="14"/>
  <c r="T354" i="14"/>
  <c r="AL354" i="14"/>
  <c r="AE354" i="14"/>
  <c r="K354" i="14"/>
  <c r="X354" i="14"/>
  <c r="J354" i="14"/>
  <c r="G354" i="14"/>
  <c r="AD354" i="14"/>
  <c r="AG354" i="14"/>
  <c r="AI354" i="14"/>
  <c r="Q354" i="14"/>
  <c r="AF354" i="14"/>
  <c r="F354" i="14"/>
  <c r="R354" i="14"/>
  <c r="V354" i="14"/>
  <c r="H354" i="14"/>
  <c r="M354" i="14"/>
  <c r="AJ354" i="14"/>
  <c r="I354" i="14"/>
  <c r="N354" i="14"/>
  <c r="Y354" i="14"/>
  <c r="S354" i="14"/>
  <c r="E354" i="14"/>
  <c r="Z354" i="14"/>
  <c r="G426" i="13"/>
  <c r="BC426" i="13" s="1"/>
  <c r="AQ425" i="13"/>
  <c r="AW425" i="13"/>
  <c r="M426" i="13"/>
  <c r="BI426" i="13" s="1"/>
  <c r="AS425" i="13"/>
  <c r="I426" i="13"/>
  <c r="BE426" i="13" s="1"/>
  <c r="L426" i="13"/>
  <c r="BH426" i="13" s="1"/>
  <c r="AV425" i="13"/>
  <c r="AO425" i="13"/>
  <c r="E426" i="13"/>
  <c r="BA426" i="13" s="1"/>
  <c r="J426" i="13"/>
  <c r="BF426" i="13" s="1"/>
  <c r="AT425" i="13"/>
  <c r="F426" i="13"/>
  <c r="BB426" i="13" s="1"/>
  <c r="AP425" i="13"/>
  <c r="K426" i="13"/>
  <c r="BG426" i="13" s="1"/>
  <c r="AU425" i="13"/>
  <c r="H426" i="13"/>
  <c r="BD426" i="13" s="1"/>
  <c r="AR425" i="13"/>
  <c r="N425" i="13"/>
  <c r="BJ425" i="13" s="1"/>
  <c r="AX424" i="13"/>
  <c r="AK353" i="13"/>
  <c r="AK442" i="13" s="1"/>
  <c r="AG353" i="13"/>
  <c r="AG442" i="13" s="1"/>
  <c r="AC353" i="13"/>
  <c r="AC442" i="13" s="1"/>
  <c r="AI353" i="13"/>
  <c r="AI442" i="13" s="1"/>
  <c r="AE353" i="13"/>
  <c r="AE442" i="13" s="1"/>
  <c r="Y353" i="13"/>
  <c r="U353" i="13"/>
  <c r="Q353" i="13"/>
  <c r="Q442" i="13" s="1"/>
  <c r="K353" i="13"/>
  <c r="G353" i="13"/>
  <c r="AJ353" i="13"/>
  <c r="AJ442" i="13" s="1"/>
  <c r="Z353" i="13"/>
  <c r="T353" i="13"/>
  <c r="M353" i="13"/>
  <c r="H353" i="13"/>
  <c r="AH353" i="13"/>
  <c r="AH442" i="13" s="1"/>
  <c r="X353" i="13"/>
  <c r="S353" i="13"/>
  <c r="L353" i="13"/>
  <c r="F353" i="13"/>
  <c r="AF353" i="13"/>
  <c r="AF442" i="13" s="1"/>
  <c r="W353" i="13"/>
  <c r="R353" i="13"/>
  <c r="J353" i="13"/>
  <c r="E353" i="13"/>
  <c r="AL353" i="13"/>
  <c r="AL442" i="13" s="1"/>
  <c r="I353" i="13"/>
  <c r="AD353" i="13"/>
  <c r="AD442" i="13" s="1"/>
  <c r="D353" i="13"/>
  <c r="D442" i="13" s="1"/>
  <c r="C81" i="9" s="1"/>
  <c r="AE354" i="13"/>
  <c r="K354" i="13"/>
  <c r="V353" i="13"/>
  <c r="N353" i="13"/>
  <c r="AL354" i="13"/>
  <c r="T354" i="13"/>
  <c r="AK354" i="13"/>
  <c r="S354" i="13"/>
  <c r="Z354" i="13"/>
  <c r="H354" i="13"/>
  <c r="U354" i="13"/>
  <c r="E354" i="13"/>
  <c r="W354" i="13"/>
  <c r="I354" i="13"/>
  <c r="AH354" i="13"/>
  <c r="N354" i="13"/>
  <c r="AG354" i="13"/>
  <c r="M354" i="13"/>
  <c r="V354" i="13"/>
  <c r="G354" i="13"/>
  <c r="AD354" i="13"/>
  <c r="J354" i="13"/>
  <c r="AC354" i="13"/>
  <c r="R354" i="13"/>
  <c r="Y354" i="13"/>
  <c r="AI354" i="13"/>
  <c r="F354" i="13"/>
  <c r="L354" i="13"/>
  <c r="AJ354" i="13"/>
  <c r="X354" i="13"/>
  <c r="AF354" i="13"/>
  <c r="Q354" i="13"/>
  <c r="W387" i="12"/>
  <c r="AU386" i="12"/>
  <c r="Z387" i="12"/>
  <c r="AX386" i="12"/>
  <c r="U387" i="12"/>
  <c r="AS386" i="12"/>
  <c r="T387" i="12"/>
  <c r="AR386" i="12"/>
  <c r="R387" i="12"/>
  <c r="AP386" i="12"/>
  <c r="V387" i="12"/>
  <c r="AT386" i="12"/>
  <c r="Q387" i="12"/>
  <c r="AO386" i="12"/>
  <c r="S387" i="12"/>
  <c r="AQ386" i="12"/>
  <c r="G389" i="12"/>
  <c r="H389" i="12"/>
  <c r="M388" i="12"/>
  <c r="AW387" i="12"/>
  <c r="J389" i="12"/>
  <c r="AH387" i="12"/>
  <c r="BF386" i="12"/>
  <c r="AC387" i="12"/>
  <c r="BA386" i="12"/>
  <c r="N389" i="12"/>
  <c r="AD387" i="12"/>
  <c r="BB386" i="12"/>
  <c r="F389" i="12"/>
  <c r="I389" i="12"/>
  <c r="AG387" i="12"/>
  <c r="BE386" i="12"/>
  <c r="AK387" i="12"/>
  <c r="BI386" i="12"/>
  <c r="AL387" i="12"/>
  <c r="BJ386" i="12"/>
  <c r="AI387" i="12"/>
  <c r="BG386" i="12"/>
  <c r="K389" i="12"/>
  <c r="L388" i="12"/>
  <c r="AV387" i="12"/>
  <c r="AE387" i="12"/>
  <c r="BC386" i="12"/>
  <c r="AF387" i="12"/>
  <c r="BD386" i="12"/>
  <c r="AJ387" i="12"/>
  <c r="BH386" i="12"/>
  <c r="E389" i="12"/>
  <c r="R387" i="11"/>
  <c r="AP386" i="11"/>
  <c r="Y387" i="11"/>
  <c r="AW386" i="11"/>
  <c r="S387" i="11"/>
  <c r="AQ386" i="11"/>
  <c r="V387" i="11"/>
  <c r="AT386" i="11"/>
  <c r="U387" i="11"/>
  <c r="AS386" i="11"/>
  <c r="X387" i="11"/>
  <c r="AV386" i="11"/>
  <c r="AH387" i="11"/>
  <c r="BF386" i="11"/>
  <c r="N387" i="11"/>
  <c r="AX386" i="11"/>
  <c r="AK387" i="11"/>
  <c r="BI386" i="11"/>
  <c r="H388" i="11"/>
  <c r="AR387" i="11"/>
  <c r="K388" i="11"/>
  <c r="AU387" i="11"/>
  <c r="AL387" i="11"/>
  <c r="BJ386" i="11"/>
  <c r="G389" i="11"/>
  <c r="L389" i="11"/>
  <c r="I389" i="11"/>
  <c r="AF387" i="11"/>
  <c r="BD386" i="11"/>
  <c r="AG387" i="11"/>
  <c r="BE386" i="11"/>
  <c r="AE387" i="11"/>
  <c r="BC386" i="11"/>
  <c r="J389" i="11"/>
  <c r="F389" i="11"/>
  <c r="AI387" i="11"/>
  <c r="BG386" i="11"/>
  <c r="M389" i="11"/>
  <c r="AD387" i="11"/>
  <c r="BB386" i="11"/>
  <c r="AJ387" i="11"/>
  <c r="BH386" i="11"/>
  <c r="E388" i="11"/>
  <c r="AO387" i="11"/>
  <c r="BA387" i="11"/>
  <c r="P226" i="7"/>
  <c r="AB225" i="7"/>
  <c r="E224" i="6"/>
  <c r="H224" i="6"/>
  <c r="G224" i="6"/>
  <c r="L224" i="6"/>
  <c r="K224" i="6"/>
  <c r="D224" i="6"/>
  <c r="J224" i="6"/>
  <c r="I224" i="6"/>
  <c r="F224" i="6"/>
  <c r="AH224" i="6"/>
  <c r="AI224" i="6"/>
  <c r="W224" i="6"/>
  <c r="S224" i="6"/>
  <c r="Y224" i="6"/>
  <c r="V224" i="6"/>
  <c r="Q224" i="6"/>
  <c r="AG224" i="6"/>
  <c r="R224" i="6"/>
  <c r="T224" i="6"/>
  <c r="AK224" i="6"/>
  <c r="X224" i="6"/>
  <c r="AF224" i="6"/>
  <c r="AC224" i="6"/>
  <c r="U224" i="6"/>
  <c r="M224" i="6"/>
  <c r="AJ224" i="6"/>
  <c r="AE224" i="6"/>
  <c r="AD224" i="6"/>
  <c r="AF402" i="6"/>
  <c r="C313" i="6"/>
  <c r="C402" i="6" s="1"/>
  <c r="J313" i="6"/>
  <c r="J402" i="6" s="1"/>
  <c r="E313" i="6"/>
  <c r="E402" i="6" s="1"/>
  <c r="H313" i="6"/>
  <c r="H402" i="6" s="1"/>
  <c r="D313" i="6"/>
  <c r="D402" i="6" s="1"/>
  <c r="I313" i="6"/>
  <c r="I402" i="6" s="1"/>
  <c r="Q313" i="6"/>
  <c r="Q402" i="6" s="1"/>
  <c r="X313" i="6"/>
  <c r="X402" i="6" s="1"/>
  <c r="M313" i="6"/>
  <c r="M402" i="6" s="1"/>
  <c r="AH313" i="6"/>
  <c r="AH402" i="6" s="1"/>
  <c r="Y313" i="6"/>
  <c r="Y402" i="6" s="1"/>
  <c r="S313" i="6"/>
  <c r="S402" i="6" s="1"/>
  <c r="U313" i="6"/>
  <c r="U402" i="6" s="1"/>
  <c r="T313" i="6"/>
  <c r="T402" i="6" s="1"/>
  <c r="AC313" i="6"/>
  <c r="AC402" i="6" s="1"/>
  <c r="AK313" i="6"/>
  <c r="AK402" i="6" s="1"/>
  <c r="AB313" i="6"/>
  <c r="AB402" i="6" s="1"/>
  <c r="P313" i="6"/>
  <c r="P402" i="6" s="1"/>
  <c r="AE313" i="6"/>
  <c r="AE402" i="6" s="1"/>
  <c r="AG313" i="6"/>
  <c r="AG402" i="6" s="1"/>
  <c r="W313" i="6"/>
  <c r="W402" i="6" s="1"/>
  <c r="AD313" i="6"/>
  <c r="AD402" i="6" s="1"/>
  <c r="AJ313" i="6"/>
  <c r="AJ402" i="6" s="1"/>
  <c r="AI313" i="6"/>
  <c r="AI402" i="6" s="1"/>
  <c r="R313" i="6"/>
  <c r="R402" i="6" s="1"/>
  <c r="AA122" i="7"/>
  <c r="C121" i="6"/>
  <c r="C224" i="6"/>
  <c r="G313" i="6"/>
  <c r="G402" i="6" s="1"/>
  <c r="C124" i="7"/>
  <c r="O123" i="7"/>
  <c r="C227" i="7"/>
  <c r="C317" i="7" s="1"/>
  <c r="C406" i="7" s="1"/>
  <c r="K227" i="12"/>
  <c r="G227" i="12"/>
  <c r="N227" i="12"/>
  <c r="J227" i="12"/>
  <c r="F227" i="12"/>
  <c r="M227" i="12"/>
  <c r="I227" i="12"/>
  <c r="E227" i="12"/>
  <c r="L227" i="12"/>
  <c r="H227" i="12"/>
  <c r="X227" i="12"/>
  <c r="U227" i="12"/>
  <c r="AE227" i="12"/>
  <c r="AH227" i="12"/>
  <c r="AJ227" i="12"/>
  <c r="AG227" i="12"/>
  <c r="AI227" i="12"/>
  <c r="Z227" i="12"/>
  <c r="T227" i="12"/>
  <c r="Y227" i="12"/>
  <c r="V227" i="12"/>
  <c r="W227" i="12"/>
  <c r="S227" i="12"/>
  <c r="AD227" i="12"/>
  <c r="AL227" i="12"/>
  <c r="AF227" i="12"/>
  <c r="AK227" i="12"/>
  <c r="AC225" i="12"/>
  <c r="AC315" i="12" s="1"/>
  <c r="Q226" i="12"/>
  <c r="Q316" i="12" s="1"/>
  <c r="D227" i="12"/>
  <c r="P123" i="12"/>
  <c r="D124" i="12"/>
  <c r="AB122" i="12"/>
  <c r="AK316" i="12"/>
  <c r="AG316" i="12"/>
  <c r="W316" i="12"/>
  <c r="S316" i="12"/>
  <c r="M316" i="12"/>
  <c r="I316" i="12"/>
  <c r="E316" i="12"/>
  <c r="AI316" i="12"/>
  <c r="AE316" i="12"/>
  <c r="Y316" i="12"/>
  <c r="Y405" i="12" s="1"/>
  <c r="U316" i="12"/>
  <c r="K316" i="12"/>
  <c r="G316" i="12"/>
  <c r="AL316" i="12"/>
  <c r="AH316" i="12"/>
  <c r="AD316" i="12"/>
  <c r="X316" i="12"/>
  <c r="X405" i="12" s="1"/>
  <c r="T316" i="12"/>
  <c r="N316" i="12"/>
  <c r="J316" i="12"/>
  <c r="F316" i="12"/>
  <c r="V316" i="12"/>
  <c r="D316" i="12"/>
  <c r="D405" i="12" s="1"/>
  <c r="AJ316" i="12"/>
  <c r="R316" i="12"/>
  <c r="AF316" i="12"/>
  <c r="L316" i="12"/>
  <c r="Z316" i="12"/>
  <c r="H316" i="12"/>
  <c r="L226" i="11"/>
  <c r="H226" i="11"/>
  <c r="K226" i="11"/>
  <c r="G226" i="11"/>
  <c r="J226" i="11"/>
  <c r="F226" i="11"/>
  <c r="M226" i="11"/>
  <c r="I226" i="11"/>
  <c r="E226" i="11"/>
  <c r="AD226" i="11"/>
  <c r="N226" i="11"/>
  <c r="T226" i="11"/>
  <c r="V226" i="11"/>
  <c r="AG226" i="11"/>
  <c r="W226" i="11"/>
  <c r="R226" i="11"/>
  <c r="AL226" i="11"/>
  <c r="U226" i="11"/>
  <c r="AE226" i="11"/>
  <c r="AF226" i="11"/>
  <c r="S226" i="11"/>
  <c r="AK226" i="11"/>
  <c r="Y226" i="11"/>
  <c r="AH226" i="11"/>
  <c r="Z226" i="11"/>
  <c r="AI226" i="11"/>
  <c r="X226" i="11"/>
  <c r="AJ226" i="11"/>
  <c r="AK315" i="11"/>
  <c r="AG315" i="11"/>
  <c r="AC315" i="11"/>
  <c r="AC404" i="11" s="1"/>
  <c r="W315" i="11"/>
  <c r="W404" i="11" s="1"/>
  <c r="S315" i="11"/>
  <c r="M315" i="11"/>
  <c r="I315" i="11"/>
  <c r="E315" i="11"/>
  <c r="AJ315" i="11"/>
  <c r="AF315" i="11"/>
  <c r="Z315" i="11"/>
  <c r="Z404" i="11" s="1"/>
  <c r="V315" i="11"/>
  <c r="R315" i="11"/>
  <c r="L315" i="11"/>
  <c r="H315" i="11"/>
  <c r="D315" i="11"/>
  <c r="D404" i="11" s="1"/>
  <c r="AH315" i="11"/>
  <c r="X315" i="11"/>
  <c r="N315" i="11"/>
  <c r="F315" i="11"/>
  <c r="AE315" i="11"/>
  <c r="U315" i="11"/>
  <c r="K315" i="11"/>
  <c r="AL315" i="11"/>
  <c r="AD315" i="11"/>
  <c r="T315" i="11"/>
  <c r="T404" i="11" s="1"/>
  <c r="J315" i="11"/>
  <c r="AI315" i="11"/>
  <c r="Y315" i="11"/>
  <c r="Q315" i="11"/>
  <c r="Q404" i="11" s="1"/>
  <c r="G315" i="11"/>
  <c r="D226" i="11"/>
  <c r="D123" i="11"/>
  <c r="AE226" i="8"/>
  <c r="S226" i="8"/>
  <c r="Y226" i="8"/>
  <c r="AK226" i="8"/>
  <c r="T226" i="8"/>
  <c r="AF226" i="8"/>
  <c r="X226" i="8"/>
  <c r="AJ226" i="8"/>
  <c r="AI226" i="8"/>
  <c r="W226" i="8"/>
  <c r="AG226" i="8"/>
  <c r="U226" i="8"/>
  <c r="AD226" i="8"/>
  <c r="R226" i="8"/>
  <c r="AH226" i="8"/>
  <c r="V226" i="8"/>
  <c r="N226" i="8"/>
  <c r="AL226" i="8"/>
  <c r="Z226" i="8"/>
  <c r="K226" i="10"/>
  <c r="G226" i="10"/>
  <c r="N226" i="10"/>
  <c r="J226" i="10"/>
  <c r="F226" i="10"/>
  <c r="M226" i="10"/>
  <c r="I226" i="10"/>
  <c r="E226" i="10"/>
  <c r="L226" i="10"/>
  <c r="H226" i="10"/>
  <c r="AD226" i="10"/>
  <c r="AJ226" i="10"/>
  <c r="AG226" i="10"/>
  <c r="AE226" i="10"/>
  <c r="W226" i="10"/>
  <c r="T226" i="10"/>
  <c r="Y226" i="10"/>
  <c r="R226" i="10"/>
  <c r="AF226" i="10"/>
  <c r="AH226" i="10"/>
  <c r="AK226" i="10"/>
  <c r="AI226" i="10"/>
  <c r="AL226" i="10"/>
  <c r="V226" i="10"/>
  <c r="X226" i="10"/>
  <c r="U226" i="10"/>
  <c r="Z226" i="10"/>
  <c r="S226" i="10"/>
  <c r="Q225" i="10"/>
  <c r="Q315" i="10" s="1"/>
  <c r="Q404" i="10" s="1"/>
  <c r="L226" i="8"/>
  <c r="H226" i="8"/>
  <c r="K226" i="8"/>
  <c r="G226" i="8"/>
  <c r="J226" i="8"/>
  <c r="F226" i="8"/>
  <c r="M226" i="8"/>
  <c r="I226" i="8"/>
  <c r="E226" i="8"/>
  <c r="AC224" i="10"/>
  <c r="AC314" i="10" s="1"/>
  <c r="AC403" i="10" s="1"/>
  <c r="AL403" i="10"/>
  <c r="D226" i="10"/>
  <c r="P122" i="10"/>
  <c r="D123" i="10"/>
  <c r="AB121" i="10"/>
  <c r="AL315" i="10"/>
  <c r="AH315" i="10"/>
  <c r="AH404" i="10" s="1"/>
  <c r="AD315" i="10"/>
  <c r="AD404" i="10" s="1"/>
  <c r="X315" i="10"/>
  <c r="X404" i="10" s="1"/>
  <c r="T315" i="10"/>
  <c r="T404" i="10" s="1"/>
  <c r="N315" i="10"/>
  <c r="N404" i="10" s="1"/>
  <c r="J315" i="10"/>
  <c r="J404" i="10" s="1"/>
  <c r="F315" i="10"/>
  <c r="F404" i="10" s="1"/>
  <c r="AK315" i="10"/>
  <c r="AK404" i="10" s="1"/>
  <c r="AG315" i="10"/>
  <c r="AG404" i="10" s="1"/>
  <c r="W315" i="10"/>
  <c r="W404" i="10" s="1"/>
  <c r="S315" i="10"/>
  <c r="S404" i="10" s="1"/>
  <c r="M315" i="10"/>
  <c r="M404" i="10" s="1"/>
  <c r="I315" i="10"/>
  <c r="I404" i="10" s="1"/>
  <c r="E315" i="10"/>
  <c r="E404" i="10" s="1"/>
  <c r="AJ315" i="10"/>
  <c r="AJ404" i="10" s="1"/>
  <c r="AF315" i="10"/>
  <c r="AF404" i="10" s="1"/>
  <c r="Z315" i="10"/>
  <c r="Z404" i="10" s="1"/>
  <c r="V315" i="10"/>
  <c r="V404" i="10" s="1"/>
  <c r="R315" i="10"/>
  <c r="R404" i="10" s="1"/>
  <c r="L315" i="10"/>
  <c r="L404" i="10" s="1"/>
  <c r="H315" i="10"/>
  <c r="H404" i="10" s="1"/>
  <c r="D315" i="10"/>
  <c r="D404" i="10" s="1"/>
  <c r="AI315" i="10"/>
  <c r="AI404" i="10" s="1"/>
  <c r="AE315" i="10"/>
  <c r="AE404" i="10" s="1"/>
  <c r="Y315" i="10"/>
  <c r="Y404" i="10" s="1"/>
  <c r="U315" i="10"/>
  <c r="U404" i="10" s="1"/>
  <c r="K315" i="10"/>
  <c r="K404" i="10" s="1"/>
  <c r="G315" i="10"/>
  <c r="G404" i="10" s="1"/>
  <c r="D226" i="8"/>
  <c r="D123" i="8"/>
  <c r="AI315" i="8"/>
  <c r="AI404" i="8" s="1"/>
  <c r="AE315" i="8"/>
  <c r="AE404" i="8" s="1"/>
  <c r="Y315" i="8"/>
  <c r="Y404" i="8" s="1"/>
  <c r="U315" i="8"/>
  <c r="U404" i="8" s="1"/>
  <c r="Q315" i="8"/>
  <c r="Q404" i="8" s="1"/>
  <c r="K315" i="8"/>
  <c r="K404" i="8" s="1"/>
  <c r="G315" i="8"/>
  <c r="G404" i="8" s="1"/>
  <c r="AH315" i="8"/>
  <c r="AH404" i="8" s="1"/>
  <c r="AC315" i="8"/>
  <c r="AC404" i="8" s="1"/>
  <c r="V315" i="8"/>
  <c r="V404" i="8" s="1"/>
  <c r="N315" i="8"/>
  <c r="N404" i="8" s="1"/>
  <c r="I315" i="8"/>
  <c r="I404" i="8" s="1"/>
  <c r="D315" i="8"/>
  <c r="D404" i="8" s="1"/>
  <c r="AL315" i="8"/>
  <c r="AL404" i="8" s="1"/>
  <c r="AG315" i="8"/>
  <c r="AG404" i="8" s="1"/>
  <c r="Z315" i="8"/>
  <c r="Z404" i="8" s="1"/>
  <c r="T315" i="8"/>
  <c r="T404" i="8" s="1"/>
  <c r="M315" i="8"/>
  <c r="M404" i="8" s="1"/>
  <c r="H315" i="8"/>
  <c r="H404" i="8" s="1"/>
  <c r="AK315" i="8"/>
  <c r="AK404" i="8" s="1"/>
  <c r="AF315" i="8"/>
  <c r="AF404" i="8" s="1"/>
  <c r="X315" i="8"/>
  <c r="X404" i="8" s="1"/>
  <c r="S315" i="8"/>
  <c r="S404" i="8" s="1"/>
  <c r="L315" i="8"/>
  <c r="L404" i="8" s="1"/>
  <c r="F315" i="8"/>
  <c r="F404" i="8" s="1"/>
  <c r="AJ315" i="8"/>
  <c r="AJ404" i="8" s="1"/>
  <c r="AD315" i="8"/>
  <c r="AD404" i="8" s="1"/>
  <c r="W315" i="8"/>
  <c r="W404" i="8" s="1"/>
  <c r="R315" i="8"/>
  <c r="R404" i="8" s="1"/>
  <c r="J315" i="8"/>
  <c r="J404" i="8" s="1"/>
  <c r="E315" i="8"/>
  <c r="E404" i="8" s="1"/>
  <c r="F225" i="7"/>
  <c r="J225" i="7"/>
  <c r="D225" i="7"/>
  <c r="G225" i="7"/>
  <c r="K225" i="7"/>
  <c r="E225" i="7"/>
  <c r="I225" i="7"/>
  <c r="H225" i="7"/>
  <c r="L225" i="7"/>
  <c r="M225" i="7"/>
  <c r="T225" i="7"/>
  <c r="AC225" i="7"/>
  <c r="S225" i="7"/>
  <c r="AD225" i="7"/>
  <c r="Y225" i="7"/>
  <c r="AF225" i="7"/>
  <c r="R225" i="7"/>
  <c r="AJ225" i="7"/>
  <c r="Q225" i="7"/>
  <c r="AE225" i="7"/>
  <c r="V225" i="7"/>
  <c r="U225" i="7"/>
  <c r="AI225" i="7"/>
  <c r="AK225" i="7"/>
  <c r="X225" i="7"/>
  <c r="AG225" i="7"/>
  <c r="W225" i="7"/>
  <c r="AH225" i="7"/>
  <c r="AJ314" i="7"/>
  <c r="AJ403" i="7" s="1"/>
  <c r="AF314" i="7"/>
  <c r="AF403" i="7" s="1"/>
  <c r="AB314" i="7"/>
  <c r="AB403" i="7" s="1"/>
  <c r="AI314" i="7"/>
  <c r="AI403" i="7" s="1"/>
  <c r="AE314" i="7"/>
  <c r="AE403" i="7" s="1"/>
  <c r="AH314" i="7"/>
  <c r="AH403" i="7" s="1"/>
  <c r="AD314" i="7"/>
  <c r="AD403" i="7" s="1"/>
  <c r="AG314" i="7"/>
  <c r="AG403" i="7" s="1"/>
  <c r="AC314" i="7"/>
  <c r="AC403" i="7" s="1"/>
  <c r="X314" i="7"/>
  <c r="X403" i="7" s="1"/>
  <c r="T314" i="7"/>
  <c r="T403" i="7" s="1"/>
  <c r="P314" i="7"/>
  <c r="P403" i="7" s="1"/>
  <c r="W314" i="7"/>
  <c r="W403" i="7" s="1"/>
  <c r="S314" i="7"/>
  <c r="S403" i="7" s="1"/>
  <c r="AK314" i="7"/>
  <c r="AK403" i="7" s="1"/>
  <c r="V314" i="7"/>
  <c r="V403" i="7" s="1"/>
  <c r="R314" i="7"/>
  <c r="R403" i="7" s="1"/>
  <c r="U314" i="7"/>
  <c r="U403" i="7" s="1"/>
  <c r="Q314" i="7"/>
  <c r="Q403" i="7" s="1"/>
  <c r="H314" i="7"/>
  <c r="H403" i="7" s="1"/>
  <c r="L314" i="7"/>
  <c r="L403" i="7" s="1"/>
  <c r="D314" i="7"/>
  <c r="D403" i="7" s="1"/>
  <c r="E314" i="7"/>
  <c r="E403" i="7" s="1"/>
  <c r="I314" i="7"/>
  <c r="I403" i="7" s="1"/>
  <c r="M314" i="7"/>
  <c r="M403" i="7" s="1"/>
  <c r="Y314" i="7"/>
  <c r="Y403" i="7" s="1"/>
  <c r="F314" i="7"/>
  <c r="F403" i="7" s="1"/>
  <c r="J314" i="7"/>
  <c r="J403" i="7" s="1"/>
  <c r="K314" i="7"/>
  <c r="K403" i="7" s="1"/>
  <c r="G314" i="7"/>
  <c r="G403" i="7" s="1"/>
  <c r="AG121" i="6"/>
  <c r="AC121" i="6"/>
  <c r="L123" i="11"/>
  <c r="Q123" i="12"/>
  <c r="Q121" i="6"/>
  <c r="S124" i="12"/>
  <c r="Q122" i="7"/>
  <c r="AI123" i="8"/>
  <c r="F123" i="10"/>
  <c r="J123" i="11"/>
  <c r="I123" i="10"/>
  <c r="P123" i="7"/>
  <c r="AK122" i="7"/>
  <c r="AH123" i="8"/>
  <c r="AJ123" i="8"/>
  <c r="AG123" i="11"/>
  <c r="AJ121" i="6"/>
  <c r="H121" i="6"/>
  <c r="R123" i="11"/>
  <c r="AF123" i="10"/>
  <c r="AL123" i="11"/>
  <c r="G124" i="12"/>
  <c r="M123" i="8"/>
  <c r="AI122" i="7"/>
  <c r="AK123" i="11"/>
  <c r="X123" i="10"/>
  <c r="AF122" i="7"/>
  <c r="J124" i="12"/>
  <c r="G123" i="11"/>
  <c r="AC122" i="12"/>
  <c r="R121" i="6"/>
  <c r="AH124" i="12"/>
  <c r="X123" i="11"/>
  <c r="Z123" i="10"/>
  <c r="AK121" i="6"/>
  <c r="J121" i="6"/>
  <c r="R122" i="7"/>
  <c r="AH121" i="6"/>
  <c r="T121" i="6"/>
  <c r="I124" i="12"/>
  <c r="AC122" i="7"/>
  <c r="Y123" i="8"/>
  <c r="W124" i="12"/>
  <c r="Y122" i="7"/>
  <c r="AK123" i="8"/>
  <c r="AE124" i="12"/>
  <c r="J122" i="7"/>
  <c r="Y124" i="12"/>
  <c r="AE122" i="7"/>
  <c r="F123" i="8"/>
  <c r="AE121" i="6"/>
  <c r="G121" i="6"/>
  <c r="AC121" i="10"/>
  <c r="J123" i="10"/>
  <c r="K122" i="7"/>
  <c r="W123" i="11"/>
  <c r="Y123" i="10"/>
  <c r="L123" i="10"/>
  <c r="I123" i="11"/>
  <c r="H123" i="10"/>
  <c r="AD123" i="10"/>
  <c r="AL123" i="8"/>
  <c r="L123" i="8"/>
  <c r="AD122" i="7"/>
  <c r="H124" i="12"/>
  <c r="T123" i="11"/>
  <c r="F122" i="7"/>
  <c r="M121" i="6"/>
  <c r="AK124" i="12"/>
  <c r="E124" i="12"/>
  <c r="AF121" i="6"/>
  <c r="D121" i="6"/>
  <c r="AF123" i="11"/>
  <c r="AL123" i="10"/>
  <c r="Z123" i="11"/>
  <c r="M124" i="12"/>
  <c r="H123" i="8"/>
  <c r="K123" i="11"/>
  <c r="AI123" i="11"/>
  <c r="Q122" i="10"/>
  <c r="M123" i="11"/>
  <c r="U123" i="8"/>
  <c r="J123" i="8"/>
  <c r="AI121" i="6"/>
  <c r="T124" i="12"/>
  <c r="D122" i="7"/>
  <c r="T123" i="8"/>
  <c r="R123" i="8"/>
  <c r="U122" i="7"/>
  <c r="N123" i="10"/>
  <c r="AL124" i="12"/>
  <c r="W122" i="7"/>
  <c r="AG123" i="8"/>
  <c r="K123" i="8"/>
  <c r="V124" i="12"/>
  <c r="AK123" i="10"/>
  <c r="L121" i="6"/>
  <c r="E123" i="11"/>
  <c r="AJ122" i="7"/>
  <c r="X121" i="6"/>
  <c r="F121" i="6"/>
  <c r="X122" i="7"/>
  <c r="N123" i="8"/>
  <c r="S123" i="10"/>
  <c r="N123" i="11"/>
  <c r="V122" i="7"/>
  <c r="W123" i="8"/>
  <c r="AD123" i="8"/>
  <c r="S122" i="7"/>
  <c r="T123" i="10"/>
  <c r="M122" i="7"/>
  <c r="S123" i="8"/>
  <c r="F124" i="12"/>
  <c r="AH123" i="11"/>
  <c r="V123" i="11"/>
  <c r="S123" i="11"/>
  <c r="W123" i="10"/>
  <c r="K121" i="6"/>
  <c r="G123" i="8"/>
  <c r="E122" i="7"/>
  <c r="H122" i="7"/>
  <c r="AI124" i="12"/>
  <c r="AD121" i="6"/>
  <c r="AE123" i="10"/>
  <c r="AG123" i="10"/>
  <c r="Y123" i="11"/>
  <c r="U121" i="6"/>
  <c r="X124" i="12"/>
  <c r="U123" i="10"/>
  <c r="Y121" i="6"/>
  <c r="I121" i="6"/>
  <c r="F123" i="11"/>
  <c r="E123" i="10"/>
  <c r="I122" i="7"/>
  <c r="AE123" i="11"/>
  <c r="AI123" i="10"/>
  <c r="AH123" i="10"/>
  <c r="AD123" i="11"/>
  <c r="AJ123" i="10"/>
  <c r="V123" i="10"/>
  <c r="AF123" i="8"/>
  <c r="V121" i="6"/>
  <c r="W121" i="6"/>
  <c r="N124" i="12"/>
  <c r="I123" i="8"/>
  <c r="AD124" i="12"/>
  <c r="Z124" i="12"/>
  <c r="AG122" i="7"/>
  <c r="AB122" i="7"/>
  <c r="L124" i="12"/>
  <c r="L122" i="7"/>
  <c r="U124" i="12"/>
  <c r="V123" i="8"/>
  <c r="U123" i="11"/>
  <c r="X123" i="8"/>
  <c r="G123" i="10"/>
  <c r="K123" i="10"/>
  <c r="Z123" i="8"/>
  <c r="S121" i="6"/>
  <c r="AJ124" i="12"/>
  <c r="AE123" i="8"/>
  <c r="AH122" i="7"/>
  <c r="G122" i="7"/>
  <c r="E123" i="8"/>
  <c r="AJ123" i="11"/>
  <c r="AG124" i="12"/>
  <c r="T122" i="7"/>
  <c r="AF124" i="12"/>
  <c r="K124" i="12"/>
  <c r="E121" i="6"/>
  <c r="H123" i="11"/>
  <c r="M123" i="10"/>
  <c r="Y314" i="6" l="1"/>
  <c r="AF443" i="13"/>
  <c r="AF444" i="13" s="1"/>
  <c r="AF445" i="13" s="1"/>
  <c r="AF446" i="13" s="1"/>
  <c r="AF447" i="13" s="1"/>
  <c r="AF448" i="13" s="1"/>
  <c r="AF449" i="13" s="1"/>
  <c r="AF450" i="13" s="1"/>
  <c r="AE443" i="13"/>
  <c r="AE444" i="13" s="1"/>
  <c r="AE445" i="13" s="1"/>
  <c r="AE446" i="13" s="1"/>
  <c r="AE447" i="13" s="1"/>
  <c r="AE448" i="13" s="1"/>
  <c r="AE449" i="13" s="1"/>
  <c r="AE450" i="13" s="1"/>
  <c r="U443" i="14"/>
  <c r="U444" i="14" s="1"/>
  <c r="U445" i="14" s="1"/>
  <c r="U446" i="14" s="1"/>
  <c r="U447" i="14" s="1"/>
  <c r="U448" i="14" s="1"/>
  <c r="U449" i="14" s="1"/>
  <c r="U450" i="14" s="1"/>
  <c r="AJ443" i="13"/>
  <c r="AJ444" i="13" s="1"/>
  <c r="AJ445" i="13" s="1"/>
  <c r="AJ446" i="13" s="1"/>
  <c r="AJ447" i="13" s="1"/>
  <c r="AJ448" i="13" s="1"/>
  <c r="AJ449" i="13" s="1"/>
  <c r="AJ450" i="13" s="1"/>
  <c r="AC443" i="13"/>
  <c r="AC444" i="13" s="1"/>
  <c r="AC445" i="13" s="1"/>
  <c r="AC446" i="13" s="1"/>
  <c r="AC447" i="13" s="1"/>
  <c r="AC448" i="13" s="1"/>
  <c r="AC449" i="13" s="1"/>
  <c r="AC450" i="13" s="1"/>
  <c r="AF443" i="14"/>
  <c r="AF444" i="14" s="1"/>
  <c r="AF445" i="14" s="1"/>
  <c r="AF446" i="14" s="1"/>
  <c r="AF447" i="14" s="1"/>
  <c r="AF448" i="14" s="1"/>
  <c r="AF449" i="14" s="1"/>
  <c r="AC443" i="14"/>
  <c r="AC444" i="14" s="1"/>
  <c r="AC445" i="14" s="1"/>
  <c r="AC446" i="14" s="1"/>
  <c r="AC447" i="14" s="1"/>
  <c r="AC448" i="14" s="1"/>
  <c r="AC449" i="14" s="1"/>
  <c r="AC450" i="14" s="1"/>
  <c r="AL443" i="13"/>
  <c r="AL444" i="13" s="1"/>
  <c r="AL445" i="13" s="1"/>
  <c r="AL446" i="13" s="1"/>
  <c r="AL447" i="13" s="1"/>
  <c r="AL448" i="13" s="1"/>
  <c r="AL449" i="13" s="1"/>
  <c r="AL450" i="13" s="1"/>
  <c r="AG443" i="13"/>
  <c r="AG444" i="13" s="1"/>
  <c r="AG445" i="13" s="1"/>
  <c r="AG446" i="13" s="1"/>
  <c r="AG447" i="13" s="1"/>
  <c r="AG448" i="13" s="1"/>
  <c r="AG449" i="13" s="1"/>
  <c r="AG450" i="13" s="1"/>
  <c r="AK443" i="14"/>
  <c r="AK444" i="14" s="1"/>
  <c r="AK445" i="14" s="1"/>
  <c r="AK446" i="14" s="1"/>
  <c r="AK447" i="14" s="1"/>
  <c r="AK448" i="14" s="1"/>
  <c r="AK449" i="14" s="1"/>
  <c r="AK450" i="14" s="1"/>
  <c r="AI443" i="14"/>
  <c r="AI444" i="14" s="1"/>
  <c r="AI445" i="14" s="1"/>
  <c r="AI446" i="14" s="1"/>
  <c r="AI447" i="14" s="1"/>
  <c r="AI448" i="14" s="1"/>
  <c r="AI449" i="14" s="1"/>
  <c r="AI450" i="14" s="1"/>
  <c r="W443" i="14"/>
  <c r="W444" i="14" s="1"/>
  <c r="W445" i="14" s="1"/>
  <c r="W446" i="14" s="1"/>
  <c r="W447" i="14" s="1"/>
  <c r="W448" i="14" s="1"/>
  <c r="W449" i="14" s="1"/>
  <c r="W450" i="14" s="1"/>
  <c r="AD443" i="14"/>
  <c r="AD444" i="14" s="1"/>
  <c r="AD445" i="14" s="1"/>
  <c r="AD446" i="14" s="1"/>
  <c r="AD447" i="14" s="1"/>
  <c r="AD448" i="14" s="1"/>
  <c r="AD449" i="14" s="1"/>
  <c r="AD450" i="14" s="1"/>
  <c r="AK443" i="13"/>
  <c r="AK444" i="13" s="1"/>
  <c r="AK445" i="13" s="1"/>
  <c r="AK446" i="13" s="1"/>
  <c r="AK447" i="13" s="1"/>
  <c r="AK448" i="13" s="1"/>
  <c r="AK449" i="13" s="1"/>
  <c r="AK450" i="13" s="1"/>
  <c r="AE443" i="14"/>
  <c r="AE444" i="14" s="1"/>
  <c r="AE445" i="14" s="1"/>
  <c r="AE446" i="14" s="1"/>
  <c r="AE447" i="14" s="1"/>
  <c r="AE448" i="14" s="1"/>
  <c r="AE449" i="14" s="1"/>
  <c r="AE450" i="14" s="1"/>
  <c r="AH443" i="14"/>
  <c r="AH444" i="14" s="1"/>
  <c r="AH445" i="14" s="1"/>
  <c r="AH446" i="14" s="1"/>
  <c r="AH447" i="14" s="1"/>
  <c r="AH448" i="14" s="1"/>
  <c r="AH449" i="14" s="1"/>
  <c r="AH450" i="14" s="1"/>
  <c r="AD443" i="13"/>
  <c r="AD444" i="13" s="1"/>
  <c r="AD445" i="13" s="1"/>
  <c r="AD446" i="13" s="1"/>
  <c r="AD447" i="13" s="1"/>
  <c r="AD448" i="13" s="1"/>
  <c r="AD449" i="13" s="1"/>
  <c r="AD450" i="13" s="1"/>
  <c r="AH443" i="13"/>
  <c r="AH444" i="13" s="1"/>
  <c r="AH445" i="13" s="1"/>
  <c r="AH446" i="13" s="1"/>
  <c r="AH447" i="13" s="1"/>
  <c r="AH448" i="13" s="1"/>
  <c r="AH449" i="13" s="1"/>
  <c r="AH450" i="13" s="1"/>
  <c r="Q443" i="13"/>
  <c r="Q444" i="13" s="1"/>
  <c r="Q445" i="13" s="1"/>
  <c r="Q446" i="13" s="1"/>
  <c r="Q447" i="13" s="1"/>
  <c r="Q448" i="13" s="1"/>
  <c r="Q449" i="13" s="1"/>
  <c r="Q450" i="13" s="1"/>
  <c r="AI443" i="13"/>
  <c r="AI444" i="13" s="1"/>
  <c r="AI445" i="13" s="1"/>
  <c r="AI446" i="13" s="1"/>
  <c r="AI447" i="13" s="1"/>
  <c r="AI448" i="13" s="1"/>
  <c r="AI449" i="13" s="1"/>
  <c r="AI450" i="13" s="1"/>
  <c r="AG443" i="14"/>
  <c r="AG444" i="14" s="1"/>
  <c r="AG445" i="14" s="1"/>
  <c r="AG446" i="14" s="1"/>
  <c r="AG447" i="14" s="1"/>
  <c r="AG448" i="14" s="1"/>
  <c r="AG449" i="14" s="1"/>
  <c r="AG450" i="14" s="1"/>
  <c r="V443" i="14"/>
  <c r="V444" i="14" s="1"/>
  <c r="V445" i="14" s="1"/>
  <c r="V446" i="14" s="1"/>
  <c r="V447" i="14" s="1"/>
  <c r="V448" i="14" s="1"/>
  <c r="V449" i="14" s="1"/>
  <c r="V450" i="14" s="1"/>
  <c r="AJ443" i="14"/>
  <c r="AJ444" i="14" s="1"/>
  <c r="AJ445" i="14" s="1"/>
  <c r="AJ446" i="14" s="1"/>
  <c r="AJ447" i="14" s="1"/>
  <c r="AJ448" i="14" s="1"/>
  <c r="AJ449" i="14" s="1"/>
  <c r="AJ450" i="14" s="1"/>
  <c r="AL443" i="14"/>
  <c r="AL444" i="14" s="1"/>
  <c r="AL445" i="14" s="1"/>
  <c r="AL446" i="14" s="1"/>
  <c r="AL447" i="14" s="1"/>
  <c r="AL448" i="14" s="1"/>
  <c r="AL449" i="14" s="1"/>
  <c r="AL450" i="14" s="1"/>
  <c r="BJ426" i="14"/>
  <c r="G65" i="9"/>
  <c r="BD426" i="14"/>
  <c r="D65" i="9"/>
  <c r="BA426" i="14"/>
  <c r="AB64" i="9"/>
  <c r="P64" i="9"/>
  <c r="U64" i="9"/>
  <c r="AG64" i="9"/>
  <c r="M64" i="9"/>
  <c r="F65" i="9"/>
  <c r="BC426" i="14"/>
  <c r="AE64" i="9"/>
  <c r="S64" i="9"/>
  <c r="AD64" i="9"/>
  <c r="R64" i="9"/>
  <c r="I314" i="6"/>
  <c r="E65" i="9"/>
  <c r="BB426" i="14"/>
  <c r="L65" i="9"/>
  <c r="BI426" i="14"/>
  <c r="I65" i="9"/>
  <c r="BF426" i="14"/>
  <c r="H65" i="9"/>
  <c r="BE426" i="14"/>
  <c r="T64" i="9"/>
  <c r="AF64" i="9"/>
  <c r="AC64" i="9"/>
  <c r="Q64" i="9"/>
  <c r="AH64" i="9"/>
  <c r="V64" i="9"/>
  <c r="AJ64" i="9"/>
  <c r="X64" i="9"/>
  <c r="Y403" i="6"/>
  <c r="K65" i="9"/>
  <c r="BH426" i="14"/>
  <c r="J65" i="9"/>
  <c r="BG426" i="14"/>
  <c r="AK63" i="9"/>
  <c r="Y63" i="9"/>
  <c r="AI64" i="9"/>
  <c r="W64" i="9"/>
  <c r="AF450" i="14"/>
  <c r="X432" i="14"/>
  <c r="Y432" i="14"/>
  <c r="Z432" i="14"/>
  <c r="S433" i="14"/>
  <c r="T432" i="14"/>
  <c r="X439" i="13"/>
  <c r="R433" i="13"/>
  <c r="Y437" i="13"/>
  <c r="Z441" i="13"/>
  <c r="V432" i="13"/>
  <c r="S436" i="13"/>
  <c r="U438" i="13"/>
  <c r="W432" i="13"/>
  <c r="T439" i="13"/>
  <c r="AS426" i="14"/>
  <c r="I427" i="14"/>
  <c r="F427" i="14"/>
  <c r="AP426" i="14"/>
  <c r="M427" i="14"/>
  <c r="AW426" i="14"/>
  <c r="G427" i="14"/>
  <c r="AQ426" i="14"/>
  <c r="AV426" i="14"/>
  <c r="L427" i="14"/>
  <c r="AR426" i="14"/>
  <c r="H427" i="14"/>
  <c r="J427" i="14"/>
  <c r="AT426" i="14"/>
  <c r="N427" i="14"/>
  <c r="AX426" i="14"/>
  <c r="K427" i="14"/>
  <c r="AU426" i="14"/>
  <c r="E427" i="14"/>
  <c r="AO426" i="14"/>
  <c r="N426" i="13"/>
  <c r="BJ426" i="13" s="1"/>
  <c r="AX425" i="13"/>
  <c r="H427" i="13"/>
  <c r="BD427" i="13" s="1"/>
  <c r="AR426" i="13"/>
  <c r="M427" i="13"/>
  <c r="BI427" i="13" s="1"/>
  <c r="AW426" i="13"/>
  <c r="AP426" i="13"/>
  <c r="F427" i="13"/>
  <c r="BB427" i="13" s="1"/>
  <c r="AT426" i="13"/>
  <c r="J427" i="13"/>
  <c r="BF427" i="13" s="1"/>
  <c r="L427" i="13"/>
  <c r="BH427" i="13" s="1"/>
  <c r="AV426" i="13"/>
  <c r="G427" i="13"/>
  <c r="BC427" i="13" s="1"/>
  <c r="AQ426" i="13"/>
  <c r="K427" i="13"/>
  <c r="BG427" i="13" s="1"/>
  <c r="AU426" i="13"/>
  <c r="E427" i="13"/>
  <c r="BA427" i="13" s="1"/>
  <c r="AO426" i="13"/>
  <c r="I427" i="13"/>
  <c r="BE427" i="13" s="1"/>
  <c r="AS426" i="13"/>
  <c r="Q388" i="12"/>
  <c r="AO387" i="12"/>
  <c r="R388" i="12"/>
  <c r="AP387" i="12"/>
  <c r="U388" i="12"/>
  <c r="AS387" i="12"/>
  <c r="W388" i="12"/>
  <c r="AU387" i="12"/>
  <c r="S388" i="12"/>
  <c r="AQ387" i="12"/>
  <c r="V388" i="12"/>
  <c r="AT387" i="12"/>
  <c r="T388" i="12"/>
  <c r="AR387" i="12"/>
  <c r="Z388" i="12"/>
  <c r="AX387" i="12"/>
  <c r="E390" i="12"/>
  <c r="AJ388" i="12"/>
  <c r="BH387" i="12"/>
  <c r="AF388" i="12"/>
  <c r="BD387" i="12"/>
  <c r="AE388" i="12"/>
  <c r="BC387" i="12"/>
  <c r="L389" i="12"/>
  <c r="AV388" i="12"/>
  <c r="K390" i="12"/>
  <c r="AI388" i="12"/>
  <c r="BG387" i="12"/>
  <c r="AL388" i="12"/>
  <c r="BJ387" i="12"/>
  <c r="AK388" i="12"/>
  <c r="BI387" i="12"/>
  <c r="AG388" i="12"/>
  <c r="BE387" i="12"/>
  <c r="I390" i="12"/>
  <c r="F390" i="12"/>
  <c r="AD388" i="12"/>
  <c r="BB387" i="12"/>
  <c r="N390" i="12"/>
  <c r="AC388" i="12"/>
  <c r="BA387" i="12"/>
  <c r="AH388" i="12"/>
  <c r="BF387" i="12"/>
  <c r="J390" i="12"/>
  <c r="M389" i="12"/>
  <c r="AW388" i="12"/>
  <c r="H390" i="12"/>
  <c r="G390" i="12"/>
  <c r="V388" i="11"/>
  <c r="AT387" i="11"/>
  <c r="X388" i="11"/>
  <c r="AV387" i="11"/>
  <c r="Y388" i="11"/>
  <c r="AW387" i="11"/>
  <c r="U388" i="11"/>
  <c r="AS387" i="11"/>
  <c r="S388" i="11"/>
  <c r="AQ387" i="11"/>
  <c r="R388" i="11"/>
  <c r="AP387" i="11"/>
  <c r="AJ388" i="11"/>
  <c r="BH387" i="11"/>
  <c r="AD388" i="11"/>
  <c r="BB387" i="11"/>
  <c r="M390" i="11"/>
  <c r="AI388" i="11"/>
  <c r="BG387" i="11"/>
  <c r="F390" i="11"/>
  <c r="J390" i="11"/>
  <c r="AE388" i="11"/>
  <c r="BC387" i="11"/>
  <c r="AG388" i="11"/>
  <c r="BE387" i="11"/>
  <c r="AF388" i="11"/>
  <c r="BD387" i="11"/>
  <c r="I390" i="11"/>
  <c r="L390" i="11"/>
  <c r="G390" i="11"/>
  <c r="AL388" i="11"/>
  <c r="BJ387" i="11"/>
  <c r="K389" i="11"/>
  <c r="AU388" i="11"/>
  <c r="H389" i="11"/>
  <c r="AR388" i="11"/>
  <c r="AK388" i="11"/>
  <c r="BI387" i="11"/>
  <c r="N388" i="11"/>
  <c r="AX387" i="11"/>
  <c r="AH388" i="11"/>
  <c r="BF387" i="11"/>
  <c r="E389" i="11"/>
  <c r="BA388" i="11"/>
  <c r="AO388" i="11"/>
  <c r="P227" i="7"/>
  <c r="AB226" i="7"/>
  <c r="F225" i="6"/>
  <c r="G225" i="6"/>
  <c r="I225" i="6"/>
  <c r="L225" i="6"/>
  <c r="E225" i="6"/>
  <c r="H225" i="6"/>
  <c r="D225" i="6"/>
  <c r="J225" i="6"/>
  <c r="K225" i="6"/>
  <c r="W225" i="6"/>
  <c r="T225" i="6"/>
  <c r="T315" i="6" s="1"/>
  <c r="AC225" i="6"/>
  <c r="S225" i="6"/>
  <c r="AI225" i="6"/>
  <c r="Q225" i="6"/>
  <c r="U225" i="6"/>
  <c r="X225" i="6"/>
  <c r="AE225" i="6"/>
  <c r="Y225" i="6"/>
  <c r="M225" i="6"/>
  <c r="AD225" i="6"/>
  <c r="AJ225" i="6"/>
  <c r="AF225" i="6"/>
  <c r="AK225" i="6"/>
  <c r="R225" i="6"/>
  <c r="V225" i="6"/>
  <c r="AH225" i="6"/>
  <c r="AG225" i="6"/>
  <c r="H314" i="6"/>
  <c r="H403" i="6" s="1"/>
  <c r="AA123" i="7"/>
  <c r="E314" i="6"/>
  <c r="E403" i="6" s="1"/>
  <c r="C125" i="7"/>
  <c r="O124" i="7"/>
  <c r="C228" i="7"/>
  <c r="C318" i="7" s="1"/>
  <c r="C407" i="7" s="1"/>
  <c r="C314" i="6"/>
  <c r="C403" i="6" s="1"/>
  <c r="F314" i="6"/>
  <c r="F403" i="6" s="1"/>
  <c r="G314" i="6"/>
  <c r="G403" i="6" s="1"/>
  <c r="J314" i="6"/>
  <c r="J403" i="6" s="1"/>
  <c r="D314" i="6"/>
  <c r="D403" i="6" s="1"/>
  <c r="K314" i="6"/>
  <c r="K403" i="6" s="1"/>
  <c r="AK314" i="6"/>
  <c r="AK403" i="6" s="1"/>
  <c r="U314" i="6"/>
  <c r="U403" i="6" s="1"/>
  <c r="Q314" i="6"/>
  <c r="Q403" i="6" s="1"/>
  <c r="P314" i="6"/>
  <c r="P403" i="6" s="1"/>
  <c r="AI314" i="6"/>
  <c r="AI403" i="6" s="1"/>
  <c r="AE314" i="6"/>
  <c r="AE403" i="6" s="1"/>
  <c r="M314" i="6"/>
  <c r="M403" i="6" s="1"/>
  <c r="AD314" i="6"/>
  <c r="AD403" i="6" s="1"/>
  <c r="AG314" i="6"/>
  <c r="AG403" i="6" s="1"/>
  <c r="AB314" i="6"/>
  <c r="AB403" i="6" s="1"/>
  <c r="AJ314" i="6"/>
  <c r="AJ403" i="6" s="1"/>
  <c r="AC314" i="6"/>
  <c r="AC403" i="6" s="1"/>
  <c r="V314" i="6"/>
  <c r="V403" i="6" s="1"/>
  <c r="R314" i="6"/>
  <c r="R403" i="6" s="1"/>
  <c r="T314" i="6"/>
  <c r="T403" i="6" s="1"/>
  <c r="X314" i="6"/>
  <c r="X403" i="6" s="1"/>
  <c r="AF314" i="6"/>
  <c r="AF403" i="6" s="1"/>
  <c r="W314" i="6"/>
  <c r="W403" i="6" s="1"/>
  <c r="AH314" i="6"/>
  <c r="AH403" i="6" s="1"/>
  <c r="I403" i="6"/>
  <c r="S314" i="6"/>
  <c r="S403" i="6" s="1"/>
  <c r="L314" i="6"/>
  <c r="L403" i="6" s="1"/>
  <c r="C122" i="6"/>
  <c r="C225" i="6"/>
  <c r="J315" i="6"/>
  <c r="G315" i="6"/>
  <c r="AC226" i="12"/>
  <c r="AC316" i="12" s="1"/>
  <c r="K228" i="12"/>
  <c r="G228" i="12"/>
  <c r="N228" i="12"/>
  <c r="J228" i="12"/>
  <c r="F228" i="12"/>
  <c r="M228" i="12"/>
  <c r="I228" i="12"/>
  <c r="E228" i="12"/>
  <c r="L228" i="12"/>
  <c r="H228" i="12"/>
  <c r="X228" i="12"/>
  <c r="U228" i="12"/>
  <c r="AE228" i="12"/>
  <c r="AH228" i="12"/>
  <c r="AJ228" i="12"/>
  <c r="AG228" i="12"/>
  <c r="AI228" i="12"/>
  <c r="Z228" i="12"/>
  <c r="T228" i="12"/>
  <c r="Y228" i="12"/>
  <c r="V228" i="12"/>
  <c r="W228" i="12"/>
  <c r="S228" i="12"/>
  <c r="AD228" i="12"/>
  <c r="AL228" i="12"/>
  <c r="AF228" i="12"/>
  <c r="AK228" i="12"/>
  <c r="Q227" i="12"/>
  <c r="Q317" i="12" s="1"/>
  <c r="AL317" i="12"/>
  <c r="AH317" i="12"/>
  <c r="AD317" i="12"/>
  <c r="X317" i="12"/>
  <c r="X406" i="12" s="1"/>
  <c r="T317" i="12"/>
  <c r="N317" i="12"/>
  <c r="J317" i="12"/>
  <c r="F317" i="12"/>
  <c r="AK317" i="12"/>
  <c r="AG317" i="12"/>
  <c r="AJ317" i="12"/>
  <c r="AF317" i="12"/>
  <c r="Z317" i="12"/>
  <c r="V317" i="12"/>
  <c r="R317" i="12"/>
  <c r="L317" i="12"/>
  <c r="H317" i="12"/>
  <c r="D317" i="12"/>
  <c r="D406" i="12" s="1"/>
  <c r="AI317" i="12"/>
  <c r="AE317" i="12"/>
  <c r="Y317" i="12"/>
  <c r="Y406" i="12" s="1"/>
  <c r="U317" i="12"/>
  <c r="K317" i="12"/>
  <c r="G317" i="12"/>
  <c r="W317" i="12"/>
  <c r="E317" i="12"/>
  <c r="S317" i="12"/>
  <c r="M317" i="12"/>
  <c r="I317" i="12"/>
  <c r="D228" i="12"/>
  <c r="P124" i="12"/>
  <c r="D125" i="12"/>
  <c r="AB123" i="12"/>
  <c r="K227" i="11"/>
  <c r="G227" i="11"/>
  <c r="J227" i="11"/>
  <c r="F227" i="11"/>
  <c r="M227" i="11"/>
  <c r="I227" i="11"/>
  <c r="E227" i="11"/>
  <c r="L227" i="11"/>
  <c r="H227" i="11"/>
  <c r="AD227" i="11"/>
  <c r="N227" i="11"/>
  <c r="T227" i="11"/>
  <c r="V227" i="11"/>
  <c r="AG227" i="11"/>
  <c r="W227" i="11"/>
  <c r="R227" i="11"/>
  <c r="AL227" i="11"/>
  <c r="U227" i="11"/>
  <c r="AE227" i="11"/>
  <c r="AF227" i="11"/>
  <c r="S227" i="11"/>
  <c r="AK227" i="11"/>
  <c r="Y227" i="11"/>
  <c r="AH227" i="11"/>
  <c r="Z227" i="11"/>
  <c r="AI227" i="11"/>
  <c r="X227" i="11"/>
  <c r="AJ227" i="11"/>
  <c r="D227" i="11"/>
  <c r="D124" i="11"/>
  <c r="AL316" i="11"/>
  <c r="AH316" i="11"/>
  <c r="AD316" i="11"/>
  <c r="AJ316" i="11"/>
  <c r="AE316" i="11"/>
  <c r="X316" i="11"/>
  <c r="T316" i="11"/>
  <c r="T405" i="11" s="1"/>
  <c r="N316" i="11"/>
  <c r="J316" i="11"/>
  <c r="F316" i="11"/>
  <c r="AI316" i="11"/>
  <c r="AC316" i="11"/>
  <c r="AC405" i="11" s="1"/>
  <c r="W316" i="11"/>
  <c r="W405" i="11" s="1"/>
  <c r="S316" i="11"/>
  <c r="M316" i="11"/>
  <c r="I316" i="11"/>
  <c r="E316" i="11"/>
  <c r="AK316" i="11"/>
  <c r="Y316" i="11"/>
  <c r="Q316" i="11"/>
  <c r="Q405" i="11" s="1"/>
  <c r="G316" i="11"/>
  <c r="AG316" i="11"/>
  <c r="V316" i="11"/>
  <c r="L316" i="11"/>
  <c r="D316" i="11"/>
  <c r="D405" i="11" s="1"/>
  <c r="AF316" i="11"/>
  <c r="U316" i="11"/>
  <c r="K316" i="11"/>
  <c r="Z316" i="11"/>
  <c r="Z405" i="11" s="1"/>
  <c r="R316" i="11"/>
  <c r="H316" i="11"/>
  <c r="AE227" i="8"/>
  <c r="S227" i="8"/>
  <c r="Y227" i="8"/>
  <c r="AK227" i="8"/>
  <c r="T227" i="8"/>
  <c r="AF227" i="8"/>
  <c r="X227" i="8"/>
  <c r="AJ227" i="8"/>
  <c r="AI227" i="8"/>
  <c r="W227" i="8"/>
  <c r="AG227" i="8"/>
  <c r="U227" i="8"/>
  <c r="AD227" i="8"/>
  <c r="R227" i="8"/>
  <c r="AH227" i="8"/>
  <c r="V227" i="8"/>
  <c r="N227" i="8"/>
  <c r="AL227" i="8"/>
  <c r="Z227" i="8"/>
  <c r="N227" i="10"/>
  <c r="J227" i="10"/>
  <c r="F227" i="10"/>
  <c r="M227" i="10"/>
  <c r="I227" i="10"/>
  <c r="E227" i="10"/>
  <c r="L227" i="10"/>
  <c r="H227" i="10"/>
  <c r="K227" i="10"/>
  <c r="G227" i="10"/>
  <c r="AD227" i="10"/>
  <c r="AJ227" i="10"/>
  <c r="AG227" i="10"/>
  <c r="AE227" i="10"/>
  <c r="W227" i="10"/>
  <c r="T227" i="10"/>
  <c r="Y227" i="10"/>
  <c r="AF227" i="10"/>
  <c r="AH227" i="10"/>
  <c r="AK227" i="10"/>
  <c r="AI227" i="10"/>
  <c r="AL227" i="10"/>
  <c r="V227" i="10"/>
  <c r="X227" i="10"/>
  <c r="U227" i="10"/>
  <c r="Z227" i="10"/>
  <c r="S227" i="10"/>
  <c r="Q226" i="10"/>
  <c r="Q316" i="10" s="1"/>
  <c r="Q405" i="10" s="1"/>
  <c r="K227" i="8"/>
  <c r="G227" i="8"/>
  <c r="J227" i="8"/>
  <c r="F227" i="8"/>
  <c r="M227" i="8"/>
  <c r="I227" i="8"/>
  <c r="E227" i="8"/>
  <c r="L227" i="8"/>
  <c r="H227" i="8"/>
  <c r="AC225" i="10"/>
  <c r="AC315" i="10" s="1"/>
  <c r="AC404" i="10" s="1"/>
  <c r="AL404" i="10"/>
  <c r="D227" i="10"/>
  <c r="D124" i="10"/>
  <c r="P123" i="10"/>
  <c r="AB122" i="10"/>
  <c r="AI316" i="10"/>
  <c r="AI405" i="10" s="1"/>
  <c r="AE316" i="10"/>
  <c r="AE405" i="10" s="1"/>
  <c r="Y316" i="10"/>
  <c r="Y405" i="10" s="1"/>
  <c r="U316" i="10"/>
  <c r="U405" i="10" s="1"/>
  <c r="K316" i="10"/>
  <c r="K405" i="10" s="1"/>
  <c r="G316" i="10"/>
  <c r="G405" i="10" s="1"/>
  <c r="AL316" i="10"/>
  <c r="AH316" i="10"/>
  <c r="AH405" i="10" s="1"/>
  <c r="AD316" i="10"/>
  <c r="AD405" i="10" s="1"/>
  <c r="X316" i="10"/>
  <c r="X405" i="10" s="1"/>
  <c r="T316" i="10"/>
  <c r="T405" i="10" s="1"/>
  <c r="N316" i="10"/>
  <c r="N405" i="10" s="1"/>
  <c r="J316" i="10"/>
  <c r="J405" i="10" s="1"/>
  <c r="F316" i="10"/>
  <c r="F405" i="10" s="1"/>
  <c r="AK316" i="10"/>
  <c r="AK405" i="10" s="1"/>
  <c r="AG316" i="10"/>
  <c r="AG405" i="10" s="1"/>
  <c r="W316" i="10"/>
  <c r="W405" i="10" s="1"/>
  <c r="S316" i="10"/>
  <c r="S405" i="10" s="1"/>
  <c r="M316" i="10"/>
  <c r="M405" i="10" s="1"/>
  <c r="I316" i="10"/>
  <c r="I405" i="10" s="1"/>
  <c r="E316" i="10"/>
  <c r="E405" i="10" s="1"/>
  <c r="AJ316" i="10"/>
  <c r="AJ405" i="10" s="1"/>
  <c r="AF316" i="10"/>
  <c r="AF405" i="10" s="1"/>
  <c r="Z316" i="10"/>
  <c r="Z405" i="10" s="1"/>
  <c r="V316" i="10"/>
  <c r="V405" i="10" s="1"/>
  <c r="R316" i="10"/>
  <c r="R405" i="10" s="1"/>
  <c r="L316" i="10"/>
  <c r="L405" i="10" s="1"/>
  <c r="H316" i="10"/>
  <c r="H405" i="10" s="1"/>
  <c r="D316" i="10"/>
  <c r="D405" i="10" s="1"/>
  <c r="D227" i="8"/>
  <c r="D124" i="8"/>
  <c r="AJ316" i="8"/>
  <c r="AJ405" i="8" s="1"/>
  <c r="AF316" i="8"/>
  <c r="AF405" i="8" s="1"/>
  <c r="Z316" i="8"/>
  <c r="Z405" i="8" s="1"/>
  <c r="V316" i="8"/>
  <c r="V405" i="8" s="1"/>
  <c r="R316" i="8"/>
  <c r="R405" i="8" s="1"/>
  <c r="L316" i="8"/>
  <c r="L405" i="8" s="1"/>
  <c r="H316" i="8"/>
  <c r="H405" i="8" s="1"/>
  <c r="D316" i="8"/>
  <c r="D405" i="8" s="1"/>
  <c r="AI316" i="8"/>
  <c r="AI405" i="8" s="1"/>
  <c r="AD316" i="8"/>
  <c r="AD405" i="8" s="1"/>
  <c r="W316" i="8"/>
  <c r="W405" i="8" s="1"/>
  <c r="Q316" i="8"/>
  <c r="Q405" i="8" s="1"/>
  <c r="J316" i="8"/>
  <c r="J405" i="8" s="1"/>
  <c r="E316" i="8"/>
  <c r="E405" i="8" s="1"/>
  <c r="AH316" i="8"/>
  <c r="AH405" i="8" s="1"/>
  <c r="AC316" i="8"/>
  <c r="AC405" i="8" s="1"/>
  <c r="U316" i="8"/>
  <c r="U405" i="8" s="1"/>
  <c r="N316" i="8"/>
  <c r="N405" i="8" s="1"/>
  <c r="I316" i="8"/>
  <c r="I405" i="8" s="1"/>
  <c r="AL316" i="8"/>
  <c r="AL405" i="8" s="1"/>
  <c r="AG316" i="8"/>
  <c r="AG405" i="8" s="1"/>
  <c r="Y316" i="8"/>
  <c r="Y405" i="8" s="1"/>
  <c r="T316" i="8"/>
  <c r="T405" i="8" s="1"/>
  <c r="M316" i="8"/>
  <c r="M405" i="8" s="1"/>
  <c r="G316" i="8"/>
  <c r="G405" i="8" s="1"/>
  <c r="AK316" i="8"/>
  <c r="AK405" i="8" s="1"/>
  <c r="AE316" i="8"/>
  <c r="AE405" i="8" s="1"/>
  <c r="X316" i="8"/>
  <c r="X405" i="8" s="1"/>
  <c r="S316" i="8"/>
  <c r="S405" i="8" s="1"/>
  <c r="K316" i="8"/>
  <c r="K405" i="8" s="1"/>
  <c r="F316" i="8"/>
  <c r="F405" i="8" s="1"/>
  <c r="F226" i="7"/>
  <c r="J226" i="7"/>
  <c r="D226" i="7"/>
  <c r="G226" i="7"/>
  <c r="K226" i="7"/>
  <c r="E226" i="7"/>
  <c r="I226" i="7"/>
  <c r="H226" i="7"/>
  <c r="L226" i="7"/>
  <c r="M226" i="7"/>
  <c r="T226" i="7"/>
  <c r="AC226" i="7"/>
  <c r="S226" i="7"/>
  <c r="AD226" i="7"/>
  <c r="Y226" i="7"/>
  <c r="AF226" i="7"/>
  <c r="R226" i="7"/>
  <c r="AJ226" i="7"/>
  <c r="Q226" i="7"/>
  <c r="AE226" i="7"/>
  <c r="V226" i="7"/>
  <c r="U226" i="7"/>
  <c r="AI226" i="7"/>
  <c r="AK226" i="7"/>
  <c r="X226" i="7"/>
  <c r="AG226" i="7"/>
  <c r="W226" i="7"/>
  <c r="AH226" i="7"/>
  <c r="AH315" i="7"/>
  <c r="AH404" i="7" s="1"/>
  <c r="AD315" i="7"/>
  <c r="AD404" i="7" s="1"/>
  <c r="AK315" i="7"/>
  <c r="AK404" i="7" s="1"/>
  <c r="AG315" i="7"/>
  <c r="AG404" i="7" s="1"/>
  <c r="AC315" i="7"/>
  <c r="AC404" i="7" s="1"/>
  <c r="AJ315" i="7"/>
  <c r="AJ404" i="7" s="1"/>
  <c r="AF315" i="7"/>
  <c r="AF404" i="7" s="1"/>
  <c r="AB315" i="7"/>
  <c r="AB404" i="7" s="1"/>
  <c r="AI315" i="7"/>
  <c r="AI404" i="7" s="1"/>
  <c r="AE315" i="7"/>
  <c r="AE404" i="7" s="1"/>
  <c r="V315" i="7"/>
  <c r="V404" i="7" s="1"/>
  <c r="R315" i="7"/>
  <c r="R404" i="7" s="1"/>
  <c r="Y315" i="7"/>
  <c r="Y404" i="7" s="1"/>
  <c r="U315" i="7"/>
  <c r="U404" i="7" s="1"/>
  <c r="Q315" i="7"/>
  <c r="Q404" i="7" s="1"/>
  <c r="X315" i="7"/>
  <c r="X404" i="7" s="1"/>
  <c r="T315" i="7"/>
  <c r="T404" i="7" s="1"/>
  <c r="P315" i="7"/>
  <c r="P404" i="7" s="1"/>
  <c r="W315" i="7"/>
  <c r="W404" i="7" s="1"/>
  <c r="S315" i="7"/>
  <c r="S404" i="7" s="1"/>
  <c r="G315" i="7"/>
  <c r="G404" i="7" s="1"/>
  <c r="K315" i="7"/>
  <c r="K404" i="7" s="1"/>
  <c r="H315" i="7"/>
  <c r="H404" i="7" s="1"/>
  <c r="L315" i="7"/>
  <c r="L404" i="7" s="1"/>
  <c r="D315" i="7"/>
  <c r="D404" i="7" s="1"/>
  <c r="E315" i="7"/>
  <c r="E404" i="7" s="1"/>
  <c r="I315" i="7"/>
  <c r="I404" i="7" s="1"/>
  <c r="M315" i="7"/>
  <c r="M404" i="7" s="1"/>
  <c r="F315" i="7"/>
  <c r="F404" i="7" s="1"/>
  <c r="J315" i="7"/>
  <c r="J404" i="7" s="1"/>
  <c r="AF125" i="12"/>
  <c r="W123" i="7"/>
  <c r="U124" i="8"/>
  <c r="H124" i="11"/>
  <c r="L124" i="10"/>
  <c r="J125" i="12"/>
  <c r="H124" i="8"/>
  <c r="M122" i="6"/>
  <c r="G122" i="6"/>
  <c r="V124" i="11"/>
  <c r="AG124" i="10"/>
  <c r="S125" i="12"/>
  <c r="M125" i="12"/>
  <c r="G124" i="8"/>
  <c r="V125" i="12"/>
  <c r="E123" i="7"/>
  <c r="X124" i="8"/>
  <c r="AG124" i="11"/>
  <c r="AE124" i="10"/>
  <c r="V122" i="6"/>
  <c r="AK125" i="12"/>
  <c r="Y123" i="7"/>
  <c r="AD124" i="8"/>
  <c r="AD124" i="11"/>
  <c r="AI124" i="10"/>
  <c r="R124" i="11"/>
  <c r="K125" i="12"/>
  <c r="I124" i="10"/>
  <c r="X124" i="11"/>
  <c r="R122" i="6"/>
  <c r="L124" i="8"/>
  <c r="AE123" i="7"/>
  <c r="Y124" i="10"/>
  <c r="H125" i="12"/>
  <c r="G123" i="7"/>
  <c r="AL125" i="12"/>
  <c r="AI123" i="7"/>
  <c r="AG124" i="8"/>
  <c r="U124" i="11"/>
  <c r="AF124" i="10"/>
  <c r="AF122" i="6"/>
  <c r="E122" i="6"/>
  <c r="X123" i="7"/>
  <c r="N124" i="8"/>
  <c r="AD123" i="7"/>
  <c r="AF124" i="11"/>
  <c r="AK124" i="10"/>
  <c r="F125" i="12"/>
  <c r="K124" i="8"/>
  <c r="R124" i="8"/>
  <c r="H123" i="7"/>
  <c r="AD122" i="6"/>
  <c r="T122" i="6"/>
  <c r="X125" i="12"/>
  <c r="AC123" i="7"/>
  <c r="S123" i="7"/>
  <c r="AF123" i="7"/>
  <c r="AK122" i="6"/>
  <c r="AB123" i="7"/>
  <c r="AC122" i="10"/>
  <c r="Q123" i="10"/>
  <c r="W124" i="11"/>
  <c r="Z124" i="8"/>
  <c r="E124" i="10"/>
  <c r="P124" i="7"/>
  <c r="AK123" i="7"/>
  <c r="V124" i="8"/>
  <c r="E125" i="12"/>
  <c r="E124" i="11"/>
  <c r="AH124" i="11"/>
  <c r="X124" i="10"/>
  <c r="L125" i="12"/>
  <c r="AH123" i="7"/>
  <c r="J124" i="10"/>
  <c r="F124" i="11"/>
  <c r="W124" i="8"/>
  <c r="AH122" i="6"/>
  <c r="AJ125" i="12"/>
  <c r="K123" i="7"/>
  <c r="AE124" i="8"/>
  <c r="AI124" i="8"/>
  <c r="I124" i="11"/>
  <c r="M124" i="10"/>
  <c r="AE124" i="11"/>
  <c r="AH124" i="10"/>
  <c r="AG125" i="12"/>
  <c r="L123" i="7"/>
  <c r="AC122" i="6"/>
  <c r="D122" i="6"/>
  <c r="Z124" i="11"/>
  <c r="U124" i="10"/>
  <c r="S124" i="8"/>
  <c r="Z124" i="10"/>
  <c r="I122" i="6"/>
  <c r="Z125" i="12"/>
  <c r="R123" i="7"/>
  <c r="AK124" i="8"/>
  <c r="AG123" i="7"/>
  <c r="Y124" i="8"/>
  <c r="AI122" i="6"/>
  <c r="AH125" i="12"/>
  <c r="F123" i="7"/>
  <c r="AF124" i="8"/>
  <c r="T123" i="7"/>
  <c r="AH124" i="8"/>
  <c r="AK124" i="11"/>
  <c r="AL124" i="10"/>
  <c r="X122" i="6"/>
  <c r="F122" i="6"/>
  <c r="J124" i="11"/>
  <c r="N124" i="10"/>
  <c r="I123" i="7"/>
  <c r="AD124" i="10"/>
  <c r="K122" i="6"/>
  <c r="K124" i="11"/>
  <c r="H124" i="10"/>
  <c r="Y124" i="11"/>
  <c r="V124" i="10"/>
  <c r="Y125" i="12"/>
  <c r="J123" i="7"/>
  <c r="S122" i="6"/>
  <c r="H122" i="6"/>
  <c r="Q124" i="12"/>
  <c r="F124" i="8"/>
  <c r="AG122" i="6"/>
  <c r="W125" i="12"/>
  <c r="M123" i="7"/>
  <c r="AJ124" i="8"/>
  <c r="M124" i="11"/>
  <c r="F124" i="10"/>
  <c r="AC123" i="12"/>
  <c r="M124" i="8"/>
  <c r="Q122" i="6"/>
  <c r="L122" i="6"/>
  <c r="G124" i="11"/>
  <c r="K124" i="10"/>
  <c r="AI124" i="11"/>
  <c r="AE122" i="6"/>
  <c r="S124" i="11"/>
  <c r="G125" i="12"/>
  <c r="E124" i="8"/>
  <c r="AI125" i="12"/>
  <c r="I124" i="8"/>
  <c r="U125" i="12"/>
  <c r="I125" i="12"/>
  <c r="AJ124" i="11"/>
  <c r="J124" i="8"/>
  <c r="AE125" i="12"/>
  <c r="V123" i="7"/>
  <c r="G124" i="10"/>
  <c r="L124" i="11"/>
  <c r="AL124" i="8"/>
  <c r="Y122" i="6"/>
  <c r="T125" i="12"/>
  <c r="U123" i="7"/>
  <c r="T124" i="8"/>
  <c r="W122" i="6"/>
  <c r="T124" i="10"/>
  <c r="W124" i="10"/>
  <c r="D123" i="7"/>
  <c r="T124" i="11"/>
  <c r="AJ124" i="10"/>
  <c r="S124" i="10"/>
  <c r="AD125" i="12"/>
  <c r="AJ123" i="7"/>
  <c r="AJ122" i="6"/>
  <c r="N125" i="12"/>
  <c r="J122" i="6"/>
  <c r="N124" i="11"/>
  <c r="U122" i="6"/>
  <c r="AL124" i="11"/>
  <c r="D315" i="6" l="1"/>
  <c r="K66" i="9"/>
  <c r="BH427" i="14"/>
  <c r="H66" i="9"/>
  <c r="BE427" i="14"/>
  <c r="AI65" i="9"/>
  <c r="W65" i="9"/>
  <c r="AD65" i="9"/>
  <c r="R65" i="9"/>
  <c r="J404" i="6"/>
  <c r="J66" i="9"/>
  <c r="BG427" i="14"/>
  <c r="I66" i="9"/>
  <c r="BF427" i="14"/>
  <c r="L66" i="9"/>
  <c r="BI427" i="14"/>
  <c r="AG65" i="9"/>
  <c r="U65" i="9"/>
  <c r="AC65" i="9"/>
  <c r="Q65" i="9"/>
  <c r="AK64" i="9"/>
  <c r="Y64" i="9"/>
  <c r="AE65" i="9"/>
  <c r="S65" i="9"/>
  <c r="G404" i="6"/>
  <c r="G66" i="9"/>
  <c r="BD427" i="14"/>
  <c r="AH65" i="9"/>
  <c r="V65" i="9"/>
  <c r="D66" i="9"/>
  <c r="BA427" i="14"/>
  <c r="BJ427" i="14"/>
  <c r="F66" i="9"/>
  <c r="BC427" i="14"/>
  <c r="E66" i="9"/>
  <c r="BB427" i="14"/>
  <c r="AF65" i="9"/>
  <c r="T65" i="9"/>
  <c r="X65" i="9"/>
  <c r="AJ65" i="9"/>
  <c r="AB65" i="9"/>
  <c r="P65" i="9"/>
  <c r="M65" i="9"/>
  <c r="S434" i="14"/>
  <c r="Y433" i="14"/>
  <c r="T433" i="14"/>
  <c r="Z433" i="14"/>
  <c r="X433" i="14"/>
  <c r="W433" i="13"/>
  <c r="S437" i="13"/>
  <c r="Z442" i="13"/>
  <c r="R434" i="13"/>
  <c r="T440" i="13"/>
  <c r="U439" i="13"/>
  <c r="V433" i="13"/>
  <c r="Y438" i="13"/>
  <c r="X440" i="13"/>
  <c r="H428" i="14"/>
  <c r="AR427" i="14"/>
  <c r="AO427" i="14"/>
  <c r="E428" i="14"/>
  <c r="G428" i="14"/>
  <c r="AQ427" i="14"/>
  <c r="AW427" i="14"/>
  <c r="M428" i="14"/>
  <c r="L428" i="14"/>
  <c r="AV427" i="14"/>
  <c r="AS427" i="14"/>
  <c r="I428" i="14"/>
  <c r="K428" i="14"/>
  <c r="AU427" i="14"/>
  <c r="AX427" i="14"/>
  <c r="N428" i="14"/>
  <c r="J428" i="14"/>
  <c r="AT427" i="14"/>
  <c r="AP427" i="14"/>
  <c r="F428" i="14"/>
  <c r="AS427" i="13"/>
  <c r="I428" i="13"/>
  <c r="BE428" i="13" s="1"/>
  <c r="AU427" i="13"/>
  <c r="K428" i="13"/>
  <c r="BG428" i="13" s="1"/>
  <c r="L428" i="13"/>
  <c r="BH428" i="13" s="1"/>
  <c r="AV427" i="13"/>
  <c r="H428" i="13"/>
  <c r="BD428" i="13" s="1"/>
  <c r="AR427" i="13"/>
  <c r="J428" i="13"/>
  <c r="BF428" i="13" s="1"/>
  <c r="AT427" i="13"/>
  <c r="F428" i="13"/>
  <c r="BB428" i="13" s="1"/>
  <c r="AP427" i="13"/>
  <c r="AO427" i="13"/>
  <c r="E428" i="13"/>
  <c r="BA428" i="13" s="1"/>
  <c r="AQ427" i="13"/>
  <c r="G428" i="13"/>
  <c r="BC428" i="13" s="1"/>
  <c r="AW427" i="13"/>
  <c r="M428" i="13"/>
  <c r="BI428" i="13" s="1"/>
  <c r="AX426" i="13"/>
  <c r="N427" i="13"/>
  <c r="BJ427" i="13" s="1"/>
  <c r="T389" i="12"/>
  <c r="AR388" i="12"/>
  <c r="S389" i="12"/>
  <c r="AQ388" i="12"/>
  <c r="U389" i="12"/>
  <c r="AS388" i="12"/>
  <c r="Q389" i="12"/>
  <c r="AO388" i="12"/>
  <c r="Z389" i="12"/>
  <c r="AX388" i="12"/>
  <c r="V389" i="12"/>
  <c r="AT388" i="12"/>
  <c r="W389" i="12"/>
  <c r="AU388" i="12"/>
  <c r="R389" i="12"/>
  <c r="AP388" i="12"/>
  <c r="G391" i="12"/>
  <c r="H391" i="12"/>
  <c r="M390" i="12"/>
  <c r="AW389" i="12"/>
  <c r="J391" i="12"/>
  <c r="AH389" i="12"/>
  <c r="BF388" i="12"/>
  <c r="AC389" i="12"/>
  <c r="BA388" i="12"/>
  <c r="N391" i="12"/>
  <c r="AD389" i="12"/>
  <c r="BB388" i="12"/>
  <c r="F391" i="12"/>
  <c r="I391" i="12"/>
  <c r="AG389" i="12"/>
  <c r="BE388" i="12"/>
  <c r="AK389" i="12"/>
  <c r="BI388" i="12"/>
  <c r="AL389" i="12"/>
  <c r="BJ388" i="12"/>
  <c r="AI389" i="12"/>
  <c r="BG388" i="12"/>
  <c r="K391" i="12"/>
  <c r="L390" i="12"/>
  <c r="AV389" i="12"/>
  <c r="AE389" i="12"/>
  <c r="BC388" i="12"/>
  <c r="AF389" i="12"/>
  <c r="BD388" i="12"/>
  <c r="AJ389" i="12"/>
  <c r="BH388" i="12"/>
  <c r="E391" i="12"/>
  <c r="R389" i="11"/>
  <c r="AP388" i="11"/>
  <c r="U389" i="11"/>
  <c r="AS388" i="11"/>
  <c r="X389" i="11"/>
  <c r="AV388" i="11"/>
  <c r="S389" i="11"/>
  <c r="AQ388" i="11"/>
  <c r="Y389" i="11"/>
  <c r="AW388" i="11"/>
  <c r="V389" i="11"/>
  <c r="AT388" i="11"/>
  <c r="AH389" i="11"/>
  <c r="BF388" i="11"/>
  <c r="N389" i="11"/>
  <c r="AX388" i="11"/>
  <c r="AK389" i="11"/>
  <c r="BI388" i="11"/>
  <c r="H390" i="11"/>
  <c r="AR389" i="11"/>
  <c r="K390" i="11"/>
  <c r="AU389" i="11"/>
  <c r="AL389" i="11"/>
  <c r="BJ388" i="11"/>
  <c r="G391" i="11"/>
  <c r="L391" i="11"/>
  <c r="I391" i="11"/>
  <c r="AF389" i="11"/>
  <c r="BD388" i="11"/>
  <c r="AG389" i="11"/>
  <c r="BE388" i="11"/>
  <c r="AE389" i="11"/>
  <c r="BC388" i="11"/>
  <c r="J391" i="11"/>
  <c r="F391" i="11"/>
  <c r="AI389" i="11"/>
  <c r="BG388" i="11"/>
  <c r="M391" i="11"/>
  <c r="AD389" i="11"/>
  <c r="BB388" i="11"/>
  <c r="AJ389" i="11"/>
  <c r="BH388" i="11"/>
  <c r="E390" i="11"/>
  <c r="AO389" i="11"/>
  <c r="BA389" i="11"/>
  <c r="E226" i="6"/>
  <c r="F226" i="6"/>
  <c r="F316" i="6" s="1"/>
  <c r="J226" i="6"/>
  <c r="L226" i="6"/>
  <c r="G226" i="6"/>
  <c r="K226" i="6"/>
  <c r="K316" i="6" s="1"/>
  <c r="I226" i="6"/>
  <c r="D226" i="6"/>
  <c r="H226" i="6"/>
  <c r="H316" i="6" s="1"/>
  <c r="AJ226" i="6"/>
  <c r="AK226" i="6"/>
  <c r="T226" i="6"/>
  <c r="AH226" i="6"/>
  <c r="Y226" i="6"/>
  <c r="AI226" i="6"/>
  <c r="V226" i="6"/>
  <c r="AF226" i="6"/>
  <c r="X226" i="6"/>
  <c r="W226" i="6"/>
  <c r="Q226" i="6"/>
  <c r="M226" i="6"/>
  <c r="U226" i="6"/>
  <c r="AG226" i="6"/>
  <c r="AC226" i="6"/>
  <c r="S226" i="6"/>
  <c r="R226" i="6"/>
  <c r="AE226" i="6"/>
  <c r="AD226" i="6"/>
  <c r="P228" i="7"/>
  <c r="AB227" i="7"/>
  <c r="D404" i="6"/>
  <c r="C123" i="6"/>
  <c r="C226" i="6"/>
  <c r="T404" i="6"/>
  <c r="C126" i="7"/>
  <c r="C229" i="7"/>
  <c r="C319" i="7" s="1"/>
  <c r="C408" i="7" s="1"/>
  <c r="O125" i="7"/>
  <c r="AA125" i="7" s="1"/>
  <c r="K315" i="6"/>
  <c r="K404" i="6" s="1"/>
  <c r="C315" i="6"/>
  <c r="C404" i="6" s="1"/>
  <c r="H315" i="6"/>
  <c r="H404" i="6" s="1"/>
  <c r="I315" i="6"/>
  <c r="I404" i="6" s="1"/>
  <c r="L315" i="6"/>
  <c r="L404" i="6" s="1"/>
  <c r="F315" i="6"/>
  <c r="F404" i="6" s="1"/>
  <c r="AE315" i="6"/>
  <c r="AE404" i="6" s="1"/>
  <c r="W315" i="6"/>
  <c r="W404" i="6" s="1"/>
  <c r="AH315" i="6"/>
  <c r="AH404" i="6" s="1"/>
  <c r="V315" i="6"/>
  <c r="V404" i="6" s="1"/>
  <c r="Q315" i="6"/>
  <c r="Q404" i="6" s="1"/>
  <c r="R315" i="6"/>
  <c r="R404" i="6" s="1"/>
  <c r="S315" i="6"/>
  <c r="S404" i="6" s="1"/>
  <c r="AJ315" i="6"/>
  <c r="AJ404" i="6" s="1"/>
  <c r="AF315" i="6"/>
  <c r="AF404" i="6" s="1"/>
  <c r="AB315" i="6"/>
  <c r="AB404" i="6" s="1"/>
  <c r="AG315" i="6"/>
  <c r="AG404" i="6" s="1"/>
  <c r="AC315" i="6"/>
  <c r="AC404" i="6" s="1"/>
  <c r="M315" i="6"/>
  <c r="M404" i="6" s="1"/>
  <c r="AD315" i="6"/>
  <c r="AD404" i="6" s="1"/>
  <c r="U315" i="6"/>
  <c r="U404" i="6" s="1"/>
  <c r="P315" i="6"/>
  <c r="P404" i="6" s="1"/>
  <c r="X315" i="6"/>
  <c r="X404" i="6" s="1"/>
  <c r="AK315" i="6"/>
  <c r="AK404" i="6" s="1"/>
  <c r="AI315" i="6"/>
  <c r="AI404" i="6" s="1"/>
  <c r="Y315" i="6"/>
  <c r="Y404" i="6" s="1"/>
  <c r="AA124" i="7"/>
  <c r="E315" i="6"/>
  <c r="E404" i="6" s="1"/>
  <c r="Y316" i="6"/>
  <c r="Q228" i="12"/>
  <c r="Q318" i="12" s="1"/>
  <c r="AC227" i="12"/>
  <c r="AC317" i="12" s="1"/>
  <c r="K229" i="12"/>
  <c r="G229" i="12"/>
  <c r="N229" i="12"/>
  <c r="J229" i="12"/>
  <c r="F229" i="12"/>
  <c r="M229" i="12"/>
  <c r="I229" i="12"/>
  <c r="E229" i="12"/>
  <c r="L229" i="12"/>
  <c r="H229" i="12"/>
  <c r="X229" i="12"/>
  <c r="U229" i="12"/>
  <c r="AE229" i="12"/>
  <c r="AH229" i="12"/>
  <c r="AJ229" i="12"/>
  <c r="AG229" i="12"/>
  <c r="AI229" i="12"/>
  <c r="Z229" i="12"/>
  <c r="T229" i="12"/>
  <c r="Y229" i="12"/>
  <c r="V229" i="12"/>
  <c r="W229" i="12"/>
  <c r="S229" i="12"/>
  <c r="AD229" i="12"/>
  <c r="AL229" i="12"/>
  <c r="AF229" i="12"/>
  <c r="AK229" i="12"/>
  <c r="AB124" i="12"/>
  <c r="AI318" i="12"/>
  <c r="AE318" i="12"/>
  <c r="Y318" i="12"/>
  <c r="Y407" i="12" s="1"/>
  <c r="U318" i="12"/>
  <c r="K318" i="12"/>
  <c r="G318" i="12"/>
  <c r="AL318" i="12"/>
  <c r="AH318" i="12"/>
  <c r="AD318" i="12"/>
  <c r="X318" i="12"/>
  <c r="X407" i="12" s="1"/>
  <c r="T318" i="12"/>
  <c r="N318" i="12"/>
  <c r="J318" i="12"/>
  <c r="F318" i="12"/>
  <c r="AK318" i="12"/>
  <c r="AG318" i="12"/>
  <c r="W318" i="12"/>
  <c r="S318" i="12"/>
  <c r="M318" i="12"/>
  <c r="I318" i="12"/>
  <c r="E318" i="12"/>
  <c r="AJ318" i="12"/>
  <c r="AF318" i="12"/>
  <c r="Z318" i="12"/>
  <c r="V318" i="12"/>
  <c r="R318" i="12"/>
  <c r="L318" i="12"/>
  <c r="H318" i="12"/>
  <c r="D318" i="12"/>
  <c r="D407" i="12" s="1"/>
  <c r="D229" i="12"/>
  <c r="D126" i="12"/>
  <c r="P125" i="12"/>
  <c r="AB125" i="12" s="1"/>
  <c r="J228" i="11"/>
  <c r="F228" i="11"/>
  <c r="M228" i="11"/>
  <c r="I228" i="11"/>
  <c r="E228" i="11"/>
  <c r="L228" i="11"/>
  <c r="H228" i="11"/>
  <c r="K228" i="11"/>
  <c r="G228" i="11"/>
  <c r="AD228" i="11"/>
  <c r="N228" i="11"/>
  <c r="T228" i="11"/>
  <c r="V228" i="11"/>
  <c r="AG228" i="11"/>
  <c r="W228" i="11"/>
  <c r="R228" i="11"/>
  <c r="AL228" i="11"/>
  <c r="U228" i="11"/>
  <c r="AE228" i="11"/>
  <c r="AF228" i="11"/>
  <c r="S228" i="11"/>
  <c r="AK228" i="11"/>
  <c r="Y228" i="11"/>
  <c r="AH228" i="11"/>
  <c r="Z228" i="11"/>
  <c r="AI228" i="11"/>
  <c r="X228" i="11"/>
  <c r="AJ228" i="11"/>
  <c r="D228" i="11"/>
  <c r="D125" i="11"/>
  <c r="AI317" i="11"/>
  <c r="AE317" i="11"/>
  <c r="Y317" i="11"/>
  <c r="U317" i="11"/>
  <c r="Q317" i="11"/>
  <c r="Q406" i="11" s="1"/>
  <c r="K317" i="11"/>
  <c r="G317" i="11"/>
  <c r="AK317" i="11"/>
  <c r="AF317" i="11"/>
  <c r="X317" i="11"/>
  <c r="S317" i="11"/>
  <c r="L317" i="11"/>
  <c r="F317" i="11"/>
  <c r="AJ317" i="11"/>
  <c r="AD317" i="11"/>
  <c r="W317" i="11"/>
  <c r="W406" i="11" s="1"/>
  <c r="R317" i="11"/>
  <c r="J317" i="11"/>
  <c r="E317" i="11"/>
  <c r="AL317" i="11"/>
  <c r="Z317" i="11"/>
  <c r="Z406" i="11" s="1"/>
  <c r="M317" i="11"/>
  <c r="AH317" i="11"/>
  <c r="V317" i="11"/>
  <c r="I317" i="11"/>
  <c r="AG317" i="11"/>
  <c r="T317" i="11"/>
  <c r="T406" i="11" s="1"/>
  <c r="H317" i="11"/>
  <c r="AC317" i="11"/>
  <c r="AC406" i="11" s="1"/>
  <c r="N317" i="11"/>
  <c r="D317" i="11"/>
  <c r="D406" i="11" s="1"/>
  <c r="AE228" i="8"/>
  <c r="S228" i="8"/>
  <c r="Y228" i="8"/>
  <c r="AK228" i="8"/>
  <c r="T228" i="8"/>
  <c r="AF228" i="8"/>
  <c r="X228" i="8"/>
  <c r="AJ228" i="8"/>
  <c r="AI228" i="8"/>
  <c r="W228" i="8"/>
  <c r="AG228" i="8"/>
  <c r="U228" i="8"/>
  <c r="AD228" i="8"/>
  <c r="R228" i="8"/>
  <c r="AH228" i="8"/>
  <c r="V228" i="8"/>
  <c r="N228" i="8"/>
  <c r="AL228" i="8"/>
  <c r="Z228" i="8"/>
  <c r="Q227" i="10"/>
  <c r="Q317" i="10" s="1"/>
  <c r="Q406" i="10" s="1"/>
  <c r="N228" i="10"/>
  <c r="J228" i="10"/>
  <c r="F228" i="10"/>
  <c r="M228" i="10"/>
  <c r="I228" i="10"/>
  <c r="E228" i="10"/>
  <c r="L228" i="10"/>
  <c r="H228" i="10"/>
  <c r="K228" i="10"/>
  <c r="G228" i="10"/>
  <c r="AD228" i="10"/>
  <c r="AJ228" i="10"/>
  <c r="AG228" i="10"/>
  <c r="AE228" i="10"/>
  <c r="W228" i="10"/>
  <c r="T228" i="10"/>
  <c r="Y228" i="10"/>
  <c r="AF228" i="10"/>
  <c r="AH228" i="10"/>
  <c r="AK228" i="10"/>
  <c r="AI228" i="10"/>
  <c r="AL228" i="10"/>
  <c r="V228" i="10"/>
  <c r="X228" i="10"/>
  <c r="U228" i="10"/>
  <c r="Z228" i="10"/>
  <c r="S228" i="10"/>
  <c r="J228" i="8"/>
  <c r="F228" i="8"/>
  <c r="M228" i="8"/>
  <c r="I228" i="8"/>
  <c r="E228" i="8"/>
  <c r="L228" i="8"/>
  <c r="H228" i="8"/>
  <c r="K228" i="8"/>
  <c r="G228" i="8"/>
  <c r="AC226" i="10"/>
  <c r="AC316" i="10" s="1"/>
  <c r="AC405" i="10" s="1"/>
  <c r="AL405" i="10"/>
  <c r="AB123" i="10"/>
  <c r="D228" i="10"/>
  <c r="D125" i="10"/>
  <c r="P124" i="10"/>
  <c r="AJ317" i="10"/>
  <c r="AJ406" i="10" s="1"/>
  <c r="AF317" i="10"/>
  <c r="AF406" i="10" s="1"/>
  <c r="Z317" i="10"/>
  <c r="Z406" i="10" s="1"/>
  <c r="V317" i="10"/>
  <c r="V406" i="10" s="1"/>
  <c r="R317" i="10"/>
  <c r="R406" i="10" s="1"/>
  <c r="L317" i="10"/>
  <c r="L406" i="10" s="1"/>
  <c r="H317" i="10"/>
  <c r="H406" i="10" s="1"/>
  <c r="D317" i="10"/>
  <c r="D406" i="10" s="1"/>
  <c r="AI317" i="10"/>
  <c r="AI406" i="10" s="1"/>
  <c r="AE317" i="10"/>
  <c r="AE406" i="10" s="1"/>
  <c r="Y317" i="10"/>
  <c r="Y406" i="10" s="1"/>
  <c r="U317" i="10"/>
  <c r="U406" i="10" s="1"/>
  <c r="K317" i="10"/>
  <c r="K406" i="10" s="1"/>
  <c r="G317" i="10"/>
  <c r="G406" i="10" s="1"/>
  <c r="AL317" i="10"/>
  <c r="AH317" i="10"/>
  <c r="AH406" i="10" s="1"/>
  <c r="AD317" i="10"/>
  <c r="AD406" i="10" s="1"/>
  <c r="X317" i="10"/>
  <c r="X406" i="10" s="1"/>
  <c r="T317" i="10"/>
  <c r="T406" i="10" s="1"/>
  <c r="N317" i="10"/>
  <c r="N406" i="10" s="1"/>
  <c r="J317" i="10"/>
  <c r="J406" i="10" s="1"/>
  <c r="F317" i="10"/>
  <c r="F406" i="10" s="1"/>
  <c r="AK317" i="10"/>
  <c r="AK406" i="10" s="1"/>
  <c r="AG317" i="10"/>
  <c r="AG406" i="10" s="1"/>
  <c r="W317" i="10"/>
  <c r="W406" i="10" s="1"/>
  <c r="S317" i="10"/>
  <c r="S406" i="10" s="1"/>
  <c r="M317" i="10"/>
  <c r="M406" i="10" s="1"/>
  <c r="I317" i="10"/>
  <c r="I406" i="10" s="1"/>
  <c r="E317" i="10"/>
  <c r="E406" i="10" s="1"/>
  <c r="D228" i="8"/>
  <c r="D125" i="8"/>
  <c r="AK317" i="8"/>
  <c r="AK406" i="8" s="1"/>
  <c r="AG317" i="8"/>
  <c r="AG406" i="8" s="1"/>
  <c r="AC317" i="8"/>
  <c r="AC406" i="8" s="1"/>
  <c r="W317" i="8"/>
  <c r="W406" i="8" s="1"/>
  <c r="S317" i="8"/>
  <c r="S406" i="8" s="1"/>
  <c r="M317" i="8"/>
  <c r="M406" i="8" s="1"/>
  <c r="I317" i="8"/>
  <c r="I406" i="8" s="1"/>
  <c r="E317" i="8"/>
  <c r="E406" i="8" s="1"/>
  <c r="AJ317" i="8"/>
  <c r="AJ406" i="8" s="1"/>
  <c r="AE317" i="8"/>
  <c r="AE406" i="8" s="1"/>
  <c r="X317" i="8"/>
  <c r="X406" i="8" s="1"/>
  <c r="R317" i="8"/>
  <c r="R406" i="8" s="1"/>
  <c r="K317" i="8"/>
  <c r="K406" i="8" s="1"/>
  <c r="F317" i="8"/>
  <c r="F406" i="8" s="1"/>
  <c r="AI317" i="8"/>
  <c r="AI406" i="8" s="1"/>
  <c r="AD317" i="8"/>
  <c r="AD406" i="8" s="1"/>
  <c r="V317" i="8"/>
  <c r="V406" i="8" s="1"/>
  <c r="Q317" i="8"/>
  <c r="Q406" i="8" s="1"/>
  <c r="J317" i="8"/>
  <c r="J406" i="8" s="1"/>
  <c r="D317" i="8"/>
  <c r="D406" i="8" s="1"/>
  <c r="AH317" i="8"/>
  <c r="AH406" i="8" s="1"/>
  <c r="Z317" i="8"/>
  <c r="Z406" i="8" s="1"/>
  <c r="U317" i="8"/>
  <c r="U406" i="8" s="1"/>
  <c r="N317" i="8"/>
  <c r="N406" i="8" s="1"/>
  <c r="H317" i="8"/>
  <c r="H406" i="8" s="1"/>
  <c r="AL317" i="8"/>
  <c r="AL406" i="8" s="1"/>
  <c r="AF317" i="8"/>
  <c r="AF406" i="8" s="1"/>
  <c r="Y317" i="8"/>
  <c r="Y406" i="8" s="1"/>
  <c r="T317" i="8"/>
  <c r="T406" i="8" s="1"/>
  <c r="L317" i="8"/>
  <c r="L406" i="8" s="1"/>
  <c r="G317" i="8"/>
  <c r="G406" i="8" s="1"/>
  <c r="F227" i="7"/>
  <c r="J227" i="7"/>
  <c r="D227" i="7"/>
  <c r="G227" i="7"/>
  <c r="K227" i="7"/>
  <c r="E227" i="7"/>
  <c r="I227" i="7"/>
  <c r="H227" i="7"/>
  <c r="L227" i="7"/>
  <c r="M227" i="7"/>
  <c r="T227" i="7"/>
  <c r="AC227" i="7"/>
  <c r="S227" i="7"/>
  <c r="AD227" i="7"/>
  <c r="Y227" i="7"/>
  <c r="AF227" i="7"/>
  <c r="R227" i="7"/>
  <c r="AJ227" i="7"/>
  <c r="Q227" i="7"/>
  <c r="AE227" i="7"/>
  <c r="V227" i="7"/>
  <c r="U227" i="7"/>
  <c r="AI227" i="7"/>
  <c r="AK227" i="7"/>
  <c r="X227" i="7"/>
  <c r="AG227" i="7"/>
  <c r="W227" i="7"/>
  <c r="AH227" i="7"/>
  <c r="AJ316" i="7"/>
  <c r="AJ405" i="7" s="1"/>
  <c r="AF316" i="7"/>
  <c r="AF405" i="7" s="1"/>
  <c r="AB316" i="7"/>
  <c r="AB405" i="7" s="1"/>
  <c r="AI316" i="7"/>
  <c r="AI405" i="7" s="1"/>
  <c r="AE316" i="7"/>
  <c r="AE405" i="7" s="1"/>
  <c r="AH316" i="7"/>
  <c r="AH405" i="7" s="1"/>
  <c r="AD316" i="7"/>
  <c r="AD405" i="7" s="1"/>
  <c r="AC316" i="7"/>
  <c r="AC405" i="7" s="1"/>
  <c r="AK316" i="7"/>
  <c r="AK405" i="7" s="1"/>
  <c r="X316" i="7"/>
  <c r="X405" i="7" s="1"/>
  <c r="T316" i="7"/>
  <c r="T405" i="7" s="1"/>
  <c r="P316" i="7"/>
  <c r="P405" i="7" s="1"/>
  <c r="AG316" i="7"/>
  <c r="AG405" i="7" s="1"/>
  <c r="W316" i="7"/>
  <c r="W405" i="7" s="1"/>
  <c r="S316" i="7"/>
  <c r="S405" i="7" s="1"/>
  <c r="V316" i="7"/>
  <c r="V405" i="7" s="1"/>
  <c r="R316" i="7"/>
  <c r="R405" i="7" s="1"/>
  <c r="Q316" i="7"/>
  <c r="Q405" i="7" s="1"/>
  <c r="Y316" i="7"/>
  <c r="Y405" i="7" s="1"/>
  <c r="F316" i="7"/>
  <c r="F405" i="7" s="1"/>
  <c r="J316" i="7"/>
  <c r="J405" i="7" s="1"/>
  <c r="U316" i="7"/>
  <c r="U405" i="7" s="1"/>
  <c r="G316" i="7"/>
  <c r="G405" i="7" s="1"/>
  <c r="K316" i="7"/>
  <c r="K405" i="7" s="1"/>
  <c r="H316" i="7"/>
  <c r="H405" i="7" s="1"/>
  <c r="L316" i="7"/>
  <c r="L405" i="7" s="1"/>
  <c r="D316" i="7"/>
  <c r="D405" i="7" s="1"/>
  <c r="I316" i="7"/>
  <c r="I405" i="7" s="1"/>
  <c r="M316" i="7"/>
  <c r="M405" i="7" s="1"/>
  <c r="E316" i="7"/>
  <c r="E405" i="7" s="1"/>
  <c r="V123" i="6"/>
  <c r="AI126" i="12"/>
  <c r="L124" i="7"/>
  <c r="S125" i="8"/>
  <c r="AD126" i="12"/>
  <c r="AD124" i="7"/>
  <c r="AI125" i="8"/>
  <c r="F126" i="12"/>
  <c r="F125" i="8"/>
  <c r="Y125" i="11"/>
  <c r="AJ125" i="11"/>
  <c r="V125" i="10"/>
  <c r="U125" i="8"/>
  <c r="AH123" i="6"/>
  <c r="E123" i="6"/>
  <c r="AH124" i="7"/>
  <c r="R125" i="8"/>
  <c r="L125" i="10"/>
  <c r="M125" i="11"/>
  <c r="N125" i="10"/>
  <c r="T126" i="12"/>
  <c r="R124" i="7"/>
  <c r="AK125" i="8"/>
  <c r="AE125" i="8"/>
  <c r="V125" i="8"/>
  <c r="X126" i="12"/>
  <c r="Q123" i="6"/>
  <c r="T123" i="6"/>
  <c r="I126" i="12"/>
  <c r="Y124" i="7"/>
  <c r="W126" i="12"/>
  <c r="AG126" i="12"/>
  <c r="K124" i="7"/>
  <c r="S125" i="10"/>
  <c r="J125" i="11"/>
  <c r="S123" i="6"/>
  <c r="J123" i="6"/>
  <c r="U125" i="11"/>
  <c r="AF125" i="10"/>
  <c r="G125" i="11"/>
  <c r="Z125" i="11"/>
  <c r="U125" i="10"/>
  <c r="I125" i="8"/>
  <c r="X125" i="10"/>
  <c r="U123" i="6"/>
  <c r="I125" i="11"/>
  <c r="J125" i="10"/>
  <c r="F125" i="11"/>
  <c r="N125" i="11"/>
  <c r="AE125" i="10"/>
  <c r="S125" i="11"/>
  <c r="Z125" i="8"/>
  <c r="M125" i="10"/>
  <c r="AJ125" i="10"/>
  <c r="AG123" i="6"/>
  <c r="AI125" i="11"/>
  <c r="X125" i="11"/>
  <c r="K125" i="8"/>
  <c r="R125" i="11"/>
  <c r="J125" i="8"/>
  <c r="AD125" i="8"/>
  <c r="M123" i="6"/>
  <c r="K125" i="11"/>
  <c r="X124" i="7"/>
  <c r="AG125" i="10"/>
  <c r="H126" i="12"/>
  <c r="V126" i="12"/>
  <c r="AF125" i="8"/>
  <c r="AC124" i="12"/>
  <c r="AH125" i="11"/>
  <c r="AC123" i="6"/>
  <c r="AF124" i="7"/>
  <c r="AH125" i="10"/>
  <c r="I125" i="10"/>
  <c r="M124" i="7"/>
  <c r="X125" i="8"/>
  <c r="H124" i="7"/>
  <c r="L123" i="6"/>
  <c r="G125" i="10"/>
  <c r="AL125" i="11"/>
  <c r="Y125" i="8"/>
  <c r="Q124" i="10"/>
  <c r="M125" i="8"/>
  <c r="W125" i="10"/>
  <c r="AL126" i="12"/>
  <c r="W125" i="8"/>
  <c r="G124" i="7"/>
  <c r="AB125" i="7"/>
  <c r="Y123" i="6"/>
  <c r="G125" i="8"/>
  <c r="U126" i="12"/>
  <c r="AK124" i="7"/>
  <c r="R123" i="6"/>
  <c r="W123" i="6"/>
  <c r="L126" i="12"/>
  <c r="E125" i="8"/>
  <c r="J126" i="12"/>
  <c r="M126" i="12"/>
  <c r="I124" i="7"/>
  <c r="AI124" i="7"/>
  <c r="AF125" i="11"/>
  <c r="AK125" i="10"/>
  <c r="S124" i="7"/>
  <c r="T124" i="7"/>
  <c r="K125" i="10"/>
  <c r="E126" i="12"/>
  <c r="AJ123" i="6"/>
  <c r="AE126" i="12"/>
  <c r="V124" i="7"/>
  <c r="AF126" i="12"/>
  <c r="Y126" i="12"/>
  <c r="U124" i="7"/>
  <c r="T125" i="8"/>
  <c r="K126" i="12"/>
  <c r="H125" i="8"/>
  <c r="W125" i="11"/>
  <c r="AB124" i="7"/>
  <c r="E125" i="11"/>
  <c r="W124" i="7"/>
  <c r="AE123" i="6"/>
  <c r="G123" i="6"/>
  <c r="AK125" i="11"/>
  <c r="AL125" i="10"/>
  <c r="AE125" i="11"/>
  <c r="AC125" i="12"/>
  <c r="AJ126" i="12"/>
  <c r="F123" i="6"/>
  <c r="L125" i="8"/>
  <c r="X123" i="6"/>
  <c r="D123" i="6"/>
  <c r="AG125" i="11"/>
  <c r="AG124" i="7"/>
  <c r="AI125" i="10"/>
  <c r="L125" i="11"/>
  <c r="F125" i="10"/>
  <c r="AK126" i="12"/>
  <c r="H123" i="6"/>
  <c r="Z125" i="10"/>
  <c r="G126" i="12"/>
  <c r="AE124" i="7"/>
  <c r="T125" i="10"/>
  <c r="T125" i="11"/>
  <c r="H125" i="10"/>
  <c r="K123" i="6"/>
  <c r="E125" i="10"/>
  <c r="V125" i="11"/>
  <c r="F124" i="7"/>
  <c r="AF123" i="6"/>
  <c r="J124" i="7"/>
  <c r="D124" i="7"/>
  <c r="I123" i="6"/>
  <c r="AL125" i="8"/>
  <c r="H125" i="11"/>
  <c r="S126" i="12"/>
  <c r="AJ125" i="8"/>
  <c r="Z126" i="12"/>
  <c r="AK123" i="6"/>
  <c r="AD125" i="11"/>
  <c r="E124" i="7"/>
  <c r="Y125" i="10"/>
  <c r="AC123" i="10"/>
  <c r="AG125" i="8"/>
  <c r="AD125" i="10"/>
  <c r="AD123" i="6"/>
  <c r="AJ124" i="7"/>
  <c r="AH125" i="8"/>
  <c r="N125" i="8"/>
  <c r="AI123" i="6"/>
  <c r="N126" i="12"/>
  <c r="AH126" i="12"/>
  <c r="AC124" i="7"/>
  <c r="H405" i="6" l="1"/>
  <c r="F405" i="6"/>
  <c r="Y405" i="6"/>
  <c r="AG66" i="9"/>
  <c r="U66" i="9"/>
  <c r="AK65" i="9"/>
  <c r="Y65" i="9"/>
  <c r="AC66" i="9"/>
  <c r="Q66" i="9"/>
  <c r="M66" i="9"/>
  <c r="AF66" i="9"/>
  <c r="T66" i="9"/>
  <c r="D316" i="6"/>
  <c r="I67" i="9"/>
  <c r="BF428" i="14"/>
  <c r="J67" i="9"/>
  <c r="BG428" i="14"/>
  <c r="K67" i="9"/>
  <c r="BH428" i="14"/>
  <c r="F67" i="9"/>
  <c r="BC428" i="14"/>
  <c r="G67" i="9"/>
  <c r="BD428" i="14"/>
  <c r="AJ66" i="9"/>
  <c r="X66" i="9"/>
  <c r="V66" i="9"/>
  <c r="AH66" i="9"/>
  <c r="E67" i="9"/>
  <c r="BB428" i="14"/>
  <c r="BJ428" i="14"/>
  <c r="H67" i="9"/>
  <c r="BE428" i="14"/>
  <c r="L67" i="9"/>
  <c r="BI428" i="14"/>
  <c r="D67" i="9"/>
  <c r="BA428" i="14"/>
  <c r="AD66" i="9"/>
  <c r="R66" i="9"/>
  <c r="AB66" i="9"/>
  <c r="P66" i="9"/>
  <c r="AE66" i="9"/>
  <c r="S66" i="9"/>
  <c r="AI66" i="9"/>
  <c r="W66" i="9"/>
  <c r="Z434" i="14"/>
  <c r="Y434" i="14"/>
  <c r="X434" i="14"/>
  <c r="T434" i="14"/>
  <c r="S435" i="14"/>
  <c r="Y439" i="13"/>
  <c r="U440" i="13"/>
  <c r="R435" i="13"/>
  <c r="S438" i="13"/>
  <c r="X441" i="13"/>
  <c r="V434" i="13"/>
  <c r="T441" i="13"/>
  <c r="Z443" i="13"/>
  <c r="W434" i="13"/>
  <c r="M429" i="14"/>
  <c r="AW428" i="14"/>
  <c r="AT428" i="14"/>
  <c r="J429" i="14"/>
  <c r="AU428" i="14"/>
  <c r="K429" i="14"/>
  <c r="H429" i="14"/>
  <c r="AR428" i="14"/>
  <c r="E429" i="14"/>
  <c r="AO428" i="14"/>
  <c r="AX428" i="14"/>
  <c r="N429" i="14"/>
  <c r="I429" i="14"/>
  <c r="AS428" i="14"/>
  <c r="AP428" i="14"/>
  <c r="F429" i="14"/>
  <c r="L429" i="14"/>
  <c r="AV428" i="14"/>
  <c r="G429" i="14"/>
  <c r="AQ428" i="14"/>
  <c r="AR428" i="13"/>
  <c r="H429" i="13"/>
  <c r="BD429" i="13" s="1"/>
  <c r="G429" i="13"/>
  <c r="BC429" i="13" s="1"/>
  <c r="AQ428" i="13"/>
  <c r="K429" i="13"/>
  <c r="BG429" i="13" s="1"/>
  <c r="AU428" i="13"/>
  <c r="M429" i="13"/>
  <c r="BI429" i="13" s="1"/>
  <c r="AW428" i="13"/>
  <c r="E429" i="13"/>
  <c r="BA429" i="13" s="1"/>
  <c r="AO428" i="13"/>
  <c r="I429" i="13"/>
  <c r="BE429" i="13" s="1"/>
  <c r="AS428" i="13"/>
  <c r="N428" i="13"/>
  <c r="BJ428" i="13" s="1"/>
  <c r="AX427" i="13"/>
  <c r="AP428" i="13"/>
  <c r="F429" i="13"/>
  <c r="BB429" i="13" s="1"/>
  <c r="AT428" i="13"/>
  <c r="J429" i="13"/>
  <c r="BF429" i="13" s="1"/>
  <c r="AV428" i="13"/>
  <c r="L429" i="13"/>
  <c r="BH429" i="13" s="1"/>
  <c r="W390" i="12"/>
  <c r="AU389" i="12"/>
  <c r="Z390" i="12"/>
  <c r="AX389" i="12"/>
  <c r="U390" i="12"/>
  <c r="AS389" i="12"/>
  <c r="T390" i="12"/>
  <c r="AR389" i="12"/>
  <c r="R390" i="12"/>
  <c r="AP389" i="12"/>
  <c r="V390" i="12"/>
  <c r="AT389" i="12"/>
  <c r="Q390" i="12"/>
  <c r="AO389" i="12"/>
  <c r="S390" i="12"/>
  <c r="AQ389" i="12"/>
  <c r="E392" i="12"/>
  <c r="AJ390" i="12"/>
  <c r="BH389" i="12"/>
  <c r="AF390" i="12"/>
  <c r="BD389" i="12"/>
  <c r="AE390" i="12"/>
  <c r="BC389" i="12"/>
  <c r="L391" i="12"/>
  <c r="AV390" i="12"/>
  <c r="K392" i="12"/>
  <c r="AI390" i="12"/>
  <c r="BG389" i="12"/>
  <c r="AL390" i="12"/>
  <c r="BJ389" i="12"/>
  <c r="AK390" i="12"/>
  <c r="BI389" i="12"/>
  <c r="AG390" i="12"/>
  <c r="BE389" i="12"/>
  <c r="I392" i="12"/>
  <c r="F392" i="12"/>
  <c r="AD390" i="12"/>
  <c r="BB389" i="12"/>
  <c r="N392" i="12"/>
  <c r="AC390" i="12"/>
  <c r="BA389" i="12"/>
  <c r="AH390" i="12"/>
  <c r="BF389" i="12"/>
  <c r="J392" i="12"/>
  <c r="M391" i="12"/>
  <c r="AW390" i="12"/>
  <c r="H392" i="12"/>
  <c r="G392" i="12"/>
  <c r="V390" i="11"/>
  <c r="AT389" i="11"/>
  <c r="S390" i="11"/>
  <c r="AQ389" i="11"/>
  <c r="U390" i="11"/>
  <c r="AS389" i="11"/>
  <c r="Y390" i="11"/>
  <c r="AW389" i="11"/>
  <c r="X390" i="11"/>
  <c r="AV389" i="11"/>
  <c r="R390" i="11"/>
  <c r="AP389" i="11"/>
  <c r="AJ390" i="11"/>
  <c r="BH389" i="11"/>
  <c r="AD390" i="11"/>
  <c r="BB389" i="11"/>
  <c r="M392" i="11"/>
  <c r="AI390" i="11"/>
  <c r="BG389" i="11"/>
  <c r="F392" i="11"/>
  <c r="J392" i="11"/>
  <c r="AE390" i="11"/>
  <c r="BC389" i="11"/>
  <c r="AG390" i="11"/>
  <c r="BE389" i="11"/>
  <c r="AF390" i="11"/>
  <c r="BD389" i="11"/>
  <c r="I392" i="11"/>
  <c r="L392" i="11"/>
  <c r="G392" i="11"/>
  <c r="AL390" i="11"/>
  <c r="BJ389" i="11"/>
  <c r="K391" i="11"/>
  <c r="AU390" i="11"/>
  <c r="H391" i="11"/>
  <c r="AR390" i="11"/>
  <c r="AK390" i="11"/>
  <c r="BI389" i="11"/>
  <c r="N390" i="11"/>
  <c r="AX389" i="11"/>
  <c r="AH390" i="11"/>
  <c r="BF389" i="11"/>
  <c r="E391" i="11"/>
  <c r="BA390" i="11"/>
  <c r="AO390" i="11"/>
  <c r="AB229" i="7"/>
  <c r="AB228" i="7"/>
  <c r="E227" i="6"/>
  <c r="I227" i="6"/>
  <c r="F227" i="6"/>
  <c r="K227" i="6"/>
  <c r="L227" i="6"/>
  <c r="D227" i="6"/>
  <c r="J227" i="6"/>
  <c r="G227" i="6"/>
  <c r="H227" i="6"/>
  <c r="W227" i="6"/>
  <c r="Y227" i="6"/>
  <c r="T227" i="6"/>
  <c r="AJ227" i="6"/>
  <c r="V227" i="6"/>
  <c r="AF227" i="6"/>
  <c r="AD227" i="6"/>
  <c r="AH227" i="6"/>
  <c r="AC227" i="6"/>
  <c r="U227" i="6"/>
  <c r="M227" i="6"/>
  <c r="AK227" i="6"/>
  <c r="X227" i="6"/>
  <c r="S227" i="6"/>
  <c r="AE227" i="6"/>
  <c r="AG227" i="6"/>
  <c r="R227" i="6"/>
  <c r="AI227" i="6"/>
  <c r="Q227" i="6"/>
  <c r="K405" i="6"/>
  <c r="L316" i="6"/>
  <c r="L405" i="6" s="1"/>
  <c r="D405" i="6"/>
  <c r="C127" i="7"/>
  <c r="O126" i="7"/>
  <c r="AA126" i="7" s="1"/>
  <c r="C230" i="7"/>
  <c r="C320" i="7" s="1"/>
  <c r="C409" i="7" s="1"/>
  <c r="C316" i="6"/>
  <c r="C405" i="6" s="1"/>
  <c r="E316" i="6"/>
  <c r="E405" i="6" s="1"/>
  <c r="J316" i="6"/>
  <c r="J405" i="6" s="1"/>
  <c r="I316" i="6"/>
  <c r="I405" i="6" s="1"/>
  <c r="G316" i="6"/>
  <c r="G405" i="6" s="1"/>
  <c r="W316" i="6"/>
  <c r="W405" i="6" s="1"/>
  <c r="S316" i="6"/>
  <c r="S405" i="6" s="1"/>
  <c r="AD316" i="6"/>
  <c r="AD405" i="6" s="1"/>
  <c r="AH316" i="6"/>
  <c r="AH405" i="6" s="1"/>
  <c r="P316" i="6"/>
  <c r="P405" i="6" s="1"/>
  <c r="AB316" i="6"/>
  <c r="AB405" i="6" s="1"/>
  <c r="Q316" i="6"/>
  <c r="Q405" i="6" s="1"/>
  <c r="M316" i="6"/>
  <c r="M405" i="6" s="1"/>
  <c r="V316" i="6"/>
  <c r="V405" i="6" s="1"/>
  <c r="AG316" i="6"/>
  <c r="AG405" i="6" s="1"/>
  <c r="R316" i="6"/>
  <c r="R405" i="6" s="1"/>
  <c r="AC316" i="6"/>
  <c r="AC405" i="6" s="1"/>
  <c r="AJ316" i="6"/>
  <c r="AJ405" i="6" s="1"/>
  <c r="U316" i="6"/>
  <c r="U405" i="6" s="1"/>
  <c r="AI316" i="6"/>
  <c r="AI405" i="6" s="1"/>
  <c r="AK316" i="6"/>
  <c r="AK405" i="6" s="1"/>
  <c r="AE316" i="6"/>
  <c r="AE405" i="6" s="1"/>
  <c r="X316" i="6"/>
  <c r="X405" i="6" s="1"/>
  <c r="T316" i="6"/>
  <c r="T405" i="6" s="1"/>
  <c r="AF316" i="6"/>
  <c r="AF405" i="6" s="1"/>
  <c r="C124" i="6"/>
  <c r="C227" i="6"/>
  <c r="L317" i="6" s="1"/>
  <c r="AC229" i="12"/>
  <c r="L230" i="12"/>
  <c r="H230" i="12"/>
  <c r="K230" i="12"/>
  <c r="G230" i="12"/>
  <c r="N230" i="12"/>
  <c r="J230" i="12"/>
  <c r="F230" i="12"/>
  <c r="M230" i="12"/>
  <c r="I230" i="12"/>
  <c r="E230" i="12"/>
  <c r="X230" i="12"/>
  <c r="U230" i="12"/>
  <c r="AE230" i="12"/>
  <c r="AH230" i="12"/>
  <c r="AJ230" i="12"/>
  <c r="AG230" i="12"/>
  <c r="AI230" i="12"/>
  <c r="Z230" i="12"/>
  <c r="T230" i="12"/>
  <c r="Y230" i="12"/>
  <c r="V230" i="12"/>
  <c r="W230" i="12"/>
  <c r="S230" i="12"/>
  <c r="AD230" i="12"/>
  <c r="AL230" i="12"/>
  <c r="AF230" i="12"/>
  <c r="AK230" i="12"/>
  <c r="AC228" i="12"/>
  <c r="AC318" i="12" s="1"/>
  <c r="D230" i="12"/>
  <c r="D127" i="12"/>
  <c r="P126" i="12"/>
  <c r="AB126" i="12" s="1"/>
  <c r="AJ319" i="12"/>
  <c r="AF319" i="12"/>
  <c r="Z319" i="12"/>
  <c r="V319" i="12"/>
  <c r="R319" i="12"/>
  <c r="L319" i="12"/>
  <c r="H319" i="12"/>
  <c r="D319" i="12"/>
  <c r="D408" i="12" s="1"/>
  <c r="AI319" i="12"/>
  <c r="AE319" i="12"/>
  <c r="Y319" i="12"/>
  <c r="Y408" i="12" s="1"/>
  <c r="U319" i="12"/>
  <c r="Q319" i="12"/>
  <c r="K319" i="12"/>
  <c r="G319" i="12"/>
  <c r="AL319" i="12"/>
  <c r="AH319" i="12"/>
  <c r="AD319" i="12"/>
  <c r="X319" i="12"/>
  <c r="X408" i="12" s="1"/>
  <c r="T319" i="12"/>
  <c r="N319" i="12"/>
  <c r="J319" i="12"/>
  <c r="F319" i="12"/>
  <c r="AK319" i="12"/>
  <c r="AG319" i="12"/>
  <c r="W319" i="12"/>
  <c r="S319" i="12"/>
  <c r="M319" i="12"/>
  <c r="I319" i="12"/>
  <c r="E319" i="12"/>
  <c r="M229" i="11"/>
  <c r="I229" i="11"/>
  <c r="E229" i="11"/>
  <c r="L229" i="11"/>
  <c r="H229" i="11"/>
  <c r="K229" i="11"/>
  <c r="G229" i="11"/>
  <c r="J229" i="11"/>
  <c r="F229" i="11"/>
  <c r="AD229" i="11"/>
  <c r="N229" i="11"/>
  <c r="T229" i="11"/>
  <c r="V229" i="11"/>
  <c r="AG229" i="11"/>
  <c r="W229" i="11"/>
  <c r="R229" i="11"/>
  <c r="AL229" i="11"/>
  <c r="U229" i="11"/>
  <c r="AE229" i="11"/>
  <c r="AF229" i="11"/>
  <c r="S229" i="11"/>
  <c r="AK229" i="11"/>
  <c r="Y229" i="11"/>
  <c r="AH229" i="11"/>
  <c r="Z229" i="11"/>
  <c r="AI229" i="11"/>
  <c r="X229" i="11"/>
  <c r="AJ229" i="11"/>
  <c r="AJ318" i="11"/>
  <c r="AF318" i="11"/>
  <c r="Z318" i="11"/>
  <c r="Z407" i="11" s="1"/>
  <c r="V318" i="11"/>
  <c r="R318" i="11"/>
  <c r="L318" i="11"/>
  <c r="H318" i="11"/>
  <c r="D318" i="11"/>
  <c r="D407" i="11" s="1"/>
  <c r="AL318" i="11"/>
  <c r="AG318" i="11"/>
  <c r="Y318" i="11"/>
  <c r="T318" i="11"/>
  <c r="T407" i="11" s="1"/>
  <c r="M318" i="11"/>
  <c r="G318" i="11"/>
  <c r="AK318" i="11"/>
  <c r="AE318" i="11"/>
  <c r="X318" i="11"/>
  <c r="S318" i="11"/>
  <c r="K318" i="11"/>
  <c r="F318" i="11"/>
  <c r="AC318" i="11"/>
  <c r="AC407" i="11" s="1"/>
  <c r="N318" i="11"/>
  <c r="AI318" i="11"/>
  <c r="W318" i="11"/>
  <c r="W407" i="11" s="1"/>
  <c r="J318" i="11"/>
  <c r="AH318" i="11"/>
  <c r="U318" i="11"/>
  <c r="I318" i="11"/>
  <c r="AD318" i="11"/>
  <c r="Q318" i="11"/>
  <c r="Q407" i="11" s="1"/>
  <c r="E318" i="11"/>
  <c r="D229" i="11"/>
  <c r="D126" i="11"/>
  <c r="AE229" i="8"/>
  <c r="S229" i="8"/>
  <c r="Y229" i="8"/>
  <c r="AK229" i="8"/>
  <c r="T229" i="8"/>
  <c r="AF229" i="8"/>
  <c r="X229" i="8"/>
  <c r="AJ229" i="8"/>
  <c r="AI229" i="8"/>
  <c r="W229" i="8"/>
  <c r="AG229" i="8"/>
  <c r="U229" i="8"/>
  <c r="AD229" i="8"/>
  <c r="R229" i="8"/>
  <c r="AH229" i="8"/>
  <c r="V229" i="8"/>
  <c r="N229" i="8"/>
  <c r="AL229" i="8"/>
  <c r="Z229" i="8"/>
  <c r="Q228" i="10"/>
  <c r="N229" i="10"/>
  <c r="J229" i="10"/>
  <c r="F229" i="10"/>
  <c r="M229" i="10"/>
  <c r="I229" i="10"/>
  <c r="E229" i="10"/>
  <c r="L229" i="10"/>
  <c r="H229" i="10"/>
  <c r="K229" i="10"/>
  <c r="G229" i="10"/>
  <c r="AD229" i="10"/>
  <c r="AJ229" i="10"/>
  <c r="AG229" i="10"/>
  <c r="AE229" i="10"/>
  <c r="W229" i="10"/>
  <c r="T229" i="10"/>
  <c r="Y229" i="10"/>
  <c r="AF229" i="10"/>
  <c r="AH229" i="10"/>
  <c r="AK229" i="10"/>
  <c r="AI229" i="10"/>
  <c r="AL229" i="10"/>
  <c r="V229" i="10"/>
  <c r="X229" i="10"/>
  <c r="U229" i="10"/>
  <c r="Z229" i="10"/>
  <c r="S229" i="10"/>
  <c r="M229" i="8"/>
  <c r="I229" i="8"/>
  <c r="E229" i="8"/>
  <c r="L229" i="8"/>
  <c r="H229" i="8"/>
  <c r="K229" i="8"/>
  <c r="G229" i="8"/>
  <c r="J229" i="8"/>
  <c r="F229" i="8"/>
  <c r="AC227" i="10"/>
  <c r="AC317" i="10" s="1"/>
  <c r="AC406" i="10" s="1"/>
  <c r="AL406" i="10"/>
  <c r="AB124" i="10"/>
  <c r="D229" i="10"/>
  <c r="D126" i="10"/>
  <c r="P125" i="10"/>
  <c r="AB125" i="10" s="1"/>
  <c r="AK318" i="10"/>
  <c r="AK407" i="10" s="1"/>
  <c r="AG318" i="10"/>
  <c r="AG407" i="10" s="1"/>
  <c r="W318" i="10"/>
  <c r="W407" i="10" s="1"/>
  <c r="S318" i="10"/>
  <c r="S407" i="10" s="1"/>
  <c r="M318" i="10"/>
  <c r="M407" i="10" s="1"/>
  <c r="I318" i="10"/>
  <c r="I407" i="10" s="1"/>
  <c r="E318" i="10"/>
  <c r="E407" i="10" s="1"/>
  <c r="AJ318" i="10"/>
  <c r="AJ407" i="10" s="1"/>
  <c r="AF318" i="10"/>
  <c r="AF407" i="10" s="1"/>
  <c r="Z318" i="10"/>
  <c r="Z407" i="10" s="1"/>
  <c r="V318" i="10"/>
  <c r="V407" i="10" s="1"/>
  <c r="R318" i="10"/>
  <c r="R407" i="10" s="1"/>
  <c r="L318" i="10"/>
  <c r="L407" i="10" s="1"/>
  <c r="H318" i="10"/>
  <c r="H407" i="10" s="1"/>
  <c r="D318" i="10"/>
  <c r="D407" i="10" s="1"/>
  <c r="AI318" i="10"/>
  <c r="AI407" i="10" s="1"/>
  <c r="AE318" i="10"/>
  <c r="AE407" i="10" s="1"/>
  <c r="Y318" i="10"/>
  <c r="Y407" i="10" s="1"/>
  <c r="U318" i="10"/>
  <c r="U407" i="10" s="1"/>
  <c r="Q318" i="10"/>
  <c r="Q407" i="10" s="1"/>
  <c r="K318" i="10"/>
  <c r="K407" i="10" s="1"/>
  <c r="G318" i="10"/>
  <c r="G407" i="10" s="1"/>
  <c r="AL318" i="10"/>
  <c r="AH318" i="10"/>
  <c r="AH407" i="10" s="1"/>
  <c r="AD318" i="10"/>
  <c r="AD407" i="10" s="1"/>
  <c r="X318" i="10"/>
  <c r="X407" i="10" s="1"/>
  <c r="T318" i="10"/>
  <c r="T407" i="10" s="1"/>
  <c r="N318" i="10"/>
  <c r="N407" i="10" s="1"/>
  <c r="J318" i="10"/>
  <c r="J407" i="10" s="1"/>
  <c r="F318" i="10"/>
  <c r="F407" i="10" s="1"/>
  <c r="D229" i="8"/>
  <c r="D126" i="8"/>
  <c r="AL318" i="8"/>
  <c r="AL407" i="8" s="1"/>
  <c r="AH318" i="8"/>
  <c r="AH407" i="8" s="1"/>
  <c r="AD318" i="8"/>
  <c r="AD407" i="8" s="1"/>
  <c r="X318" i="8"/>
  <c r="X407" i="8" s="1"/>
  <c r="T318" i="8"/>
  <c r="T407" i="8" s="1"/>
  <c r="N318" i="8"/>
  <c r="N407" i="8" s="1"/>
  <c r="J318" i="8"/>
  <c r="J407" i="8" s="1"/>
  <c r="F318" i="8"/>
  <c r="F407" i="8" s="1"/>
  <c r="AK318" i="8"/>
  <c r="AK407" i="8" s="1"/>
  <c r="AF318" i="8"/>
  <c r="AF407" i="8" s="1"/>
  <c r="Y318" i="8"/>
  <c r="Y407" i="8" s="1"/>
  <c r="S318" i="8"/>
  <c r="S407" i="8" s="1"/>
  <c r="L318" i="8"/>
  <c r="L407" i="8" s="1"/>
  <c r="G318" i="8"/>
  <c r="G407" i="8" s="1"/>
  <c r="AJ318" i="8"/>
  <c r="AJ407" i="8" s="1"/>
  <c r="AE318" i="8"/>
  <c r="AE407" i="8" s="1"/>
  <c r="W318" i="8"/>
  <c r="W407" i="8" s="1"/>
  <c r="R318" i="8"/>
  <c r="R407" i="8" s="1"/>
  <c r="K318" i="8"/>
  <c r="K407" i="8" s="1"/>
  <c r="E318" i="8"/>
  <c r="E407" i="8" s="1"/>
  <c r="AI318" i="8"/>
  <c r="AI407" i="8" s="1"/>
  <c r="AC318" i="8"/>
  <c r="AC407" i="8" s="1"/>
  <c r="V318" i="8"/>
  <c r="V407" i="8" s="1"/>
  <c r="Q318" i="8"/>
  <c r="Q407" i="8" s="1"/>
  <c r="I318" i="8"/>
  <c r="I407" i="8" s="1"/>
  <c r="D318" i="8"/>
  <c r="D407" i="8" s="1"/>
  <c r="AG318" i="8"/>
  <c r="AG407" i="8" s="1"/>
  <c r="Z318" i="8"/>
  <c r="Z407" i="8" s="1"/>
  <c r="U318" i="8"/>
  <c r="U407" i="8" s="1"/>
  <c r="M318" i="8"/>
  <c r="M407" i="8" s="1"/>
  <c r="H318" i="8"/>
  <c r="H407" i="8" s="1"/>
  <c r="F228" i="7"/>
  <c r="J228" i="7"/>
  <c r="D228" i="7"/>
  <c r="G228" i="7"/>
  <c r="K228" i="7"/>
  <c r="E228" i="7"/>
  <c r="I228" i="7"/>
  <c r="H228" i="7"/>
  <c r="L228" i="7"/>
  <c r="M228" i="7"/>
  <c r="T228" i="7"/>
  <c r="AC228" i="7"/>
  <c r="S228" i="7"/>
  <c r="AD228" i="7"/>
  <c r="Y228" i="7"/>
  <c r="AF228" i="7"/>
  <c r="R228" i="7"/>
  <c r="AJ228" i="7"/>
  <c r="Q228" i="7"/>
  <c r="AE228" i="7"/>
  <c r="V228" i="7"/>
  <c r="U228" i="7"/>
  <c r="AI228" i="7"/>
  <c r="AK228" i="7"/>
  <c r="X228" i="7"/>
  <c r="AG228" i="7"/>
  <c r="W228" i="7"/>
  <c r="AH228" i="7"/>
  <c r="AH317" i="7"/>
  <c r="AH406" i="7" s="1"/>
  <c r="AD317" i="7"/>
  <c r="AD406" i="7" s="1"/>
  <c r="AK317" i="7"/>
  <c r="AK406" i="7" s="1"/>
  <c r="AG317" i="7"/>
  <c r="AG406" i="7" s="1"/>
  <c r="AC317" i="7"/>
  <c r="AC406" i="7" s="1"/>
  <c r="AJ317" i="7"/>
  <c r="AJ406" i="7" s="1"/>
  <c r="AF317" i="7"/>
  <c r="AF406" i="7" s="1"/>
  <c r="AB317" i="7"/>
  <c r="AB406" i="7" s="1"/>
  <c r="AI317" i="7"/>
  <c r="AI406" i="7" s="1"/>
  <c r="AE317" i="7"/>
  <c r="AE406" i="7" s="1"/>
  <c r="V317" i="7"/>
  <c r="V406" i="7" s="1"/>
  <c r="R317" i="7"/>
  <c r="R406" i="7" s="1"/>
  <c r="Y317" i="7"/>
  <c r="Y406" i="7" s="1"/>
  <c r="U317" i="7"/>
  <c r="U406" i="7" s="1"/>
  <c r="Q317" i="7"/>
  <c r="Q406" i="7" s="1"/>
  <c r="X317" i="7"/>
  <c r="X406" i="7" s="1"/>
  <c r="T317" i="7"/>
  <c r="T406" i="7" s="1"/>
  <c r="P317" i="7"/>
  <c r="P406" i="7" s="1"/>
  <c r="W317" i="7"/>
  <c r="W406" i="7" s="1"/>
  <c r="S317" i="7"/>
  <c r="S406" i="7" s="1"/>
  <c r="E317" i="7"/>
  <c r="E406" i="7" s="1"/>
  <c r="I317" i="7"/>
  <c r="I406" i="7" s="1"/>
  <c r="M317" i="7"/>
  <c r="M406" i="7" s="1"/>
  <c r="F317" i="7"/>
  <c r="F406" i="7" s="1"/>
  <c r="J317" i="7"/>
  <c r="J406" i="7" s="1"/>
  <c r="G317" i="7"/>
  <c r="G406" i="7" s="1"/>
  <c r="K317" i="7"/>
  <c r="K406" i="7" s="1"/>
  <c r="D317" i="7"/>
  <c r="D406" i="7" s="1"/>
  <c r="H317" i="7"/>
  <c r="H406" i="7" s="1"/>
  <c r="L317" i="7"/>
  <c r="L406" i="7" s="1"/>
  <c r="W127" i="12"/>
  <c r="AI125" i="7"/>
  <c r="AB126" i="7"/>
  <c r="I125" i="7"/>
  <c r="AD126" i="8"/>
  <c r="AC126" i="12"/>
  <c r="V125" i="7"/>
  <c r="AH124" i="6"/>
  <c r="L124" i="6"/>
  <c r="X126" i="11"/>
  <c r="L126" i="8"/>
  <c r="N127" i="12"/>
  <c r="M124" i="6"/>
  <c r="K124" i="6"/>
  <c r="M126" i="11"/>
  <c r="U124" i="6"/>
  <c r="AK126" i="10"/>
  <c r="AG125" i="7"/>
  <c r="AL126" i="8"/>
  <c r="J126" i="11"/>
  <c r="M126" i="10"/>
  <c r="G126" i="11"/>
  <c r="AH125" i="7"/>
  <c r="E126" i="8"/>
  <c r="AD126" i="11"/>
  <c r="AD126" i="10"/>
  <c r="AL126" i="11"/>
  <c r="AF126" i="10"/>
  <c r="AJ126" i="8"/>
  <c r="R126" i="11"/>
  <c r="U126" i="8"/>
  <c r="D124" i="6"/>
  <c r="F127" i="12"/>
  <c r="H125" i="7"/>
  <c r="AI127" i="12"/>
  <c r="J125" i="7"/>
  <c r="AE126" i="8"/>
  <c r="AG127" i="12"/>
  <c r="U125" i="7"/>
  <c r="AG124" i="6"/>
  <c r="F124" i="6"/>
  <c r="W126" i="11"/>
  <c r="T126" i="10"/>
  <c r="M127" i="12"/>
  <c r="K126" i="8"/>
  <c r="AJ126" i="11"/>
  <c r="U126" i="10"/>
  <c r="H124" i="6"/>
  <c r="AC124" i="10"/>
  <c r="H126" i="11"/>
  <c r="N126" i="10"/>
  <c r="H126" i="10"/>
  <c r="I126" i="11"/>
  <c r="AK124" i="6"/>
  <c r="AG126" i="8"/>
  <c r="D125" i="7"/>
  <c r="E126" i="10"/>
  <c r="W126" i="10"/>
  <c r="AD127" i="12"/>
  <c r="AI126" i="11"/>
  <c r="M126" i="8"/>
  <c r="F126" i="8"/>
  <c r="AF127" i="12"/>
  <c r="X125" i="7"/>
  <c r="AF125" i="7"/>
  <c r="W124" i="6"/>
  <c r="K127" i="12"/>
  <c r="I126" i="8"/>
  <c r="AE127" i="12"/>
  <c r="L125" i="7"/>
  <c r="H126" i="8"/>
  <c r="U127" i="12"/>
  <c r="K125" i="7"/>
  <c r="AD124" i="6"/>
  <c r="G124" i="6"/>
  <c r="N126" i="11"/>
  <c r="AJ126" i="10"/>
  <c r="AF126" i="11"/>
  <c r="AI124" i="6"/>
  <c r="J124" i="6"/>
  <c r="F125" i="7"/>
  <c r="E124" i="6"/>
  <c r="Z127" i="12"/>
  <c r="E125" i="7"/>
  <c r="AL127" i="12"/>
  <c r="T125" i="7"/>
  <c r="AI126" i="8"/>
  <c r="F126" i="10"/>
  <c r="T124" i="6"/>
  <c r="AH126" i="8"/>
  <c r="G125" i="7"/>
  <c r="R126" i="8"/>
  <c r="L126" i="11"/>
  <c r="G126" i="10"/>
  <c r="Y126" i="8"/>
  <c r="AC125" i="10"/>
  <c r="X124" i="6"/>
  <c r="AE126" i="11"/>
  <c r="AK126" i="11"/>
  <c r="V126" i="10"/>
  <c r="L126" i="10"/>
  <c r="Y124" i="6"/>
  <c r="E126" i="11"/>
  <c r="W126" i="8"/>
  <c r="R125" i="7"/>
  <c r="Y126" i="11"/>
  <c r="AG126" i="11"/>
  <c r="S126" i="11"/>
  <c r="AK127" i="12"/>
  <c r="S126" i="10"/>
  <c r="AG126" i="10"/>
  <c r="V124" i="6"/>
  <c r="AF126" i="8"/>
  <c r="N126" i="8"/>
  <c r="R124" i="6"/>
  <c r="J126" i="8"/>
  <c r="U126" i="11"/>
  <c r="AH126" i="10"/>
  <c r="Z126" i="11"/>
  <c r="Z126" i="10"/>
  <c r="K126" i="10"/>
  <c r="AH126" i="11"/>
  <c r="Y126" i="10"/>
  <c r="S124" i="6"/>
  <c r="I124" i="6"/>
  <c r="AC125" i="7"/>
  <c r="AI126" i="10"/>
  <c r="Y125" i="7"/>
  <c r="Q124" i="6"/>
  <c r="X127" i="12"/>
  <c r="X126" i="10"/>
  <c r="G127" i="12"/>
  <c r="I127" i="12"/>
  <c r="G126" i="8"/>
  <c r="J127" i="12"/>
  <c r="AE125" i="7"/>
  <c r="V126" i="8"/>
  <c r="AC124" i="6"/>
  <c r="S127" i="12"/>
  <c r="AH127" i="12"/>
  <c r="S125" i="7"/>
  <c r="V127" i="12"/>
  <c r="AJ125" i="7"/>
  <c r="T126" i="8"/>
  <c r="Y127" i="12"/>
  <c r="AD125" i="7"/>
  <c r="AE124" i="6"/>
  <c r="J126" i="10"/>
  <c r="F126" i="11"/>
  <c r="I126" i="10"/>
  <c r="V126" i="11"/>
  <c r="AE126" i="10"/>
  <c r="AK126" i="8"/>
  <c r="T126" i="11"/>
  <c r="X126" i="8"/>
  <c r="AF124" i="6"/>
  <c r="T127" i="12"/>
  <c r="M125" i="7"/>
  <c r="Z126" i="8"/>
  <c r="AJ127" i="12"/>
  <c r="AJ124" i="6"/>
  <c r="W125" i="7"/>
  <c r="AL126" i="10"/>
  <c r="K126" i="11"/>
  <c r="H127" i="12"/>
  <c r="L127" i="12"/>
  <c r="AK125" i="7"/>
  <c r="S126" i="8"/>
  <c r="E127" i="12"/>
  <c r="G317" i="6" l="1"/>
  <c r="F68" i="9"/>
  <c r="BC429" i="14"/>
  <c r="G68" i="9"/>
  <c r="BD429" i="14"/>
  <c r="AJ67" i="9"/>
  <c r="X67" i="9"/>
  <c r="M67" i="9"/>
  <c r="AE67" i="9"/>
  <c r="S67" i="9"/>
  <c r="AI67" i="9"/>
  <c r="W67" i="9"/>
  <c r="AG67" i="9"/>
  <c r="U67" i="9"/>
  <c r="AK66" i="9"/>
  <c r="Y66" i="9"/>
  <c r="H317" i="6"/>
  <c r="H406" i="6" s="1"/>
  <c r="J68" i="9"/>
  <c r="BG429" i="14"/>
  <c r="K68" i="9"/>
  <c r="BH429" i="14"/>
  <c r="H68" i="9"/>
  <c r="BE429" i="14"/>
  <c r="D68" i="9"/>
  <c r="BA429" i="14"/>
  <c r="L68" i="9"/>
  <c r="BI429" i="14"/>
  <c r="AB67" i="9"/>
  <c r="P67" i="9"/>
  <c r="AF67" i="9"/>
  <c r="T67" i="9"/>
  <c r="Q67" i="9"/>
  <c r="AC67" i="9"/>
  <c r="R67" i="9"/>
  <c r="AD67" i="9"/>
  <c r="AH67" i="9"/>
  <c r="V67" i="9"/>
  <c r="E68" i="9"/>
  <c r="BB429" i="14"/>
  <c r="BJ429" i="14"/>
  <c r="I68" i="9"/>
  <c r="BF429" i="14"/>
  <c r="T435" i="14"/>
  <c r="Y435" i="14"/>
  <c r="S436" i="14"/>
  <c r="X435" i="14"/>
  <c r="Z435" i="14"/>
  <c r="Z444" i="13"/>
  <c r="V435" i="13"/>
  <c r="U441" i="13"/>
  <c r="S439" i="13"/>
  <c r="W435" i="13"/>
  <c r="T442" i="13"/>
  <c r="X442" i="13"/>
  <c r="R436" i="13"/>
  <c r="Y440" i="13"/>
  <c r="AQ429" i="14"/>
  <c r="G430" i="14"/>
  <c r="E430" i="14"/>
  <c r="AO429" i="14"/>
  <c r="M430" i="14"/>
  <c r="AW429" i="14"/>
  <c r="AU429" i="14"/>
  <c r="K430" i="14"/>
  <c r="F430" i="14"/>
  <c r="AP429" i="14"/>
  <c r="J430" i="14"/>
  <c r="AT429" i="14"/>
  <c r="N430" i="14"/>
  <c r="AX429" i="14"/>
  <c r="L430" i="14"/>
  <c r="AV429" i="14"/>
  <c r="I430" i="14"/>
  <c r="AS429" i="14"/>
  <c r="AR429" i="14"/>
  <c r="H430" i="14"/>
  <c r="I430" i="13"/>
  <c r="BE430" i="13" s="1"/>
  <c r="AS429" i="13"/>
  <c r="E430" i="13"/>
  <c r="BA430" i="13" s="1"/>
  <c r="AO429" i="13"/>
  <c r="AU429" i="13"/>
  <c r="K430" i="13"/>
  <c r="BG430" i="13" s="1"/>
  <c r="L430" i="13"/>
  <c r="BH430" i="13" s="1"/>
  <c r="AV429" i="13"/>
  <c r="J430" i="13"/>
  <c r="BF430" i="13" s="1"/>
  <c r="AT429" i="13"/>
  <c r="F430" i="13"/>
  <c r="BB430" i="13" s="1"/>
  <c r="AP429" i="13"/>
  <c r="H430" i="13"/>
  <c r="BD430" i="13" s="1"/>
  <c r="AR429" i="13"/>
  <c r="AX428" i="13"/>
  <c r="N429" i="13"/>
  <c r="BJ429" i="13" s="1"/>
  <c r="M430" i="13"/>
  <c r="BI430" i="13" s="1"/>
  <c r="AW429" i="13"/>
  <c r="AQ429" i="13"/>
  <c r="G430" i="13"/>
  <c r="BC430" i="13" s="1"/>
  <c r="AC319" i="12"/>
  <c r="Q391" i="12"/>
  <c r="AO390" i="12"/>
  <c r="R391" i="12"/>
  <c r="AP390" i="12"/>
  <c r="U391" i="12"/>
  <c r="AS390" i="12"/>
  <c r="W391" i="12"/>
  <c r="AU390" i="12"/>
  <c r="S391" i="12"/>
  <c r="AQ390" i="12"/>
  <c r="V391" i="12"/>
  <c r="AT390" i="12"/>
  <c r="T391" i="12"/>
  <c r="AR390" i="12"/>
  <c r="Z391" i="12"/>
  <c r="AX390" i="12"/>
  <c r="G393" i="12"/>
  <c r="H393" i="12"/>
  <c r="M392" i="12"/>
  <c r="AW391" i="12"/>
  <c r="J393" i="12"/>
  <c r="AH391" i="12"/>
  <c r="BF390" i="12"/>
  <c r="AC391" i="12"/>
  <c r="BA390" i="12"/>
  <c r="N393" i="12"/>
  <c r="AD391" i="12"/>
  <c r="BB390" i="12"/>
  <c r="F393" i="12"/>
  <c r="I393" i="12"/>
  <c r="AG391" i="12"/>
  <c r="BE390" i="12"/>
  <c r="AK391" i="12"/>
  <c r="BI390" i="12"/>
  <c r="AL391" i="12"/>
  <c r="BJ390" i="12"/>
  <c r="AI391" i="12"/>
  <c r="BG390" i="12"/>
  <c r="K393" i="12"/>
  <c r="L392" i="12"/>
  <c r="AV391" i="12"/>
  <c r="AE391" i="12"/>
  <c r="BC390" i="12"/>
  <c r="AF391" i="12"/>
  <c r="BD390" i="12"/>
  <c r="AJ391" i="12"/>
  <c r="BH390" i="12"/>
  <c r="E393" i="12"/>
  <c r="R391" i="11"/>
  <c r="AP390" i="11"/>
  <c r="Y391" i="11"/>
  <c r="AW390" i="11"/>
  <c r="S391" i="11"/>
  <c r="AQ390" i="11"/>
  <c r="X391" i="11"/>
  <c r="AV390" i="11"/>
  <c r="U391" i="11"/>
  <c r="AS390" i="11"/>
  <c r="V391" i="11"/>
  <c r="AT390" i="11"/>
  <c r="AH391" i="11"/>
  <c r="BF390" i="11"/>
  <c r="N391" i="11"/>
  <c r="AX390" i="11"/>
  <c r="AK391" i="11"/>
  <c r="BI390" i="11"/>
  <c r="H392" i="11"/>
  <c r="AR391" i="11"/>
  <c r="K392" i="11"/>
  <c r="AU391" i="11"/>
  <c r="AL391" i="11"/>
  <c r="BJ390" i="11"/>
  <c r="G393" i="11"/>
  <c r="L393" i="11"/>
  <c r="I393" i="11"/>
  <c r="AF391" i="11"/>
  <c r="BD390" i="11"/>
  <c r="AG391" i="11"/>
  <c r="BE390" i="11"/>
  <c r="AE391" i="11"/>
  <c r="BC390" i="11"/>
  <c r="J393" i="11"/>
  <c r="F393" i="11"/>
  <c r="AI391" i="11"/>
  <c r="BG390" i="11"/>
  <c r="M393" i="11"/>
  <c r="AD391" i="11"/>
  <c r="BB390" i="11"/>
  <c r="AJ391" i="11"/>
  <c r="BH390" i="11"/>
  <c r="E392" i="11"/>
  <c r="BA391" i="11"/>
  <c r="AO391" i="11"/>
  <c r="I228" i="6"/>
  <c r="H228" i="6"/>
  <c r="E228" i="6"/>
  <c r="J228" i="6"/>
  <c r="G228" i="6"/>
  <c r="F228" i="6"/>
  <c r="F318" i="6" s="1"/>
  <c r="D228" i="6"/>
  <c r="K228" i="6"/>
  <c r="L228" i="6"/>
  <c r="W228" i="6"/>
  <c r="T228" i="6"/>
  <c r="AJ228" i="6"/>
  <c r="AK228" i="6"/>
  <c r="AF228" i="6"/>
  <c r="U228" i="6"/>
  <c r="AC228" i="6"/>
  <c r="S228" i="6"/>
  <c r="Y228" i="6"/>
  <c r="V228" i="6"/>
  <c r="V318" i="6" s="1"/>
  <c r="Q228" i="6"/>
  <c r="AD228" i="6"/>
  <c r="AG228" i="6"/>
  <c r="AE228" i="6"/>
  <c r="AI228" i="6"/>
  <c r="AH228" i="6"/>
  <c r="R228" i="6"/>
  <c r="X228" i="6"/>
  <c r="X318" i="6" s="1"/>
  <c r="M228" i="6"/>
  <c r="AB230" i="7"/>
  <c r="L406" i="6"/>
  <c r="C125" i="6"/>
  <c r="C228" i="6"/>
  <c r="G406" i="6"/>
  <c r="J317" i="6"/>
  <c r="J406" i="6" s="1"/>
  <c r="AC317" i="6"/>
  <c r="AC406" i="6" s="1"/>
  <c r="D318" i="6"/>
  <c r="I317" i="6"/>
  <c r="I406" i="6" s="1"/>
  <c r="AK318" i="6"/>
  <c r="E318" i="6"/>
  <c r="AF317" i="6"/>
  <c r="AF406" i="6" s="1"/>
  <c r="F317" i="6"/>
  <c r="F406" i="6" s="1"/>
  <c r="AG317" i="6"/>
  <c r="AG406" i="6" s="1"/>
  <c r="C317" i="6"/>
  <c r="C406" i="6" s="1"/>
  <c r="E317" i="6"/>
  <c r="E406" i="6" s="1"/>
  <c r="D317" i="6"/>
  <c r="D406" i="6" s="1"/>
  <c r="D407" i="6" s="1"/>
  <c r="K317" i="6"/>
  <c r="K406" i="6" s="1"/>
  <c r="AI317" i="6"/>
  <c r="AI406" i="6" s="1"/>
  <c r="M317" i="6"/>
  <c r="M406" i="6" s="1"/>
  <c r="AD317" i="6"/>
  <c r="AD406" i="6" s="1"/>
  <c r="AH317" i="6"/>
  <c r="AH406" i="6" s="1"/>
  <c r="AE317" i="6"/>
  <c r="AE406" i="6" s="1"/>
  <c r="Q317" i="6"/>
  <c r="Q406" i="6" s="1"/>
  <c r="Y317" i="6"/>
  <c r="Y406" i="6" s="1"/>
  <c r="X317" i="6"/>
  <c r="X406" i="6" s="1"/>
  <c r="AK317" i="6"/>
  <c r="AK406" i="6" s="1"/>
  <c r="AB317" i="6"/>
  <c r="AB406" i="6" s="1"/>
  <c r="AJ317" i="6"/>
  <c r="AJ406" i="6" s="1"/>
  <c r="W317" i="6"/>
  <c r="W406" i="6" s="1"/>
  <c r="P317" i="6"/>
  <c r="P406" i="6" s="1"/>
  <c r="S317" i="6"/>
  <c r="S406" i="6" s="1"/>
  <c r="R317" i="6"/>
  <c r="R406" i="6" s="1"/>
  <c r="V317" i="6"/>
  <c r="V406" i="6" s="1"/>
  <c r="U317" i="6"/>
  <c r="U406" i="6" s="1"/>
  <c r="C128" i="7"/>
  <c r="O127" i="7"/>
  <c r="AA127" i="7" s="1"/>
  <c r="C231" i="7"/>
  <c r="C321" i="7" s="1"/>
  <c r="C410" i="7" s="1"/>
  <c r="T317" i="6"/>
  <c r="T406" i="6" s="1"/>
  <c r="U318" i="6"/>
  <c r="J318" i="6"/>
  <c r="M231" i="12"/>
  <c r="I231" i="12"/>
  <c r="E231" i="12"/>
  <c r="L231" i="12"/>
  <c r="H231" i="12"/>
  <c r="K231" i="12"/>
  <c r="G231" i="12"/>
  <c r="N231" i="12"/>
  <c r="J231" i="12"/>
  <c r="F231" i="12"/>
  <c r="X231" i="12"/>
  <c r="U231" i="12"/>
  <c r="AE231" i="12"/>
  <c r="AH231" i="12"/>
  <c r="AJ231" i="12"/>
  <c r="AG231" i="12"/>
  <c r="AI231" i="12"/>
  <c r="Z231" i="12"/>
  <c r="T231" i="12"/>
  <c r="Y231" i="12"/>
  <c r="V231" i="12"/>
  <c r="W231" i="12"/>
  <c r="S231" i="12"/>
  <c r="AD231" i="12"/>
  <c r="AL231" i="12"/>
  <c r="AF231" i="12"/>
  <c r="AK231" i="12"/>
  <c r="AC230" i="12"/>
  <c r="AC320" i="12" s="1"/>
  <c r="D231" i="12"/>
  <c r="D128" i="12"/>
  <c r="P127" i="12"/>
  <c r="AB127" i="12" s="1"/>
  <c r="AK320" i="12"/>
  <c r="AG320" i="12"/>
  <c r="W320" i="12"/>
  <c r="S320" i="12"/>
  <c r="M320" i="12"/>
  <c r="I320" i="12"/>
  <c r="E320" i="12"/>
  <c r="AJ320" i="12"/>
  <c r="AF320" i="12"/>
  <c r="Z320" i="12"/>
  <c r="V320" i="12"/>
  <c r="R320" i="12"/>
  <c r="L320" i="12"/>
  <c r="H320" i="12"/>
  <c r="D320" i="12"/>
  <c r="D409" i="12" s="1"/>
  <c r="AI320" i="12"/>
  <c r="AE320" i="12"/>
  <c r="Y320" i="12"/>
  <c r="Y409" i="12" s="1"/>
  <c r="U320" i="12"/>
  <c r="Q320" i="12"/>
  <c r="K320" i="12"/>
  <c r="G320" i="12"/>
  <c r="AL320" i="12"/>
  <c r="AH320" i="12"/>
  <c r="AD320" i="12"/>
  <c r="X320" i="12"/>
  <c r="X409" i="12" s="1"/>
  <c r="T320" i="12"/>
  <c r="N320" i="12"/>
  <c r="J320" i="12"/>
  <c r="F320" i="12"/>
  <c r="L230" i="11"/>
  <c r="H230" i="11"/>
  <c r="K230" i="11"/>
  <c r="G230" i="11"/>
  <c r="J230" i="11"/>
  <c r="F230" i="11"/>
  <c r="M230" i="11"/>
  <c r="I230" i="11"/>
  <c r="E230" i="11"/>
  <c r="AD230" i="11"/>
  <c r="N230" i="11"/>
  <c r="T230" i="11"/>
  <c r="V230" i="11"/>
  <c r="AG230" i="11"/>
  <c r="W230" i="11"/>
  <c r="R230" i="11"/>
  <c r="AL230" i="11"/>
  <c r="U230" i="11"/>
  <c r="AE230" i="11"/>
  <c r="AF230" i="11"/>
  <c r="S230" i="11"/>
  <c r="AK230" i="11"/>
  <c r="Y230" i="11"/>
  <c r="AH230" i="11"/>
  <c r="Z230" i="11"/>
  <c r="AI230" i="11"/>
  <c r="X230" i="11"/>
  <c r="AJ230" i="11"/>
  <c r="D230" i="11"/>
  <c r="D127" i="11"/>
  <c r="AK319" i="11"/>
  <c r="AG319" i="11"/>
  <c r="AC319" i="11"/>
  <c r="AC408" i="11" s="1"/>
  <c r="W319" i="11"/>
  <c r="W408" i="11" s="1"/>
  <c r="S319" i="11"/>
  <c r="M319" i="11"/>
  <c r="I319" i="11"/>
  <c r="E319" i="11"/>
  <c r="AH319" i="11"/>
  <c r="Z319" i="11"/>
  <c r="Z408" i="11" s="1"/>
  <c r="U319" i="11"/>
  <c r="N319" i="11"/>
  <c r="H319" i="11"/>
  <c r="AL319" i="11"/>
  <c r="AF319" i="11"/>
  <c r="Y319" i="11"/>
  <c r="T319" i="11"/>
  <c r="T408" i="11" s="1"/>
  <c r="L319" i="11"/>
  <c r="G319" i="11"/>
  <c r="AD319" i="11"/>
  <c r="Q319" i="11"/>
  <c r="Q408" i="11" s="1"/>
  <c r="D319" i="11"/>
  <c r="D408" i="11" s="1"/>
  <c r="AJ319" i="11"/>
  <c r="X319" i="11"/>
  <c r="K319" i="11"/>
  <c r="AI319" i="11"/>
  <c r="V319" i="11"/>
  <c r="J319" i="11"/>
  <c r="AE319" i="11"/>
  <c r="R319" i="11"/>
  <c r="F319" i="11"/>
  <c r="AE230" i="8"/>
  <c r="S230" i="8"/>
  <c r="Y230" i="8"/>
  <c r="AK230" i="8"/>
  <c r="T230" i="8"/>
  <c r="AF230" i="8"/>
  <c r="X230" i="8"/>
  <c r="AJ230" i="8"/>
  <c r="AI230" i="8"/>
  <c r="W230" i="8"/>
  <c r="AG230" i="8"/>
  <c r="U230" i="8"/>
  <c r="AD230" i="8"/>
  <c r="R230" i="8"/>
  <c r="AH230" i="8"/>
  <c r="V230" i="8"/>
  <c r="N230" i="8"/>
  <c r="AL230" i="8"/>
  <c r="Z230" i="8"/>
  <c r="K230" i="10"/>
  <c r="G230" i="10"/>
  <c r="N230" i="10"/>
  <c r="J230" i="10"/>
  <c r="F230" i="10"/>
  <c r="M230" i="10"/>
  <c r="I230" i="10"/>
  <c r="E230" i="10"/>
  <c r="L230" i="10"/>
  <c r="H230" i="10"/>
  <c r="AD230" i="10"/>
  <c r="AJ230" i="10"/>
  <c r="AG230" i="10"/>
  <c r="AE230" i="10"/>
  <c r="W230" i="10"/>
  <c r="T230" i="10"/>
  <c r="Y230" i="10"/>
  <c r="AF230" i="10"/>
  <c r="AH230" i="10"/>
  <c r="AK230" i="10"/>
  <c r="AI230" i="10"/>
  <c r="AL230" i="10"/>
  <c r="V230" i="10"/>
  <c r="X230" i="10"/>
  <c r="U230" i="10"/>
  <c r="Z230" i="10"/>
  <c r="S230" i="10"/>
  <c r="L230" i="8"/>
  <c r="H230" i="8"/>
  <c r="K230" i="8"/>
  <c r="G230" i="8"/>
  <c r="J230" i="8"/>
  <c r="F230" i="8"/>
  <c r="M230" i="8"/>
  <c r="I230" i="8"/>
  <c r="E230" i="8"/>
  <c r="AC228" i="10"/>
  <c r="AC318" i="10" s="1"/>
  <c r="AC407" i="10" s="1"/>
  <c r="AC229" i="10"/>
  <c r="AL407" i="10"/>
  <c r="D230" i="10"/>
  <c r="D127" i="10"/>
  <c r="P126" i="10"/>
  <c r="AB126" i="10" s="1"/>
  <c r="AL319" i="10"/>
  <c r="AH319" i="10"/>
  <c r="AH408" i="10" s="1"/>
  <c r="AD319" i="10"/>
  <c r="AD408" i="10" s="1"/>
  <c r="X319" i="10"/>
  <c r="X408" i="10" s="1"/>
  <c r="T319" i="10"/>
  <c r="T408" i="10" s="1"/>
  <c r="N319" i="10"/>
  <c r="N408" i="10" s="1"/>
  <c r="J319" i="10"/>
  <c r="J408" i="10" s="1"/>
  <c r="F319" i="10"/>
  <c r="F408" i="10" s="1"/>
  <c r="AK319" i="10"/>
  <c r="AK408" i="10" s="1"/>
  <c r="AG319" i="10"/>
  <c r="AG408" i="10" s="1"/>
  <c r="W319" i="10"/>
  <c r="W408" i="10" s="1"/>
  <c r="S319" i="10"/>
  <c r="S408" i="10" s="1"/>
  <c r="M319" i="10"/>
  <c r="M408" i="10" s="1"/>
  <c r="I319" i="10"/>
  <c r="I408" i="10" s="1"/>
  <c r="E319" i="10"/>
  <c r="E408" i="10" s="1"/>
  <c r="AJ319" i="10"/>
  <c r="AJ408" i="10" s="1"/>
  <c r="AF319" i="10"/>
  <c r="AF408" i="10" s="1"/>
  <c r="Z319" i="10"/>
  <c r="Z408" i="10" s="1"/>
  <c r="V319" i="10"/>
  <c r="V408" i="10" s="1"/>
  <c r="R319" i="10"/>
  <c r="R408" i="10" s="1"/>
  <c r="L319" i="10"/>
  <c r="L408" i="10" s="1"/>
  <c r="H319" i="10"/>
  <c r="H408" i="10" s="1"/>
  <c r="D319" i="10"/>
  <c r="D408" i="10" s="1"/>
  <c r="AI319" i="10"/>
  <c r="AI408" i="10" s="1"/>
  <c r="AE319" i="10"/>
  <c r="AE408" i="10" s="1"/>
  <c r="Y319" i="10"/>
  <c r="Y408" i="10" s="1"/>
  <c r="U319" i="10"/>
  <c r="U408" i="10" s="1"/>
  <c r="Q319" i="10"/>
  <c r="Q408" i="10" s="1"/>
  <c r="K319" i="10"/>
  <c r="K408" i="10" s="1"/>
  <c r="G319" i="10"/>
  <c r="G408" i="10" s="1"/>
  <c r="D230" i="8"/>
  <c r="D127" i="8"/>
  <c r="AI319" i="8"/>
  <c r="AI408" i="8" s="1"/>
  <c r="AE319" i="8"/>
  <c r="AE408" i="8" s="1"/>
  <c r="Y319" i="8"/>
  <c r="Y408" i="8" s="1"/>
  <c r="U319" i="8"/>
  <c r="U408" i="8" s="1"/>
  <c r="Q319" i="8"/>
  <c r="Q408" i="8" s="1"/>
  <c r="K319" i="8"/>
  <c r="K408" i="8" s="1"/>
  <c r="G319" i="8"/>
  <c r="G408" i="8" s="1"/>
  <c r="AL319" i="8"/>
  <c r="AL408" i="8" s="1"/>
  <c r="AG319" i="8"/>
  <c r="AG408" i="8" s="1"/>
  <c r="Z319" i="8"/>
  <c r="Z408" i="8" s="1"/>
  <c r="T319" i="8"/>
  <c r="T408" i="8" s="1"/>
  <c r="M319" i="8"/>
  <c r="M408" i="8" s="1"/>
  <c r="H319" i="8"/>
  <c r="H408" i="8" s="1"/>
  <c r="AK319" i="8"/>
  <c r="AK408" i="8" s="1"/>
  <c r="AF319" i="8"/>
  <c r="AF408" i="8" s="1"/>
  <c r="X319" i="8"/>
  <c r="X408" i="8" s="1"/>
  <c r="S319" i="8"/>
  <c r="S408" i="8" s="1"/>
  <c r="L319" i="8"/>
  <c r="L408" i="8" s="1"/>
  <c r="F319" i="8"/>
  <c r="F408" i="8" s="1"/>
  <c r="AJ319" i="8"/>
  <c r="AJ408" i="8" s="1"/>
  <c r="AD319" i="8"/>
  <c r="AD408" i="8" s="1"/>
  <c r="W319" i="8"/>
  <c r="W408" i="8" s="1"/>
  <c r="R319" i="8"/>
  <c r="R408" i="8" s="1"/>
  <c r="J319" i="8"/>
  <c r="J408" i="8" s="1"/>
  <c r="E319" i="8"/>
  <c r="E408" i="8" s="1"/>
  <c r="AH319" i="8"/>
  <c r="AH408" i="8" s="1"/>
  <c r="AC319" i="8"/>
  <c r="AC408" i="8" s="1"/>
  <c r="V319" i="8"/>
  <c r="V408" i="8" s="1"/>
  <c r="N319" i="8"/>
  <c r="N408" i="8" s="1"/>
  <c r="I319" i="8"/>
  <c r="I408" i="8" s="1"/>
  <c r="D319" i="8"/>
  <c r="D408" i="8" s="1"/>
  <c r="F229" i="7"/>
  <c r="J229" i="7"/>
  <c r="D229" i="7"/>
  <c r="G229" i="7"/>
  <c r="K229" i="7"/>
  <c r="E229" i="7"/>
  <c r="I229" i="7"/>
  <c r="H229" i="7"/>
  <c r="L229" i="7"/>
  <c r="M229" i="7"/>
  <c r="T229" i="7"/>
  <c r="AC229" i="7"/>
  <c r="S229" i="7"/>
  <c r="AD229" i="7"/>
  <c r="Y229" i="7"/>
  <c r="AF229" i="7"/>
  <c r="R229" i="7"/>
  <c r="AJ229" i="7"/>
  <c r="Q229" i="7"/>
  <c r="AE229" i="7"/>
  <c r="V229" i="7"/>
  <c r="U229" i="7"/>
  <c r="AI229" i="7"/>
  <c r="AK229" i="7"/>
  <c r="X229" i="7"/>
  <c r="AG229" i="7"/>
  <c r="W229" i="7"/>
  <c r="AH229" i="7"/>
  <c r="AJ318" i="7"/>
  <c r="AJ407" i="7" s="1"/>
  <c r="AF318" i="7"/>
  <c r="AF407" i="7" s="1"/>
  <c r="AB318" i="7"/>
  <c r="AB407" i="7" s="1"/>
  <c r="AI318" i="7"/>
  <c r="AI407" i="7" s="1"/>
  <c r="AE318" i="7"/>
  <c r="AE407" i="7" s="1"/>
  <c r="AH318" i="7"/>
  <c r="AH407" i="7" s="1"/>
  <c r="AD318" i="7"/>
  <c r="AD407" i="7" s="1"/>
  <c r="AK318" i="7"/>
  <c r="AK407" i="7" s="1"/>
  <c r="AG318" i="7"/>
  <c r="AG407" i="7" s="1"/>
  <c r="AC318" i="7"/>
  <c r="AC407" i="7" s="1"/>
  <c r="X318" i="7"/>
  <c r="X407" i="7" s="1"/>
  <c r="T318" i="7"/>
  <c r="T407" i="7" s="1"/>
  <c r="P318" i="7"/>
  <c r="P407" i="7" s="1"/>
  <c r="W318" i="7"/>
  <c r="W407" i="7" s="1"/>
  <c r="S318" i="7"/>
  <c r="S407" i="7" s="1"/>
  <c r="V318" i="7"/>
  <c r="V407" i="7" s="1"/>
  <c r="R318" i="7"/>
  <c r="R407" i="7" s="1"/>
  <c r="Y318" i="7"/>
  <c r="Y407" i="7" s="1"/>
  <c r="U318" i="7"/>
  <c r="U407" i="7" s="1"/>
  <c r="Q318" i="7"/>
  <c r="Q407" i="7" s="1"/>
  <c r="H318" i="7"/>
  <c r="H407" i="7" s="1"/>
  <c r="L318" i="7"/>
  <c r="L407" i="7" s="1"/>
  <c r="D318" i="7"/>
  <c r="D407" i="7" s="1"/>
  <c r="E318" i="7"/>
  <c r="E407" i="7" s="1"/>
  <c r="I318" i="7"/>
  <c r="I407" i="7" s="1"/>
  <c r="M318" i="7"/>
  <c r="M407" i="7" s="1"/>
  <c r="F318" i="7"/>
  <c r="F407" i="7" s="1"/>
  <c r="J318" i="7"/>
  <c r="J407" i="7" s="1"/>
  <c r="G318" i="7"/>
  <c r="G407" i="7" s="1"/>
  <c r="K318" i="7"/>
  <c r="K407" i="7" s="1"/>
  <c r="Q125" i="6"/>
  <c r="F125" i="6"/>
  <c r="U127" i="11"/>
  <c r="E127" i="10"/>
  <c r="M127" i="11"/>
  <c r="N127" i="10"/>
  <c r="T128" i="12"/>
  <c r="AI126" i="7"/>
  <c r="J128" i="12"/>
  <c r="F127" i="8"/>
  <c r="N127" i="8"/>
  <c r="AH125" i="6"/>
  <c r="I125" i="6"/>
  <c r="AG127" i="11"/>
  <c r="H127" i="10"/>
  <c r="K127" i="11"/>
  <c r="L127" i="10"/>
  <c r="AJ128" i="12"/>
  <c r="E126" i="7"/>
  <c r="X127" i="11"/>
  <c r="S127" i="10"/>
  <c r="AI127" i="8"/>
  <c r="Y127" i="11"/>
  <c r="M125" i="6"/>
  <c r="E125" i="6"/>
  <c r="AD127" i="11"/>
  <c r="AD127" i="8"/>
  <c r="AK126" i="7"/>
  <c r="V127" i="8"/>
  <c r="X128" i="12"/>
  <c r="AF128" i="12"/>
  <c r="T125" i="6"/>
  <c r="G125" i="6"/>
  <c r="AK127" i="11"/>
  <c r="AL127" i="10"/>
  <c r="H127" i="11"/>
  <c r="I127" i="10"/>
  <c r="S128" i="12"/>
  <c r="V126" i="7"/>
  <c r="E128" i="12"/>
  <c r="L127" i="8"/>
  <c r="J127" i="10"/>
  <c r="R125" i="6"/>
  <c r="I128" i="12"/>
  <c r="S127" i="11"/>
  <c r="AC126" i="10"/>
  <c r="AJ126" i="7"/>
  <c r="N128" i="12"/>
  <c r="Y127" i="10"/>
  <c r="AH128" i="12"/>
  <c r="AF127" i="10"/>
  <c r="L125" i="6"/>
  <c r="V127" i="11"/>
  <c r="F126" i="7"/>
  <c r="K128" i="12"/>
  <c r="U127" i="10"/>
  <c r="W128" i="12"/>
  <c r="AI125" i="6"/>
  <c r="H125" i="6"/>
  <c r="G127" i="11"/>
  <c r="AD128" i="12"/>
  <c r="K126" i="7"/>
  <c r="AJ127" i="8"/>
  <c r="F128" i="12"/>
  <c r="X127" i="10"/>
  <c r="W127" i="11"/>
  <c r="W127" i="10"/>
  <c r="V127" i="10"/>
  <c r="AE125" i="6"/>
  <c r="K125" i="6"/>
  <c r="AH126" i="7"/>
  <c r="Y128" i="12"/>
  <c r="W126" i="7"/>
  <c r="AK127" i="8"/>
  <c r="AJ127" i="11"/>
  <c r="T127" i="10"/>
  <c r="N127" i="11"/>
  <c r="AD127" i="10"/>
  <c r="AH127" i="11"/>
  <c r="U126" i="7"/>
  <c r="AF125" i="6"/>
  <c r="D125" i="6"/>
  <c r="T126" i="7"/>
  <c r="AG128" i="12"/>
  <c r="M126" i="7"/>
  <c r="H127" i="8"/>
  <c r="L127" i="11"/>
  <c r="E127" i="11"/>
  <c r="U125" i="6"/>
  <c r="J125" i="6"/>
  <c r="I127" i="11"/>
  <c r="AE127" i="8"/>
  <c r="I126" i="7"/>
  <c r="U127" i="8"/>
  <c r="L128" i="12"/>
  <c r="M127" i="8"/>
  <c r="AE127" i="11"/>
  <c r="AH127" i="10"/>
  <c r="X126" i="7"/>
  <c r="U128" i="12"/>
  <c r="K127" i="8"/>
  <c r="AF127" i="11"/>
  <c r="J127" i="11"/>
  <c r="K127" i="10"/>
  <c r="AC125" i="6"/>
  <c r="E127" i="8"/>
  <c r="AI127" i="10"/>
  <c r="Z128" i="12"/>
  <c r="S127" i="8"/>
  <c r="W125" i="6"/>
  <c r="AL127" i="11"/>
  <c r="AE126" i="7"/>
  <c r="G128" i="12"/>
  <c r="AI127" i="11"/>
  <c r="AG127" i="10"/>
  <c r="X125" i="6"/>
  <c r="Z127" i="11"/>
  <c r="F127" i="11"/>
  <c r="AF127" i="8"/>
  <c r="AJ125" i="6"/>
  <c r="V128" i="12"/>
  <c r="G126" i="7"/>
  <c r="H128" i="12"/>
  <c r="H126" i="7"/>
  <c r="AK127" i="10"/>
  <c r="R127" i="11"/>
  <c r="Y127" i="8"/>
  <c r="AG126" i="7"/>
  <c r="AL127" i="8"/>
  <c r="T127" i="8"/>
  <c r="S125" i="6"/>
  <c r="AI128" i="12"/>
  <c r="AD126" i="7"/>
  <c r="M128" i="12"/>
  <c r="I127" i="8"/>
  <c r="AJ127" i="10"/>
  <c r="T127" i="11"/>
  <c r="AB127" i="7"/>
  <c r="Y126" i="7"/>
  <c r="R127" i="8"/>
  <c r="M127" i="10"/>
  <c r="F127" i="10"/>
  <c r="AK125" i="6"/>
  <c r="AE128" i="12"/>
  <c r="R126" i="7"/>
  <c r="AC127" i="12"/>
  <c r="G127" i="8"/>
  <c r="G127" i="10"/>
  <c r="D126" i="7"/>
  <c r="W127" i="8"/>
  <c r="V125" i="6"/>
  <c r="AL128" i="12"/>
  <c r="S126" i="7"/>
  <c r="L126" i="7"/>
  <c r="AH127" i="8"/>
  <c r="AE127" i="10"/>
  <c r="AG127" i="8"/>
  <c r="AG125" i="6"/>
  <c r="J127" i="8"/>
  <c r="X127" i="8"/>
  <c r="J126" i="7"/>
  <c r="AD125" i="6"/>
  <c r="Z127" i="10"/>
  <c r="AK128" i="12"/>
  <c r="Y125" i="6"/>
  <c r="AF126" i="7"/>
  <c r="Z127" i="8"/>
  <c r="AC126" i="7"/>
  <c r="E407" i="6" l="1"/>
  <c r="U407" i="6"/>
  <c r="AK407" i="6"/>
  <c r="V407" i="6"/>
  <c r="X407" i="6"/>
  <c r="K69" i="9"/>
  <c r="BH430" i="14"/>
  <c r="I69" i="9"/>
  <c r="BF430" i="14"/>
  <c r="D69" i="9"/>
  <c r="BA430" i="14"/>
  <c r="M68" i="9"/>
  <c r="AB68" i="9"/>
  <c r="P68" i="9"/>
  <c r="AI68" i="9"/>
  <c r="W68" i="9"/>
  <c r="AK67" i="9"/>
  <c r="Y67" i="9"/>
  <c r="AE68" i="9"/>
  <c r="S68" i="9"/>
  <c r="F69" i="9"/>
  <c r="BC430" i="14"/>
  <c r="H69" i="9"/>
  <c r="BE430" i="14"/>
  <c r="BJ430" i="14"/>
  <c r="E69" i="9"/>
  <c r="BB430" i="14"/>
  <c r="L69" i="9"/>
  <c r="BI430" i="14"/>
  <c r="AG68" i="9"/>
  <c r="U68" i="9"/>
  <c r="AC68" i="9"/>
  <c r="Q68" i="9"/>
  <c r="AJ68" i="9"/>
  <c r="X68" i="9"/>
  <c r="T68" i="9"/>
  <c r="AF68" i="9"/>
  <c r="AH68" i="9"/>
  <c r="V68" i="9"/>
  <c r="AD68" i="9"/>
  <c r="R68" i="9"/>
  <c r="G69" i="9"/>
  <c r="BD430" i="14"/>
  <c r="J69" i="9"/>
  <c r="BG430" i="14"/>
  <c r="S437" i="14"/>
  <c r="X436" i="14"/>
  <c r="Y436" i="14"/>
  <c r="Z436" i="14"/>
  <c r="T436" i="14"/>
  <c r="V436" i="13"/>
  <c r="R437" i="13"/>
  <c r="T443" i="13"/>
  <c r="S440" i="13"/>
  <c r="Y441" i="13"/>
  <c r="X443" i="13"/>
  <c r="W436" i="13"/>
  <c r="U442" i="13"/>
  <c r="Z445" i="13"/>
  <c r="I431" i="14"/>
  <c r="AS430" i="14"/>
  <c r="N431" i="14"/>
  <c r="AX430" i="14"/>
  <c r="F431" i="14"/>
  <c r="AP430" i="14"/>
  <c r="AO430" i="14"/>
  <c r="E431" i="14"/>
  <c r="AR430" i="14"/>
  <c r="H431" i="14"/>
  <c r="K431" i="14"/>
  <c r="AU430" i="14"/>
  <c r="G431" i="14"/>
  <c r="AQ430" i="14"/>
  <c r="AV430" i="14"/>
  <c r="L431" i="14"/>
  <c r="J431" i="14"/>
  <c r="AT430" i="14"/>
  <c r="AW430" i="14"/>
  <c r="M431" i="14"/>
  <c r="M431" i="13"/>
  <c r="BI431" i="13" s="1"/>
  <c r="AW430" i="13"/>
  <c r="H431" i="13"/>
  <c r="BD431" i="13" s="1"/>
  <c r="AR430" i="13"/>
  <c r="J431" i="13"/>
  <c r="BF431" i="13" s="1"/>
  <c r="AT430" i="13"/>
  <c r="E431" i="13"/>
  <c r="BA431" i="13" s="1"/>
  <c r="AO430" i="13"/>
  <c r="N430" i="13"/>
  <c r="BJ430" i="13" s="1"/>
  <c r="AX429" i="13"/>
  <c r="G431" i="13"/>
  <c r="BC431" i="13" s="1"/>
  <c r="AQ430" i="13"/>
  <c r="AU430" i="13"/>
  <c r="K431" i="13"/>
  <c r="BG431" i="13" s="1"/>
  <c r="F431" i="13"/>
  <c r="BB431" i="13" s="1"/>
  <c r="AP430" i="13"/>
  <c r="AV430" i="13"/>
  <c r="L431" i="13"/>
  <c r="BH431" i="13" s="1"/>
  <c r="I431" i="13"/>
  <c r="BE431" i="13" s="1"/>
  <c r="AS430" i="13"/>
  <c r="T392" i="12"/>
  <c r="AR391" i="12"/>
  <c r="S392" i="12"/>
  <c r="AQ391" i="12"/>
  <c r="U392" i="12"/>
  <c r="AS391" i="12"/>
  <c r="Q392" i="12"/>
  <c r="AO391" i="12"/>
  <c r="Z392" i="12"/>
  <c r="AX391" i="12"/>
  <c r="V392" i="12"/>
  <c r="AT391" i="12"/>
  <c r="W392" i="12"/>
  <c r="AU391" i="12"/>
  <c r="R392" i="12"/>
  <c r="AP391" i="12"/>
  <c r="E394" i="12"/>
  <c r="AJ392" i="12"/>
  <c r="BH391" i="12"/>
  <c r="AF392" i="12"/>
  <c r="BD391" i="12"/>
  <c r="AE392" i="12"/>
  <c r="BC391" i="12"/>
  <c r="L393" i="12"/>
  <c r="AV392" i="12"/>
  <c r="K394" i="12"/>
  <c r="AI392" i="12"/>
  <c r="BG391" i="12"/>
  <c r="AL392" i="12"/>
  <c r="BJ391" i="12"/>
  <c r="AK392" i="12"/>
  <c r="BI391" i="12"/>
  <c r="AG392" i="12"/>
  <c r="BE391" i="12"/>
  <c r="I394" i="12"/>
  <c r="F394" i="12"/>
  <c r="AD392" i="12"/>
  <c r="BB391" i="12"/>
  <c r="N394" i="12"/>
  <c r="AC392" i="12"/>
  <c r="BA391" i="12"/>
  <c r="AH392" i="12"/>
  <c r="BF391" i="12"/>
  <c r="J394" i="12"/>
  <c r="M393" i="12"/>
  <c r="AW392" i="12"/>
  <c r="H394" i="12"/>
  <c r="G394" i="12"/>
  <c r="V392" i="11"/>
  <c r="AT391" i="11"/>
  <c r="Y392" i="11"/>
  <c r="AW391" i="11"/>
  <c r="X392" i="11"/>
  <c r="AV391" i="11"/>
  <c r="U392" i="11"/>
  <c r="AS391" i="11"/>
  <c r="S392" i="11"/>
  <c r="AQ391" i="11"/>
  <c r="R392" i="11"/>
  <c r="AP391" i="11"/>
  <c r="AJ392" i="11"/>
  <c r="BH391" i="11"/>
  <c r="AD392" i="11"/>
  <c r="BB391" i="11"/>
  <c r="M394" i="11"/>
  <c r="AI392" i="11"/>
  <c r="BG391" i="11"/>
  <c r="F394" i="11"/>
  <c r="J394" i="11"/>
  <c r="AE392" i="11"/>
  <c r="BC391" i="11"/>
  <c r="AG392" i="11"/>
  <c r="BE391" i="11"/>
  <c r="AF392" i="11"/>
  <c r="BD391" i="11"/>
  <c r="I394" i="11"/>
  <c r="L394" i="11"/>
  <c r="G394" i="11"/>
  <c r="AL392" i="11"/>
  <c r="BJ391" i="11"/>
  <c r="K393" i="11"/>
  <c r="AU392" i="11"/>
  <c r="H393" i="11"/>
  <c r="AR392" i="11"/>
  <c r="AK392" i="11"/>
  <c r="BI391" i="11"/>
  <c r="N392" i="11"/>
  <c r="AX391" i="11"/>
  <c r="AH392" i="11"/>
  <c r="BF391" i="11"/>
  <c r="E393" i="11"/>
  <c r="AO392" i="11"/>
  <c r="BA392" i="11"/>
  <c r="AB231" i="7"/>
  <c r="D229" i="6"/>
  <c r="K229" i="6"/>
  <c r="H229" i="6"/>
  <c r="J229" i="6"/>
  <c r="E229" i="6"/>
  <c r="I229" i="6"/>
  <c r="F229" i="6"/>
  <c r="G229" i="6"/>
  <c r="L229" i="6"/>
  <c r="W229" i="6"/>
  <c r="AC229" i="6"/>
  <c r="Y229" i="6"/>
  <c r="AK229" i="6"/>
  <c r="S229" i="6"/>
  <c r="AJ229" i="6"/>
  <c r="V229" i="6"/>
  <c r="AF229" i="6"/>
  <c r="AE229" i="6"/>
  <c r="AI229" i="6"/>
  <c r="U229" i="6"/>
  <c r="M229" i="6"/>
  <c r="AH229" i="6"/>
  <c r="Q229" i="6"/>
  <c r="T229" i="6"/>
  <c r="AD229" i="6"/>
  <c r="AG229" i="6"/>
  <c r="R229" i="6"/>
  <c r="X229" i="6"/>
  <c r="AC319" i="10"/>
  <c r="J407" i="6"/>
  <c r="C129" i="7"/>
  <c r="C232" i="7"/>
  <c r="C322" i="7" s="1"/>
  <c r="C411" i="7" s="1"/>
  <c r="O128" i="7"/>
  <c r="AA128" i="7" s="1"/>
  <c r="F407" i="6"/>
  <c r="C318" i="6"/>
  <c r="C407" i="6" s="1"/>
  <c r="K318" i="6"/>
  <c r="K407" i="6" s="1"/>
  <c r="I318" i="6"/>
  <c r="I407" i="6" s="1"/>
  <c r="L318" i="6"/>
  <c r="L407" i="6" s="1"/>
  <c r="H318" i="6"/>
  <c r="H407" i="6" s="1"/>
  <c r="G318" i="6"/>
  <c r="G407" i="6" s="1"/>
  <c r="AE318" i="6"/>
  <c r="AE407" i="6" s="1"/>
  <c r="Y318" i="6"/>
  <c r="Y407" i="6" s="1"/>
  <c r="AH318" i="6"/>
  <c r="AH407" i="6" s="1"/>
  <c r="R318" i="6"/>
  <c r="R407" i="6" s="1"/>
  <c r="W318" i="6"/>
  <c r="W407" i="6" s="1"/>
  <c r="P318" i="6"/>
  <c r="P407" i="6" s="1"/>
  <c r="M318" i="6"/>
  <c r="M407" i="6" s="1"/>
  <c r="AB318" i="6"/>
  <c r="AB407" i="6" s="1"/>
  <c r="T318" i="6"/>
  <c r="T407" i="6" s="1"/>
  <c r="S318" i="6"/>
  <c r="S407" i="6" s="1"/>
  <c r="AI318" i="6"/>
  <c r="AI407" i="6" s="1"/>
  <c r="Q318" i="6"/>
  <c r="Q407" i="6" s="1"/>
  <c r="AG318" i="6"/>
  <c r="AG407" i="6" s="1"/>
  <c r="AC318" i="6"/>
  <c r="AC407" i="6" s="1"/>
  <c r="AJ318" i="6"/>
  <c r="AJ407" i="6" s="1"/>
  <c r="AF318" i="6"/>
  <c r="AF407" i="6" s="1"/>
  <c r="AD318" i="6"/>
  <c r="AD407" i="6" s="1"/>
  <c r="AC408" i="10"/>
  <c r="C126" i="6"/>
  <c r="C229" i="6"/>
  <c r="AC231" i="12"/>
  <c r="AC321" i="12" s="1"/>
  <c r="N232" i="12"/>
  <c r="J232" i="12"/>
  <c r="F232" i="12"/>
  <c r="M232" i="12"/>
  <c r="I232" i="12"/>
  <c r="E232" i="12"/>
  <c r="L232" i="12"/>
  <c r="H232" i="12"/>
  <c r="K232" i="12"/>
  <c r="G232" i="12"/>
  <c r="X232" i="12"/>
  <c r="U232" i="12"/>
  <c r="AE232" i="12"/>
  <c r="AH232" i="12"/>
  <c r="AJ232" i="12"/>
  <c r="AG232" i="12"/>
  <c r="AI232" i="12"/>
  <c r="Z232" i="12"/>
  <c r="T232" i="12"/>
  <c r="Y232" i="12"/>
  <c r="V232" i="12"/>
  <c r="W232" i="12"/>
  <c r="S232" i="12"/>
  <c r="AD232" i="12"/>
  <c r="AL232" i="12"/>
  <c r="AF232" i="12"/>
  <c r="AK232" i="12"/>
  <c r="D232" i="12"/>
  <c r="D129" i="12"/>
  <c r="P128" i="12"/>
  <c r="AB128" i="12" s="1"/>
  <c r="AI321" i="12"/>
  <c r="AE321" i="12"/>
  <c r="AL321" i="12"/>
  <c r="AH321" i="12"/>
  <c r="AD321" i="12"/>
  <c r="X321" i="12"/>
  <c r="X410" i="12" s="1"/>
  <c r="AG321" i="12"/>
  <c r="Y321" i="12"/>
  <c r="Y410" i="12" s="1"/>
  <c r="T321" i="12"/>
  <c r="N321" i="12"/>
  <c r="J321" i="12"/>
  <c r="F321" i="12"/>
  <c r="AF321" i="12"/>
  <c r="W321" i="12"/>
  <c r="S321" i="12"/>
  <c r="M321" i="12"/>
  <c r="I321" i="12"/>
  <c r="E321" i="12"/>
  <c r="AK321" i="12"/>
  <c r="V321" i="12"/>
  <c r="R321" i="12"/>
  <c r="L321" i="12"/>
  <c r="H321" i="12"/>
  <c r="D321" i="12"/>
  <c r="D410" i="12" s="1"/>
  <c r="AJ321" i="12"/>
  <c r="Z321" i="12"/>
  <c r="U321" i="12"/>
  <c r="Q321" i="12"/>
  <c r="K321" i="12"/>
  <c r="G321" i="12"/>
  <c r="K231" i="11"/>
  <c r="G231" i="11"/>
  <c r="J231" i="11"/>
  <c r="F231" i="11"/>
  <c r="M231" i="11"/>
  <c r="I231" i="11"/>
  <c r="E231" i="11"/>
  <c r="L231" i="11"/>
  <c r="H231" i="11"/>
  <c r="AD231" i="11"/>
  <c r="N231" i="11"/>
  <c r="T231" i="11"/>
  <c r="V231" i="11"/>
  <c r="AG231" i="11"/>
  <c r="W231" i="11"/>
  <c r="R231" i="11"/>
  <c r="AL231" i="11"/>
  <c r="U231" i="11"/>
  <c r="AE231" i="11"/>
  <c r="AF231" i="11"/>
  <c r="S231" i="11"/>
  <c r="AK231" i="11"/>
  <c r="Y231" i="11"/>
  <c r="AH231" i="11"/>
  <c r="Z231" i="11"/>
  <c r="AI231" i="11"/>
  <c r="X231" i="11"/>
  <c r="AJ231" i="11"/>
  <c r="D231" i="11"/>
  <c r="D128" i="11"/>
  <c r="AL320" i="11"/>
  <c r="AH320" i="11"/>
  <c r="AD320" i="11"/>
  <c r="X320" i="11"/>
  <c r="T320" i="11"/>
  <c r="T409" i="11" s="1"/>
  <c r="N320" i="11"/>
  <c r="J320" i="11"/>
  <c r="F320" i="11"/>
  <c r="AJ320" i="11"/>
  <c r="AE320" i="11"/>
  <c r="W320" i="11"/>
  <c r="W409" i="11" s="1"/>
  <c r="R320" i="11"/>
  <c r="K320" i="11"/>
  <c r="AI320" i="11"/>
  <c r="AC320" i="11"/>
  <c r="AC409" i="11" s="1"/>
  <c r="V320" i="11"/>
  <c r="Q320" i="11"/>
  <c r="Q409" i="11" s="1"/>
  <c r="I320" i="11"/>
  <c r="D320" i="11"/>
  <c r="D409" i="11" s="1"/>
  <c r="AG320" i="11"/>
  <c r="Z320" i="11"/>
  <c r="Z409" i="11" s="1"/>
  <c r="U320" i="11"/>
  <c r="M320" i="11"/>
  <c r="H320" i="11"/>
  <c r="Y320" i="11"/>
  <c r="E320" i="11"/>
  <c r="S320" i="11"/>
  <c r="AK320" i="11"/>
  <c r="L320" i="11"/>
  <c r="AF320" i="11"/>
  <c r="G320" i="11"/>
  <c r="AE231" i="8"/>
  <c r="S231" i="8"/>
  <c r="Y231" i="8"/>
  <c r="AK231" i="8"/>
  <c r="T231" i="8"/>
  <c r="AF231" i="8"/>
  <c r="X231" i="8"/>
  <c r="AJ231" i="8"/>
  <c r="AI231" i="8"/>
  <c r="W231" i="8"/>
  <c r="AG231" i="8"/>
  <c r="U231" i="8"/>
  <c r="AD231" i="8"/>
  <c r="R231" i="8"/>
  <c r="AH231" i="8"/>
  <c r="V231" i="8"/>
  <c r="N231" i="8"/>
  <c r="AL231" i="8"/>
  <c r="Z231" i="8"/>
  <c r="L231" i="10"/>
  <c r="H231" i="10"/>
  <c r="K231" i="10"/>
  <c r="G231" i="10"/>
  <c r="N231" i="10"/>
  <c r="J231" i="10"/>
  <c r="F231" i="10"/>
  <c r="M231" i="10"/>
  <c r="I231" i="10"/>
  <c r="E231" i="10"/>
  <c r="AD231" i="10"/>
  <c r="AJ231" i="10"/>
  <c r="AG231" i="10"/>
  <c r="AE231" i="10"/>
  <c r="W231" i="10"/>
  <c r="T231" i="10"/>
  <c r="Y231" i="10"/>
  <c r="AF231" i="10"/>
  <c r="AH231" i="10"/>
  <c r="AK231" i="10"/>
  <c r="AI231" i="10"/>
  <c r="AL231" i="10"/>
  <c r="V231" i="10"/>
  <c r="X231" i="10"/>
  <c r="U231" i="10"/>
  <c r="Z231" i="10"/>
  <c r="S231" i="10"/>
  <c r="K231" i="8"/>
  <c r="G231" i="8"/>
  <c r="J231" i="8"/>
  <c r="F231" i="8"/>
  <c r="M231" i="8"/>
  <c r="I231" i="8"/>
  <c r="E231" i="8"/>
  <c r="L231" i="8"/>
  <c r="H231" i="8"/>
  <c r="AC230" i="10"/>
  <c r="AC320" i="10" s="1"/>
  <c r="AC409" i="10" s="1"/>
  <c r="AL408" i="10"/>
  <c r="D231" i="10"/>
  <c r="D128" i="10"/>
  <c r="P127" i="10"/>
  <c r="AB127" i="10" s="1"/>
  <c r="AI320" i="10"/>
  <c r="AI409" i="10" s="1"/>
  <c r="AE320" i="10"/>
  <c r="AE409" i="10" s="1"/>
  <c r="Y320" i="10"/>
  <c r="Y409" i="10" s="1"/>
  <c r="U320" i="10"/>
  <c r="U409" i="10" s="1"/>
  <c r="Q320" i="10"/>
  <c r="Q409" i="10" s="1"/>
  <c r="K320" i="10"/>
  <c r="K409" i="10" s="1"/>
  <c r="G320" i="10"/>
  <c r="G409" i="10" s="1"/>
  <c r="AL320" i="10"/>
  <c r="AH320" i="10"/>
  <c r="AH409" i="10" s="1"/>
  <c r="AD320" i="10"/>
  <c r="AD409" i="10" s="1"/>
  <c r="X320" i="10"/>
  <c r="X409" i="10" s="1"/>
  <c r="T320" i="10"/>
  <c r="T409" i="10" s="1"/>
  <c r="N320" i="10"/>
  <c r="N409" i="10" s="1"/>
  <c r="J320" i="10"/>
  <c r="J409" i="10" s="1"/>
  <c r="F320" i="10"/>
  <c r="F409" i="10" s="1"/>
  <c r="AK320" i="10"/>
  <c r="AK409" i="10" s="1"/>
  <c r="AG320" i="10"/>
  <c r="AG409" i="10" s="1"/>
  <c r="W320" i="10"/>
  <c r="W409" i="10" s="1"/>
  <c r="S320" i="10"/>
  <c r="S409" i="10" s="1"/>
  <c r="M320" i="10"/>
  <c r="M409" i="10" s="1"/>
  <c r="I320" i="10"/>
  <c r="I409" i="10" s="1"/>
  <c r="E320" i="10"/>
  <c r="E409" i="10" s="1"/>
  <c r="AJ320" i="10"/>
  <c r="AJ409" i="10" s="1"/>
  <c r="AF320" i="10"/>
  <c r="AF409" i="10" s="1"/>
  <c r="Z320" i="10"/>
  <c r="Z409" i="10" s="1"/>
  <c r="V320" i="10"/>
  <c r="V409" i="10" s="1"/>
  <c r="R320" i="10"/>
  <c r="R409" i="10" s="1"/>
  <c r="L320" i="10"/>
  <c r="L409" i="10" s="1"/>
  <c r="H320" i="10"/>
  <c r="H409" i="10" s="1"/>
  <c r="D320" i="10"/>
  <c r="D409" i="10" s="1"/>
  <c r="D231" i="8"/>
  <c r="D128" i="8"/>
  <c r="AJ320" i="8"/>
  <c r="AJ409" i="8" s="1"/>
  <c r="AF320" i="8"/>
  <c r="AF409" i="8" s="1"/>
  <c r="Z320" i="8"/>
  <c r="Z409" i="8" s="1"/>
  <c r="V320" i="8"/>
  <c r="V409" i="8" s="1"/>
  <c r="R320" i="8"/>
  <c r="R409" i="8" s="1"/>
  <c r="L320" i="8"/>
  <c r="L409" i="8" s="1"/>
  <c r="H320" i="8"/>
  <c r="H409" i="8" s="1"/>
  <c r="D320" i="8"/>
  <c r="D409" i="8" s="1"/>
  <c r="AH320" i="8"/>
  <c r="AH409" i="8" s="1"/>
  <c r="AC320" i="8"/>
  <c r="AC409" i="8" s="1"/>
  <c r="U320" i="8"/>
  <c r="U409" i="8" s="1"/>
  <c r="N320" i="8"/>
  <c r="N409" i="8" s="1"/>
  <c r="I320" i="8"/>
  <c r="I409" i="8" s="1"/>
  <c r="AL320" i="8"/>
  <c r="AL409" i="8" s="1"/>
  <c r="AG320" i="8"/>
  <c r="AG409" i="8" s="1"/>
  <c r="Y320" i="8"/>
  <c r="Y409" i="8" s="1"/>
  <c r="T320" i="8"/>
  <c r="T409" i="8" s="1"/>
  <c r="M320" i="8"/>
  <c r="M409" i="8" s="1"/>
  <c r="G320" i="8"/>
  <c r="G409" i="8" s="1"/>
  <c r="AK320" i="8"/>
  <c r="AK409" i="8" s="1"/>
  <c r="AE320" i="8"/>
  <c r="AE409" i="8" s="1"/>
  <c r="X320" i="8"/>
  <c r="X409" i="8" s="1"/>
  <c r="S320" i="8"/>
  <c r="S409" i="8" s="1"/>
  <c r="K320" i="8"/>
  <c r="K409" i="8" s="1"/>
  <c r="F320" i="8"/>
  <c r="F409" i="8" s="1"/>
  <c r="AI320" i="8"/>
  <c r="AI409" i="8" s="1"/>
  <c r="AD320" i="8"/>
  <c r="AD409" i="8" s="1"/>
  <c r="W320" i="8"/>
  <c r="W409" i="8" s="1"/>
  <c r="Q320" i="8"/>
  <c r="Q409" i="8" s="1"/>
  <c r="J320" i="8"/>
  <c r="J409" i="8" s="1"/>
  <c r="E320" i="8"/>
  <c r="E409" i="8" s="1"/>
  <c r="F230" i="7"/>
  <c r="J230" i="7"/>
  <c r="D230" i="7"/>
  <c r="G230" i="7"/>
  <c r="K230" i="7"/>
  <c r="E230" i="7"/>
  <c r="I230" i="7"/>
  <c r="H230" i="7"/>
  <c r="L230" i="7"/>
  <c r="M230" i="7"/>
  <c r="T230" i="7"/>
  <c r="AC230" i="7"/>
  <c r="S230" i="7"/>
  <c r="AD230" i="7"/>
  <c r="Y230" i="7"/>
  <c r="AF230" i="7"/>
  <c r="R230" i="7"/>
  <c r="AJ230" i="7"/>
  <c r="Q230" i="7"/>
  <c r="AE230" i="7"/>
  <c r="V230" i="7"/>
  <c r="U230" i="7"/>
  <c r="AI230" i="7"/>
  <c r="AK230" i="7"/>
  <c r="X230" i="7"/>
  <c r="AG230" i="7"/>
  <c r="W230" i="7"/>
  <c r="AH230" i="7"/>
  <c r="AH319" i="7"/>
  <c r="AH408" i="7" s="1"/>
  <c r="AD319" i="7"/>
  <c r="AD408" i="7" s="1"/>
  <c r="AK319" i="7"/>
  <c r="AK408" i="7" s="1"/>
  <c r="AG319" i="7"/>
  <c r="AG408" i="7" s="1"/>
  <c r="AC319" i="7"/>
  <c r="AC408" i="7" s="1"/>
  <c r="AJ319" i="7"/>
  <c r="AJ408" i="7" s="1"/>
  <c r="AF319" i="7"/>
  <c r="AF408" i="7" s="1"/>
  <c r="AB319" i="7"/>
  <c r="AB408" i="7" s="1"/>
  <c r="AE319" i="7"/>
  <c r="AE408" i="7" s="1"/>
  <c r="V319" i="7"/>
  <c r="V408" i="7" s="1"/>
  <c r="R319" i="7"/>
  <c r="R408" i="7" s="1"/>
  <c r="Y319" i="7"/>
  <c r="Y408" i="7" s="1"/>
  <c r="U319" i="7"/>
  <c r="U408" i="7" s="1"/>
  <c r="Q319" i="7"/>
  <c r="Q408" i="7" s="1"/>
  <c r="X319" i="7"/>
  <c r="X408" i="7" s="1"/>
  <c r="T319" i="7"/>
  <c r="T408" i="7" s="1"/>
  <c r="P319" i="7"/>
  <c r="P408" i="7" s="1"/>
  <c r="S319" i="7"/>
  <c r="S408" i="7" s="1"/>
  <c r="AI319" i="7"/>
  <c r="AI408" i="7" s="1"/>
  <c r="G319" i="7"/>
  <c r="G408" i="7" s="1"/>
  <c r="K319" i="7"/>
  <c r="K408" i="7" s="1"/>
  <c r="H319" i="7"/>
  <c r="H408" i="7" s="1"/>
  <c r="L319" i="7"/>
  <c r="L408" i="7" s="1"/>
  <c r="D319" i="7"/>
  <c r="D408" i="7" s="1"/>
  <c r="E319" i="7"/>
  <c r="E408" i="7" s="1"/>
  <c r="I319" i="7"/>
  <c r="I408" i="7" s="1"/>
  <c r="M319" i="7"/>
  <c r="M408" i="7" s="1"/>
  <c r="W319" i="7"/>
  <c r="W408" i="7" s="1"/>
  <c r="F319" i="7"/>
  <c r="F408" i="7" s="1"/>
  <c r="J319" i="7"/>
  <c r="J408" i="7" s="1"/>
  <c r="AH129" i="12"/>
  <c r="M127" i="7"/>
  <c r="R126" i="6"/>
  <c r="AH126" i="6"/>
  <c r="AK128" i="11"/>
  <c r="AL128" i="11"/>
  <c r="H129" i="12"/>
  <c r="F127" i="7"/>
  <c r="AG126" i="6"/>
  <c r="T126" i="6"/>
  <c r="F129" i="12"/>
  <c r="H128" i="8"/>
  <c r="J128" i="10"/>
  <c r="V128" i="11"/>
  <c r="U128" i="8"/>
  <c r="AH127" i="7"/>
  <c r="AE128" i="11"/>
  <c r="AH128" i="10"/>
  <c r="AF126" i="6"/>
  <c r="H126" i="6"/>
  <c r="AG128" i="11"/>
  <c r="AE128" i="10"/>
  <c r="AB128" i="7"/>
  <c r="Y127" i="7"/>
  <c r="X129" i="12"/>
  <c r="L127" i="7"/>
  <c r="N129" i="12"/>
  <c r="AD127" i="7"/>
  <c r="AG127" i="7"/>
  <c r="AL128" i="8"/>
  <c r="AE126" i="6"/>
  <c r="E126" i="6"/>
  <c r="AE127" i="7"/>
  <c r="AD128" i="8"/>
  <c r="E129" i="12"/>
  <c r="H127" i="7"/>
  <c r="AF128" i="11"/>
  <c r="AK128" i="10"/>
  <c r="L128" i="11"/>
  <c r="Y128" i="10"/>
  <c r="X127" i="7"/>
  <c r="E128" i="8"/>
  <c r="Y129" i="12"/>
  <c r="Z128" i="8"/>
  <c r="N128" i="11"/>
  <c r="X126" i="6"/>
  <c r="K128" i="10"/>
  <c r="H128" i="11"/>
  <c r="AJ126" i="6"/>
  <c r="F128" i="11"/>
  <c r="AG129" i="12"/>
  <c r="AJ128" i="11"/>
  <c r="S127" i="7"/>
  <c r="Y126" i="6"/>
  <c r="AI127" i="7"/>
  <c r="Z128" i="11"/>
  <c r="K128" i="11"/>
  <c r="T128" i="10"/>
  <c r="I128" i="8"/>
  <c r="D126" i="6"/>
  <c r="Z128" i="10"/>
  <c r="V128" i="8"/>
  <c r="S129" i="12"/>
  <c r="X128" i="8"/>
  <c r="J129" i="12"/>
  <c r="J128" i="8"/>
  <c r="L129" i="12"/>
  <c r="AF129" i="12"/>
  <c r="W128" i="8"/>
  <c r="V129" i="12"/>
  <c r="T128" i="8"/>
  <c r="AC128" i="12"/>
  <c r="T128" i="11"/>
  <c r="K128" i="8"/>
  <c r="W126" i="6"/>
  <c r="M128" i="8"/>
  <c r="G128" i="11"/>
  <c r="T127" i="7"/>
  <c r="Y128" i="8"/>
  <c r="W128" i="10"/>
  <c r="K126" i="6"/>
  <c r="F128" i="10"/>
  <c r="U127" i="7"/>
  <c r="G128" i="8"/>
  <c r="AI128" i="8"/>
  <c r="R128" i="11"/>
  <c r="X128" i="11"/>
  <c r="S128" i="10"/>
  <c r="M126" i="6"/>
  <c r="I126" i="6"/>
  <c r="D127" i="7"/>
  <c r="M128" i="10"/>
  <c r="Y128" i="11"/>
  <c r="V128" i="10"/>
  <c r="AD126" i="6"/>
  <c r="L126" i="6"/>
  <c r="U128" i="11"/>
  <c r="AF128" i="10"/>
  <c r="AK128" i="8"/>
  <c r="V127" i="7"/>
  <c r="AJ129" i="12"/>
  <c r="AJ128" i="10"/>
  <c r="M128" i="11"/>
  <c r="E128" i="10"/>
  <c r="S126" i="6"/>
  <c r="F126" i="6"/>
  <c r="G127" i="7"/>
  <c r="N128" i="8"/>
  <c r="U129" i="12"/>
  <c r="J127" i="7"/>
  <c r="AH128" i="11"/>
  <c r="X128" i="10"/>
  <c r="AC127" i="7"/>
  <c r="Z129" i="12"/>
  <c r="W127" i="7"/>
  <c r="S128" i="8"/>
  <c r="AC126" i="6"/>
  <c r="AE129" i="12"/>
  <c r="E127" i="7"/>
  <c r="F128" i="8"/>
  <c r="S128" i="11"/>
  <c r="AG128" i="10"/>
  <c r="I128" i="11"/>
  <c r="L128" i="10"/>
  <c r="AF127" i="7"/>
  <c r="L128" i="8"/>
  <c r="AD128" i="10"/>
  <c r="AL129" i="12"/>
  <c r="AC127" i="10"/>
  <c r="G128" i="10"/>
  <c r="G126" i="6"/>
  <c r="I128" i="10"/>
  <c r="AJ127" i="7"/>
  <c r="W129" i="12"/>
  <c r="AF128" i="8"/>
  <c r="AI129" i="12"/>
  <c r="AE128" i="8"/>
  <c r="AI128" i="10"/>
  <c r="N128" i="10"/>
  <c r="G129" i="12"/>
  <c r="AI126" i="6"/>
  <c r="AI128" i="11"/>
  <c r="E128" i="11"/>
  <c r="R127" i="7"/>
  <c r="AL128" i="10"/>
  <c r="T129" i="12"/>
  <c r="AK127" i="7"/>
  <c r="R128" i="8"/>
  <c r="V126" i="6"/>
  <c r="AJ128" i="8"/>
  <c r="I127" i="7"/>
  <c r="AK126" i="6"/>
  <c r="K127" i="7"/>
  <c r="U128" i="10"/>
  <c r="M129" i="12"/>
  <c r="U126" i="6"/>
  <c r="K129" i="12"/>
  <c r="H128" i="10"/>
  <c r="AK129" i="12"/>
  <c r="AG128" i="8"/>
  <c r="W128" i="11"/>
  <c r="Q126" i="6"/>
  <c r="AD128" i="11"/>
  <c r="AD129" i="12"/>
  <c r="I129" i="12"/>
  <c r="J126" i="6"/>
  <c r="J128" i="11"/>
  <c r="AH128" i="8"/>
  <c r="K319" i="6" l="1"/>
  <c r="I70" i="9"/>
  <c r="BF431" i="14"/>
  <c r="F70" i="9"/>
  <c r="BC431" i="14"/>
  <c r="E70" i="9"/>
  <c r="BB431" i="14"/>
  <c r="H70" i="9"/>
  <c r="BE431" i="14"/>
  <c r="V69" i="9"/>
  <c r="AH69" i="9"/>
  <c r="AJ69" i="9"/>
  <c r="X69" i="9"/>
  <c r="M69" i="9"/>
  <c r="AD69" i="9"/>
  <c r="R69" i="9"/>
  <c r="L70" i="9"/>
  <c r="BI431" i="14"/>
  <c r="K70" i="9"/>
  <c r="BH431" i="14"/>
  <c r="D70" i="9"/>
  <c r="BA431" i="14"/>
  <c r="AK68" i="9"/>
  <c r="Y68" i="9"/>
  <c r="AG69" i="9"/>
  <c r="U69" i="9"/>
  <c r="J70" i="9"/>
  <c r="BG431" i="14"/>
  <c r="BJ431" i="14"/>
  <c r="AE69" i="9"/>
  <c r="S69" i="9"/>
  <c r="AC69" i="9"/>
  <c r="Q69" i="9"/>
  <c r="T69" i="9"/>
  <c r="AF69" i="9"/>
  <c r="G70" i="9"/>
  <c r="BD431" i="14"/>
  <c r="AB69" i="9"/>
  <c r="P69" i="9"/>
  <c r="AI69" i="9"/>
  <c r="W69" i="9"/>
  <c r="T437" i="14"/>
  <c r="S438" i="14"/>
  <c r="Y437" i="14"/>
  <c r="Z437" i="14"/>
  <c r="X437" i="14"/>
  <c r="U443" i="13"/>
  <c r="X444" i="13"/>
  <c r="S441" i="13"/>
  <c r="R438" i="13"/>
  <c r="Z446" i="13"/>
  <c r="W437" i="13"/>
  <c r="Y442" i="13"/>
  <c r="T444" i="13"/>
  <c r="V437" i="13"/>
  <c r="J432" i="14"/>
  <c r="AT431" i="14"/>
  <c r="AQ431" i="14"/>
  <c r="G432" i="14"/>
  <c r="AU431" i="14"/>
  <c r="K432" i="14"/>
  <c r="N432" i="14"/>
  <c r="AX431" i="14"/>
  <c r="M432" i="14"/>
  <c r="AW431" i="14"/>
  <c r="L432" i="14"/>
  <c r="AV431" i="14"/>
  <c r="AR431" i="14"/>
  <c r="H432" i="14"/>
  <c r="E432" i="14"/>
  <c r="AO431" i="14"/>
  <c r="F432" i="14"/>
  <c r="AP431" i="14"/>
  <c r="I432" i="14"/>
  <c r="AS431" i="14"/>
  <c r="N431" i="13"/>
  <c r="BJ431" i="13" s="1"/>
  <c r="AX430" i="13"/>
  <c r="E432" i="13"/>
  <c r="BA432" i="13" s="1"/>
  <c r="AO431" i="13"/>
  <c r="AR431" i="13"/>
  <c r="H432" i="13"/>
  <c r="BD432" i="13" s="1"/>
  <c r="M432" i="13"/>
  <c r="BI432" i="13" s="1"/>
  <c r="AW431" i="13"/>
  <c r="K432" i="13"/>
  <c r="BG432" i="13" s="1"/>
  <c r="AU431" i="13"/>
  <c r="AV431" i="13"/>
  <c r="L432" i="13"/>
  <c r="BH432" i="13" s="1"/>
  <c r="I432" i="13"/>
  <c r="BE432" i="13" s="1"/>
  <c r="AS431" i="13"/>
  <c r="F432" i="13"/>
  <c r="BB432" i="13" s="1"/>
  <c r="AP431" i="13"/>
  <c r="G432" i="13"/>
  <c r="BC432" i="13" s="1"/>
  <c r="AQ431" i="13"/>
  <c r="J432" i="13"/>
  <c r="BF432" i="13" s="1"/>
  <c r="AT431" i="13"/>
  <c r="W393" i="12"/>
  <c r="AU392" i="12"/>
  <c r="Z393" i="12"/>
  <c r="AX392" i="12"/>
  <c r="U393" i="12"/>
  <c r="AS392" i="12"/>
  <c r="T393" i="12"/>
  <c r="AR392" i="12"/>
  <c r="R393" i="12"/>
  <c r="AP392" i="12"/>
  <c r="V393" i="12"/>
  <c r="AT392" i="12"/>
  <c r="Q393" i="12"/>
  <c r="AO392" i="12"/>
  <c r="S393" i="12"/>
  <c r="AQ392" i="12"/>
  <c r="G395" i="12"/>
  <c r="H395" i="12"/>
  <c r="M394" i="12"/>
  <c r="AW393" i="12"/>
  <c r="J395" i="12"/>
  <c r="AH393" i="12"/>
  <c r="BF392" i="12"/>
  <c r="AC393" i="12"/>
  <c r="BA392" i="12"/>
  <c r="N395" i="12"/>
  <c r="AD393" i="12"/>
  <c r="BB392" i="12"/>
  <c r="F395" i="12"/>
  <c r="I395" i="12"/>
  <c r="AG393" i="12"/>
  <c r="BE392" i="12"/>
  <c r="AK393" i="12"/>
  <c r="BI392" i="12"/>
  <c r="AL393" i="12"/>
  <c r="BJ392" i="12"/>
  <c r="AI393" i="12"/>
  <c r="BG392" i="12"/>
  <c r="K395" i="12"/>
  <c r="L394" i="12"/>
  <c r="AV393" i="12"/>
  <c r="AE393" i="12"/>
  <c r="BC392" i="12"/>
  <c r="AF393" i="12"/>
  <c r="BD392" i="12"/>
  <c r="AJ393" i="12"/>
  <c r="BH392" i="12"/>
  <c r="E395" i="12"/>
  <c r="R393" i="11"/>
  <c r="AP392" i="11"/>
  <c r="U393" i="11"/>
  <c r="AS392" i="11"/>
  <c r="Y393" i="11"/>
  <c r="AW392" i="11"/>
  <c r="S393" i="11"/>
  <c r="AQ392" i="11"/>
  <c r="X393" i="11"/>
  <c r="AV392" i="11"/>
  <c r="V393" i="11"/>
  <c r="AT392" i="11"/>
  <c r="AH393" i="11"/>
  <c r="BF392" i="11"/>
  <c r="N393" i="11"/>
  <c r="AX392" i="11"/>
  <c r="AK393" i="11"/>
  <c r="BI392" i="11"/>
  <c r="H394" i="11"/>
  <c r="AR393" i="11"/>
  <c r="K394" i="11"/>
  <c r="AU393" i="11"/>
  <c r="AL393" i="11"/>
  <c r="BJ392" i="11"/>
  <c r="G395" i="11"/>
  <c r="L395" i="11"/>
  <c r="I395" i="11"/>
  <c r="AF393" i="11"/>
  <c r="BD392" i="11"/>
  <c r="AG393" i="11"/>
  <c r="BE392" i="11"/>
  <c r="AE393" i="11"/>
  <c r="BC392" i="11"/>
  <c r="J395" i="11"/>
  <c r="F395" i="11"/>
  <c r="AI393" i="11"/>
  <c r="BG392" i="11"/>
  <c r="M395" i="11"/>
  <c r="AD393" i="11"/>
  <c r="BB392" i="11"/>
  <c r="AJ393" i="11"/>
  <c r="BH392" i="11"/>
  <c r="E394" i="11"/>
  <c r="BA393" i="11"/>
  <c r="AO393" i="11"/>
  <c r="AB232" i="7"/>
  <c r="E230" i="6"/>
  <c r="F230" i="6"/>
  <c r="G230" i="6"/>
  <c r="J230" i="6"/>
  <c r="K230" i="6"/>
  <c r="H230" i="6"/>
  <c r="L230" i="6"/>
  <c r="I230" i="6"/>
  <c r="D230" i="6"/>
  <c r="W230" i="6"/>
  <c r="T230" i="6"/>
  <c r="AH230" i="6"/>
  <c r="AC230" i="6"/>
  <c r="Y230" i="6"/>
  <c r="AK230" i="6"/>
  <c r="V230" i="6"/>
  <c r="V320" i="6" s="1"/>
  <c r="AE230" i="6"/>
  <c r="S230" i="6"/>
  <c r="AJ230" i="6"/>
  <c r="X230" i="6"/>
  <c r="Q230" i="6"/>
  <c r="AF230" i="6"/>
  <c r="AD230" i="6"/>
  <c r="M230" i="6"/>
  <c r="AI230" i="6"/>
  <c r="U230" i="6"/>
  <c r="AG230" i="6"/>
  <c r="R230" i="6"/>
  <c r="K408" i="6"/>
  <c r="G319" i="6"/>
  <c r="G408" i="6" s="1"/>
  <c r="W319" i="6"/>
  <c r="W408" i="6" s="1"/>
  <c r="C319" i="6"/>
  <c r="C408" i="6" s="1"/>
  <c r="I319" i="6"/>
  <c r="I408" i="6" s="1"/>
  <c r="J319" i="6"/>
  <c r="J408" i="6" s="1"/>
  <c r="F319" i="6"/>
  <c r="F408" i="6" s="1"/>
  <c r="H319" i="6"/>
  <c r="H408" i="6" s="1"/>
  <c r="L319" i="6"/>
  <c r="L408" i="6" s="1"/>
  <c r="E319" i="6"/>
  <c r="E408" i="6" s="1"/>
  <c r="AC319" i="6"/>
  <c r="AC408" i="6" s="1"/>
  <c r="AK319" i="6"/>
  <c r="AK408" i="6" s="1"/>
  <c r="T319" i="6"/>
  <c r="T408" i="6" s="1"/>
  <c r="R319" i="6"/>
  <c r="R408" i="6" s="1"/>
  <c r="AD319" i="6"/>
  <c r="AD408" i="6" s="1"/>
  <c r="X319" i="6"/>
  <c r="X408" i="6" s="1"/>
  <c r="U319" i="6"/>
  <c r="U408" i="6" s="1"/>
  <c r="M319" i="6"/>
  <c r="M408" i="6" s="1"/>
  <c r="AH319" i="6"/>
  <c r="AH408" i="6" s="1"/>
  <c r="AF319" i="6"/>
  <c r="AF408" i="6" s="1"/>
  <c r="P319" i="6"/>
  <c r="P408" i="6" s="1"/>
  <c r="S319" i="6"/>
  <c r="S408" i="6" s="1"/>
  <c r="V319" i="6"/>
  <c r="V408" i="6" s="1"/>
  <c r="AI319" i="6"/>
  <c r="AI408" i="6" s="1"/>
  <c r="AE319" i="6"/>
  <c r="AE408" i="6" s="1"/>
  <c r="Q319" i="6"/>
  <c r="Q408" i="6" s="1"/>
  <c r="AB319" i="6"/>
  <c r="AB408" i="6" s="1"/>
  <c r="AG319" i="6"/>
  <c r="AG408" i="6" s="1"/>
  <c r="Y319" i="6"/>
  <c r="Y408" i="6" s="1"/>
  <c r="AJ319" i="6"/>
  <c r="AJ408" i="6" s="1"/>
  <c r="D319" i="6"/>
  <c r="D408" i="6" s="1"/>
  <c r="C127" i="6"/>
  <c r="C230" i="6"/>
  <c r="C130" i="7"/>
  <c r="C233" i="7"/>
  <c r="C323" i="7" s="1"/>
  <c r="C412" i="7" s="1"/>
  <c r="O129" i="7"/>
  <c r="AA129" i="7" s="1"/>
  <c r="AC232" i="12"/>
  <c r="AC322" i="12" s="1"/>
  <c r="K233" i="12"/>
  <c r="G233" i="12"/>
  <c r="N233" i="12"/>
  <c r="J233" i="12"/>
  <c r="F233" i="12"/>
  <c r="M233" i="12"/>
  <c r="I233" i="12"/>
  <c r="E233" i="12"/>
  <c r="L233" i="12"/>
  <c r="H233" i="12"/>
  <c r="X233" i="12"/>
  <c r="U233" i="12"/>
  <c r="AE233" i="12"/>
  <c r="AH233" i="12"/>
  <c r="AJ233" i="12"/>
  <c r="AG233" i="12"/>
  <c r="AI233" i="12"/>
  <c r="Z233" i="12"/>
  <c r="T233" i="12"/>
  <c r="Y233" i="12"/>
  <c r="V233" i="12"/>
  <c r="W233" i="12"/>
  <c r="S233" i="12"/>
  <c r="AD233" i="12"/>
  <c r="AL233" i="12"/>
  <c r="AF233" i="12"/>
  <c r="AK233" i="12"/>
  <c r="AJ322" i="12"/>
  <c r="AF322" i="12"/>
  <c r="Z322" i="12"/>
  <c r="V322" i="12"/>
  <c r="R322" i="12"/>
  <c r="L322" i="12"/>
  <c r="H322" i="12"/>
  <c r="D322" i="12"/>
  <c r="D411" i="12" s="1"/>
  <c r="AI322" i="12"/>
  <c r="AE322" i="12"/>
  <c r="Y322" i="12"/>
  <c r="Y411" i="12" s="1"/>
  <c r="U322" i="12"/>
  <c r="Q322" i="12"/>
  <c r="K322" i="12"/>
  <c r="G322" i="12"/>
  <c r="AH322" i="12"/>
  <c r="X322" i="12"/>
  <c r="X411" i="12" s="1"/>
  <c r="N322" i="12"/>
  <c r="F322" i="12"/>
  <c r="AG322" i="12"/>
  <c r="W322" i="12"/>
  <c r="M322" i="12"/>
  <c r="E322" i="12"/>
  <c r="AL322" i="12"/>
  <c r="AD322" i="12"/>
  <c r="T322" i="12"/>
  <c r="J322" i="12"/>
  <c r="AK322" i="12"/>
  <c r="S322" i="12"/>
  <c r="I322" i="12"/>
  <c r="D233" i="12"/>
  <c r="P129" i="12"/>
  <c r="AB129" i="12" s="1"/>
  <c r="D130" i="12"/>
  <c r="G155" i="12" s="1"/>
  <c r="G259" i="12" s="1"/>
  <c r="J232" i="11"/>
  <c r="F232" i="11"/>
  <c r="M232" i="11"/>
  <c r="I232" i="11"/>
  <c r="E232" i="11"/>
  <c r="L232" i="11"/>
  <c r="H232" i="11"/>
  <c r="K232" i="11"/>
  <c r="G232" i="11"/>
  <c r="AD232" i="11"/>
  <c r="N232" i="11"/>
  <c r="T232" i="11"/>
  <c r="V232" i="11"/>
  <c r="AG232" i="11"/>
  <c r="W232" i="11"/>
  <c r="R232" i="11"/>
  <c r="AL232" i="11"/>
  <c r="U232" i="11"/>
  <c r="AE232" i="11"/>
  <c r="AF232" i="11"/>
  <c r="S232" i="11"/>
  <c r="AK232" i="11"/>
  <c r="Y232" i="11"/>
  <c r="AH232" i="11"/>
  <c r="Z232" i="11"/>
  <c r="AI232" i="11"/>
  <c r="X232" i="11"/>
  <c r="AJ232" i="11"/>
  <c r="D232" i="11"/>
  <c r="D129" i="11"/>
  <c r="AI321" i="11"/>
  <c r="AE321" i="11"/>
  <c r="Y321" i="11"/>
  <c r="U321" i="11"/>
  <c r="Q321" i="11"/>
  <c r="Q410" i="11" s="1"/>
  <c r="K321" i="11"/>
  <c r="G321" i="11"/>
  <c r="AK321" i="11"/>
  <c r="AF321" i="11"/>
  <c r="X321" i="11"/>
  <c r="S321" i="11"/>
  <c r="L321" i="11"/>
  <c r="F321" i="11"/>
  <c r="AJ321" i="11"/>
  <c r="AD321" i="11"/>
  <c r="W321" i="11"/>
  <c r="W410" i="11" s="1"/>
  <c r="R321" i="11"/>
  <c r="J321" i="11"/>
  <c r="E321" i="11"/>
  <c r="AH321" i="11"/>
  <c r="AC321" i="11"/>
  <c r="AC410" i="11" s="1"/>
  <c r="V321" i="11"/>
  <c r="N321" i="11"/>
  <c r="I321" i="11"/>
  <c r="D321" i="11"/>
  <c r="D410" i="11" s="1"/>
  <c r="AL321" i="11"/>
  <c r="M321" i="11"/>
  <c r="AG321" i="11"/>
  <c r="H321" i="11"/>
  <c r="Z321" i="11"/>
  <c r="Z410" i="11" s="1"/>
  <c r="T321" i="11"/>
  <c r="T410" i="11" s="1"/>
  <c r="AE232" i="8"/>
  <c r="S232" i="8"/>
  <c r="Y232" i="8"/>
  <c r="AK232" i="8"/>
  <c r="T232" i="8"/>
  <c r="AF232" i="8"/>
  <c r="X232" i="8"/>
  <c r="AJ232" i="8"/>
  <c r="AI232" i="8"/>
  <c r="W232" i="8"/>
  <c r="AG232" i="8"/>
  <c r="U232" i="8"/>
  <c r="AD232" i="8"/>
  <c r="R232" i="8"/>
  <c r="AH232" i="8"/>
  <c r="V232" i="8"/>
  <c r="N232" i="8"/>
  <c r="AL232" i="8"/>
  <c r="Z232" i="8"/>
  <c r="M232" i="10"/>
  <c r="I232" i="10"/>
  <c r="E232" i="10"/>
  <c r="L232" i="10"/>
  <c r="H232" i="10"/>
  <c r="K232" i="10"/>
  <c r="G232" i="10"/>
  <c r="N232" i="10"/>
  <c r="J232" i="10"/>
  <c r="F232" i="10"/>
  <c r="AD232" i="10"/>
  <c r="AJ232" i="10"/>
  <c r="AG232" i="10"/>
  <c r="AE232" i="10"/>
  <c r="W232" i="10"/>
  <c r="T232" i="10"/>
  <c r="Y232" i="10"/>
  <c r="AF232" i="10"/>
  <c r="AH232" i="10"/>
  <c r="AK232" i="10"/>
  <c r="AI232" i="10"/>
  <c r="AL232" i="10"/>
  <c r="V232" i="10"/>
  <c r="X232" i="10"/>
  <c r="U232" i="10"/>
  <c r="Z232" i="10"/>
  <c r="S232" i="10"/>
  <c r="J232" i="8"/>
  <c r="F232" i="8"/>
  <c r="M232" i="8"/>
  <c r="I232" i="8"/>
  <c r="E232" i="8"/>
  <c r="L232" i="8"/>
  <c r="H232" i="8"/>
  <c r="K232" i="8"/>
  <c r="G232" i="8"/>
  <c r="AC231" i="10"/>
  <c r="AC321" i="10" s="1"/>
  <c r="AC410" i="10" s="1"/>
  <c r="AL409" i="10"/>
  <c r="D232" i="10"/>
  <c r="D129" i="10"/>
  <c r="P128" i="10"/>
  <c r="AB128" i="10" s="1"/>
  <c r="AL321" i="10"/>
  <c r="AJ321" i="10"/>
  <c r="AJ410" i="10" s="1"/>
  <c r="AF321" i="10"/>
  <c r="AF410" i="10" s="1"/>
  <c r="Z321" i="10"/>
  <c r="Z410" i="10" s="1"/>
  <c r="V321" i="10"/>
  <c r="V410" i="10" s="1"/>
  <c r="R321" i="10"/>
  <c r="R410" i="10" s="1"/>
  <c r="L321" i="10"/>
  <c r="L410" i="10" s="1"/>
  <c r="H321" i="10"/>
  <c r="H410" i="10" s="1"/>
  <c r="D321" i="10"/>
  <c r="D410" i="10" s="1"/>
  <c r="AI321" i="10"/>
  <c r="AI410" i="10" s="1"/>
  <c r="AE321" i="10"/>
  <c r="AE410" i="10" s="1"/>
  <c r="Y321" i="10"/>
  <c r="Y410" i="10" s="1"/>
  <c r="U321" i="10"/>
  <c r="U410" i="10" s="1"/>
  <c r="Q321" i="10"/>
  <c r="Q410" i="10" s="1"/>
  <c r="K321" i="10"/>
  <c r="K410" i="10" s="1"/>
  <c r="G321" i="10"/>
  <c r="G410" i="10" s="1"/>
  <c r="AH321" i="10"/>
  <c r="AH410" i="10" s="1"/>
  <c r="AD321" i="10"/>
  <c r="AD410" i="10" s="1"/>
  <c r="X321" i="10"/>
  <c r="X410" i="10" s="1"/>
  <c r="T321" i="10"/>
  <c r="T410" i="10" s="1"/>
  <c r="N321" i="10"/>
  <c r="N410" i="10" s="1"/>
  <c r="J321" i="10"/>
  <c r="J410" i="10" s="1"/>
  <c r="F321" i="10"/>
  <c r="F410" i="10" s="1"/>
  <c r="AK321" i="10"/>
  <c r="AK410" i="10" s="1"/>
  <c r="AG321" i="10"/>
  <c r="AG410" i="10" s="1"/>
  <c r="W321" i="10"/>
  <c r="W410" i="10" s="1"/>
  <c r="S321" i="10"/>
  <c r="S410" i="10" s="1"/>
  <c r="M321" i="10"/>
  <c r="M410" i="10" s="1"/>
  <c r="I321" i="10"/>
  <c r="I410" i="10" s="1"/>
  <c r="E321" i="10"/>
  <c r="E410" i="10" s="1"/>
  <c r="D232" i="8"/>
  <c r="D129" i="8"/>
  <c r="AK321" i="8"/>
  <c r="AK410" i="8" s="1"/>
  <c r="AG321" i="8"/>
  <c r="AG410" i="8" s="1"/>
  <c r="AC321" i="8"/>
  <c r="AC410" i="8" s="1"/>
  <c r="W321" i="8"/>
  <c r="W410" i="8" s="1"/>
  <c r="S321" i="8"/>
  <c r="S410" i="8" s="1"/>
  <c r="M321" i="8"/>
  <c r="M410" i="8" s="1"/>
  <c r="I321" i="8"/>
  <c r="I410" i="8" s="1"/>
  <c r="E321" i="8"/>
  <c r="E410" i="8" s="1"/>
  <c r="AI321" i="8"/>
  <c r="AI410" i="8" s="1"/>
  <c r="AD321" i="8"/>
  <c r="AD410" i="8" s="1"/>
  <c r="V321" i="8"/>
  <c r="V410" i="8" s="1"/>
  <c r="Q321" i="8"/>
  <c r="Q410" i="8" s="1"/>
  <c r="J321" i="8"/>
  <c r="J410" i="8" s="1"/>
  <c r="D321" i="8"/>
  <c r="D410" i="8" s="1"/>
  <c r="AH321" i="8"/>
  <c r="AH410" i="8" s="1"/>
  <c r="Z321" i="8"/>
  <c r="Z410" i="8" s="1"/>
  <c r="U321" i="8"/>
  <c r="U410" i="8" s="1"/>
  <c r="N321" i="8"/>
  <c r="N410" i="8" s="1"/>
  <c r="H321" i="8"/>
  <c r="H410" i="8" s="1"/>
  <c r="AL321" i="8"/>
  <c r="AL410" i="8" s="1"/>
  <c r="AF321" i="8"/>
  <c r="AF410" i="8" s="1"/>
  <c r="Y321" i="8"/>
  <c r="Y410" i="8" s="1"/>
  <c r="T321" i="8"/>
  <c r="T410" i="8" s="1"/>
  <c r="L321" i="8"/>
  <c r="L410" i="8" s="1"/>
  <c r="G321" i="8"/>
  <c r="G410" i="8" s="1"/>
  <c r="AJ321" i="8"/>
  <c r="AJ410" i="8" s="1"/>
  <c r="AE321" i="8"/>
  <c r="AE410" i="8" s="1"/>
  <c r="X321" i="8"/>
  <c r="X410" i="8" s="1"/>
  <c r="R321" i="8"/>
  <c r="R410" i="8" s="1"/>
  <c r="K321" i="8"/>
  <c r="K410" i="8" s="1"/>
  <c r="F321" i="8"/>
  <c r="F410" i="8" s="1"/>
  <c r="F231" i="7"/>
  <c r="J231" i="7"/>
  <c r="D231" i="7"/>
  <c r="G231" i="7"/>
  <c r="K231" i="7"/>
  <c r="E231" i="7"/>
  <c r="I231" i="7"/>
  <c r="H231" i="7"/>
  <c r="L231" i="7"/>
  <c r="M231" i="7"/>
  <c r="T231" i="7"/>
  <c r="AC231" i="7"/>
  <c r="S231" i="7"/>
  <c r="AD231" i="7"/>
  <c r="Y231" i="7"/>
  <c r="AF231" i="7"/>
  <c r="R231" i="7"/>
  <c r="AJ231" i="7"/>
  <c r="Q231" i="7"/>
  <c r="AE231" i="7"/>
  <c r="V231" i="7"/>
  <c r="U231" i="7"/>
  <c r="AI231" i="7"/>
  <c r="AK231" i="7"/>
  <c r="X231" i="7"/>
  <c r="AG231" i="7"/>
  <c r="W231" i="7"/>
  <c r="AH231" i="7"/>
  <c r="AJ320" i="7"/>
  <c r="AJ409" i="7" s="1"/>
  <c r="AF320" i="7"/>
  <c r="AF409" i="7" s="1"/>
  <c r="AB320" i="7"/>
  <c r="AB409" i="7" s="1"/>
  <c r="AI320" i="7"/>
  <c r="AI409" i="7" s="1"/>
  <c r="AE320" i="7"/>
  <c r="AE409" i="7" s="1"/>
  <c r="AH320" i="7"/>
  <c r="AH409" i="7" s="1"/>
  <c r="AD320" i="7"/>
  <c r="AD409" i="7" s="1"/>
  <c r="AK320" i="7"/>
  <c r="AK409" i="7" s="1"/>
  <c r="X320" i="7"/>
  <c r="X409" i="7" s="1"/>
  <c r="T320" i="7"/>
  <c r="T409" i="7" s="1"/>
  <c r="AG320" i="7"/>
  <c r="AG409" i="7" s="1"/>
  <c r="AC320" i="7"/>
  <c r="AC409" i="7" s="1"/>
  <c r="U320" i="7"/>
  <c r="U409" i="7" s="1"/>
  <c r="P320" i="7"/>
  <c r="P409" i="7" s="1"/>
  <c r="Y320" i="7"/>
  <c r="Y409" i="7" s="1"/>
  <c r="S320" i="7"/>
  <c r="S409" i="7" s="1"/>
  <c r="W320" i="7"/>
  <c r="W409" i="7" s="1"/>
  <c r="R320" i="7"/>
  <c r="R409" i="7" s="1"/>
  <c r="V320" i="7"/>
  <c r="V409" i="7" s="1"/>
  <c r="Q320" i="7"/>
  <c r="Q409" i="7" s="1"/>
  <c r="F320" i="7"/>
  <c r="F409" i="7" s="1"/>
  <c r="J320" i="7"/>
  <c r="J409" i="7" s="1"/>
  <c r="G320" i="7"/>
  <c r="G409" i="7" s="1"/>
  <c r="K320" i="7"/>
  <c r="K409" i="7" s="1"/>
  <c r="H320" i="7"/>
  <c r="H409" i="7" s="1"/>
  <c r="L320" i="7"/>
  <c r="L409" i="7" s="1"/>
  <c r="D320" i="7"/>
  <c r="D409" i="7" s="1"/>
  <c r="E320" i="7"/>
  <c r="E409" i="7" s="1"/>
  <c r="I320" i="7"/>
  <c r="I409" i="7" s="1"/>
  <c r="M320" i="7"/>
  <c r="M409" i="7" s="1"/>
  <c r="W129" i="11"/>
  <c r="W129" i="10"/>
  <c r="I129" i="11"/>
  <c r="AD129" i="8"/>
  <c r="N129" i="10"/>
  <c r="U127" i="6"/>
  <c r="T129" i="10"/>
  <c r="J128" i="7"/>
  <c r="AC129" i="12"/>
  <c r="Z129" i="10"/>
  <c r="T128" i="7"/>
  <c r="F129" i="8"/>
  <c r="I129" i="8"/>
  <c r="AI127" i="6"/>
  <c r="H129" i="11"/>
  <c r="L129" i="10"/>
  <c r="Y128" i="7"/>
  <c r="T129" i="8"/>
  <c r="AK129" i="8"/>
  <c r="S129" i="11"/>
  <c r="AK127" i="6"/>
  <c r="L127" i="6"/>
  <c r="S128" i="7"/>
  <c r="AE129" i="11"/>
  <c r="AH129" i="10"/>
  <c r="J129" i="11"/>
  <c r="N129" i="8"/>
  <c r="K129" i="10"/>
  <c r="X129" i="8"/>
  <c r="AC127" i="6"/>
  <c r="AJ127" i="6"/>
  <c r="AK128" i="7"/>
  <c r="AJ129" i="10"/>
  <c r="Q127" i="6"/>
  <c r="AF129" i="11"/>
  <c r="AI128" i="7"/>
  <c r="G129" i="10"/>
  <c r="M129" i="10"/>
  <c r="V129" i="8"/>
  <c r="D128" i="7"/>
  <c r="W129" i="8"/>
  <c r="AG128" i="7"/>
  <c r="AC128" i="10"/>
  <c r="L128" i="7"/>
  <c r="H127" i="6"/>
  <c r="H129" i="10"/>
  <c r="E129" i="11"/>
  <c r="R128" i="7"/>
  <c r="AE129" i="8"/>
  <c r="V129" i="11"/>
  <c r="S127" i="6"/>
  <c r="K127" i="6"/>
  <c r="G129" i="11"/>
  <c r="R127" i="6"/>
  <c r="X129" i="10"/>
  <c r="AJ128" i="7"/>
  <c r="E129" i="8"/>
  <c r="V128" i="7"/>
  <c r="N129" i="11"/>
  <c r="AD129" i="10"/>
  <c r="AI129" i="8"/>
  <c r="J129" i="10"/>
  <c r="Y129" i="8"/>
  <c r="AI129" i="11"/>
  <c r="W128" i="7"/>
  <c r="AI129" i="10"/>
  <c r="F127" i="6"/>
  <c r="AC128" i="7"/>
  <c r="G129" i="8"/>
  <c r="I128" i="7"/>
  <c r="AE127" i="6"/>
  <c r="Z129" i="8"/>
  <c r="Y127" i="6"/>
  <c r="AE129" i="10"/>
  <c r="G127" i="6"/>
  <c r="R129" i="8"/>
  <c r="Z129" i="11"/>
  <c r="AH128" i="7"/>
  <c r="Y129" i="11"/>
  <c r="AD129" i="11"/>
  <c r="Y129" i="10"/>
  <c r="AJ129" i="8"/>
  <c r="K129" i="11"/>
  <c r="J129" i="8"/>
  <c r="AK129" i="11"/>
  <c r="U128" i="7"/>
  <c r="AG129" i="10"/>
  <c r="AJ129" i="11"/>
  <c r="X127" i="6"/>
  <c r="J127" i="6"/>
  <c r="F128" i="7"/>
  <c r="AL129" i="8"/>
  <c r="G128" i="7"/>
  <c r="AB129" i="7"/>
  <c r="E128" i="7"/>
  <c r="I127" i="6"/>
  <c r="X129" i="11"/>
  <c r="S129" i="10"/>
  <c r="AG129" i="11"/>
  <c r="U129" i="10"/>
  <c r="AH127" i="6"/>
  <c r="AL129" i="11"/>
  <c r="M127" i="6"/>
  <c r="F129" i="10"/>
  <c r="AH129" i="11"/>
  <c r="H129" i="8"/>
  <c r="S129" i="8"/>
  <c r="M129" i="11"/>
  <c r="X128" i="7"/>
  <c r="AF128" i="7"/>
  <c r="U129" i="8"/>
  <c r="V127" i="6"/>
  <c r="K128" i="7"/>
  <c r="AL129" i="10"/>
  <c r="M129" i="8"/>
  <c r="T127" i="6"/>
  <c r="AG127" i="6"/>
  <c r="AF129" i="8"/>
  <c r="L129" i="11"/>
  <c r="M128" i="7"/>
  <c r="D127" i="6"/>
  <c r="H128" i="7"/>
  <c r="AG129" i="8"/>
  <c r="L129" i="8"/>
  <c r="U129" i="11"/>
  <c r="K129" i="8"/>
  <c r="I129" i="10"/>
  <c r="AE128" i="7"/>
  <c r="AD128" i="7"/>
  <c r="F129" i="11"/>
  <c r="AF127" i="6"/>
  <c r="V129" i="10"/>
  <c r="E129" i="10"/>
  <c r="AH129" i="8"/>
  <c r="AD127" i="6"/>
  <c r="T129" i="11"/>
  <c r="AF129" i="10"/>
  <c r="AK129" i="10"/>
  <c r="W127" i="6"/>
  <c r="R129" i="11"/>
  <c r="E127" i="6"/>
  <c r="F320" i="6" l="1"/>
  <c r="I320" i="6"/>
  <c r="I409" i="6" s="1"/>
  <c r="AC320" i="6"/>
  <c r="AC409" i="6" s="1"/>
  <c r="AF130" i="12"/>
  <c r="AF234" i="12" s="1"/>
  <c r="AF160" i="12"/>
  <c r="AF264" i="12" s="1"/>
  <c r="AF157" i="12"/>
  <c r="AF261" i="12" s="1"/>
  <c r="W155" i="12"/>
  <c r="W259" i="12" s="1"/>
  <c r="W156" i="12"/>
  <c r="W260" i="12" s="1"/>
  <c r="Z158" i="12"/>
  <c r="Z262" i="12" s="1"/>
  <c r="Z162" i="12"/>
  <c r="Z266" i="12" s="1"/>
  <c r="AH157" i="12"/>
  <c r="AH261" i="12" s="1"/>
  <c r="AH351" i="12" s="1"/>
  <c r="AH160" i="12"/>
  <c r="AH264" i="12" s="1"/>
  <c r="AH355" i="12" s="1"/>
  <c r="H159" i="12"/>
  <c r="H263" i="12" s="1"/>
  <c r="H157" i="12"/>
  <c r="H261" i="12" s="1"/>
  <c r="M159" i="12"/>
  <c r="M263" i="12" s="1"/>
  <c r="M161" i="12"/>
  <c r="M265" i="12" s="1"/>
  <c r="M356" i="12" s="1"/>
  <c r="E320" i="6"/>
  <c r="AH320" i="6"/>
  <c r="AF158" i="12"/>
  <c r="AF262" i="12" s="1"/>
  <c r="AF159" i="12"/>
  <c r="AF263" i="12" s="1"/>
  <c r="W159" i="12"/>
  <c r="W263" i="12" s="1"/>
  <c r="W157" i="12"/>
  <c r="W261" i="12" s="1"/>
  <c r="W158" i="12"/>
  <c r="W262" i="12" s="1"/>
  <c r="Z155" i="12"/>
  <c r="Z259" i="12" s="1"/>
  <c r="Z159" i="12"/>
  <c r="Z263" i="12" s="1"/>
  <c r="AH155" i="12"/>
  <c r="AH259" i="12" s="1"/>
  <c r="AH161" i="12"/>
  <c r="AH265" i="12" s="1"/>
  <c r="AH162" i="12"/>
  <c r="AH266" i="12" s="1"/>
  <c r="H160" i="12"/>
  <c r="H264" i="12" s="1"/>
  <c r="M157" i="12"/>
  <c r="M261" i="12" s="1"/>
  <c r="G161" i="12"/>
  <c r="G265" i="12" s="1"/>
  <c r="G162" i="12"/>
  <c r="G266" i="12" s="1"/>
  <c r="G159" i="12"/>
  <c r="G263" i="12" s="1"/>
  <c r="AL157" i="12"/>
  <c r="AL261" i="12" s="1"/>
  <c r="AF162" i="12"/>
  <c r="AF266" i="12" s="1"/>
  <c r="AF161" i="12"/>
  <c r="AF265" i="12" s="1"/>
  <c r="AF356" i="12" s="1"/>
  <c r="W161" i="12"/>
  <c r="W265" i="12" s="1"/>
  <c r="W160" i="12"/>
  <c r="W264" i="12" s="1"/>
  <c r="Z156" i="12"/>
  <c r="Z260" i="12" s="1"/>
  <c r="Z160" i="12"/>
  <c r="Z264" i="12" s="1"/>
  <c r="Z355" i="12" s="1"/>
  <c r="AH159" i="12"/>
  <c r="AH263" i="12" s="1"/>
  <c r="AH156" i="12"/>
  <c r="AH260" i="12" s="1"/>
  <c r="H155" i="12"/>
  <c r="H259" i="12" s="1"/>
  <c r="H156" i="12"/>
  <c r="H260" i="12" s="1"/>
  <c r="H351" i="12" s="1"/>
  <c r="H162" i="12"/>
  <c r="H266" i="12" s="1"/>
  <c r="H130" i="12"/>
  <c r="H234" i="12" s="1"/>
  <c r="M155" i="12"/>
  <c r="M259" i="12" s="1"/>
  <c r="M350" i="12" s="1"/>
  <c r="M160" i="12"/>
  <c r="M264" i="12" s="1"/>
  <c r="M355" i="12" s="1"/>
  <c r="G157" i="12"/>
  <c r="G261" i="12" s="1"/>
  <c r="Q130" i="12"/>
  <c r="Q234" i="12" s="1"/>
  <c r="R130" i="12"/>
  <c r="R234" i="12" s="1"/>
  <c r="R157" i="12"/>
  <c r="R261" i="12" s="1"/>
  <c r="R352" i="12" s="1"/>
  <c r="R158" i="12"/>
  <c r="R262" i="12" s="1"/>
  <c r="Q157" i="12"/>
  <c r="Q261" i="12" s="1"/>
  <c r="Q156" i="12"/>
  <c r="Q260" i="12" s="1"/>
  <c r="Q351" i="12" s="1"/>
  <c r="R155" i="12"/>
  <c r="R259" i="12" s="1"/>
  <c r="R350" i="12" s="1"/>
  <c r="Q162" i="12"/>
  <c r="Q266" i="12" s="1"/>
  <c r="R156" i="12"/>
  <c r="R260" i="12" s="1"/>
  <c r="R351" i="12" s="1"/>
  <c r="Q155" i="12"/>
  <c r="Q259" i="12" s="1"/>
  <c r="Q350" i="12" s="1"/>
  <c r="R162" i="12"/>
  <c r="R266" i="12" s="1"/>
  <c r="Q158" i="12"/>
  <c r="Q262" i="12" s="1"/>
  <c r="R159" i="12"/>
  <c r="R263" i="12" s="1"/>
  <c r="R354" i="12" s="1"/>
  <c r="Q159" i="12"/>
  <c r="Q263" i="12" s="1"/>
  <c r="Q354" i="12" s="1"/>
  <c r="Q160" i="12"/>
  <c r="Q264" i="12" s="1"/>
  <c r="R160" i="12"/>
  <c r="R264" i="12" s="1"/>
  <c r="R161" i="12"/>
  <c r="R265" i="12" s="1"/>
  <c r="R356" i="12" s="1"/>
  <c r="Q161" i="12"/>
  <c r="Q265" i="12" s="1"/>
  <c r="Q356" i="12" s="1"/>
  <c r="N161" i="12"/>
  <c r="N265" i="12" s="1"/>
  <c r="N356" i="12" s="1"/>
  <c r="N130" i="12"/>
  <c r="N234" i="12" s="1"/>
  <c r="X161" i="12"/>
  <c r="X265" i="12" s="1"/>
  <c r="X156" i="12"/>
  <c r="X260" i="12" s="1"/>
  <c r="X351" i="12" s="1"/>
  <c r="X157" i="12"/>
  <c r="X261" i="12" s="1"/>
  <c r="AJ157" i="12"/>
  <c r="AJ261" i="12" s="1"/>
  <c r="AJ162" i="12"/>
  <c r="AJ266" i="12" s="1"/>
  <c r="AJ130" i="12"/>
  <c r="T159" i="12"/>
  <c r="T263" i="12" s="1"/>
  <c r="T354" i="12" s="1"/>
  <c r="T158" i="12"/>
  <c r="T262" i="12" s="1"/>
  <c r="T156" i="12"/>
  <c r="T260" i="12" s="1"/>
  <c r="S162" i="12"/>
  <c r="S266" i="12" s="1"/>
  <c r="S130" i="12"/>
  <c r="S161" i="12"/>
  <c r="S265" i="12" s="1"/>
  <c r="AK156" i="12"/>
  <c r="AK260" i="12" s="1"/>
  <c r="AK155" i="12"/>
  <c r="AK259" i="12" s="1"/>
  <c r="AK350" i="12" s="1"/>
  <c r="J155" i="12"/>
  <c r="J259" i="12" s="1"/>
  <c r="J156" i="12"/>
  <c r="J260" i="12" s="1"/>
  <c r="E161" i="12"/>
  <c r="E265" i="12" s="1"/>
  <c r="E130" i="12"/>
  <c r="E234" i="12" s="1"/>
  <c r="E162" i="12"/>
  <c r="E266" i="12" s="1"/>
  <c r="E356" i="12" s="1"/>
  <c r="U161" i="12"/>
  <c r="U265" i="12" s="1"/>
  <c r="U356" i="12" s="1"/>
  <c r="U162" i="12"/>
  <c r="U266" i="12" s="1"/>
  <c r="U130" i="12"/>
  <c r="AG156" i="12"/>
  <c r="AG260" i="12" s="1"/>
  <c r="AG351" i="12" s="1"/>
  <c r="AG157" i="12"/>
  <c r="AG261" i="12" s="1"/>
  <c r="AG159" i="12"/>
  <c r="AG263" i="12" s="1"/>
  <c r="Y157" i="12"/>
  <c r="Y261" i="12" s="1"/>
  <c r="Y162" i="12"/>
  <c r="Y266" i="12" s="1"/>
  <c r="AD160" i="12"/>
  <c r="AD264" i="12" s="1"/>
  <c r="AD155" i="12"/>
  <c r="AD259" i="12" s="1"/>
  <c r="K130" i="12"/>
  <c r="K234" i="12" s="1"/>
  <c r="K160" i="12"/>
  <c r="K264" i="12" s="1"/>
  <c r="K354" i="12" s="1"/>
  <c r="F159" i="12"/>
  <c r="F263" i="12" s="1"/>
  <c r="F354" i="12" s="1"/>
  <c r="F160" i="12"/>
  <c r="F264" i="12" s="1"/>
  <c r="F158" i="12"/>
  <c r="F262" i="12" s="1"/>
  <c r="F130" i="12"/>
  <c r="F234" i="12" s="1"/>
  <c r="F157" i="12"/>
  <c r="F261" i="12" s="1"/>
  <c r="L157" i="12"/>
  <c r="L261" i="12" s="1"/>
  <c r="L158" i="12"/>
  <c r="L262" i="12" s="1"/>
  <c r="AE159" i="12"/>
  <c r="AE263" i="12" s="1"/>
  <c r="AE353" i="12" s="1"/>
  <c r="AE162" i="12"/>
  <c r="AE266" i="12" s="1"/>
  <c r="AE130" i="12"/>
  <c r="AI161" i="12"/>
  <c r="AI265" i="12" s="1"/>
  <c r="AI162" i="12"/>
  <c r="AI266" i="12" s="1"/>
  <c r="AI356" i="12" s="1"/>
  <c r="V159" i="12"/>
  <c r="V263" i="12" s="1"/>
  <c r="V155" i="12"/>
  <c r="V259" i="12" s="1"/>
  <c r="AL158" i="12"/>
  <c r="AL262" i="12" s="1"/>
  <c r="AL353" i="12" s="1"/>
  <c r="AL161" i="12"/>
  <c r="AL265" i="12" s="1"/>
  <c r="G156" i="12"/>
  <c r="G260" i="12" s="1"/>
  <c r="G351" i="12" s="1"/>
  <c r="G160" i="12"/>
  <c r="G264" i="12" s="1"/>
  <c r="N155" i="12"/>
  <c r="N259" i="12" s="1"/>
  <c r="N350" i="12" s="1"/>
  <c r="N156" i="12"/>
  <c r="N260" i="12" s="1"/>
  <c r="N351" i="12" s="1"/>
  <c r="I158" i="12"/>
  <c r="I262" i="12" s="1"/>
  <c r="X155" i="12"/>
  <c r="X259" i="12" s="1"/>
  <c r="X130" i="12"/>
  <c r="AJ155" i="12"/>
  <c r="AJ259" i="12" s="1"/>
  <c r="AJ350" i="12" s="1"/>
  <c r="AJ158" i="12"/>
  <c r="AJ262" i="12" s="1"/>
  <c r="T157" i="12"/>
  <c r="T261" i="12" s="1"/>
  <c r="S160" i="12"/>
  <c r="S264" i="12" s="1"/>
  <c r="S159" i="12"/>
  <c r="S263" i="12" s="1"/>
  <c r="S157" i="12"/>
  <c r="S261" i="12" s="1"/>
  <c r="AK162" i="12"/>
  <c r="AK266" i="12" s="1"/>
  <c r="AK130" i="12"/>
  <c r="AK234" i="12" s="1"/>
  <c r="AK157" i="12"/>
  <c r="AK261" i="12" s="1"/>
  <c r="J159" i="12"/>
  <c r="J263" i="12" s="1"/>
  <c r="J354" i="12" s="1"/>
  <c r="J160" i="12"/>
  <c r="J264" i="12" s="1"/>
  <c r="J161" i="12"/>
  <c r="J265" i="12" s="1"/>
  <c r="J355" i="12" s="1"/>
  <c r="J157" i="12"/>
  <c r="J261" i="12" s="1"/>
  <c r="J162" i="12"/>
  <c r="J266" i="12" s="1"/>
  <c r="E156" i="12"/>
  <c r="E260" i="12" s="1"/>
  <c r="U159" i="12"/>
  <c r="U263" i="12" s="1"/>
  <c r="U160" i="12"/>
  <c r="U264" i="12" s="1"/>
  <c r="U354" i="12" s="1"/>
  <c r="AG162" i="12"/>
  <c r="AG266" i="12" s="1"/>
  <c r="AG130" i="12"/>
  <c r="Y155" i="12"/>
  <c r="Y259" i="12" s="1"/>
  <c r="Y158" i="12"/>
  <c r="Y262" i="12" s="1"/>
  <c r="AD158" i="12"/>
  <c r="AD262" i="12" s="1"/>
  <c r="K157" i="12"/>
  <c r="K261" i="12" s="1"/>
  <c r="F162" i="12"/>
  <c r="F266" i="12" s="1"/>
  <c r="L130" i="12"/>
  <c r="L234" i="12" s="1"/>
  <c r="L162" i="12"/>
  <c r="L266" i="12" s="1"/>
  <c r="L160" i="12"/>
  <c r="L264" i="12" s="1"/>
  <c r="L159" i="12"/>
  <c r="L263" i="12" s="1"/>
  <c r="L354" i="12" s="1"/>
  <c r="L155" i="12"/>
  <c r="L259" i="12" s="1"/>
  <c r="AE157" i="12"/>
  <c r="AE261" i="12" s="1"/>
  <c r="AE158" i="12"/>
  <c r="AE262" i="12" s="1"/>
  <c r="AE156" i="12"/>
  <c r="AE260" i="12" s="1"/>
  <c r="AE160" i="12"/>
  <c r="AE264" i="12" s="1"/>
  <c r="AI159" i="12"/>
  <c r="AI263" i="12" s="1"/>
  <c r="AI130" i="12"/>
  <c r="V162" i="12"/>
  <c r="V266" i="12" s="1"/>
  <c r="V158" i="12"/>
  <c r="V262" i="12" s="1"/>
  <c r="V353" i="12" s="1"/>
  <c r="AL156" i="12"/>
  <c r="AL260" i="12" s="1"/>
  <c r="AL351" i="12" s="1"/>
  <c r="N159" i="12"/>
  <c r="N263" i="12" s="1"/>
  <c r="N160" i="12"/>
  <c r="N264" i="12" s="1"/>
  <c r="N158" i="12"/>
  <c r="N262" i="12" s="1"/>
  <c r="N353" i="12" s="1"/>
  <c r="I156" i="12"/>
  <c r="I260" i="12" s="1"/>
  <c r="I157" i="12"/>
  <c r="I261" i="12" s="1"/>
  <c r="I162" i="12"/>
  <c r="I266" i="12" s="1"/>
  <c r="I356" i="12" s="1"/>
  <c r="X160" i="12"/>
  <c r="X264" i="12" s="1"/>
  <c r="X354" i="12" s="1"/>
  <c r="X162" i="12"/>
  <c r="X266" i="12" s="1"/>
  <c r="X356" i="12" s="1"/>
  <c r="AJ161" i="12"/>
  <c r="AJ265" i="12" s="1"/>
  <c r="AJ160" i="12"/>
  <c r="AJ264" i="12" s="1"/>
  <c r="AJ355" i="12" s="1"/>
  <c r="T155" i="12"/>
  <c r="T259" i="12" s="1"/>
  <c r="T350" i="12" s="1"/>
  <c r="S158" i="12"/>
  <c r="S262" i="12" s="1"/>
  <c r="S155" i="12"/>
  <c r="S259" i="12" s="1"/>
  <c r="AK160" i="12"/>
  <c r="AK264" i="12" s="1"/>
  <c r="J130" i="12"/>
  <c r="J234" i="12" s="1"/>
  <c r="J158" i="12"/>
  <c r="J262" i="12" s="1"/>
  <c r="J353" i="12" s="1"/>
  <c r="E160" i="12"/>
  <c r="E264" i="12" s="1"/>
  <c r="U157" i="12"/>
  <c r="U261" i="12" s="1"/>
  <c r="U158" i="12"/>
  <c r="U262" i="12" s="1"/>
  <c r="U353" i="12" s="1"/>
  <c r="AG160" i="12"/>
  <c r="AG264" i="12" s="1"/>
  <c r="AG155" i="12"/>
  <c r="AG259" i="12" s="1"/>
  <c r="Y161" i="12"/>
  <c r="Y265" i="12" s="1"/>
  <c r="Y356" i="12" s="1"/>
  <c r="Y160" i="12"/>
  <c r="Y264" i="12" s="1"/>
  <c r="AD156" i="12"/>
  <c r="AD260" i="12" s="1"/>
  <c r="AD350" i="12" s="1"/>
  <c r="AD161" i="12"/>
  <c r="AD265" i="12" s="1"/>
  <c r="K155" i="12"/>
  <c r="K259" i="12" s="1"/>
  <c r="L156" i="12"/>
  <c r="L260" i="12" s="1"/>
  <c r="L161" i="12"/>
  <c r="L265" i="12" s="1"/>
  <c r="L356" i="12" s="1"/>
  <c r="AE155" i="12"/>
  <c r="AE259" i="12" s="1"/>
  <c r="AI157" i="12"/>
  <c r="AI261" i="12" s="1"/>
  <c r="AI160" i="12"/>
  <c r="AI264" i="12" s="1"/>
  <c r="AI355" i="12" s="1"/>
  <c r="AI158" i="12"/>
  <c r="AI262" i="12" s="1"/>
  <c r="AI353" i="12" s="1"/>
  <c r="V161" i="12"/>
  <c r="V265" i="12" s="1"/>
  <c r="V157" i="12"/>
  <c r="V261" i="12" s="1"/>
  <c r="V130" i="12"/>
  <c r="V234" i="12" s="1"/>
  <c r="AL162" i="12"/>
  <c r="AL266" i="12" s="1"/>
  <c r="AL159" i="12"/>
  <c r="AL263" i="12" s="1"/>
  <c r="N157" i="12"/>
  <c r="N261" i="12" s="1"/>
  <c r="N162" i="12"/>
  <c r="N266" i="12" s="1"/>
  <c r="I160" i="12"/>
  <c r="I264" i="12" s="1"/>
  <c r="I161" i="12"/>
  <c r="I265" i="12" s="1"/>
  <c r="I155" i="12"/>
  <c r="I259" i="12" s="1"/>
  <c r="I130" i="12"/>
  <c r="I234" i="12" s="1"/>
  <c r="I159" i="12"/>
  <c r="I263" i="12" s="1"/>
  <c r="I354" i="12" s="1"/>
  <c r="X159" i="12"/>
  <c r="X263" i="12" s="1"/>
  <c r="X158" i="12"/>
  <c r="X262" i="12" s="1"/>
  <c r="X353" i="12" s="1"/>
  <c r="AJ159" i="12"/>
  <c r="AJ263" i="12" s="1"/>
  <c r="AJ354" i="12" s="1"/>
  <c r="AJ156" i="12"/>
  <c r="AJ260" i="12" s="1"/>
  <c r="T161" i="12"/>
  <c r="T265" i="12" s="1"/>
  <c r="T162" i="12"/>
  <c r="T266" i="12" s="1"/>
  <c r="T160" i="12"/>
  <c r="T264" i="12" s="1"/>
  <c r="T355" i="12" s="1"/>
  <c r="T130" i="12"/>
  <c r="T234" i="12" s="1"/>
  <c r="S156" i="12"/>
  <c r="S260" i="12" s="1"/>
  <c r="AK158" i="12"/>
  <c r="AK262" i="12" s="1"/>
  <c r="AK159" i="12"/>
  <c r="AK263" i="12" s="1"/>
  <c r="AK353" i="12" s="1"/>
  <c r="AK161" i="12"/>
  <c r="AK265" i="12" s="1"/>
  <c r="AK356" i="12" s="1"/>
  <c r="E155" i="12"/>
  <c r="E259" i="12" s="1"/>
  <c r="E350" i="12" s="1"/>
  <c r="E157" i="12"/>
  <c r="E261" i="12" s="1"/>
  <c r="E351" i="12" s="1"/>
  <c r="E158" i="12"/>
  <c r="E262" i="12" s="1"/>
  <c r="E159" i="12"/>
  <c r="E263" i="12" s="1"/>
  <c r="E354" i="12" s="1"/>
  <c r="U155" i="12"/>
  <c r="U259" i="12" s="1"/>
  <c r="U156" i="12"/>
  <c r="U260" i="12" s="1"/>
  <c r="U351" i="12" s="1"/>
  <c r="AG158" i="12"/>
  <c r="AG262" i="12" s="1"/>
  <c r="AG353" i="12" s="1"/>
  <c r="AG161" i="12"/>
  <c r="AG265" i="12" s="1"/>
  <c r="AG356" i="12" s="1"/>
  <c r="Y159" i="12"/>
  <c r="Y263" i="12" s="1"/>
  <c r="Y156" i="12"/>
  <c r="Y260" i="12" s="1"/>
  <c r="Y130" i="12"/>
  <c r="Y234" i="12" s="1"/>
  <c r="AD162" i="12"/>
  <c r="AD266" i="12" s="1"/>
  <c r="AD159" i="12"/>
  <c r="AD263" i="12" s="1"/>
  <c r="AD130" i="12"/>
  <c r="AD234" i="12" s="1"/>
  <c r="AD157" i="12"/>
  <c r="AD261" i="12" s="1"/>
  <c r="K158" i="12"/>
  <c r="K262" i="12" s="1"/>
  <c r="K353" i="12" s="1"/>
  <c r="K159" i="12"/>
  <c r="K263" i="12" s="1"/>
  <c r="K161" i="12"/>
  <c r="K265" i="12" s="1"/>
  <c r="K356" i="12" s="1"/>
  <c r="K162" i="12"/>
  <c r="K266" i="12" s="1"/>
  <c r="K156" i="12"/>
  <c r="K260" i="12" s="1"/>
  <c r="F155" i="12"/>
  <c r="F259" i="12" s="1"/>
  <c r="F156" i="12"/>
  <c r="F260" i="12" s="1"/>
  <c r="F161" i="12"/>
  <c r="F265" i="12" s="1"/>
  <c r="F356" i="12" s="1"/>
  <c r="AE161" i="12"/>
  <c r="AE265" i="12" s="1"/>
  <c r="AE356" i="12" s="1"/>
  <c r="AI155" i="12"/>
  <c r="AI259" i="12" s="1"/>
  <c r="AI156" i="12"/>
  <c r="AI260" i="12" s="1"/>
  <c r="AI351" i="12" s="1"/>
  <c r="V160" i="12"/>
  <c r="V264" i="12" s="1"/>
  <c r="V355" i="12" s="1"/>
  <c r="V156" i="12"/>
  <c r="V260" i="12" s="1"/>
  <c r="AL160" i="12"/>
  <c r="AL264" i="12" s="1"/>
  <c r="AL155" i="12"/>
  <c r="AL259" i="12" s="1"/>
  <c r="G130" i="12"/>
  <c r="G234" i="12" s="1"/>
  <c r="AH409" i="6"/>
  <c r="F409" i="6"/>
  <c r="AF156" i="12"/>
  <c r="AF260" i="12" s="1"/>
  <c r="AF351" i="12" s="1"/>
  <c r="AF155" i="12"/>
  <c r="AF259" i="12" s="1"/>
  <c r="W130" i="12"/>
  <c r="W162" i="12"/>
  <c r="W266" i="12" s="1"/>
  <c r="Z130" i="12"/>
  <c r="Z234" i="12" s="1"/>
  <c r="Z157" i="12"/>
  <c r="Z261" i="12" s="1"/>
  <c r="Z352" i="12" s="1"/>
  <c r="Z161" i="12"/>
  <c r="Z265" i="12" s="1"/>
  <c r="Z356" i="12" s="1"/>
  <c r="AH130" i="12"/>
  <c r="AH234" i="12" s="1"/>
  <c r="AH158" i="12"/>
  <c r="AH262" i="12" s="1"/>
  <c r="H158" i="12"/>
  <c r="H262" i="12" s="1"/>
  <c r="H353" i="12" s="1"/>
  <c r="H161" i="12"/>
  <c r="H265" i="12" s="1"/>
  <c r="M158" i="12"/>
  <c r="M262" i="12" s="1"/>
  <c r="M353" i="12" s="1"/>
  <c r="M130" i="12"/>
  <c r="M234" i="12" s="1"/>
  <c r="M162" i="12"/>
  <c r="M266" i="12" s="1"/>
  <c r="M156" i="12"/>
  <c r="M260" i="12" s="1"/>
  <c r="G158" i="12"/>
  <c r="G262" i="12" s="1"/>
  <c r="AL130" i="12"/>
  <c r="AL234" i="12" s="1"/>
  <c r="E71" i="9"/>
  <c r="BB432" i="14"/>
  <c r="L71" i="9"/>
  <c r="BI432" i="14"/>
  <c r="I71" i="9"/>
  <c r="BF432" i="14"/>
  <c r="AE70" i="9"/>
  <c r="S70" i="9"/>
  <c r="M70" i="9"/>
  <c r="AB70" i="9"/>
  <c r="P70" i="9"/>
  <c r="AJ70" i="9"/>
  <c r="X70" i="9"/>
  <c r="F71" i="9"/>
  <c r="BC432" i="14"/>
  <c r="AF70" i="9"/>
  <c r="T70" i="9"/>
  <c r="R70" i="9"/>
  <c r="AD70" i="9"/>
  <c r="H71" i="9"/>
  <c r="BE432" i="14"/>
  <c r="D71" i="9"/>
  <c r="BA432" i="14"/>
  <c r="K71" i="9"/>
  <c r="BH432" i="14"/>
  <c r="BJ432" i="14"/>
  <c r="V70" i="9"/>
  <c r="AH70" i="9"/>
  <c r="W70" i="9"/>
  <c r="AI70" i="9"/>
  <c r="G71" i="9"/>
  <c r="BD432" i="14"/>
  <c r="J71" i="9"/>
  <c r="BG432" i="14"/>
  <c r="AK69" i="9"/>
  <c r="Y69" i="9"/>
  <c r="AC70" i="9"/>
  <c r="Q70" i="9"/>
  <c r="AG70" i="9"/>
  <c r="U70" i="9"/>
  <c r="Z438" i="14"/>
  <c r="S439" i="14"/>
  <c r="X438" i="14"/>
  <c r="Y438" i="14"/>
  <c r="T438" i="14"/>
  <c r="T445" i="13"/>
  <c r="W438" i="13"/>
  <c r="R439" i="13"/>
  <c r="X445" i="13"/>
  <c r="V438" i="13"/>
  <c r="Y443" i="13"/>
  <c r="Z447" i="13"/>
  <c r="S442" i="13"/>
  <c r="U444" i="13"/>
  <c r="K433" i="14"/>
  <c r="AU432" i="14"/>
  <c r="I433" i="14"/>
  <c r="AS432" i="14"/>
  <c r="M433" i="14"/>
  <c r="AW432" i="14"/>
  <c r="J433" i="14"/>
  <c r="AT432" i="14"/>
  <c r="G433" i="14"/>
  <c r="AQ432" i="14"/>
  <c r="AR432" i="14"/>
  <c r="H433" i="14"/>
  <c r="F433" i="14"/>
  <c r="AP432" i="14"/>
  <c r="E433" i="14"/>
  <c r="AO432" i="14"/>
  <c r="AV432" i="14"/>
  <c r="L433" i="14"/>
  <c r="N433" i="14"/>
  <c r="AX432" i="14"/>
  <c r="L433" i="13"/>
  <c r="BH433" i="13" s="1"/>
  <c r="AV432" i="13"/>
  <c r="G433" i="13"/>
  <c r="BC433" i="13" s="1"/>
  <c r="AQ432" i="13"/>
  <c r="AS432" i="13"/>
  <c r="I433" i="13"/>
  <c r="BE433" i="13" s="1"/>
  <c r="N432" i="13"/>
  <c r="BJ432" i="13" s="1"/>
  <c r="AX431" i="13"/>
  <c r="H433" i="13"/>
  <c r="BD433" i="13" s="1"/>
  <c r="AR432" i="13"/>
  <c r="J433" i="13"/>
  <c r="BF433" i="13" s="1"/>
  <c r="AT432" i="13"/>
  <c r="F433" i="13"/>
  <c r="BB433" i="13" s="1"/>
  <c r="AP432" i="13"/>
  <c r="K433" i="13"/>
  <c r="BG433" i="13" s="1"/>
  <c r="AU432" i="13"/>
  <c r="AW432" i="13"/>
  <c r="M433" i="13"/>
  <c r="BI433" i="13" s="1"/>
  <c r="AO432" i="13"/>
  <c r="E433" i="13"/>
  <c r="BA433" i="13" s="1"/>
  <c r="S352" i="12"/>
  <c r="G355" i="12"/>
  <c r="V351" i="12"/>
  <c r="M351" i="12"/>
  <c r="W355" i="12"/>
  <c r="AL352" i="12"/>
  <c r="L352" i="12"/>
  <c r="AF352" i="12"/>
  <c r="W351" i="12"/>
  <c r="H354" i="12"/>
  <c r="AL355" i="12"/>
  <c r="F351" i="12"/>
  <c r="F350" i="12"/>
  <c r="Y351" i="12"/>
  <c r="Y354" i="12"/>
  <c r="T356" i="12"/>
  <c r="AJ351" i="12"/>
  <c r="I355" i="12"/>
  <c r="Q394" i="12"/>
  <c r="AO393" i="12"/>
  <c r="R394" i="12"/>
  <c r="AP393" i="12"/>
  <c r="U394" i="12"/>
  <c r="AS393" i="12"/>
  <c r="W394" i="12"/>
  <c r="AU393" i="12"/>
  <c r="AE350" i="12"/>
  <c r="L351" i="12"/>
  <c r="E355" i="12"/>
  <c r="AK355" i="12"/>
  <c r="AJ356" i="12"/>
  <c r="N354" i="12"/>
  <c r="AE352" i="12"/>
  <c r="Y350" i="12"/>
  <c r="U355" i="12"/>
  <c r="X350" i="12"/>
  <c r="S394" i="12"/>
  <c r="AQ393" i="12"/>
  <c r="V394" i="12"/>
  <c r="AT393" i="12"/>
  <c r="T394" i="12"/>
  <c r="AR393" i="12"/>
  <c r="Z394" i="12"/>
  <c r="AX393" i="12"/>
  <c r="AC162" i="12"/>
  <c r="AC266" i="12" s="1"/>
  <c r="AC160" i="12"/>
  <c r="AC264" i="12" s="1"/>
  <c r="AC158" i="12"/>
  <c r="AC262" i="12" s="1"/>
  <c r="AC156" i="12"/>
  <c r="AC260" i="12" s="1"/>
  <c r="AC130" i="12"/>
  <c r="AC159" i="12"/>
  <c r="AC263" i="12" s="1"/>
  <c r="AC155" i="12"/>
  <c r="AC259" i="12" s="1"/>
  <c r="AC161" i="12"/>
  <c r="AC265" i="12" s="1"/>
  <c r="AC157" i="12"/>
  <c r="AC261" i="12" s="1"/>
  <c r="E396" i="12"/>
  <c r="AJ394" i="12"/>
  <c r="BH393" i="12"/>
  <c r="AF394" i="12"/>
  <c r="BD393" i="12"/>
  <c r="AE394" i="12"/>
  <c r="BC393" i="12"/>
  <c r="L395" i="12"/>
  <c r="AV394" i="12"/>
  <c r="K396" i="12"/>
  <c r="AI394" i="12"/>
  <c r="BG393" i="12"/>
  <c r="AL394" i="12"/>
  <c r="BJ393" i="12"/>
  <c r="AK394" i="12"/>
  <c r="BI393" i="12"/>
  <c r="AG394" i="12"/>
  <c r="BE393" i="12"/>
  <c r="I396" i="12"/>
  <c r="F396" i="12"/>
  <c r="AD394" i="12"/>
  <c r="BB393" i="12"/>
  <c r="N396" i="12"/>
  <c r="AC394" i="12"/>
  <c r="BA393" i="12"/>
  <c r="AH394" i="12"/>
  <c r="BF393" i="12"/>
  <c r="J396" i="12"/>
  <c r="M395" i="12"/>
  <c r="AW394" i="12"/>
  <c r="H396" i="12"/>
  <c r="G396" i="12"/>
  <c r="V394" i="11"/>
  <c r="AT393" i="11"/>
  <c r="U394" i="11"/>
  <c r="AS393" i="11"/>
  <c r="S394" i="11"/>
  <c r="AQ393" i="11"/>
  <c r="X394" i="11"/>
  <c r="AV393" i="11"/>
  <c r="Y394" i="11"/>
  <c r="AW393" i="11"/>
  <c r="R394" i="11"/>
  <c r="AP393" i="11"/>
  <c r="AJ394" i="11"/>
  <c r="BH393" i="11"/>
  <c r="AD394" i="11"/>
  <c r="BB393" i="11"/>
  <c r="M396" i="11"/>
  <c r="AI394" i="11"/>
  <c r="BG393" i="11"/>
  <c r="F396" i="11"/>
  <c r="J396" i="11"/>
  <c r="AE394" i="11"/>
  <c r="BC393" i="11"/>
  <c r="AG394" i="11"/>
  <c r="BE393" i="11"/>
  <c r="AF394" i="11"/>
  <c r="BD393" i="11"/>
  <c r="I396" i="11"/>
  <c r="L396" i="11"/>
  <c r="G396" i="11"/>
  <c r="AL394" i="11"/>
  <c r="BJ393" i="11"/>
  <c r="K395" i="11"/>
  <c r="AU394" i="11"/>
  <c r="H395" i="11"/>
  <c r="AR394" i="11"/>
  <c r="AK394" i="11"/>
  <c r="BI393" i="11"/>
  <c r="N394" i="11"/>
  <c r="AX393" i="11"/>
  <c r="AH394" i="11"/>
  <c r="BF393" i="11"/>
  <c r="E395" i="11"/>
  <c r="BA394" i="11"/>
  <c r="AO394" i="11"/>
  <c r="H130" i="10"/>
  <c r="H134" i="10"/>
  <c r="H138" i="10"/>
  <c r="H142" i="10"/>
  <c r="H146" i="10"/>
  <c r="H150" i="10"/>
  <c r="H154" i="10"/>
  <c r="H158" i="10"/>
  <c r="H162" i="10"/>
  <c r="H132" i="10"/>
  <c r="H135" i="10"/>
  <c r="H145" i="10"/>
  <c r="H148" i="10"/>
  <c r="H151" i="10"/>
  <c r="H131" i="10"/>
  <c r="H141" i="10"/>
  <c r="H144" i="10"/>
  <c r="H147" i="10"/>
  <c r="H157" i="10"/>
  <c r="H160" i="10"/>
  <c r="H137" i="10"/>
  <c r="H140" i="10"/>
  <c r="H143" i="10"/>
  <c r="H153" i="10"/>
  <c r="H156" i="10"/>
  <c r="H159" i="10"/>
  <c r="H133" i="10"/>
  <c r="H136" i="10"/>
  <c r="H139" i="10"/>
  <c r="H149" i="10"/>
  <c r="H152" i="10"/>
  <c r="H155" i="10"/>
  <c r="H161" i="10"/>
  <c r="H130" i="8"/>
  <c r="H136" i="8"/>
  <c r="H161" i="8"/>
  <c r="H134" i="8"/>
  <c r="H140" i="8"/>
  <c r="H146" i="8"/>
  <c r="H148" i="8"/>
  <c r="H157" i="8"/>
  <c r="H160" i="8"/>
  <c r="H132" i="8"/>
  <c r="H145" i="8"/>
  <c r="H152" i="8"/>
  <c r="H141" i="8"/>
  <c r="H144" i="8"/>
  <c r="H150" i="8"/>
  <c r="H156" i="8"/>
  <c r="H162" i="8"/>
  <c r="H147" i="8"/>
  <c r="H131" i="8"/>
  <c r="H158" i="8"/>
  <c r="H142" i="8"/>
  <c r="H154" i="8"/>
  <c r="H159" i="8"/>
  <c r="H143" i="8"/>
  <c r="H133" i="8"/>
  <c r="H155" i="8"/>
  <c r="H139" i="8"/>
  <c r="H149" i="8"/>
  <c r="H137" i="8"/>
  <c r="H151" i="8"/>
  <c r="H135" i="8"/>
  <c r="H138" i="8"/>
  <c r="H153" i="8"/>
  <c r="F231" i="6"/>
  <c r="G231" i="6"/>
  <c r="E231" i="6"/>
  <c r="D231" i="6"/>
  <c r="H231" i="6"/>
  <c r="H321" i="6" s="1"/>
  <c r="J231" i="6"/>
  <c r="I231" i="6"/>
  <c r="K231" i="6"/>
  <c r="L231" i="6"/>
  <c r="L321" i="6" s="1"/>
  <c r="AH231" i="6"/>
  <c r="Y231" i="6"/>
  <c r="AJ231" i="6"/>
  <c r="AD231" i="6"/>
  <c r="AG231" i="6"/>
  <c r="R231" i="6"/>
  <c r="W231" i="6"/>
  <c r="T231" i="6"/>
  <c r="AI231" i="6"/>
  <c r="U231" i="6"/>
  <c r="AE231" i="6"/>
  <c r="M231" i="6"/>
  <c r="AF231" i="6"/>
  <c r="Q231" i="6"/>
  <c r="S231" i="6"/>
  <c r="AK231" i="6"/>
  <c r="V231" i="6"/>
  <c r="X231" i="6"/>
  <c r="AC231" i="6"/>
  <c r="I133" i="10"/>
  <c r="I137" i="10"/>
  <c r="I141" i="10"/>
  <c r="I145" i="10"/>
  <c r="I149" i="10"/>
  <c r="I153" i="10"/>
  <c r="I157" i="10"/>
  <c r="I161" i="10"/>
  <c r="I136" i="10"/>
  <c r="I139" i="10"/>
  <c r="I142" i="10"/>
  <c r="I152" i="10"/>
  <c r="I155" i="10"/>
  <c r="I158" i="10"/>
  <c r="I132" i="10"/>
  <c r="I135" i="10"/>
  <c r="I138" i="10"/>
  <c r="I148" i="10"/>
  <c r="I151" i="10"/>
  <c r="I154" i="10"/>
  <c r="I131" i="10"/>
  <c r="I134" i="10"/>
  <c r="I144" i="10"/>
  <c r="I147" i="10"/>
  <c r="I150" i="10"/>
  <c r="I160" i="10"/>
  <c r="I130" i="10"/>
  <c r="I140" i="10"/>
  <c r="I143" i="10"/>
  <c r="I146" i="10"/>
  <c r="I156" i="10"/>
  <c r="I159" i="10"/>
  <c r="I162" i="10"/>
  <c r="I132" i="8"/>
  <c r="I141" i="8"/>
  <c r="I144" i="8"/>
  <c r="I151" i="8"/>
  <c r="I153" i="8"/>
  <c r="I156" i="8"/>
  <c r="I162" i="8"/>
  <c r="I131" i="8"/>
  <c r="I135" i="8"/>
  <c r="I139" i="8"/>
  <c r="I143" i="8"/>
  <c r="I155" i="8"/>
  <c r="I158" i="8"/>
  <c r="I136" i="8"/>
  <c r="I137" i="8"/>
  <c r="I140" i="8"/>
  <c r="I146" i="8"/>
  <c r="I148" i="8"/>
  <c r="I157" i="8"/>
  <c r="I160" i="8"/>
  <c r="I130" i="8"/>
  <c r="I142" i="8"/>
  <c r="I147" i="8"/>
  <c r="I152" i="8"/>
  <c r="I159" i="8"/>
  <c r="I150" i="8"/>
  <c r="I154" i="8"/>
  <c r="I138" i="8"/>
  <c r="I133" i="8"/>
  <c r="I145" i="8"/>
  <c r="I149" i="8"/>
  <c r="I161" i="8"/>
  <c r="I134" i="8"/>
  <c r="J132" i="10"/>
  <c r="J136" i="10"/>
  <c r="J140" i="10"/>
  <c r="J144" i="10"/>
  <c r="J148" i="10"/>
  <c r="J152" i="10"/>
  <c r="J156" i="10"/>
  <c r="J160" i="10"/>
  <c r="J130" i="10"/>
  <c r="J133" i="10"/>
  <c r="J143" i="10"/>
  <c r="J146" i="10"/>
  <c r="J149" i="10"/>
  <c r="J139" i="10"/>
  <c r="J142" i="10"/>
  <c r="J145" i="10"/>
  <c r="J155" i="10"/>
  <c r="J158" i="10"/>
  <c r="J161" i="10"/>
  <c r="J135" i="10"/>
  <c r="J138" i="10"/>
  <c r="J141" i="10"/>
  <c r="J151" i="10"/>
  <c r="J154" i="10"/>
  <c r="J157" i="10"/>
  <c r="J131" i="10"/>
  <c r="J134" i="10"/>
  <c r="J137" i="10"/>
  <c r="J147" i="10"/>
  <c r="J150" i="10"/>
  <c r="J153" i="10"/>
  <c r="J159" i="10"/>
  <c r="J162" i="10"/>
  <c r="M133" i="10"/>
  <c r="M137" i="10"/>
  <c r="M141" i="10"/>
  <c r="M145" i="10"/>
  <c r="M149" i="10"/>
  <c r="M153" i="10"/>
  <c r="M157" i="10"/>
  <c r="M161" i="10"/>
  <c r="M132" i="10"/>
  <c r="M135" i="10"/>
  <c r="M138" i="10"/>
  <c r="M148" i="10"/>
  <c r="M151" i="10"/>
  <c r="M154" i="10"/>
  <c r="M131" i="10"/>
  <c r="M134" i="10"/>
  <c r="M144" i="10"/>
  <c r="M147" i="10"/>
  <c r="M150" i="10"/>
  <c r="M160" i="10"/>
  <c r="M130" i="10"/>
  <c r="M140" i="10"/>
  <c r="M143" i="10"/>
  <c r="M146" i="10"/>
  <c r="M156" i="10"/>
  <c r="M159" i="10"/>
  <c r="M136" i="10"/>
  <c r="M139" i="10"/>
  <c r="M142" i="10"/>
  <c r="M152" i="10"/>
  <c r="M155" i="10"/>
  <c r="M158" i="10"/>
  <c r="M162" i="10"/>
  <c r="M131" i="8"/>
  <c r="M136" i="8"/>
  <c r="M143" i="8"/>
  <c r="M145" i="8"/>
  <c r="M146" i="8"/>
  <c r="M155" i="8"/>
  <c r="M132" i="8"/>
  <c r="M140" i="8"/>
  <c r="M141" i="8"/>
  <c r="M142" i="8"/>
  <c r="M148" i="8"/>
  <c r="M160" i="8"/>
  <c r="M130" i="8"/>
  <c r="M147" i="8"/>
  <c r="M152" i="8"/>
  <c r="M159" i="8"/>
  <c r="M161" i="8"/>
  <c r="M162" i="8"/>
  <c r="M135" i="8"/>
  <c r="M139" i="8"/>
  <c r="M144" i="8"/>
  <c r="M151" i="8"/>
  <c r="M156" i="8"/>
  <c r="M157" i="8"/>
  <c r="M158" i="8"/>
  <c r="M133" i="8"/>
  <c r="M138" i="8"/>
  <c r="M149" i="8"/>
  <c r="M154" i="8"/>
  <c r="M137" i="8"/>
  <c r="M134" i="8"/>
  <c r="M153" i="8"/>
  <c r="M150" i="8"/>
  <c r="F135" i="8"/>
  <c r="F138" i="8"/>
  <c r="F140" i="8"/>
  <c r="F131" i="8"/>
  <c r="F148" i="8"/>
  <c r="F158" i="8"/>
  <c r="F160" i="8"/>
  <c r="F132" i="8"/>
  <c r="F136" i="8"/>
  <c r="F147" i="8"/>
  <c r="F152" i="8"/>
  <c r="F159" i="8"/>
  <c r="F142" i="8"/>
  <c r="F144" i="8"/>
  <c r="F151" i="8"/>
  <c r="F154" i="8"/>
  <c r="F156" i="8"/>
  <c r="F139" i="8"/>
  <c r="F143" i="8"/>
  <c r="F155" i="8"/>
  <c r="F130" i="8"/>
  <c r="F153" i="8"/>
  <c r="F137" i="8"/>
  <c r="F149" i="8"/>
  <c r="F133" i="8"/>
  <c r="F146" i="8"/>
  <c r="F150" i="8"/>
  <c r="F134" i="8"/>
  <c r="F161" i="8"/>
  <c r="F145" i="8"/>
  <c r="F162" i="8"/>
  <c r="F157" i="8"/>
  <c r="F141" i="8"/>
  <c r="N132" i="10"/>
  <c r="N136" i="10"/>
  <c r="N140" i="10"/>
  <c r="N144" i="10"/>
  <c r="N148" i="10"/>
  <c r="N152" i="10"/>
  <c r="N156" i="10"/>
  <c r="N160" i="10"/>
  <c r="N139" i="10"/>
  <c r="N142" i="10"/>
  <c r="N145" i="10"/>
  <c r="N155" i="10"/>
  <c r="N158" i="10"/>
  <c r="N135" i="10"/>
  <c r="N138" i="10"/>
  <c r="N141" i="10"/>
  <c r="N151" i="10"/>
  <c r="N154" i="10"/>
  <c r="N157" i="10"/>
  <c r="N131" i="10"/>
  <c r="N134" i="10"/>
  <c r="N137" i="10"/>
  <c r="N147" i="10"/>
  <c r="N150" i="10"/>
  <c r="N153" i="10"/>
  <c r="N130" i="10"/>
  <c r="N133" i="10"/>
  <c r="N143" i="10"/>
  <c r="N146" i="10"/>
  <c r="N149" i="10"/>
  <c r="N159" i="10"/>
  <c r="N162" i="10"/>
  <c r="N161" i="10"/>
  <c r="K131" i="10"/>
  <c r="K135" i="10"/>
  <c r="K139" i="10"/>
  <c r="K143" i="10"/>
  <c r="K147" i="10"/>
  <c r="K151" i="10"/>
  <c r="K155" i="10"/>
  <c r="K159" i="10"/>
  <c r="K134" i="10"/>
  <c r="K137" i="10"/>
  <c r="K140" i="10"/>
  <c r="K150" i="10"/>
  <c r="K153" i="10"/>
  <c r="K156" i="10"/>
  <c r="K130" i="10"/>
  <c r="K133" i="10"/>
  <c r="K136" i="10"/>
  <c r="K146" i="10"/>
  <c r="K149" i="10"/>
  <c r="K152" i="10"/>
  <c r="K162" i="10"/>
  <c r="K132" i="10"/>
  <c r="K142" i="10"/>
  <c r="K145" i="10"/>
  <c r="K148" i="10"/>
  <c r="K158" i="10"/>
  <c r="K161" i="10"/>
  <c r="K138" i="10"/>
  <c r="K141" i="10"/>
  <c r="K144" i="10"/>
  <c r="K154" i="10"/>
  <c r="K157" i="10"/>
  <c r="K160" i="10"/>
  <c r="K135" i="8"/>
  <c r="K149" i="8"/>
  <c r="K150" i="8"/>
  <c r="K130" i="8"/>
  <c r="K147" i="8"/>
  <c r="K153" i="8"/>
  <c r="K154" i="8"/>
  <c r="K159" i="8"/>
  <c r="K134" i="8"/>
  <c r="K138" i="8"/>
  <c r="K139" i="8"/>
  <c r="K151" i="8"/>
  <c r="K131" i="8"/>
  <c r="K133" i="8"/>
  <c r="K137" i="8"/>
  <c r="K143" i="8"/>
  <c r="K155" i="8"/>
  <c r="K158" i="8"/>
  <c r="K162" i="8"/>
  <c r="K145" i="8"/>
  <c r="K141" i="8"/>
  <c r="K161" i="8"/>
  <c r="K160" i="8"/>
  <c r="K156" i="8"/>
  <c r="K152" i="8"/>
  <c r="K148" i="8"/>
  <c r="K144" i="8"/>
  <c r="K140" i="8"/>
  <c r="K136" i="8"/>
  <c r="K132" i="8"/>
  <c r="K157" i="8"/>
  <c r="K142" i="8"/>
  <c r="K146" i="8"/>
  <c r="AB233" i="7"/>
  <c r="N132" i="8"/>
  <c r="N138" i="8"/>
  <c r="N131" i="8"/>
  <c r="N135" i="8"/>
  <c r="N139" i="8"/>
  <c r="N144" i="8"/>
  <c r="N151" i="8"/>
  <c r="N156" i="8"/>
  <c r="N158" i="8"/>
  <c r="N136" i="8"/>
  <c r="N143" i="8"/>
  <c r="N155" i="8"/>
  <c r="N140" i="8"/>
  <c r="N142" i="8"/>
  <c r="N148" i="8"/>
  <c r="N154" i="8"/>
  <c r="N160" i="8"/>
  <c r="N130" i="8"/>
  <c r="N147" i="8"/>
  <c r="N152" i="8"/>
  <c r="N159" i="8"/>
  <c r="N162" i="8"/>
  <c r="N150" i="8"/>
  <c r="N146" i="8"/>
  <c r="N161" i="8"/>
  <c r="N145" i="8"/>
  <c r="N134" i="8"/>
  <c r="N157" i="8"/>
  <c r="N141" i="8"/>
  <c r="N153" i="8"/>
  <c r="N137" i="8"/>
  <c r="N149" i="8"/>
  <c r="N133" i="8"/>
  <c r="E132" i="10"/>
  <c r="E136" i="10"/>
  <c r="E140" i="10"/>
  <c r="E144" i="10"/>
  <c r="E148" i="10"/>
  <c r="E152" i="10"/>
  <c r="E156" i="10"/>
  <c r="E160" i="10"/>
  <c r="E133" i="10"/>
  <c r="E138" i="10"/>
  <c r="E135" i="10"/>
  <c r="E141" i="10"/>
  <c r="E146" i="10"/>
  <c r="E151" i="10"/>
  <c r="E157" i="10"/>
  <c r="E162" i="10"/>
  <c r="E131" i="10"/>
  <c r="E142" i="10"/>
  <c r="E149" i="10"/>
  <c r="E155" i="10"/>
  <c r="E130" i="10"/>
  <c r="E134" i="10"/>
  <c r="E143" i="10"/>
  <c r="E150" i="10"/>
  <c r="E158" i="10"/>
  <c r="E137" i="10"/>
  <c r="E145" i="10"/>
  <c r="E153" i="10"/>
  <c r="E159" i="10"/>
  <c r="E139" i="10"/>
  <c r="E147" i="10"/>
  <c r="E154" i="10"/>
  <c r="E161" i="10"/>
  <c r="G131" i="10"/>
  <c r="G135" i="10"/>
  <c r="G139" i="10"/>
  <c r="G143" i="10"/>
  <c r="G147" i="10"/>
  <c r="G151" i="10"/>
  <c r="G155" i="10"/>
  <c r="G159" i="10"/>
  <c r="G138" i="10"/>
  <c r="G141" i="10"/>
  <c r="G144" i="10"/>
  <c r="G154" i="10"/>
  <c r="G157" i="10"/>
  <c r="G134" i="10"/>
  <c r="G137" i="10"/>
  <c r="G140" i="10"/>
  <c r="G150" i="10"/>
  <c r="G153" i="10"/>
  <c r="G156" i="10"/>
  <c r="G130" i="10"/>
  <c r="G133" i="10"/>
  <c r="G136" i="10"/>
  <c r="G146" i="10"/>
  <c r="G149" i="10"/>
  <c r="G152" i="10"/>
  <c r="G162" i="10"/>
  <c r="G132" i="10"/>
  <c r="G142" i="10"/>
  <c r="G145" i="10"/>
  <c r="G148" i="10"/>
  <c r="G158" i="10"/>
  <c r="G161" i="10"/>
  <c r="G160" i="10"/>
  <c r="E132" i="8"/>
  <c r="E138" i="8"/>
  <c r="E144" i="8"/>
  <c r="E151" i="8"/>
  <c r="E156" i="8"/>
  <c r="E134" i="8"/>
  <c r="E139" i="8"/>
  <c r="E147" i="8"/>
  <c r="E152" i="8"/>
  <c r="E159" i="8"/>
  <c r="E135" i="8"/>
  <c r="E140" i="8"/>
  <c r="E148" i="8"/>
  <c r="E154" i="8"/>
  <c r="E160" i="8"/>
  <c r="E131" i="8"/>
  <c r="E136" i="8"/>
  <c r="E143" i="8"/>
  <c r="E150" i="8"/>
  <c r="E155" i="8"/>
  <c r="E130" i="8"/>
  <c r="E157" i="8"/>
  <c r="E141" i="8"/>
  <c r="E153" i="8"/>
  <c r="E137" i="8"/>
  <c r="E162" i="8"/>
  <c r="E158" i="8"/>
  <c r="E149" i="8"/>
  <c r="E133" i="8"/>
  <c r="E146" i="8"/>
  <c r="E142" i="8"/>
  <c r="E161" i="8"/>
  <c r="E145" i="8"/>
  <c r="G131" i="8"/>
  <c r="G134" i="8"/>
  <c r="G135" i="8"/>
  <c r="G138" i="8"/>
  <c r="G139" i="8"/>
  <c r="G143" i="8"/>
  <c r="G155" i="8"/>
  <c r="G145" i="8"/>
  <c r="G133" i="8"/>
  <c r="G147" i="8"/>
  <c r="G150" i="8"/>
  <c r="G159" i="8"/>
  <c r="G149" i="8"/>
  <c r="G151" i="8"/>
  <c r="G154" i="8"/>
  <c r="G161" i="8"/>
  <c r="G152" i="8"/>
  <c r="G136" i="8"/>
  <c r="G142" i="8"/>
  <c r="G157" i="8"/>
  <c r="G148" i="8"/>
  <c r="G132" i="8"/>
  <c r="G158" i="8"/>
  <c r="G137" i="8"/>
  <c r="G160" i="8"/>
  <c r="G144" i="8"/>
  <c r="G153" i="8"/>
  <c r="G130" i="8"/>
  <c r="G162" i="8"/>
  <c r="G140" i="8"/>
  <c r="G141" i="8"/>
  <c r="G146" i="8"/>
  <c r="G156" i="8"/>
  <c r="F132" i="10"/>
  <c r="F136" i="10"/>
  <c r="F140" i="10"/>
  <c r="F144" i="10"/>
  <c r="F148" i="10"/>
  <c r="F152" i="10"/>
  <c r="F156" i="10"/>
  <c r="F160" i="10"/>
  <c r="F131" i="10"/>
  <c r="F134" i="10"/>
  <c r="F137" i="10"/>
  <c r="F147" i="10"/>
  <c r="F150" i="10"/>
  <c r="F153" i="10"/>
  <c r="F130" i="10"/>
  <c r="F133" i="10"/>
  <c r="F143" i="10"/>
  <c r="F146" i="10"/>
  <c r="F149" i="10"/>
  <c r="F159" i="10"/>
  <c r="F162" i="10"/>
  <c r="F139" i="10"/>
  <c r="F142" i="10"/>
  <c r="F145" i="10"/>
  <c r="F155" i="10"/>
  <c r="F158" i="10"/>
  <c r="F161" i="10"/>
  <c r="F135" i="10"/>
  <c r="F138" i="10"/>
  <c r="F141" i="10"/>
  <c r="F151" i="10"/>
  <c r="F154" i="10"/>
  <c r="F157" i="10"/>
  <c r="L130" i="10"/>
  <c r="L134" i="10"/>
  <c r="L138" i="10"/>
  <c r="L142" i="10"/>
  <c r="L146" i="10"/>
  <c r="L150" i="10"/>
  <c r="L154" i="10"/>
  <c r="L158" i="10"/>
  <c r="L162" i="10"/>
  <c r="L131" i="10"/>
  <c r="L141" i="10"/>
  <c r="L144" i="10"/>
  <c r="L147" i="10"/>
  <c r="L157" i="10"/>
  <c r="L137" i="10"/>
  <c r="L140" i="10"/>
  <c r="L143" i="10"/>
  <c r="L153" i="10"/>
  <c r="L156" i="10"/>
  <c r="L159" i="10"/>
  <c r="L133" i="10"/>
  <c r="L136" i="10"/>
  <c r="L139" i="10"/>
  <c r="L149" i="10"/>
  <c r="L152" i="10"/>
  <c r="L155" i="10"/>
  <c r="L132" i="10"/>
  <c r="L135" i="10"/>
  <c r="L145" i="10"/>
  <c r="L148" i="10"/>
  <c r="L151" i="10"/>
  <c r="L161" i="10"/>
  <c r="L160" i="10"/>
  <c r="L130" i="8"/>
  <c r="L132" i="8"/>
  <c r="L133" i="8"/>
  <c r="L136" i="8"/>
  <c r="L140" i="8"/>
  <c r="L148" i="8"/>
  <c r="L160" i="8"/>
  <c r="L149" i="8"/>
  <c r="L150" i="8"/>
  <c r="L152" i="8"/>
  <c r="L161" i="8"/>
  <c r="L162" i="8"/>
  <c r="L144" i="8"/>
  <c r="L156" i="8"/>
  <c r="L134" i="8"/>
  <c r="L145" i="8"/>
  <c r="L146" i="8"/>
  <c r="L137" i="8"/>
  <c r="L153" i="8"/>
  <c r="L142" i="8"/>
  <c r="L138" i="8"/>
  <c r="L158" i="8"/>
  <c r="L141" i="8"/>
  <c r="L159" i="8"/>
  <c r="L155" i="8"/>
  <c r="L151" i="8"/>
  <c r="L147" i="8"/>
  <c r="L143" i="8"/>
  <c r="L139" i="8"/>
  <c r="L135" i="8"/>
  <c r="L131" i="8"/>
  <c r="L157" i="8"/>
  <c r="L154" i="8"/>
  <c r="J139" i="8"/>
  <c r="J130" i="8"/>
  <c r="J142" i="8"/>
  <c r="J147" i="8"/>
  <c r="J152" i="8"/>
  <c r="J154" i="8"/>
  <c r="J159" i="8"/>
  <c r="J138" i="8"/>
  <c r="J144" i="8"/>
  <c r="J151" i="8"/>
  <c r="J156" i="8"/>
  <c r="J131" i="8"/>
  <c r="J135" i="8"/>
  <c r="J143" i="8"/>
  <c r="J155" i="8"/>
  <c r="J158" i="8"/>
  <c r="J132" i="8"/>
  <c r="J136" i="8"/>
  <c r="J140" i="8"/>
  <c r="J148" i="8"/>
  <c r="J160" i="8"/>
  <c r="J146" i="8"/>
  <c r="J134" i="8"/>
  <c r="J161" i="8"/>
  <c r="J157" i="8"/>
  <c r="J153" i="8"/>
  <c r="J149" i="8"/>
  <c r="J145" i="8"/>
  <c r="J141" i="8"/>
  <c r="J137" i="8"/>
  <c r="J133" i="8"/>
  <c r="J162" i="8"/>
  <c r="J150" i="8"/>
  <c r="C128" i="6"/>
  <c r="C231" i="6"/>
  <c r="D321" i="6" s="1"/>
  <c r="G321" i="6"/>
  <c r="V409" i="6"/>
  <c r="E409" i="6"/>
  <c r="AL410" i="10"/>
  <c r="G320" i="6"/>
  <c r="G409" i="6" s="1"/>
  <c r="C131" i="7"/>
  <c r="C234" i="7"/>
  <c r="C324" i="7" s="1"/>
  <c r="C413" i="7" s="1"/>
  <c r="O130" i="7"/>
  <c r="AA130" i="7" s="1"/>
  <c r="C320" i="6"/>
  <c r="C409" i="6" s="1"/>
  <c r="D320" i="6"/>
  <c r="D409" i="6" s="1"/>
  <c r="J320" i="6"/>
  <c r="J409" i="6" s="1"/>
  <c r="K320" i="6"/>
  <c r="K409" i="6" s="1"/>
  <c r="H320" i="6"/>
  <c r="H409" i="6" s="1"/>
  <c r="L320" i="6"/>
  <c r="L409" i="6" s="1"/>
  <c r="Q320" i="6"/>
  <c r="Q409" i="6" s="1"/>
  <c r="Y320" i="6"/>
  <c r="Y409" i="6" s="1"/>
  <c r="M320" i="6"/>
  <c r="M409" i="6" s="1"/>
  <c r="AI320" i="6"/>
  <c r="AI409" i="6" s="1"/>
  <c r="AB320" i="6"/>
  <c r="AB409" i="6" s="1"/>
  <c r="X320" i="6"/>
  <c r="X409" i="6" s="1"/>
  <c r="AK320" i="6"/>
  <c r="AK409" i="6" s="1"/>
  <c r="P320" i="6"/>
  <c r="P409" i="6" s="1"/>
  <c r="AD320" i="6"/>
  <c r="AD409" i="6" s="1"/>
  <c r="AF320" i="6"/>
  <c r="AF409" i="6" s="1"/>
  <c r="T320" i="6"/>
  <c r="T409" i="6" s="1"/>
  <c r="U320" i="6"/>
  <c r="U409" i="6" s="1"/>
  <c r="R320" i="6"/>
  <c r="R409" i="6" s="1"/>
  <c r="AJ320" i="6"/>
  <c r="AJ409" i="6" s="1"/>
  <c r="S320" i="6"/>
  <c r="S409" i="6" s="1"/>
  <c r="AE320" i="6"/>
  <c r="AE409" i="6" s="1"/>
  <c r="W320" i="6"/>
  <c r="W409" i="6" s="1"/>
  <c r="AG320" i="6"/>
  <c r="AG409" i="6" s="1"/>
  <c r="X234" i="12"/>
  <c r="U234" i="12"/>
  <c r="AE234" i="12"/>
  <c r="AJ234" i="12"/>
  <c r="AG234" i="12"/>
  <c r="AI234" i="12"/>
  <c r="W234" i="12"/>
  <c r="S234" i="12"/>
  <c r="AC233" i="12"/>
  <c r="AC323" i="12" s="1"/>
  <c r="D234" i="12"/>
  <c r="P130" i="12"/>
  <c r="AB130" i="12" s="1"/>
  <c r="D131" i="12"/>
  <c r="AK323" i="12"/>
  <c r="AG323" i="12"/>
  <c r="W323" i="12"/>
  <c r="S323" i="12"/>
  <c r="M323" i="12"/>
  <c r="I323" i="12"/>
  <c r="E323" i="12"/>
  <c r="AJ323" i="12"/>
  <c r="AF323" i="12"/>
  <c r="Z323" i="12"/>
  <c r="V323" i="12"/>
  <c r="R323" i="12"/>
  <c r="L323" i="12"/>
  <c r="H323" i="12"/>
  <c r="D323" i="12"/>
  <c r="D412" i="12" s="1"/>
  <c r="AI323" i="12"/>
  <c r="Y323" i="12"/>
  <c r="Y412" i="12" s="1"/>
  <c r="Q323" i="12"/>
  <c r="G323" i="12"/>
  <c r="AH323" i="12"/>
  <c r="X323" i="12"/>
  <c r="X412" i="12" s="1"/>
  <c r="N323" i="12"/>
  <c r="F323" i="12"/>
  <c r="AE323" i="12"/>
  <c r="U323" i="12"/>
  <c r="K323" i="12"/>
  <c r="AL323" i="12"/>
  <c r="AD323" i="12"/>
  <c r="T323" i="12"/>
  <c r="J323" i="12"/>
  <c r="M233" i="11"/>
  <c r="I233" i="11"/>
  <c r="E233" i="11"/>
  <c r="K233" i="11"/>
  <c r="G233" i="11"/>
  <c r="J233" i="11"/>
  <c r="H233" i="11"/>
  <c r="F233" i="11"/>
  <c r="L233" i="11"/>
  <c r="AD233" i="11"/>
  <c r="N233" i="11"/>
  <c r="T233" i="11"/>
  <c r="V233" i="11"/>
  <c r="AG233" i="11"/>
  <c r="W233" i="11"/>
  <c r="R233" i="11"/>
  <c r="AL233" i="11"/>
  <c r="U233" i="11"/>
  <c r="AE233" i="11"/>
  <c r="AF233" i="11"/>
  <c r="S233" i="11"/>
  <c r="AK233" i="11"/>
  <c r="Y233" i="11"/>
  <c r="AH233" i="11"/>
  <c r="Z233" i="11"/>
  <c r="AI233" i="11"/>
  <c r="X233" i="11"/>
  <c r="AJ233" i="11"/>
  <c r="AJ322" i="11"/>
  <c r="AF322" i="11"/>
  <c r="Z322" i="11"/>
  <c r="Z411" i="11" s="1"/>
  <c r="V322" i="11"/>
  <c r="R322" i="11"/>
  <c r="L322" i="11"/>
  <c r="H322" i="11"/>
  <c r="D322" i="11"/>
  <c r="D411" i="11" s="1"/>
  <c r="AL322" i="11"/>
  <c r="AG322" i="11"/>
  <c r="Y322" i="11"/>
  <c r="T322" i="11"/>
  <c r="T411" i="11" s="1"/>
  <c r="M322" i="11"/>
  <c r="G322" i="11"/>
  <c r="AK322" i="11"/>
  <c r="AE322" i="11"/>
  <c r="X322" i="11"/>
  <c r="S322" i="11"/>
  <c r="K322" i="11"/>
  <c r="F322" i="11"/>
  <c r="AI322" i="11"/>
  <c r="AD322" i="11"/>
  <c r="W322" i="11"/>
  <c r="W411" i="11" s="1"/>
  <c r="Q322" i="11"/>
  <c r="Q411" i="11" s="1"/>
  <c r="J322" i="11"/>
  <c r="E322" i="11"/>
  <c r="AC322" i="11"/>
  <c r="AC411" i="11" s="1"/>
  <c r="U322" i="11"/>
  <c r="N322" i="11"/>
  <c r="AH322" i="11"/>
  <c r="I322" i="11"/>
  <c r="D233" i="11"/>
  <c r="D130" i="11"/>
  <c r="Z155" i="11" s="1"/>
  <c r="Z259" i="11" s="1"/>
  <c r="AE233" i="8"/>
  <c r="S233" i="8"/>
  <c r="Y233" i="8"/>
  <c r="AK233" i="8"/>
  <c r="T233" i="8"/>
  <c r="AF233" i="8"/>
  <c r="X233" i="8"/>
  <c r="AJ233" i="8"/>
  <c r="AI233" i="8"/>
  <c r="W233" i="8"/>
  <c r="AG233" i="8"/>
  <c r="U233" i="8"/>
  <c r="AD233" i="8"/>
  <c r="R233" i="8"/>
  <c r="AH233" i="8"/>
  <c r="V233" i="8"/>
  <c r="N233" i="8"/>
  <c r="AL233" i="8"/>
  <c r="Z233" i="8"/>
  <c r="N233" i="10"/>
  <c r="J233" i="10"/>
  <c r="F233" i="10"/>
  <c r="M233" i="10"/>
  <c r="I233" i="10"/>
  <c r="E233" i="10"/>
  <c r="L233" i="10"/>
  <c r="H233" i="10"/>
  <c r="K233" i="10"/>
  <c r="G233" i="10"/>
  <c r="AD233" i="10"/>
  <c r="AJ233" i="10"/>
  <c r="AG233" i="10"/>
  <c r="AE233" i="10"/>
  <c r="W233" i="10"/>
  <c r="T233" i="10"/>
  <c r="Y233" i="10"/>
  <c r="AF233" i="10"/>
  <c r="AH233" i="10"/>
  <c r="AK233" i="10"/>
  <c r="AI233" i="10"/>
  <c r="AL233" i="10"/>
  <c r="V233" i="10"/>
  <c r="X233" i="10"/>
  <c r="U233" i="10"/>
  <c r="Z233" i="10"/>
  <c r="S233" i="10"/>
  <c r="M233" i="8"/>
  <c r="I233" i="8"/>
  <c r="E233" i="8"/>
  <c r="L233" i="8"/>
  <c r="H233" i="8"/>
  <c r="K233" i="8"/>
  <c r="G233" i="8"/>
  <c r="J233" i="8"/>
  <c r="F233" i="8"/>
  <c r="AC232" i="10"/>
  <c r="D233" i="10"/>
  <c r="D130" i="10"/>
  <c r="P129" i="10"/>
  <c r="AB129" i="10" s="1"/>
  <c r="AI322" i="10"/>
  <c r="AI411" i="10" s="1"/>
  <c r="AE322" i="10"/>
  <c r="AE411" i="10" s="1"/>
  <c r="Y322" i="10"/>
  <c r="Y411" i="10" s="1"/>
  <c r="U322" i="10"/>
  <c r="U411" i="10" s="1"/>
  <c r="Q322" i="10"/>
  <c r="Q411" i="10" s="1"/>
  <c r="K322" i="10"/>
  <c r="K411" i="10" s="1"/>
  <c r="G322" i="10"/>
  <c r="G411" i="10" s="1"/>
  <c r="AL322" i="10"/>
  <c r="AH322" i="10"/>
  <c r="AH411" i="10" s="1"/>
  <c r="AD322" i="10"/>
  <c r="AD411" i="10" s="1"/>
  <c r="AK322" i="10"/>
  <c r="AK411" i="10" s="1"/>
  <c r="AG322" i="10"/>
  <c r="AG411" i="10" s="1"/>
  <c r="AC322" i="10"/>
  <c r="AC411" i="10" s="1"/>
  <c r="W322" i="10"/>
  <c r="W411" i="10" s="1"/>
  <c r="S322" i="10"/>
  <c r="S411" i="10" s="1"/>
  <c r="M322" i="10"/>
  <c r="M411" i="10" s="1"/>
  <c r="I322" i="10"/>
  <c r="I411" i="10" s="1"/>
  <c r="E322" i="10"/>
  <c r="E411" i="10" s="1"/>
  <c r="Z322" i="10"/>
  <c r="Z411" i="10" s="1"/>
  <c r="R322" i="10"/>
  <c r="R411" i="10" s="1"/>
  <c r="H322" i="10"/>
  <c r="H411" i="10" s="1"/>
  <c r="X322" i="10"/>
  <c r="X411" i="10" s="1"/>
  <c r="N322" i="10"/>
  <c r="N411" i="10" s="1"/>
  <c r="F322" i="10"/>
  <c r="F411" i="10" s="1"/>
  <c r="AJ322" i="10"/>
  <c r="AJ411" i="10" s="1"/>
  <c r="V322" i="10"/>
  <c r="V411" i="10" s="1"/>
  <c r="L322" i="10"/>
  <c r="L411" i="10" s="1"/>
  <c r="D322" i="10"/>
  <c r="D411" i="10" s="1"/>
  <c r="AF322" i="10"/>
  <c r="AF411" i="10" s="1"/>
  <c r="T322" i="10"/>
  <c r="T411" i="10" s="1"/>
  <c r="J322" i="10"/>
  <c r="J411" i="10" s="1"/>
  <c r="D233" i="8"/>
  <c r="D130" i="8"/>
  <c r="AL322" i="8"/>
  <c r="AL411" i="8" s="1"/>
  <c r="AH322" i="8"/>
  <c r="AH411" i="8" s="1"/>
  <c r="AD322" i="8"/>
  <c r="AD411" i="8" s="1"/>
  <c r="X322" i="8"/>
  <c r="X411" i="8" s="1"/>
  <c r="T322" i="8"/>
  <c r="T411" i="8" s="1"/>
  <c r="N322" i="8"/>
  <c r="N411" i="8" s="1"/>
  <c r="J322" i="8"/>
  <c r="J411" i="8" s="1"/>
  <c r="F322" i="8"/>
  <c r="F411" i="8" s="1"/>
  <c r="AJ322" i="8"/>
  <c r="AJ411" i="8" s="1"/>
  <c r="AE322" i="8"/>
  <c r="AE411" i="8" s="1"/>
  <c r="W322" i="8"/>
  <c r="W411" i="8" s="1"/>
  <c r="R322" i="8"/>
  <c r="R411" i="8" s="1"/>
  <c r="K322" i="8"/>
  <c r="K411" i="8" s="1"/>
  <c r="E322" i="8"/>
  <c r="E411" i="8" s="1"/>
  <c r="AI322" i="8"/>
  <c r="AI411" i="8" s="1"/>
  <c r="AC322" i="8"/>
  <c r="AC411" i="8" s="1"/>
  <c r="V322" i="8"/>
  <c r="V411" i="8" s="1"/>
  <c r="Q322" i="8"/>
  <c r="Q411" i="8" s="1"/>
  <c r="I322" i="8"/>
  <c r="I411" i="8" s="1"/>
  <c r="D322" i="8"/>
  <c r="D411" i="8" s="1"/>
  <c r="AG322" i="8"/>
  <c r="AG411" i="8" s="1"/>
  <c r="Z322" i="8"/>
  <c r="Z411" i="8" s="1"/>
  <c r="U322" i="8"/>
  <c r="U411" i="8" s="1"/>
  <c r="M322" i="8"/>
  <c r="M411" i="8" s="1"/>
  <c r="H322" i="8"/>
  <c r="H411" i="8" s="1"/>
  <c r="AK322" i="8"/>
  <c r="AK411" i="8" s="1"/>
  <c r="AF322" i="8"/>
  <c r="AF411" i="8" s="1"/>
  <c r="Y322" i="8"/>
  <c r="Y411" i="8" s="1"/>
  <c r="S322" i="8"/>
  <c r="S411" i="8" s="1"/>
  <c r="L322" i="8"/>
  <c r="L411" i="8" s="1"/>
  <c r="G322" i="8"/>
  <c r="G411" i="8" s="1"/>
  <c r="F232" i="7"/>
  <c r="J232" i="7"/>
  <c r="D232" i="7"/>
  <c r="G232" i="7"/>
  <c r="K232" i="7"/>
  <c r="E232" i="7"/>
  <c r="I232" i="7"/>
  <c r="H232" i="7"/>
  <c r="L232" i="7"/>
  <c r="M232" i="7"/>
  <c r="T232" i="7"/>
  <c r="AC232" i="7"/>
  <c r="S232" i="7"/>
  <c r="AD232" i="7"/>
  <c r="Y232" i="7"/>
  <c r="AF232" i="7"/>
  <c r="R232" i="7"/>
  <c r="AJ232" i="7"/>
  <c r="Q232" i="7"/>
  <c r="AE232" i="7"/>
  <c r="V232" i="7"/>
  <c r="U232" i="7"/>
  <c r="AI232" i="7"/>
  <c r="AK232" i="7"/>
  <c r="X232" i="7"/>
  <c r="AG232" i="7"/>
  <c r="W232" i="7"/>
  <c r="AH232" i="7"/>
  <c r="AH321" i="7"/>
  <c r="AH410" i="7" s="1"/>
  <c r="AD321" i="7"/>
  <c r="AD410" i="7" s="1"/>
  <c r="AK321" i="7"/>
  <c r="AK410" i="7" s="1"/>
  <c r="AG321" i="7"/>
  <c r="AG410" i="7" s="1"/>
  <c r="AC321" i="7"/>
  <c r="AC410" i="7" s="1"/>
  <c r="AJ321" i="7"/>
  <c r="AJ410" i="7" s="1"/>
  <c r="AF321" i="7"/>
  <c r="AF410" i="7" s="1"/>
  <c r="AB321" i="7"/>
  <c r="AB410" i="7" s="1"/>
  <c r="V321" i="7"/>
  <c r="V410" i="7" s="1"/>
  <c r="R321" i="7"/>
  <c r="R410" i="7" s="1"/>
  <c r="AI321" i="7"/>
  <c r="AI410" i="7" s="1"/>
  <c r="U321" i="7"/>
  <c r="U410" i="7" s="1"/>
  <c r="P321" i="7"/>
  <c r="P410" i="7" s="1"/>
  <c r="Y321" i="7"/>
  <c r="Y410" i="7" s="1"/>
  <c r="T321" i="7"/>
  <c r="T410" i="7" s="1"/>
  <c r="AE321" i="7"/>
  <c r="AE410" i="7" s="1"/>
  <c r="X321" i="7"/>
  <c r="X410" i="7" s="1"/>
  <c r="S321" i="7"/>
  <c r="S410" i="7" s="1"/>
  <c r="Q321" i="7"/>
  <c r="Q410" i="7" s="1"/>
  <c r="E321" i="7"/>
  <c r="E410" i="7" s="1"/>
  <c r="I321" i="7"/>
  <c r="I410" i="7" s="1"/>
  <c r="M321" i="7"/>
  <c r="M410" i="7" s="1"/>
  <c r="F321" i="7"/>
  <c r="F410" i="7" s="1"/>
  <c r="J321" i="7"/>
  <c r="J410" i="7" s="1"/>
  <c r="W321" i="7"/>
  <c r="W410" i="7" s="1"/>
  <c r="G321" i="7"/>
  <c r="G410" i="7" s="1"/>
  <c r="K321" i="7"/>
  <c r="K410" i="7" s="1"/>
  <c r="L321" i="7"/>
  <c r="L410" i="7" s="1"/>
  <c r="D321" i="7"/>
  <c r="D410" i="7" s="1"/>
  <c r="H321" i="7"/>
  <c r="H410" i="7" s="1"/>
  <c r="AC128" i="6"/>
  <c r="G128" i="6"/>
  <c r="Y130" i="8"/>
  <c r="AJ129" i="7"/>
  <c r="AD129" i="7"/>
  <c r="AJ130" i="8"/>
  <c r="K129" i="7"/>
  <c r="H129" i="7"/>
  <c r="X130" i="8"/>
  <c r="M129" i="7"/>
  <c r="AH128" i="6"/>
  <c r="AC129" i="10"/>
  <c r="Z130" i="10"/>
  <c r="J129" i="7"/>
  <c r="AG129" i="7"/>
  <c r="Y128" i="6"/>
  <c r="S128" i="6"/>
  <c r="AF130" i="10"/>
  <c r="W129" i="7"/>
  <c r="AJ128" i="6"/>
  <c r="AE130" i="10"/>
  <c r="AJ130" i="10"/>
  <c r="AE130" i="8"/>
  <c r="J128" i="6"/>
  <c r="S130" i="10"/>
  <c r="Y129" i="7"/>
  <c r="AH130" i="10"/>
  <c r="H128" i="6"/>
  <c r="M128" i="6"/>
  <c r="V130" i="10"/>
  <c r="Y130" i="10"/>
  <c r="V128" i="6"/>
  <c r="S129" i="7"/>
  <c r="D128" i="6"/>
  <c r="AF130" i="8"/>
  <c r="I128" i="6"/>
  <c r="U130" i="8"/>
  <c r="S130" i="8"/>
  <c r="AI129" i="7"/>
  <c r="U128" i="6"/>
  <c r="AH130" i="8"/>
  <c r="AK130" i="8"/>
  <c r="AK130" i="10"/>
  <c r="X129" i="7"/>
  <c r="T128" i="6"/>
  <c r="U130" i="10"/>
  <c r="Q128" i="6"/>
  <c r="E129" i="7"/>
  <c r="R130" i="8"/>
  <c r="AK129" i="7"/>
  <c r="AL130" i="8"/>
  <c r="K128" i="6"/>
  <c r="Z130" i="8"/>
  <c r="AE128" i="6"/>
  <c r="L129" i="7"/>
  <c r="AF128" i="6"/>
  <c r="AK128" i="6"/>
  <c r="R129" i="7"/>
  <c r="W130" i="8"/>
  <c r="AL130" i="10"/>
  <c r="AC129" i="7"/>
  <c r="X128" i="6"/>
  <c r="F128" i="6"/>
  <c r="AI130" i="8"/>
  <c r="T130" i="10"/>
  <c r="AI128" i="6"/>
  <c r="T130" i="8"/>
  <c r="AG130" i="8"/>
  <c r="T129" i="7"/>
  <c r="AG128" i="6"/>
  <c r="AI130" i="10"/>
  <c r="U129" i="7"/>
  <c r="D129" i="7"/>
  <c r="V129" i="7"/>
  <c r="E128" i="6"/>
  <c r="AG130" i="10"/>
  <c r="F129" i="7"/>
  <c r="AE129" i="7"/>
  <c r="R128" i="6"/>
  <c r="W130" i="10"/>
  <c r="W128" i="6"/>
  <c r="AD130" i="10"/>
  <c r="V130" i="8"/>
  <c r="X130" i="10"/>
  <c r="AF129" i="7"/>
  <c r="AH129" i="7"/>
  <c r="L128" i="6"/>
  <c r="AB130" i="7"/>
  <c r="AD128" i="6"/>
  <c r="AD130" i="8"/>
  <c r="G129" i="7"/>
  <c r="I129" i="7"/>
  <c r="L350" i="12" l="1"/>
  <c r="X355" i="12"/>
  <c r="AG350" i="12"/>
  <c r="E352" i="12"/>
  <c r="AK354" i="12"/>
  <c r="N355" i="12"/>
  <c r="U350" i="12"/>
  <c r="AI350" i="12"/>
  <c r="AF350" i="12"/>
  <c r="K350" i="12"/>
  <c r="AL356" i="12"/>
  <c r="AG355" i="12"/>
  <c r="S353" i="12"/>
  <c r="I350" i="12"/>
  <c r="AI354" i="12"/>
  <c r="AD353" i="12"/>
  <c r="J356" i="12"/>
  <c r="S351" i="12"/>
  <c r="I352" i="12"/>
  <c r="AD355" i="12"/>
  <c r="J350" i="12"/>
  <c r="S355" i="12"/>
  <c r="T352" i="12"/>
  <c r="AJ352" i="12"/>
  <c r="AH354" i="12"/>
  <c r="W356" i="12"/>
  <c r="G354" i="12"/>
  <c r="W353" i="12"/>
  <c r="Z353" i="12"/>
  <c r="E353" i="12"/>
  <c r="G350" i="12"/>
  <c r="AG354" i="12"/>
  <c r="J352" i="12"/>
  <c r="AH353" i="12"/>
  <c r="AF354" i="12"/>
  <c r="AC350" i="12"/>
  <c r="I351" i="12"/>
  <c r="U352" i="12"/>
  <c r="AD351" i="12"/>
  <c r="AI352" i="12"/>
  <c r="AD354" i="12"/>
  <c r="K351" i="12"/>
  <c r="AH352" i="12"/>
  <c r="N352" i="12"/>
  <c r="G353" i="12"/>
  <c r="AL350" i="12"/>
  <c r="V352" i="12"/>
  <c r="AE351" i="12"/>
  <c r="F353" i="12"/>
  <c r="H350" i="12"/>
  <c r="G356" i="12"/>
  <c r="AH356" i="12"/>
  <c r="AF353" i="12"/>
  <c r="AD352" i="12"/>
  <c r="L355" i="12"/>
  <c r="H352" i="12"/>
  <c r="Z351" i="12"/>
  <c r="H356" i="12"/>
  <c r="W350" i="12"/>
  <c r="AC352" i="12"/>
  <c r="AC356" i="12"/>
  <c r="AE160" i="11"/>
  <c r="AE264" i="11" s="1"/>
  <c r="W157" i="11"/>
  <c r="W261" i="11" s="1"/>
  <c r="AG162" i="11"/>
  <c r="AG266" i="11" s="1"/>
  <c r="AG356" i="11" s="1"/>
  <c r="AD156" i="11"/>
  <c r="AD260" i="11" s="1"/>
  <c r="I159" i="11"/>
  <c r="I263" i="11" s="1"/>
  <c r="AE155" i="11"/>
  <c r="AE259" i="11" s="1"/>
  <c r="N160" i="11"/>
  <c r="N264" i="11" s="1"/>
  <c r="H156" i="11"/>
  <c r="H260" i="11" s="1"/>
  <c r="H162" i="11"/>
  <c r="H266" i="11" s="1"/>
  <c r="AI159" i="11"/>
  <c r="AI263" i="11" s="1"/>
  <c r="AI158" i="11"/>
  <c r="AI262" i="11" s="1"/>
  <c r="AK155" i="11"/>
  <c r="AK259" i="11" s="1"/>
  <c r="J159" i="11"/>
  <c r="J263" i="11" s="1"/>
  <c r="I155" i="11"/>
  <c r="I259" i="11" s="1"/>
  <c r="AC157" i="11"/>
  <c r="AC261" i="11" s="1"/>
  <c r="AC162" i="11"/>
  <c r="AC266" i="11" s="1"/>
  <c r="AC156" i="11"/>
  <c r="AC260" i="11" s="1"/>
  <c r="Q155" i="11"/>
  <c r="Q259" i="11" s="1"/>
  <c r="Q157" i="11"/>
  <c r="Q261" i="11" s="1"/>
  <c r="Q162" i="11"/>
  <c r="Q266" i="11" s="1"/>
  <c r="AC155" i="11"/>
  <c r="AC259" i="11" s="1"/>
  <c r="AC350" i="11" s="1"/>
  <c r="AC158" i="11"/>
  <c r="AC262" i="11" s="1"/>
  <c r="Q158" i="11"/>
  <c r="Q262" i="11" s="1"/>
  <c r="Q156" i="11"/>
  <c r="Q260" i="11" s="1"/>
  <c r="AC159" i="11"/>
  <c r="AC263" i="11" s="1"/>
  <c r="AC130" i="11"/>
  <c r="AC234" i="11" s="1"/>
  <c r="Q130" i="11"/>
  <c r="Q234" i="11" s="1"/>
  <c r="Q159" i="11"/>
  <c r="Q263" i="11" s="1"/>
  <c r="Q160" i="11"/>
  <c r="Q264" i="11" s="1"/>
  <c r="AC160" i="11"/>
  <c r="AC264" i="11" s="1"/>
  <c r="AC161" i="11"/>
  <c r="AC265" i="11" s="1"/>
  <c r="Q161" i="11"/>
  <c r="Q265" i="11" s="1"/>
  <c r="Q356" i="11" s="1"/>
  <c r="K130" i="11"/>
  <c r="K234" i="11" s="1"/>
  <c r="K162" i="11"/>
  <c r="K266" i="11" s="1"/>
  <c r="K159" i="11"/>
  <c r="K263" i="11" s="1"/>
  <c r="K354" i="11" s="1"/>
  <c r="K156" i="11"/>
  <c r="K260" i="11" s="1"/>
  <c r="T156" i="11"/>
  <c r="T260" i="11" s="1"/>
  <c r="AF158" i="11"/>
  <c r="AF262" i="11" s="1"/>
  <c r="AF157" i="11"/>
  <c r="AF261" i="11" s="1"/>
  <c r="AF351" i="11" s="1"/>
  <c r="AF159" i="11"/>
  <c r="AF263" i="11" s="1"/>
  <c r="AJ160" i="11"/>
  <c r="AJ264" i="11" s="1"/>
  <c r="AJ159" i="11"/>
  <c r="AJ263" i="11" s="1"/>
  <c r="G130" i="11"/>
  <c r="G234" i="11" s="1"/>
  <c r="G162" i="11"/>
  <c r="G266" i="11" s="1"/>
  <c r="G159" i="11"/>
  <c r="G263" i="11" s="1"/>
  <c r="G160" i="11"/>
  <c r="G264" i="11" s="1"/>
  <c r="G157" i="11"/>
  <c r="G261" i="11" s="1"/>
  <c r="V155" i="11"/>
  <c r="V259" i="11" s="1"/>
  <c r="V159" i="11"/>
  <c r="V263" i="11" s="1"/>
  <c r="S157" i="11"/>
  <c r="S261" i="11" s="1"/>
  <c r="F158" i="11"/>
  <c r="F262" i="11" s="1"/>
  <c r="R162" i="11"/>
  <c r="R266" i="11" s="1"/>
  <c r="R130" i="11"/>
  <c r="AH155" i="11"/>
  <c r="AH259" i="11" s="1"/>
  <c r="AH162" i="11"/>
  <c r="AH266" i="11" s="1"/>
  <c r="M156" i="11"/>
  <c r="M260" i="11" s="1"/>
  <c r="M351" i="11" s="1"/>
  <c r="M157" i="11"/>
  <c r="M261" i="11" s="1"/>
  <c r="M159" i="11"/>
  <c r="M263" i="11" s="1"/>
  <c r="M155" i="11"/>
  <c r="M259" i="11" s="1"/>
  <c r="L159" i="11"/>
  <c r="L263" i="11" s="1"/>
  <c r="AL161" i="11"/>
  <c r="AL265" i="11" s="1"/>
  <c r="AL162" i="11"/>
  <c r="AL266" i="11" s="1"/>
  <c r="AL160" i="11"/>
  <c r="AL264" i="11" s="1"/>
  <c r="Z161" i="11"/>
  <c r="Z265" i="11" s="1"/>
  <c r="Z156" i="11"/>
  <c r="Z260" i="11" s="1"/>
  <c r="Z350" i="11" s="1"/>
  <c r="I156" i="11"/>
  <c r="I260" i="11" s="1"/>
  <c r="I157" i="11"/>
  <c r="I261" i="11" s="1"/>
  <c r="I352" i="11" s="1"/>
  <c r="I162" i="11"/>
  <c r="I266" i="11" s="1"/>
  <c r="J130" i="11"/>
  <c r="J234" i="11" s="1"/>
  <c r="J161" i="11"/>
  <c r="J265" i="11" s="1"/>
  <c r="AD161" i="11"/>
  <c r="AD265" i="11" s="1"/>
  <c r="AD356" i="11" s="1"/>
  <c r="AD162" i="11"/>
  <c r="AD266" i="11" s="1"/>
  <c r="AD130" i="11"/>
  <c r="AG155" i="11"/>
  <c r="AG259" i="11" s="1"/>
  <c r="AG158" i="11"/>
  <c r="AG262" i="11" s="1"/>
  <c r="AG352" i="11" s="1"/>
  <c r="U158" i="11"/>
  <c r="U262" i="11" s="1"/>
  <c r="U157" i="11"/>
  <c r="U261" i="11" s="1"/>
  <c r="AK159" i="11"/>
  <c r="AK263" i="11" s="1"/>
  <c r="AK162" i="11"/>
  <c r="AK266" i="11" s="1"/>
  <c r="AK160" i="11"/>
  <c r="AK264" i="11" s="1"/>
  <c r="AI162" i="11"/>
  <c r="AI266" i="11" s="1"/>
  <c r="AI130" i="11"/>
  <c r="E159" i="11"/>
  <c r="E263" i="11" s="1"/>
  <c r="E156" i="11"/>
  <c r="E260" i="11" s="1"/>
  <c r="H157" i="11"/>
  <c r="H261" i="11" s="1"/>
  <c r="H155" i="11"/>
  <c r="H259" i="11" s="1"/>
  <c r="N157" i="11"/>
  <c r="N261" i="11" s="1"/>
  <c r="W161" i="11"/>
  <c r="W265" i="11" s="1"/>
  <c r="W162" i="11"/>
  <c r="W266" i="11" s="1"/>
  <c r="W130" i="11"/>
  <c r="W160" i="11"/>
  <c r="W264" i="11" s="1"/>
  <c r="AE156" i="11"/>
  <c r="AE260" i="11" s="1"/>
  <c r="AE161" i="11"/>
  <c r="AE265" i="11" s="1"/>
  <c r="Y158" i="11"/>
  <c r="Y262" i="11" s="1"/>
  <c r="X155" i="11"/>
  <c r="X259" i="11" s="1"/>
  <c r="X159" i="11"/>
  <c r="X263" i="11" s="1"/>
  <c r="X157" i="11"/>
  <c r="X261" i="11" s="1"/>
  <c r="T158" i="11"/>
  <c r="T262" i="11" s="1"/>
  <c r="T160" i="11"/>
  <c r="T264" i="11" s="1"/>
  <c r="T355" i="11" s="1"/>
  <c r="T162" i="11"/>
  <c r="T266" i="11" s="1"/>
  <c r="T155" i="11"/>
  <c r="T259" i="11" s="1"/>
  <c r="AF156" i="11"/>
  <c r="AF260" i="11" s="1"/>
  <c r="AF155" i="11"/>
  <c r="AF259" i="11" s="1"/>
  <c r="AF130" i="11"/>
  <c r="AF234" i="11" s="1"/>
  <c r="AJ158" i="11"/>
  <c r="AJ262" i="11" s="1"/>
  <c r="AJ155" i="11"/>
  <c r="AJ259" i="11" s="1"/>
  <c r="G156" i="11"/>
  <c r="G260" i="11" s="1"/>
  <c r="G351" i="11" s="1"/>
  <c r="V161" i="11"/>
  <c r="V265" i="11" s="1"/>
  <c r="V157" i="11"/>
  <c r="V261" i="11" s="1"/>
  <c r="V158" i="11"/>
  <c r="V262" i="11" s="1"/>
  <c r="V353" i="11" s="1"/>
  <c r="S155" i="11"/>
  <c r="S259" i="11" s="1"/>
  <c r="S350" i="11" s="1"/>
  <c r="F155" i="11"/>
  <c r="F259" i="11" s="1"/>
  <c r="F350" i="11" s="1"/>
  <c r="F156" i="11"/>
  <c r="F260" i="11" s="1"/>
  <c r="F157" i="11"/>
  <c r="F261" i="11" s="1"/>
  <c r="F130" i="11"/>
  <c r="F234" i="11" s="1"/>
  <c r="F162" i="11"/>
  <c r="F266" i="11" s="1"/>
  <c r="R155" i="11"/>
  <c r="R259" i="11" s="1"/>
  <c r="R157" i="11"/>
  <c r="R261" i="11" s="1"/>
  <c r="R159" i="11"/>
  <c r="R263" i="11" s="1"/>
  <c r="AH161" i="11"/>
  <c r="AH265" i="11" s="1"/>
  <c r="AH160" i="11"/>
  <c r="AH264" i="11" s="1"/>
  <c r="AH158" i="11"/>
  <c r="AH262" i="11" s="1"/>
  <c r="M160" i="11"/>
  <c r="M264" i="11" s="1"/>
  <c r="M354" i="11" s="1"/>
  <c r="M161" i="11"/>
  <c r="M265" i="11" s="1"/>
  <c r="M158" i="11"/>
  <c r="M262" i="11" s="1"/>
  <c r="L157" i="11"/>
  <c r="L261" i="11" s="1"/>
  <c r="L156" i="11"/>
  <c r="L260" i="11" s="1"/>
  <c r="AL159" i="11"/>
  <c r="AL263" i="11" s="1"/>
  <c r="AL158" i="11"/>
  <c r="AL262" i="11" s="1"/>
  <c r="AL130" i="11"/>
  <c r="AL156" i="11"/>
  <c r="AL260" i="11" s="1"/>
  <c r="AL350" i="11" s="1"/>
  <c r="Z159" i="11"/>
  <c r="Z263" i="11" s="1"/>
  <c r="Z162" i="11"/>
  <c r="Z266" i="11" s="1"/>
  <c r="Z160" i="11"/>
  <c r="Z264" i="11" s="1"/>
  <c r="Z157" i="11"/>
  <c r="Z261" i="11" s="1"/>
  <c r="Z351" i="11" s="1"/>
  <c r="Z130" i="11"/>
  <c r="Z234" i="11" s="1"/>
  <c r="I160" i="11"/>
  <c r="I264" i="11" s="1"/>
  <c r="I161" i="11"/>
  <c r="I265" i="11" s="1"/>
  <c r="I158" i="11"/>
  <c r="I262" i="11" s="1"/>
  <c r="I353" i="11" s="1"/>
  <c r="J155" i="11"/>
  <c r="J259" i="11" s="1"/>
  <c r="J350" i="11" s="1"/>
  <c r="J156" i="11"/>
  <c r="J260" i="11" s="1"/>
  <c r="J158" i="11"/>
  <c r="J262" i="11" s="1"/>
  <c r="AD159" i="11"/>
  <c r="AD263" i="11" s="1"/>
  <c r="AD354" i="11" s="1"/>
  <c r="AD158" i="11"/>
  <c r="AD262" i="11" s="1"/>
  <c r="AD160" i="11"/>
  <c r="AD264" i="11" s="1"/>
  <c r="AG161" i="11"/>
  <c r="AG265" i="11" s="1"/>
  <c r="AG130" i="11"/>
  <c r="AG234" i="11" s="1"/>
  <c r="U156" i="11"/>
  <c r="U260" i="11" s="1"/>
  <c r="AK157" i="11"/>
  <c r="AK261" i="11" s="1"/>
  <c r="AK158" i="11"/>
  <c r="AK262" i="11" s="1"/>
  <c r="AK353" i="11" s="1"/>
  <c r="AI160" i="11"/>
  <c r="AI264" i="11" s="1"/>
  <c r="AI355" i="11" s="1"/>
  <c r="E130" i="11"/>
  <c r="E234" i="11" s="1"/>
  <c r="E160" i="11"/>
  <c r="E264" i="11" s="1"/>
  <c r="E161" i="11"/>
  <c r="E265" i="11" s="1"/>
  <c r="E162" i="11"/>
  <c r="E266" i="11" s="1"/>
  <c r="E158" i="11"/>
  <c r="E262" i="11" s="1"/>
  <c r="H161" i="11"/>
  <c r="H265" i="11" s="1"/>
  <c r="H158" i="11"/>
  <c r="H262" i="11" s="1"/>
  <c r="N155" i="11"/>
  <c r="N259" i="11" s="1"/>
  <c r="N350" i="11" s="1"/>
  <c r="N156" i="11"/>
  <c r="N260" i="11" s="1"/>
  <c r="N130" i="11"/>
  <c r="N234" i="11" s="1"/>
  <c r="N162" i="11"/>
  <c r="N266" i="11" s="1"/>
  <c r="W159" i="11"/>
  <c r="W263" i="11" s="1"/>
  <c r="W354" i="11" s="1"/>
  <c r="W158" i="11"/>
  <c r="W262" i="11" s="1"/>
  <c r="AE162" i="11"/>
  <c r="AE266" i="11" s="1"/>
  <c r="AE130" i="11"/>
  <c r="AE157" i="11"/>
  <c r="AE261" i="11" s="1"/>
  <c r="K161" i="11"/>
  <c r="K265" i="11" s="1"/>
  <c r="K157" i="11"/>
  <c r="K261" i="11" s="1"/>
  <c r="T157" i="11"/>
  <c r="T261" i="11" s="1"/>
  <c r="T352" i="11" s="1"/>
  <c r="T159" i="11"/>
  <c r="T263" i="11" s="1"/>
  <c r="T354" i="11" s="1"/>
  <c r="T161" i="11"/>
  <c r="T265" i="11" s="1"/>
  <c r="T356" i="11" s="1"/>
  <c r="AF162" i="11"/>
  <c r="AF266" i="11" s="1"/>
  <c r="AJ156" i="11"/>
  <c r="AJ260" i="11" s="1"/>
  <c r="AJ161" i="11"/>
  <c r="AJ265" i="11" s="1"/>
  <c r="AJ355" i="11" s="1"/>
  <c r="V160" i="11"/>
  <c r="V264" i="11" s="1"/>
  <c r="V355" i="11" s="1"/>
  <c r="V156" i="11"/>
  <c r="V260" i="11" s="1"/>
  <c r="V351" i="11" s="1"/>
  <c r="S161" i="11"/>
  <c r="S265" i="11" s="1"/>
  <c r="S156" i="11"/>
  <c r="S260" i="11" s="1"/>
  <c r="S158" i="11"/>
  <c r="S262" i="11" s="1"/>
  <c r="S352" i="11" s="1"/>
  <c r="S160" i="11"/>
  <c r="S264" i="11" s="1"/>
  <c r="S130" i="11"/>
  <c r="F159" i="11"/>
  <c r="F263" i="11" s="1"/>
  <c r="F354" i="11" s="1"/>
  <c r="F160" i="11"/>
  <c r="F264" i="11" s="1"/>
  <c r="F161" i="11"/>
  <c r="F265" i="11" s="1"/>
  <c r="R156" i="11"/>
  <c r="R260" i="11" s="1"/>
  <c r="R351" i="11" s="1"/>
  <c r="R158" i="11"/>
  <c r="R262" i="11" s="1"/>
  <c r="R353" i="11" s="1"/>
  <c r="R161" i="11"/>
  <c r="R265" i="11" s="1"/>
  <c r="R356" i="11" s="1"/>
  <c r="AH159" i="11"/>
  <c r="AH263" i="11" s="1"/>
  <c r="AH354" i="11" s="1"/>
  <c r="AH156" i="11"/>
  <c r="AH260" i="11" s="1"/>
  <c r="M130" i="11"/>
  <c r="M234" i="11" s="1"/>
  <c r="M162" i="11"/>
  <c r="M266" i="11" s="1"/>
  <c r="L161" i="11"/>
  <c r="L265" i="11" s="1"/>
  <c r="L158" i="11"/>
  <c r="L262" i="11" s="1"/>
  <c r="K158" i="11"/>
  <c r="K262" i="11" s="1"/>
  <c r="K353" i="11" s="1"/>
  <c r="K155" i="11"/>
  <c r="K259" i="11" s="1"/>
  <c r="K160" i="11"/>
  <c r="K264" i="11" s="1"/>
  <c r="T130" i="11"/>
  <c r="AF160" i="11"/>
  <c r="AF264" i="11" s="1"/>
  <c r="AF355" i="11" s="1"/>
  <c r="AF161" i="11"/>
  <c r="AF265" i="11" s="1"/>
  <c r="AF356" i="11" s="1"/>
  <c r="AJ162" i="11"/>
  <c r="AJ266" i="11" s="1"/>
  <c r="AJ130" i="11"/>
  <c r="AJ157" i="11"/>
  <c r="AJ261" i="11" s="1"/>
  <c r="AJ352" i="11" s="1"/>
  <c r="G158" i="11"/>
  <c r="G262" i="11" s="1"/>
  <c r="G155" i="11"/>
  <c r="G259" i="11" s="1"/>
  <c r="G161" i="11"/>
  <c r="G265" i="11" s="1"/>
  <c r="V162" i="11"/>
  <c r="V266" i="11" s="1"/>
  <c r="V130" i="11"/>
  <c r="V234" i="11" s="1"/>
  <c r="S159" i="11"/>
  <c r="S263" i="11" s="1"/>
  <c r="S162" i="11"/>
  <c r="S266" i="11" s="1"/>
  <c r="R160" i="11"/>
  <c r="R264" i="11" s="1"/>
  <c r="R355" i="11" s="1"/>
  <c r="AH157" i="11"/>
  <c r="AH261" i="11" s="1"/>
  <c r="AH130" i="11"/>
  <c r="L130" i="11"/>
  <c r="L234" i="11" s="1"/>
  <c r="L162" i="11"/>
  <c r="L266" i="11" s="1"/>
  <c r="L155" i="11"/>
  <c r="L259" i="11" s="1"/>
  <c r="L160" i="11"/>
  <c r="L264" i="11" s="1"/>
  <c r="AL155" i="11"/>
  <c r="AL259" i="11" s="1"/>
  <c r="I130" i="11"/>
  <c r="I234" i="11" s="1"/>
  <c r="J162" i="11"/>
  <c r="J266" i="11" s="1"/>
  <c r="AD155" i="11"/>
  <c r="AD259" i="11" s="1"/>
  <c r="AG157" i="11"/>
  <c r="AG261" i="11" s="1"/>
  <c r="AG156" i="11"/>
  <c r="AG260" i="11" s="1"/>
  <c r="U160" i="11"/>
  <c r="U264" i="11" s="1"/>
  <c r="U159" i="11"/>
  <c r="U263" i="11" s="1"/>
  <c r="U161" i="11"/>
  <c r="U265" i="11" s="1"/>
  <c r="U155" i="11"/>
  <c r="U259" i="11" s="1"/>
  <c r="AK161" i="11"/>
  <c r="AK265" i="11" s="1"/>
  <c r="AI156" i="11"/>
  <c r="AI260" i="11" s="1"/>
  <c r="AI155" i="11"/>
  <c r="AI259" i="11" s="1"/>
  <c r="AI157" i="11"/>
  <c r="AI261" i="11" s="1"/>
  <c r="AI351" i="11" s="1"/>
  <c r="E155" i="11"/>
  <c r="E259" i="11" s="1"/>
  <c r="E350" i="11" s="1"/>
  <c r="E157" i="11"/>
  <c r="E261" i="11" s="1"/>
  <c r="N158" i="11"/>
  <c r="N262" i="11" s="1"/>
  <c r="W155" i="11"/>
  <c r="W259" i="11" s="1"/>
  <c r="W350" i="11" s="1"/>
  <c r="W156" i="11"/>
  <c r="W260" i="11" s="1"/>
  <c r="AE158" i="11"/>
  <c r="AE262" i="11" s="1"/>
  <c r="AE159" i="11"/>
  <c r="AE263" i="11" s="1"/>
  <c r="AE354" i="11" s="1"/>
  <c r="Y160" i="11"/>
  <c r="Y264" i="11" s="1"/>
  <c r="Y355" i="11" s="1"/>
  <c r="Y157" i="11"/>
  <c r="Y261" i="11" s="1"/>
  <c r="Y352" i="11" s="1"/>
  <c r="Y161" i="11"/>
  <c r="Y265" i="11" s="1"/>
  <c r="X156" i="11"/>
  <c r="X260" i="11" s="1"/>
  <c r="X351" i="11" s="1"/>
  <c r="X160" i="11"/>
  <c r="X264" i="11" s="1"/>
  <c r="X355" i="11" s="1"/>
  <c r="X158" i="11"/>
  <c r="X262" i="11" s="1"/>
  <c r="X353" i="11" s="1"/>
  <c r="X161" i="11"/>
  <c r="X265" i="11" s="1"/>
  <c r="AL411" i="10"/>
  <c r="R131" i="12"/>
  <c r="R235" i="12" s="1"/>
  <c r="Q131" i="12"/>
  <c r="Q235" i="12" s="1"/>
  <c r="I131" i="12"/>
  <c r="I235" i="12" s="1"/>
  <c r="AG131" i="12"/>
  <c r="K131" i="12"/>
  <c r="K235" i="12" s="1"/>
  <c r="AL131" i="12"/>
  <c r="AL235" i="12" s="1"/>
  <c r="AJ131" i="12"/>
  <c r="S131" i="12"/>
  <c r="AK131" i="12"/>
  <c r="AK235" i="12" s="1"/>
  <c r="E131" i="12"/>
  <c r="E235" i="12" s="1"/>
  <c r="Y131" i="12"/>
  <c r="F131" i="12"/>
  <c r="F235" i="12" s="1"/>
  <c r="V131" i="12"/>
  <c r="V235" i="12" s="1"/>
  <c r="T131" i="12"/>
  <c r="T235" i="12" s="1"/>
  <c r="J131" i="12"/>
  <c r="J235" i="12" s="1"/>
  <c r="AD131" i="12"/>
  <c r="L131" i="12"/>
  <c r="L235" i="12" s="1"/>
  <c r="AE131" i="12"/>
  <c r="AE235" i="12" s="1"/>
  <c r="N131" i="12"/>
  <c r="N235" i="12" s="1"/>
  <c r="X131" i="12"/>
  <c r="U131" i="12"/>
  <c r="U235" i="12" s="1"/>
  <c r="AI131" i="12"/>
  <c r="M131" i="12"/>
  <c r="M235" i="12" s="1"/>
  <c r="W131" i="12"/>
  <c r="W235" i="12" s="1"/>
  <c r="G131" i="12"/>
  <c r="G235" i="12" s="1"/>
  <c r="AF131" i="12"/>
  <c r="H131" i="12"/>
  <c r="H235" i="12" s="1"/>
  <c r="AH131" i="12"/>
  <c r="AH235" i="12" s="1"/>
  <c r="Z131" i="12"/>
  <c r="Z235" i="12" s="1"/>
  <c r="AC131" i="12"/>
  <c r="L410" i="6"/>
  <c r="D410" i="6"/>
  <c r="U321" i="6"/>
  <c r="U410" i="6" s="1"/>
  <c r="Y156" i="11"/>
  <c r="Y260" i="11" s="1"/>
  <c r="Y351" i="11" s="1"/>
  <c r="H160" i="11"/>
  <c r="H264" i="11" s="1"/>
  <c r="H355" i="11" s="1"/>
  <c r="AI161" i="11"/>
  <c r="AI265" i="11" s="1"/>
  <c r="AI356" i="11" s="1"/>
  <c r="AK156" i="11"/>
  <c r="AK260" i="11" s="1"/>
  <c r="U130" i="11"/>
  <c r="U234" i="11" s="1"/>
  <c r="U162" i="11"/>
  <c r="U266" i="11" s="1"/>
  <c r="AG160" i="11"/>
  <c r="AG264" i="11" s="1"/>
  <c r="AG355" i="11" s="1"/>
  <c r="AG159" i="11"/>
  <c r="AG263" i="11" s="1"/>
  <c r="AD157" i="11"/>
  <c r="AD261" i="11" s="1"/>
  <c r="AD352" i="11" s="1"/>
  <c r="J157" i="11"/>
  <c r="J261" i="11" s="1"/>
  <c r="J352" i="11" s="1"/>
  <c r="Y159" i="11"/>
  <c r="Y263" i="11" s="1"/>
  <c r="N161" i="11"/>
  <c r="N265" i="11" s="1"/>
  <c r="H159" i="11"/>
  <c r="H263" i="11" s="1"/>
  <c r="H353" i="11" s="1"/>
  <c r="J321" i="6"/>
  <c r="H410" i="6"/>
  <c r="G410" i="6"/>
  <c r="X162" i="11"/>
  <c r="X266" i="11" s="1"/>
  <c r="X356" i="11" s="1"/>
  <c r="X130" i="11"/>
  <c r="Y155" i="11"/>
  <c r="Y259" i="11" s="1"/>
  <c r="Y130" i="11"/>
  <c r="Y234" i="11" s="1"/>
  <c r="Y162" i="11"/>
  <c r="Y266" i="11" s="1"/>
  <c r="N159" i="11"/>
  <c r="N263" i="11" s="1"/>
  <c r="H130" i="11"/>
  <c r="H234" i="11" s="1"/>
  <c r="AK130" i="11"/>
  <c r="AK234" i="11" s="1"/>
  <c r="J160" i="11"/>
  <c r="J264" i="11" s="1"/>
  <c r="Z158" i="11"/>
  <c r="Z262" i="11" s="1"/>
  <c r="AL157" i="11"/>
  <c r="AL261" i="11" s="1"/>
  <c r="AL352" i="11" s="1"/>
  <c r="E72" i="9"/>
  <c r="BB433" i="14"/>
  <c r="F72" i="9"/>
  <c r="BC433" i="14"/>
  <c r="L72" i="9"/>
  <c r="BI433" i="14"/>
  <c r="J72" i="9"/>
  <c r="BG433" i="14"/>
  <c r="AE71" i="9"/>
  <c r="S71" i="9"/>
  <c r="AI71" i="9"/>
  <c r="W71" i="9"/>
  <c r="AF71" i="9"/>
  <c r="T71" i="9"/>
  <c r="Y355" i="12"/>
  <c r="AE355" i="12"/>
  <c r="Y353" i="12"/>
  <c r="AK352" i="12"/>
  <c r="S354" i="12"/>
  <c r="AE354" i="12"/>
  <c r="K355" i="12"/>
  <c r="X352" i="12"/>
  <c r="Q355" i="12"/>
  <c r="Z350" i="12"/>
  <c r="G72" i="9"/>
  <c r="BD433" i="14"/>
  <c r="AJ71" i="9"/>
  <c r="X71" i="9"/>
  <c r="L353" i="12"/>
  <c r="Y352" i="12"/>
  <c r="M354" i="12"/>
  <c r="M352" i="12"/>
  <c r="BJ433" i="14"/>
  <c r="D72" i="9"/>
  <c r="BA433" i="14"/>
  <c r="I72" i="9"/>
  <c r="BF433" i="14"/>
  <c r="H72" i="9"/>
  <c r="BE433" i="14"/>
  <c r="AH71" i="9"/>
  <c r="V71" i="9"/>
  <c r="M71" i="9"/>
  <c r="P71" i="9"/>
  <c r="AB71" i="9"/>
  <c r="AD71" i="9"/>
  <c r="R71" i="9"/>
  <c r="AL354" i="12"/>
  <c r="V356" i="12"/>
  <c r="AD356" i="12"/>
  <c r="S350" i="12"/>
  <c r="K352" i="12"/>
  <c r="V350" i="12"/>
  <c r="F355" i="12"/>
  <c r="AK351" i="12"/>
  <c r="T351" i="12"/>
  <c r="Q352" i="12"/>
  <c r="AH350" i="12"/>
  <c r="W352" i="12"/>
  <c r="AC355" i="12"/>
  <c r="K72" i="9"/>
  <c r="BH433" i="14"/>
  <c r="AK70" i="9"/>
  <c r="Y70" i="9"/>
  <c r="AG71" i="9"/>
  <c r="U71" i="9"/>
  <c r="AC71" i="9"/>
  <c r="Q71" i="9"/>
  <c r="AJ353" i="12"/>
  <c r="I353" i="12"/>
  <c r="V354" i="12"/>
  <c r="F352" i="12"/>
  <c r="AG352" i="12"/>
  <c r="J351" i="12"/>
  <c r="S356" i="12"/>
  <c r="T353" i="12"/>
  <c r="R355" i="12"/>
  <c r="Q353" i="12"/>
  <c r="R353" i="12"/>
  <c r="G352" i="12"/>
  <c r="H355" i="12"/>
  <c r="Z354" i="12"/>
  <c r="W354" i="12"/>
  <c r="AF355" i="12"/>
  <c r="Y439" i="14"/>
  <c r="S440" i="14"/>
  <c r="T439" i="14"/>
  <c r="X439" i="14"/>
  <c r="Z439" i="14"/>
  <c r="S443" i="13"/>
  <c r="Y444" i="13"/>
  <c r="X446" i="13"/>
  <c r="W439" i="13"/>
  <c r="R440" i="13"/>
  <c r="U445" i="13"/>
  <c r="Z448" i="13"/>
  <c r="V439" i="13"/>
  <c r="T446" i="13"/>
  <c r="L434" i="14"/>
  <c r="AV433" i="14"/>
  <c r="F434" i="14"/>
  <c r="AP433" i="14"/>
  <c r="G434" i="14"/>
  <c r="AQ433" i="14"/>
  <c r="K434" i="14"/>
  <c r="AU433" i="14"/>
  <c r="H434" i="14"/>
  <c r="AR433" i="14"/>
  <c r="N434" i="14"/>
  <c r="AX433" i="14"/>
  <c r="E434" i="14"/>
  <c r="AO433" i="14"/>
  <c r="AT433" i="14"/>
  <c r="J434" i="14"/>
  <c r="M434" i="14"/>
  <c r="AW433" i="14"/>
  <c r="I434" i="14"/>
  <c r="AS433" i="14"/>
  <c r="K434" i="13"/>
  <c r="BG434" i="13" s="1"/>
  <c r="AU433" i="13"/>
  <c r="AT433" i="13"/>
  <c r="J434" i="13"/>
  <c r="BF434" i="13" s="1"/>
  <c r="H434" i="13"/>
  <c r="BD434" i="13" s="1"/>
  <c r="AR433" i="13"/>
  <c r="N433" i="13"/>
  <c r="BJ433" i="13" s="1"/>
  <c r="AX432" i="13"/>
  <c r="E434" i="13"/>
  <c r="BA434" i="13" s="1"/>
  <c r="AO433" i="13"/>
  <c r="M434" i="13"/>
  <c r="BI434" i="13" s="1"/>
  <c r="AW433" i="13"/>
  <c r="I434" i="13"/>
  <c r="BE434" i="13" s="1"/>
  <c r="AS433" i="13"/>
  <c r="AP433" i="13"/>
  <c r="F434" i="13"/>
  <c r="BB434" i="13" s="1"/>
  <c r="G434" i="13"/>
  <c r="BC434" i="13" s="1"/>
  <c r="AQ433" i="13"/>
  <c r="L434" i="13"/>
  <c r="BH434" i="13" s="1"/>
  <c r="AV433" i="13"/>
  <c r="R395" i="12"/>
  <c r="AP394" i="12"/>
  <c r="T395" i="12"/>
  <c r="AR394" i="12"/>
  <c r="S395" i="12"/>
  <c r="AQ394" i="12"/>
  <c r="W395" i="12"/>
  <c r="AU394" i="12"/>
  <c r="AC351" i="12"/>
  <c r="U395" i="12"/>
  <c r="AS394" i="12"/>
  <c r="Q395" i="12"/>
  <c r="AO394" i="12"/>
  <c r="AC354" i="12"/>
  <c r="AC353" i="12"/>
  <c r="Z395" i="12"/>
  <c r="AX394" i="12"/>
  <c r="V395" i="12"/>
  <c r="AT394" i="12"/>
  <c r="G397" i="12"/>
  <c r="H397" i="12"/>
  <c r="M396" i="12"/>
  <c r="AW395" i="12"/>
  <c r="J397" i="12"/>
  <c r="AH395" i="12"/>
  <c r="BF394" i="12"/>
  <c r="AC395" i="12"/>
  <c r="BA394" i="12"/>
  <c r="N397" i="12"/>
  <c r="AD395" i="12"/>
  <c r="BB394" i="12"/>
  <c r="F397" i="12"/>
  <c r="I397" i="12"/>
  <c r="AG395" i="12"/>
  <c r="BE394" i="12"/>
  <c r="AK395" i="12"/>
  <c r="BI394" i="12"/>
  <c r="AL395" i="12"/>
  <c r="BJ394" i="12"/>
  <c r="AI395" i="12"/>
  <c r="BG394" i="12"/>
  <c r="K397" i="12"/>
  <c r="L396" i="12"/>
  <c r="AV395" i="12"/>
  <c r="AE395" i="12"/>
  <c r="BC394" i="12"/>
  <c r="AF395" i="12"/>
  <c r="BD394" i="12"/>
  <c r="AJ395" i="12"/>
  <c r="BH394" i="12"/>
  <c r="E397" i="12"/>
  <c r="R395" i="11"/>
  <c r="AP394" i="11"/>
  <c r="H356" i="11"/>
  <c r="E356" i="11"/>
  <c r="E355" i="11"/>
  <c r="J353" i="11"/>
  <c r="I355" i="11"/>
  <c r="J354" i="11"/>
  <c r="Y353" i="11"/>
  <c r="AE356" i="11"/>
  <c r="W356" i="11"/>
  <c r="H352" i="11"/>
  <c r="E354" i="11"/>
  <c r="AK354" i="11"/>
  <c r="AI353" i="11"/>
  <c r="F355" i="11"/>
  <c r="Y356" i="11"/>
  <c r="AE353" i="11"/>
  <c r="W351" i="11"/>
  <c r="L352" i="11"/>
  <c r="AH353" i="11"/>
  <c r="R350" i="11"/>
  <c r="F351" i="11"/>
  <c r="V352" i="11"/>
  <c r="AJ350" i="11"/>
  <c r="AJ353" i="11"/>
  <c r="T350" i="11"/>
  <c r="T353" i="11"/>
  <c r="X395" i="11"/>
  <c r="AV394" i="11"/>
  <c r="U395" i="11"/>
  <c r="AS394" i="11"/>
  <c r="Z356" i="11"/>
  <c r="AL356" i="11"/>
  <c r="M352" i="11"/>
  <c r="AH350" i="11"/>
  <c r="V350" i="11"/>
  <c r="G354" i="11"/>
  <c r="T351" i="11"/>
  <c r="Y395" i="11"/>
  <c r="AW394" i="11"/>
  <c r="L355" i="11"/>
  <c r="AH352" i="11"/>
  <c r="S354" i="11"/>
  <c r="G353" i="11"/>
  <c r="K350" i="11"/>
  <c r="S395" i="11"/>
  <c r="AQ394" i="11"/>
  <c r="V395" i="11"/>
  <c r="AT394" i="11"/>
  <c r="AH395" i="11"/>
  <c r="BF394" i="11"/>
  <c r="N395" i="11"/>
  <c r="AX394" i="11"/>
  <c r="AK395" i="11"/>
  <c r="BI394" i="11"/>
  <c r="H396" i="11"/>
  <c r="AR395" i="11"/>
  <c r="K396" i="11"/>
  <c r="AU395" i="11"/>
  <c r="AL395" i="11"/>
  <c r="BJ394" i="11"/>
  <c r="G397" i="11"/>
  <c r="L397" i="11"/>
  <c r="I397" i="11"/>
  <c r="AF395" i="11"/>
  <c r="BD394" i="11"/>
  <c r="AG395" i="11"/>
  <c r="BE394" i="11"/>
  <c r="AE395" i="11"/>
  <c r="BC394" i="11"/>
  <c r="J397" i="11"/>
  <c r="F397" i="11"/>
  <c r="AI395" i="11"/>
  <c r="BG394" i="11"/>
  <c r="M397" i="11"/>
  <c r="AD395" i="11"/>
  <c r="BB394" i="11"/>
  <c r="AJ395" i="11"/>
  <c r="BH394" i="11"/>
  <c r="E396" i="11"/>
  <c r="AO395" i="11"/>
  <c r="BA395" i="11"/>
  <c r="AB234" i="7"/>
  <c r="G232" i="6"/>
  <c r="D232" i="6"/>
  <c r="K232" i="6"/>
  <c r="L232" i="6"/>
  <c r="I232" i="6"/>
  <c r="H232" i="6"/>
  <c r="F232" i="6"/>
  <c r="E232" i="6"/>
  <c r="J232" i="6"/>
  <c r="AI232" i="6"/>
  <c r="S232" i="6"/>
  <c r="AK232" i="6"/>
  <c r="Q232" i="6"/>
  <c r="AE232" i="6"/>
  <c r="AD232" i="6"/>
  <c r="AH232" i="6"/>
  <c r="AC232" i="6"/>
  <c r="AJ232" i="6"/>
  <c r="V232" i="6"/>
  <c r="U232" i="6"/>
  <c r="W232" i="6"/>
  <c r="T232" i="6"/>
  <c r="X232" i="6"/>
  <c r="M232" i="6"/>
  <c r="AG232" i="6"/>
  <c r="R232" i="6"/>
  <c r="Y232" i="6"/>
  <c r="AF232" i="6"/>
  <c r="C132" i="7"/>
  <c r="C235" i="7"/>
  <c r="C325" i="7" s="1"/>
  <c r="C414" i="7" s="1"/>
  <c r="O131" i="7"/>
  <c r="AA131" i="7" s="1"/>
  <c r="J410" i="6"/>
  <c r="C321" i="6"/>
  <c r="C410" i="6" s="1"/>
  <c r="E321" i="6"/>
  <c r="E410" i="6" s="1"/>
  <c r="K321" i="6"/>
  <c r="K410" i="6" s="1"/>
  <c r="I321" i="6"/>
  <c r="I410" i="6" s="1"/>
  <c r="F321" i="6"/>
  <c r="F410" i="6" s="1"/>
  <c r="AG321" i="6"/>
  <c r="AG410" i="6" s="1"/>
  <c r="S321" i="6"/>
  <c r="S410" i="6" s="1"/>
  <c r="T321" i="6"/>
  <c r="T410" i="6" s="1"/>
  <c r="W321" i="6"/>
  <c r="W410" i="6" s="1"/>
  <c r="AK321" i="6"/>
  <c r="AK410" i="6" s="1"/>
  <c r="AE321" i="6"/>
  <c r="AE410" i="6" s="1"/>
  <c r="AD321" i="6"/>
  <c r="AD410" i="6" s="1"/>
  <c r="AI321" i="6"/>
  <c r="AI410" i="6" s="1"/>
  <c r="AB321" i="6"/>
  <c r="AB410" i="6" s="1"/>
  <c r="X321" i="6"/>
  <c r="X410" i="6" s="1"/>
  <c r="AJ321" i="6"/>
  <c r="AJ410" i="6" s="1"/>
  <c r="P321" i="6"/>
  <c r="P410" i="6" s="1"/>
  <c r="Q321" i="6"/>
  <c r="Q410" i="6" s="1"/>
  <c r="Y321" i="6"/>
  <c r="Y410" i="6" s="1"/>
  <c r="AC321" i="6"/>
  <c r="AC410" i="6" s="1"/>
  <c r="R321" i="6"/>
  <c r="R410" i="6" s="1"/>
  <c r="AH321" i="6"/>
  <c r="AH410" i="6" s="1"/>
  <c r="AF321" i="6"/>
  <c r="AF410" i="6" s="1"/>
  <c r="V321" i="6"/>
  <c r="V410" i="6" s="1"/>
  <c r="M321" i="6"/>
  <c r="M410" i="6" s="1"/>
  <c r="C129" i="6"/>
  <c r="C232" i="6"/>
  <c r="X235" i="12"/>
  <c r="AJ235" i="12"/>
  <c r="AG235" i="12"/>
  <c r="AI235" i="12"/>
  <c r="Y235" i="12"/>
  <c r="S235" i="12"/>
  <c r="AD235" i="12"/>
  <c r="AF235" i="12"/>
  <c r="AC234" i="12"/>
  <c r="AC324" i="12" s="1"/>
  <c r="D235" i="12"/>
  <c r="P131" i="12"/>
  <c r="AB131" i="12" s="1"/>
  <c r="D132" i="12"/>
  <c r="AL324" i="12"/>
  <c r="AH324" i="12"/>
  <c r="AD324" i="12"/>
  <c r="X324" i="12"/>
  <c r="X413" i="12" s="1"/>
  <c r="T324" i="12"/>
  <c r="N324" i="12"/>
  <c r="J324" i="12"/>
  <c r="F324" i="12"/>
  <c r="AK324" i="12"/>
  <c r="AG324" i="12"/>
  <c r="W324" i="12"/>
  <c r="S324" i="12"/>
  <c r="M324" i="12"/>
  <c r="I324" i="12"/>
  <c r="E324" i="12"/>
  <c r="AJ324" i="12"/>
  <c r="Z324" i="12"/>
  <c r="R324" i="12"/>
  <c r="H324" i="12"/>
  <c r="AI324" i="12"/>
  <c r="Y324" i="12"/>
  <c r="Y413" i="12" s="1"/>
  <c r="Q324" i="12"/>
  <c r="G324" i="12"/>
  <c r="AF324" i="12"/>
  <c r="V324" i="12"/>
  <c r="L324" i="12"/>
  <c r="D324" i="12"/>
  <c r="D413" i="12" s="1"/>
  <c r="AE324" i="12"/>
  <c r="U324" i="12"/>
  <c r="K324" i="12"/>
  <c r="AD234" i="11"/>
  <c r="T234" i="11"/>
  <c r="W234" i="11"/>
  <c r="R234" i="11"/>
  <c r="AL234" i="11"/>
  <c r="AE234" i="11"/>
  <c r="S234" i="11"/>
  <c r="AH234" i="11"/>
  <c r="AI234" i="11"/>
  <c r="X234" i="11"/>
  <c r="AJ234" i="11"/>
  <c r="AK323" i="11"/>
  <c r="AG323" i="11"/>
  <c r="AC323" i="11"/>
  <c r="AC412" i="11" s="1"/>
  <c r="W323" i="11"/>
  <c r="W412" i="11" s="1"/>
  <c r="S323" i="11"/>
  <c r="M323" i="11"/>
  <c r="I323" i="11"/>
  <c r="E323" i="11"/>
  <c r="AH323" i="11"/>
  <c r="Z323" i="11"/>
  <c r="Z412" i="11" s="1"/>
  <c r="U323" i="11"/>
  <c r="N323" i="11"/>
  <c r="H323" i="11"/>
  <c r="AL323" i="11"/>
  <c r="AF323" i="11"/>
  <c r="Y323" i="11"/>
  <c r="T323" i="11"/>
  <c r="T412" i="11" s="1"/>
  <c r="L323" i="11"/>
  <c r="G323" i="11"/>
  <c r="AJ323" i="11"/>
  <c r="AE323" i="11"/>
  <c r="X323" i="11"/>
  <c r="R323" i="11"/>
  <c r="K323" i="11"/>
  <c r="F323" i="11"/>
  <c r="Q323" i="11"/>
  <c r="Q412" i="11" s="1"/>
  <c r="AI323" i="11"/>
  <c r="J323" i="11"/>
  <c r="AD323" i="11"/>
  <c r="D323" i="11"/>
  <c r="D412" i="11" s="1"/>
  <c r="V323" i="11"/>
  <c r="D234" i="11"/>
  <c r="D131" i="11"/>
  <c r="AE234" i="8"/>
  <c r="S234" i="8"/>
  <c r="Y234" i="8"/>
  <c r="AK234" i="8"/>
  <c r="T234" i="8"/>
  <c r="AF234" i="8"/>
  <c r="X234" i="8"/>
  <c r="AJ234" i="8"/>
  <c r="AI234" i="8"/>
  <c r="W234" i="8"/>
  <c r="AG234" i="8"/>
  <c r="U234" i="8"/>
  <c r="AD234" i="8"/>
  <c r="R234" i="8"/>
  <c r="AH234" i="8"/>
  <c r="V234" i="8"/>
  <c r="N234" i="8"/>
  <c r="AL234" i="8"/>
  <c r="Z234" i="8"/>
  <c r="K234" i="10"/>
  <c r="G234" i="10"/>
  <c r="N234" i="10"/>
  <c r="J234" i="10"/>
  <c r="F234" i="10"/>
  <c r="M234" i="10"/>
  <c r="I234" i="10"/>
  <c r="E234" i="10"/>
  <c r="L234" i="10"/>
  <c r="H234" i="10"/>
  <c r="AD234" i="10"/>
  <c r="AJ234" i="10"/>
  <c r="AG234" i="10"/>
  <c r="AE234" i="10"/>
  <c r="W234" i="10"/>
  <c r="T234" i="10"/>
  <c r="Y234" i="10"/>
  <c r="AF234" i="10"/>
  <c r="AH234" i="10"/>
  <c r="AK234" i="10"/>
  <c r="AI234" i="10"/>
  <c r="AL234" i="10"/>
  <c r="V234" i="10"/>
  <c r="X234" i="10"/>
  <c r="U234" i="10"/>
  <c r="Z234" i="10"/>
  <c r="S234" i="10"/>
  <c r="L234" i="8"/>
  <c r="H234" i="8"/>
  <c r="K234" i="8"/>
  <c r="G234" i="8"/>
  <c r="J234" i="8"/>
  <c r="F234" i="8"/>
  <c r="M234" i="8"/>
  <c r="I234" i="8"/>
  <c r="E234" i="8"/>
  <c r="AC233" i="10"/>
  <c r="AC323" i="10" s="1"/>
  <c r="AC412" i="10" s="1"/>
  <c r="D234" i="10"/>
  <c r="D131" i="10"/>
  <c r="P130" i="10"/>
  <c r="AB130" i="10" s="1"/>
  <c r="AJ323" i="10"/>
  <c r="AJ412" i="10" s="1"/>
  <c r="AF323" i="10"/>
  <c r="AF412" i="10" s="1"/>
  <c r="Z323" i="10"/>
  <c r="Z412" i="10" s="1"/>
  <c r="V323" i="10"/>
  <c r="V412" i="10" s="1"/>
  <c r="R323" i="10"/>
  <c r="R412" i="10" s="1"/>
  <c r="L323" i="10"/>
  <c r="L412" i="10" s="1"/>
  <c r="H323" i="10"/>
  <c r="H412" i="10" s="1"/>
  <c r="D323" i="10"/>
  <c r="D412" i="10" s="1"/>
  <c r="AI323" i="10"/>
  <c r="AI412" i="10" s="1"/>
  <c r="AE323" i="10"/>
  <c r="AE412" i="10" s="1"/>
  <c r="Y323" i="10"/>
  <c r="Y412" i="10" s="1"/>
  <c r="U323" i="10"/>
  <c r="U412" i="10" s="1"/>
  <c r="Q323" i="10"/>
  <c r="Q412" i="10" s="1"/>
  <c r="K323" i="10"/>
  <c r="K412" i="10" s="1"/>
  <c r="G323" i="10"/>
  <c r="G412" i="10" s="1"/>
  <c r="AL323" i="10"/>
  <c r="AL412" i="10" s="1"/>
  <c r="AH323" i="10"/>
  <c r="AH412" i="10" s="1"/>
  <c r="AD323" i="10"/>
  <c r="AD412" i="10" s="1"/>
  <c r="X323" i="10"/>
  <c r="X412" i="10" s="1"/>
  <c r="T323" i="10"/>
  <c r="T412" i="10" s="1"/>
  <c r="N323" i="10"/>
  <c r="N412" i="10" s="1"/>
  <c r="J323" i="10"/>
  <c r="J412" i="10" s="1"/>
  <c r="F323" i="10"/>
  <c r="F412" i="10" s="1"/>
  <c r="I323" i="10"/>
  <c r="I412" i="10" s="1"/>
  <c r="W323" i="10"/>
  <c r="W412" i="10" s="1"/>
  <c r="E323" i="10"/>
  <c r="E412" i="10" s="1"/>
  <c r="AK323" i="10"/>
  <c r="AK412" i="10" s="1"/>
  <c r="S323" i="10"/>
  <c r="S412" i="10" s="1"/>
  <c r="AG323" i="10"/>
  <c r="AG412" i="10" s="1"/>
  <c r="M323" i="10"/>
  <c r="M412" i="10" s="1"/>
  <c r="D234" i="8"/>
  <c r="D131" i="8"/>
  <c r="AI323" i="8"/>
  <c r="AI412" i="8" s="1"/>
  <c r="AE323" i="8"/>
  <c r="AE412" i="8" s="1"/>
  <c r="Y323" i="8"/>
  <c r="Y412" i="8" s="1"/>
  <c r="U323" i="8"/>
  <c r="U412" i="8" s="1"/>
  <c r="Q323" i="8"/>
  <c r="Q412" i="8" s="1"/>
  <c r="K323" i="8"/>
  <c r="K412" i="8" s="1"/>
  <c r="G323" i="8"/>
  <c r="G412" i="8" s="1"/>
  <c r="AK323" i="8"/>
  <c r="AK412" i="8" s="1"/>
  <c r="AF323" i="8"/>
  <c r="AF412" i="8" s="1"/>
  <c r="X323" i="8"/>
  <c r="X412" i="8" s="1"/>
  <c r="S323" i="8"/>
  <c r="S412" i="8" s="1"/>
  <c r="L323" i="8"/>
  <c r="L412" i="8" s="1"/>
  <c r="F323" i="8"/>
  <c r="F412" i="8" s="1"/>
  <c r="AJ323" i="8"/>
  <c r="AJ412" i="8" s="1"/>
  <c r="AD323" i="8"/>
  <c r="AD412" i="8" s="1"/>
  <c r="W323" i="8"/>
  <c r="W412" i="8" s="1"/>
  <c r="R323" i="8"/>
  <c r="R412" i="8" s="1"/>
  <c r="J323" i="8"/>
  <c r="J412" i="8" s="1"/>
  <c r="E323" i="8"/>
  <c r="E412" i="8" s="1"/>
  <c r="AH323" i="8"/>
  <c r="AH412" i="8" s="1"/>
  <c r="AC323" i="8"/>
  <c r="AC412" i="8" s="1"/>
  <c r="V323" i="8"/>
  <c r="V412" i="8" s="1"/>
  <c r="N323" i="8"/>
  <c r="N412" i="8" s="1"/>
  <c r="I323" i="8"/>
  <c r="I412" i="8" s="1"/>
  <c r="D323" i="8"/>
  <c r="D412" i="8" s="1"/>
  <c r="AL323" i="8"/>
  <c r="AL412" i="8" s="1"/>
  <c r="AG323" i="8"/>
  <c r="AG412" i="8" s="1"/>
  <c r="Z323" i="8"/>
  <c r="Z412" i="8" s="1"/>
  <c r="T323" i="8"/>
  <c r="T412" i="8" s="1"/>
  <c r="M323" i="8"/>
  <c r="M412" i="8" s="1"/>
  <c r="H323" i="8"/>
  <c r="H412" i="8" s="1"/>
  <c r="F233" i="7"/>
  <c r="J233" i="7"/>
  <c r="D233" i="7"/>
  <c r="G233" i="7"/>
  <c r="K233" i="7"/>
  <c r="E233" i="7"/>
  <c r="I233" i="7"/>
  <c r="H233" i="7"/>
  <c r="L233" i="7"/>
  <c r="M233" i="7"/>
  <c r="T233" i="7"/>
  <c r="AC233" i="7"/>
  <c r="S233" i="7"/>
  <c r="AD233" i="7"/>
  <c r="Y233" i="7"/>
  <c r="AF233" i="7"/>
  <c r="R233" i="7"/>
  <c r="AJ233" i="7"/>
  <c r="Q233" i="7"/>
  <c r="AE233" i="7"/>
  <c r="V233" i="7"/>
  <c r="U233" i="7"/>
  <c r="AI233" i="7"/>
  <c r="AK233" i="7"/>
  <c r="X233" i="7"/>
  <c r="AG233" i="7"/>
  <c r="W233" i="7"/>
  <c r="AH233" i="7"/>
  <c r="AJ322" i="7"/>
  <c r="AJ411" i="7" s="1"/>
  <c r="AF322" i="7"/>
  <c r="AF411" i="7" s="1"/>
  <c r="AB322" i="7"/>
  <c r="AB411" i="7" s="1"/>
  <c r="AI322" i="7"/>
  <c r="AI411" i="7" s="1"/>
  <c r="AE322" i="7"/>
  <c r="AE411" i="7" s="1"/>
  <c r="AH322" i="7"/>
  <c r="AH411" i="7" s="1"/>
  <c r="AD322" i="7"/>
  <c r="AD411" i="7" s="1"/>
  <c r="AG322" i="7"/>
  <c r="AG411" i="7" s="1"/>
  <c r="X322" i="7"/>
  <c r="X411" i="7" s="1"/>
  <c r="T322" i="7"/>
  <c r="T411" i="7" s="1"/>
  <c r="P322" i="7"/>
  <c r="P411" i="7" s="1"/>
  <c r="AC322" i="7"/>
  <c r="AC411" i="7" s="1"/>
  <c r="V322" i="7"/>
  <c r="V411" i="7" s="1"/>
  <c r="Q322" i="7"/>
  <c r="Q411" i="7" s="1"/>
  <c r="AK322" i="7"/>
  <c r="AK411" i="7" s="1"/>
  <c r="U322" i="7"/>
  <c r="U411" i="7" s="1"/>
  <c r="Y322" i="7"/>
  <c r="Y411" i="7" s="1"/>
  <c r="S322" i="7"/>
  <c r="S411" i="7" s="1"/>
  <c r="W322" i="7"/>
  <c r="W411" i="7" s="1"/>
  <c r="R322" i="7"/>
  <c r="R411" i="7" s="1"/>
  <c r="H322" i="7"/>
  <c r="H411" i="7" s="1"/>
  <c r="L322" i="7"/>
  <c r="L411" i="7" s="1"/>
  <c r="D322" i="7"/>
  <c r="D411" i="7" s="1"/>
  <c r="E322" i="7"/>
  <c r="E411" i="7" s="1"/>
  <c r="I322" i="7"/>
  <c r="I411" i="7" s="1"/>
  <c r="M322" i="7"/>
  <c r="M411" i="7" s="1"/>
  <c r="F322" i="7"/>
  <c r="F411" i="7" s="1"/>
  <c r="J322" i="7"/>
  <c r="J411" i="7" s="1"/>
  <c r="G322" i="7"/>
  <c r="G411" i="7" s="1"/>
  <c r="K322" i="7"/>
  <c r="K411" i="7" s="1"/>
  <c r="V131" i="8"/>
  <c r="AE129" i="6"/>
  <c r="AF131" i="10"/>
  <c r="D129" i="6"/>
  <c r="H130" i="7"/>
  <c r="AI129" i="6"/>
  <c r="AK131" i="10"/>
  <c r="AD130" i="7"/>
  <c r="AJ131" i="8"/>
  <c r="AE131" i="10"/>
  <c r="Y131" i="8"/>
  <c r="AK131" i="8"/>
  <c r="V131" i="10"/>
  <c r="G130" i="7"/>
  <c r="AE131" i="8"/>
  <c r="AH129" i="6"/>
  <c r="X131" i="10"/>
  <c r="AH131" i="10"/>
  <c r="R131" i="8"/>
  <c r="M129" i="6"/>
  <c r="X130" i="7"/>
  <c r="Q129" i="6"/>
  <c r="AG129" i="6"/>
  <c r="AH130" i="7"/>
  <c r="AG131" i="10"/>
  <c r="AF131" i="8"/>
  <c r="AL131" i="8"/>
  <c r="I129" i="6"/>
  <c r="AB131" i="7"/>
  <c r="AC129" i="6"/>
  <c r="I130" i="7"/>
  <c r="K130" i="7"/>
  <c r="S130" i="7"/>
  <c r="L129" i="6"/>
  <c r="AI131" i="10"/>
  <c r="F130" i="7"/>
  <c r="AD131" i="10"/>
  <c r="AJ129" i="6"/>
  <c r="U131" i="8"/>
  <c r="L130" i="7"/>
  <c r="T131" i="8"/>
  <c r="AD131" i="8"/>
  <c r="AC130" i="7"/>
  <c r="U131" i="10"/>
  <c r="AH131" i="8"/>
  <c r="Z131" i="10"/>
  <c r="U129" i="6"/>
  <c r="F129" i="6"/>
  <c r="U130" i="7"/>
  <c r="E130" i="7"/>
  <c r="Y130" i="7"/>
  <c r="W129" i="6"/>
  <c r="X131" i="8"/>
  <c r="AK129" i="6"/>
  <c r="T129" i="6"/>
  <c r="AG131" i="8"/>
  <c r="W131" i="10"/>
  <c r="T131" i="10"/>
  <c r="V130" i="7"/>
  <c r="R130" i="7"/>
  <c r="D130" i="7"/>
  <c r="X129" i="6"/>
  <c r="S131" i="10"/>
  <c r="S129" i="6"/>
  <c r="J130" i="7"/>
  <c r="AC130" i="10"/>
  <c r="Z131" i="8"/>
  <c r="R129" i="6"/>
  <c r="G129" i="6"/>
  <c r="Y131" i="10"/>
  <c r="AG130" i="7"/>
  <c r="H129" i="6"/>
  <c r="W130" i="7"/>
  <c r="K129" i="6"/>
  <c r="J129" i="6"/>
  <c r="AL131" i="10"/>
  <c r="V129" i="6"/>
  <c r="T130" i="7"/>
  <c r="AI131" i="8"/>
  <c r="AJ131" i="10"/>
  <c r="S131" i="8"/>
  <c r="AE130" i="7"/>
  <c r="W131" i="8"/>
  <c r="Y129" i="6"/>
  <c r="AF130" i="7"/>
  <c r="AF129" i="6"/>
  <c r="AI130" i="7"/>
  <c r="AJ130" i="7"/>
  <c r="AK130" i="7"/>
  <c r="E129" i="6"/>
  <c r="AD129" i="6"/>
  <c r="M130" i="7"/>
  <c r="F353" i="11" l="1"/>
  <c r="N355" i="11"/>
  <c r="R352" i="11"/>
  <c r="I351" i="11"/>
  <c r="AG353" i="11"/>
  <c r="AI352" i="11"/>
  <c r="G350" i="11"/>
  <c r="M355" i="11"/>
  <c r="AK356" i="11"/>
  <c r="L350" i="11"/>
  <c r="K355" i="11"/>
  <c r="W353" i="11"/>
  <c r="N351" i="11"/>
  <c r="E353" i="11"/>
  <c r="U350" i="11"/>
  <c r="AD353" i="11"/>
  <c r="Z354" i="11"/>
  <c r="AL354" i="11"/>
  <c r="M356" i="11"/>
  <c r="AH356" i="11"/>
  <c r="V356" i="11"/>
  <c r="AE351" i="11"/>
  <c r="AF353" i="11"/>
  <c r="K351" i="11"/>
  <c r="Q351" i="11"/>
  <c r="AK350" i="11"/>
  <c r="H350" i="11"/>
  <c r="AD350" i="11"/>
  <c r="V354" i="11"/>
  <c r="AC356" i="11"/>
  <c r="E352" i="11"/>
  <c r="H354" i="11"/>
  <c r="N354" i="11"/>
  <c r="Y350" i="11"/>
  <c r="Y354" i="11"/>
  <c r="G356" i="11"/>
  <c r="L353" i="11"/>
  <c r="I356" i="11"/>
  <c r="Z355" i="11"/>
  <c r="F352" i="11"/>
  <c r="AC355" i="11"/>
  <c r="Z353" i="11"/>
  <c r="F356" i="11"/>
  <c r="AD355" i="11"/>
  <c r="AL353" i="11"/>
  <c r="AH355" i="11"/>
  <c r="U352" i="11"/>
  <c r="Q355" i="11"/>
  <c r="AC351" i="11"/>
  <c r="N353" i="11"/>
  <c r="AI350" i="11"/>
  <c r="U356" i="11"/>
  <c r="AJ354" i="11"/>
  <c r="AC353" i="11"/>
  <c r="Q350" i="11"/>
  <c r="M353" i="11"/>
  <c r="U355" i="11"/>
  <c r="J355" i="11"/>
  <c r="K356" i="11"/>
  <c r="U351" i="11"/>
  <c r="K322" i="6"/>
  <c r="G355" i="11"/>
  <c r="AL351" i="11"/>
  <c r="AG354" i="11"/>
  <c r="Z352" i="11"/>
  <c r="J351" i="11"/>
  <c r="AK352" i="11"/>
  <c r="N356" i="11"/>
  <c r="AK351" i="11"/>
  <c r="S351" i="11"/>
  <c r="AG351" i="11"/>
  <c r="AJ356" i="11"/>
  <c r="AE352" i="11"/>
  <c r="L351" i="11"/>
  <c r="R354" i="11"/>
  <c r="AF350" i="11"/>
  <c r="X350" i="11"/>
  <c r="W355" i="11"/>
  <c r="N352" i="11"/>
  <c r="AL355" i="11"/>
  <c r="M350" i="11"/>
  <c r="G352" i="11"/>
  <c r="AF352" i="11"/>
  <c r="Q353" i="11"/>
  <c r="Q352" i="11"/>
  <c r="AC352" i="11"/>
  <c r="AC131" i="11"/>
  <c r="AC235" i="11" s="1"/>
  <c r="Q131" i="11"/>
  <c r="Q235" i="11" s="1"/>
  <c r="T131" i="11"/>
  <c r="L131" i="11"/>
  <c r="L235" i="11" s="1"/>
  <c r="AL131" i="11"/>
  <c r="AL235" i="11" s="1"/>
  <c r="AD131" i="11"/>
  <c r="AD235" i="11" s="1"/>
  <c r="AG131" i="11"/>
  <c r="U131" i="11"/>
  <c r="AI131" i="11"/>
  <c r="AI235" i="11" s="1"/>
  <c r="K131" i="11"/>
  <c r="K235" i="11" s="1"/>
  <c r="G131" i="11"/>
  <c r="G235" i="11" s="1"/>
  <c r="S131" i="11"/>
  <c r="M131" i="11"/>
  <c r="M235" i="11" s="1"/>
  <c r="I131" i="11"/>
  <c r="I235" i="11" s="1"/>
  <c r="E131" i="11"/>
  <c r="E235" i="11" s="1"/>
  <c r="AF131" i="11"/>
  <c r="AJ131" i="11"/>
  <c r="AJ235" i="11" s="1"/>
  <c r="V131" i="11"/>
  <c r="F131" i="11"/>
  <c r="F235" i="11" s="1"/>
  <c r="R131" i="11"/>
  <c r="AH131" i="11"/>
  <c r="AH235" i="11" s="1"/>
  <c r="Z131" i="11"/>
  <c r="Z235" i="11" s="1"/>
  <c r="J131" i="11"/>
  <c r="J235" i="11" s="1"/>
  <c r="H131" i="11"/>
  <c r="H235" i="11" s="1"/>
  <c r="N131" i="11"/>
  <c r="N235" i="11" s="1"/>
  <c r="W131" i="11"/>
  <c r="W235" i="11" s="1"/>
  <c r="X131" i="11"/>
  <c r="AE131" i="11"/>
  <c r="AK131" i="11"/>
  <c r="AK235" i="11" s="1"/>
  <c r="Y131" i="11"/>
  <c r="Y235" i="11" s="1"/>
  <c r="L73" i="9"/>
  <c r="BI434" i="14"/>
  <c r="D73" i="9"/>
  <c r="BA434" i="14"/>
  <c r="G73" i="9"/>
  <c r="BD434" i="14"/>
  <c r="F73" i="9"/>
  <c r="BC434" i="14"/>
  <c r="K73" i="9"/>
  <c r="BH434" i="14"/>
  <c r="Y71" i="9"/>
  <c r="AK71" i="9"/>
  <c r="AF72" i="9"/>
  <c r="T72" i="9"/>
  <c r="AB72" i="9"/>
  <c r="P72" i="9"/>
  <c r="AH72" i="9"/>
  <c r="V72" i="9"/>
  <c r="AD72" i="9"/>
  <c r="R72" i="9"/>
  <c r="AH351" i="11"/>
  <c r="S356" i="11"/>
  <c r="AJ351" i="11"/>
  <c r="AG350" i="11"/>
  <c r="J356" i="11"/>
  <c r="I350" i="11"/>
  <c r="AI354" i="11"/>
  <c r="AE350" i="11"/>
  <c r="W352" i="11"/>
  <c r="Q132" i="12"/>
  <c r="Q236" i="12" s="1"/>
  <c r="R132" i="12"/>
  <c r="R236" i="12" s="1"/>
  <c r="I132" i="12"/>
  <c r="I236" i="12" s="1"/>
  <c r="X132" i="12"/>
  <c r="AJ132" i="12"/>
  <c r="AK132" i="12"/>
  <c r="AK236" i="12" s="1"/>
  <c r="AG132" i="12"/>
  <c r="AG236" i="12" s="1"/>
  <c r="K132" i="12"/>
  <c r="K236" i="12" s="1"/>
  <c r="AI132" i="12"/>
  <c r="M132" i="12"/>
  <c r="M236" i="12" s="1"/>
  <c r="AD132" i="12"/>
  <c r="AD236" i="12" s="1"/>
  <c r="F132" i="12"/>
  <c r="F236" i="12" s="1"/>
  <c r="V132" i="12"/>
  <c r="T132" i="12"/>
  <c r="J132" i="12"/>
  <c r="J236" i="12" s="1"/>
  <c r="Y132" i="12"/>
  <c r="N132" i="12"/>
  <c r="N236" i="12" s="1"/>
  <c r="S132" i="12"/>
  <c r="E132" i="12"/>
  <c r="E236" i="12" s="1"/>
  <c r="U132" i="12"/>
  <c r="L132" i="12"/>
  <c r="L236" i="12" s="1"/>
  <c r="AE132" i="12"/>
  <c r="AE236" i="12" s="1"/>
  <c r="AL132" i="12"/>
  <c r="AL236" i="12" s="1"/>
  <c r="G132" i="12"/>
  <c r="G236" i="12" s="1"/>
  <c r="AH132" i="12"/>
  <c r="AF132" i="12"/>
  <c r="AF236" i="12" s="1"/>
  <c r="H132" i="12"/>
  <c r="H236" i="12" s="1"/>
  <c r="Z132" i="12"/>
  <c r="W132" i="12"/>
  <c r="AC132" i="12"/>
  <c r="F322" i="6"/>
  <c r="F411" i="6" s="1"/>
  <c r="I73" i="9"/>
  <c r="BF434" i="14"/>
  <c r="U354" i="11"/>
  <c r="L356" i="11"/>
  <c r="S355" i="11"/>
  <c r="K352" i="11"/>
  <c r="X352" i="11"/>
  <c r="AC354" i="11"/>
  <c r="I354" i="11"/>
  <c r="AE355" i="11"/>
  <c r="H73" i="9"/>
  <c r="BE434" i="14"/>
  <c r="BJ434" i="14"/>
  <c r="J73" i="9"/>
  <c r="BG434" i="14"/>
  <c r="E73" i="9"/>
  <c r="BB434" i="14"/>
  <c r="AI72" i="9"/>
  <c r="W72" i="9"/>
  <c r="AG72" i="9"/>
  <c r="U72" i="9"/>
  <c r="M72" i="9"/>
  <c r="AE72" i="9"/>
  <c r="S72" i="9"/>
  <c r="AJ72" i="9"/>
  <c r="X72" i="9"/>
  <c r="AC72" i="9"/>
  <c r="Q72" i="9"/>
  <c r="S353" i="11"/>
  <c r="X354" i="11"/>
  <c r="E351" i="11"/>
  <c r="AK355" i="11"/>
  <c r="U353" i="11"/>
  <c r="L354" i="11"/>
  <c r="AF354" i="11"/>
  <c r="Q354" i="11"/>
  <c r="H351" i="11"/>
  <c r="AD351" i="11"/>
  <c r="X440" i="14"/>
  <c r="S441" i="14"/>
  <c r="Z440" i="14"/>
  <c r="T440" i="14"/>
  <c r="Y440" i="14"/>
  <c r="T447" i="13"/>
  <c r="Z449" i="13"/>
  <c r="R441" i="13"/>
  <c r="S444" i="13"/>
  <c r="V440" i="13"/>
  <c r="U446" i="13"/>
  <c r="W440" i="13"/>
  <c r="Y445" i="13"/>
  <c r="X447" i="13"/>
  <c r="M435" i="14"/>
  <c r="AW434" i="14"/>
  <c r="E435" i="14"/>
  <c r="AO434" i="14"/>
  <c r="AU434" i="14"/>
  <c r="K435" i="14"/>
  <c r="F435" i="14"/>
  <c r="AP434" i="14"/>
  <c r="J435" i="14"/>
  <c r="AT434" i="14"/>
  <c r="I435" i="14"/>
  <c r="AS434" i="14"/>
  <c r="N435" i="14"/>
  <c r="AX434" i="14"/>
  <c r="AR434" i="14"/>
  <c r="H435" i="14"/>
  <c r="AQ434" i="14"/>
  <c r="G435" i="14"/>
  <c r="L435" i="14"/>
  <c r="AV434" i="14"/>
  <c r="L435" i="13"/>
  <c r="BH435" i="13" s="1"/>
  <c r="AV434" i="13"/>
  <c r="M435" i="13"/>
  <c r="BI435" i="13" s="1"/>
  <c r="AW434" i="13"/>
  <c r="E435" i="13"/>
  <c r="BA435" i="13" s="1"/>
  <c r="AO434" i="13"/>
  <c r="AX433" i="13"/>
  <c r="N434" i="13"/>
  <c r="BJ434" i="13" s="1"/>
  <c r="F435" i="13"/>
  <c r="BB435" i="13" s="1"/>
  <c r="AP434" i="13"/>
  <c r="J435" i="13"/>
  <c r="BF435" i="13" s="1"/>
  <c r="AT434" i="13"/>
  <c r="AQ434" i="13"/>
  <c r="G435" i="13"/>
  <c r="BC435" i="13" s="1"/>
  <c r="I435" i="13"/>
  <c r="BE435" i="13" s="1"/>
  <c r="AS434" i="13"/>
  <c r="H435" i="13"/>
  <c r="BD435" i="13" s="1"/>
  <c r="AR434" i="13"/>
  <c r="AU434" i="13"/>
  <c r="K435" i="13"/>
  <c r="BG435" i="13" s="1"/>
  <c r="W396" i="12"/>
  <c r="AU395" i="12"/>
  <c r="Z396" i="12"/>
  <c r="AX395" i="12"/>
  <c r="Q396" i="12"/>
  <c r="AO395" i="12"/>
  <c r="S396" i="12"/>
  <c r="AQ395" i="12"/>
  <c r="R396" i="12"/>
  <c r="AP395" i="12"/>
  <c r="T396" i="12"/>
  <c r="AR395" i="12"/>
  <c r="V396" i="12"/>
  <c r="AT395" i="12"/>
  <c r="U396" i="12"/>
  <c r="AS395" i="12"/>
  <c r="E398" i="12"/>
  <c r="AJ396" i="12"/>
  <c r="BH395" i="12"/>
  <c r="AF396" i="12"/>
  <c r="BD395" i="12"/>
  <c r="AE396" i="12"/>
  <c r="BC395" i="12"/>
  <c r="L397" i="12"/>
  <c r="AV396" i="12"/>
  <c r="K398" i="12"/>
  <c r="AI396" i="12"/>
  <c r="BG395" i="12"/>
  <c r="AL396" i="12"/>
  <c r="BJ395" i="12"/>
  <c r="AK396" i="12"/>
  <c r="BI395" i="12"/>
  <c r="AG396" i="12"/>
  <c r="BE395" i="12"/>
  <c r="I398" i="12"/>
  <c r="F398" i="12"/>
  <c r="AD396" i="12"/>
  <c r="BB395" i="12"/>
  <c r="N398" i="12"/>
  <c r="AC396" i="12"/>
  <c r="BA395" i="12"/>
  <c r="AH396" i="12"/>
  <c r="BF395" i="12"/>
  <c r="J398" i="12"/>
  <c r="M397" i="12"/>
  <c r="AW396" i="12"/>
  <c r="H398" i="12"/>
  <c r="G398" i="12"/>
  <c r="S396" i="11"/>
  <c r="AQ395" i="11"/>
  <c r="Y396" i="11"/>
  <c r="AW395" i="11"/>
  <c r="U396" i="11"/>
  <c r="AS395" i="11"/>
  <c r="X396" i="11"/>
  <c r="AV395" i="11"/>
  <c r="V396" i="11"/>
  <c r="AT395" i="11"/>
  <c r="R396" i="11"/>
  <c r="AP395" i="11"/>
  <c r="AJ396" i="11"/>
  <c r="BH395" i="11"/>
  <c r="AD396" i="11"/>
  <c r="BB395" i="11"/>
  <c r="M398" i="11"/>
  <c r="AI396" i="11"/>
  <c r="BG395" i="11"/>
  <c r="F398" i="11"/>
  <c r="J398" i="11"/>
  <c r="AE396" i="11"/>
  <c r="BC395" i="11"/>
  <c r="AG396" i="11"/>
  <c r="BE395" i="11"/>
  <c r="AF396" i="11"/>
  <c r="BD395" i="11"/>
  <c r="I398" i="11"/>
  <c r="L398" i="11"/>
  <c r="G398" i="11"/>
  <c r="AL396" i="11"/>
  <c r="BJ395" i="11"/>
  <c r="K397" i="11"/>
  <c r="AU396" i="11"/>
  <c r="H397" i="11"/>
  <c r="AR396" i="11"/>
  <c r="AK396" i="11"/>
  <c r="BI395" i="11"/>
  <c r="N396" i="11"/>
  <c r="AX395" i="11"/>
  <c r="AH396" i="11"/>
  <c r="BF395" i="11"/>
  <c r="E397" i="11"/>
  <c r="AO396" i="11"/>
  <c r="BA396" i="11"/>
  <c r="E233" i="6"/>
  <c r="I233" i="6"/>
  <c r="D233" i="6"/>
  <c r="H233" i="6"/>
  <c r="G233" i="6"/>
  <c r="J233" i="6"/>
  <c r="K233" i="6"/>
  <c r="L233" i="6"/>
  <c r="F233" i="6"/>
  <c r="AJ233" i="6"/>
  <c r="AJ323" i="6" s="1"/>
  <c r="V233" i="6"/>
  <c r="W233" i="6"/>
  <c r="AH233" i="6"/>
  <c r="T233" i="6"/>
  <c r="AK233" i="6"/>
  <c r="M233" i="6"/>
  <c r="AC233" i="6"/>
  <c r="S233" i="6"/>
  <c r="Y233" i="6"/>
  <c r="AD233" i="6"/>
  <c r="R233" i="6"/>
  <c r="AI233" i="6"/>
  <c r="X233" i="6"/>
  <c r="AE233" i="6"/>
  <c r="U233" i="6"/>
  <c r="AG233" i="6"/>
  <c r="Q233" i="6"/>
  <c r="AF233" i="6"/>
  <c r="AB235" i="7"/>
  <c r="K411" i="6"/>
  <c r="C130" i="6"/>
  <c r="C233" i="6"/>
  <c r="D322" i="6"/>
  <c r="D411" i="6" s="1"/>
  <c r="H322" i="6"/>
  <c r="H411" i="6" s="1"/>
  <c r="E322" i="6"/>
  <c r="E411" i="6" s="1"/>
  <c r="C322" i="6"/>
  <c r="C411" i="6" s="1"/>
  <c r="I322" i="6"/>
  <c r="I411" i="6" s="1"/>
  <c r="J322" i="6"/>
  <c r="J411" i="6" s="1"/>
  <c r="G322" i="6"/>
  <c r="G411" i="6" s="1"/>
  <c r="L322" i="6"/>
  <c r="L411" i="6" s="1"/>
  <c r="AB322" i="6"/>
  <c r="AB411" i="6" s="1"/>
  <c r="M322" i="6"/>
  <c r="M411" i="6" s="1"/>
  <c r="AC322" i="6"/>
  <c r="AC411" i="6" s="1"/>
  <c r="S322" i="6"/>
  <c r="S411" i="6" s="1"/>
  <c r="U322" i="6"/>
  <c r="U411" i="6" s="1"/>
  <c r="AD322" i="6"/>
  <c r="AD411" i="6" s="1"/>
  <c r="AJ322" i="6"/>
  <c r="AJ411" i="6" s="1"/>
  <c r="AF322" i="6"/>
  <c r="AF411" i="6" s="1"/>
  <c r="V322" i="6"/>
  <c r="V411" i="6" s="1"/>
  <c r="AH322" i="6"/>
  <c r="AH411" i="6" s="1"/>
  <c r="AG322" i="6"/>
  <c r="AG411" i="6" s="1"/>
  <c r="Q322" i="6"/>
  <c r="Q411" i="6" s="1"/>
  <c r="AI322" i="6"/>
  <c r="AI411" i="6" s="1"/>
  <c r="Y322" i="6"/>
  <c r="Y411" i="6" s="1"/>
  <c r="T322" i="6"/>
  <c r="T411" i="6" s="1"/>
  <c r="W322" i="6"/>
  <c r="W411" i="6" s="1"/>
  <c r="X322" i="6"/>
  <c r="X411" i="6" s="1"/>
  <c r="P322" i="6"/>
  <c r="P411" i="6" s="1"/>
  <c r="AK322" i="6"/>
  <c r="AK411" i="6" s="1"/>
  <c r="AE322" i="6"/>
  <c r="AE411" i="6" s="1"/>
  <c r="R322" i="6"/>
  <c r="R411" i="6" s="1"/>
  <c r="C133" i="7"/>
  <c r="C236" i="7"/>
  <c r="C326" i="7" s="1"/>
  <c r="C415" i="7" s="1"/>
  <c r="O132" i="7"/>
  <c r="AA132" i="7" s="1"/>
  <c r="L323" i="6"/>
  <c r="X236" i="12"/>
  <c r="U236" i="12"/>
  <c r="AH236" i="12"/>
  <c r="AJ236" i="12"/>
  <c r="AI236" i="12"/>
  <c r="Z236" i="12"/>
  <c r="T236" i="12"/>
  <c r="Y236" i="12"/>
  <c r="V236" i="12"/>
  <c r="W236" i="12"/>
  <c r="S236" i="12"/>
  <c r="AC235" i="12"/>
  <c r="D236" i="12"/>
  <c r="D133" i="12"/>
  <c r="P132" i="12"/>
  <c r="AB132" i="12" s="1"/>
  <c r="AI325" i="12"/>
  <c r="AE325" i="12"/>
  <c r="Y325" i="12"/>
  <c r="Y414" i="12" s="1"/>
  <c r="U325" i="12"/>
  <c r="Q325" i="12"/>
  <c r="K325" i="12"/>
  <c r="G325" i="12"/>
  <c r="AL325" i="12"/>
  <c r="AH325" i="12"/>
  <c r="AD325" i="12"/>
  <c r="X325" i="12"/>
  <c r="X414" i="12" s="1"/>
  <c r="T325" i="12"/>
  <c r="N325" i="12"/>
  <c r="J325" i="12"/>
  <c r="F325" i="12"/>
  <c r="AK325" i="12"/>
  <c r="AC325" i="12"/>
  <c r="S325" i="12"/>
  <c r="I325" i="12"/>
  <c r="AJ325" i="12"/>
  <c r="Z325" i="12"/>
  <c r="R325" i="12"/>
  <c r="H325" i="12"/>
  <c r="AG325" i="12"/>
  <c r="W325" i="12"/>
  <c r="M325" i="12"/>
  <c r="E325" i="12"/>
  <c r="AF325" i="12"/>
  <c r="V325" i="12"/>
  <c r="L325" i="12"/>
  <c r="D325" i="12"/>
  <c r="D414" i="12" s="1"/>
  <c r="T235" i="11"/>
  <c r="V235" i="11"/>
  <c r="AG235" i="11"/>
  <c r="R235" i="11"/>
  <c r="U235" i="11"/>
  <c r="AE235" i="11"/>
  <c r="AF235" i="11"/>
  <c r="S235" i="11"/>
  <c r="X235" i="11"/>
  <c r="D235" i="11"/>
  <c r="D132" i="11"/>
  <c r="AL324" i="11"/>
  <c r="AH324" i="11"/>
  <c r="AD324" i="11"/>
  <c r="X324" i="11"/>
  <c r="T324" i="11"/>
  <c r="T413" i="11" s="1"/>
  <c r="N324" i="11"/>
  <c r="J324" i="11"/>
  <c r="F324" i="11"/>
  <c r="AI324" i="11"/>
  <c r="AC324" i="11"/>
  <c r="AC413" i="11" s="1"/>
  <c r="V324" i="11"/>
  <c r="Q324" i="11"/>
  <c r="Q413" i="11" s="1"/>
  <c r="I324" i="11"/>
  <c r="D324" i="11"/>
  <c r="D413" i="11" s="1"/>
  <c r="AG324" i="11"/>
  <c r="Z324" i="11"/>
  <c r="Z413" i="11" s="1"/>
  <c r="U324" i="11"/>
  <c r="M324" i="11"/>
  <c r="H324" i="11"/>
  <c r="AK324" i="11"/>
  <c r="AF324" i="11"/>
  <c r="Y324" i="11"/>
  <c r="S324" i="11"/>
  <c r="L324" i="11"/>
  <c r="G324" i="11"/>
  <c r="AE324" i="11"/>
  <c r="E324" i="11"/>
  <c r="W324" i="11"/>
  <c r="W413" i="11" s="1"/>
  <c r="R324" i="11"/>
  <c r="AJ324" i="11"/>
  <c r="K324" i="11"/>
  <c r="AE235" i="8"/>
  <c r="S235" i="8"/>
  <c r="Y235" i="8"/>
  <c r="AK235" i="8"/>
  <c r="T235" i="8"/>
  <c r="AF235" i="8"/>
  <c r="X235" i="8"/>
  <c r="AJ235" i="8"/>
  <c r="AI235" i="8"/>
  <c r="W235" i="8"/>
  <c r="AG235" i="8"/>
  <c r="U235" i="8"/>
  <c r="AD235" i="8"/>
  <c r="R235" i="8"/>
  <c r="AH235" i="8"/>
  <c r="V235" i="8"/>
  <c r="N235" i="8"/>
  <c r="AL235" i="8"/>
  <c r="Z235" i="8"/>
  <c r="L235" i="10"/>
  <c r="H235" i="10"/>
  <c r="K235" i="10"/>
  <c r="G235" i="10"/>
  <c r="N235" i="10"/>
  <c r="J235" i="10"/>
  <c r="F235" i="10"/>
  <c r="M235" i="10"/>
  <c r="I235" i="10"/>
  <c r="E235" i="10"/>
  <c r="AD235" i="10"/>
  <c r="AJ235" i="10"/>
  <c r="AG235" i="10"/>
  <c r="AE235" i="10"/>
  <c r="W235" i="10"/>
  <c r="T235" i="10"/>
  <c r="Y235" i="10"/>
  <c r="AF235" i="10"/>
  <c r="AH235" i="10"/>
  <c r="AK235" i="10"/>
  <c r="AI235" i="10"/>
  <c r="AL235" i="10"/>
  <c r="V235" i="10"/>
  <c r="X235" i="10"/>
  <c r="U235" i="10"/>
  <c r="Z235" i="10"/>
  <c r="S235" i="10"/>
  <c r="K235" i="8"/>
  <c r="G235" i="8"/>
  <c r="J235" i="8"/>
  <c r="F235" i="8"/>
  <c r="M235" i="8"/>
  <c r="I235" i="8"/>
  <c r="E235" i="8"/>
  <c r="L235" i="8"/>
  <c r="H235" i="8"/>
  <c r="AC234" i="10"/>
  <c r="AC324" i="10" s="1"/>
  <c r="AC413" i="10" s="1"/>
  <c r="D235" i="10"/>
  <c r="D132" i="10"/>
  <c r="P131" i="10"/>
  <c r="AB131" i="10" s="1"/>
  <c r="AK324" i="10"/>
  <c r="AK413" i="10" s="1"/>
  <c r="AG324" i="10"/>
  <c r="AG413" i="10" s="1"/>
  <c r="W324" i="10"/>
  <c r="W413" i="10" s="1"/>
  <c r="S324" i="10"/>
  <c r="S413" i="10" s="1"/>
  <c r="M324" i="10"/>
  <c r="M413" i="10" s="1"/>
  <c r="I324" i="10"/>
  <c r="I413" i="10" s="1"/>
  <c r="E324" i="10"/>
  <c r="E413" i="10" s="1"/>
  <c r="AJ324" i="10"/>
  <c r="AJ413" i="10" s="1"/>
  <c r="AF324" i="10"/>
  <c r="AF413" i="10" s="1"/>
  <c r="Z324" i="10"/>
  <c r="Z413" i="10" s="1"/>
  <c r="V324" i="10"/>
  <c r="V413" i="10" s="1"/>
  <c r="R324" i="10"/>
  <c r="R413" i="10" s="1"/>
  <c r="L324" i="10"/>
  <c r="L413" i="10" s="1"/>
  <c r="H324" i="10"/>
  <c r="H413" i="10" s="1"/>
  <c r="D324" i="10"/>
  <c r="D413" i="10" s="1"/>
  <c r="AI324" i="10"/>
  <c r="AI413" i="10" s="1"/>
  <c r="AE324" i="10"/>
  <c r="AE413" i="10" s="1"/>
  <c r="Y324" i="10"/>
  <c r="Y413" i="10" s="1"/>
  <c r="U324" i="10"/>
  <c r="U413" i="10" s="1"/>
  <c r="Q324" i="10"/>
  <c r="Q413" i="10" s="1"/>
  <c r="K324" i="10"/>
  <c r="K413" i="10" s="1"/>
  <c r="G324" i="10"/>
  <c r="G413" i="10" s="1"/>
  <c r="AD324" i="10"/>
  <c r="AD413" i="10" s="1"/>
  <c r="J324" i="10"/>
  <c r="J413" i="10" s="1"/>
  <c r="X324" i="10"/>
  <c r="X413" i="10" s="1"/>
  <c r="F324" i="10"/>
  <c r="F413" i="10" s="1"/>
  <c r="AL324" i="10"/>
  <c r="AL413" i="10" s="1"/>
  <c r="T324" i="10"/>
  <c r="T413" i="10" s="1"/>
  <c r="AH324" i="10"/>
  <c r="AH413" i="10" s="1"/>
  <c r="N324" i="10"/>
  <c r="N413" i="10" s="1"/>
  <c r="D235" i="8"/>
  <c r="D132" i="8"/>
  <c r="AI324" i="8"/>
  <c r="AI413" i="8" s="1"/>
  <c r="AJ324" i="8"/>
  <c r="AJ413" i="8" s="1"/>
  <c r="AF324" i="8"/>
  <c r="AF413" i="8" s="1"/>
  <c r="Z324" i="8"/>
  <c r="Z413" i="8" s="1"/>
  <c r="V324" i="8"/>
  <c r="V413" i="8" s="1"/>
  <c r="R324" i="8"/>
  <c r="R413" i="8" s="1"/>
  <c r="L324" i="8"/>
  <c r="L413" i="8" s="1"/>
  <c r="H324" i="8"/>
  <c r="H413" i="8" s="1"/>
  <c r="D324" i="8"/>
  <c r="D413" i="8" s="1"/>
  <c r="AG324" i="8"/>
  <c r="AG413" i="8" s="1"/>
  <c r="Y324" i="8"/>
  <c r="Y413" i="8" s="1"/>
  <c r="T324" i="8"/>
  <c r="T413" i="8" s="1"/>
  <c r="M324" i="8"/>
  <c r="M413" i="8" s="1"/>
  <c r="G324" i="8"/>
  <c r="G413" i="8" s="1"/>
  <c r="AL324" i="8"/>
  <c r="AL413" i="8" s="1"/>
  <c r="AE324" i="8"/>
  <c r="AE413" i="8" s="1"/>
  <c r="X324" i="8"/>
  <c r="X413" i="8" s="1"/>
  <c r="S324" i="8"/>
  <c r="S413" i="8" s="1"/>
  <c r="K324" i="8"/>
  <c r="K413" i="8" s="1"/>
  <c r="F324" i="8"/>
  <c r="F413" i="8" s="1"/>
  <c r="AK324" i="8"/>
  <c r="AK413" i="8" s="1"/>
  <c r="AD324" i="8"/>
  <c r="AD413" i="8" s="1"/>
  <c r="W324" i="8"/>
  <c r="W413" i="8" s="1"/>
  <c r="Q324" i="8"/>
  <c r="Q413" i="8" s="1"/>
  <c r="J324" i="8"/>
  <c r="J413" i="8" s="1"/>
  <c r="E324" i="8"/>
  <c r="E413" i="8" s="1"/>
  <c r="AH324" i="8"/>
  <c r="AH413" i="8" s="1"/>
  <c r="AC324" i="8"/>
  <c r="AC413" i="8" s="1"/>
  <c r="U324" i="8"/>
  <c r="U413" i="8" s="1"/>
  <c r="N324" i="8"/>
  <c r="N413" i="8" s="1"/>
  <c r="I324" i="8"/>
  <c r="I413" i="8" s="1"/>
  <c r="F234" i="7"/>
  <c r="J234" i="7"/>
  <c r="D234" i="7"/>
  <c r="G234" i="7"/>
  <c r="K234" i="7"/>
  <c r="E234" i="7"/>
  <c r="I234" i="7"/>
  <c r="H234" i="7"/>
  <c r="L234" i="7"/>
  <c r="M234" i="7"/>
  <c r="T234" i="7"/>
  <c r="AC234" i="7"/>
  <c r="S234" i="7"/>
  <c r="AD234" i="7"/>
  <c r="Y234" i="7"/>
  <c r="AF234" i="7"/>
  <c r="R234" i="7"/>
  <c r="AJ234" i="7"/>
  <c r="Q234" i="7"/>
  <c r="AE234" i="7"/>
  <c r="V234" i="7"/>
  <c r="U234" i="7"/>
  <c r="AI234" i="7"/>
  <c r="AK234" i="7"/>
  <c r="X234" i="7"/>
  <c r="AG234" i="7"/>
  <c r="W234" i="7"/>
  <c r="AH234" i="7"/>
  <c r="AH323" i="7"/>
  <c r="AH412" i="7" s="1"/>
  <c r="AD323" i="7"/>
  <c r="AD412" i="7" s="1"/>
  <c r="AK323" i="7"/>
  <c r="AK412" i="7" s="1"/>
  <c r="AG323" i="7"/>
  <c r="AG412" i="7" s="1"/>
  <c r="AC323" i="7"/>
  <c r="AC412" i="7" s="1"/>
  <c r="AJ323" i="7"/>
  <c r="AJ412" i="7" s="1"/>
  <c r="AF323" i="7"/>
  <c r="AF412" i="7" s="1"/>
  <c r="AB323" i="7"/>
  <c r="AB412" i="7" s="1"/>
  <c r="V323" i="7"/>
  <c r="V412" i="7" s="1"/>
  <c r="R323" i="7"/>
  <c r="R412" i="7" s="1"/>
  <c r="AI323" i="7"/>
  <c r="AI412" i="7" s="1"/>
  <c r="AE323" i="7"/>
  <c r="AE412" i="7" s="1"/>
  <c r="W323" i="7"/>
  <c r="W412" i="7" s="1"/>
  <c r="Q323" i="7"/>
  <c r="Q412" i="7" s="1"/>
  <c r="U323" i="7"/>
  <c r="U412" i="7" s="1"/>
  <c r="P323" i="7"/>
  <c r="P412" i="7" s="1"/>
  <c r="Y323" i="7"/>
  <c r="Y412" i="7" s="1"/>
  <c r="T323" i="7"/>
  <c r="T412" i="7" s="1"/>
  <c r="S323" i="7"/>
  <c r="S412" i="7" s="1"/>
  <c r="G323" i="7"/>
  <c r="G412" i="7" s="1"/>
  <c r="K323" i="7"/>
  <c r="K412" i="7" s="1"/>
  <c r="X323" i="7"/>
  <c r="X412" i="7" s="1"/>
  <c r="H323" i="7"/>
  <c r="H412" i="7" s="1"/>
  <c r="L323" i="7"/>
  <c r="L412" i="7" s="1"/>
  <c r="D323" i="7"/>
  <c r="D412" i="7" s="1"/>
  <c r="E323" i="7"/>
  <c r="E412" i="7" s="1"/>
  <c r="I323" i="7"/>
  <c r="I412" i="7" s="1"/>
  <c r="M323" i="7"/>
  <c r="M412" i="7" s="1"/>
  <c r="J323" i="7"/>
  <c r="J412" i="7" s="1"/>
  <c r="F323" i="7"/>
  <c r="F412" i="7" s="1"/>
  <c r="AJ132" i="8"/>
  <c r="T132" i="8"/>
  <c r="X132" i="8"/>
  <c r="Y130" i="6"/>
  <c r="Y131" i="7"/>
  <c r="AB132" i="7"/>
  <c r="AL132" i="10"/>
  <c r="M130" i="6"/>
  <c r="R131" i="7"/>
  <c r="G131" i="7"/>
  <c r="U130" i="6"/>
  <c r="AD131" i="7"/>
  <c r="I131" i="7"/>
  <c r="V132" i="10"/>
  <c r="AK132" i="10"/>
  <c r="W131" i="7"/>
  <c r="AH132" i="10"/>
  <c r="AD130" i="6"/>
  <c r="G130" i="6"/>
  <c r="AH131" i="7"/>
  <c r="S130" i="6"/>
  <c r="X131" i="7"/>
  <c r="U131" i="7"/>
  <c r="D131" i="7"/>
  <c r="R132" i="8"/>
  <c r="F131" i="7"/>
  <c r="Z132" i="10"/>
  <c r="U132" i="8"/>
  <c r="AL132" i="8"/>
  <c r="X130" i="6"/>
  <c r="V131" i="7"/>
  <c r="I130" i="6"/>
  <c r="W130" i="6"/>
  <c r="T132" i="10"/>
  <c r="K131" i="7"/>
  <c r="W132" i="10"/>
  <c r="R130" i="6"/>
  <c r="K130" i="6"/>
  <c r="AH132" i="8"/>
  <c r="S131" i="7"/>
  <c r="Y132" i="10"/>
  <c r="AF132" i="10"/>
  <c r="H130" i="6"/>
  <c r="AD132" i="8"/>
  <c r="E131" i="7"/>
  <c r="L131" i="7"/>
  <c r="J131" i="7"/>
  <c r="AJ130" i="6"/>
  <c r="AK130" i="6"/>
  <c r="S132" i="8"/>
  <c r="Y132" i="8"/>
  <c r="AI132" i="8"/>
  <c r="L130" i="6"/>
  <c r="F130" i="6"/>
  <c r="AH130" i="6"/>
  <c r="AG132" i="8"/>
  <c r="S132" i="10"/>
  <c r="AI132" i="10"/>
  <c r="AE132" i="8"/>
  <c r="AE130" i="6"/>
  <c r="AC131" i="7"/>
  <c r="AG130" i="6"/>
  <c r="AI130" i="6"/>
  <c r="AK131" i="7"/>
  <c r="AE132" i="10"/>
  <c r="AE131" i="7"/>
  <c r="T130" i="6"/>
  <c r="D130" i="6"/>
  <c r="AG132" i="10"/>
  <c r="Q130" i="6"/>
  <c r="AC131" i="10"/>
  <c r="AF131" i="7"/>
  <c r="AJ132" i="10"/>
  <c r="T131" i="7"/>
  <c r="AC130" i="6"/>
  <c r="X132" i="10"/>
  <c r="AF132" i="8"/>
  <c r="AI131" i="7"/>
  <c r="AG131" i="7"/>
  <c r="AJ131" i="7"/>
  <c r="AF130" i="6"/>
  <c r="V130" i="6"/>
  <c r="W132" i="8"/>
  <c r="AD132" i="10"/>
  <c r="M131" i="7"/>
  <c r="J130" i="6"/>
  <c r="E130" i="6"/>
  <c r="AK132" i="8"/>
  <c r="V132" i="8"/>
  <c r="H131" i="7"/>
  <c r="U132" i="10"/>
  <c r="Z132" i="8"/>
  <c r="AJ412" i="6" l="1"/>
  <c r="BJ435" i="14"/>
  <c r="I74" i="9"/>
  <c r="BF435" i="14"/>
  <c r="L74" i="9"/>
  <c r="BI435" i="14"/>
  <c r="Q132" i="11"/>
  <c r="Q236" i="11" s="1"/>
  <c r="AC132" i="11"/>
  <c r="AC236" i="11" s="1"/>
  <c r="G132" i="11"/>
  <c r="G236" i="11" s="1"/>
  <c r="V132" i="11"/>
  <c r="R132" i="11"/>
  <c r="AE132" i="11"/>
  <c r="AE236" i="11" s="1"/>
  <c r="K132" i="11"/>
  <c r="K236" i="11" s="1"/>
  <c r="AJ132" i="11"/>
  <c r="S132" i="11"/>
  <c r="U132" i="11"/>
  <c r="U236" i="11" s="1"/>
  <c r="H132" i="11"/>
  <c r="H236" i="11" s="1"/>
  <c r="AF132" i="11"/>
  <c r="AH132" i="11"/>
  <c r="M132" i="11"/>
  <c r="M236" i="11" s="1"/>
  <c r="T132" i="11"/>
  <c r="F132" i="11"/>
  <c r="F236" i="11" s="1"/>
  <c r="AL132" i="11"/>
  <c r="Z132" i="11"/>
  <c r="J132" i="11"/>
  <c r="J236" i="11" s="1"/>
  <c r="AD132" i="11"/>
  <c r="AK132" i="11"/>
  <c r="AK236" i="11" s="1"/>
  <c r="AI132" i="11"/>
  <c r="AI236" i="11" s="1"/>
  <c r="N132" i="11"/>
  <c r="N236" i="11" s="1"/>
  <c r="I132" i="11"/>
  <c r="I236" i="11" s="1"/>
  <c r="AG132" i="11"/>
  <c r="AG236" i="11" s="1"/>
  <c r="E132" i="11"/>
  <c r="E236" i="11" s="1"/>
  <c r="X132" i="11"/>
  <c r="L132" i="11"/>
  <c r="L236" i="11" s="1"/>
  <c r="W132" i="11"/>
  <c r="W236" i="11" s="1"/>
  <c r="Y132" i="11"/>
  <c r="Y236" i="11" s="1"/>
  <c r="R133" i="12"/>
  <c r="R237" i="12" s="1"/>
  <c r="Q133" i="12"/>
  <c r="Q237" i="12" s="1"/>
  <c r="I133" i="12"/>
  <c r="I237" i="12" s="1"/>
  <c r="S133" i="12"/>
  <c r="E133" i="12"/>
  <c r="E237" i="12" s="1"/>
  <c r="Y133" i="12"/>
  <c r="AD133" i="12"/>
  <c r="AD237" i="12" s="1"/>
  <c r="K133" i="12"/>
  <c r="K237" i="12" s="1"/>
  <c r="V133" i="12"/>
  <c r="M133" i="12"/>
  <c r="M237" i="12" s="1"/>
  <c r="N133" i="12"/>
  <c r="N237" i="12" s="1"/>
  <c r="T133" i="12"/>
  <c r="T237" i="12" s="1"/>
  <c r="AE133" i="12"/>
  <c r="X133" i="12"/>
  <c r="AK133" i="12"/>
  <c r="J133" i="12"/>
  <c r="J237" i="12" s="1"/>
  <c r="U133" i="12"/>
  <c r="AG133" i="12"/>
  <c r="F133" i="12"/>
  <c r="F237" i="12" s="1"/>
  <c r="L133" i="12"/>
  <c r="L237" i="12" s="1"/>
  <c r="AI133" i="12"/>
  <c r="AL133" i="12"/>
  <c r="AJ133" i="12"/>
  <c r="AJ237" i="12" s="1"/>
  <c r="AF133" i="12"/>
  <c r="AF237" i="12" s="1"/>
  <c r="H133" i="12"/>
  <c r="H237" i="12" s="1"/>
  <c r="W133" i="12"/>
  <c r="Z133" i="12"/>
  <c r="G133" i="12"/>
  <c r="G237" i="12" s="1"/>
  <c r="AH133" i="12"/>
  <c r="AC133" i="12"/>
  <c r="G74" i="9"/>
  <c r="BD435" i="14"/>
  <c r="AC73" i="9"/>
  <c r="Q73" i="9"/>
  <c r="M73" i="9"/>
  <c r="AG73" i="9"/>
  <c r="U73" i="9"/>
  <c r="W73" i="9"/>
  <c r="AI73" i="9"/>
  <c r="AE73" i="9"/>
  <c r="S73" i="9"/>
  <c r="AJ73" i="9"/>
  <c r="X73" i="9"/>
  <c r="K74" i="9"/>
  <c r="BH435" i="14"/>
  <c r="H74" i="9"/>
  <c r="BE435" i="14"/>
  <c r="E74" i="9"/>
  <c r="BB435" i="14"/>
  <c r="D74" i="9"/>
  <c r="BA435" i="14"/>
  <c r="F74" i="9"/>
  <c r="BC435" i="14"/>
  <c r="J74" i="9"/>
  <c r="BG435" i="14"/>
  <c r="Y72" i="9"/>
  <c r="AK72" i="9"/>
  <c r="AH73" i="9"/>
  <c r="V73" i="9"/>
  <c r="AF73" i="9"/>
  <c r="T73" i="9"/>
  <c r="AD73" i="9"/>
  <c r="R73" i="9"/>
  <c r="AB73" i="9"/>
  <c r="P73" i="9"/>
  <c r="Y441" i="14"/>
  <c r="X441" i="14"/>
  <c r="Z441" i="14"/>
  <c r="T441" i="14"/>
  <c r="S442" i="14"/>
  <c r="X448" i="13"/>
  <c r="W441" i="13"/>
  <c r="V441" i="13"/>
  <c r="R442" i="13"/>
  <c r="T448" i="13"/>
  <c r="Y446" i="13"/>
  <c r="U447" i="13"/>
  <c r="S445" i="13"/>
  <c r="Z450" i="13"/>
  <c r="AV435" i="14"/>
  <c r="L436" i="14"/>
  <c r="I436" i="14"/>
  <c r="AS435" i="14"/>
  <c r="J436" i="14"/>
  <c r="AT435" i="14"/>
  <c r="F436" i="14"/>
  <c r="AP435" i="14"/>
  <c r="AW435" i="14"/>
  <c r="M436" i="14"/>
  <c r="G436" i="14"/>
  <c r="AQ435" i="14"/>
  <c r="K436" i="14"/>
  <c r="AU435" i="14"/>
  <c r="AR435" i="14"/>
  <c r="H436" i="14"/>
  <c r="N436" i="14"/>
  <c r="AX435" i="14"/>
  <c r="AO435" i="14"/>
  <c r="E436" i="14"/>
  <c r="I436" i="13"/>
  <c r="BE436" i="13" s="1"/>
  <c r="AS435" i="13"/>
  <c r="J436" i="13"/>
  <c r="BF436" i="13" s="1"/>
  <c r="AT435" i="13"/>
  <c r="AO435" i="13"/>
  <c r="E436" i="13"/>
  <c r="BA436" i="13" s="1"/>
  <c r="AV435" i="13"/>
  <c r="L436" i="13"/>
  <c r="BH436" i="13" s="1"/>
  <c r="G436" i="13"/>
  <c r="BC436" i="13" s="1"/>
  <c r="AQ435" i="13"/>
  <c r="N435" i="13"/>
  <c r="BJ435" i="13" s="1"/>
  <c r="AX434" i="13"/>
  <c r="K436" i="13"/>
  <c r="BG436" i="13" s="1"/>
  <c r="AU435" i="13"/>
  <c r="AR435" i="13"/>
  <c r="H436" i="13"/>
  <c r="BD436" i="13" s="1"/>
  <c r="F436" i="13"/>
  <c r="BB436" i="13" s="1"/>
  <c r="AP435" i="13"/>
  <c r="AW435" i="13"/>
  <c r="M436" i="13"/>
  <c r="BI436" i="13" s="1"/>
  <c r="Z397" i="12"/>
  <c r="AX396" i="12"/>
  <c r="U397" i="12"/>
  <c r="AS396" i="12"/>
  <c r="T397" i="12"/>
  <c r="AR396" i="12"/>
  <c r="R397" i="12"/>
  <c r="AP396" i="12"/>
  <c r="Q397" i="12"/>
  <c r="AO396" i="12"/>
  <c r="W397" i="12"/>
  <c r="AU396" i="12"/>
  <c r="V397" i="12"/>
  <c r="AT396" i="12"/>
  <c r="S397" i="12"/>
  <c r="AQ396" i="12"/>
  <c r="G399" i="12"/>
  <c r="H399" i="12"/>
  <c r="M398" i="12"/>
  <c r="AW397" i="12"/>
  <c r="J399" i="12"/>
  <c r="AH397" i="12"/>
  <c r="BF396" i="12"/>
  <c r="AC397" i="12"/>
  <c r="BA396" i="12"/>
  <c r="N399" i="12"/>
  <c r="AD397" i="12"/>
  <c r="BB396" i="12"/>
  <c r="F399" i="12"/>
  <c r="I399" i="12"/>
  <c r="AG397" i="12"/>
  <c r="BE396" i="12"/>
  <c r="AK397" i="12"/>
  <c r="BI396" i="12"/>
  <c r="AL397" i="12"/>
  <c r="BJ396" i="12"/>
  <c r="AI397" i="12"/>
  <c r="BG396" i="12"/>
  <c r="K399" i="12"/>
  <c r="L398" i="12"/>
  <c r="AV397" i="12"/>
  <c r="AE397" i="12"/>
  <c r="BC396" i="12"/>
  <c r="AF397" i="12"/>
  <c r="BD396" i="12"/>
  <c r="AJ397" i="12"/>
  <c r="BH396" i="12"/>
  <c r="E399" i="12"/>
  <c r="R397" i="11"/>
  <c r="AP396" i="11"/>
  <c r="X397" i="11"/>
  <c r="AV396" i="11"/>
  <c r="Y397" i="11"/>
  <c r="AW396" i="11"/>
  <c r="V397" i="11"/>
  <c r="AT396" i="11"/>
  <c r="U397" i="11"/>
  <c r="AS396" i="11"/>
  <c r="S397" i="11"/>
  <c r="AQ396" i="11"/>
  <c r="AH397" i="11"/>
  <c r="BF396" i="11"/>
  <c r="N397" i="11"/>
  <c r="AX396" i="11"/>
  <c r="AK397" i="11"/>
  <c r="BI396" i="11"/>
  <c r="H398" i="11"/>
  <c r="AR397" i="11"/>
  <c r="K398" i="11"/>
  <c r="AU397" i="11"/>
  <c r="AL397" i="11"/>
  <c r="BJ396" i="11"/>
  <c r="G399" i="11"/>
  <c r="L399" i="11"/>
  <c r="I399" i="11"/>
  <c r="AF397" i="11"/>
  <c r="BD396" i="11"/>
  <c r="AG397" i="11"/>
  <c r="BE396" i="11"/>
  <c r="AE397" i="11"/>
  <c r="BC396" i="11"/>
  <c r="J399" i="11"/>
  <c r="F399" i="11"/>
  <c r="AI397" i="11"/>
  <c r="BG396" i="11"/>
  <c r="M399" i="11"/>
  <c r="AD397" i="11"/>
  <c r="BB396" i="11"/>
  <c r="AJ397" i="11"/>
  <c r="BH396" i="11"/>
  <c r="E398" i="11"/>
  <c r="BA397" i="11"/>
  <c r="AO397" i="11"/>
  <c r="I234" i="6"/>
  <c r="E234" i="6"/>
  <c r="G234" i="6"/>
  <c r="L234" i="6"/>
  <c r="F234" i="6"/>
  <c r="D234" i="6"/>
  <c r="H234" i="6"/>
  <c r="J234" i="6"/>
  <c r="K234" i="6"/>
  <c r="AK234" i="6"/>
  <c r="V234" i="6"/>
  <c r="AH234" i="6"/>
  <c r="S234" i="6"/>
  <c r="Y234" i="6"/>
  <c r="X234" i="6"/>
  <c r="AE234" i="6"/>
  <c r="Q234" i="6"/>
  <c r="R234" i="6"/>
  <c r="AD234" i="6"/>
  <c r="M234" i="6"/>
  <c r="AI234" i="6"/>
  <c r="T234" i="6"/>
  <c r="AG234" i="6"/>
  <c r="W234" i="6"/>
  <c r="U234" i="6"/>
  <c r="AJ234" i="6"/>
  <c r="AF234" i="6"/>
  <c r="AC234" i="6"/>
  <c r="AB236" i="7"/>
  <c r="L412" i="6"/>
  <c r="C134" i="7"/>
  <c r="C237" i="7"/>
  <c r="C327" i="7" s="1"/>
  <c r="C416" i="7" s="1"/>
  <c r="O133" i="7"/>
  <c r="AA133" i="7" s="1"/>
  <c r="C323" i="6"/>
  <c r="C412" i="6" s="1"/>
  <c r="I323" i="6"/>
  <c r="I412" i="6" s="1"/>
  <c r="D323" i="6"/>
  <c r="D412" i="6" s="1"/>
  <c r="F323" i="6"/>
  <c r="F412" i="6" s="1"/>
  <c r="J323" i="6"/>
  <c r="J412" i="6" s="1"/>
  <c r="K323" i="6"/>
  <c r="E323" i="6"/>
  <c r="E412" i="6" s="1"/>
  <c r="AK323" i="6"/>
  <c r="AK412" i="6" s="1"/>
  <c r="S323" i="6"/>
  <c r="S412" i="6" s="1"/>
  <c r="T323" i="6"/>
  <c r="T412" i="6" s="1"/>
  <c r="AB323" i="6"/>
  <c r="AB412" i="6" s="1"/>
  <c r="AD323" i="6"/>
  <c r="AD412" i="6" s="1"/>
  <c r="P323" i="6"/>
  <c r="P412" i="6" s="1"/>
  <c r="AC323" i="6"/>
  <c r="AC412" i="6" s="1"/>
  <c r="Y323" i="6"/>
  <c r="Y412" i="6" s="1"/>
  <c r="AI323" i="6"/>
  <c r="AG323" i="6"/>
  <c r="AG412" i="6" s="1"/>
  <c r="AH323" i="6"/>
  <c r="AH412" i="6" s="1"/>
  <c r="U323" i="6"/>
  <c r="U412" i="6" s="1"/>
  <c r="X323" i="6"/>
  <c r="X412" i="6" s="1"/>
  <c r="AF323" i="6"/>
  <c r="AF412" i="6" s="1"/>
  <c r="W323" i="6"/>
  <c r="W412" i="6" s="1"/>
  <c r="M323" i="6"/>
  <c r="M412" i="6" s="1"/>
  <c r="R323" i="6"/>
  <c r="R412" i="6" s="1"/>
  <c r="G323" i="6"/>
  <c r="G412" i="6" s="1"/>
  <c r="C234" i="6"/>
  <c r="Q323" i="6"/>
  <c r="Q412" i="6" s="1"/>
  <c r="H323" i="6"/>
  <c r="H412" i="6" s="1"/>
  <c r="C131" i="6"/>
  <c r="AI412" i="6"/>
  <c r="I324" i="6"/>
  <c r="AE323" i="6"/>
  <c r="AE412" i="6" s="1"/>
  <c r="V323" i="6"/>
  <c r="V412" i="6" s="1"/>
  <c r="K412" i="6"/>
  <c r="AC236" i="12"/>
  <c r="AC326" i="12" s="1"/>
  <c r="X237" i="12"/>
  <c r="U237" i="12"/>
  <c r="AE237" i="12"/>
  <c r="AH237" i="12"/>
  <c r="AG237" i="12"/>
  <c r="AI237" i="12"/>
  <c r="Z237" i="12"/>
  <c r="Y237" i="12"/>
  <c r="V237" i="12"/>
  <c r="W237" i="12"/>
  <c r="S237" i="12"/>
  <c r="AL237" i="12"/>
  <c r="AK237" i="12"/>
  <c r="AJ326" i="12"/>
  <c r="AF326" i="12"/>
  <c r="Z326" i="12"/>
  <c r="V326" i="12"/>
  <c r="R326" i="12"/>
  <c r="L326" i="12"/>
  <c r="H326" i="12"/>
  <c r="D326" i="12"/>
  <c r="D415" i="12" s="1"/>
  <c r="AI326" i="12"/>
  <c r="AE326" i="12"/>
  <c r="Y326" i="12"/>
  <c r="Y415" i="12" s="1"/>
  <c r="U326" i="12"/>
  <c r="Q326" i="12"/>
  <c r="K326" i="12"/>
  <c r="G326" i="12"/>
  <c r="AL326" i="12"/>
  <c r="AD326" i="12"/>
  <c r="T326" i="12"/>
  <c r="J326" i="12"/>
  <c r="AK326" i="12"/>
  <c r="S326" i="12"/>
  <c r="I326" i="12"/>
  <c r="AH326" i="12"/>
  <c r="X326" i="12"/>
  <c r="X415" i="12" s="1"/>
  <c r="N326" i="12"/>
  <c r="F326" i="12"/>
  <c r="AG326" i="12"/>
  <c r="W326" i="12"/>
  <c r="M326" i="12"/>
  <c r="E326" i="12"/>
  <c r="D237" i="12"/>
  <c r="D134" i="12"/>
  <c r="P133" i="12"/>
  <c r="AB133" i="12" s="1"/>
  <c r="AD236" i="11"/>
  <c r="T236" i="11"/>
  <c r="V236" i="11"/>
  <c r="R236" i="11"/>
  <c r="AL236" i="11"/>
  <c r="AF236" i="11"/>
  <c r="S236" i="11"/>
  <c r="AH236" i="11"/>
  <c r="Z236" i="11"/>
  <c r="X236" i="11"/>
  <c r="AJ236" i="11"/>
  <c r="D236" i="11"/>
  <c r="D133" i="11"/>
  <c r="AI325" i="11"/>
  <c r="AE325" i="11"/>
  <c r="Y325" i="11"/>
  <c r="U325" i="11"/>
  <c r="Q325" i="11"/>
  <c r="Q414" i="11" s="1"/>
  <c r="K325" i="11"/>
  <c r="G325" i="11"/>
  <c r="AJ325" i="11"/>
  <c r="AD325" i="11"/>
  <c r="W325" i="11"/>
  <c r="W414" i="11" s="1"/>
  <c r="R325" i="11"/>
  <c r="J325" i="11"/>
  <c r="E325" i="11"/>
  <c r="AH325" i="11"/>
  <c r="AC325" i="11"/>
  <c r="AC414" i="11" s="1"/>
  <c r="V325" i="11"/>
  <c r="N325" i="11"/>
  <c r="I325" i="11"/>
  <c r="D325" i="11"/>
  <c r="D414" i="11" s="1"/>
  <c r="AL325" i="11"/>
  <c r="AG325" i="11"/>
  <c r="Z325" i="11"/>
  <c r="Z414" i="11" s="1"/>
  <c r="T325" i="11"/>
  <c r="T414" i="11" s="1"/>
  <c r="M325" i="11"/>
  <c r="H325" i="11"/>
  <c r="S325" i="11"/>
  <c r="AK325" i="11"/>
  <c r="L325" i="11"/>
  <c r="AF325" i="11"/>
  <c r="F325" i="11"/>
  <c r="X325" i="11"/>
  <c r="AE236" i="8"/>
  <c r="S236" i="8"/>
  <c r="Y236" i="8"/>
  <c r="AK236" i="8"/>
  <c r="T236" i="8"/>
  <c r="AF236" i="8"/>
  <c r="X236" i="8"/>
  <c r="AJ236" i="8"/>
  <c r="AI236" i="8"/>
  <c r="W236" i="8"/>
  <c r="AG236" i="8"/>
  <c r="U236" i="8"/>
  <c r="AD236" i="8"/>
  <c r="R236" i="8"/>
  <c r="AH236" i="8"/>
  <c r="V236" i="8"/>
  <c r="N236" i="8"/>
  <c r="AL236" i="8"/>
  <c r="Z236" i="8"/>
  <c r="M236" i="10"/>
  <c r="I236" i="10"/>
  <c r="E236" i="10"/>
  <c r="L236" i="10"/>
  <c r="H236" i="10"/>
  <c r="K236" i="10"/>
  <c r="G236" i="10"/>
  <c r="N236" i="10"/>
  <c r="J236" i="10"/>
  <c r="F236" i="10"/>
  <c r="AD236" i="10"/>
  <c r="AJ236" i="10"/>
  <c r="AG236" i="10"/>
  <c r="AE236" i="10"/>
  <c r="W236" i="10"/>
  <c r="T236" i="10"/>
  <c r="Y236" i="10"/>
  <c r="AF236" i="10"/>
  <c r="AH236" i="10"/>
  <c r="AK236" i="10"/>
  <c r="AI236" i="10"/>
  <c r="AL236" i="10"/>
  <c r="V236" i="10"/>
  <c r="X236" i="10"/>
  <c r="U236" i="10"/>
  <c r="Z236" i="10"/>
  <c r="S236" i="10"/>
  <c r="J236" i="8"/>
  <c r="F236" i="8"/>
  <c r="M236" i="8"/>
  <c r="I236" i="8"/>
  <c r="E236" i="8"/>
  <c r="L236" i="8"/>
  <c r="H236" i="8"/>
  <c r="K236" i="8"/>
  <c r="G236" i="8"/>
  <c r="AC235" i="10"/>
  <c r="AC325" i="10" s="1"/>
  <c r="AC414" i="10" s="1"/>
  <c r="D236" i="10"/>
  <c r="D133" i="10"/>
  <c r="P132" i="10"/>
  <c r="AB132" i="10" s="1"/>
  <c r="AL325" i="10"/>
  <c r="AL414" i="10" s="1"/>
  <c r="AH325" i="10"/>
  <c r="AH414" i="10" s="1"/>
  <c r="AD325" i="10"/>
  <c r="AD414" i="10" s="1"/>
  <c r="X325" i="10"/>
  <c r="X414" i="10" s="1"/>
  <c r="T325" i="10"/>
  <c r="T414" i="10" s="1"/>
  <c r="N325" i="10"/>
  <c r="N414" i="10" s="1"/>
  <c r="J325" i="10"/>
  <c r="J414" i="10" s="1"/>
  <c r="F325" i="10"/>
  <c r="F414" i="10" s="1"/>
  <c r="AK325" i="10"/>
  <c r="AK414" i="10" s="1"/>
  <c r="AG325" i="10"/>
  <c r="AG414" i="10" s="1"/>
  <c r="W325" i="10"/>
  <c r="W414" i="10" s="1"/>
  <c r="S325" i="10"/>
  <c r="S414" i="10" s="1"/>
  <c r="M325" i="10"/>
  <c r="M414" i="10" s="1"/>
  <c r="I325" i="10"/>
  <c r="I414" i="10" s="1"/>
  <c r="E325" i="10"/>
  <c r="E414" i="10" s="1"/>
  <c r="AJ325" i="10"/>
  <c r="AJ414" i="10" s="1"/>
  <c r="AF325" i="10"/>
  <c r="AF414" i="10" s="1"/>
  <c r="Z325" i="10"/>
  <c r="Z414" i="10" s="1"/>
  <c r="V325" i="10"/>
  <c r="V414" i="10" s="1"/>
  <c r="R325" i="10"/>
  <c r="R414" i="10" s="1"/>
  <c r="L325" i="10"/>
  <c r="L414" i="10" s="1"/>
  <c r="H325" i="10"/>
  <c r="H414" i="10" s="1"/>
  <c r="D325" i="10"/>
  <c r="D414" i="10" s="1"/>
  <c r="AE325" i="10"/>
  <c r="AE414" i="10" s="1"/>
  <c r="K325" i="10"/>
  <c r="K414" i="10" s="1"/>
  <c r="Y325" i="10"/>
  <c r="Y414" i="10" s="1"/>
  <c r="G325" i="10"/>
  <c r="G414" i="10" s="1"/>
  <c r="U325" i="10"/>
  <c r="U414" i="10" s="1"/>
  <c r="AI325" i="10"/>
  <c r="AI414" i="10" s="1"/>
  <c r="Q325" i="10"/>
  <c r="Q414" i="10" s="1"/>
  <c r="D236" i="8"/>
  <c r="D133" i="8"/>
  <c r="AJ325" i="8"/>
  <c r="AJ414" i="8" s="1"/>
  <c r="AF325" i="8"/>
  <c r="AF414" i="8" s="1"/>
  <c r="Z325" i="8"/>
  <c r="Z414" i="8" s="1"/>
  <c r="V325" i="8"/>
  <c r="V414" i="8" s="1"/>
  <c r="R325" i="8"/>
  <c r="R414" i="8" s="1"/>
  <c r="L325" i="8"/>
  <c r="L414" i="8" s="1"/>
  <c r="H325" i="8"/>
  <c r="H414" i="8" s="1"/>
  <c r="D325" i="8"/>
  <c r="D414" i="8" s="1"/>
  <c r="AK325" i="8"/>
  <c r="AK414" i="8" s="1"/>
  <c r="AG325" i="8"/>
  <c r="AG414" i="8" s="1"/>
  <c r="AC325" i="8"/>
  <c r="AC414" i="8" s="1"/>
  <c r="W325" i="8"/>
  <c r="W414" i="8" s="1"/>
  <c r="S325" i="8"/>
  <c r="S414" i="8" s="1"/>
  <c r="M325" i="8"/>
  <c r="M414" i="8" s="1"/>
  <c r="I325" i="8"/>
  <c r="I414" i="8" s="1"/>
  <c r="E325" i="8"/>
  <c r="E414" i="8" s="1"/>
  <c r="AH325" i="8"/>
  <c r="AH414" i="8" s="1"/>
  <c r="X325" i="8"/>
  <c r="X414" i="8" s="1"/>
  <c r="N325" i="8"/>
  <c r="N414" i="8" s="1"/>
  <c r="F325" i="8"/>
  <c r="F414" i="8" s="1"/>
  <c r="AE325" i="8"/>
  <c r="AE414" i="8" s="1"/>
  <c r="U325" i="8"/>
  <c r="U414" i="8" s="1"/>
  <c r="K325" i="8"/>
  <c r="K414" i="8" s="1"/>
  <c r="AL325" i="8"/>
  <c r="AL414" i="8" s="1"/>
  <c r="AD325" i="8"/>
  <c r="AD414" i="8" s="1"/>
  <c r="T325" i="8"/>
  <c r="T414" i="8" s="1"/>
  <c r="J325" i="8"/>
  <c r="J414" i="8" s="1"/>
  <c r="AI325" i="8"/>
  <c r="AI414" i="8" s="1"/>
  <c r="Y325" i="8"/>
  <c r="Y414" i="8" s="1"/>
  <c r="Q325" i="8"/>
  <c r="Q414" i="8" s="1"/>
  <c r="G325" i="8"/>
  <c r="G414" i="8" s="1"/>
  <c r="F235" i="7"/>
  <c r="J235" i="7"/>
  <c r="D235" i="7"/>
  <c r="G235" i="7"/>
  <c r="K235" i="7"/>
  <c r="E235" i="7"/>
  <c r="I235" i="7"/>
  <c r="H235" i="7"/>
  <c r="L235" i="7"/>
  <c r="M235" i="7"/>
  <c r="T235" i="7"/>
  <c r="AC235" i="7"/>
  <c r="S235" i="7"/>
  <c r="AD235" i="7"/>
  <c r="Y235" i="7"/>
  <c r="AF235" i="7"/>
  <c r="R235" i="7"/>
  <c r="AJ235" i="7"/>
  <c r="Q235" i="7"/>
  <c r="AE235" i="7"/>
  <c r="V235" i="7"/>
  <c r="U235" i="7"/>
  <c r="AI235" i="7"/>
  <c r="AK235" i="7"/>
  <c r="X235" i="7"/>
  <c r="AG235" i="7"/>
  <c r="W235" i="7"/>
  <c r="AH235" i="7"/>
  <c r="AJ324" i="7"/>
  <c r="AJ413" i="7" s="1"/>
  <c r="AF324" i="7"/>
  <c r="AF413" i="7" s="1"/>
  <c r="AB324" i="7"/>
  <c r="AB413" i="7" s="1"/>
  <c r="AI324" i="7"/>
  <c r="AI413" i="7" s="1"/>
  <c r="AE324" i="7"/>
  <c r="AE413" i="7" s="1"/>
  <c r="AH324" i="7"/>
  <c r="AH413" i="7" s="1"/>
  <c r="AD324" i="7"/>
  <c r="AD413" i="7" s="1"/>
  <c r="AC324" i="7"/>
  <c r="AC413" i="7" s="1"/>
  <c r="X324" i="7"/>
  <c r="X413" i="7" s="1"/>
  <c r="T324" i="7"/>
  <c r="T413" i="7" s="1"/>
  <c r="P324" i="7"/>
  <c r="P413" i="7" s="1"/>
  <c r="AK324" i="7"/>
  <c r="AK413" i="7" s="1"/>
  <c r="AG324" i="7"/>
  <c r="AG413" i="7" s="1"/>
  <c r="W324" i="7"/>
  <c r="W413" i="7" s="1"/>
  <c r="R324" i="7"/>
  <c r="R413" i="7" s="1"/>
  <c r="V324" i="7"/>
  <c r="V413" i="7" s="1"/>
  <c r="Q324" i="7"/>
  <c r="Q413" i="7" s="1"/>
  <c r="U324" i="7"/>
  <c r="U413" i="7" s="1"/>
  <c r="Y324" i="7"/>
  <c r="Y413" i="7" s="1"/>
  <c r="S324" i="7"/>
  <c r="S413" i="7" s="1"/>
  <c r="F324" i="7"/>
  <c r="F413" i="7" s="1"/>
  <c r="J324" i="7"/>
  <c r="J413" i="7" s="1"/>
  <c r="G324" i="7"/>
  <c r="G413" i="7" s="1"/>
  <c r="K324" i="7"/>
  <c r="K413" i="7" s="1"/>
  <c r="H324" i="7"/>
  <c r="H413" i="7" s="1"/>
  <c r="L324" i="7"/>
  <c r="L413" i="7" s="1"/>
  <c r="D324" i="7"/>
  <c r="D413" i="7" s="1"/>
  <c r="E324" i="7"/>
  <c r="E413" i="7" s="1"/>
  <c r="I324" i="7"/>
  <c r="I413" i="7" s="1"/>
  <c r="M324" i="7"/>
  <c r="M413" i="7" s="1"/>
  <c r="AF133" i="10"/>
  <c r="V133" i="10"/>
  <c r="AL133" i="8"/>
  <c r="W134" i="7"/>
  <c r="K134" i="7"/>
  <c r="Q131" i="6"/>
  <c r="H131" i="6"/>
  <c r="S133" i="10"/>
  <c r="H132" i="7"/>
  <c r="T132" i="7"/>
  <c r="AI133" i="10"/>
  <c r="U133" i="8"/>
  <c r="U134" i="7"/>
  <c r="AK131" i="6"/>
  <c r="G131" i="6"/>
  <c r="L131" i="6"/>
  <c r="S133" i="8"/>
  <c r="AK132" i="7"/>
  <c r="U132" i="7"/>
  <c r="AJ134" i="7"/>
  <c r="I134" i="7"/>
  <c r="R131" i="6"/>
  <c r="AL133" i="10"/>
  <c r="AF132" i="7"/>
  <c r="Y134" i="7"/>
  <c r="T131" i="6"/>
  <c r="W133" i="8"/>
  <c r="AB133" i="7"/>
  <c r="AE132" i="7"/>
  <c r="V134" i="7"/>
  <c r="F134" i="7"/>
  <c r="AD131" i="6"/>
  <c r="E131" i="6"/>
  <c r="V131" i="6"/>
  <c r="AE133" i="10"/>
  <c r="W133" i="10"/>
  <c r="AD133" i="8"/>
  <c r="AG134" i="7"/>
  <c r="G134" i="7"/>
  <c r="AG131" i="6"/>
  <c r="I131" i="6"/>
  <c r="AJ132" i="7"/>
  <c r="T133" i="10"/>
  <c r="K132" i="7"/>
  <c r="AK133" i="10"/>
  <c r="T134" i="7"/>
  <c r="S131" i="6"/>
  <c r="AH133" i="10"/>
  <c r="AC132" i="7"/>
  <c r="X132" i="7"/>
  <c r="AE133" i="8"/>
  <c r="AD132" i="7"/>
  <c r="I132" i="7"/>
  <c r="S134" i="7"/>
  <c r="L134" i="7"/>
  <c r="M131" i="6"/>
  <c r="R132" i="7"/>
  <c r="G132" i="7"/>
  <c r="AF133" i="8"/>
  <c r="V132" i="7"/>
  <c r="M132" i="7"/>
  <c r="AE134" i="7"/>
  <c r="M134" i="7"/>
  <c r="Y131" i="6"/>
  <c r="J131" i="6"/>
  <c r="Z133" i="10"/>
  <c r="E132" i="7"/>
  <c r="Y133" i="10"/>
  <c r="AK133" i="8"/>
  <c r="AF134" i="7"/>
  <c r="U131" i="6"/>
  <c r="S132" i="7"/>
  <c r="AI133" i="8"/>
  <c r="AH132" i="7"/>
  <c r="F132" i="7"/>
  <c r="AD134" i="7"/>
  <c r="E134" i="7"/>
  <c r="X131" i="6"/>
  <c r="AI132" i="7"/>
  <c r="Y132" i="7"/>
  <c r="R134" i="7"/>
  <c r="AF131" i="6"/>
  <c r="AD133" i="10"/>
  <c r="AG133" i="10"/>
  <c r="AH134" i="7"/>
  <c r="K131" i="6"/>
  <c r="R133" i="8"/>
  <c r="AK134" i="7"/>
  <c r="D131" i="6"/>
  <c r="L132" i="7"/>
  <c r="AC132" i="10"/>
  <c r="U133" i="10"/>
  <c r="V133" i="8"/>
  <c r="AI134" i="7"/>
  <c r="AH131" i="6"/>
  <c r="AC131" i="6"/>
  <c r="AG133" i="8"/>
  <c r="D132" i="7"/>
  <c r="W132" i="7"/>
  <c r="AG132" i="7"/>
  <c r="X133" i="10"/>
  <c r="AC134" i="7"/>
  <c r="H134" i="7"/>
  <c r="AJ131" i="6"/>
  <c r="Y133" i="8"/>
  <c r="Z133" i="8"/>
  <c r="AH133" i="8"/>
  <c r="T133" i="8"/>
  <c r="X134" i="7"/>
  <c r="D134" i="7"/>
  <c r="AI131" i="6"/>
  <c r="J132" i="7"/>
  <c r="AJ133" i="8"/>
  <c r="AJ133" i="10"/>
  <c r="AE131" i="6"/>
  <c r="W131" i="6"/>
  <c r="F131" i="6"/>
  <c r="X133" i="8"/>
  <c r="J134" i="7"/>
  <c r="I413" i="6" l="1"/>
  <c r="BJ436" i="14"/>
  <c r="J75" i="9"/>
  <c r="BG436" i="14"/>
  <c r="I75" i="9"/>
  <c r="BF436" i="14"/>
  <c r="R74" i="9"/>
  <c r="AD74" i="9"/>
  <c r="AC74" i="9"/>
  <c r="Q74" i="9"/>
  <c r="AI74" i="9"/>
  <c r="W74" i="9"/>
  <c r="AC133" i="11"/>
  <c r="AC237" i="11" s="1"/>
  <c r="Q133" i="11"/>
  <c r="Q237" i="11" s="1"/>
  <c r="T133" i="11"/>
  <c r="AJ133" i="11"/>
  <c r="AJ237" i="11" s="1"/>
  <c r="S133" i="11"/>
  <c r="AH133" i="11"/>
  <c r="AL133" i="11"/>
  <c r="AF133" i="11"/>
  <c r="AF237" i="11" s="1"/>
  <c r="AK133" i="11"/>
  <c r="AI133" i="11"/>
  <c r="G133" i="11"/>
  <c r="G237" i="11" s="1"/>
  <c r="M133" i="11"/>
  <c r="M237" i="11" s="1"/>
  <c r="K133" i="11"/>
  <c r="K237" i="11" s="1"/>
  <c r="V133" i="11"/>
  <c r="F133" i="11"/>
  <c r="F237" i="11" s="1"/>
  <c r="R133" i="11"/>
  <c r="R237" i="11" s="1"/>
  <c r="L133" i="11"/>
  <c r="L237" i="11" s="1"/>
  <c r="J133" i="11"/>
  <c r="J237" i="11" s="1"/>
  <c r="AG133" i="11"/>
  <c r="AG237" i="11" s="1"/>
  <c r="Z133" i="11"/>
  <c r="U133" i="11"/>
  <c r="E133" i="11"/>
  <c r="E237" i="11" s="1"/>
  <c r="N133" i="11"/>
  <c r="N237" i="11" s="1"/>
  <c r="AE133" i="11"/>
  <c r="AE237" i="11" s="1"/>
  <c r="I133" i="11"/>
  <c r="I237" i="11" s="1"/>
  <c r="AD133" i="11"/>
  <c r="H133" i="11"/>
  <c r="H237" i="11" s="1"/>
  <c r="W133" i="11"/>
  <c r="W237" i="11" s="1"/>
  <c r="Y133" i="11"/>
  <c r="X133" i="11"/>
  <c r="D75" i="9"/>
  <c r="BA436" i="14"/>
  <c r="G75" i="9"/>
  <c r="BD436" i="14"/>
  <c r="AK73" i="9"/>
  <c r="Y73" i="9"/>
  <c r="S74" i="9"/>
  <c r="AE74" i="9"/>
  <c r="AG74" i="9"/>
  <c r="U74" i="9"/>
  <c r="R134" i="12"/>
  <c r="R238" i="12" s="1"/>
  <c r="Q134" i="12"/>
  <c r="Q238" i="12" s="1"/>
  <c r="V134" i="12"/>
  <c r="V238" i="12" s="1"/>
  <c r="G134" i="12"/>
  <c r="G238" i="12" s="1"/>
  <c r="Y134" i="12"/>
  <c r="Y238" i="12" s="1"/>
  <c r="K134" i="12"/>
  <c r="K238" i="12" s="1"/>
  <c r="F134" i="12"/>
  <c r="F238" i="12" s="1"/>
  <c r="AI134" i="12"/>
  <c r="AI238" i="12" s="1"/>
  <c r="AL134" i="12"/>
  <c r="AL238" i="12" s="1"/>
  <c r="I134" i="12"/>
  <c r="I238" i="12" s="1"/>
  <c r="AJ134" i="12"/>
  <c r="AJ238" i="12" s="1"/>
  <c r="T134" i="12"/>
  <c r="T238" i="12" s="1"/>
  <c r="S134" i="12"/>
  <c r="S238" i="12" s="1"/>
  <c r="J134" i="12"/>
  <c r="J238" i="12" s="1"/>
  <c r="U134" i="12"/>
  <c r="U238" i="12" s="1"/>
  <c r="L134" i="12"/>
  <c r="L238" i="12" s="1"/>
  <c r="AE134" i="12"/>
  <c r="AE238" i="12" s="1"/>
  <c r="N134" i="12"/>
  <c r="N238" i="12" s="1"/>
  <c r="X134" i="12"/>
  <c r="X238" i="12" s="1"/>
  <c r="AK134" i="12"/>
  <c r="AK238" i="12" s="1"/>
  <c r="E134" i="12"/>
  <c r="E238" i="12" s="1"/>
  <c r="AG134" i="12"/>
  <c r="AG238" i="12" s="1"/>
  <c r="AD134" i="12"/>
  <c r="AD238" i="12" s="1"/>
  <c r="M134" i="12"/>
  <c r="M238" i="12" s="1"/>
  <c r="H134" i="12"/>
  <c r="H238" i="12" s="1"/>
  <c r="AH134" i="12"/>
  <c r="AH238" i="12" s="1"/>
  <c r="Z134" i="12"/>
  <c r="Z238" i="12" s="1"/>
  <c r="W134" i="12"/>
  <c r="W238" i="12" s="1"/>
  <c r="AF134" i="12"/>
  <c r="AF238" i="12" s="1"/>
  <c r="AC134" i="12"/>
  <c r="AC238" i="12" s="1"/>
  <c r="F75" i="9"/>
  <c r="BC436" i="14"/>
  <c r="E75" i="9"/>
  <c r="BB436" i="14"/>
  <c r="H75" i="9"/>
  <c r="BE436" i="14"/>
  <c r="AH74" i="9"/>
  <c r="V74" i="9"/>
  <c r="AB74" i="9"/>
  <c r="P74" i="9"/>
  <c r="AF74" i="9"/>
  <c r="T74" i="9"/>
  <c r="L75" i="9"/>
  <c r="BI436" i="14"/>
  <c r="K75" i="9"/>
  <c r="BH436" i="14"/>
  <c r="AJ74" i="9"/>
  <c r="X74" i="9"/>
  <c r="M74" i="9"/>
  <c r="T442" i="14"/>
  <c r="X442" i="14"/>
  <c r="S443" i="14"/>
  <c r="Z442" i="14"/>
  <c r="Y442" i="14"/>
  <c r="S446" i="13"/>
  <c r="Y447" i="13"/>
  <c r="R443" i="13"/>
  <c r="W442" i="13"/>
  <c r="U448" i="13"/>
  <c r="T449" i="13"/>
  <c r="V442" i="13"/>
  <c r="X449" i="13"/>
  <c r="G437" i="14"/>
  <c r="AQ436" i="14"/>
  <c r="F437" i="14"/>
  <c r="AP436" i="14"/>
  <c r="AS436" i="14"/>
  <c r="I437" i="14"/>
  <c r="AO436" i="14"/>
  <c r="E437" i="14"/>
  <c r="L437" i="14"/>
  <c r="AV436" i="14"/>
  <c r="H437" i="14"/>
  <c r="AR436" i="14"/>
  <c r="AW436" i="14"/>
  <c r="M437" i="14"/>
  <c r="N437" i="14"/>
  <c r="AX436" i="14"/>
  <c r="K437" i="14"/>
  <c r="AU436" i="14"/>
  <c r="AT436" i="14"/>
  <c r="J437" i="14"/>
  <c r="H437" i="13"/>
  <c r="BD437" i="13" s="1"/>
  <c r="AR436" i="13"/>
  <c r="L437" i="13"/>
  <c r="BH437" i="13" s="1"/>
  <c r="AV436" i="13"/>
  <c r="N436" i="13"/>
  <c r="BJ436" i="13" s="1"/>
  <c r="AX435" i="13"/>
  <c r="AS436" i="13"/>
  <c r="I437" i="13"/>
  <c r="BE437" i="13" s="1"/>
  <c r="AO436" i="13"/>
  <c r="E437" i="13"/>
  <c r="BA437" i="13" s="1"/>
  <c r="AW436" i="13"/>
  <c r="M437" i="13"/>
  <c r="BI437" i="13" s="1"/>
  <c r="F437" i="13"/>
  <c r="BB437" i="13" s="1"/>
  <c r="AP436" i="13"/>
  <c r="K437" i="13"/>
  <c r="BG437" i="13" s="1"/>
  <c r="AU436" i="13"/>
  <c r="G437" i="13"/>
  <c r="BC437" i="13" s="1"/>
  <c r="AQ436" i="13"/>
  <c r="AT436" i="13"/>
  <c r="J437" i="13"/>
  <c r="BF437" i="13" s="1"/>
  <c r="S398" i="12"/>
  <c r="AQ397" i="12"/>
  <c r="W398" i="12"/>
  <c r="AU397" i="12"/>
  <c r="Q398" i="12"/>
  <c r="AO397" i="12"/>
  <c r="R398" i="12"/>
  <c r="AP397" i="12"/>
  <c r="U398" i="12"/>
  <c r="AS397" i="12"/>
  <c r="T398" i="12"/>
  <c r="AR397" i="12"/>
  <c r="Z398" i="12"/>
  <c r="AX397" i="12"/>
  <c r="V398" i="12"/>
  <c r="AT397" i="12"/>
  <c r="E400" i="12"/>
  <c r="AJ398" i="12"/>
  <c r="BH397" i="12"/>
  <c r="AF398" i="12"/>
  <c r="BD397" i="12"/>
  <c r="AE398" i="12"/>
  <c r="BC397" i="12"/>
  <c r="L399" i="12"/>
  <c r="AV398" i="12"/>
  <c r="K400" i="12"/>
  <c r="AI398" i="12"/>
  <c r="BG397" i="12"/>
  <c r="AL398" i="12"/>
  <c r="BJ397" i="12"/>
  <c r="AK398" i="12"/>
  <c r="BI397" i="12"/>
  <c r="AG398" i="12"/>
  <c r="BE397" i="12"/>
  <c r="I400" i="12"/>
  <c r="F400" i="12"/>
  <c r="AD398" i="12"/>
  <c r="BB397" i="12"/>
  <c r="N400" i="12"/>
  <c r="AC398" i="12"/>
  <c r="BA397" i="12"/>
  <c r="AH398" i="12"/>
  <c r="BF397" i="12"/>
  <c r="J400" i="12"/>
  <c r="M399" i="12"/>
  <c r="AW398" i="12"/>
  <c r="H400" i="12"/>
  <c r="G400" i="12"/>
  <c r="S398" i="11"/>
  <c r="AQ397" i="11"/>
  <c r="V398" i="11"/>
  <c r="AT397" i="11"/>
  <c r="Y398" i="11"/>
  <c r="AW397" i="11"/>
  <c r="R398" i="11"/>
  <c r="AP397" i="11"/>
  <c r="U398" i="11"/>
  <c r="AS397" i="11"/>
  <c r="X398" i="11"/>
  <c r="AV397" i="11"/>
  <c r="AJ398" i="11"/>
  <c r="BH397" i="11"/>
  <c r="AD398" i="11"/>
  <c r="BB397" i="11"/>
  <c r="M400" i="11"/>
  <c r="AI398" i="11"/>
  <c r="BG397" i="11"/>
  <c r="F400" i="11"/>
  <c r="J400" i="11"/>
  <c r="AE398" i="11"/>
  <c r="BC397" i="11"/>
  <c r="AG398" i="11"/>
  <c r="BE397" i="11"/>
  <c r="AF398" i="11"/>
  <c r="BD397" i="11"/>
  <c r="I400" i="11"/>
  <c r="L400" i="11"/>
  <c r="G400" i="11"/>
  <c r="AL398" i="11"/>
  <c r="BJ397" i="11"/>
  <c r="K399" i="11"/>
  <c r="AU398" i="11"/>
  <c r="H399" i="11"/>
  <c r="AR398" i="11"/>
  <c r="AK398" i="11"/>
  <c r="BI397" i="11"/>
  <c r="N398" i="11"/>
  <c r="AX397" i="11"/>
  <c r="AH398" i="11"/>
  <c r="BF397" i="11"/>
  <c r="E399" i="11"/>
  <c r="BA398" i="11"/>
  <c r="AO398" i="11"/>
  <c r="J235" i="6"/>
  <c r="E235" i="6"/>
  <c r="D235" i="6"/>
  <c r="L235" i="6"/>
  <c r="I235" i="6"/>
  <c r="I325" i="6" s="1"/>
  <c r="I414" i="6" s="1"/>
  <c r="H235" i="6"/>
  <c r="K235" i="6"/>
  <c r="F235" i="6"/>
  <c r="G235" i="6"/>
  <c r="AC235" i="6"/>
  <c r="AE235" i="6"/>
  <c r="R235" i="6"/>
  <c r="AJ235" i="6"/>
  <c r="M235" i="6"/>
  <c r="X235" i="6"/>
  <c r="V235" i="6"/>
  <c r="Y235" i="6"/>
  <c r="AD235" i="6"/>
  <c r="T235" i="6"/>
  <c r="AI235" i="6"/>
  <c r="AG235" i="6"/>
  <c r="Q235" i="6"/>
  <c r="W235" i="6"/>
  <c r="U235" i="6"/>
  <c r="AK235" i="6"/>
  <c r="AH235" i="6"/>
  <c r="AF235" i="6"/>
  <c r="S235" i="6"/>
  <c r="AB237" i="7"/>
  <c r="C132" i="6"/>
  <c r="C235" i="6"/>
  <c r="C324" i="6"/>
  <c r="C413" i="6" s="1"/>
  <c r="G324" i="6"/>
  <c r="G413" i="6" s="1"/>
  <c r="H324" i="6"/>
  <c r="H413" i="6" s="1"/>
  <c r="L324" i="6"/>
  <c r="L413" i="6" s="1"/>
  <c r="F324" i="6"/>
  <c r="K324" i="6"/>
  <c r="K413" i="6" s="1"/>
  <c r="X324" i="6"/>
  <c r="Y324" i="6"/>
  <c r="Y413" i="6" s="1"/>
  <c r="AH324" i="6"/>
  <c r="AH413" i="6" s="1"/>
  <c r="T324" i="6"/>
  <c r="T413" i="6" s="1"/>
  <c r="AB324" i="6"/>
  <c r="AB413" i="6" s="1"/>
  <c r="Q324" i="6"/>
  <c r="Q413" i="6" s="1"/>
  <c r="AC324" i="6"/>
  <c r="AC413" i="6" s="1"/>
  <c r="R324" i="6"/>
  <c r="R413" i="6" s="1"/>
  <c r="AD324" i="6"/>
  <c r="S324" i="6"/>
  <c r="S413" i="6" s="1"/>
  <c r="V324" i="6"/>
  <c r="V413" i="6" s="1"/>
  <c r="AI324" i="6"/>
  <c r="AI413" i="6" s="1"/>
  <c r="M324" i="6"/>
  <c r="M413" i="6" s="1"/>
  <c r="AG324" i="6"/>
  <c r="AJ324" i="6"/>
  <c r="AJ413" i="6" s="1"/>
  <c r="W324" i="6"/>
  <c r="W413" i="6" s="1"/>
  <c r="AF324" i="6"/>
  <c r="AF413" i="6" s="1"/>
  <c r="AK324" i="6"/>
  <c r="AK413" i="6" s="1"/>
  <c r="P324" i="6"/>
  <c r="P413" i="6" s="1"/>
  <c r="U324" i="6"/>
  <c r="U413" i="6" s="1"/>
  <c r="AE324" i="6"/>
  <c r="AE413" i="6" s="1"/>
  <c r="C135" i="7"/>
  <c r="O134" i="7"/>
  <c r="AA134" i="7" s="1"/>
  <c r="C238" i="7"/>
  <c r="C328" i="7" s="1"/>
  <c r="C417" i="7" s="1"/>
  <c r="AG413" i="6"/>
  <c r="J324" i="6"/>
  <c r="J413" i="6" s="1"/>
  <c r="F413" i="6"/>
  <c r="AD413" i="6"/>
  <c r="D324" i="6"/>
  <c r="D413" i="6" s="1"/>
  <c r="E324" i="6"/>
  <c r="E413" i="6" s="1"/>
  <c r="X413" i="6"/>
  <c r="AC237" i="12"/>
  <c r="D238" i="12"/>
  <c r="P134" i="12"/>
  <c r="AB134" i="12" s="1"/>
  <c r="D135" i="12"/>
  <c r="AK327" i="12"/>
  <c r="AG327" i="12"/>
  <c r="W327" i="12"/>
  <c r="S327" i="12"/>
  <c r="M327" i="12"/>
  <c r="I327" i="12"/>
  <c r="E327" i="12"/>
  <c r="AJ327" i="12"/>
  <c r="AF327" i="12"/>
  <c r="Z327" i="12"/>
  <c r="V327" i="12"/>
  <c r="R327" i="12"/>
  <c r="L327" i="12"/>
  <c r="H327" i="12"/>
  <c r="D327" i="12"/>
  <c r="D416" i="12" s="1"/>
  <c r="AE327" i="12"/>
  <c r="U327" i="12"/>
  <c r="K327" i="12"/>
  <c r="AL327" i="12"/>
  <c r="AD327" i="12"/>
  <c r="T327" i="12"/>
  <c r="J327" i="12"/>
  <c r="AI327" i="12"/>
  <c r="Y327" i="12"/>
  <c r="Y416" i="12" s="1"/>
  <c r="Q327" i="12"/>
  <c r="G327" i="12"/>
  <c r="AH327" i="12"/>
  <c r="X327" i="12"/>
  <c r="X416" i="12" s="1"/>
  <c r="N327" i="12"/>
  <c r="F327" i="12"/>
  <c r="AD237" i="11"/>
  <c r="T237" i="11"/>
  <c r="V237" i="11"/>
  <c r="AL237" i="11"/>
  <c r="U237" i="11"/>
  <c r="S237" i="11"/>
  <c r="AK237" i="11"/>
  <c r="Y237" i="11"/>
  <c r="AH237" i="11"/>
  <c r="Z237" i="11"/>
  <c r="AI237" i="11"/>
  <c r="X237" i="11"/>
  <c r="D237" i="11"/>
  <c r="D134" i="11"/>
  <c r="AJ326" i="11"/>
  <c r="AF326" i="11"/>
  <c r="Z326" i="11"/>
  <c r="Z415" i="11" s="1"/>
  <c r="V326" i="11"/>
  <c r="R326" i="11"/>
  <c r="L326" i="11"/>
  <c r="H326" i="11"/>
  <c r="D326" i="11"/>
  <c r="D415" i="11" s="1"/>
  <c r="AK326" i="11"/>
  <c r="AE326" i="11"/>
  <c r="X326" i="11"/>
  <c r="S326" i="11"/>
  <c r="K326" i="11"/>
  <c r="F326" i="11"/>
  <c r="AI326" i="11"/>
  <c r="AD326" i="11"/>
  <c r="W326" i="11"/>
  <c r="W415" i="11" s="1"/>
  <c r="Q326" i="11"/>
  <c r="Q415" i="11" s="1"/>
  <c r="J326" i="11"/>
  <c r="E326" i="11"/>
  <c r="AH326" i="11"/>
  <c r="AC326" i="11"/>
  <c r="AC415" i="11" s="1"/>
  <c r="U326" i="11"/>
  <c r="N326" i="11"/>
  <c r="I326" i="11"/>
  <c r="AG326" i="11"/>
  <c r="G326" i="11"/>
  <c r="Y326" i="11"/>
  <c r="T326" i="11"/>
  <c r="T415" i="11" s="1"/>
  <c r="AL326" i="11"/>
  <c r="M326" i="11"/>
  <c r="AE237" i="8"/>
  <c r="S237" i="8"/>
  <c r="Y237" i="8"/>
  <c r="AK237" i="8"/>
  <c r="T237" i="8"/>
  <c r="AF237" i="8"/>
  <c r="X237" i="8"/>
  <c r="AJ237" i="8"/>
  <c r="AI237" i="8"/>
  <c r="W237" i="8"/>
  <c r="AG237" i="8"/>
  <c r="U237" i="8"/>
  <c r="AD237" i="8"/>
  <c r="R237" i="8"/>
  <c r="AH237" i="8"/>
  <c r="V237" i="8"/>
  <c r="N237" i="8"/>
  <c r="AL237" i="8"/>
  <c r="Z237" i="8"/>
  <c r="N237" i="10"/>
  <c r="J237" i="10"/>
  <c r="F237" i="10"/>
  <c r="M237" i="10"/>
  <c r="I237" i="10"/>
  <c r="E237" i="10"/>
  <c r="L237" i="10"/>
  <c r="H237" i="10"/>
  <c r="K237" i="10"/>
  <c r="G237" i="10"/>
  <c r="AD237" i="10"/>
  <c r="AJ237" i="10"/>
  <c r="AG237" i="10"/>
  <c r="AE237" i="10"/>
  <c r="W237" i="10"/>
  <c r="T237" i="10"/>
  <c r="Y237" i="10"/>
  <c r="AF237" i="10"/>
  <c r="AH237" i="10"/>
  <c r="AK237" i="10"/>
  <c r="AI237" i="10"/>
  <c r="AL237" i="10"/>
  <c r="V237" i="10"/>
  <c r="X237" i="10"/>
  <c r="U237" i="10"/>
  <c r="Z237" i="10"/>
  <c r="S237" i="10"/>
  <c r="M237" i="8"/>
  <c r="I237" i="8"/>
  <c r="E237" i="8"/>
  <c r="L237" i="8"/>
  <c r="H237" i="8"/>
  <c r="K237" i="8"/>
  <c r="G237" i="8"/>
  <c r="J237" i="8"/>
  <c r="F237" i="8"/>
  <c r="AC236" i="10"/>
  <c r="AC326" i="10" s="1"/>
  <c r="AC415" i="10" s="1"/>
  <c r="D237" i="10"/>
  <c r="D134" i="10"/>
  <c r="P133" i="10"/>
  <c r="AB133" i="10" s="1"/>
  <c r="AI326" i="10"/>
  <c r="AI415" i="10" s="1"/>
  <c r="AE326" i="10"/>
  <c r="AE415" i="10" s="1"/>
  <c r="Y326" i="10"/>
  <c r="Y415" i="10" s="1"/>
  <c r="U326" i="10"/>
  <c r="U415" i="10" s="1"/>
  <c r="Q326" i="10"/>
  <c r="Q415" i="10" s="1"/>
  <c r="K326" i="10"/>
  <c r="K415" i="10" s="1"/>
  <c r="G326" i="10"/>
  <c r="G415" i="10" s="1"/>
  <c r="AL326" i="10"/>
  <c r="AL415" i="10" s="1"/>
  <c r="AH326" i="10"/>
  <c r="AH415" i="10" s="1"/>
  <c r="AD326" i="10"/>
  <c r="AD415" i="10" s="1"/>
  <c r="X326" i="10"/>
  <c r="X415" i="10" s="1"/>
  <c r="T326" i="10"/>
  <c r="T415" i="10" s="1"/>
  <c r="N326" i="10"/>
  <c r="N415" i="10" s="1"/>
  <c r="J326" i="10"/>
  <c r="J415" i="10" s="1"/>
  <c r="F326" i="10"/>
  <c r="F415" i="10" s="1"/>
  <c r="AK326" i="10"/>
  <c r="AK415" i="10" s="1"/>
  <c r="AG326" i="10"/>
  <c r="AG415" i="10" s="1"/>
  <c r="W326" i="10"/>
  <c r="W415" i="10" s="1"/>
  <c r="S326" i="10"/>
  <c r="S415" i="10" s="1"/>
  <c r="M326" i="10"/>
  <c r="M415" i="10" s="1"/>
  <c r="I326" i="10"/>
  <c r="I415" i="10" s="1"/>
  <c r="E326" i="10"/>
  <c r="E415" i="10" s="1"/>
  <c r="AF326" i="10"/>
  <c r="AF415" i="10" s="1"/>
  <c r="L326" i="10"/>
  <c r="L415" i="10" s="1"/>
  <c r="Z326" i="10"/>
  <c r="Z415" i="10" s="1"/>
  <c r="H326" i="10"/>
  <c r="H415" i="10" s="1"/>
  <c r="V326" i="10"/>
  <c r="V415" i="10" s="1"/>
  <c r="D326" i="10"/>
  <c r="D415" i="10" s="1"/>
  <c r="AJ326" i="10"/>
  <c r="AJ415" i="10" s="1"/>
  <c r="R326" i="10"/>
  <c r="R415" i="10" s="1"/>
  <c r="D237" i="8"/>
  <c r="D134" i="8"/>
  <c r="AK326" i="8"/>
  <c r="AK415" i="8" s="1"/>
  <c r="AG326" i="8"/>
  <c r="AG415" i="8" s="1"/>
  <c r="AC326" i="8"/>
  <c r="AC415" i="8" s="1"/>
  <c r="W326" i="8"/>
  <c r="W415" i="8" s="1"/>
  <c r="S326" i="8"/>
  <c r="S415" i="8" s="1"/>
  <c r="M326" i="8"/>
  <c r="M415" i="8" s="1"/>
  <c r="I326" i="8"/>
  <c r="I415" i="8" s="1"/>
  <c r="E326" i="8"/>
  <c r="E415" i="8" s="1"/>
  <c r="AL326" i="8"/>
  <c r="AL415" i="8" s="1"/>
  <c r="AH326" i="8"/>
  <c r="AH415" i="8" s="1"/>
  <c r="AD326" i="8"/>
  <c r="AD415" i="8" s="1"/>
  <c r="X326" i="8"/>
  <c r="X415" i="8" s="1"/>
  <c r="T326" i="8"/>
  <c r="T415" i="8" s="1"/>
  <c r="N326" i="8"/>
  <c r="N415" i="8" s="1"/>
  <c r="J326" i="8"/>
  <c r="J415" i="8" s="1"/>
  <c r="F326" i="8"/>
  <c r="F415" i="8" s="1"/>
  <c r="AI326" i="8"/>
  <c r="AI415" i="8" s="1"/>
  <c r="Y326" i="8"/>
  <c r="Y415" i="8" s="1"/>
  <c r="Q326" i="8"/>
  <c r="Q415" i="8" s="1"/>
  <c r="G326" i="8"/>
  <c r="G415" i="8" s="1"/>
  <c r="AF326" i="8"/>
  <c r="AF415" i="8" s="1"/>
  <c r="V326" i="8"/>
  <c r="V415" i="8" s="1"/>
  <c r="L326" i="8"/>
  <c r="L415" i="8" s="1"/>
  <c r="D326" i="8"/>
  <c r="D415" i="8" s="1"/>
  <c r="AE326" i="8"/>
  <c r="AE415" i="8" s="1"/>
  <c r="U326" i="8"/>
  <c r="U415" i="8" s="1"/>
  <c r="K326" i="8"/>
  <c r="K415" i="8" s="1"/>
  <c r="AJ326" i="8"/>
  <c r="AJ415" i="8" s="1"/>
  <c r="Z326" i="8"/>
  <c r="Z415" i="8" s="1"/>
  <c r="R326" i="8"/>
  <c r="R415" i="8" s="1"/>
  <c r="H326" i="8"/>
  <c r="H415" i="8" s="1"/>
  <c r="F236" i="7"/>
  <c r="J236" i="7"/>
  <c r="D236" i="7"/>
  <c r="G236" i="7"/>
  <c r="K236" i="7"/>
  <c r="E236" i="7"/>
  <c r="I236" i="7"/>
  <c r="H236" i="7"/>
  <c r="L236" i="7"/>
  <c r="M236" i="7"/>
  <c r="T236" i="7"/>
  <c r="AC236" i="7"/>
  <c r="S236" i="7"/>
  <c r="AD236" i="7"/>
  <c r="Y236" i="7"/>
  <c r="AF236" i="7"/>
  <c r="R236" i="7"/>
  <c r="AJ236" i="7"/>
  <c r="Q236" i="7"/>
  <c r="AE236" i="7"/>
  <c r="V236" i="7"/>
  <c r="U236" i="7"/>
  <c r="AI236" i="7"/>
  <c r="AK236" i="7"/>
  <c r="X236" i="7"/>
  <c r="AG236" i="7"/>
  <c r="W236" i="7"/>
  <c r="AH236" i="7"/>
  <c r="AH325" i="7"/>
  <c r="AH414" i="7" s="1"/>
  <c r="AD325" i="7"/>
  <c r="AD414" i="7" s="1"/>
  <c r="AK325" i="7"/>
  <c r="AK414" i="7" s="1"/>
  <c r="AG325" i="7"/>
  <c r="AG414" i="7" s="1"/>
  <c r="AC325" i="7"/>
  <c r="AC414" i="7" s="1"/>
  <c r="AJ325" i="7"/>
  <c r="AJ414" i="7" s="1"/>
  <c r="AF325" i="7"/>
  <c r="AF414" i="7" s="1"/>
  <c r="AB325" i="7"/>
  <c r="AB414" i="7" s="1"/>
  <c r="AI325" i="7"/>
  <c r="AI414" i="7" s="1"/>
  <c r="V325" i="7"/>
  <c r="V414" i="7" s="1"/>
  <c r="R325" i="7"/>
  <c r="R414" i="7" s="1"/>
  <c r="AE325" i="7"/>
  <c r="AE414" i="7" s="1"/>
  <c r="X325" i="7"/>
  <c r="X414" i="7" s="1"/>
  <c r="T325" i="7"/>
  <c r="T414" i="7" s="1"/>
  <c r="P325" i="7"/>
  <c r="P414" i="7" s="1"/>
  <c r="U325" i="7"/>
  <c r="U414" i="7" s="1"/>
  <c r="S325" i="7"/>
  <c r="S414" i="7" s="1"/>
  <c r="Y325" i="7"/>
  <c r="Y414" i="7" s="1"/>
  <c r="Q325" i="7"/>
  <c r="Q414" i="7" s="1"/>
  <c r="W325" i="7"/>
  <c r="W414" i="7" s="1"/>
  <c r="E325" i="7"/>
  <c r="E414" i="7" s="1"/>
  <c r="I325" i="7"/>
  <c r="I414" i="7" s="1"/>
  <c r="M325" i="7"/>
  <c r="M414" i="7" s="1"/>
  <c r="F325" i="7"/>
  <c r="F414" i="7" s="1"/>
  <c r="J325" i="7"/>
  <c r="J414" i="7" s="1"/>
  <c r="G325" i="7"/>
  <c r="G414" i="7" s="1"/>
  <c r="K325" i="7"/>
  <c r="K414" i="7" s="1"/>
  <c r="H325" i="7"/>
  <c r="H414" i="7" s="1"/>
  <c r="L325" i="7"/>
  <c r="L414" i="7" s="1"/>
  <c r="D325" i="7"/>
  <c r="D414" i="7" s="1"/>
  <c r="S134" i="10"/>
  <c r="Z134" i="10"/>
  <c r="R132" i="6"/>
  <c r="F132" i="6"/>
  <c r="AL134" i="8"/>
  <c r="T135" i="7"/>
  <c r="Y133" i="7"/>
  <c r="I133" i="7"/>
  <c r="AF134" i="10"/>
  <c r="AK133" i="7"/>
  <c r="F135" i="7"/>
  <c r="G133" i="7"/>
  <c r="AC133" i="10"/>
  <c r="H133" i="7"/>
  <c r="M132" i="6"/>
  <c r="W132" i="6"/>
  <c r="R133" i="7"/>
  <c r="AK135" i="7"/>
  <c r="J135" i="7"/>
  <c r="T134" i="10"/>
  <c r="AE132" i="6"/>
  <c r="AI134" i="8"/>
  <c r="D133" i="7"/>
  <c r="X134" i="8"/>
  <c r="AH132" i="6"/>
  <c r="G135" i="7"/>
  <c r="AC132" i="6"/>
  <c r="AE134" i="10"/>
  <c r="T134" i="8"/>
  <c r="AG132" i="6"/>
  <c r="AD135" i="7"/>
  <c r="AJ134" i="8"/>
  <c r="V135" i="7"/>
  <c r="AK134" i="8"/>
  <c r="E132" i="6"/>
  <c r="K135" i="7"/>
  <c r="AD134" i="10"/>
  <c r="Z134" i="8"/>
  <c r="AK132" i="6"/>
  <c r="H132" i="6"/>
  <c r="AE134" i="8"/>
  <c r="AF135" i="7"/>
  <c r="S133" i="7"/>
  <c r="L133" i="7"/>
  <c r="T132" i="6"/>
  <c r="Y134" i="10"/>
  <c r="AJ133" i="7"/>
  <c r="AG135" i="7"/>
  <c r="AG133" i="7"/>
  <c r="U133" i="7"/>
  <c r="Q132" i="6"/>
  <c r="D132" i="6"/>
  <c r="AI134" i="10"/>
  <c r="E135" i="7"/>
  <c r="U132" i="6"/>
  <c r="AC133" i="7"/>
  <c r="AB134" i="7"/>
  <c r="Y134" i="8"/>
  <c r="S134" i="8"/>
  <c r="AI132" i="6"/>
  <c r="E133" i="7"/>
  <c r="X135" i="7"/>
  <c r="D135" i="7"/>
  <c r="AK134" i="10"/>
  <c r="AG134" i="8"/>
  <c r="S132" i="6"/>
  <c r="W135" i="7"/>
  <c r="AJ134" i="10"/>
  <c r="U135" i="7"/>
  <c r="V134" i="10"/>
  <c r="AL134" i="10"/>
  <c r="V132" i="6"/>
  <c r="G132" i="6"/>
  <c r="AD134" i="8"/>
  <c r="R135" i="7"/>
  <c r="T133" i="7"/>
  <c r="AF133" i="7"/>
  <c r="J132" i="6"/>
  <c r="AI135" i="7"/>
  <c r="AE133" i="7"/>
  <c r="AF134" i="8"/>
  <c r="AG134" i="10"/>
  <c r="V134" i="8"/>
  <c r="W134" i="10"/>
  <c r="K132" i="6"/>
  <c r="M135" i="7"/>
  <c r="AI133" i="7"/>
  <c r="H135" i="7"/>
  <c r="AC135" i="7"/>
  <c r="AD133" i="7"/>
  <c r="M133" i="7"/>
  <c r="AF132" i="6"/>
  <c r="L132" i="6"/>
  <c r="U134" i="10"/>
  <c r="AJ135" i="7"/>
  <c r="I135" i="7"/>
  <c r="U134" i="8"/>
  <c r="K133" i="7"/>
  <c r="I132" i="6"/>
  <c r="S135" i="7"/>
  <c r="AD132" i="6"/>
  <c r="J133" i="7"/>
  <c r="AH134" i="8"/>
  <c r="R134" i="8"/>
  <c r="X132" i="6"/>
  <c r="AH133" i="7"/>
  <c r="AH135" i="7"/>
  <c r="Y135" i="7"/>
  <c r="X133" i="7"/>
  <c r="W134" i="8"/>
  <c r="F133" i="7"/>
  <c r="L135" i="7"/>
  <c r="V133" i="7"/>
  <c r="Y132" i="6"/>
  <c r="AE135" i="7"/>
  <c r="AH134" i="10"/>
  <c r="W133" i="7"/>
  <c r="X134" i="10"/>
  <c r="AJ132" i="6"/>
  <c r="AC134" i="11" l="1"/>
  <c r="AC238" i="11" s="1"/>
  <c r="Q134" i="11"/>
  <c r="Q238" i="11" s="1"/>
  <c r="V134" i="11"/>
  <c r="V238" i="11" s="1"/>
  <c r="R134" i="11"/>
  <c r="R238" i="11" s="1"/>
  <c r="L134" i="11"/>
  <c r="L238" i="11" s="1"/>
  <c r="Z134" i="11"/>
  <c r="Z238" i="11" s="1"/>
  <c r="U134" i="11"/>
  <c r="U238" i="11" s="1"/>
  <c r="E134" i="11"/>
  <c r="E238" i="11" s="1"/>
  <c r="Y134" i="11"/>
  <c r="Y238" i="11" s="1"/>
  <c r="K134" i="11"/>
  <c r="K238" i="11" s="1"/>
  <c r="AJ134" i="11"/>
  <c r="AJ238" i="11" s="1"/>
  <c r="G134" i="11"/>
  <c r="G238" i="11" s="1"/>
  <c r="S134" i="11"/>
  <c r="S238" i="11" s="1"/>
  <c r="AH134" i="11"/>
  <c r="AH238" i="11" s="1"/>
  <c r="AD134" i="11"/>
  <c r="AD238" i="11" s="1"/>
  <c r="AG134" i="11"/>
  <c r="AG238" i="11" s="1"/>
  <c r="N134" i="11"/>
  <c r="N238" i="11" s="1"/>
  <c r="F134" i="11"/>
  <c r="F238" i="11" s="1"/>
  <c r="T134" i="11"/>
  <c r="T238" i="11" s="1"/>
  <c r="AF134" i="11"/>
  <c r="AF238" i="11" s="1"/>
  <c r="M134" i="11"/>
  <c r="M238" i="11" s="1"/>
  <c r="AL134" i="11"/>
  <c r="AL238" i="11" s="1"/>
  <c r="AK134" i="11"/>
  <c r="AK238" i="11" s="1"/>
  <c r="H134" i="11"/>
  <c r="H238" i="11" s="1"/>
  <c r="W134" i="11"/>
  <c r="W238" i="11" s="1"/>
  <c r="AE134" i="11"/>
  <c r="AE238" i="11" s="1"/>
  <c r="I134" i="11"/>
  <c r="I238" i="11" s="1"/>
  <c r="AI134" i="11"/>
  <c r="AI238" i="11" s="1"/>
  <c r="X134" i="11"/>
  <c r="X238" i="11" s="1"/>
  <c r="J134" i="11"/>
  <c r="J238" i="11" s="1"/>
  <c r="D328" i="12"/>
  <c r="D417" i="12" s="1"/>
  <c r="M328" i="12"/>
  <c r="H328" i="12"/>
  <c r="I328" i="12"/>
  <c r="G328" i="12"/>
  <c r="I76" i="9"/>
  <c r="BF437" i="14"/>
  <c r="D76" i="9"/>
  <c r="BA437" i="14"/>
  <c r="R328" i="12"/>
  <c r="W328" i="12"/>
  <c r="AC75" i="9"/>
  <c r="Q75" i="9"/>
  <c r="AJ328" i="12"/>
  <c r="N328" i="12"/>
  <c r="Y328" i="12"/>
  <c r="K328" i="12"/>
  <c r="AH75" i="9"/>
  <c r="V75" i="9"/>
  <c r="AE328" i="12"/>
  <c r="AC328" i="12"/>
  <c r="BJ437" i="14"/>
  <c r="G76" i="9"/>
  <c r="BD437" i="14"/>
  <c r="E76" i="9"/>
  <c r="BB437" i="14"/>
  <c r="AK74" i="9"/>
  <c r="Y74" i="9"/>
  <c r="E328" i="12"/>
  <c r="AJ75" i="9"/>
  <c r="X75" i="9"/>
  <c r="AF328" i="12"/>
  <c r="T328" i="12"/>
  <c r="F328" i="12"/>
  <c r="AB75" i="9"/>
  <c r="P75" i="9"/>
  <c r="AD328" i="12"/>
  <c r="J328" i="12"/>
  <c r="AI328" i="12"/>
  <c r="Y417" i="12"/>
  <c r="R135" i="12"/>
  <c r="R239" i="12" s="1"/>
  <c r="Q135" i="12"/>
  <c r="Q239" i="12" s="1"/>
  <c r="N135" i="12"/>
  <c r="N239" i="12" s="1"/>
  <c r="I135" i="12"/>
  <c r="I239" i="12" s="1"/>
  <c r="T135" i="12"/>
  <c r="T239" i="12" s="1"/>
  <c r="AD135" i="12"/>
  <c r="AD239" i="12" s="1"/>
  <c r="AE135" i="12"/>
  <c r="AE239" i="12" s="1"/>
  <c r="AL135" i="12"/>
  <c r="AL239" i="12" s="1"/>
  <c r="G135" i="12"/>
  <c r="G239" i="12" s="1"/>
  <c r="X135" i="12"/>
  <c r="X239" i="12" s="1"/>
  <c r="AK135" i="12"/>
  <c r="AK239" i="12" s="1"/>
  <c r="U135" i="12"/>
  <c r="U239" i="12" s="1"/>
  <c r="K135" i="12"/>
  <c r="K239" i="12" s="1"/>
  <c r="AI135" i="12"/>
  <c r="AI239" i="12" s="1"/>
  <c r="AG135" i="12"/>
  <c r="AG239" i="12" s="1"/>
  <c r="F135" i="12"/>
  <c r="F239" i="12" s="1"/>
  <c r="AJ135" i="12"/>
  <c r="AJ239" i="12" s="1"/>
  <c r="S135" i="12"/>
  <c r="S239" i="12" s="1"/>
  <c r="J135" i="12"/>
  <c r="J239" i="12" s="1"/>
  <c r="E135" i="12"/>
  <c r="E239" i="12" s="1"/>
  <c r="Y135" i="12"/>
  <c r="Y239" i="12" s="1"/>
  <c r="L135" i="12"/>
  <c r="L239" i="12" s="1"/>
  <c r="V135" i="12"/>
  <c r="V239" i="12" s="1"/>
  <c r="M135" i="12"/>
  <c r="M239" i="12" s="1"/>
  <c r="H135" i="12"/>
  <c r="H239" i="12" s="1"/>
  <c r="W135" i="12"/>
  <c r="W239" i="12" s="1"/>
  <c r="AH135" i="12"/>
  <c r="AH239" i="12" s="1"/>
  <c r="Z135" i="12"/>
  <c r="Z239" i="12" s="1"/>
  <c r="AF135" i="12"/>
  <c r="AF239" i="12" s="1"/>
  <c r="AC135" i="12"/>
  <c r="AC239" i="12" s="1"/>
  <c r="L76" i="9"/>
  <c r="BI437" i="14"/>
  <c r="H76" i="9"/>
  <c r="BE437" i="14"/>
  <c r="AH328" i="12"/>
  <c r="Q328" i="12"/>
  <c r="AF75" i="9"/>
  <c r="T75" i="9"/>
  <c r="AD75" i="9"/>
  <c r="R75" i="9"/>
  <c r="S328" i="12"/>
  <c r="U328" i="12"/>
  <c r="L328" i="12"/>
  <c r="U75" i="9"/>
  <c r="AG75" i="9"/>
  <c r="M75" i="9"/>
  <c r="V328" i="12"/>
  <c r="J76" i="9"/>
  <c r="BG437" i="14"/>
  <c r="K76" i="9"/>
  <c r="BH437" i="14"/>
  <c r="F76" i="9"/>
  <c r="BC437" i="14"/>
  <c r="AI75" i="9"/>
  <c r="W75" i="9"/>
  <c r="Z328" i="12"/>
  <c r="X328" i="12"/>
  <c r="X417" i="12" s="1"/>
  <c r="AK328" i="12"/>
  <c r="AE75" i="9"/>
  <c r="S75" i="9"/>
  <c r="AG328" i="12"/>
  <c r="AL328" i="12"/>
  <c r="Z443" i="14"/>
  <c r="X443" i="14"/>
  <c r="Y443" i="14"/>
  <c r="S444" i="14"/>
  <c r="T443" i="14"/>
  <c r="V443" i="13"/>
  <c r="U449" i="13"/>
  <c r="R444" i="13"/>
  <c r="S447" i="13"/>
  <c r="W443" i="13"/>
  <c r="X450" i="13"/>
  <c r="T450" i="13"/>
  <c r="Y448" i="13"/>
  <c r="M438" i="14"/>
  <c r="AW437" i="14"/>
  <c r="K438" i="14"/>
  <c r="AU437" i="14"/>
  <c r="L438" i="14"/>
  <c r="AV437" i="14"/>
  <c r="AP437" i="14"/>
  <c r="F438" i="14"/>
  <c r="AT437" i="14"/>
  <c r="J438" i="14"/>
  <c r="E438" i="14"/>
  <c r="AO437" i="14"/>
  <c r="I438" i="14"/>
  <c r="AS437" i="14"/>
  <c r="AX437" i="14"/>
  <c r="N438" i="14"/>
  <c r="H438" i="14"/>
  <c r="AR437" i="14"/>
  <c r="AQ437" i="14"/>
  <c r="G438" i="14"/>
  <c r="AQ437" i="13"/>
  <c r="G438" i="13"/>
  <c r="BC438" i="13" s="1"/>
  <c r="AP437" i="13"/>
  <c r="F438" i="13"/>
  <c r="BB438" i="13" s="1"/>
  <c r="L438" i="13"/>
  <c r="BH438" i="13" s="1"/>
  <c r="AV437" i="13"/>
  <c r="E438" i="13"/>
  <c r="BA438" i="13" s="1"/>
  <c r="AO437" i="13"/>
  <c r="M438" i="13"/>
  <c r="BI438" i="13" s="1"/>
  <c r="AW437" i="13"/>
  <c r="I438" i="13"/>
  <c r="BE438" i="13" s="1"/>
  <c r="AS437" i="13"/>
  <c r="AT437" i="13"/>
  <c r="J438" i="13"/>
  <c r="BF438" i="13" s="1"/>
  <c r="K438" i="13"/>
  <c r="BG438" i="13" s="1"/>
  <c r="AU437" i="13"/>
  <c r="N437" i="13"/>
  <c r="BJ437" i="13" s="1"/>
  <c r="AX436" i="13"/>
  <c r="H438" i="13"/>
  <c r="BD438" i="13" s="1"/>
  <c r="AR437" i="13"/>
  <c r="W399" i="12"/>
  <c r="AU398" i="12"/>
  <c r="V399" i="12"/>
  <c r="AT398" i="12"/>
  <c r="T399" i="12"/>
  <c r="AR398" i="12"/>
  <c r="U399" i="12"/>
  <c r="AS398" i="12"/>
  <c r="Q399" i="12"/>
  <c r="AO398" i="12"/>
  <c r="R399" i="12"/>
  <c r="AP398" i="12"/>
  <c r="Z399" i="12"/>
  <c r="AX398" i="12"/>
  <c r="S399" i="12"/>
  <c r="AQ398" i="12"/>
  <c r="G401" i="12"/>
  <c r="H401" i="12"/>
  <c r="M400" i="12"/>
  <c r="AW399" i="12"/>
  <c r="J401" i="12"/>
  <c r="AH399" i="12"/>
  <c r="BF398" i="12"/>
  <c r="AC399" i="12"/>
  <c r="BA398" i="12"/>
  <c r="N401" i="12"/>
  <c r="AD399" i="12"/>
  <c r="BB398" i="12"/>
  <c r="F401" i="12"/>
  <c r="I401" i="12"/>
  <c r="AG399" i="12"/>
  <c r="BE398" i="12"/>
  <c r="AK399" i="12"/>
  <c r="BI398" i="12"/>
  <c r="AL399" i="12"/>
  <c r="BJ398" i="12"/>
  <c r="AI399" i="12"/>
  <c r="BG398" i="12"/>
  <c r="K401" i="12"/>
  <c r="L400" i="12"/>
  <c r="AV399" i="12"/>
  <c r="AE399" i="12"/>
  <c r="BC398" i="12"/>
  <c r="AF399" i="12"/>
  <c r="BD398" i="12"/>
  <c r="AJ399" i="12"/>
  <c r="BH398" i="12"/>
  <c r="E401" i="12"/>
  <c r="R399" i="11"/>
  <c r="AP398" i="11"/>
  <c r="X399" i="11"/>
  <c r="AV398" i="11"/>
  <c r="V399" i="11"/>
  <c r="AT398" i="11"/>
  <c r="U399" i="11"/>
  <c r="AS398" i="11"/>
  <c r="Y399" i="11"/>
  <c r="AW398" i="11"/>
  <c r="S399" i="11"/>
  <c r="AQ398" i="11"/>
  <c r="AH399" i="11"/>
  <c r="BF398" i="11"/>
  <c r="N399" i="11"/>
  <c r="AX398" i="11"/>
  <c r="AK399" i="11"/>
  <c r="BI398" i="11"/>
  <c r="H400" i="11"/>
  <c r="AR399" i="11"/>
  <c r="K400" i="11"/>
  <c r="AU399" i="11"/>
  <c r="AL399" i="11"/>
  <c r="BJ398" i="11"/>
  <c r="G401" i="11"/>
  <c r="L401" i="11"/>
  <c r="I401" i="11"/>
  <c r="AF399" i="11"/>
  <c r="BD398" i="11"/>
  <c r="AG399" i="11"/>
  <c r="BE398" i="11"/>
  <c r="AE399" i="11"/>
  <c r="BC398" i="11"/>
  <c r="J401" i="11"/>
  <c r="F401" i="11"/>
  <c r="AI399" i="11"/>
  <c r="BG398" i="11"/>
  <c r="M401" i="11"/>
  <c r="AD399" i="11"/>
  <c r="BB398" i="11"/>
  <c r="AJ399" i="11"/>
  <c r="BH398" i="11"/>
  <c r="E400" i="11"/>
  <c r="BA399" i="11"/>
  <c r="AO399" i="11"/>
  <c r="AC327" i="12"/>
  <c r="H236" i="6"/>
  <c r="E236" i="6"/>
  <c r="J236" i="6"/>
  <c r="G236" i="6"/>
  <c r="F236" i="6"/>
  <c r="K236" i="6"/>
  <c r="I236" i="6"/>
  <c r="D236" i="6"/>
  <c r="L236" i="6"/>
  <c r="AH236" i="6"/>
  <c r="AC236" i="6"/>
  <c r="W236" i="6"/>
  <c r="AI236" i="6"/>
  <c r="AD236" i="6"/>
  <c r="U236" i="6"/>
  <c r="X236" i="6"/>
  <c r="AK236" i="6"/>
  <c r="AJ236" i="6"/>
  <c r="S236" i="6"/>
  <c r="V236" i="6"/>
  <c r="R236" i="6"/>
  <c r="Y236" i="6"/>
  <c r="AE236" i="6"/>
  <c r="Q236" i="6"/>
  <c r="AF236" i="6"/>
  <c r="AG236" i="6"/>
  <c r="T236" i="6"/>
  <c r="M236" i="6"/>
  <c r="C136" i="7"/>
  <c r="O135" i="7"/>
  <c r="AA135" i="7" s="1"/>
  <c r="C239" i="7"/>
  <c r="C329" i="7" s="1"/>
  <c r="C418" i="7" s="1"/>
  <c r="C325" i="6"/>
  <c r="C414" i="6" s="1"/>
  <c r="K325" i="6"/>
  <c r="K414" i="6" s="1"/>
  <c r="E325" i="6"/>
  <c r="E414" i="6" s="1"/>
  <c r="D325" i="6"/>
  <c r="D414" i="6" s="1"/>
  <c r="J325" i="6"/>
  <c r="J414" i="6" s="1"/>
  <c r="T325" i="6"/>
  <c r="T414" i="6" s="1"/>
  <c r="AC325" i="6"/>
  <c r="AC414" i="6" s="1"/>
  <c r="Q325" i="6"/>
  <c r="Q414" i="6" s="1"/>
  <c r="AB325" i="6"/>
  <c r="AB414" i="6" s="1"/>
  <c r="AE325" i="6"/>
  <c r="AE414" i="6" s="1"/>
  <c r="X325" i="6"/>
  <c r="X414" i="6" s="1"/>
  <c r="M325" i="6"/>
  <c r="M414" i="6" s="1"/>
  <c r="P325" i="6"/>
  <c r="P414" i="6" s="1"/>
  <c r="AI325" i="6"/>
  <c r="AI414" i="6" s="1"/>
  <c r="V325" i="6"/>
  <c r="V414" i="6" s="1"/>
  <c r="AK325" i="6"/>
  <c r="AK414" i="6" s="1"/>
  <c r="AF325" i="6"/>
  <c r="AG325" i="6"/>
  <c r="AG414" i="6" s="1"/>
  <c r="W325" i="6"/>
  <c r="W414" i="6" s="1"/>
  <c r="S325" i="6"/>
  <c r="S414" i="6" s="1"/>
  <c r="Y325" i="6"/>
  <c r="Y414" i="6" s="1"/>
  <c r="U325" i="6"/>
  <c r="U414" i="6" s="1"/>
  <c r="AD325" i="6"/>
  <c r="AD414" i="6" s="1"/>
  <c r="R325" i="6"/>
  <c r="R414" i="6" s="1"/>
  <c r="AF414" i="6"/>
  <c r="F325" i="6"/>
  <c r="F414" i="6" s="1"/>
  <c r="C236" i="6"/>
  <c r="C133" i="6"/>
  <c r="L325" i="6"/>
  <c r="L414" i="6" s="1"/>
  <c r="G325" i="6"/>
  <c r="G414" i="6" s="1"/>
  <c r="AJ325" i="6"/>
  <c r="H325" i="6"/>
  <c r="H414" i="6" s="1"/>
  <c r="AH325" i="6"/>
  <c r="AH414" i="6" s="1"/>
  <c r="AJ414" i="6"/>
  <c r="J326" i="6"/>
  <c r="D239" i="12"/>
  <c r="P135" i="12"/>
  <c r="AB135" i="12" s="1"/>
  <c r="D136" i="12"/>
  <c r="D238" i="11"/>
  <c r="D135" i="11"/>
  <c r="AK327" i="11"/>
  <c r="AG327" i="11"/>
  <c r="AC327" i="11"/>
  <c r="AC416" i="11" s="1"/>
  <c r="W327" i="11"/>
  <c r="W416" i="11" s="1"/>
  <c r="S327" i="11"/>
  <c r="M327" i="11"/>
  <c r="I327" i="11"/>
  <c r="E327" i="11"/>
  <c r="AL327" i="11"/>
  <c r="AF327" i="11"/>
  <c r="Y327" i="11"/>
  <c r="T327" i="11"/>
  <c r="T416" i="11" s="1"/>
  <c r="L327" i="11"/>
  <c r="G327" i="11"/>
  <c r="AJ327" i="11"/>
  <c r="AE327" i="11"/>
  <c r="X327" i="11"/>
  <c r="R327" i="11"/>
  <c r="K327" i="11"/>
  <c r="F327" i="11"/>
  <c r="AI327" i="11"/>
  <c r="AD327" i="11"/>
  <c r="V327" i="11"/>
  <c r="Q327" i="11"/>
  <c r="Q416" i="11" s="1"/>
  <c r="J327" i="11"/>
  <c r="D327" i="11"/>
  <c r="D416" i="11" s="1"/>
  <c r="U327" i="11"/>
  <c r="N327" i="11"/>
  <c r="AH327" i="11"/>
  <c r="H327" i="11"/>
  <c r="Z327" i="11"/>
  <c r="Z416" i="11" s="1"/>
  <c r="AC237" i="10"/>
  <c r="D238" i="10"/>
  <c r="D328" i="10" s="1"/>
  <c r="D417" i="10" s="1"/>
  <c r="D135" i="10"/>
  <c r="P134" i="10"/>
  <c r="AB134" i="10" s="1"/>
  <c r="AJ327" i="10"/>
  <c r="AJ416" i="10" s="1"/>
  <c r="AF327" i="10"/>
  <c r="AF416" i="10" s="1"/>
  <c r="Z327" i="10"/>
  <c r="Z416" i="10" s="1"/>
  <c r="V327" i="10"/>
  <c r="V416" i="10" s="1"/>
  <c r="R327" i="10"/>
  <c r="R416" i="10" s="1"/>
  <c r="L327" i="10"/>
  <c r="L416" i="10" s="1"/>
  <c r="H327" i="10"/>
  <c r="H416" i="10" s="1"/>
  <c r="D327" i="10"/>
  <c r="D416" i="10" s="1"/>
  <c r="AI327" i="10"/>
  <c r="AI416" i="10" s="1"/>
  <c r="AE327" i="10"/>
  <c r="AE416" i="10" s="1"/>
  <c r="Y327" i="10"/>
  <c r="Y416" i="10" s="1"/>
  <c r="U327" i="10"/>
  <c r="U416" i="10" s="1"/>
  <c r="Q327" i="10"/>
  <c r="Q416" i="10" s="1"/>
  <c r="K327" i="10"/>
  <c r="K416" i="10" s="1"/>
  <c r="G327" i="10"/>
  <c r="G416" i="10" s="1"/>
  <c r="AL327" i="10"/>
  <c r="AL416" i="10" s="1"/>
  <c r="AH327" i="10"/>
  <c r="AH416" i="10" s="1"/>
  <c r="AD327" i="10"/>
  <c r="AD416" i="10" s="1"/>
  <c r="X327" i="10"/>
  <c r="X416" i="10" s="1"/>
  <c r="T327" i="10"/>
  <c r="T416" i="10" s="1"/>
  <c r="N327" i="10"/>
  <c r="N416" i="10" s="1"/>
  <c r="J327" i="10"/>
  <c r="J416" i="10" s="1"/>
  <c r="F327" i="10"/>
  <c r="F416" i="10" s="1"/>
  <c r="AG327" i="10"/>
  <c r="AG416" i="10" s="1"/>
  <c r="M327" i="10"/>
  <c r="M416" i="10" s="1"/>
  <c r="AC327" i="10"/>
  <c r="AC416" i="10" s="1"/>
  <c r="I327" i="10"/>
  <c r="I416" i="10" s="1"/>
  <c r="W327" i="10"/>
  <c r="W416" i="10" s="1"/>
  <c r="E327" i="10"/>
  <c r="E416" i="10" s="1"/>
  <c r="AK327" i="10"/>
  <c r="AK416" i="10" s="1"/>
  <c r="S327" i="10"/>
  <c r="S416" i="10" s="1"/>
  <c r="D238" i="8"/>
  <c r="D328" i="8" s="1"/>
  <c r="D417" i="8" s="1"/>
  <c r="D135" i="8"/>
  <c r="AL327" i="8"/>
  <c r="AL416" i="8" s="1"/>
  <c r="AH327" i="8"/>
  <c r="AH416" i="8" s="1"/>
  <c r="AD327" i="8"/>
  <c r="AD416" i="8" s="1"/>
  <c r="X327" i="8"/>
  <c r="X416" i="8" s="1"/>
  <c r="T327" i="8"/>
  <c r="T416" i="8" s="1"/>
  <c r="N327" i="8"/>
  <c r="N416" i="8" s="1"/>
  <c r="J327" i="8"/>
  <c r="J416" i="8" s="1"/>
  <c r="F327" i="8"/>
  <c r="F416" i="8" s="1"/>
  <c r="AI327" i="8"/>
  <c r="AI416" i="8" s="1"/>
  <c r="AE327" i="8"/>
  <c r="AE416" i="8" s="1"/>
  <c r="Y327" i="8"/>
  <c r="Y416" i="8" s="1"/>
  <c r="U327" i="8"/>
  <c r="U416" i="8" s="1"/>
  <c r="Q327" i="8"/>
  <c r="Q416" i="8" s="1"/>
  <c r="K327" i="8"/>
  <c r="K416" i="8" s="1"/>
  <c r="G327" i="8"/>
  <c r="G416" i="8" s="1"/>
  <c r="AJ327" i="8"/>
  <c r="AJ416" i="8" s="1"/>
  <c r="Z327" i="8"/>
  <c r="Z416" i="8" s="1"/>
  <c r="R327" i="8"/>
  <c r="R416" i="8" s="1"/>
  <c r="H327" i="8"/>
  <c r="H416" i="8" s="1"/>
  <c r="AG327" i="8"/>
  <c r="AG416" i="8" s="1"/>
  <c r="W327" i="8"/>
  <c r="W416" i="8" s="1"/>
  <c r="M327" i="8"/>
  <c r="M416" i="8" s="1"/>
  <c r="E327" i="8"/>
  <c r="E416" i="8" s="1"/>
  <c r="AF327" i="8"/>
  <c r="AF416" i="8" s="1"/>
  <c r="V327" i="8"/>
  <c r="V416" i="8" s="1"/>
  <c r="L327" i="8"/>
  <c r="L416" i="8" s="1"/>
  <c r="D327" i="8"/>
  <c r="D416" i="8" s="1"/>
  <c r="AK327" i="8"/>
  <c r="AK416" i="8" s="1"/>
  <c r="AC327" i="8"/>
  <c r="AC416" i="8" s="1"/>
  <c r="S327" i="8"/>
  <c r="S416" i="8" s="1"/>
  <c r="I327" i="8"/>
  <c r="I416" i="8" s="1"/>
  <c r="F237" i="7"/>
  <c r="J237" i="7"/>
  <c r="D237" i="7"/>
  <c r="G237" i="7"/>
  <c r="K237" i="7"/>
  <c r="E237" i="7"/>
  <c r="I237" i="7"/>
  <c r="H237" i="7"/>
  <c r="L237" i="7"/>
  <c r="M237" i="7"/>
  <c r="T237" i="7"/>
  <c r="AC237" i="7"/>
  <c r="S237" i="7"/>
  <c r="AD237" i="7"/>
  <c r="Y237" i="7"/>
  <c r="AF237" i="7"/>
  <c r="R237" i="7"/>
  <c r="AJ237" i="7"/>
  <c r="Q237" i="7"/>
  <c r="AE237" i="7"/>
  <c r="V237" i="7"/>
  <c r="U237" i="7"/>
  <c r="AI237" i="7"/>
  <c r="AK237" i="7"/>
  <c r="X237" i="7"/>
  <c r="AG237" i="7"/>
  <c r="W237" i="7"/>
  <c r="AH237" i="7"/>
  <c r="AJ326" i="7"/>
  <c r="AJ415" i="7" s="1"/>
  <c r="AF326" i="7"/>
  <c r="AF415" i="7" s="1"/>
  <c r="AB326" i="7"/>
  <c r="AB415" i="7" s="1"/>
  <c r="AI326" i="7"/>
  <c r="AI415" i="7" s="1"/>
  <c r="AE326" i="7"/>
  <c r="AE415" i="7" s="1"/>
  <c r="AH326" i="7"/>
  <c r="AH415" i="7" s="1"/>
  <c r="AD326" i="7"/>
  <c r="AD415" i="7" s="1"/>
  <c r="X326" i="7"/>
  <c r="X415" i="7" s="1"/>
  <c r="T326" i="7"/>
  <c r="T415" i="7" s="1"/>
  <c r="P326" i="7"/>
  <c r="P415" i="7" s="1"/>
  <c r="AK326" i="7"/>
  <c r="AK415" i="7" s="1"/>
  <c r="AG326" i="7"/>
  <c r="AG415" i="7" s="1"/>
  <c r="V326" i="7"/>
  <c r="V415" i="7" s="1"/>
  <c r="R326" i="7"/>
  <c r="R415" i="7" s="1"/>
  <c r="S326" i="7"/>
  <c r="S415" i="7" s="1"/>
  <c r="Y326" i="7"/>
  <c r="Y415" i="7" s="1"/>
  <c r="Q326" i="7"/>
  <c r="Q415" i="7" s="1"/>
  <c r="W326" i="7"/>
  <c r="W415" i="7" s="1"/>
  <c r="AC326" i="7"/>
  <c r="AC415" i="7" s="1"/>
  <c r="U326" i="7"/>
  <c r="U415" i="7" s="1"/>
  <c r="H326" i="7"/>
  <c r="H415" i="7" s="1"/>
  <c r="L326" i="7"/>
  <c r="L415" i="7" s="1"/>
  <c r="D326" i="7"/>
  <c r="D415" i="7" s="1"/>
  <c r="E326" i="7"/>
  <c r="E415" i="7" s="1"/>
  <c r="I326" i="7"/>
  <c r="I415" i="7" s="1"/>
  <c r="M326" i="7"/>
  <c r="M415" i="7" s="1"/>
  <c r="F326" i="7"/>
  <c r="F415" i="7" s="1"/>
  <c r="J326" i="7"/>
  <c r="J415" i="7" s="1"/>
  <c r="G326" i="7"/>
  <c r="G415" i="7" s="1"/>
  <c r="K326" i="7"/>
  <c r="K415" i="7" s="1"/>
  <c r="S136" i="7"/>
  <c r="T133" i="6"/>
  <c r="Z135" i="10"/>
  <c r="T135" i="10"/>
  <c r="AG136" i="7"/>
  <c r="G136" i="7"/>
  <c r="AG135" i="10"/>
  <c r="Q133" i="6"/>
  <c r="V133" i="6"/>
  <c r="R135" i="8"/>
  <c r="Y135" i="10"/>
  <c r="AJ136" i="7"/>
  <c r="I136" i="7"/>
  <c r="X133" i="6"/>
  <c r="I133" i="6"/>
  <c r="AK135" i="8"/>
  <c r="AD136" i="7"/>
  <c r="AB135" i="7"/>
  <c r="AE135" i="10"/>
  <c r="AI136" i="7"/>
  <c r="Y136" i="7"/>
  <c r="L133" i="6"/>
  <c r="K136" i="7"/>
  <c r="AF135" i="10"/>
  <c r="R136" i="7"/>
  <c r="D133" i="6"/>
  <c r="AH135" i="10"/>
  <c r="H136" i="7"/>
  <c r="E133" i="6"/>
  <c r="AF136" i="7"/>
  <c r="W135" i="10"/>
  <c r="AK133" i="6"/>
  <c r="AF133" i="6"/>
  <c r="AE133" i="6"/>
  <c r="W133" i="6"/>
  <c r="Z135" i="8"/>
  <c r="S135" i="8"/>
  <c r="AE136" i="7"/>
  <c r="M136" i="7"/>
  <c r="W136" i="7"/>
  <c r="AG133" i="6"/>
  <c r="F133" i="6"/>
  <c r="U135" i="10"/>
  <c r="X135" i="8"/>
  <c r="T136" i="7"/>
  <c r="S135" i="10"/>
  <c r="Y133" i="6"/>
  <c r="AJ135" i="8"/>
  <c r="AI133" i="6"/>
  <c r="T135" i="8"/>
  <c r="S133" i="6"/>
  <c r="V135" i="8"/>
  <c r="AI135" i="8"/>
  <c r="AK135" i="10"/>
  <c r="AH135" i="8"/>
  <c r="AH133" i="6"/>
  <c r="J133" i="6"/>
  <c r="AE135" i="8"/>
  <c r="AJ135" i="10"/>
  <c r="H133" i="6"/>
  <c r="AD133" i="6"/>
  <c r="G133" i="6"/>
  <c r="AL135" i="8"/>
  <c r="AC134" i="10"/>
  <c r="U136" i="7"/>
  <c r="AD135" i="10"/>
  <c r="L136" i="7"/>
  <c r="M133" i="6"/>
  <c r="AL135" i="10"/>
  <c r="AG135" i="8"/>
  <c r="X136" i="7"/>
  <c r="D136" i="7"/>
  <c r="R133" i="6"/>
  <c r="AJ133" i="6"/>
  <c r="AI135" i="10"/>
  <c r="AH136" i="7"/>
  <c r="E136" i="7"/>
  <c r="K133" i="6"/>
  <c r="W135" i="8"/>
  <c r="AK136" i="7"/>
  <c r="AC133" i="6"/>
  <c r="V136" i="7"/>
  <c r="X135" i="10"/>
  <c r="V135" i="10"/>
  <c r="AC136" i="7"/>
  <c r="F136" i="7"/>
  <c r="U135" i="8"/>
  <c r="AF135" i="8"/>
  <c r="U133" i="6"/>
  <c r="J136" i="7"/>
  <c r="Y135" i="8"/>
  <c r="H329" i="12" l="1"/>
  <c r="AI328" i="11"/>
  <c r="D77" i="9"/>
  <c r="BA438" i="14"/>
  <c r="J77" i="9"/>
  <c r="BG438" i="14"/>
  <c r="V329" i="12"/>
  <c r="W76" i="9"/>
  <c r="AI76" i="9"/>
  <c r="W328" i="11"/>
  <c r="M329" i="12"/>
  <c r="AJ76" i="9"/>
  <c r="X76" i="9"/>
  <c r="AH328" i="11"/>
  <c r="G328" i="11"/>
  <c r="AL328" i="11"/>
  <c r="U76" i="9"/>
  <c r="AG76" i="9"/>
  <c r="AK328" i="11"/>
  <c r="W417" i="11"/>
  <c r="AC135" i="11"/>
  <c r="AC239" i="11" s="1"/>
  <c r="Q135" i="11"/>
  <c r="Q239" i="11" s="1"/>
  <c r="T135" i="11"/>
  <c r="T239" i="11" s="1"/>
  <c r="AJ135" i="11"/>
  <c r="AJ239" i="11" s="1"/>
  <c r="F135" i="11"/>
  <c r="F239" i="11" s="1"/>
  <c r="AH135" i="11"/>
  <c r="AH239" i="11" s="1"/>
  <c r="J135" i="11"/>
  <c r="J239" i="11" s="1"/>
  <c r="AK135" i="11"/>
  <c r="AK239" i="11" s="1"/>
  <c r="AI135" i="11"/>
  <c r="AI239" i="11" s="1"/>
  <c r="N135" i="11"/>
  <c r="N239" i="11" s="1"/>
  <c r="Y135" i="11"/>
  <c r="Y239" i="11" s="1"/>
  <c r="X135" i="11"/>
  <c r="X239" i="11" s="1"/>
  <c r="R135" i="11"/>
  <c r="R239" i="11" s="1"/>
  <c r="W135" i="11"/>
  <c r="W239" i="11" s="1"/>
  <c r="K135" i="11"/>
  <c r="K239" i="11" s="1"/>
  <c r="AF135" i="11"/>
  <c r="AF239" i="11" s="1"/>
  <c r="G135" i="11"/>
  <c r="G239" i="11" s="1"/>
  <c r="V135" i="11"/>
  <c r="V239" i="11" s="1"/>
  <c r="M135" i="11"/>
  <c r="M239" i="11" s="1"/>
  <c r="S135" i="11"/>
  <c r="S239" i="11" s="1"/>
  <c r="AL135" i="11"/>
  <c r="AL239" i="11" s="1"/>
  <c r="Z135" i="11"/>
  <c r="Z239" i="11" s="1"/>
  <c r="I135" i="11"/>
  <c r="I239" i="11" s="1"/>
  <c r="AD135" i="11"/>
  <c r="AD239" i="11" s="1"/>
  <c r="H135" i="11"/>
  <c r="H239" i="11" s="1"/>
  <c r="AE135" i="11"/>
  <c r="AE239" i="11" s="1"/>
  <c r="AG135" i="11"/>
  <c r="AG239" i="11" s="1"/>
  <c r="L135" i="11"/>
  <c r="L239" i="11" s="1"/>
  <c r="U135" i="11"/>
  <c r="U239" i="11" s="1"/>
  <c r="E135" i="11"/>
  <c r="E239" i="11" s="1"/>
  <c r="D329" i="12"/>
  <c r="D418" i="12" s="1"/>
  <c r="R329" i="12"/>
  <c r="Q329" i="12"/>
  <c r="AF329" i="12"/>
  <c r="AD329" i="12"/>
  <c r="S329" i="12"/>
  <c r="T329" i="12"/>
  <c r="G329" i="12"/>
  <c r="E329" i="12"/>
  <c r="AK329" i="12"/>
  <c r="L329" i="12"/>
  <c r="K329" i="12"/>
  <c r="AL329" i="12"/>
  <c r="AJ329" i="12"/>
  <c r="I329" i="12"/>
  <c r="F329" i="12"/>
  <c r="AG329" i="12"/>
  <c r="N329" i="12"/>
  <c r="AE329" i="12"/>
  <c r="AC329" i="12"/>
  <c r="J415" i="6"/>
  <c r="I77" i="9"/>
  <c r="BF438" i="14"/>
  <c r="U329" i="12"/>
  <c r="AE328" i="11"/>
  <c r="AK75" i="9"/>
  <c r="Y75" i="9"/>
  <c r="E328" i="11"/>
  <c r="W329" i="12"/>
  <c r="T328" i="11"/>
  <c r="T417" i="11" s="1"/>
  <c r="AJ328" i="11"/>
  <c r="N328" i="11"/>
  <c r="AC76" i="9"/>
  <c r="Q76" i="9"/>
  <c r="M76" i="9"/>
  <c r="S328" i="11"/>
  <c r="D328" i="11"/>
  <c r="D417" i="11" s="1"/>
  <c r="AC328" i="11"/>
  <c r="AC417" i="11" s="1"/>
  <c r="Q328" i="11"/>
  <c r="Q417" i="11" s="1"/>
  <c r="I328" i="11"/>
  <c r="J328" i="11"/>
  <c r="K328" i="11"/>
  <c r="L328" i="11"/>
  <c r="F328" i="11"/>
  <c r="G77" i="9"/>
  <c r="BD438" i="14"/>
  <c r="H77" i="9"/>
  <c r="BE438" i="14"/>
  <c r="K77" i="9"/>
  <c r="BH438" i="14"/>
  <c r="L77" i="9"/>
  <c r="BI438" i="14"/>
  <c r="X329" i="12"/>
  <c r="X418" i="12" s="1"/>
  <c r="AD76" i="9"/>
  <c r="R76" i="9"/>
  <c r="AH76" i="9"/>
  <c r="V76" i="9"/>
  <c r="Y328" i="11"/>
  <c r="AF76" i="9"/>
  <c r="T76" i="9"/>
  <c r="R328" i="11"/>
  <c r="H328" i="11"/>
  <c r="Z328" i="11"/>
  <c r="Z417" i="11" s="1"/>
  <c r="J329" i="12"/>
  <c r="AB76" i="9"/>
  <c r="P76" i="9"/>
  <c r="AG328" i="11"/>
  <c r="R136" i="12"/>
  <c r="R240" i="12" s="1"/>
  <c r="Q136" i="12"/>
  <c r="Q240" i="12" s="1"/>
  <c r="N136" i="12"/>
  <c r="N240" i="12" s="1"/>
  <c r="E136" i="12"/>
  <c r="E240" i="12" s="1"/>
  <c r="Y136" i="12"/>
  <c r="Y240" i="12" s="1"/>
  <c r="I136" i="12"/>
  <c r="I240" i="12" s="1"/>
  <c r="T136" i="12"/>
  <c r="T240" i="12" s="1"/>
  <c r="S136" i="12"/>
  <c r="S240" i="12" s="1"/>
  <c r="U136" i="12"/>
  <c r="U240" i="12" s="1"/>
  <c r="X136" i="12"/>
  <c r="X240" i="12" s="1"/>
  <c r="AJ136" i="12"/>
  <c r="AJ240" i="12" s="1"/>
  <c r="AK136" i="12"/>
  <c r="AK240" i="12" s="1"/>
  <c r="AG136" i="12"/>
  <c r="AG240" i="12" s="1"/>
  <c r="AD136" i="12"/>
  <c r="AD240" i="12" s="1"/>
  <c r="K136" i="12"/>
  <c r="K240" i="12" s="1"/>
  <c r="F136" i="12"/>
  <c r="F240" i="12" s="1"/>
  <c r="L136" i="12"/>
  <c r="L240" i="12" s="1"/>
  <c r="J136" i="12"/>
  <c r="J240" i="12" s="1"/>
  <c r="AE136" i="12"/>
  <c r="AE240" i="12" s="1"/>
  <c r="AI136" i="12"/>
  <c r="AI240" i="12" s="1"/>
  <c r="V136" i="12"/>
  <c r="V240" i="12" s="1"/>
  <c r="AL136" i="12"/>
  <c r="AL240" i="12" s="1"/>
  <c r="M136" i="12"/>
  <c r="M240" i="12" s="1"/>
  <c r="H136" i="12"/>
  <c r="H240" i="12" s="1"/>
  <c r="AH136" i="12"/>
  <c r="AH240" i="12" s="1"/>
  <c r="Z136" i="12"/>
  <c r="Z240" i="12" s="1"/>
  <c r="W136" i="12"/>
  <c r="W240" i="12" s="1"/>
  <c r="AF136" i="12"/>
  <c r="AF240" i="12" s="1"/>
  <c r="G136" i="12"/>
  <c r="G240" i="12" s="1"/>
  <c r="AC136" i="12"/>
  <c r="AC240" i="12" s="1"/>
  <c r="F77" i="9"/>
  <c r="BC438" i="14"/>
  <c r="BJ438" i="14"/>
  <c r="E77" i="9"/>
  <c r="BB438" i="14"/>
  <c r="Z329" i="12"/>
  <c r="AD328" i="11"/>
  <c r="X328" i="11"/>
  <c r="AI329" i="12"/>
  <c r="AF328" i="11"/>
  <c r="Y329" i="12"/>
  <c r="Y418" i="12" s="1"/>
  <c r="AE76" i="9"/>
  <c r="S76" i="9"/>
  <c r="V328" i="11"/>
  <c r="M328" i="11"/>
  <c r="AH329" i="12"/>
  <c r="U328" i="11"/>
  <c r="X444" i="14"/>
  <c r="S445" i="14"/>
  <c r="T444" i="14"/>
  <c r="Y444" i="14"/>
  <c r="Z444" i="14"/>
  <c r="Y449" i="13"/>
  <c r="S448" i="13"/>
  <c r="U450" i="13"/>
  <c r="V444" i="13"/>
  <c r="W444" i="13"/>
  <c r="R445" i="13"/>
  <c r="J439" i="14"/>
  <c r="AT438" i="14"/>
  <c r="H439" i="14"/>
  <c r="AR438" i="14"/>
  <c r="I439" i="14"/>
  <c r="AS438" i="14"/>
  <c r="AV438" i="14"/>
  <c r="L439" i="14"/>
  <c r="N439" i="14"/>
  <c r="AX438" i="14"/>
  <c r="F439" i="14"/>
  <c r="AP438" i="14"/>
  <c r="AQ438" i="14"/>
  <c r="G439" i="14"/>
  <c r="E439" i="14"/>
  <c r="AO438" i="14"/>
  <c r="AU438" i="14"/>
  <c r="K439" i="14"/>
  <c r="M439" i="14"/>
  <c r="AW438" i="14"/>
  <c r="J439" i="13"/>
  <c r="BF439" i="13" s="1"/>
  <c r="AT438" i="13"/>
  <c r="F439" i="13"/>
  <c r="BB439" i="13" s="1"/>
  <c r="AP438" i="13"/>
  <c r="H439" i="13"/>
  <c r="BD439" i="13" s="1"/>
  <c r="AR438" i="13"/>
  <c r="AU438" i="13"/>
  <c r="K439" i="13"/>
  <c r="BG439" i="13" s="1"/>
  <c r="I439" i="13"/>
  <c r="BE439" i="13" s="1"/>
  <c r="AS438" i="13"/>
  <c r="M439" i="13"/>
  <c r="BI439" i="13" s="1"/>
  <c r="AW438" i="13"/>
  <c r="E439" i="13"/>
  <c r="BA439" i="13" s="1"/>
  <c r="AO438" i="13"/>
  <c r="AQ438" i="13"/>
  <c r="G439" i="13"/>
  <c r="BC439" i="13" s="1"/>
  <c r="AX437" i="13"/>
  <c r="N438" i="13"/>
  <c r="BJ438" i="13" s="1"/>
  <c r="AV438" i="13"/>
  <c r="L439" i="13"/>
  <c r="BH439" i="13" s="1"/>
  <c r="Q400" i="12"/>
  <c r="AO399" i="12"/>
  <c r="V400" i="12"/>
  <c r="AT399" i="12"/>
  <c r="Z400" i="12"/>
  <c r="AX399" i="12"/>
  <c r="S400" i="12"/>
  <c r="AQ399" i="12"/>
  <c r="R400" i="12"/>
  <c r="AP399" i="12"/>
  <c r="U400" i="12"/>
  <c r="AS399" i="12"/>
  <c r="T400" i="12"/>
  <c r="AR399" i="12"/>
  <c r="W400" i="12"/>
  <c r="AU399" i="12"/>
  <c r="E402" i="12"/>
  <c r="AJ400" i="12"/>
  <c r="BH399" i="12"/>
  <c r="AF400" i="12"/>
  <c r="BD399" i="12"/>
  <c r="AE400" i="12"/>
  <c r="BC399" i="12"/>
  <c r="L401" i="12"/>
  <c r="AV400" i="12"/>
  <c r="K402" i="12"/>
  <c r="AI400" i="12"/>
  <c r="BG399" i="12"/>
  <c r="AL400" i="12"/>
  <c r="BJ399" i="12"/>
  <c r="AK400" i="12"/>
  <c r="BI399" i="12"/>
  <c r="AG400" i="12"/>
  <c r="BE399" i="12"/>
  <c r="I402" i="12"/>
  <c r="F402" i="12"/>
  <c r="AD400" i="12"/>
  <c r="BB399" i="12"/>
  <c r="N402" i="12"/>
  <c r="AC400" i="12"/>
  <c r="BA399" i="12"/>
  <c r="AH400" i="12"/>
  <c r="BF399" i="12"/>
  <c r="J402" i="12"/>
  <c r="M401" i="12"/>
  <c r="AW400" i="12"/>
  <c r="H402" i="12"/>
  <c r="G402" i="12"/>
  <c r="V400" i="11"/>
  <c r="AT399" i="11"/>
  <c r="R400" i="11"/>
  <c r="AP399" i="11"/>
  <c r="Y400" i="11"/>
  <c r="AW399" i="11"/>
  <c r="S400" i="11"/>
  <c r="AQ399" i="11"/>
  <c r="U400" i="11"/>
  <c r="AS399" i="11"/>
  <c r="X400" i="11"/>
  <c r="AV399" i="11"/>
  <c r="AJ400" i="11"/>
  <c r="BH399" i="11"/>
  <c r="AD400" i="11"/>
  <c r="BB399" i="11"/>
  <c r="M402" i="11"/>
  <c r="AI400" i="11"/>
  <c r="BG399" i="11"/>
  <c r="F402" i="11"/>
  <c r="J402" i="11"/>
  <c r="AE400" i="11"/>
  <c r="BC399" i="11"/>
  <c r="AG400" i="11"/>
  <c r="BE399" i="11"/>
  <c r="AF400" i="11"/>
  <c r="BD399" i="11"/>
  <c r="I402" i="11"/>
  <c r="L402" i="11"/>
  <c r="G402" i="11"/>
  <c r="AL400" i="11"/>
  <c r="BJ399" i="11"/>
  <c r="K401" i="11"/>
  <c r="AU400" i="11"/>
  <c r="H401" i="11"/>
  <c r="AR400" i="11"/>
  <c r="AK400" i="11"/>
  <c r="BI399" i="11"/>
  <c r="N400" i="11"/>
  <c r="AX399" i="11"/>
  <c r="AH400" i="11"/>
  <c r="BF399" i="11"/>
  <c r="E401" i="11"/>
  <c r="BA400" i="11"/>
  <c r="AO400" i="11"/>
  <c r="L237" i="6"/>
  <c r="D237" i="6"/>
  <c r="E237" i="6"/>
  <c r="G237" i="6"/>
  <c r="H237" i="6"/>
  <c r="I237" i="6"/>
  <c r="F237" i="6"/>
  <c r="J237" i="6"/>
  <c r="K237" i="6"/>
  <c r="AJ237" i="6"/>
  <c r="V237" i="6"/>
  <c r="W237" i="6"/>
  <c r="AC237" i="6"/>
  <c r="U237" i="6"/>
  <c r="M237" i="6"/>
  <c r="T237" i="6"/>
  <c r="AK237" i="6"/>
  <c r="Y237" i="6"/>
  <c r="S237" i="6"/>
  <c r="AD237" i="6"/>
  <c r="AF237" i="6"/>
  <c r="X237" i="6"/>
  <c r="AG237" i="6"/>
  <c r="AH237" i="6"/>
  <c r="AI237" i="6"/>
  <c r="R237" i="6"/>
  <c r="Q237" i="6"/>
  <c r="AE237" i="6"/>
  <c r="C326" i="6"/>
  <c r="C415" i="6" s="1"/>
  <c r="F326" i="6"/>
  <c r="F415" i="6" s="1"/>
  <c r="D326" i="6"/>
  <c r="D415" i="6" s="1"/>
  <c r="H326" i="6"/>
  <c r="H415" i="6" s="1"/>
  <c r="I326" i="6"/>
  <c r="I415" i="6" s="1"/>
  <c r="K326" i="6"/>
  <c r="K415" i="6" s="1"/>
  <c r="G326" i="6"/>
  <c r="G415" i="6" s="1"/>
  <c r="E326" i="6"/>
  <c r="E415" i="6" s="1"/>
  <c r="AF326" i="6"/>
  <c r="AJ326" i="6"/>
  <c r="AJ415" i="6" s="1"/>
  <c r="V326" i="6"/>
  <c r="V415" i="6" s="1"/>
  <c r="W326" i="6"/>
  <c r="W415" i="6" s="1"/>
  <c r="P326" i="6"/>
  <c r="M326" i="6"/>
  <c r="M415" i="6" s="1"/>
  <c r="AH326" i="6"/>
  <c r="AH415" i="6" s="1"/>
  <c r="AB326" i="6"/>
  <c r="AB415" i="6" s="1"/>
  <c r="U326" i="6"/>
  <c r="U415" i="6" s="1"/>
  <c r="AE326" i="6"/>
  <c r="AE415" i="6" s="1"/>
  <c r="AD326" i="6"/>
  <c r="X326" i="6"/>
  <c r="X415" i="6" s="1"/>
  <c r="T326" i="6"/>
  <c r="T415" i="6" s="1"/>
  <c r="S326" i="6"/>
  <c r="S415" i="6" s="1"/>
  <c r="Q326" i="6"/>
  <c r="Q415" i="6" s="1"/>
  <c r="AG326" i="6"/>
  <c r="AG415" i="6" s="1"/>
  <c r="Y326" i="6"/>
  <c r="Y415" i="6" s="1"/>
  <c r="AI326" i="6"/>
  <c r="AI415" i="6" s="1"/>
  <c r="AF415" i="6"/>
  <c r="C137" i="7"/>
  <c r="O136" i="7"/>
  <c r="AA136" i="7" s="1"/>
  <c r="C240" i="7"/>
  <c r="C330" i="7" s="1"/>
  <c r="C419" i="7" s="1"/>
  <c r="AC326" i="6"/>
  <c r="AC415" i="6" s="1"/>
  <c r="P415" i="6"/>
  <c r="L326" i="6"/>
  <c r="L415" i="6" s="1"/>
  <c r="AD415" i="6"/>
  <c r="R326" i="6"/>
  <c r="R415" i="6" s="1"/>
  <c r="AK326" i="6"/>
  <c r="AK415" i="6" s="1"/>
  <c r="C134" i="6"/>
  <c r="C237" i="6"/>
  <c r="M327" i="6" s="1"/>
  <c r="H327" i="6"/>
  <c r="D240" i="12"/>
  <c r="V330" i="12" s="1"/>
  <c r="P136" i="12"/>
  <c r="AB136" i="12" s="1"/>
  <c r="D137" i="12"/>
  <c r="D239" i="11"/>
  <c r="D136" i="11"/>
  <c r="D239" i="10"/>
  <c r="D329" i="10" s="1"/>
  <c r="D418" i="10" s="1"/>
  <c r="D136" i="10"/>
  <c r="P135" i="10"/>
  <c r="AB135" i="10" s="1"/>
  <c r="D239" i="8"/>
  <c r="D329" i="8" s="1"/>
  <c r="D418" i="8" s="1"/>
  <c r="D136" i="8"/>
  <c r="AH327" i="7"/>
  <c r="AH416" i="7" s="1"/>
  <c r="AD327" i="7"/>
  <c r="AD416" i="7" s="1"/>
  <c r="AK327" i="7"/>
  <c r="AK416" i="7" s="1"/>
  <c r="AG327" i="7"/>
  <c r="AG416" i="7" s="1"/>
  <c r="AC327" i="7"/>
  <c r="AC416" i="7" s="1"/>
  <c r="AJ327" i="7"/>
  <c r="AJ416" i="7" s="1"/>
  <c r="AF327" i="7"/>
  <c r="AF416" i="7" s="1"/>
  <c r="AB327" i="7"/>
  <c r="AB416" i="7" s="1"/>
  <c r="AE327" i="7"/>
  <c r="AE416" i="7" s="1"/>
  <c r="V327" i="7"/>
  <c r="V416" i="7" s="1"/>
  <c r="R327" i="7"/>
  <c r="R416" i="7" s="1"/>
  <c r="X327" i="7"/>
  <c r="X416" i="7" s="1"/>
  <c r="T327" i="7"/>
  <c r="T416" i="7" s="1"/>
  <c r="P327" i="7"/>
  <c r="P416" i="7" s="1"/>
  <c r="Y327" i="7"/>
  <c r="Y416" i="7" s="1"/>
  <c r="Q327" i="7"/>
  <c r="Q416" i="7" s="1"/>
  <c r="W327" i="7"/>
  <c r="W416" i="7" s="1"/>
  <c r="AI327" i="7"/>
  <c r="AI416" i="7" s="1"/>
  <c r="U327" i="7"/>
  <c r="U416" i="7" s="1"/>
  <c r="S327" i="7"/>
  <c r="S416" i="7" s="1"/>
  <c r="G327" i="7"/>
  <c r="G416" i="7" s="1"/>
  <c r="K327" i="7"/>
  <c r="K416" i="7" s="1"/>
  <c r="H327" i="7"/>
  <c r="H416" i="7" s="1"/>
  <c r="L327" i="7"/>
  <c r="L416" i="7" s="1"/>
  <c r="D327" i="7"/>
  <c r="D416" i="7" s="1"/>
  <c r="E327" i="7"/>
  <c r="E416" i="7" s="1"/>
  <c r="I327" i="7"/>
  <c r="I416" i="7" s="1"/>
  <c r="M327" i="7"/>
  <c r="M416" i="7" s="1"/>
  <c r="F327" i="7"/>
  <c r="F416" i="7" s="1"/>
  <c r="J327" i="7"/>
  <c r="J416" i="7" s="1"/>
  <c r="M134" i="6"/>
  <c r="H134" i="6"/>
  <c r="S136" i="8"/>
  <c r="X137" i="7"/>
  <c r="D137" i="7"/>
  <c r="U136" i="8"/>
  <c r="AH134" i="6"/>
  <c r="V136" i="8"/>
  <c r="AK137" i="7"/>
  <c r="AE136" i="10"/>
  <c r="T136" i="8"/>
  <c r="AE134" i="6"/>
  <c r="E137" i="7"/>
  <c r="S136" i="10"/>
  <c r="W134" i="6"/>
  <c r="AI136" i="10"/>
  <c r="AI136" i="8"/>
  <c r="AI137" i="7"/>
  <c r="X136" i="8"/>
  <c r="AJ134" i="6"/>
  <c r="AE137" i="7"/>
  <c r="U134" i="6"/>
  <c r="AH136" i="10"/>
  <c r="AF136" i="8"/>
  <c r="T134" i="6"/>
  <c r="W136" i="8"/>
  <c r="W136" i="10"/>
  <c r="V134" i="6"/>
  <c r="J134" i="6"/>
  <c r="AC135" i="10"/>
  <c r="AJ137" i="7"/>
  <c r="I137" i="7"/>
  <c r="AG136" i="8"/>
  <c r="R134" i="6"/>
  <c r="AL136" i="10"/>
  <c r="R137" i="7"/>
  <c r="U137" i="7"/>
  <c r="G134" i="6"/>
  <c r="Y134" i="6"/>
  <c r="S134" i="6"/>
  <c r="AC134" i="6"/>
  <c r="F134" i="6"/>
  <c r="AJ136" i="10"/>
  <c r="T137" i="7"/>
  <c r="Z136" i="10"/>
  <c r="AG134" i="6"/>
  <c r="K134" i="6"/>
  <c r="AH136" i="8"/>
  <c r="Y137" i="7"/>
  <c r="AJ136" i="8"/>
  <c r="H137" i="7"/>
  <c r="X136" i="10"/>
  <c r="AG137" i="7"/>
  <c r="X134" i="6"/>
  <c r="E134" i="6"/>
  <c r="Z136" i="8"/>
  <c r="V137" i="7"/>
  <c r="F137" i="7"/>
  <c r="AK136" i="8"/>
  <c r="Y136" i="10"/>
  <c r="AD136" i="10"/>
  <c r="Y136" i="8"/>
  <c r="T136" i="10"/>
  <c r="M137" i="7"/>
  <c r="W137" i="7"/>
  <c r="G137" i="7"/>
  <c r="AB136" i="7"/>
  <c r="AF134" i="6"/>
  <c r="AG136" i="10"/>
  <c r="AE136" i="8"/>
  <c r="AF137" i="7"/>
  <c r="V136" i="10"/>
  <c r="AK134" i="6"/>
  <c r="U136" i="10"/>
  <c r="AH137" i="7"/>
  <c r="J137" i="7"/>
  <c r="D134" i="6"/>
  <c r="AF136" i="10"/>
  <c r="AD137" i="7"/>
  <c r="AC137" i="7"/>
  <c r="AI134" i="6"/>
  <c r="I134" i="6"/>
  <c r="AK136" i="10"/>
  <c r="S137" i="7"/>
  <c r="L137" i="7"/>
  <c r="AD134" i="6"/>
  <c r="Q134" i="6"/>
  <c r="K137" i="7"/>
  <c r="L134" i="6"/>
  <c r="D329" i="11" l="1"/>
  <c r="D418" i="11" s="1"/>
  <c r="Q329" i="11"/>
  <c r="Q418" i="11" s="1"/>
  <c r="AC329" i="11"/>
  <c r="E329" i="11"/>
  <c r="H329" i="11"/>
  <c r="R329" i="11"/>
  <c r="AL329" i="11"/>
  <c r="AE329" i="11"/>
  <c r="W329" i="11"/>
  <c r="G329" i="11"/>
  <c r="K329" i="11"/>
  <c r="L329" i="11"/>
  <c r="M329" i="11"/>
  <c r="AG329" i="11"/>
  <c r="Y329" i="11"/>
  <c r="AK329" i="11"/>
  <c r="V329" i="11"/>
  <c r="AF329" i="11"/>
  <c r="U329" i="11"/>
  <c r="T329" i="11"/>
  <c r="T418" i="11" s="1"/>
  <c r="BJ439" i="14"/>
  <c r="H78" i="9"/>
  <c r="BE439" i="14"/>
  <c r="I78" i="9"/>
  <c r="BF439" i="14"/>
  <c r="S329" i="11"/>
  <c r="I330" i="12"/>
  <c r="Z329" i="11"/>
  <c r="Z418" i="11" s="1"/>
  <c r="G330" i="12"/>
  <c r="AD329" i="11"/>
  <c r="AE330" i="12"/>
  <c r="AH77" i="9"/>
  <c r="V77" i="9"/>
  <c r="Q137" i="12"/>
  <c r="Q241" i="12" s="1"/>
  <c r="R137" i="12"/>
  <c r="R241" i="12" s="1"/>
  <c r="N137" i="12"/>
  <c r="N241" i="12" s="1"/>
  <c r="U137" i="12"/>
  <c r="U241" i="12" s="1"/>
  <c r="K137" i="12"/>
  <c r="K241" i="12" s="1"/>
  <c r="F137" i="12"/>
  <c r="F241" i="12" s="1"/>
  <c r="AI137" i="12"/>
  <c r="AI241" i="12" s="1"/>
  <c r="I137" i="12"/>
  <c r="I241" i="12" s="1"/>
  <c r="X137" i="12"/>
  <c r="X241" i="12" s="1"/>
  <c r="E137" i="12"/>
  <c r="E241" i="12" s="1"/>
  <c r="AG137" i="12"/>
  <c r="AG241" i="12" s="1"/>
  <c r="AD137" i="12"/>
  <c r="AD241" i="12" s="1"/>
  <c r="AJ137" i="12"/>
  <c r="AJ241" i="12" s="1"/>
  <c r="S137" i="12"/>
  <c r="S241" i="12" s="1"/>
  <c r="AK137" i="12"/>
  <c r="AK241" i="12" s="1"/>
  <c r="Y137" i="12"/>
  <c r="Y241" i="12" s="1"/>
  <c r="V137" i="12"/>
  <c r="V241" i="12" s="1"/>
  <c r="AL137" i="12"/>
  <c r="AL241" i="12" s="1"/>
  <c r="T137" i="12"/>
  <c r="T241" i="12" s="1"/>
  <c r="J137" i="12"/>
  <c r="J241" i="12" s="1"/>
  <c r="L137" i="12"/>
  <c r="L241" i="12" s="1"/>
  <c r="AE137" i="12"/>
  <c r="AE241" i="12" s="1"/>
  <c r="AH137" i="12"/>
  <c r="AH241" i="12" s="1"/>
  <c r="Z137" i="12"/>
  <c r="Z241" i="12" s="1"/>
  <c r="G137" i="12"/>
  <c r="G241" i="12" s="1"/>
  <c r="M137" i="12"/>
  <c r="M241" i="12" s="1"/>
  <c r="H137" i="12"/>
  <c r="H241" i="12" s="1"/>
  <c r="AF137" i="12"/>
  <c r="AF241" i="12" s="1"/>
  <c r="W137" i="12"/>
  <c r="W241" i="12" s="1"/>
  <c r="AC137" i="12"/>
  <c r="AC241" i="12" s="1"/>
  <c r="K78" i="9"/>
  <c r="BH439" i="14"/>
  <c r="N329" i="11"/>
  <c r="AL330" i="12"/>
  <c r="AC77" i="9"/>
  <c r="Q77" i="9"/>
  <c r="AD77" i="9"/>
  <c r="R77" i="9"/>
  <c r="AH329" i="11"/>
  <c r="AF330" i="12"/>
  <c r="W77" i="9"/>
  <c r="AI77" i="9"/>
  <c r="S77" i="9"/>
  <c r="AE77" i="9"/>
  <c r="I329" i="11"/>
  <c r="S330" i="12"/>
  <c r="AI329" i="11"/>
  <c r="AG330" i="12"/>
  <c r="H416" i="6"/>
  <c r="L78" i="9"/>
  <c r="BI439" i="14"/>
  <c r="D78" i="9"/>
  <c r="BA439" i="14"/>
  <c r="E78" i="9"/>
  <c r="BB439" i="14"/>
  <c r="G78" i="9"/>
  <c r="BD439" i="14"/>
  <c r="X329" i="11"/>
  <c r="M330" i="12"/>
  <c r="F329" i="11"/>
  <c r="W330" i="12"/>
  <c r="AG77" i="9"/>
  <c r="U77" i="9"/>
  <c r="W418" i="11"/>
  <c r="AB77" i="9"/>
  <c r="P77" i="9"/>
  <c r="Q136" i="11"/>
  <c r="Q240" i="11" s="1"/>
  <c r="AC136" i="11"/>
  <c r="AC240" i="11" s="1"/>
  <c r="V136" i="11"/>
  <c r="V240" i="11" s="1"/>
  <c r="F136" i="11"/>
  <c r="F240" i="11" s="1"/>
  <c r="J136" i="11"/>
  <c r="J240" i="11" s="1"/>
  <c r="AD136" i="11"/>
  <c r="AD240" i="11" s="1"/>
  <c r="AG136" i="11"/>
  <c r="AG240" i="11" s="1"/>
  <c r="AK136" i="11"/>
  <c r="AK240" i="11" s="1"/>
  <c r="N136" i="11"/>
  <c r="N240" i="11" s="1"/>
  <c r="K136" i="11"/>
  <c r="K240" i="11" s="1"/>
  <c r="AF136" i="11"/>
  <c r="AF240" i="11" s="1"/>
  <c r="G136" i="11"/>
  <c r="G240" i="11" s="1"/>
  <c r="L136" i="11"/>
  <c r="L240" i="11" s="1"/>
  <c r="AI136" i="11"/>
  <c r="AI240" i="11" s="1"/>
  <c r="W136" i="11"/>
  <c r="W240" i="11" s="1"/>
  <c r="S136" i="11"/>
  <c r="S240" i="11" s="1"/>
  <c r="R136" i="11"/>
  <c r="R240" i="11" s="1"/>
  <c r="T136" i="11"/>
  <c r="T240" i="11" s="1"/>
  <c r="AJ136" i="11"/>
  <c r="AJ240" i="11" s="1"/>
  <c r="AH136" i="11"/>
  <c r="AH240" i="11" s="1"/>
  <c r="M136" i="11"/>
  <c r="M240" i="11" s="1"/>
  <c r="Z136" i="11"/>
  <c r="Z240" i="11" s="1"/>
  <c r="I136" i="11"/>
  <c r="I240" i="11" s="1"/>
  <c r="U136" i="11"/>
  <c r="U240" i="11" s="1"/>
  <c r="E136" i="11"/>
  <c r="E240" i="11" s="1"/>
  <c r="H136" i="11"/>
  <c r="H240" i="11" s="1"/>
  <c r="Y136" i="11"/>
  <c r="Y240" i="11" s="1"/>
  <c r="AL136" i="11"/>
  <c r="AL240" i="11" s="1"/>
  <c r="AE136" i="11"/>
  <c r="AE240" i="11" s="1"/>
  <c r="X136" i="11"/>
  <c r="X240" i="11" s="1"/>
  <c r="D330" i="12"/>
  <c r="D419" i="12" s="1"/>
  <c r="R330" i="12"/>
  <c r="Q330" i="12"/>
  <c r="AD330" i="12"/>
  <c r="H330" i="12"/>
  <c r="E330" i="12"/>
  <c r="J330" i="12"/>
  <c r="AJ330" i="12"/>
  <c r="X330" i="12"/>
  <c r="X419" i="12" s="1"/>
  <c r="AK330" i="12"/>
  <c r="L330" i="12"/>
  <c r="Y330" i="12"/>
  <c r="Y419" i="12" s="1"/>
  <c r="AI330" i="12"/>
  <c r="U330" i="12"/>
  <c r="N330" i="12"/>
  <c r="F330" i="12"/>
  <c r="K330" i="12"/>
  <c r="AC330" i="12"/>
  <c r="V327" i="6"/>
  <c r="V416" i="6" s="1"/>
  <c r="J78" i="9"/>
  <c r="BG439" i="14"/>
  <c r="F78" i="9"/>
  <c r="BC439" i="14"/>
  <c r="Z330" i="12"/>
  <c r="M77" i="9"/>
  <c r="J329" i="11"/>
  <c r="T330" i="12"/>
  <c r="X77" i="9"/>
  <c r="AJ77" i="9"/>
  <c r="AF77" i="9"/>
  <c r="T77" i="9"/>
  <c r="AJ329" i="11"/>
  <c r="AK76" i="9"/>
  <c r="Y76" i="9"/>
  <c r="AH330" i="12"/>
  <c r="Y445" i="14"/>
  <c r="S446" i="14"/>
  <c r="Z445" i="14"/>
  <c r="T445" i="14"/>
  <c r="X445" i="14"/>
  <c r="W445" i="13"/>
  <c r="Y450" i="13"/>
  <c r="R446" i="13"/>
  <c r="V445" i="13"/>
  <c r="S449" i="13"/>
  <c r="AV439" i="14"/>
  <c r="L440" i="14"/>
  <c r="M440" i="14"/>
  <c r="AW439" i="14"/>
  <c r="E440" i="14"/>
  <c r="AO439" i="14"/>
  <c r="F440" i="14"/>
  <c r="AP439" i="14"/>
  <c r="J440" i="14"/>
  <c r="AT439" i="14"/>
  <c r="K440" i="14"/>
  <c r="AU439" i="14"/>
  <c r="G440" i="14"/>
  <c r="AQ439" i="14"/>
  <c r="N440" i="14"/>
  <c r="AX439" i="14"/>
  <c r="AS439" i="14"/>
  <c r="I440" i="14"/>
  <c r="AR439" i="14"/>
  <c r="H440" i="14"/>
  <c r="G440" i="13"/>
  <c r="BC440" i="13" s="1"/>
  <c r="AQ439" i="13"/>
  <c r="E440" i="13"/>
  <c r="BA440" i="13" s="1"/>
  <c r="AO439" i="13"/>
  <c r="I440" i="13"/>
  <c r="BE440" i="13" s="1"/>
  <c r="AS439" i="13"/>
  <c r="AR439" i="13"/>
  <c r="H440" i="13"/>
  <c r="BD440" i="13" s="1"/>
  <c r="J440" i="13"/>
  <c r="BF440" i="13" s="1"/>
  <c r="AT439" i="13"/>
  <c r="AV439" i="13"/>
  <c r="L440" i="13"/>
  <c r="BH440" i="13" s="1"/>
  <c r="N439" i="13"/>
  <c r="BJ439" i="13" s="1"/>
  <c r="AX438" i="13"/>
  <c r="K440" i="13"/>
  <c r="BG440" i="13" s="1"/>
  <c r="AU439" i="13"/>
  <c r="M440" i="13"/>
  <c r="BI440" i="13" s="1"/>
  <c r="AW439" i="13"/>
  <c r="F440" i="13"/>
  <c r="BB440" i="13" s="1"/>
  <c r="AP439" i="13"/>
  <c r="U401" i="12"/>
  <c r="AS400" i="12"/>
  <c r="W401" i="12"/>
  <c r="AU400" i="12"/>
  <c r="S401" i="12"/>
  <c r="AQ400" i="12"/>
  <c r="T401" i="12"/>
  <c r="AR400" i="12"/>
  <c r="R401" i="12"/>
  <c r="AP400" i="12"/>
  <c r="Z401" i="12"/>
  <c r="AX400" i="12"/>
  <c r="Q401" i="12"/>
  <c r="AO400" i="12"/>
  <c r="V401" i="12"/>
  <c r="AT400" i="12"/>
  <c r="G403" i="12"/>
  <c r="H403" i="12"/>
  <c r="M402" i="12"/>
  <c r="AW401" i="12"/>
  <c r="J403" i="12"/>
  <c r="AH401" i="12"/>
  <c r="BF400" i="12"/>
  <c r="AC401" i="12"/>
  <c r="BA400" i="12"/>
  <c r="N403" i="12"/>
  <c r="AD401" i="12"/>
  <c r="BB400" i="12"/>
  <c r="F403" i="12"/>
  <c r="I403" i="12"/>
  <c r="AG401" i="12"/>
  <c r="BE400" i="12"/>
  <c r="AK401" i="12"/>
  <c r="BI400" i="12"/>
  <c r="AL401" i="12"/>
  <c r="BJ400" i="12"/>
  <c r="AI401" i="12"/>
  <c r="BG400" i="12"/>
  <c r="K403" i="12"/>
  <c r="L402" i="12"/>
  <c r="AV401" i="12"/>
  <c r="AE401" i="12"/>
  <c r="BC400" i="12"/>
  <c r="AF401" i="12"/>
  <c r="BD400" i="12"/>
  <c r="AJ401" i="12"/>
  <c r="BH400" i="12"/>
  <c r="E403" i="12"/>
  <c r="U401" i="11"/>
  <c r="AS400" i="11"/>
  <c r="V401" i="11"/>
  <c r="AT400" i="11"/>
  <c r="X401" i="11"/>
  <c r="AV400" i="11"/>
  <c r="S401" i="11"/>
  <c r="AQ400" i="11"/>
  <c r="R401" i="11"/>
  <c r="AP400" i="11"/>
  <c r="Y401" i="11"/>
  <c r="AW400" i="11"/>
  <c r="AH401" i="11"/>
  <c r="BF400" i="11"/>
  <c r="N401" i="11"/>
  <c r="AX400" i="11"/>
  <c r="AK401" i="11"/>
  <c r="BI400" i="11"/>
  <c r="H402" i="11"/>
  <c r="AR401" i="11"/>
  <c r="K402" i="11"/>
  <c r="AU401" i="11"/>
  <c r="AL401" i="11"/>
  <c r="BJ400" i="11"/>
  <c r="G403" i="11"/>
  <c r="L403" i="11"/>
  <c r="I403" i="11"/>
  <c r="AF401" i="11"/>
  <c r="BD400" i="11"/>
  <c r="AG401" i="11"/>
  <c r="BE400" i="11"/>
  <c r="AE401" i="11"/>
  <c r="BC400" i="11"/>
  <c r="J403" i="11"/>
  <c r="F403" i="11"/>
  <c r="AI401" i="11"/>
  <c r="BG400" i="11"/>
  <c r="M403" i="11"/>
  <c r="AD401" i="11"/>
  <c r="BB400" i="11"/>
  <c r="AJ401" i="11"/>
  <c r="BH400" i="11"/>
  <c r="E402" i="11"/>
  <c r="BA401" i="11"/>
  <c r="AO401" i="11"/>
  <c r="AC418" i="11"/>
  <c r="M416" i="6"/>
  <c r="E327" i="6"/>
  <c r="E416" i="6" s="1"/>
  <c r="C138" i="7"/>
  <c r="O137" i="7"/>
  <c r="AA137" i="7" s="1"/>
  <c r="C241" i="7"/>
  <c r="C331" i="7" s="1"/>
  <c r="C420" i="7" s="1"/>
  <c r="C327" i="6"/>
  <c r="C416" i="6" s="1"/>
  <c r="L327" i="6"/>
  <c r="L416" i="6" s="1"/>
  <c r="I327" i="6"/>
  <c r="I416" i="6" s="1"/>
  <c r="G327" i="6"/>
  <c r="G416" i="6" s="1"/>
  <c r="F327" i="6"/>
  <c r="F416" i="6" s="1"/>
  <c r="AE327" i="6"/>
  <c r="AE416" i="6" s="1"/>
  <c r="R327" i="6"/>
  <c r="R416" i="6" s="1"/>
  <c r="W327" i="6"/>
  <c r="W416" i="6" s="1"/>
  <c r="S327" i="6"/>
  <c r="S416" i="6" s="1"/>
  <c r="X327" i="6"/>
  <c r="X416" i="6" s="1"/>
  <c r="U327" i="6"/>
  <c r="U416" i="6" s="1"/>
  <c r="P327" i="6"/>
  <c r="P416" i="6" s="1"/>
  <c r="AI327" i="6"/>
  <c r="AI416" i="6" s="1"/>
  <c r="AG327" i="6"/>
  <c r="AG416" i="6" s="1"/>
  <c r="AC327" i="6"/>
  <c r="AC416" i="6" s="1"/>
  <c r="AK327" i="6"/>
  <c r="AK416" i="6" s="1"/>
  <c r="T327" i="6"/>
  <c r="T416" i="6" s="1"/>
  <c r="AH327" i="6"/>
  <c r="AH416" i="6" s="1"/>
  <c r="AJ327" i="6"/>
  <c r="AJ416" i="6" s="1"/>
  <c r="AF327" i="6"/>
  <c r="AF416" i="6" s="1"/>
  <c r="AB327" i="6"/>
  <c r="AB416" i="6" s="1"/>
  <c r="AD327" i="6"/>
  <c r="AD416" i="6" s="1"/>
  <c r="Q327" i="6"/>
  <c r="Q416" i="6" s="1"/>
  <c r="K327" i="6"/>
  <c r="K416" i="6" s="1"/>
  <c r="C135" i="6"/>
  <c r="C238" i="6"/>
  <c r="C328" i="6" s="1"/>
  <c r="C417" i="6" s="1"/>
  <c r="Y327" i="6"/>
  <c r="Y416" i="6" s="1"/>
  <c r="J327" i="6"/>
  <c r="J416" i="6" s="1"/>
  <c r="D327" i="6"/>
  <c r="D416" i="6" s="1"/>
  <c r="D241" i="12"/>
  <c r="E331" i="12" s="1"/>
  <c r="P137" i="12"/>
  <c r="AB137" i="12" s="1"/>
  <c r="D138" i="12"/>
  <c r="D240" i="11"/>
  <c r="D137" i="11"/>
  <c r="D240" i="10"/>
  <c r="D330" i="10" s="1"/>
  <c r="D419" i="10" s="1"/>
  <c r="D137" i="10"/>
  <c r="P136" i="10"/>
  <c r="AB136" i="10" s="1"/>
  <c r="D240" i="8"/>
  <c r="D330" i="8" s="1"/>
  <c r="D419" i="8" s="1"/>
  <c r="D137" i="8"/>
  <c r="AK137" i="10"/>
  <c r="X138" i="7"/>
  <c r="D138" i="7"/>
  <c r="AB137" i="7"/>
  <c r="E135" i="6"/>
  <c r="T137" i="8"/>
  <c r="AD138" i="7"/>
  <c r="E138" i="7"/>
  <c r="Z137" i="8"/>
  <c r="AH135" i="6"/>
  <c r="W137" i="8"/>
  <c r="R135" i="6"/>
  <c r="M135" i="6"/>
  <c r="Y137" i="10"/>
  <c r="U137" i="10"/>
  <c r="AI138" i="7"/>
  <c r="AG137" i="10"/>
  <c r="Q135" i="6"/>
  <c r="V137" i="8"/>
  <c r="U138" i="7"/>
  <c r="AD137" i="10"/>
  <c r="AF135" i="6"/>
  <c r="S137" i="8"/>
  <c r="AJ137" i="8"/>
  <c r="AK138" i="7"/>
  <c r="Z137" i="10"/>
  <c r="AG137" i="8"/>
  <c r="AE137" i="8"/>
  <c r="I135" i="6"/>
  <c r="H138" i="7"/>
  <c r="AI135" i="6"/>
  <c r="AI137" i="8"/>
  <c r="AJ138" i="7"/>
  <c r="I138" i="7"/>
  <c r="AE137" i="10"/>
  <c r="AE135" i="6"/>
  <c r="AK137" i="8"/>
  <c r="R138" i="7"/>
  <c r="V137" i="10"/>
  <c r="AD135" i="6"/>
  <c r="T135" i="6"/>
  <c r="AH137" i="10"/>
  <c r="S135" i="6"/>
  <c r="U135" i="6"/>
  <c r="AC136" i="10"/>
  <c r="W138" i="7"/>
  <c r="K138" i="7"/>
  <c r="J135" i="6"/>
  <c r="X137" i="10"/>
  <c r="AG138" i="7"/>
  <c r="G138" i="7"/>
  <c r="AF137" i="8"/>
  <c r="AJ135" i="6"/>
  <c r="T137" i="10"/>
  <c r="H135" i="6"/>
  <c r="X135" i="6"/>
  <c r="L138" i="7"/>
  <c r="AC138" i="7"/>
  <c r="X137" i="8"/>
  <c r="U137" i="8"/>
  <c r="T138" i="7"/>
  <c r="S137" i="10"/>
  <c r="Y137" i="8"/>
  <c r="L135" i="6"/>
  <c r="AH138" i="7"/>
  <c r="Y138" i="7"/>
  <c r="AI137" i="10"/>
  <c r="W135" i="6"/>
  <c r="AK135" i="6"/>
  <c r="AL137" i="10"/>
  <c r="V135" i="6"/>
  <c r="D135" i="6"/>
  <c r="AJ137" i="10"/>
  <c r="V138" i="7"/>
  <c r="F138" i="7"/>
  <c r="G135" i="6"/>
  <c r="AH137" i="8"/>
  <c r="AE138" i="7"/>
  <c r="M138" i="7"/>
  <c r="AF137" i="10"/>
  <c r="Y135" i="6"/>
  <c r="AF138" i="7"/>
  <c r="K135" i="6"/>
  <c r="J138" i="7"/>
  <c r="AG135" i="6"/>
  <c r="F135" i="6"/>
  <c r="S138" i="7"/>
  <c r="W137" i="10"/>
  <c r="D330" i="11" l="1"/>
  <c r="D419" i="11" s="1"/>
  <c r="AC330" i="11"/>
  <c r="W330" i="11"/>
  <c r="N330" i="11"/>
  <c r="J330" i="11"/>
  <c r="AE330" i="11"/>
  <c r="AD330" i="11"/>
  <c r="F330" i="11"/>
  <c r="T330" i="11"/>
  <c r="T419" i="11" s="1"/>
  <c r="Z330" i="11"/>
  <c r="Z419" i="11" s="1"/>
  <c r="S330" i="11"/>
  <c r="AI330" i="11"/>
  <c r="AJ330" i="11"/>
  <c r="AK330" i="11"/>
  <c r="H330" i="11"/>
  <c r="R330" i="11"/>
  <c r="AL330" i="11"/>
  <c r="G79" i="9"/>
  <c r="BD440" i="14"/>
  <c r="K330" i="11"/>
  <c r="X330" i="11"/>
  <c r="AD331" i="12"/>
  <c r="AE78" i="9"/>
  <c r="S78" i="9"/>
  <c r="AB78" i="9"/>
  <c r="P78" i="9"/>
  <c r="T331" i="12"/>
  <c r="AH330" i="11"/>
  <c r="AF78" i="9"/>
  <c r="T78" i="9"/>
  <c r="Q138" i="12"/>
  <c r="Q242" i="12" s="1"/>
  <c r="R138" i="12"/>
  <c r="R242" i="12" s="1"/>
  <c r="I138" i="12"/>
  <c r="I242" i="12" s="1"/>
  <c r="S138" i="12"/>
  <c r="S242" i="12" s="1"/>
  <c r="U138" i="12"/>
  <c r="U242" i="12" s="1"/>
  <c r="AI138" i="12"/>
  <c r="AI242" i="12" s="1"/>
  <c r="N138" i="12"/>
  <c r="N242" i="12" s="1"/>
  <c r="X138" i="12"/>
  <c r="X242" i="12" s="1"/>
  <c r="AJ138" i="12"/>
  <c r="AJ242" i="12" s="1"/>
  <c r="T138" i="12"/>
  <c r="T242" i="12" s="1"/>
  <c r="AK138" i="12"/>
  <c r="AK242" i="12" s="1"/>
  <c r="E138" i="12"/>
  <c r="E242" i="12" s="1"/>
  <c r="AG138" i="12"/>
  <c r="AG242" i="12" s="1"/>
  <c r="AD138" i="12"/>
  <c r="AD242" i="12" s="1"/>
  <c r="F138" i="12"/>
  <c r="F242" i="12" s="1"/>
  <c r="V138" i="12"/>
  <c r="V242" i="12" s="1"/>
  <c r="Y138" i="12"/>
  <c r="Y242" i="12" s="1"/>
  <c r="K138" i="12"/>
  <c r="K242" i="12" s="1"/>
  <c r="AL138" i="12"/>
  <c r="AL242" i="12" s="1"/>
  <c r="J138" i="12"/>
  <c r="J242" i="12" s="1"/>
  <c r="L138" i="12"/>
  <c r="L242" i="12" s="1"/>
  <c r="AE138" i="12"/>
  <c r="AE242" i="12" s="1"/>
  <c r="W138" i="12"/>
  <c r="W242" i="12" s="1"/>
  <c r="G138" i="12"/>
  <c r="G242" i="12" s="1"/>
  <c r="M138" i="12"/>
  <c r="M242" i="12" s="1"/>
  <c r="AF138" i="12"/>
  <c r="AF242" i="12" s="1"/>
  <c r="AH138" i="12"/>
  <c r="AH242" i="12" s="1"/>
  <c r="H138" i="12"/>
  <c r="H242" i="12" s="1"/>
  <c r="Z138" i="12"/>
  <c r="Z242" i="12" s="1"/>
  <c r="AC138" i="12"/>
  <c r="AC242" i="12" s="1"/>
  <c r="BJ440" i="14"/>
  <c r="J79" i="9"/>
  <c r="BG440" i="14"/>
  <c r="E79" i="9"/>
  <c r="BB440" i="14"/>
  <c r="L79" i="9"/>
  <c r="BI440" i="14"/>
  <c r="M330" i="11"/>
  <c r="L331" i="12"/>
  <c r="AD78" i="9"/>
  <c r="R78" i="9"/>
  <c r="AF330" i="11"/>
  <c r="AE331" i="12"/>
  <c r="AI78" i="9"/>
  <c r="W78" i="9"/>
  <c r="V330" i="11"/>
  <c r="H79" i="9"/>
  <c r="BE440" i="14"/>
  <c r="K79" i="9"/>
  <c r="BH440" i="14"/>
  <c r="I330" i="11"/>
  <c r="AK77" i="9"/>
  <c r="Y77" i="9"/>
  <c r="L330" i="11"/>
  <c r="AC78" i="9"/>
  <c r="Q78" i="9"/>
  <c r="AJ78" i="9"/>
  <c r="X78" i="9"/>
  <c r="G330" i="11"/>
  <c r="E330" i="11"/>
  <c r="AG78" i="9"/>
  <c r="U78" i="9"/>
  <c r="M78" i="9"/>
  <c r="Q137" i="11"/>
  <c r="Q241" i="11" s="1"/>
  <c r="AC137" i="11"/>
  <c r="AC241" i="11" s="1"/>
  <c r="K137" i="11"/>
  <c r="K241" i="11" s="1"/>
  <c r="T137" i="11"/>
  <c r="T241" i="11" s="1"/>
  <c r="AF137" i="11"/>
  <c r="AF241" i="11" s="1"/>
  <c r="G137" i="11"/>
  <c r="G241" i="11" s="1"/>
  <c r="L137" i="11"/>
  <c r="L241" i="11" s="1"/>
  <c r="W137" i="11"/>
  <c r="W241" i="11" s="1"/>
  <c r="Y137" i="11"/>
  <c r="Y241" i="11" s="1"/>
  <c r="R137" i="11"/>
  <c r="R241" i="11" s="1"/>
  <c r="AG137" i="11"/>
  <c r="AG241" i="11" s="1"/>
  <c r="AI137" i="11"/>
  <c r="AI241" i="11" s="1"/>
  <c r="AE137" i="11"/>
  <c r="AE241" i="11" s="1"/>
  <c r="AJ137" i="11"/>
  <c r="AJ241" i="11" s="1"/>
  <c r="S137" i="11"/>
  <c r="S241" i="11" s="1"/>
  <c r="AH137" i="11"/>
  <c r="AH241" i="11" s="1"/>
  <c r="V137" i="11"/>
  <c r="V241" i="11" s="1"/>
  <c r="F137" i="11"/>
  <c r="F241" i="11" s="1"/>
  <c r="M137" i="11"/>
  <c r="M241" i="11" s="1"/>
  <c r="I137" i="11"/>
  <c r="I241" i="11" s="1"/>
  <c r="AD137" i="11"/>
  <c r="AD241" i="11" s="1"/>
  <c r="AK137" i="11"/>
  <c r="AK241" i="11" s="1"/>
  <c r="H137" i="11"/>
  <c r="H241" i="11" s="1"/>
  <c r="N137" i="11"/>
  <c r="N241" i="11" s="1"/>
  <c r="Z137" i="11"/>
  <c r="Z241" i="11" s="1"/>
  <c r="J137" i="11"/>
  <c r="J241" i="11" s="1"/>
  <c r="X137" i="11"/>
  <c r="X241" i="11" s="1"/>
  <c r="E137" i="11"/>
  <c r="E241" i="11" s="1"/>
  <c r="AL137" i="11"/>
  <c r="AL241" i="11" s="1"/>
  <c r="U137" i="11"/>
  <c r="U241" i="11" s="1"/>
  <c r="D331" i="12"/>
  <c r="D420" i="12" s="1"/>
  <c r="R331" i="12"/>
  <c r="Q331" i="12"/>
  <c r="H331" i="12"/>
  <c r="W331" i="12"/>
  <c r="Z331" i="12"/>
  <c r="K331" i="12"/>
  <c r="S331" i="12"/>
  <c r="I331" i="12"/>
  <c r="Y331" i="12"/>
  <c r="Y420" i="12" s="1"/>
  <c r="AF331" i="12"/>
  <c r="AH331" i="12"/>
  <c r="M331" i="12"/>
  <c r="N331" i="12"/>
  <c r="F331" i="12"/>
  <c r="AG331" i="12"/>
  <c r="AJ331" i="12"/>
  <c r="G331" i="12"/>
  <c r="AL331" i="12"/>
  <c r="V331" i="12"/>
  <c r="J331" i="12"/>
  <c r="AK331" i="12"/>
  <c r="U331" i="12"/>
  <c r="AI331" i="12"/>
  <c r="AC331" i="12"/>
  <c r="F79" i="9"/>
  <c r="BC440" i="14"/>
  <c r="I79" i="9"/>
  <c r="BF440" i="14"/>
  <c r="D79" i="9"/>
  <c r="BA440" i="14"/>
  <c r="Y330" i="11"/>
  <c r="AG330" i="11"/>
  <c r="AH78" i="9"/>
  <c r="V78" i="9"/>
  <c r="W419" i="11"/>
  <c r="X331" i="12"/>
  <c r="X420" i="12" s="1"/>
  <c r="U330" i="11"/>
  <c r="Q330" i="11"/>
  <c r="Q419" i="11" s="1"/>
  <c r="S447" i="14"/>
  <c r="T446" i="14"/>
  <c r="X446" i="14"/>
  <c r="Z446" i="14"/>
  <c r="Y446" i="14"/>
  <c r="S450" i="13"/>
  <c r="R447" i="13"/>
  <c r="W446" i="13"/>
  <c r="V446" i="13"/>
  <c r="K441" i="14"/>
  <c r="AU440" i="14"/>
  <c r="J441" i="14"/>
  <c r="AT440" i="14"/>
  <c r="AP440" i="14"/>
  <c r="F441" i="14"/>
  <c r="AW440" i="14"/>
  <c r="M441" i="14"/>
  <c r="AS440" i="14"/>
  <c r="I441" i="14"/>
  <c r="H441" i="14"/>
  <c r="AR440" i="14"/>
  <c r="L441" i="14"/>
  <c r="AV440" i="14"/>
  <c r="AX440" i="14"/>
  <c r="N441" i="14"/>
  <c r="G441" i="14"/>
  <c r="AQ440" i="14"/>
  <c r="AO440" i="14"/>
  <c r="E441" i="14"/>
  <c r="H441" i="13"/>
  <c r="BD441" i="13" s="1"/>
  <c r="AR440" i="13"/>
  <c r="F441" i="13"/>
  <c r="BB441" i="13" s="1"/>
  <c r="AP440" i="13"/>
  <c r="AU440" i="13"/>
  <c r="K441" i="13"/>
  <c r="BG441" i="13" s="1"/>
  <c r="E441" i="13"/>
  <c r="BA441" i="13" s="1"/>
  <c r="AO440" i="13"/>
  <c r="L441" i="13"/>
  <c r="BH441" i="13" s="1"/>
  <c r="AV440" i="13"/>
  <c r="M441" i="13"/>
  <c r="BI441" i="13" s="1"/>
  <c r="AW440" i="13"/>
  <c r="N440" i="13"/>
  <c r="BJ440" i="13" s="1"/>
  <c r="AX439" i="13"/>
  <c r="J441" i="13"/>
  <c r="BF441" i="13" s="1"/>
  <c r="AT440" i="13"/>
  <c r="I441" i="13"/>
  <c r="BE441" i="13" s="1"/>
  <c r="AS440" i="13"/>
  <c r="AQ440" i="13"/>
  <c r="G441" i="13"/>
  <c r="BC441" i="13" s="1"/>
  <c r="V402" i="12"/>
  <c r="AT401" i="12"/>
  <c r="Z402" i="12"/>
  <c r="AX401" i="12"/>
  <c r="T402" i="12"/>
  <c r="AR401" i="12"/>
  <c r="W402" i="12"/>
  <c r="AU401" i="12"/>
  <c r="Q402" i="12"/>
  <c r="AO401" i="12"/>
  <c r="R402" i="12"/>
  <c r="AP401" i="12"/>
  <c r="S402" i="12"/>
  <c r="AQ401" i="12"/>
  <c r="U402" i="12"/>
  <c r="AS401" i="12"/>
  <c r="E404" i="12"/>
  <c r="AJ402" i="12"/>
  <c r="BH401" i="12"/>
  <c r="AF402" i="12"/>
  <c r="BD401" i="12"/>
  <c r="AE402" i="12"/>
  <c r="BC401" i="12"/>
  <c r="L403" i="12"/>
  <c r="AV402" i="12"/>
  <c r="K404" i="12"/>
  <c r="AI402" i="12"/>
  <c r="BG401" i="12"/>
  <c r="AL402" i="12"/>
  <c r="BJ401" i="12"/>
  <c r="AK402" i="12"/>
  <c r="BI401" i="12"/>
  <c r="AG402" i="12"/>
  <c r="BE401" i="12"/>
  <c r="I404" i="12"/>
  <c r="F404" i="12"/>
  <c r="AD402" i="12"/>
  <c r="BB401" i="12"/>
  <c r="N404" i="12"/>
  <c r="AC402" i="12"/>
  <c r="BA401" i="12"/>
  <c r="AH402" i="12"/>
  <c r="BF401" i="12"/>
  <c r="J404" i="12"/>
  <c r="M403" i="12"/>
  <c r="AW402" i="12"/>
  <c r="H404" i="12"/>
  <c r="G404" i="12"/>
  <c r="Y402" i="11"/>
  <c r="AW401" i="11"/>
  <c r="S402" i="11"/>
  <c r="AQ401" i="11"/>
  <c r="V402" i="11"/>
  <c r="AT401" i="11"/>
  <c r="R402" i="11"/>
  <c r="AP401" i="11"/>
  <c r="X402" i="11"/>
  <c r="AV401" i="11"/>
  <c r="U402" i="11"/>
  <c r="AS401" i="11"/>
  <c r="AJ402" i="11"/>
  <c r="BH401" i="11"/>
  <c r="AD402" i="11"/>
  <c r="BB401" i="11"/>
  <c r="M404" i="11"/>
  <c r="AI402" i="11"/>
  <c r="BG401" i="11"/>
  <c r="F404" i="11"/>
  <c r="J404" i="11"/>
  <c r="AE402" i="11"/>
  <c r="BC401" i="11"/>
  <c r="AG402" i="11"/>
  <c r="BE401" i="11"/>
  <c r="AF402" i="11"/>
  <c r="BD401" i="11"/>
  <c r="I404" i="11"/>
  <c r="L404" i="11"/>
  <c r="G404" i="11"/>
  <c r="AL402" i="11"/>
  <c r="BJ401" i="11"/>
  <c r="K403" i="11"/>
  <c r="AU402" i="11"/>
  <c r="H403" i="11"/>
  <c r="AR402" i="11"/>
  <c r="AK402" i="11"/>
  <c r="BI401" i="11"/>
  <c r="N402" i="11"/>
  <c r="AX401" i="11"/>
  <c r="AH402" i="11"/>
  <c r="BF401" i="11"/>
  <c r="E403" i="11"/>
  <c r="BA402" i="11"/>
  <c r="AO402" i="11"/>
  <c r="AC419" i="11"/>
  <c r="C239" i="6"/>
  <c r="C329" i="6" s="1"/>
  <c r="C418" i="6" s="1"/>
  <c r="C136" i="6"/>
  <c r="C139" i="7"/>
  <c r="C242" i="7"/>
  <c r="C332" i="7" s="1"/>
  <c r="C421" i="7" s="1"/>
  <c r="O138" i="7"/>
  <c r="AA138" i="7" s="1"/>
  <c r="D242" i="12"/>
  <c r="Z332" i="12" s="1"/>
  <c r="D139" i="12"/>
  <c r="P138" i="12"/>
  <c r="AB138" i="12" s="1"/>
  <c r="D241" i="11"/>
  <c r="D138" i="11"/>
  <c r="D241" i="10"/>
  <c r="D331" i="10" s="1"/>
  <c r="D420" i="10" s="1"/>
  <c r="D138" i="10"/>
  <c r="P137" i="10"/>
  <c r="AB137" i="10" s="1"/>
  <c r="D241" i="8"/>
  <c r="D331" i="8" s="1"/>
  <c r="D420" i="8" s="1"/>
  <c r="D138" i="8"/>
  <c r="X138" i="10"/>
  <c r="AI136" i="6"/>
  <c r="S138" i="10"/>
  <c r="R139" i="7"/>
  <c r="AL138" i="10"/>
  <c r="AH138" i="10"/>
  <c r="AF136" i="6"/>
  <c r="S139" i="7"/>
  <c r="X138" i="8"/>
  <c r="G136" i="6"/>
  <c r="AF138" i="10"/>
  <c r="V138" i="10"/>
  <c r="H136" i="6"/>
  <c r="W136" i="6"/>
  <c r="AE139" i="7"/>
  <c r="M139" i="7"/>
  <c r="AG138" i="10"/>
  <c r="V138" i="8"/>
  <c r="D136" i="6"/>
  <c r="AH136" i="6"/>
  <c r="AJ139" i="7"/>
  <c r="U138" i="10"/>
  <c r="AC137" i="10"/>
  <c r="J136" i="6"/>
  <c r="T139" i="7"/>
  <c r="L136" i="6"/>
  <c r="AG136" i="6"/>
  <c r="K139" i="7"/>
  <c r="S136" i="6"/>
  <c r="Y138" i="8"/>
  <c r="X136" i="6"/>
  <c r="AH138" i="8"/>
  <c r="AD136" i="6"/>
  <c r="AH139" i="7"/>
  <c r="Y139" i="7"/>
  <c r="AG138" i="8"/>
  <c r="AK138" i="10"/>
  <c r="V136" i="6"/>
  <c r="AI139" i="7"/>
  <c r="Y138" i="10"/>
  <c r="K136" i="6"/>
  <c r="AF138" i="8"/>
  <c r="AB138" i="7"/>
  <c r="I136" i="6"/>
  <c r="R136" i="6"/>
  <c r="AC139" i="7"/>
  <c r="H139" i="7"/>
  <c r="S138" i="8"/>
  <c r="T136" i="6"/>
  <c r="AD139" i="7"/>
  <c r="W138" i="8"/>
  <c r="L139" i="7"/>
  <c r="T138" i="8"/>
  <c r="G139" i="7"/>
  <c r="AE138" i="8"/>
  <c r="D139" i="7"/>
  <c r="AJ136" i="6"/>
  <c r="Y136" i="6"/>
  <c r="AK139" i="7"/>
  <c r="J139" i="7"/>
  <c r="AI138" i="10"/>
  <c r="U136" i="6"/>
  <c r="W138" i="10"/>
  <c r="F139" i="7"/>
  <c r="AD138" i="10"/>
  <c r="V139" i="7"/>
  <c r="Z138" i="10"/>
  <c r="T138" i="10"/>
  <c r="M136" i="6"/>
  <c r="U138" i="8"/>
  <c r="U139" i="7"/>
  <c r="AE138" i="10"/>
  <c r="AJ138" i="8"/>
  <c r="AJ138" i="10"/>
  <c r="F136" i="6"/>
  <c r="AK138" i="8"/>
  <c r="AF139" i="7"/>
  <c r="AE136" i="6"/>
  <c r="E139" i="7"/>
  <c r="W139" i="7"/>
  <c r="AI138" i="8"/>
  <c r="Z138" i="8"/>
  <c r="AG139" i="7"/>
  <c r="I139" i="7"/>
  <c r="X139" i="7"/>
  <c r="D331" i="11" l="1"/>
  <c r="D420" i="11" s="1"/>
  <c r="Q331" i="11"/>
  <c r="Q420" i="11" s="1"/>
  <c r="AI331" i="11"/>
  <c r="E331" i="11"/>
  <c r="AH331" i="11"/>
  <c r="AL331" i="11"/>
  <c r="Z331" i="11"/>
  <c r="Z420" i="11" s="1"/>
  <c r="AJ331" i="11"/>
  <c r="T331" i="11"/>
  <c r="T420" i="11" s="1"/>
  <c r="J331" i="11"/>
  <c r="Y331" i="11"/>
  <c r="G331" i="11"/>
  <c r="K331" i="11"/>
  <c r="F331" i="11"/>
  <c r="V331" i="11"/>
  <c r="M331" i="11"/>
  <c r="AG331" i="11"/>
  <c r="X331" i="11"/>
  <c r="U331" i="11"/>
  <c r="I331" i="11"/>
  <c r="G80" i="9"/>
  <c r="BD441" i="14"/>
  <c r="I80" i="9"/>
  <c r="BF441" i="14"/>
  <c r="AD331" i="11"/>
  <c r="AC332" i="12"/>
  <c r="W331" i="11"/>
  <c r="H332" i="12"/>
  <c r="AJ79" i="9"/>
  <c r="X79" i="9"/>
  <c r="AH79" i="9"/>
  <c r="V79" i="9"/>
  <c r="AD332" i="12"/>
  <c r="L331" i="11"/>
  <c r="H80" i="9"/>
  <c r="BE441" i="14"/>
  <c r="E80" i="9"/>
  <c r="BB441" i="14"/>
  <c r="AJ332" i="12"/>
  <c r="H331" i="11"/>
  <c r="AG79" i="9"/>
  <c r="U79" i="9"/>
  <c r="AI79" i="9"/>
  <c r="W79" i="9"/>
  <c r="N332" i="12"/>
  <c r="AK331" i="11"/>
  <c r="J332" i="12"/>
  <c r="R331" i="11"/>
  <c r="AE79" i="9"/>
  <c r="S79" i="9"/>
  <c r="R139" i="12"/>
  <c r="R243" i="12" s="1"/>
  <c r="Q139" i="12"/>
  <c r="Q243" i="12" s="1"/>
  <c r="AK139" i="12"/>
  <c r="AK243" i="12" s="1"/>
  <c r="J139" i="12"/>
  <c r="J243" i="12" s="1"/>
  <c r="E139" i="12"/>
  <c r="E243" i="12" s="1"/>
  <c r="AD139" i="12"/>
  <c r="AD243" i="12" s="1"/>
  <c r="V139" i="12"/>
  <c r="V243" i="12" s="1"/>
  <c r="N139" i="12"/>
  <c r="N243" i="12" s="1"/>
  <c r="I139" i="12"/>
  <c r="I243" i="12" s="1"/>
  <c r="X139" i="12"/>
  <c r="X243" i="12" s="1"/>
  <c r="AJ139" i="12"/>
  <c r="AJ243" i="12" s="1"/>
  <c r="Y139" i="12"/>
  <c r="Y243" i="12" s="1"/>
  <c r="T139" i="12"/>
  <c r="T243" i="12" s="1"/>
  <c r="K139" i="12"/>
  <c r="K243" i="12" s="1"/>
  <c r="AE139" i="12"/>
  <c r="AE243" i="12" s="1"/>
  <c r="S139" i="12"/>
  <c r="S243" i="12" s="1"/>
  <c r="U139" i="12"/>
  <c r="U243" i="12" s="1"/>
  <c r="AG139" i="12"/>
  <c r="AG243" i="12" s="1"/>
  <c r="F139" i="12"/>
  <c r="F243" i="12" s="1"/>
  <c r="L139" i="12"/>
  <c r="L243" i="12" s="1"/>
  <c r="AI139" i="12"/>
  <c r="AI243" i="12" s="1"/>
  <c r="AL139" i="12"/>
  <c r="AL243" i="12" s="1"/>
  <c r="AF139" i="12"/>
  <c r="AF243" i="12" s="1"/>
  <c r="M139" i="12"/>
  <c r="M243" i="12" s="1"/>
  <c r="G139" i="12"/>
  <c r="G243" i="12" s="1"/>
  <c r="AH139" i="12"/>
  <c r="AH243" i="12" s="1"/>
  <c r="Z139" i="12"/>
  <c r="Z243" i="12" s="1"/>
  <c r="H139" i="12"/>
  <c r="H243" i="12" s="1"/>
  <c r="W139" i="12"/>
  <c r="W243" i="12" s="1"/>
  <c r="AC139" i="12"/>
  <c r="AC243" i="12" s="1"/>
  <c r="F80" i="9"/>
  <c r="BC441" i="14"/>
  <c r="K80" i="9"/>
  <c r="BH441" i="14"/>
  <c r="J80" i="9"/>
  <c r="BG441" i="14"/>
  <c r="V332" i="12"/>
  <c r="W420" i="11"/>
  <c r="AG332" i="12"/>
  <c r="S331" i="11"/>
  <c r="Q79" i="9"/>
  <c r="AC79" i="9"/>
  <c r="M79" i="9"/>
  <c r="AE331" i="11"/>
  <c r="AC138" i="11"/>
  <c r="AC242" i="11" s="1"/>
  <c r="Q138" i="11"/>
  <c r="Q242" i="11" s="1"/>
  <c r="S138" i="11"/>
  <c r="S242" i="11" s="1"/>
  <c r="AG138" i="11"/>
  <c r="AG242" i="11" s="1"/>
  <c r="AI138" i="11"/>
  <c r="AI242" i="11" s="1"/>
  <c r="H138" i="11"/>
  <c r="H242" i="11" s="1"/>
  <c r="T138" i="11"/>
  <c r="T242" i="11" s="1"/>
  <c r="V138" i="11"/>
  <c r="V242" i="11" s="1"/>
  <c r="AH138" i="11"/>
  <c r="AH242" i="11" s="1"/>
  <c r="L138" i="11"/>
  <c r="L242" i="11" s="1"/>
  <c r="J138" i="11"/>
  <c r="J242" i="11" s="1"/>
  <c r="AE138" i="11"/>
  <c r="AE242" i="11" s="1"/>
  <c r="K138" i="11"/>
  <c r="K242" i="11" s="1"/>
  <c r="AF138" i="11"/>
  <c r="AF242" i="11" s="1"/>
  <c r="G138" i="11"/>
  <c r="G242" i="11" s="1"/>
  <c r="F138" i="11"/>
  <c r="F242" i="11" s="1"/>
  <c r="R138" i="11"/>
  <c r="R242" i="11" s="1"/>
  <c r="AJ138" i="11"/>
  <c r="AJ242" i="11" s="1"/>
  <c r="M138" i="11"/>
  <c r="M242" i="11" s="1"/>
  <c r="W138" i="11"/>
  <c r="W242" i="11" s="1"/>
  <c r="X138" i="11"/>
  <c r="X242" i="11" s="1"/>
  <c r="AL138" i="11"/>
  <c r="AL242" i="11" s="1"/>
  <c r="U138" i="11"/>
  <c r="U242" i="11" s="1"/>
  <c r="E138" i="11"/>
  <c r="E242" i="11" s="1"/>
  <c r="N138" i="11"/>
  <c r="N242" i="11" s="1"/>
  <c r="I138" i="11"/>
  <c r="I242" i="11" s="1"/>
  <c r="AD138" i="11"/>
  <c r="AD242" i="11" s="1"/>
  <c r="Y138" i="11"/>
  <c r="Y242" i="11" s="1"/>
  <c r="Z138" i="11"/>
  <c r="Z242" i="11" s="1"/>
  <c r="AK138" i="11"/>
  <c r="AK242" i="11" s="1"/>
  <c r="D332" i="12"/>
  <c r="D421" i="12" s="1"/>
  <c r="R332" i="12"/>
  <c r="Q332" i="12"/>
  <c r="AI332" i="12"/>
  <c r="AE332" i="12"/>
  <c r="L332" i="12"/>
  <c r="T332" i="12"/>
  <c r="Y332" i="12"/>
  <c r="Y421" i="12" s="1"/>
  <c r="AL332" i="12"/>
  <c r="W332" i="12"/>
  <c r="K332" i="12"/>
  <c r="S332" i="12"/>
  <c r="X332" i="12"/>
  <c r="X421" i="12" s="1"/>
  <c r="I332" i="12"/>
  <c r="M332" i="12"/>
  <c r="U332" i="12"/>
  <c r="AH332" i="12"/>
  <c r="E332" i="12"/>
  <c r="D80" i="9"/>
  <c r="BA441" i="14"/>
  <c r="BJ441" i="14"/>
  <c r="L80" i="9"/>
  <c r="BI441" i="14"/>
  <c r="G332" i="12"/>
  <c r="AC331" i="11"/>
  <c r="AB79" i="9"/>
  <c r="P79" i="9"/>
  <c r="AD79" i="9"/>
  <c r="R79" i="9"/>
  <c r="Y78" i="9"/>
  <c r="AK78" i="9"/>
  <c r="F332" i="12"/>
  <c r="AF331" i="11"/>
  <c r="AF79" i="9"/>
  <c r="T79" i="9"/>
  <c r="AK332" i="12"/>
  <c r="AF332" i="12"/>
  <c r="N331" i="11"/>
  <c r="Z447" i="14"/>
  <c r="T447" i="14"/>
  <c r="Y447" i="14"/>
  <c r="X447" i="14"/>
  <c r="S448" i="14"/>
  <c r="V447" i="13"/>
  <c r="R448" i="13"/>
  <c r="W447" i="13"/>
  <c r="AW441" i="14"/>
  <c r="M442" i="14"/>
  <c r="H442" i="14"/>
  <c r="AR441" i="14"/>
  <c r="J442" i="14"/>
  <c r="AT441" i="14"/>
  <c r="K442" i="14"/>
  <c r="AU441" i="14"/>
  <c r="N442" i="14"/>
  <c r="AX441" i="14"/>
  <c r="AS441" i="14"/>
  <c r="I442" i="14"/>
  <c r="F442" i="14"/>
  <c r="AP441" i="14"/>
  <c r="AO441" i="14"/>
  <c r="E442" i="14"/>
  <c r="G442" i="14"/>
  <c r="AQ441" i="14"/>
  <c r="L442" i="14"/>
  <c r="AV441" i="14"/>
  <c r="J442" i="13"/>
  <c r="BF442" i="13" s="1"/>
  <c r="AT441" i="13"/>
  <c r="N441" i="13"/>
  <c r="BJ441" i="13" s="1"/>
  <c r="AX440" i="13"/>
  <c r="M442" i="13"/>
  <c r="BI442" i="13" s="1"/>
  <c r="AW441" i="13"/>
  <c r="E442" i="13"/>
  <c r="BA442" i="13" s="1"/>
  <c r="AO441" i="13"/>
  <c r="AR441" i="13"/>
  <c r="H442" i="13"/>
  <c r="BD442" i="13" s="1"/>
  <c r="G442" i="13"/>
  <c r="BC442" i="13" s="1"/>
  <c r="AQ441" i="13"/>
  <c r="K442" i="13"/>
  <c r="BG442" i="13" s="1"/>
  <c r="AU441" i="13"/>
  <c r="I442" i="13"/>
  <c r="BE442" i="13" s="1"/>
  <c r="AS441" i="13"/>
  <c r="AV441" i="13"/>
  <c r="L442" i="13"/>
  <c r="BH442" i="13" s="1"/>
  <c r="F442" i="13"/>
  <c r="BB442" i="13" s="1"/>
  <c r="AP441" i="13"/>
  <c r="U403" i="12"/>
  <c r="AS402" i="12"/>
  <c r="R403" i="12"/>
  <c r="AP402" i="12"/>
  <c r="W403" i="12"/>
  <c r="AU402" i="12"/>
  <c r="Z403" i="12"/>
  <c r="AX402" i="12"/>
  <c r="S403" i="12"/>
  <c r="AQ402" i="12"/>
  <c r="Q403" i="12"/>
  <c r="AO402" i="12"/>
  <c r="T403" i="12"/>
  <c r="AR402" i="12"/>
  <c r="V403" i="12"/>
  <c r="AT402" i="12"/>
  <c r="G405" i="12"/>
  <c r="H405" i="12"/>
  <c r="M404" i="12"/>
  <c r="AW403" i="12"/>
  <c r="J405" i="12"/>
  <c r="AH403" i="12"/>
  <c r="BF402" i="12"/>
  <c r="AC403" i="12"/>
  <c r="BA402" i="12"/>
  <c r="N405" i="12"/>
  <c r="AD403" i="12"/>
  <c r="BB402" i="12"/>
  <c r="F405" i="12"/>
  <c r="I405" i="12"/>
  <c r="AG403" i="12"/>
  <c r="BE402" i="12"/>
  <c r="AK403" i="12"/>
  <c r="BI402" i="12"/>
  <c r="AL403" i="12"/>
  <c r="BJ402" i="12"/>
  <c r="AI403" i="12"/>
  <c r="BG402" i="12"/>
  <c r="K405" i="12"/>
  <c r="L404" i="12"/>
  <c r="AV403" i="12"/>
  <c r="AE403" i="12"/>
  <c r="BC402" i="12"/>
  <c r="AF403" i="12"/>
  <c r="BD402" i="12"/>
  <c r="AJ403" i="12"/>
  <c r="BH402" i="12"/>
  <c r="E405" i="12"/>
  <c r="U403" i="11"/>
  <c r="AS402" i="11"/>
  <c r="R403" i="11"/>
  <c r="AP402" i="11"/>
  <c r="S403" i="11"/>
  <c r="AQ402" i="11"/>
  <c r="X403" i="11"/>
  <c r="AV402" i="11"/>
  <c r="V403" i="11"/>
  <c r="AT402" i="11"/>
  <c r="Y403" i="11"/>
  <c r="AW402" i="11"/>
  <c r="AH403" i="11"/>
  <c r="BF402" i="11"/>
  <c r="N403" i="11"/>
  <c r="AX402" i="11"/>
  <c r="AK403" i="11"/>
  <c r="BI402" i="11"/>
  <c r="H404" i="11"/>
  <c r="AR403" i="11"/>
  <c r="K404" i="11"/>
  <c r="AU403" i="11"/>
  <c r="AL403" i="11"/>
  <c r="BJ402" i="11"/>
  <c r="G405" i="11"/>
  <c r="L405" i="11"/>
  <c r="I405" i="11"/>
  <c r="AF403" i="11"/>
  <c r="BD402" i="11"/>
  <c r="AG403" i="11"/>
  <c r="BE402" i="11"/>
  <c r="AE403" i="11"/>
  <c r="BC402" i="11"/>
  <c r="J405" i="11"/>
  <c r="F405" i="11"/>
  <c r="AI403" i="11"/>
  <c r="BG402" i="11"/>
  <c r="M405" i="11"/>
  <c r="AD403" i="11"/>
  <c r="BB402" i="11"/>
  <c r="AJ403" i="11"/>
  <c r="BH402" i="11"/>
  <c r="E404" i="11"/>
  <c r="BA403" i="11"/>
  <c r="AO403" i="11"/>
  <c r="AC420" i="11"/>
  <c r="C140" i="7"/>
  <c r="C243" i="7"/>
  <c r="C333" i="7" s="1"/>
  <c r="C422" i="7" s="1"/>
  <c r="O139" i="7"/>
  <c r="AA139" i="7" s="1"/>
  <c r="C240" i="6"/>
  <c r="C330" i="6" s="1"/>
  <c r="C419" i="6" s="1"/>
  <c r="C137" i="6"/>
  <c r="D243" i="12"/>
  <c r="D140" i="12"/>
  <c r="P139" i="12"/>
  <c r="AB139" i="12" s="1"/>
  <c r="D242" i="11"/>
  <c r="S332" i="11" s="1"/>
  <c r="D139" i="11"/>
  <c r="D242" i="10"/>
  <c r="D332" i="10" s="1"/>
  <c r="D421" i="10" s="1"/>
  <c r="D139" i="10"/>
  <c r="P138" i="10"/>
  <c r="AB138" i="10" s="1"/>
  <c r="D242" i="8"/>
  <c r="D332" i="8" s="1"/>
  <c r="D421" i="8" s="1"/>
  <c r="D139" i="8"/>
  <c r="AJ140" i="7"/>
  <c r="I140" i="7"/>
  <c r="F137" i="6"/>
  <c r="AJ139" i="10"/>
  <c r="U139" i="10"/>
  <c r="AK140" i="7"/>
  <c r="J140" i="7"/>
  <c r="I137" i="6"/>
  <c r="X139" i="10"/>
  <c r="AE139" i="10"/>
  <c r="S139" i="8"/>
  <c r="AG139" i="8"/>
  <c r="AL139" i="10"/>
  <c r="S140" i="7"/>
  <c r="L140" i="7"/>
  <c r="D137" i="6"/>
  <c r="AJ139" i="8"/>
  <c r="AC140" i="7"/>
  <c r="H140" i="7"/>
  <c r="H137" i="6"/>
  <c r="T139" i="8"/>
  <c r="D140" i="7"/>
  <c r="AF139" i="10"/>
  <c r="AI137" i="6"/>
  <c r="X139" i="8"/>
  <c r="V140" i="7"/>
  <c r="AH139" i="10"/>
  <c r="W137" i="6"/>
  <c r="T140" i="7"/>
  <c r="AE137" i="6"/>
  <c r="AH137" i="6"/>
  <c r="AE139" i="8"/>
  <c r="S139" i="10"/>
  <c r="AD140" i="7"/>
  <c r="E140" i="7"/>
  <c r="T137" i="6"/>
  <c r="AH139" i="8"/>
  <c r="Y139" i="10"/>
  <c r="AK139" i="10"/>
  <c r="V139" i="8"/>
  <c r="Z139" i="8"/>
  <c r="AI140" i="7"/>
  <c r="AF137" i="6"/>
  <c r="X137" i="6"/>
  <c r="AG139" i="10"/>
  <c r="U140" i="7"/>
  <c r="L137" i="6"/>
  <c r="AD137" i="6"/>
  <c r="AD139" i="10"/>
  <c r="G137" i="6"/>
  <c r="Y140" i="7"/>
  <c r="AK139" i="8"/>
  <c r="Y139" i="8"/>
  <c r="V137" i="6"/>
  <c r="M140" i="7"/>
  <c r="AF139" i="8"/>
  <c r="AF140" i="7"/>
  <c r="AJ137" i="6"/>
  <c r="J137" i="6"/>
  <c r="U139" i="8"/>
  <c r="W139" i="8"/>
  <c r="R140" i="7"/>
  <c r="U137" i="6"/>
  <c r="S137" i="6"/>
  <c r="V139" i="10"/>
  <c r="W139" i="10"/>
  <c r="AI139" i="8"/>
  <c r="AI139" i="10"/>
  <c r="W140" i="7"/>
  <c r="K140" i="7"/>
  <c r="Y137" i="6"/>
  <c r="AG137" i="6"/>
  <c r="AG140" i="7"/>
  <c r="G140" i="7"/>
  <c r="R137" i="6"/>
  <c r="M137" i="6"/>
  <c r="Z139" i="10"/>
  <c r="X140" i="7"/>
  <c r="AC138" i="10"/>
  <c r="AH140" i="7"/>
  <c r="K137" i="6"/>
  <c r="AB139" i="7"/>
  <c r="F140" i="7"/>
  <c r="AE140" i="7"/>
  <c r="T139" i="10"/>
  <c r="Q139" i="11" l="1"/>
  <c r="Q243" i="11" s="1"/>
  <c r="AC139" i="11"/>
  <c r="AC243" i="11" s="1"/>
  <c r="V139" i="11"/>
  <c r="V243" i="11" s="1"/>
  <c r="AH139" i="11"/>
  <c r="AH243" i="11" s="1"/>
  <c r="AG139" i="11"/>
  <c r="AG243" i="11" s="1"/>
  <c r="X139" i="11"/>
  <c r="X243" i="11" s="1"/>
  <c r="AJ139" i="11"/>
  <c r="AJ243" i="11" s="1"/>
  <c r="S139" i="11"/>
  <c r="S243" i="11" s="1"/>
  <c r="F139" i="11"/>
  <c r="F243" i="11" s="1"/>
  <c r="R139" i="11"/>
  <c r="R243" i="11" s="1"/>
  <c r="L139" i="11"/>
  <c r="L243" i="11" s="1"/>
  <c r="Z139" i="11"/>
  <c r="Z243" i="11" s="1"/>
  <c r="I139" i="11"/>
  <c r="I243" i="11" s="1"/>
  <c r="J139" i="11"/>
  <c r="J243" i="11" s="1"/>
  <c r="N139" i="11"/>
  <c r="N243" i="11" s="1"/>
  <c r="M139" i="11"/>
  <c r="M243" i="11" s="1"/>
  <c r="K139" i="11"/>
  <c r="K243" i="11" s="1"/>
  <c r="T139" i="11"/>
  <c r="T243" i="11" s="1"/>
  <c r="AF139" i="11"/>
  <c r="AF243" i="11" s="1"/>
  <c r="G139" i="11"/>
  <c r="G243" i="11" s="1"/>
  <c r="AL139" i="11"/>
  <c r="AL243" i="11" s="1"/>
  <c r="AD139" i="11"/>
  <c r="AD243" i="11" s="1"/>
  <c r="AI139" i="11"/>
  <c r="AI243" i="11" s="1"/>
  <c r="E139" i="11"/>
  <c r="E243" i="11" s="1"/>
  <c r="H139" i="11"/>
  <c r="H243" i="11" s="1"/>
  <c r="W139" i="11"/>
  <c r="W243" i="11" s="1"/>
  <c r="AE139" i="11"/>
  <c r="AE243" i="11" s="1"/>
  <c r="U139" i="11"/>
  <c r="U243" i="11" s="1"/>
  <c r="AK139" i="11"/>
  <c r="AK243" i="11" s="1"/>
  <c r="Y139" i="11"/>
  <c r="Y243" i="11" s="1"/>
  <c r="D333" i="12"/>
  <c r="D422" i="12" s="1"/>
  <c r="Q333" i="12"/>
  <c r="R333" i="12"/>
  <c r="AF333" i="12"/>
  <c r="J333" i="12"/>
  <c r="K333" i="12"/>
  <c r="T333" i="12"/>
  <c r="AE333" i="12"/>
  <c r="AH333" i="12"/>
  <c r="AK333" i="12"/>
  <c r="V333" i="12"/>
  <c r="Z333" i="12"/>
  <c r="H333" i="12"/>
  <c r="L333" i="12"/>
  <c r="AD333" i="12"/>
  <c r="E333" i="12"/>
  <c r="G333" i="12"/>
  <c r="AG333" i="12"/>
  <c r="AC333" i="12"/>
  <c r="D81" i="9"/>
  <c r="BA442" i="14"/>
  <c r="H81" i="9"/>
  <c r="BE442" i="14"/>
  <c r="AH332" i="11"/>
  <c r="X80" i="9"/>
  <c r="AJ80" i="9"/>
  <c r="P80" i="9"/>
  <c r="AB80" i="9"/>
  <c r="F333" i="12"/>
  <c r="Q332" i="11"/>
  <c r="Q421" i="11" s="1"/>
  <c r="AI80" i="9"/>
  <c r="W80" i="9"/>
  <c r="J332" i="11"/>
  <c r="U333" i="12"/>
  <c r="AG80" i="9"/>
  <c r="U80" i="9"/>
  <c r="D332" i="11"/>
  <c r="D421" i="11" s="1"/>
  <c r="AC332" i="11"/>
  <c r="AC421" i="11" s="1"/>
  <c r="Z332" i="11"/>
  <c r="Z421" i="11" s="1"/>
  <c r="Y332" i="11"/>
  <c r="AK332" i="11"/>
  <c r="G332" i="11"/>
  <c r="M332" i="11"/>
  <c r="F332" i="11"/>
  <c r="AF332" i="11"/>
  <c r="T332" i="11"/>
  <c r="T421" i="11" s="1"/>
  <c r="I332" i="11"/>
  <c r="E332" i="11"/>
  <c r="N332" i="11"/>
  <c r="H332" i="11"/>
  <c r="AD332" i="11"/>
  <c r="K332" i="11"/>
  <c r="V332" i="11"/>
  <c r="R332" i="11"/>
  <c r="L332" i="11"/>
  <c r="K81" i="9"/>
  <c r="BH442" i="14"/>
  <c r="J81" i="9"/>
  <c r="BG442" i="14"/>
  <c r="G81" i="9"/>
  <c r="BD442" i="14"/>
  <c r="AL333" i="12"/>
  <c r="AE332" i="11"/>
  <c r="S333" i="12"/>
  <c r="U332" i="11"/>
  <c r="AF80" i="9"/>
  <c r="T80" i="9"/>
  <c r="AJ333" i="12"/>
  <c r="X332" i="11"/>
  <c r="L81" i="9"/>
  <c r="BI442" i="14"/>
  <c r="AI333" i="12"/>
  <c r="W332" i="11"/>
  <c r="W421" i="11" s="1"/>
  <c r="M80" i="9"/>
  <c r="I333" i="12"/>
  <c r="W333" i="12"/>
  <c r="AL332" i="11"/>
  <c r="AH80" i="9"/>
  <c r="V80" i="9"/>
  <c r="AD80" i="9"/>
  <c r="R80" i="9"/>
  <c r="X333" i="12"/>
  <c r="X422" i="12" s="1"/>
  <c r="Y333" i="12"/>
  <c r="Y422" i="12" s="1"/>
  <c r="AE80" i="9"/>
  <c r="S80" i="9"/>
  <c r="Q140" i="12"/>
  <c r="Q244" i="12" s="1"/>
  <c r="R140" i="12"/>
  <c r="R244" i="12" s="1"/>
  <c r="X140" i="12"/>
  <c r="X244" i="12" s="1"/>
  <c r="T140" i="12"/>
  <c r="T244" i="12" s="1"/>
  <c r="AK140" i="12"/>
  <c r="AK244" i="12" s="1"/>
  <c r="J140" i="12"/>
  <c r="J244" i="12" s="1"/>
  <c r="AG140" i="12"/>
  <c r="AG244" i="12" s="1"/>
  <c r="L140" i="12"/>
  <c r="L244" i="12" s="1"/>
  <c r="N140" i="12"/>
  <c r="N244" i="12" s="1"/>
  <c r="E140" i="12"/>
  <c r="E244" i="12" s="1"/>
  <c r="K140" i="12"/>
  <c r="K244" i="12" s="1"/>
  <c r="AL140" i="12"/>
  <c r="AL244" i="12" s="1"/>
  <c r="I140" i="12"/>
  <c r="I244" i="12" s="1"/>
  <c r="AD140" i="12"/>
  <c r="AD244" i="12" s="1"/>
  <c r="AE140" i="12"/>
  <c r="AE244" i="12" s="1"/>
  <c r="AJ140" i="12"/>
  <c r="AJ244" i="12" s="1"/>
  <c r="S140" i="12"/>
  <c r="S244" i="12" s="1"/>
  <c r="U140" i="12"/>
  <c r="U244" i="12" s="1"/>
  <c r="Y140" i="12"/>
  <c r="Y244" i="12" s="1"/>
  <c r="F140" i="12"/>
  <c r="F244" i="12" s="1"/>
  <c r="AI140" i="12"/>
  <c r="AI244" i="12" s="1"/>
  <c r="V140" i="12"/>
  <c r="V244" i="12" s="1"/>
  <c r="AF140" i="12"/>
  <c r="AF244" i="12" s="1"/>
  <c r="M140" i="12"/>
  <c r="M244" i="12" s="1"/>
  <c r="AH140" i="12"/>
  <c r="AH244" i="12" s="1"/>
  <c r="Z140" i="12"/>
  <c r="Z244" i="12" s="1"/>
  <c r="G140" i="12"/>
  <c r="G244" i="12" s="1"/>
  <c r="H140" i="12"/>
  <c r="H244" i="12" s="1"/>
  <c r="W140" i="12"/>
  <c r="W244" i="12" s="1"/>
  <c r="AC140" i="12"/>
  <c r="AC244" i="12" s="1"/>
  <c r="F81" i="9"/>
  <c r="BC442" i="14"/>
  <c r="E81" i="9"/>
  <c r="BB442" i="14"/>
  <c r="BJ442" i="14"/>
  <c r="I81" i="9"/>
  <c r="BF442" i="14"/>
  <c r="AI332" i="11"/>
  <c r="N333" i="12"/>
  <c r="AK79" i="9"/>
  <c r="Y79" i="9"/>
  <c r="AJ332" i="11"/>
  <c r="Q80" i="9"/>
  <c r="AC80" i="9"/>
  <c r="M333" i="12"/>
  <c r="AG332" i="11"/>
  <c r="X448" i="14"/>
  <c r="T448" i="14"/>
  <c r="S449" i="14"/>
  <c r="Y448" i="14"/>
  <c r="Z448" i="14"/>
  <c r="R449" i="13"/>
  <c r="W448" i="13"/>
  <c r="V448" i="13"/>
  <c r="L443" i="14"/>
  <c r="AV442" i="14"/>
  <c r="N443" i="14"/>
  <c r="AX442" i="14"/>
  <c r="J443" i="14"/>
  <c r="AT442" i="14"/>
  <c r="I443" i="14"/>
  <c r="AS442" i="14"/>
  <c r="E443" i="14"/>
  <c r="AO442" i="14"/>
  <c r="M443" i="14"/>
  <c r="AW442" i="14"/>
  <c r="G443" i="14"/>
  <c r="AQ442" i="14"/>
  <c r="F443" i="14"/>
  <c r="AP442" i="14"/>
  <c r="AU442" i="14"/>
  <c r="K443" i="14"/>
  <c r="AR442" i="14"/>
  <c r="H443" i="14"/>
  <c r="L443" i="13"/>
  <c r="BH443" i="13" s="1"/>
  <c r="AV442" i="13"/>
  <c r="AS442" i="13"/>
  <c r="I443" i="13"/>
  <c r="BE443" i="13" s="1"/>
  <c r="K443" i="13"/>
  <c r="BG443" i="13" s="1"/>
  <c r="AU442" i="13"/>
  <c r="N442" i="13"/>
  <c r="BJ442" i="13" s="1"/>
  <c r="AX441" i="13"/>
  <c r="H443" i="13"/>
  <c r="BD443" i="13" s="1"/>
  <c r="AR442" i="13"/>
  <c r="F443" i="13"/>
  <c r="BB443" i="13" s="1"/>
  <c r="AP442" i="13"/>
  <c r="G443" i="13"/>
  <c r="BC443" i="13" s="1"/>
  <c r="AQ442" i="13"/>
  <c r="AO442" i="13"/>
  <c r="E443" i="13"/>
  <c r="BA443" i="13" s="1"/>
  <c r="AW442" i="13"/>
  <c r="M443" i="13"/>
  <c r="BI443" i="13" s="1"/>
  <c r="J443" i="13"/>
  <c r="BF443" i="13" s="1"/>
  <c r="AT442" i="13"/>
  <c r="V404" i="12"/>
  <c r="AT403" i="12"/>
  <c r="Q404" i="12"/>
  <c r="AO403" i="12"/>
  <c r="Z404" i="12"/>
  <c r="AX403" i="12"/>
  <c r="R404" i="12"/>
  <c r="AP403" i="12"/>
  <c r="T404" i="12"/>
  <c r="AR403" i="12"/>
  <c r="S404" i="12"/>
  <c r="AQ403" i="12"/>
  <c r="W404" i="12"/>
  <c r="AU403" i="12"/>
  <c r="U404" i="12"/>
  <c r="AS403" i="12"/>
  <c r="E406" i="12"/>
  <c r="AJ404" i="12"/>
  <c r="BH403" i="12"/>
  <c r="AF404" i="12"/>
  <c r="BD403" i="12"/>
  <c r="AE404" i="12"/>
  <c r="BC403" i="12"/>
  <c r="L405" i="12"/>
  <c r="AV404" i="12"/>
  <c r="K406" i="12"/>
  <c r="AI404" i="12"/>
  <c r="BG403" i="12"/>
  <c r="AL404" i="12"/>
  <c r="BJ403" i="12"/>
  <c r="AK404" i="12"/>
  <c r="BI403" i="12"/>
  <c r="AG404" i="12"/>
  <c r="BE403" i="12"/>
  <c r="I406" i="12"/>
  <c r="F406" i="12"/>
  <c r="AD404" i="12"/>
  <c r="BB403" i="12"/>
  <c r="N406" i="12"/>
  <c r="AC404" i="12"/>
  <c r="BA403" i="12"/>
  <c r="AH404" i="12"/>
  <c r="BF403" i="12"/>
  <c r="J406" i="12"/>
  <c r="M405" i="12"/>
  <c r="AW404" i="12"/>
  <c r="H406" i="12"/>
  <c r="G406" i="12"/>
  <c r="Y404" i="11"/>
  <c r="AW403" i="11"/>
  <c r="X404" i="11"/>
  <c r="AV403" i="11"/>
  <c r="R404" i="11"/>
  <c r="AP403" i="11"/>
  <c r="V404" i="11"/>
  <c r="AT403" i="11"/>
  <c r="S404" i="11"/>
  <c r="AQ403" i="11"/>
  <c r="U404" i="11"/>
  <c r="AS403" i="11"/>
  <c r="AJ404" i="11"/>
  <c r="BH403" i="11"/>
  <c r="AD404" i="11"/>
  <c r="BB403" i="11"/>
  <c r="M406" i="11"/>
  <c r="AI404" i="11"/>
  <c r="BG403" i="11"/>
  <c r="F406" i="11"/>
  <c r="J406" i="11"/>
  <c r="AE404" i="11"/>
  <c r="BC403" i="11"/>
  <c r="AG404" i="11"/>
  <c r="BE403" i="11"/>
  <c r="AF404" i="11"/>
  <c r="BD403" i="11"/>
  <c r="I406" i="11"/>
  <c r="L406" i="11"/>
  <c r="G406" i="11"/>
  <c r="AL404" i="11"/>
  <c r="BJ403" i="11"/>
  <c r="K405" i="11"/>
  <c r="AU404" i="11"/>
  <c r="H405" i="11"/>
  <c r="AR404" i="11"/>
  <c r="AK404" i="11"/>
  <c r="BI403" i="11"/>
  <c r="N404" i="11"/>
  <c r="AX403" i="11"/>
  <c r="AH404" i="11"/>
  <c r="BF403" i="11"/>
  <c r="E405" i="11"/>
  <c r="AO404" i="11"/>
  <c r="BA404" i="11"/>
  <c r="C241" i="6"/>
  <c r="C331" i="6" s="1"/>
  <c r="C420" i="6" s="1"/>
  <c r="C138" i="6"/>
  <c r="C141" i="7"/>
  <c r="C244" i="7"/>
  <c r="C334" i="7" s="1"/>
  <c r="C423" i="7" s="1"/>
  <c r="O140" i="7"/>
  <c r="AA140" i="7" s="1"/>
  <c r="D244" i="12"/>
  <c r="D141" i="12"/>
  <c r="P140" i="12"/>
  <c r="AB140" i="12" s="1"/>
  <c r="D243" i="11"/>
  <c r="D140" i="11"/>
  <c r="D243" i="10"/>
  <c r="D333" i="10" s="1"/>
  <c r="D422" i="10" s="1"/>
  <c r="D140" i="10"/>
  <c r="P139" i="10"/>
  <c r="AB139" i="10" s="1"/>
  <c r="D243" i="8"/>
  <c r="D333" i="8" s="1"/>
  <c r="D422" i="8" s="1"/>
  <c r="D140" i="8"/>
  <c r="T140" i="8"/>
  <c r="AI138" i="6"/>
  <c r="Y140" i="8"/>
  <c r="T141" i="7"/>
  <c r="AK140" i="8"/>
  <c r="AD138" i="6"/>
  <c r="Z140" i="8"/>
  <c r="AD141" i="7"/>
  <c r="L141" i="7"/>
  <c r="H141" i="7"/>
  <c r="V140" i="8"/>
  <c r="AD140" i="10"/>
  <c r="AJ138" i="6"/>
  <c r="AL140" i="10"/>
  <c r="V141" i="7"/>
  <c r="AK140" i="10"/>
  <c r="U140" i="8"/>
  <c r="Y138" i="6"/>
  <c r="AF140" i="10"/>
  <c r="AE141" i="7"/>
  <c r="U140" i="10"/>
  <c r="AC141" i="7"/>
  <c r="AJ140" i="8"/>
  <c r="W140" i="10"/>
  <c r="AK141" i="7"/>
  <c r="I141" i="7"/>
  <c r="S138" i="6"/>
  <c r="V140" i="10"/>
  <c r="X138" i="6"/>
  <c r="L138" i="6"/>
  <c r="H138" i="6"/>
  <c r="AE140" i="8"/>
  <c r="E141" i="7"/>
  <c r="D138" i="6"/>
  <c r="G138" i="6"/>
  <c r="AC139" i="10"/>
  <c r="R141" i="7"/>
  <c r="Y140" i="10"/>
  <c r="AG140" i="10"/>
  <c r="Y141" i="7"/>
  <c r="X140" i="10"/>
  <c r="AG138" i="6"/>
  <c r="AG140" i="8"/>
  <c r="S141" i="7"/>
  <c r="J141" i="7"/>
  <c r="AJ140" i="10"/>
  <c r="V138" i="6"/>
  <c r="X140" i="8"/>
  <c r="W140" i="8"/>
  <c r="F138" i="6"/>
  <c r="AJ141" i="7"/>
  <c r="Z140" i="10"/>
  <c r="G141" i="7"/>
  <c r="J138" i="6"/>
  <c r="M141" i="7"/>
  <c r="AG141" i="7"/>
  <c r="AH140" i="10"/>
  <c r="AE138" i="6"/>
  <c r="M138" i="6"/>
  <c r="X141" i="7"/>
  <c r="AB140" i="7"/>
  <c r="W138" i="6"/>
  <c r="AH138" i="6"/>
  <c r="AH141" i="7"/>
  <c r="K141" i="7"/>
  <c r="AF140" i="8"/>
  <c r="S140" i="8"/>
  <c r="AI140" i="10"/>
  <c r="AF138" i="6"/>
  <c r="K138" i="6"/>
  <c r="T140" i="10"/>
  <c r="AI141" i="7"/>
  <c r="AH140" i="8"/>
  <c r="T138" i="6"/>
  <c r="R138" i="6"/>
  <c r="AI140" i="8"/>
  <c r="AF141" i="7"/>
  <c r="AE140" i="10"/>
  <c r="U138" i="6"/>
  <c r="F141" i="7"/>
  <c r="S140" i="10"/>
  <c r="W141" i="7"/>
  <c r="I138" i="6"/>
  <c r="D141" i="7"/>
  <c r="Z333" i="11" l="1"/>
  <c r="Z422" i="11" s="1"/>
  <c r="AC140" i="11"/>
  <c r="AC244" i="11" s="1"/>
  <c r="Q140" i="11"/>
  <c r="Q244" i="11" s="1"/>
  <c r="S140" i="11"/>
  <c r="S244" i="11" s="1"/>
  <c r="M140" i="11"/>
  <c r="M244" i="11" s="1"/>
  <c r="Z140" i="11"/>
  <c r="Z244" i="11" s="1"/>
  <c r="I140" i="11"/>
  <c r="I244" i="11" s="1"/>
  <c r="E140" i="11"/>
  <c r="E244" i="11" s="1"/>
  <c r="AE140" i="11"/>
  <c r="AE244" i="11" s="1"/>
  <c r="AF140" i="11"/>
  <c r="AF244" i="11" s="1"/>
  <c r="G140" i="11"/>
  <c r="G244" i="11" s="1"/>
  <c r="V140" i="11"/>
  <c r="V244" i="11" s="1"/>
  <c r="F140" i="11"/>
  <c r="F244" i="11" s="1"/>
  <c r="AL140" i="11"/>
  <c r="AL244" i="11" s="1"/>
  <c r="J140" i="11"/>
  <c r="J244" i="11" s="1"/>
  <c r="U140" i="11"/>
  <c r="U244" i="11" s="1"/>
  <c r="H140" i="11"/>
  <c r="H244" i="11" s="1"/>
  <c r="N140" i="11"/>
  <c r="N244" i="11" s="1"/>
  <c r="W140" i="11"/>
  <c r="W244" i="11" s="1"/>
  <c r="K140" i="11"/>
  <c r="K244" i="11" s="1"/>
  <c r="T140" i="11"/>
  <c r="T244" i="11" s="1"/>
  <c r="AJ140" i="11"/>
  <c r="AJ244" i="11" s="1"/>
  <c r="R140" i="11"/>
  <c r="R244" i="11" s="1"/>
  <c r="AH140" i="11"/>
  <c r="AH244" i="11" s="1"/>
  <c r="L140" i="11"/>
  <c r="L244" i="11" s="1"/>
  <c r="AG140" i="11"/>
  <c r="AG244" i="11" s="1"/>
  <c r="AK140" i="11"/>
  <c r="AK244" i="11" s="1"/>
  <c r="AI140" i="11"/>
  <c r="AI244" i="11" s="1"/>
  <c r="X140" i="11"/>
  <c r="X244" i="11" s="1"/>
  <c r="AD140" i="11"/>
  <c r="AD244" i="11" s="1"/>
  <c r="Y140" i="11"/>
  <c r="Y244" i="11" s="1"/>
  <c r="D334" i="12"/>
  <c r="D423" i="12" s="1"/>
  <c r="Q334" i="12"/>
  <c r="R334" i="12"/>
  <c r="M334" i="12"/>
  <c r="AF334" i="12"/>
  <c r="AI334" i="12"/>
  <c r="L334" i="12"/>
  <c r="AE334" i="12"/>
  <c r="Y334" i="12"/>
  <c r="Y423" i="12" s="1"/>
  <c r="AJ334" i="12"/>
  <c r="AD334" i="12"/>
  <c r="G334" i="12"/>
  <c r="F334" i="12"/>
  <c r="J334" i="12"/>
  <c r="K334" i="12"/>
  <c r="T334" i="12"/>
  <c r="N334" i="12"/>
  <c r="I334" i="12"/>
  <c r="AG334" i="12"/>
  <c r="U334" i="12"/>
  <c r="X334" i="12"/>
  <c r="X423" i="12" s="1"/>
  <c r="G82" i="9"/>
  <c r="BD443" i="14"/>
  <c r="H333" i="11"/>
  <c r="AK333" i="11"/>
  <c r="AK334" i="12"/>
  <c r="G333" i="11"/>
  <c r="F333" i="11"/>
  <c r="AH333" i="11"/>
  <c r="D333" i="11"/>
  <c r="D422" i="11" s="1"/>
  <c r="AC333" i="11"/>
  <c r="AC422" i="11" s="1"/>
  <c r="Q333" i="11"/>
  <c r="Q422" i="11" s="1"/>
  <c r="X333" i="11"/>
  <c r="U333" i="11"/>
  <c r="S333" i="11"/>
  <c r="M333" i="11"/>
  <c r="L333" i="11"/>
  <c r="AJ333" i="11"/>
  <c r="E82" i="9"/>
  <c r="BB443" i="14"/>
  <c r="L82" i="9"/>
  <c r="BI443" i="14"/>
  <c r="H82" i="9"/>
  <c r="BE443" i="14"/>
  <c r="BJ443" i="14"/>
  <c r="AL334" i="12"/>
  <c r="AF333" i="11"/>
  <c r="M81" i="9"/>
  <c r="AD81" i="9"/>
  <c r="R81" i="9"/>
  <c r="V334" i="12"/>
  <c r="AD333" i="11"/>
  <c r="S334" i="12"/>
  <c r="AG333" i="11"/>
  <c r="W333" i="11"/>
  <c r="W422" i="11" s="1"/>
  <c r="S81" i="9"/>
  <c r="AE81" i="9"/>
  <c r="AI81" i="9"/>
  <c r="W81" i="9"/>
  <c r="E334" i="12"/>
  <c r="K333" i="11"/>
  <c r="AB81" i="9"/>
  <c r="P81" i="9"/>
  <c r="J82" i="9"/>
  <c r="BG443" i="14"/>
  <c r="AH334" i="12"/>
  <c r="AL333" i="11"/>
  <c r="Z334" i="12"/>
  <c r="T333" i="11"/>
  <c r="T422" i="11" s="1"/>
  <c r="AK80" i="9"/>
  <c r="Y80" i="9"/>
  <c r="AJ81" i="9"/>
  <c r="X81" i="9"/>
  <c r="H334" i="12"/>
  <c r="V333" i="11"/>
  <c r="E333" i="11"/>
  <c r="W334" i="12"/>
  <c r="R333" i="11"/>
  <c r="R141" i="12"/>
  <c r="R245" i="12" s="1"/>
  <c r="Q141" i="12"/>
  <c r="Q245" i="12" s="1"/>
  <c r="X141" i="12"/>
  <c r="X245" i="12" s="1"/>
  <c r="AJ141" i="12"/>
  <c r="AJ245" i="12" s="1"/>
  <c r="E141" i="12"/>
  <c r="E245" i="12" s="1"/>
  <c r="AG141" i="12"/>
  <c r="AG245" i="12" s="1"/>
  <c r="Y141" i="12"/>
  <c r="Y245" i="12" s="1"/>
  <c r="K141" i="12"/>
  <c r="K245" i="12" s="1"/>
  <c r="L141" i="12"/>
  <c r="L245" i="12" s="1"/>
  <c r="G141" i="12"/>
  <c r="G245" i="12" s="1"/>
  <c r="T141" i="12"/>
  <c r="T245" i="12" s="1"/>
  <c r="S141" i="12"/>
  <c r="S245" i="12" s="1"/>
  <c r="AE141" i="12"/>
  <c r="AE245" i="12" s="1"/>
  <c r="I141" i="12"/>
  <c r="I245" i="12" s="1"/>
  <c r="AK141" i="12"/>
  <c r="AK245" i="12" s="1"/>
  <c r="U141" i="12"/>
  <c r="U245" i="12" s="1"/>
  <c r="AI141" i="12"/>
  <c r="AI245" i="12" s="1"/>
  <c r="V141" i="12"/>
  <c r="V245" i="12" s="1"/>
  <c r="N141" i="12"/>
  <c r="N245" i="12" s="1"/>
  <c r="J141" i="12"/>
  <c r="J245" i="12" s="1"/>
  <c r="AD141" i="12"/>
  <c r="AD245" i="12" s="1"/>
  <c r="F141" i="12"/>
  <c r="F245" i="12" s="1"/>
  <c r="Z141" i="12"/>
  <c r="Z245" i="12" s="1"/>
  <c r="W141" i="12"/>
  <c r="W245" i="12" s="1"/>
  <c r="AL141" i="12"/>
  <c r="AL245" i="12" s="1"/>
  <c r="M141" i="12"/>
  <c r="M245" i="12" s="1"/>
  <c r="H141" i="12"/>
  <c r="H245" i="12" s="1"/>
  <c r="AH141" i="12"/>
  <c r="AH245" i="12" s="1"/>
  <c r="AF141" i="12"/>
  <c r="AF245" i="12" s="1"/>
  <c r="AC141" i="12"/>
  <c r="AC245" i="12" s="1"/>
  <c r="F82" i="9"/>
  <c r="BC443" i="14"/>
  <c r="D82" i="9"/>
  <c r="BA443" i="14"/>
  <c r="I82" i="9"/>
  <c r="BF443" i="14"/>
  <c r="K82" i="9"/>
  <c r="BH443" i="14"/>
  <c r="AC334" i="12"/>
  <c r="I333" i="11"/>
  <c r="AG81" i="9"/>
  <c r="U81" i="9"/>
  <c r="AC81" i="9"/>
  <c r="Q81" i="9"/>
  <c r="J333" i="11"/>
  <c r="AE333" i="11"/>
  <c r="Y333" i="11"/>
  <c r="AH81" i="9"/>
  <c r="V81" i="9"/>
  <c r="AI333" i="11"/>
  <c r="N333" i="11"/>
  <c r="T81" i="9"/>
  <c r="AF81" i="9"/>
  <c r="T449" i="14"/>
  <c r="Y449" i="14"/>
  <c r="Z449" i="14"/>
  <c r="S450" i="14"/>
  <c r="X449" i="14"/>
  <c r="W449" i="13"/>
  <c r="V449" i="13"/>
  <c r="R450" i="13"/>
  <c r="F444" i="14"/>
  <c r="AP443" i="14"/>
  <c r="AO443" i="14"/>
  <c r="E444" i="14"/>
  <c r="N444" i="14"/>
  <c r="AX443" i="14"/>
  <c r="K444" i="14"/>
  <c r="AU443" i="14"/>
  <c r="AR443" i="14"/>
  <c r="H444" i="14"/>
  <c r="G444" i="14"/>
  <c r="AQ443" i="14"/>
  <c r="AW443" i="14"/>
  <c r="M444" i="14"/>
  <c r="I444" i="14"/>
  <c r="AS443" i="14"/>
  <c r="J444" i="14"/>
  <c r="AT443" i="14"/>
  <c r="AV443" i="14"/>
  <c r="L444" i="14"/>
  <c r="AT443" i="13"/>
  <c r="J444" i="13"/>
  <c r="BF444" i="13" s="1"/>
  <c r="AP443" i="13"/>
  <c r="F444" i="13"/>
  <c r="BB444" i="13" s="1"/>
  <c r="N443" i="13"/>
  <c r="BJ443" i="13" s="1"/>
  <c r="AX442" i="13"/>
  <c r="M444" i="13"/>
  <c r="BI444" i="13" s="1"/>
  <c r="AW443" i="13"/>
  <c r="I444" i="13"/>
  <c r="BE444" i="13" s="1"/>
  <c r="AS443" i="13"/>
  <c r="E444" i="13"/>
  <c r="BA444" i="13" s="1"/>
  <c r="AO443" i="13"/>
  <c r="G444" i="13"/>
  <c r="BC444" i="13" s="1"/>
  <c r="AQ443" i="13"/>
  <c r="H444" i="13"/>
  <c r="BD444" i="13" s="1"/>
  <c r="AR443" i="13"/>
  <c r="K444" i="13"/>
  <c r="BG444" i="13" s="1"/>
  <c r="AU443" i="13"/>
  <c r="L444" i="13"/>
  <c r="BH444" i="13" s="1"/>
  <c r="AV443" i="13"/>
  <c r="U405" i="12"/>
  <c r="AS404" i="12"/>
  <c r="S405" i="12"/>
  <c r="AQ404" i="12"/>
  <c r="R405" i="12"/>
  <c r="AP404" i="12"/>
  <c r="Q405" i="12"/>
  <c r="AO404" i="12"/>
  <c r="W405" i="12"/>
  <c r="AU404" i="12"/>
  <c r="T405" i="12"/>
  <c r="AR404" i="12"/>
  <c r="Z405" i="12"/>
  <c r="AX404" i="12"/>
  <c r="V405" i="12"/>
  <c r="AT404" i="12"/>
  <c r="G407" i="12"/>
  <c r="H407" i="12"/>
  <c r="M406" i="12"/>
  <c r="AW405" i="12"/>
  <c r="J407" i="12"/>
  <c r="AH405" i="12"/>
  <c r="BF404" i="12"/>
  <c r="AC405" i="12"/>
  <c r="BA404" i="12"/>
  <c r="N407" i="12"/>
  <c r="AD405" i="12"/>
  <c r="BB404" i="12"/>
  <c r="F407" i="12"/>
  <c r="I407" i="12"/>
  <c r="AG405" i="12"/>
  <c r="BE404" i="12"/>
  <c r="AK405" i="12"/>
  <c r="BI404" i="12"/>
  <c r="AL405" i="12"/>
  <c r="BJ404" i="12"/>
  <c r="AI405" i="12"/>
  <c r="BG404" i="12"/>
  <c r="K407" i="12"/>
  <c r="L406" i="12"/>
  <c r="AV405" i="12"/>
  <c r="AE405" i="12"/>
  <c r="BC404" i="12"/>
  <c r="AF405" i="12"/>
  <c r="BD404" i="12"/>
  <c r="AJ405" i="12"/>
  <c r="BH404" i="12"/>
  <c r="E407" i="12"/>
  <c r="U405" i="11"/>
  <c r="AS404" i="11"/>
  <c r="V405" i="11"/>
  <c r="AT404" i="11"/>
  <c r="X405" i="11"/>
  <c r="AV404" i="11"/>
  <c r="S405" i="11"/>
  <c r="AQ404" i="11"/>
  <c r="R405" i="11"/>
  <c r="AP404" i="11"/>
  <c r="Y405" i="11"/>
  <c r="AW404" i="11"/>
  <c r="AH405" i="11"/>
  <c r="BF404" i="11"/>
  <c r="N405" i="11"/>
  <c r="AX404" i="11"/>
  <c r="AK405" i="11"/>
  <c r="BI404" i="11"/>
  <c r="H406" i="11"/>
  <c r="AR405" i="11"/>
  <c r="K406" i="11"/>
  <c r="AU405" i="11"/>
  <c r="AL405" i="11"/>
  <c r="BJ404" i="11"/>
  <c r="G407" i="11"/>
  <c r="L407" i="11"/>
  <c r="I407" i="11"/>
  <c r="AF405" i="11"/>
  <c r="BD404" i="11"/>
  <c r="AG405" i="11"/>
  <c r="BE404" i="11"/>
  <c r="AE405" i="11"/>
  <c r="BC404" i="11"/>
  <c r="J407" i="11"/>
  <c r="F407" i="11"/>
  <c r="AI405" i="11"/>
  <c r="BG404" i="11"/>
  <c r="M407" i="11"/>
  <c r="AD405" i="11"/>
  <c r="BB404" i="11"/>
  <c r="AJ405" i="11"/>
  <c r="BH404" i="11"/>
  <c r="E406" i="11"/>
  <c r="AO405" i="11"/>
  <c r="BA405" i="11"/>
  <c r="C142" i="7"/>
  <c r="C245" i="7"/>
  <c r="C335" i="7" s="1"/>
  <c r="C424" i="7" s="1"/>
  <c r="O141" i="7"/>
  <c r="AA141" i="7" s="1"/>
  <c r="C139" i="6"/>
  <c r="C242" i="6"/>
  <c r="C332" i="6" s="1"/>
  <c r="C421" i="6" s="1"/>
  <c r="D245" i="12"/>
  <c r="D142" i="12"/>
  <c r="P141" i="12"/>
  <c r="AB141" i="12" s="1"/>
  <c r="D244" i="11"/>
  <c r="D141" i="11"/>
  <c r="D244" i="10"/>
  <c r="D334" i="10" s="1"/>
  <c r="D423" i="10" s="1"/>
  <c r="D141" i="10"/>
  <c r="P140" i="10"/>
  <c r="AB140" i="10" s="1"/>
  <c r="D244" i="8"/>
  <c r="D334" i="8" s="1"/>
  <c r="D423" i="8" s="1"/>
  <c r="D141" i="8"/>
  <c r="AD142" i="7"/>
  <c r="L142" i="7"/>
  <c r="U141" i="10"/>
  <c r="AD139" i="6"/>
  <c r="AI142" i="7"/>
  <c r="AE141" i="10"/>
  <c r="W141" i="10"/>
  <c r="V139" i="6"/>
  <c r="AF142" i="7"/>
  <c r="Z141" i="8"/>
  <c r="AJ141" i="8"/>
  <c r="R139" i="6"/>
  <c r="X142" i="7"/>
  <c r="J142" i="7"/>
  <c r="AF141" i="8"/>
  <c r="AJ141" i="10"/>
  <c r="I139" i="6"/>
  <c r="AI141" i="10"/>
  <c r="X139" i="6"/>
  <c r="M139" i="6"/>
  <c r="AK141" i="8"/>
  <c r="F142" i="7"/>
  <c r="S142" i="7"/>
  <c r="AE139" i="6"/>
  <c r="D139" i="6"/>
  <c r="AG141" i="8"/>
  <c r="AH139" i="6"/>
  <c r="S139" i="6"/>
  <c r="R142" i="7"/>
  <c r="AF141" i="10"/>
  <c r="W139" i="6"/>
  <c r="W142" i="7"/>
  <c r="G142" i="7"/>
  <c r="Y141" i="8"/>
  <c r="AK141" i="10"/>
  <c r="AG142" i="7"/>
  <c r="D142" i="7"/>
  <c r="V141" i="8"/>
  <c r="T141" i="10"/>
  <c r="G139" i="6"/>
  <c r="AJ142" i="7"/>
  <c r="E142" i="7"/>
  <c r="Z141" i="10"/>
  <c r="AE141" i="8"/>
  <c r="J139" i="6"/>
  <c r="AC140" i="10"/>
  <c r="AI139" i="6"/>
  <c r="Y139" i="6"/>
  <c r="AK142" i="7"/>
  <c r="L139" i="6"/>
  <c r="Y141" i="10"/>
  <c r="S141" i="10"/>
  <c r="Y142" i="7"/>
  <c r="K139" i="6"/>
  <c r="AD141" i="10"/>
  <c r="AH142" i="7"/>
  <c r="K142" i="7"/>
  <c r="X141" i="8"/>
  <c r="AJ139" i="6"/>
  <c r="V142" i="7"/>
  <c r="M142" i="7"/>
  <c r="AH141" i="10"/>
  <c r="AI141" i="8"/>
  <c r="AE142" i="7"/>
  <c r="I142" i="7"/>
  <c r="U141" i="8"/>
  <c r="T141" i="8"/>
  <c r="H139" i="6"/>
  <c r="T142" i="7"/>
  <c r="AL141" i="10"/>
  <c r="W141" i="8"/>
  <c r="AF139" i="6"/>
  <c r="U139" i="6"/>
  <c r="AH141" i="8"/>
  <c r="T139" i="6"/>
  <c r="AG139" i="6"/>
  <c r="S141" i="8"/>
  <c r="H142" i="7"/>
  <c r="AC142" i="7"/>
  <c r="AG141" i="10"/>
  <c r="F139" i="6"/>
  <c r="AB141" i="7"/>
  <c r="X141" i="10"/>
  <c r="T335" i="12" l="1"/>
  <c r="AK334" i="11"/>
  <c r="Q142" i="12"/>
  <c r="Q246" i="12" s="1"/>
  <c r="R142" i="12"/>
  <c r="R246" i="12" s="1"/>
  <c r="N142" i="12"/>
  <c r="N246" i="12" s="1"/>
  <c r="X142" i="12"/>
  <c r="X246" i="12" s="1"/>
  <c r="T142" i="12"/>
  <c r="T246" i="12" s="1"/>
  <c r="L142" i="12"/>
  <c r="L246" i="12" s="1"/>
  <c r="AL142" i="12"/>
  <c r="AL246" i="12" s="1"/>
  <c r="AJ142" i="12"/>
  <c r="AJ246" i="12" s="1"/>
  <c r="Y142" i="12"/>
  <c r="Y246" i="12" s="1"/>
  <c r="AD142" i="12"/>
  <c r="AD246" i="12" s="1"/>
  <c r="AE142" i="12"/>
  <c r="AE246" i="12" s="1"/>
  <c r="V142" i="12"/>
  <c r="V246" i="12" s="1"/>
  <c r="S142" i="12"/>
  <c r="S246" i="12" s="1"/>
  <c r="E142" i="12"/>
  <c r="E246" i="12" s="1"/>
  <c r="U142" i="12"/>
  <c r="U246" i="12" s="1"/>
  <c r="F142" i="12"/>
  <c r="F246" i="12" s="1"/>
  <c r="I142" i="12"/>
  <c r="I246" i="12" s="1"/>
  <c r="AK142" i="12"/>
  <c r="AK246" i="12" s="1"/>
  <c r="J142" i="12"/>
  <c r="J246" i="12" s="1"/>
  <c r="AG142" i="12"/>
  <c r="AG246" i="12" s="1"/>
  <c r="K142" i="12"/>
  <c r="K246" i="12" s="1"/>
  <c r="AI142" i="12"/>
  <c r="AI246" i="12" s="1"/>
  <c r="H142" i="12"/>
  <c r="H246" i="12" s="1"/>
  <c r="AH142" i="12"/>
  <c r="AH246" i="12" s="1"/>
  <c r="G142" i="12"/>
  <c r="G246" i="12" s="1"/>
  <c r="W142" i="12"/>
  <c r="W246" i="12" s="1"/>
  <c r="AF142" i="12"/>
  <c r="AF246" i="12" s="1"/>
  <c r="M142" i="12"/>
  <c r="M246" i="12" s="1"/>
  <c r="Z142" i="12"/>
  <c r="Z246" i="12" s="1"/>
  <c r="AC142" i="12"/>
  <c r="AC246" i="12" s="1"/>
  <c r="I83" i="9"/>
  <c r="BF444" i="14"/>
  <c r="BJ444" i="14"/>
  <c r="E83" i="9"/>
  <c r="BB444" i="14"/>
  <c r="U334" i="11"/>
  <c r="I334" i="11"/>
  <c r="AF82" i="9"/>
  <c r="T82" i="9"/>
  <c r="AC82" i="9"/>
  <c r="Q82" i="9"/>
  <c r="AC141" i="11"/>
  <c r="AC245" i="11" s="1"/>
  <c r="Q141" i="11"/>
  <c r="Q245" i="11" s="1"/>
  <c r="K141" i="11"/>
  <c r="K245" i="11" s="1"/>
  <c r="AF141" i="11"/>
  <c r="AF245" i="11" s="1"/>
  <c r="V141" i="11"/>
  <c r="V245" i="11" s="1"/>
  <c r="S141" i="11"/>
  <c r="S245" i="11" s="1"/>
  <c r="F141" i="11"/>
  <c r="F245" i="11" s="1"/>
  <c r="M141" i="11"/>
  <c r="M245" i="11" s="1"/>
  <c r="I141" i="11"/>
  <c r="I245" i="11" s="1"/>
  <c r="J141" i="11"/>
  <c r="J245" i="11" s="1"/>
  <c r="AI141" i="11"/>
  <c r="AI245" i="11" s="1"/>
  <c r="H141" i="11"/>
  <c r="H245" i="11" s="1"/>
  <c r="X141" i="11"/>
  <c r="X245" i="11" s="1"/>
  <c r="R141" i="11"/>
  <c r="R245" i="11" s="1"/>
  <c r="L141" i="11"/>
  <c r="L245" i="11" s="1"/>
  <c r="U141" i="11"/>
  <c r="U245" i="11" s="1"/>
  <c r="AK141" i="11"/>
  <c r="AK245" i="11" s="1"/>
  <c r="AE141" i="11"/>
  <c r="AE245" i="11" s="1"/>
  <c r="T141" i="11"/>
  <c r="T245" i="11" s="1"/>
  <c r="AJ141" i="11"/>
  <c r="AJ245" i="11" s="1"/>
  <c r="G141" i="11"/>
  <c r="G245" i="11" s="1"/>
  <c r="AH141" i="11"/>
  <c r="AH245" i="11" s="1"/>
  <c r="Z141" i="11"/>
  <c r="Z245" i="11" s="1"/>
  <c r="AG141" i="11"/>
  <c r="AG245" i="11" s="1"/>
  <c r="N141" i="11"/>
  <c r="N245" i="11" s="1"/>
  <c r="E141" i="11"/>
  <c r="E245" i="11" s="1"/>
  <c r="W141" i="11"/>
  <c r="W245" i="11" s="1"/>
  <c r="Y141" i="11"/>
  <c r="Y245" i="11" s="1"/>
  <c r="AL141" i="11"/>
  <c r="AL245" i="11" s="1"/>
  <c r="AD141" i="11"/>
  <c r="AD245" i="11" s="1"/>
  <c r="D335" i="12"/>
  <c r="D424" i="12" s="1"/>
  <c r="R335" i="12"/>
  <c r="Q335" i="12"/>
  <c r="U335" i="12"/>
  <c r="Y335" i="12"/>
  <c r="Y424" i="12" s="1"/>
  <c r="K335" i="12"/>
  <c r="N335" i="12"/>
  <c r="Z335" i="12"/>
  <c r="AG335" i="12"/>
  <c r="S335" i="12"/>
  <c r="AJ335" i="12"/>
  <c r="AD335" i="12"/>
  <c r="G335" i="12"/>
  <c r="E335" i="12"/>
  <c r="AK335" i="12"/>
  <c r="AI335" i="12"/>
  <c r="M335" i="12"/>
  <c r="AH335" i="12"/>
  <c r="AL335" i="12"/>
  <c r="W335" i="12"/>
  <c r="V335" i="12"/>
  <c r="F335" i="12"/>
  <c r="I335" i="12"/>
  <c r="AC335" i="12"/>
  <c r="K83" i="9"/>
  <c r="BH444" i="14"/>
  <c r="D83" i="9"/>
  <c r="BA444" i="14"/>
  <c r="S334" i="11"/>
  <c r="AI82" i="9"/>
  <c r="W82" i="9"/>
  <c r="P82" i="9"/>
  <c r="AB82" i="9"/>
  <c r="J335" i="12"/>
  <c r="V82" i="9"/>
  <c r="AH82" i="9"/>
  <c r="X335" i="12"/>
  <c r="X424" i="12" s="1"/>
  <c r="L335" i="12"/>
  <c r="D334" i="11"/>
  <c r="D423" i="11" s="1"/>
  <c r="AC334" i="11"/>
  <c r="AC423" i="11" s="1"/>
  <c r="AF334" i="11"/>
  <c r="W334" i="11"/>
  <c r="W423" i="11" s="1"/>
  <c r="AD334" i="11"/>
  <c r="V334" i="11"/>
  <c r="T334" i="11"/>
  <c r="T423" i="11" s="1"/>
  <c r="K334" i="11"/>
  <c r="J334" i="11"/>
  <c r="H334" i="11"/>
  <c r="AH334" i="11"/>
  <c r="AE334" i="11"/>
  <c r="E334" i="11"/>
  <c r="R334" i="11"/>
  <c r="F334" i="11"/>
  <c r="AJ334" i="11"/>
  <c r="AL334" i="11"/>
  <c r="G334" i="11"/>
  <c r="N334" i="11"/>
  <c r="H83" i="9"/>
  <c r="BE444" i="14"/>
  <c r="F83" i="9"/>
  <c r="BC444" i="14"/>
  <c r="J83" i="9"/>
  <c r="BG444" i="14"/>
  <c r="Z334" i="11"/>
  <c r="Z423" i="11" s="1"/>
  <c r="Q334" i="11"/>
  <c r="Q423" i="11" s="1"/>
  <c r="X334" i="11"/>
  <c r="AE335" i="12"/>
  <c r="AK81" i="9"/>
  <c r="Y81" i="9"/>
  <c r="M82" i="9"/>
  <c r="AJ82" i="9"/>
  <c r="X82" i="9"/>
  <c r="L334" i="11"/>
  <c r="H335" i="12"/>
  <c r="L83" i="9"/>
  <c r="BI444" i="14"/>
  <c r="G83" i="9"/>
  <c r="BD444" i="14"/>
  <c r="M334" i="11"/>
  <c r="AG82" i="9"/>
  <c r="U82" i="9"/>
  <c r="AD82" i="9"/>
  <c r="R82" i="9"/>
  <c r="AG334" i="11"/>
  <c r="Y334" i="11"/>
  <c r="AF335" i="12"/>
  <c r="AI334" i="11"/>
  <c r="AE82" i="9"/>
  <c r="S82" i="9"/>
  <c r="Y450" i="14"/>
  <c r="X450" i="14"/>
  <c r="Z450" i="14"/>
  <c r="T450" i="14"/>
  <c r="V450" i="13"/>
  <c r="W450" i="13"/>
  <c r="AT444" i="14"/>
  <c r="J445" i="14"/>
  <c r="G445" i="14"/>
  <c r="AQ444" i="14"/>
  <c r="K445" i="14"/>
  <c r="AU444" i="14"/>
  <c r="AX444" i="14"/>
  <c r="N445" i="14"/>
  <c r="H445" i="14"/>
  <c r="AR444" i="14"/>
  <c r="E445" i="14"/>
  <c r="AO444" i="14"/>
  <c r="L445" i="14"/>
  <c r="AV444" i="14"/>
  <c r="M445" i="14"/>
  <c r="AW444" i="14"/>
  <c r="I445" i="14"/>
  <c r="AS444" i="14"/>
  <c r="AP444" i="14"/>
  <c r="F445" i="14"/>
  <c r="L445" i="13"/>
  <c r="BH445" i="13" s="1"/>
  <c r="AV444" i="13"/>
  <c r="AQ444" i="13"/>
  <c r="G445" i="13"/>
  <c r="BC445" i="13" s="1"/>
  <c r="I445" i="13"/>
  <c r="BE445" i="13" s="1"/>
  <c r="AS444" i="13"/>
  <c r="M445" i="13"/>
  <c r="BI445" i="13" s="1"/>
  <c r="AW444" i="13"/>
  <c r="AX443" i="13"/>
  <c r="N444" i="13"/>
  <c r="BJ444" i="13" s="1"/>
  <c r="AT444" i="13"/>
  <c r="J445" i="13"/>
  <c r="BF445" i="13" s="1"/>
  <c r="AP444" i="13"/>
  <c r="F445" i="13"/>
  <c r="BB445" i="13" s="1"/>
  <c r="AU444" i="13"/>
  <c r="K445" i="13"/>
  <c r="BG445" i="13" s="1"/>
  <c r="H445" i="13"/>
  <c r="BD445" i="13" s="1"/>
  <c r="AR444" i="13"/>
  <c r="E445" i="13"/>
  <c r="BA445" i="13" s="1"/>
  <c r="AO444" i="13"/>
  <c r="V406" i="12"/>
  <c r="AT405" i="12"/>
  <c r="T406" i="12"/>
  <c r="AR405" i="12"/>
  <c r="Q406" i="12"/>
  <c r="AO405" i="12"/>
  <c r="S406" i="12"/>
  <c r="AQ405" i="12"/>
  <c r="Z406" i="12"/>
  <c r="AX405" i="12"/>
  <c r="W406" i="12"/>
  <c r="AU405" i="12"/>
  <c r="R406" i="12"/>
  <c r="AP405" i="12"/>
  <c r="U406" i="12"/>
  <c r="AS405" i="12"/>
  <c r="E408" i="12"/>
  <c r="AJ406" i="12"/>
  <c r="BH405" i="12"/>
  <c r="AF406" i="12"/>
  <c r="BD405" i="12"/>
  <c r="AE406" i="12"/>
  <c r="BC405" i="12"/>
  <c r="L407" i="12"/>
  <c r="AV406" i="12"/>
  <c r="K408" i="12"/>
  <c r="AI406" i="12"/>
  <c r="BG405" i="12"/>
  <c r="AL406" i="12"/>
  <c r="BJ405" i="12"/>
  <c r="AK406" i="12"/>
  <c r="BI405" i="12"/>
  <c r="AG406" i="12"/>
  <c r="BE405" i="12"/>
  <c r="I408" i="12"/>
  <c r="F408" i="12"/>
  <c r="AD406" i="12"/>
  <c r="BB405" i="12"/>
  <c r="N408" i="12"/>
  <c r="AC406" i="12"/>
  <c r="BA405" i="12"/>
  <c r="AH406" i="12"/>
  <c r="BF405" i="12"/>
  <c r="J408" i="12"/>
  <c r="M407" i="12"/>
  <c r="AW406" i="12"/>
  <c r="H408" i="12"/>
  <c r="G408" i="12"/>
  <c r="Y406" i="11"/>
  <c r="AW405" i="11"/>
  <c r="S406" i="11"/>
  <c r="AQ405" i="11"/>
  <c r="V406" i="11"/>
  <c r="AT405" i="11"/>
  <c r="R406" i="11"/>
  <c r="AP405" i="11"/>
  <c r="X406" i="11"/>
  <c r="AV405" i="11"/>
  <c r="U406" i="11"/>
  <c r="AS405" i="11"/>
  <c r="AJ406" i="11"/>
  <c r="BH405" i="11"/>
  <c r="AD406" i="11"/>
  <c r="BB405" i="11"/>
  <c r="M408" i="11"/>
  <c r="AI406" i="11"/>
  <c r="BG405" i="11"/>
  <c r="F408" i="11"/>
  <c r="J408" i="11"/>
  <c r="AE406" i="11"/>
  <c r="BC405" i="11"/>
  <c r="AG406" i="11"/>
  <c r="BE405" i="11"/>
  <c r="AF406" i="11"/>
  <c r="BD405" i="11"/>
  <c r="I408" i="11"/>
  <c r="L408" i="11"/>
  <c r="G408" i="11"/>
  <c r="AL406" i="11"/>
  <c r="BJ405" i="11"/>
  <c r="K407" i="11"/>
  <c r="AU406" i="11"/>
  <c r="H407" i="11"/>
  <c r="AR406" i="11"/>
  <c r="AK406" i="11"/>
  <c r="BI405" i="11"/>
  <c r="N406" i="11"/>
  <c r="AX405" i="11"/>
  <c r="AH406" i="11"/>
  <c r="BF405" i="11"/>
  <c r="E407" i="11"/>
  <c r="BA406" i="11"/>
  <c r="AO406" i="11"/>
  <c r="C243" i="6"/>
  <c r="C333" i="6" s="1"/>
  <c r="C422" i="6" s="1"/>
  <c r="C140" i="6"/>
  <c r="C143" i="7"/>
  <c r="C246" i="7"/>
  <c r="C336" i="7" s="1"/>
  <c r="C425" i="7" s="1"/>
  <c r="O142" i="7"/>
  <c r="AA142" i="7" s="1"/>
  <c r="D246" i="12"/>
  <c r="D143" i="12"/>
  <c r="P142" i="12"/>
  <c r="AB142" i="12" s="1"/>
  <c r="D245" i="11"/>
  <c r="D142" i="11"/>
  <c r="D245" i="10"/>
  <c r="D335" i="10" s="1"/>
  <c r="D424" i="10" s="1"/>
  <c r="D142" i="10"/>
  <c r="P141" i="10"/>
  <c r="AB141" i="10" s="1"/>
  <c r="D245" i="8"/>
  <c r="D335" i="8" s="1"/>
  <c r="D424" i="8" s="1"/>
  <c r="D142" i="8"/>
  <c r="Z142" i="10"/>
  <c r="V140" i="6"/>
  <c r="U142" i="10"/>
  <c r="AD143" i="7"/>
  <c r="AC141" i="10"/>
  <c r="AF143" i="7"/>
  <c r="AE140" i="6"/>
  <c r="AJ142" i="8"/>
  <c r="W142" i="8"/>
  <c r="AF140" i="6"/>
  <c r="AI142" i="8"/>
  <c r="D143" i="7"/>
  <c r="AE143" i="7"/>
  <c r="X142" i="8"/>
  <c r="AF142" i="8"/>
  <c r="Y140" i="6"/>
  <c r="Y142" i="8"/>
  <c r="H140" i="6"/>
  <c r="AG140" i="6"/>
  <c r="X143" i="7"/>
  <c r="AK142" i="8"/>
  <c r="AD140" i="6"/>
  <c r="Z142" i="8"/>
  <c r="AI142" i="10"/>
  <c r="S143" i="7"/>
  <c r="Y142" i="10"/>
  <c r="S142" i="8"/>
  <c r="K143" i="7"/>
  <c r="V142" i="8"/>
  <c r="AI140" i="6"/>
  <c r="AH142" i="8"/>
  <c r="AI143" i="7"/>
  <c r="AD142" i="10"/>
  <c r="E143" i="7"/>
  <c r="AG143" i="7"/>
  <c r="F143" i="7"/>
  <c r="T140" i="6"/>
  <c r="M140" i="6"/>
  <c r="W143" i="7"/>
  <c r="X142" i="10"/>
  <c r="Y143" i="7"/>
  <c r="H143" i="7"/>
  <c r="R140" i="6"/>
  <c r="L140" i="6"/>
  <c r="AB142" i="7"/>
  <c r="D140" i="6"/>
  <c r="I140" i="6"/>
  <c r="AJ143" i="7"/>
  <c r="J140" i="6"/>
  <c r="M143" i="7"/>
  <c r="AH142" i="10"/>
  <c r="AK142" i="10"/>
  <c r="AF142" i="10"/>
  <c r="J143" i="7"/>
  <c r="AE142" i="8"/>
  <c r="X140" i="6"/>
  <c r="U140" i="6"/>
  <c r="AH143" i="7"/>
  <c r="G143" i="7"/>
  <c r="S142" i="10"/>
  <c r="U142" i="8"/>
  <c r="AC143" i="7"/>
  <c r="W142" i="10"/>
  <c r="S140" i="6"/>
  <c r="AH140" i="6"/>
  <c r="V143" i="7"/>
  <c r="AG142" i="8"/>
  <c r="L143" i="7"/>
  <c r="AE142" i="10"/>
  <c r="G140" i="6"/>
  <c r="T142" i="8"/>
  <c r="AG142" i="10"/>
  <c r="W140" i="6"/>
  <c r="AJ142" i="10"/>
  <c r="R143" i="7"/>
  <c r="AK143" i="7"/>
  <c r="AL142" i="10"/>
  <c r="F140" i="6"/>
  <c r="T142" i="10"/>
  <c r="AJ140" i="6"/>
  <c r="K140" i="6"/>
  <c r="AC336" i="12" l="1"/>
  <c r="V335" i="11"/>
  <c r="I84" i="9"/>
  <c r="BF445" i="14"/>
  <c r="Z336" i="12"/>
  <c r="N335" i="11"/>
  <c r="AK82" i="9"/>
  <c r="Y82" i="9"/>
  <c r="AD83" i="9"/>
  <c r="R83" i="9"/>
  <c r="AB83" i="9"/>
  <c r="P83" i="9"/>
  <c r="AH335" i="11"/>
  <c r="M336" i="12"/>
  <c r="AC83" i="9"/>
  <c r="Q83" i="9"/>
  <c r="AG83" i="9"/>
  <c r="U83" i="9"/>
  <c r="R143" i="12"/>
  <c r="R247" i="12" s="1"/>
  <c r="Q143" i="12"/>
  <c r="Q247" i="12" s="1"/>
  <c r="T143" i="12"/>
  <c r="T247" i="12" s="1"/>
  <c r="F143" i="12"/>
  <c r="F247" i="12" s="1"/>
  <c r="AE143" i="12"/>
  <c r="AE247" i="12" s="1"/>
  <c r="V143" i="12"/>
  <c r="V247" i="12" s="1"/>
  <c r="I143" i="12"/>
  <c r="I247" i="12" s="1"/>
  <c r="J143" i="12"/>
  <c r="J247" i="12" s="1"/>
  <c r="E143" i="12"/>
  <c r="E247" i="12" s="1"/>
  <c r="U143" i="12"/>
  <c r="U247" i="12" s="1"/>
  <c r="AG143" i="12"/>
  <c r="AG247" i="12" s="1"/>
  <c r="AI143" i="12"/>
  <c r="AI247" i="12" s="1"/>
  <c r="N143" i="12"/>
  <c r="N247" i="12" s="1"/>
  <c r="S143" i="12"/>
  <c r="S247" i="12" s="1"/>
  <c r="L143" i="12"/>
  <c r="L247" i="12" s="1"/>
  <c r="AL143" i="12"/>
  <c r="AL247" i="12" s="1"/>
  <c r="X143" i="12"/>
  <c r="X247" i="12" s="1"/>
  <c r="X337" i="12" s="1"/>
  <c r="AJ143" i="12"/>
  <c r="AJ247" i="12" s="1"/>
  <c r="AK143" i="12"/>
  <c r="AK247" i="12" s="1"/>
  <c r="Y143" i="12"/>
  <c r="Y247" i="12" s="1"/>
  <c r="AD143" i="12"/>
  <c r="AD247" i="12" s="1"/>
  <c r="K143" i="12"/>
  <c r="K247" i="12" s="1"/>
  <c r="M143" i="12"/>
  <c r="M247" i="12" s="1"/>
  <c r="H143" i="12"/>
  <c r="H247" i="12" s="1"/>
  <c r="AH143" i="12"/>
  <c r="AH247" i="12" s="1"/>
  <c r="Z143" i="12"/>
  <c r="Z247" i="12" s="1"/>
  <c r="W143" i="12"/>
  <c r="W247" i="12" s="1"/>
  <c r="AF143" i="12"/>
  <c r="AF247" i="12" s="1"/>
  <c r="G143" i="12"/>
  <c r="G247" i="12" s="1"/>
  <c r="AC143" i="12"/>
  <c r="AC247" i="12" s="1"/>
  <c r="H84" i="9"/>
  <c r="BE445" i="14"/>
  <c r="K84" i="9"/>
  <c r="BH445" i="14"/>
  <c r="G84" i="9"/>
  <c r="BD445" i="14"/>
  <c r="J84" i="9"/>
  <c r="BG445" i="14"/>
  <c r="F335" i="11"/>
  <c r="X83" i="9"/>
  <c r="AJ83" i="9"/>
  <c r="AJ335" i="11"/>
  <c r="AD336" i="12"/>
  <c r="S335" i="11"/>
  <c r="AC142" i="11"/>
  <c r="AC246" i="11" s="1"/>
  <c r="Q142" i="11"/>
  <c r="Q246" i="11" s="1"/>
  <c r="AF142" i="11"/>
  <c r="AF246" i="11" s="1"/>
  <c r="S142" i="11"/>
  <c r="S246" i="11" s="1"/>
  <c r="R142" i="11"/>
  <c r="R246" i="11" s="1"/>
  <c r="M142" i="11"/>
  <c r="M246" i="11" s="1"/>
  <c r="U142" i="11"/>
  <c r="U246" i="11" s="1"/>
  <c r="E142" i="11"/>
  <c r="E246" i="11" s="1"/>
  <c r="N142" i="11"/>
  <c r="N246" i="11" s="1"/>
  <c r="W142" i="11"/>
  <c r="W246" i="11" s="1"/>
  <c r="Y142" i="11"/>
  <c r="Y246" i="11" s="1"/>
  <c r="T142" i="11"/>
  <c r="T246" i="11" s="1"/>
  <c r="AJ142" i="11"/>
  <c r="AJ246" i="11" s="1"/>
  <c r="AH142" i="11"/>
  <c r="AH246" i="11" s="1"/>
  <c r="AL142" i="11"/>
  <c r="AL246" i="11" s="1"/>
  <c r="AD142" i="11"/>
  <c r="AD246" i="11" s="1"/>
  <c r="AG142" i="11"/>
  <c r="AG246" i="11" s="1"/>
  <c r="AK142" i="11"/>
  <c r="AK246" i="11" s="1"/>
  <c r="H142" i="11"/>
  <c r="H246" i="11" s="1"/>
  <c r="V142" i="11"/>
  <c r="V246" i="11" s="1"/>
  <c r="L142" i="11"/>
  <c r="L246" i="11" s="1"/>
  <c r="K142" i="11"/>
  <c r="K246" i="11" s="1"/>
  <c r="G142" i="11"/>
  <c r="G246" i="11" s="1"/>
  <c r="F142" i="11"/>
  <c r="F246" i="11" s="1"/>
  <c r="I142" i="11"/>
  <c r="I246" i="11" s="1"/>
  <c r="J142" i="11"/>
  <c r="J246" i="11" s="1"/>
  <c r="AE142" i="11"/>
  <c r="AE246" i="11" s="1"/>
  <c r="X142" i="11"/>
  <c r="X246" i="11" s="1"/>
  <c r="AI142" i="11"/>
  <c r="AI246" i="11" s="1"/>
  <c r="Z142" i="11"/>
  <c r="Z246" i="11" s="1"/>
  <c r="D336" i="12"/>
  <c r="D425" i="12" s="1"/>
  <c r="Q336" i="12"/>
  <c r="R336" i="12"/>
  <c r="AJ336" i="12"/>
  <c r="AL336" i="12"/>
  <c r="AH336" i="12"/>
  <c r="H336" i="12"/>
  <c r="AI336" i="12"/>
  <c r="AE336" i="12"/>
  <c r="T336" i="12"/>
  <c r="L336" i="12"/>
  <c r="E336" i="12"/>
  <c r="U336" i="12"/>
  <c r="I336" i="12"/>
  <c r="X336" i="12"/>
  <c r="X425" i="12" s="1"/>
  <c r="AF336" i="12"/>
  <c r="N336" i="12"/>
  <c r="S336" i="12"/>
  <c r="G336" i="12"/>
  <c r="F336" i="12"/>
  <c r="J336" i="12"/>
  <c r="E84" i="9"/>
  <c r="BB445" i="14"/>
  <c r="BJ445" i="14"/>
  <c r="H335" i="11"/>
  <c r="Y336" i="12"/>
  <c r="Y425" i="12" s="1"/>
  <c r="AC335" i="11"/>
  <c r="AG335" i="11"/>
  <c r="K336" i="12"/>
  <c r="V83" i="9"/>
  <c r="AH83" i="9"/>
  <c r="AF83" i="9"/>
  <c r="T83" i="9"/>
  <c r="J335" i="11"/>
  <c r="AI83" i="9"/>
  <c r="W83" i="9"/>
  <c r="AG336" i="12"/>
  <c r="M83" i="9"/>
  <c r="I337" i="12"/>
  <c r="D335" i="11"/>
  <c r="D424" i="11" s="1"/>
  <c r="Q335" i="11"/>
  <c r="Q424" i="11" s="1"/>
  <c r="Y335" i="11"/>
  <c r="AL335" i="11"/>
  <c r="AK335" i="11"/>
  <c r="AF335" i="11"/>
  <c r="M335" i="11"/>
  <c r="AE335" i="11"/>
  <c r="I335" i="11"/>
  <c r="X335" i="11"/>
  <c r="AI335" i="11"/>
  <c r="G335" i="11"/>
  <c r="U335" i="11"/>
  <c r="E335" i="11"/>
  <c r="W335" i="11"/>
  <c r="W424" i="11" s="1"/>
  <c r="L335" i="11"/>
  <c r="L84" i="9"/>
  <c r="BI445" i="14"/>
  <c r="D84" i="9"/>
  <c r="BA445" i="14"/>
  <c r="AO445" i="14"/>
  <c r="E455" i="14" s="1"/>
  <c r="F84" i="9"/>
  <c r="BC445" i="14"/>
  <c r="T335" i="11"/>
  <c r="T424" i="11" s="1"/>
  <c r="AK336" i="12"/>
  <c r="AE83" i="9"/>
  <c r="S83" i="9"/>
  <c r="Z335" i="11"/>
  <c r="Z424" i="11" s="1"/>
  <c r="AD335" i="11"/>
  <c r="W336" i="12"/>
  <c r="R335" i="11"/>
  <c r="AE336" i="11"/>
  <c r="K335" i="11"/>
  <c r="V336" i="12"/>
  <c r="N446" i="14"/>
  <c r="AX445" i="14"/>
  <c r="M446" i="14"/>
  <c r="AW445" i="14"/>
  <c r="E446" i="14"/>
  <c r="AU445" i="14"/>
  <c r="K446" i="14"/>
  <c r="F446" i="14"/>
  <c r="AP445" i="14"/>
  <c r="J446" i="14"/>
  <c r="AT445" i="14"/>
  <c r="I446" i="14"/>
  <c r="AS445" i="14"/>
  <c r="AV445" i="14"/>
  <c r="L446" i="14"/>
  <c r="H446" i="14"/>
  <c r="AR445" i="14"/>
  <c r="AQ445" i="14"/>
  <c r="G446" i="14"/>
  <c r="E446" i="13"/>
  <c r="BA446" i="13" s="1"/>
  <c r="AO445" i="13"/>
  <c r="M446" i="13"/>
  <c r="BI446" i="13" s="1"/>
  <c r="AW445" i="13"/>
  <c r="I446" i="13"/>
  <c r="BE446" i="13" s="1"/>
  <c r="AS445" i="13"/>
  <c r="L446" i="13"/>
  <c r="BH446" i="13" s="1"/>
  <c r="AV445" i="13"/>
  <c r="AU445" i="13"/>
  <c r="K446" i="13"/>
  <c r="BG446" i="13" s="1"/>
  <c r="F446" i="13"/>
  <c r="BB446" i="13" s="1"/>
  <c r="AP445" i="13"/>
  <c r="AX444" i="13"/>
  <c r="N445" i="13"/>
  <c r="BJ445" i="13" s="1"/>
  <c r="AQ445" i="13"/>
  <c r="G446" i="13"/>
  <c r="BC446" i="13" s="1"/>
  <c r="J446" i="13"/>
  <c r="BF446" i="13" s="1"/>
  <c r="AT445" i="13"/>
  <c r="H446" i="13"/>
  <c r="BD446" i="13" s="1"/>
  <c r="AR445" i="13"/>
  <c r="U407" i="12"/>
  <c r="AS406" i="12"/>
  <c r="W407" i="12"/>
  <c r="AU406" i="12"/>
  <c r="S407" i="12"/>
  <c r="AQ406" i="12"/>
  <c r="T407" i="12"/>
  <c r="AR406" i="12"/>
  <c r="R407" i="12"/>
  <c r="AP406" i="12"/>
  <c r="Z407" i="12"/>
  <c r="AX406" i="12"/>
  <c r="Q407" i="12"/>
  <c r="AO406" i="12"/>
  <c r="V407" i="12"/>
  <c r="AT406" i="12"/>
  <c r="G409" i="12"/>
  <c r="H409" i="12"/>
  <c r="M408" i="12"/>
  <c r="AW407" i="12"/>
  <c r="J409" i="12"/>
  <c r="AH407" i="12"/>
  <c r="BF406" i="12"/>
  <c r="AC407" i="12"/>
  <c r="BA406" i="12"/>
  <c r="N409" i="12"/>
  <c r="AD407" i="12"/>
  <c r="BB406" i="12"/>
  <c r="F409" i="12"/>
  <c r="I409" i="12"/>
  <c r="AG407" i="12"/>
  <c r="BE406" i="12"/>
  <c r="AK407" i="12"/>
  <c r="BI406" i="12"/>
  <c r="AL407" i="12"/>
  <c r="BJ406" i="12"/>
  <c r="AI407" i="12"/>
  <c r="BG406" i="12"/>
  <c r="K409" i="12"/>
  <c r="L408" i="12"/>
  <c r="AV407" i="12"/>
  <c r="AE407" i="12"/>
  <c r="BC406" i="12"/>
  <c r="AF407" i="12"/>
  <c r="BD406" i="12"/>
  <c r="AJ407" i="12"/>
  <c r="BH406" i="12"/>
  <c r="E409" i="12"/>
  <c r="U407" i="11"/>
  <c r="AS406" i="11"/>
  <c r="R407" i="11"/>
  <c r="AP406" i="11"/>
  <c r="S407" i="11"/>
  <c r="AQ406" i="11"/>
  <c r="X407" i="11"/>
  <c r="AV406" i="11"/>
  <c r="V407" i="11"/>
  <c r="AT406" i="11"/>
  <c r="Y407" i="11"/>
  <c r="AW406" i="11"/>
  <c r="AH407" i="11"/>
  <c r="BF406" i="11"/>
  <c r="N407" i="11"/>
  <c r="AX406" i="11"/>
  <c r="AK407" i="11"/>
  <c r="BI406" i="11"/>
  <c r="H408" i="11"/>
  <c r="AR407" i="11"/>
  <c r="K408" i="11"/>
  <c r="AU407" i="11"/>
  <c r="AL407" i="11"/>
  <c r="BJ406" i="11"/>
  <c r="G409" i="11"/>
  <c r="L409" i="11"/>
  <c r="I409" i="11"/>
  <c r="AF407" i="11"/>
  <c r="BD406" i="11"/>
  <c r="AG407" i="11"/>
  <c r="BE406" i="11"/>
  <c r="AE407" i="11"/>
  <c r="BC406" i="11"/>
  <c r="J409" i="11"/>
  <c r="F409" i="11"/>
  <c r="AI407" i="11"/>
  <c r="BG406" i="11"/>
  <c r="M409" i="11"/>
  <c r="AD407" i="11"/>
  <c r="BB406" i="11"/>
  <c r="AJ407" i="11"/>
  <c r="BH406" i="11"/>
  <c r="E408" i="11"/>
  <c r="AO407" i="11"/>
  <c r="BA407" i="11"/>
  <c r="AC424" i="11"/>
  <c r="C144" i="7"/>
  <c r="C247" i="7"/>
  <c r="C337" i="7" s="1"/>
  <c r="C426" i="7" s="1"/>
  <c r="O143" i="7"/>
  <c r="AA143" i="7" s="1"/>
  <c r="C244" i="6"/>
  <c r="C334" i="6" s="1"/>
  <c r="C423" i="6" s="1"/>
  <c r="C141" i="6"/>
  <c r="D247" i="12"/>
  <c r="P143" i="12"/>
  <c r="AB143" i="12" s="1"/>
  <c r="D144" i="12"/>
  <c r="D246" i="11"/>
  <c r="G336" i="11" s="1"/>
  <c r="D143" i="11"/>
  <c r="D246" i="10"/>
  <c r="D336" i="10" s="1"/>
  <c r="D425" i="10" s="1"/>
  <c r="P142" i="10"/>
  <c r="AB142" i="10" s="1"/>
  <c r="D143" i="10"/>
  <c r="D246" i="8"/>
  <c r="D336" i="8" s="1"/>
  <c r="D425" i="8" s="1"/>
  <c r="D143" i="8"/>
  <c r="Y144" i="7"/>
  <c r="F141" i="6"/>
  <c r="AI141" i="6"/>
  <c r="Y143" i="8"/>
  <c r="G144" i="7"/>
  <c r="AL143" i="10"/>
  <c r="R144" i="7"/>
  <c r="V141" i="6"/>
  <c r="AG141" i="6"/>
  <c r="Z143" i="8"/>
  <c r="AJ143" i="10"/>
  <c r="AG143" i="8"/>
  <c r="V144" i="7"/>
  <c r="E144" i="7"/>
  <c r="AE141" i="6"/>
  <c r="AJ143" i="8"/>
  <c r="W143" i="8"/>
  <c r="T143" i="8"/>
  <c r="U141" i="6"/>
  <c r="AF143" i="10"/>
  <c r="AI144" i="7"/>
  <c r="T141" i="6"/>
  <c r="X143" i="10"/>
  <c r="M141" i="6"/>
  <c r="AD141" i="6"/>
  <c r="Y141" i="6"/>
  <c r="AI143" i="10"/>
  <c r="AH143" i="8"/>
  <c r="W144" i="7"/>
  <c r="J144" i="7"/>
  <c r="H141" i="6"/>
  <c r="W143" i="10"/>
  <c r="Y143" i="10"/>
  <c r="G141" i="6"/>
  <c r="V143" i="8"/>
  <c r="K144" i="7"/>
  <c r="R141" i="6"/>
  <c r="D141" i="6"/>
  <c r="AB143" i="7"/>
  <c r="AE143" i="8"/>
  <c r="AD144" i="7"/>
  <c r="S144" i="7"/>
  <c r="AF141" i="6"/>
  <c r="K141" i="6"/>
  <c r="AK143" i="10"/>
  <c r="U143" i="8"/>
  <c r="J141" i="6"/>
  <c r="AK144" i="7"/>
  <c r="H144" i="7"/>
  <c r="S143" i="8"/>
  <c r="D144" i="7"/>
  <c r="T143" i="10"/>
  <c r="AE144" i="7"/>
  <c r="L144" i="7"/>
  <c r="X141" i="6"/>
  <c r="AK143" i="8"/>
  <c r="AF143" i="8"/>
  <c r="W141" i="6"/>
  <c r="X144" i="7"/>
  <c r="F144" i="7"/>
  <c r="L141" i="6"/>
  <c r="AD143" i="10"/>
  <c r="AG143" i="10"/>
  <c r="M144" i="7"/>
  <c r="Z143" i="10"/>
  <c r="AF144" i="7"/>
  <c r="I141" i="6"/>
  <c r="AJ141" i="6"/>
  <c r="X143" i="8"/>
  <c r="AI143" i="8"/>
  <c r="S141" i="6"/>
  <c r="S143" i="10"/>
  <c r="AC144" i="7"/>
  <c r="AE143" i="10"/>
  <c r="AJ144" i="7"/>
  <c r="AC142" i="10"/>
  <c r="AH144" i="7"/>
  <c r="AH143" i="10"/>
  <c r="AH141" i="6"/>
  <c r="AF337" i="12" l="1"/>
  <c r="X426" i="12"/>
  <c r="R144" i="12"/>
  <c r="R248" i="12" s="1"/>
  <c r="Q144" i="12"/>
  <c r="Q248" i="12" s="1"/>
  <c r="AD144" i="12"/>
  <c r="AD248" i="12" s="1"/>
  <c r="F144" i="12"/>
  <c r="F248" i="12" s="1"/>
  <c r="S144" i="12"/>
  <c r="S248" i="12" s="1"/>
  <c r="J144" i="12"/>
  <c r="J248" i="12" s="1"/>
  <c r="U144" i="12"/>
  <c r="U248" i="12" s="1"/>
  <c r="N144" i="12"/>
  <c r="N248" i="12" s="1"/>
  <c r="X144" i="12"/>
  <c r="X248" i="12" s="1"/>
  <c r="AJ144" i="12"/>
  <c r="AJ248" i="12" s="1"/>
  <c r="AK144" i="12"/>
  <c r="AK248" i="12" s="1"/>
  <c r="E144" i="12"/>
  <c r="E248" i="12" s="1"/>
  <c r="AG144" i="12"/>
  <c r="AG248" i="12" s="1"/>
  <c r="Y144" i="12"/>
  <c r="Y248" i="12" s="1"/>
  <c r="K144" i="12"/>
  <c r="K248" i="12" s="1"/>
  <c r="AE144" i="12"/>
  <c r="AE248" i="12" s="1"/>
  <c r="AI144" i="12"/>
  <c r="AI248" i="12" s="1"/>
  <c r="I144" i="12"/>
  <c r="I248" i="12" s="1"/>
  <c r="T144" i="12"/>
  <c r="T248" i="12" s="1"/>
  <c r="L144" i="12"/>
  <c r="L248" i="12" s="1"/>
  <c r="V144" i="12"/>
  <c r="V248" i="12" s="1"/>
  <c r="AL144" i="12"/>
  <c r="AL248" i="12" s="1"/>
  <c r="H144" i="12"/>
  <c r="H248" i="12" s="1"/>
  <c r="Z144" i="12"/>
  <c r="Z248" i="12" s="1"/>
  <c r="W144" i="12"/>
  <c r="W248" i="12" s="1"/>
  <c r="M144" i="12"/>
  <c r="M248" i="12" s="1"/>
  <c r="G144" i="12"/>
  <c r="G248" i="12" s="1"/>
  <c r="AH144" i="12"/>
  <c r="AH248" i="12" s="1"/>
  <c r="AF144" i="12"/>
  <c r="AF248" i="12" s="1"/>
  <c r="AC144" i="12"/>
  <c r="AC248" i="12" s="1"/>
  <c r="D85" i="9"/>
  <c r="BA446" i="14"/>
  <c r="BJ446" i="14"/>
  <c r="M337" i="12"/>
  <c r="J336" i="11"/>
  <c r="AB84" i="9"/>
  <c r="P84" i="9"/>
  <c r="Y337" i="12"/>
  <c r="Y426" i="12" s="1"/>
  <c r="K336" i="11"/>
  <c r="M84" i="9"/>
  <c r="AF336" i="11"/>
  <c r="H337" i="12"/>
  <c r="I336" i="11"/>
  <c r="H85" i="9"/>
  <c r="BE446" i="14"/>
  <c r="AD84" i="9"/>
  <c r="R84" i="9"/>
  <c r="T336" i="11"/>
  <c r="T425" i="11" s="1"/>
  <c r="U336" i="11"/>
  <c r="AH84" i="9"/>
  <c r="V84" i="9"/>
  <c r="AI84" i="9"/>
  <c r="W84" i="9"/>
  <c r="X336" i="11"/>
  <c r="G85" i="9"/>
  <c r="BD446" i="14"/>
  <c r="E85" i="9"/>
  <c r="BB446" i="14"/>
  <c r="Q143" i="11"/>
  <c r="Q247" i="11" s="1"/>
  <c r="AC143" i="11"/>
  <c r="AC247" i="11" s="1"/>
  <c r="K143" i="11"/>
  <c r="K247" i="11" s="1"/>
  <c r="AF143" i="11"/>
  <c r="AF247" i="11" s="1"/>
  <c r="AJ143" i="11"/>
  <c r="AJ247" i="11" s="1"/>
  <c r="G143" i="11"/>
  <c r="G247" i="11" s="1"/>
  <c r="I143" i="11"/>
  <c r="I247" i="11" s="1"/>
  <c r="AK143" i="11"/>
  <c r="AK247" i="11" s="1"/>
  <c r="E143" i="11"/>
  <c r="E247" i="11" s="1"/>
  <c r="H143" i="11"/>
  <c r="H247" i="11" s="1"/>
  <c r="AE143" i="11"/>
  <c r="AE247" i="11" s="1"/>
  <c r="V143" i="11"/>
  <c r="V247" i="11" s="1"/>
  <c r="AL143" i="11"/>
  <c r="AL247" i="11" s="1"/>
  <c r="Z143" i="11"/>
  <c r="Z247" i="11" s="1"/>
  <c r="AD143" i="11"/>
  <c r="AD247" i="11" s="1"/>
  <c r="U143" i="11"/>
  <c r="U247" i="11" s="1"/>
  <c r="W143" i="11"/>
  <c r="W247" i="11" s="1"/>
  <c r="T143" i="11"/>
  <c r="T247" i="11" s="1"/>
  <c r="F143" i="11"/>
  <c r="F247" i="11" s="1"/>
  <c r="AH143" i="11"/>
  <c r="AH247" i="11" s="1"/>
  <c r="M143" i="11"/>
  <c r="M247" i="11" s="1"/>
  <c r="S143" i="11"/>
  <c r="S247" i="11" s="1"/>
  <c r="R143" i="11"/>
  <c r="R247" i="11" s="1"/>
  <c r="L143" i="11"/>
  <c r="L247" i="11" s="1"/>
  <c r="Y143" i="11"/>
  <c r="Y247" i="11" s="1"/>
  <c r="AI143" i="11"/>
  <c r="AI247" i="11" s="1"/>
  <c r="J143" i="11"/>
  <c r="J247" i="11" s="1"/>
  <c r="X143" i="11"/>
  <c r="X247" i="11" s="1"/>
  <c r="AG143" i="11"/>
  <c r="AG247" i="11" s="1"/>
  <c r="N143" i="11"/>
  <c r="N247" i="11" s="1"/>
  <c r="D337" i="12"/>
  <c r="D426" i="12" s="1"/>
  <c r="Q337" i="12"/>
  <c r="R337" i="12"/>
  <c r="L337" i="12"/>
  <c r="N337" i="12"/>
  <c r="G337" i="12"/>
  <c r="AG337" i="12"/>
  <c r="AD337" i="12"/>
  <c r="S337" i="12"/>
  <c r="AL337" i="12"/>
  <c r="AK337" i="12"/>
  <c r="E337" i="12"/>
  <c r="AE337" i="12"/>
  <c r="W337" i="12"/>
  <c r="V337" i="12"/>
  <c r="Z337" i="12"/>
  <c r="K337" i="12"/>
  <c r="F337" i="12"/>
  <c r="AC337" i="12"/>
  <c r="F85" i="9"/>
  <c r="BC446" i="14"/>
  <c r="K85" i="9"/>
  <c r="BH446" i="14"/>
  <c r="J85" i="9"/>
  <c r="BG446" i="14"/>
  <c r="L85" i="9"/>
  <c r="BI446" i="14"/>
  <c r="AJ337" i="12"/>
  <c r="E336" i="11"/>
  <c r="X84" i="9"/>
  <c r="AJ84" i="9"/>
  <c r="AK83" i="9"/>
  <c r="Y83" i="9"/>
  <c r="W336" i="11"/>
  <c r="W425" i="11" s="1"/>
  <c r="AC84" i="9"/>
  <c r="Q84" i="9"/>
  <c r="AI337" i="12"/>
  <c r="Y336" i="11"/>
  <c r="U337" i="12"/>
  <c r="AG84" i="9"/>
  <c r="U84" i="9"/>
  <c r="D336" i="11"/>
  <c r="D425" i="11" s="1"/>
  <c r="AC336" i="11"/>
  <c r="N336" i="11"/>
  <c r="R336" i="11"/>
  <c r="Z336" i="11"/>
  <c r="Z425" i="11" s="1"/>
  <c r="AJ336" i="11"/>
  <c r="AG336" i="11"/>
  <c r="L336" i="11"/>
  <c r="V336" i="11"/>
  <c r="AI336" i="11"/>
  <c r="M336" i="11"/>
  <c r="S336" i="11"/>
  <c r="AH336" i="11"/>
  <c r="AK336" i="11"/>
  <c r="H336" i="11"/>
  <c r="F336" i="11"/>
  <c r="I85" i="9"/>
  <c r="BF446" i="14"/>
  <c r="AH337" i="12"/>
  <c r="Q336" i="11"/>
  <c r="Q425" i="11" s="1"/>
  <c r="AD336" i="11"/>
  <c r="T337" i="12"/>
  <c r="AE84" i="9"/>
  <c r="S84" i="9"/>
  <c r="T84" i="9"/>
  <c r="AF84" i="9"/>
  <c r="J337" i="12"/>
  <c r="AL336" i="11"/>
  <c r="AR446" i="14"/>
  <c r="H447" i="14"/>
  <c r="E447" i="14"/>
  <c r="AO446" i="14"/>
  <c r="N447" i="14"/>
  <c r="AX446" i="14"/>
  <c r="G447" i="14"/>
  <c r="AQ446" i="14"/>
  <c r="AV446" i="14"/>
  <c r="L447" i="14"/>
  <c r="K447" i="14"/>
  <c r="AU446" i="14"/>
  <c r="AS446" i="14"/>
  <c r="I447" i="14"/>
  <c r="J447" i="14"/>
  <c r="AT446" i="14"/>
  <c r="F447" i="14"/>
  <c r="AP446" i="14"/>
  <c r="M447" i="14"/>
  <c r="AW446" i="14"/>
  <c r="G447" i="13"/>
  <c r="BC447" i="13" s="1"/>
  <c r="AQ446" i="13"/>
  <c r="J447" i="13"/>
  <c r="BF447" i="13" s="1"/>
  <c r="AT446" i="13"/>
  <c r="F447" i="13"/>
  <c r="BB447" i="13" s="1"/>
  <c r="AP446" i="13"/>
  <c r="AV446" i="13"/>
  <c r="L447" i="13"/>
  <c r="BH447" i="13" s="1"/>
  <c r="M447" i="13"/>
  <c r="BI447" i="13" s="1"/>
  <c r="AW446" i="13"/>
  <c r="E447" i="13"/>
  <c r="BA447" i="13" s="1"/>
  <c r="AO446" i="13"/>
  <c r="N446" i="13"/>
  <c r="BJ446" i="13" s="1"/>
  <c r="AX445" i="13"/>
  <c r="K447" i="13"/>
  <c r="BG447" i="13" s="1"/>
  <c r="AU446" i="13"/>
  <c r="AR446" i="13"/>
  <c r="H447" i="13"/>
  <c r="BD447" i="13" s="1"/>
  <c r="I447" i="13"/>
  <c r="BE447" i="13" s="1"/>
  <c r="AS446" i="13"/>
  <c r="V408" i="12"/>
  <c r="AT407" i="12"/>
  <c r="Z408" i="12"/>
  <c r="AX407" i="12"/>
  <c r="T408" i="12"/>
  <c r="AR407" i="12"/>
  <c r="W408" i="12"/>
  <c r="AU407" i="12"/>
  <c r="Q408" i="12"/>
  <c r="AO407" i="12"/>
  <c r="R408" i="12"/>
  <c r="AP407" i="12"/>
  <c r="S408" i="12"/>
  <c r="AQ407" i="12"/>
  <c r="U408" i="12"/>
  <c r="AS407" i="12"/>
  <c r="E410" i="12"/>
  <c r="AJ408" i="12"/>
  <c r="BH407" i="12"/>
  <c r="AF408" i="12"/>
  <c r="BD407" i="12"/>
  <c r="AE408" i="12"/>
  <c r="BC407" i="12"/>
  <c r="L409" i="12"/>
  <c r="AV408" i="12"/>
  <c r="K410" i="12"/>
  <c r="AI408" i="12"/>
  <c r="BG407" i="12"/>
  <c r="AL408" i="12"/>
  <c r="BJ407" i="12"/>
  <c r="AK408" i="12"/>
  <c r="BI407" i="12"/>
  <c r="AG408" i="12"/>
  <c r="BE407" i="12"/>
  <c r="I410" i="12"/>
  <c r="F410" i="12"/>
  <c r="AD408" i="12"/>
  <c r="BB407" i="12"/>
  <c r="N410" i="12"/>
  <c r="AC408" i="12"/>
  <c r="BA407" i="12"/>
  <c r="AH408" i="12"/>
  <c r="BF407" i="12"/>
  <c r="J410" i="12"/>
  <c r="M409" i="12"/>
  <c r="AW408" i="12"/>
  <c r="H410" i="12"/>
  <c r="G410" i="12"/>
  <c r="Y408" i="11"/>
  <c r="AW407" i="11"/>
  <c r="X408" i="11"/>
  <c r="AV407" i="11"/>
  <c r="R408" i="11"/>
  <c r="AP407" i="11"/>
  <c r="V408" i="11"/>
  <c r="AT407" i="11"/>
  <c r="S408" i="11"/>
  <c r="AQ407" i="11"/>
  <c r="U408" i="11"/>
  <c r="AS407" i="11"/>
  <c r="AJ408" i="11"/>
  <c r="BH407" i="11"/>
  <c r="AD408" i="11"/>
  <c r="BB407" i="11"/>
  <c r="M410" i="11"/>
  <c r="AI408" i="11"/>
  <c r="BG407" i="11"/>
  <c r="F410" i="11"/>
  <c r="J410" i="11"/>
  <c r="AE408" i="11"/>
  <c r="BC407" i="11"/>
  <c r="AG408" i="11"/>
  <c r="BE407" i="11"/>
  <c r="AF408" i="11"/>
  <c r="BD407" i="11"/>
  <c r="I410" i="11"/>
  <c r="L410" i="11"/>
  <c r="G410" i="11"/>
  <c r="AL408" i="11"/>
  <c r="BJ407" i="11"/>
  <c r="K409" i="11"/>
  <c r="AU408" i="11"/>
  <c r="H409" i="11"/>
  <c r="AR408" i="11"/>
  <c r="AK408" i="11"/>
  <c r="BI407" i="11"/>
  <c r="N408" i="11"/>
  <c r="AX407" i="11"/>
  <c r="AH408" i="11"/>
  <c r="BF407" i="11"/>
  <c r="E409" i="11"/>
  <c r="BA408" i="11"/>
  <c r="AO408" i="11"/>
  <c r="AC425" i="11"/>
  <c r="C245" i="6"/>
  <c r="C335" i="6" s="1"/>
  <c r="C424" i="6" s="1"/>
  <c r="C142" i="6"/>
  <c r="C145" i="7"/>
  <c r="O144" i="7"/>
  <c r="AA144" i="7" s="1"/>
  <c r="C248" i="7"/>
  <c r="C338" i="7" s="1"/>
  <c r="C427" i="7" s="1"/>
  <c r="D248" i="12"/>
  <c r="D145" i="12"/>
  <c r="P144" i="12"/>
  <c r="AB144" i="12" s="1"/>
  <c r="D247" i="11"/>
  <c r="Z337" i="11" s="1"/>
  <c r="D144" i="11"/>
  <c r="D247" i="10"/>
  <c r="D337" i="10" s="1"/>
  <c r="D426" i="10" s="1"/>
  <c r="P143" i="10"/>
  <c r="AB143" i="10" s="1"/>
  <c r="D144" i="10"/>
  <c r="D247" i="8"/>
  <c r="D337" i="8" s="1"/>
  <c r="D426" i="8" s="1"/>
  <c r="D144" i="8"/>
  <c r="AG144" i="10"/>
  <c r="AE145" i="7"/>
  <c r="L145" i="7"/>
  <c r="I142" i="6"/>
  <c r="AK145" i="7"/>
  <c r="AF144" i="10"/>
  <c r="AJ144" i="8"/>
  <c r="K145" i="7"/>
  <c r="R142" i="6"/>
  <c r="Y142" i="6"/>
  <c r="AI144" i="10"/>
  <c r="Y144" i="10"/>
  <c r="V145" i="7"/>
  <c r="E145" i="7"/>
  <c r="AF142" i="6"/>
  <c r="H142" i="6"/>
  <c r="K142" i="6"/>
  <c r="AF144" i="8"/>
  <c r="AK144" i="8"/>
  <c r="F142" i="6"/>
  <c r="T144" i="8"/>
  <c r="S145" i="7"/>
  <c r="V142" i="6"/>
  <c r="W144" i="10"/>
  <c r="S144" i="8"/>
  <c r="M145" i="7"/>
  <c r="L142" i="6"/>
  <c r="S144" i="10"/>
  <c r="AB144" i="7"/>
  <c r="Z144" i="10"/>
  <c r="X142" i="6"/>
  <c r="J142" i="6"/>
  <c r="AD142" i="6"/>
  <c r="AE144" i="8"/>
  <c r="AC145" i="7"/>
  <c r="X144" i="8"/>
  <c r="AI142" i="6"/>
  <c r="G145" i="7"/>
  <c r="AC143" i="10"/>
  <c r="X145" i="7"/>
  <c r="F145" i="7"/>
  <c r="U142" i="6"/>
  <c r="AD145" i="7"/>
  <c r="AD144" i="10"/>
  <c r="T142" i="6"/>
  <c r="W145" i="7"/>
  <c r="Y144" i="8"/>
  <c r="R145" i="7"/>
  <c r="AI144" i="8"/>
  <c r="D145" i="7"/>
  <c r="AG144" i="8"/>
  <c r="U144" i="8"/>
  <c r="Y145" i="7"/>
  <c r="W144" i="8"/>
  <c r="D142" i="6"/>
  <c r="W142" i="6"/>
  <c r="V144" i="8"/>
  <c r="AJ145" i="7"/>
  <c r="H145" i="7"/>
  <c r="AI145" i="7"/>
  <c r="AL144" i="10"/>
  <c r="X144" i="10"/>
  <c r="T144" i="10"/>
  <c r="AF145" i="7"/>
  <c r="AE144" i="10"/>
  <c r="G142" i="6"/>
  <c r="Z144" i="8"/>
  <c r="AJ142" i="6"/>
  <c r="AH142" i="6"/>
  <c r="AE142" i="6"/>
  <c r="J145" i="7"/>
  <c r="S142" i="6"/>
  <c r="AK144" i="10"/>
  <c r="AH145" i="7"/>
  <c r="AG142" i="6"/>
  <c r="AJ144" i="10"/>
  <c r="Z426" i="11" l="1"/>
  <c r="Q144" i="11"/>
  <c r="Q248" i="11" s="1"/>
  <c r="AC144" i="11"/>
  <c r="AC248" i="11" s="1"/>
  <c r="AJ144" i="11"/>
  <c r="AJ248" i="11" s="1"/>
  <c r="S144" i="11"/>
  <c r="S248" i="11" s="1"/>
  <c r="AL144" i="11"/>
  <c r="AL248" i="11" s="1"/>
  <c r="H144" i="11"/>
  <c r="H248" i="11" s="1"/>
  <c r="T144" i="11"/>
  <c r="T248" i="11" s="1"/>
  <c r="AH144" i="11"/>
  <c r="AH248" i="11" s="1"/>
  <c r="M144" i="11"/>
  <c r="M248" i="11" s="1"/>
  <c r="L144" i="11"/>
  <c r="L248" i="11" s="1"/>
  <c r="Z144" i="11"/>
  <c r="Z248" i="11" s="1"/>
  <c r="I144" i="11"/>
  <c r="I248" i="11" s="1"/>
  <c r="AD144" i="11"/>
  <c r="AD248" i="11" s="1"/>
  <c r="AK144" i="11"/>
  <c r="AK248" i="11" s="1"/>
  <c r="AI144" i="11"/>
  <c r="AI248" i="11" s="1"/>
  <c r="E144" i="11"/>
  <c r="E248" i="11" s="1"/>
  <c r="K144" i="11"/>
  <c r="K248" i="11" s="1"/>
  <c r="G144" i="11"/>
  <c r="G248" i="11" s="1"/>
  <c r="V144" i="11"/>
  <c r="V248" i="11" s="1"/>
  <c r="F144" i="11"/>
  <c r="F248" i="11" s="1"/>
  <c r="R144" i="11"/>
  <c r="R248" i="11" s="1"/>
  <c r="AF144" i="11"/>
  <c r="AF248" i="11" s="1"/>
  <c r="U144" i="11"/>
  <c r="U248" i="11" s="1"/>
  <c r="W144" i="11"/>
  <c r="W248" i="11" s="1"/>
  <c r="Y144" i="11"/>
  <c r="Y248" i="11" s="1"/>
  <c r="N144" i="11"/>
  <c r="N248" i="11" s="1"/>
  <c r="AE144" i="11"/>
  <c r="AE248" i="11" s="1"/>
  <c r="AG144" i="11"/>
  <c r="AG248" i="11" s="1"/>
  <c r="X144" i="11"/>
  <c r="X248" i="11" s="1"/>
  <c r="J144" i="11"/>
  <c r="J248" i="11" s="1"/>
  <c r="D338" i="12"/>
  <c r="D427" i="12" s="1"/>
  <c r="Q338" i="12"/>
  <c r="R338" i="12"/>
  <c r="AG338" i="12"/>
  <c r="J338" i="12"/>
  <c r="AK338" i="12"/>
  <c r="M338" i="12"/>
  <c r="K338" i="12"/>
  <c r="AD338" i="12"/>
  <c r="G338" i="12"/>
  <c r="F338" i="12"/>
  <c r="X338" i="12"/>
  <c r="X427" i="12" s="1"/>
  <c r="E338" i="12"/>
  <c r="AE338" i="12"/>
  <c r="AH338" i="12"/>
  <c r="H338" i="12"/>
  <c r="Y338" i="12"/>
  <c r="Y427" i="12" s="1"/>
  <c r="AJ338" i="12"/>
  <c r="N338" i="12"/>
  <c r="AI338" i="12"/>
  <c r="U338" i="12"/>
  <c r="AC338" i="12"/>
  <c r="L338" i="12"/>
  <c r="H337" i="11"/>
  <c r="AD337" i="11"/>
  <c r="AJ85" i="9"/>
  <c r="X85" i="9"/>
  <c r="AI85" i="9"/>
  <c r="W85" i="9"/>
  <c r="AF85" i="9"/>
  <c r="T85" i="9"/>
  <c r="S338" i="12"/>
  <c r="D337" i="11"/>
  <c r="D426" i="11" s="1"/>
  <c r="Q337" i="11"/>
  <c r="Q426" i="11" s="1"/>
  <c r="AC337" i="11"/>
  <c r="U337" i="11"/>
  <c r="J337" i="11"/>
  <c r="AJ337" i="11"/>
  <c r="M337" i="11"/>
  <c r="G337" i="11"/>
  <c r="AG337" i="11"/>
  <c r="N337" i="11"/>
  <c r="X337" i="11"/>
  <c r="AE337" i="11"/>
  <c r="I337" i="11"/>
  <c r="AH337" i="11"/>
  <c r="AF337" i="11"/>
  <c r="F337" i="11"/>
  <c r="K337" i="11"/>
  <c r="W337" i="11"/>
  <c r="W426" i="11" s="1"/>
  <c r="AI337" i="11"/>
  <c r="T337" i="11"/>
  <c r="T426" i="11" s="1"/>
  <c r="L86" i="9"/>
  <c r="BI447" i="14"/>
  <c r="I86" i="9"/>
  <c r="BF447" i="14"/>
  <c r="J86" i="9"/>
  <c r="BG447" i="14"/>
  <c r="F86" i="9"/>
  <c r="BC447" i="14"/>
  <c r="D86" i="9"/>
  <c r="BA447" i="14"/>
  <c r="W338" i="12"/>
  <c r="V337" i="11"/>
  <c r="AC85" i="9"/>
  <c r="Q85" i="9"/>
  <c r="Z338" i="12"/>
  <c r="Y84" i="9"/>
  <c r="AK84" i="9"/>
  <c r="M85" i="9"/>
  <c r="H86" i="9"/>
  <c r="BE447" i="14"/>
  <c r="K86" i="9"/>
  <c r="BH447" i="14"/>
  <c r="G86" i="9"/>
  <c r="BD447" i="14"/>
  <c r="T338" i="12"/>
  <c r="Y337" i="11"/>
  <c r="AG85" i="9"/>
  <c r="U85" i="9"/>
  <c r="AL338" i="12"/>
  <c r="S337" i="11"/>
  <c r="AH85" i="9"/>
  <c r="V85" i="9"/>
  <c r="AD85" i="9"/>
  <c r="R85" i="9"/>
  <c r="R337" i="11"/>
  <c r="Q145" i="12"/>
  <c r="Q249" i="12" s="1"/>
  <c r="R145" i="12"/>
  <c r="R249" i="12" s="1"/>
  <c r="S145" i="12"/>
  <c r="S249" i="12" s="1"/>
  <c r="AK145" i="12"/>
  <c r="AK249" i="12" s="1"/>
  <c r="U145" i="12"/>
  <c r="U249" i="12" s="1"/>
  <c r="AI145" i="12"/>
  <c r="AI249" i="12" s="1"/>
  <c r="AL145" i="12"/>
  <c r="AL249" i="12" s="1"/>
  <c r="G145" i="12"/>
  <c r="G249" i="12" s="1"/>
  <c r="N145" i="12"/>
  <c r="N249" i="12" s="1"/>
  <c r="E145" i="12"/>
  <c r="E249" i="12" s="1"/>
  <c r="K145" i="12"/>
  <c r="K249" i="12" s="1"/>
  <c r="F145" i="12"/>
  <c r="F249" i="12" s="1"/>
  <c r="L145" i="12"/>
  <c r="L249" i="12" s="1"/>
  <c r="AJ145" i="12"/>
  <c r="AJ249" i="12" s="1"/>
  <c r="J145" i="12"/>
  <c r="J249" i="12" s="1"/>
  <c r="Y145" i="12"/>
  <c r="Y249" i="12" s="1"/>
  <c r="AD145" i="12"/>
  <c r="AD249" i="12" s="1"/>
  <c r="V145" i="12"/>
  <c r="V249" i="12" s="1"/>
  <c r="I145" i="12"/>
  <c r="I249" i="12" s="1"/>
  <c r="X145" i="12"/>
  <c r="X249" i="12" s="1"/>
  <c r="T145" i="12"/>
  <c r="T249" i="12" s="1"/>
  <c r="AG145" i="12"/>
  <c r="AG249" i="12" s="1"/>
  <c r="AE145" i="12"/>
  <c r="AE249" i="12" s="1"/>
  <c r="M145" i="12"/>
  <c r="M249" i="12" s="1"/>
  <c r="H145" i="12"/>
  <c r="H249" i="12" s="1"/>
  <c r="Z145" i="12"/>
  <c r="Z249" i="12" s="1"/>
  <c r="W145" i="12"/>
  <c r="W249" i="12" s="1"/>
  <c r="AF145" i="12"/>
  <c r="AF249" i="12" s="1"/>
  <c r="AH145" i="12"/>
  <c r="AH249" i="12" s="1"/>
  <c r="AC145" i="12"/>
  <c r="AC249" i="12" s="1"/>
  <c r="E86" i="9"/>
  <c r="BB447" i="14"/>
  <c r="BJ447" i="14"/>
  <c r="I338" i="12"/>
  <c r="AL337" i="11"/>
  <c r="AF338" i="12"/>
  <c r="E337" i="11"/>
  <c r="AE85" i="9"/>
  <c r="S85" i="9"/>
  <c r="L337" i="11"/>
  <c r="V338" i="12"/>
  <c r="AK337" i="11"/>
  <c r="AB85" i="9"/>
  <c r="P85" i="9"/>
  <c r="AP447" i="14"/>
  <c r="F448" i="14"/>
  <c r="K448" i="14"/>
  <c r="AU447" i="14"/>
  <c r="G448" i="14"/>
  <c r="AQ447" i="14"/>
  <c r="AX447" i="14"/>
  <c r="N448" i="14"/>
  <c r="L448" i="14"/>
  <c r="AV447" i="14"/>
  <c r="H448" i="14"/>
  <c r="AR447" i="14"/>
  <c r="AS447" i="14"/>
  <c r="I448" i="14"/>
  <c r="AW447" i="14"/>
  <c r="M448" i="14"/>
  <c r="J448" i="14"/>
  <c r="AT447" i="14"/>
  <c r="AO447" i="14"/>
  <c r="E448" i="14"/>
  <c r="N447" i="13"/>
  <c r="BJ447" i="13" s="1"/>
  <c r="AX446" i="13"/>
  <c r="J448" i="13"/>
  <c r="BF448" i="13" s="1"/>
  <c r="AT447" i="13"/>
  <c r="H448" i="13"/>
  <c r="BD448" i="13" s="1"/>
  <c r="AR447" i="13"/>
  <c r="L448" i="13"/>
  <c r="BH448" i="13" s="1"/>
  <c r="AV447" i="13"/>
  <c r="AS447" i="13"/>
  <c r="I448" i="13"/>
  <c r="BE448" i="13" s="1"/>
  <c r="K448" i="13"/>
  <c r="BG448" i="13" s="1"/>
  <c r="AU447" i="13"/>
  <c r="AO447" i="13"/>
  <c r="E448" i="13"/>
  <c r="BA448" i="13" s="1"/>
  <c r="AW447" i="13"/>
  <c r="M448" i="13"/>
  <c r="BI448" i="13" s="1"/>
  <c r="F448" i="13"/>
  <c r="BB448" i="13" s="1"/>
  <c r="AP447" i="13"/>
  <c r="G448" i="13"/>
  <c r="BC448" i="13" s="1"/>
  <c r="AQ447" i="13"/>
  <c r="U409" i="12"/>
  <c r="AS408" i="12"/>
  <c r="R409" i="12"/>
  <c r="AP408" i="12"/>
  <c r="W409" i="12"/>
  <c r="AU408" i="12"/>
  <c r="Z409" i="12"/>
  <c r="AX408" i="12"/>
  <c r="S409" i="12"/>
  <c r="AQ408" i="12"/>
  <c r="Q409" i="12"/>
  <c r="AO408" i="12"/>
  <c r="T409" i="12"/>
  <c r="AR408" i="12"/>
  <c r="V409" i="12"/>
  <c r="AT408" i="12"/>
  <c r="G411" i="12"/>
  <c r="H411" i="12"/>
  <c r="M410" i="12"/>
  <c r="AW409" i="12"/>
  <c r="J411" i="12"/>
  <c r="AH409" i="12"/>
  <c r="BF408" i="12"/>
  <c r="AC409" i="12"/>
  <c r="BA408" i="12"/>
  <c r="N411" i="12"/>
  <c r="AD409" i="12"/>
  <c r="BB408" i="12"/>
  <c r="F411" i="12"/>
  <c r="I411" i="12"/>
  <c r="AG409" i="12"/>
  <c r="BE408" i="12"/>
  <c r="AK409" i="12"/>
  <c r="BI408" i="12"/>
  <c r="AL409" i="12"/>
  <c r="BJ408" i="12"/>
  <c r="AI409" i="12"/>
  <c r="BG408" i="12"/>
  <c r="K411" i="12"/>
  <c r="L410" i="12"/>
  <c r="AV409" i="12"/>
  <c r="AE409" i="12"/>
  <c r="BC408" i="12"/>
  <c r="AF409" i="12"/>
  <c r="BD408" i="12"/>
  <c r="AJ409" i="12"/>
  <c r="BH408" i="12"/>
  <c r="E411" i="12"/>
  <c r="U409" i="11"/>
  <c r="AS408" i="11"/>
  <c r="V409" i="11"/>
  <c r="AT408" i="11"/>
  <c r="X409" i="11"/>
  <c r="AV408" i="11"/>
  <c r="S409" i="11"/>
  <c r="AQ408" i="11"/>
  <c r="R409" i="11"/>
  <c r="AP408" i="11"/>
  <c r="Y409" i="11"/>
  <c r="AW408" i="11"/>
  <c r="AH409" i="11"/>
  <c r="BF408" i="11"/>
  <c r="N409" i="11"/>
  <c r="AX408" i="11"/>
  <c r="AK409" i="11"/>
  <c r="BI408" i="11"/>
  <c r="H410" i="11"/>
  <c r="AR409" i="11"/>
  <c r="K410" i="11"/>
  <c r="AU409" i="11"/>
  <c r="AL409" i="11"/>
  <c r="BJ408" i="11"/>
  <c r="G411" i="11"/>
  <c r="L411" i="11"/>
  <c r="I411" i="11"/>
  <c r="AF409" i="11"/>
  <c r="BD408" i="11"/>
  <c r="AG409" i="11"/>
  <c r="BE408" i="11"/>
  <c r="AE409" i="11"/>
  <c r="BC408" i="11"/>
  <c r="J411" i="11"/>
  <c r="F411" i="11"/>
  <c r="AI409" i="11"/>
  <c r="BG408" i="11"/>
  <c r="M411" i="11"/>
  <c r="AD409" i="11"/>
  <c r="BB408" i="11"/>
  <c r="AJ409" i="11"/>
  <c r="BH408" i="11"/>
  <c r="E410" i="11"/>
  <c r="BA409" i="11"/>
  <c r="AO409" i="11"/>
  <c r="AC426" i="11"/>
  <c r="C246" i="6"/>
  <c r="C336" i="6" s="1"/>
  <c r="C425" i="6" s="1"/>
  <c r="C143" i="6"/>
  <c r="C146" i="7"/>
  <c r="O145" i="7"/>
  <c r="AA145" i="7" s="1"/>
  <c r="C249" i="7"/>
  <c r="C339" i="7" s="1"/>
  <c r="C428" i="7" s="1"/>
  <c r="D249" i="12"/>
  <c r="Y339" i="12" s="1"/>
  <c r="P145" i="12"/>
  <c r="AB145" i="12" s="1"/>
  <c r="D146" i="12"/>
  <c r="D248" i="11"/>
  <c r="AH338" i="11" s="1"/>
  <c r="D145" i="11"/>
  <c r="D248" i="10"/>
  <c r="D338" i="10" s="1"/>
  <c r="D427" i="10" s="1"/>
  <c r="P144" i="10"/>
  <c r="AB144" i="10" s="1"/>
  <c r="D145" i="10"/>
  <c r="D248" i="8"/>
  <c r="D338" i="8" s="1"/>
  <c r="D427" i="8" s="1"/>
  <c r="D145" i="8"/>
  <c r="AI145" i="8"/>
  <c r="D143" i="6"/>
  <c r="S145" i="10"/>
  <c r="R146" i="7"/>
  <c r="AD145" i="10"/>
  <c r="AG145" i="8"/>
  <c r="AJ145" i="10"/>
  <c r="T145" i="8"/>
  <c r="G143" i="6"/>
  <c r="AI145" i="10"/>
  <c r="AI146" i="7"/>
  <c r="F143" i="6"/>
  <c r="AK145" i="10"/>
  <c r="V146" i="7"/>
  <c r="T145" i="10"/>
  <c r="V143" i="6"/>
  <c r="AJ145" i="8"/>
  <c r="Y146" i="7"/>
  <c r="Y145" i="8"/>
  <c r="W143" i="6"/>
  <c r="H146" i="7"/>
  <c r="Y145" i="10"/>
  <c r="AD146" i="7"/>
  <c r="J143" i="6"/>
  <c r="H143" i="6"/>
  <c r="U145" i="8"/>
  <c r="T143" i="6"/>
  <c r="AE145" i="10"/>
  <c r="K146" i="7"/>
  <c r="AB145" i="7"/>
  <c r="AE145" i="8"/>
  <c r="S146" i="7"/>
  <c r="AK145" i="8"/>
  <c r="AD143" i="6"/>
  <c r="AF145" i="8"/>
  <c r="Z145" i="10"/>
  <c r="Y143" i="6"/>
  <c r="AG145" i="10"/>
  <c r="W145" i="8"/>
  <c r="Z145" i="8"/>
  <c r="X143" i="6"/>
  <c r="W146" i="7"/>
  <c r="J146" i="7"/>
  <c r="D146" i="7"/>
  <c r="AL145" i="10"/>
  <c r="AJ146" i="7"/>
  <c r="AG143" i="6"/>
  <c r="AH143" i="6"/>
  <c r="AF146" i="7"/>
  <c r="I143" i="6"/>
  <c r="W145" i="10"/>
  <c r="S145" i="8"/>
  <c r="K143" i="6"/>
  <c r="X146" i="7"/>
  <c r="F146" i="7"/>
  <c r="G146" i="7"/>
  <c r="AJ143" i="6"/>
  <c r="E146" i="7"/>
  <c r="S143" i="6"/>
  <c r="R143" i="6"/>
  <c r="AK146" i="7"/>
  <c r="AF145" i="10"/>
  <c r="AH146" i="7"/>
  <c r="L143" i="6"/>
  <c r="AC144" i="10"/>
  <c r="U143" i="6"/>
  <c r="AE143" i="6"/>
  <c r="AE146" i="7"/>
  <c r="L146" i="7"/>
  <c r="X145" i="8"/>
  <c r="AI143" i="6"/>
  <c r="M146" i="7"/>
  <c r="AF143" i="6"/>
  <c r="X145" i="10"/>
  <c r="V145" i="8"/>
  <c r="AC146" i="7"/>
  <c r="Y428" i="12" l="1"/>
  <c r="Q146" i="12"/>
  <c r="Q250" i="12" s="1"/>
  <c r="R146" i="12"/>
  <c r="R250" i="12" s="1"/>
  <c r="I146" i="12"/>
  <c r="I250" i="12" s="1"/>
  <c r="AJ146" i="12"/>
  <c r="AJ250" i="12" s="1"/>
  <c r="S146" i="12"/>
  <c r="S250" i="12" s="1"/>
  <c r="J146" i="12"/>
  <c r="J250" i="12" s="1"/>
  <c r="U146" i="12"/>
  <c r="U250" i="12" s="1"/>
  <c r="Y146" i="12"/>
  <c r="Y250" i="12" s="1"/>
  <c r="K146" i="12"/>
  <c r="K250" i="12" s="1"/>
  <c r="AE146" i="12"/>
  <c r="AE250" i="12" s="1"/>
  <c r="AK146" i="12"/>
  <c r="AK250" i="12" s="1"/>
  <c r="E146" i="12"/>
  <c r="E250" i="12" s="1"/>
  <c r="AG146" i="12"/>
  <c r="AG250" i="12" s="1"/>
  <c r="L146" i="12"/>
  <c r="L250" i="12" s="1"/>
  <c r="AI146" i="12"/>
  <c r="AI250" i="12" s="1"/>
  <c r="V146" i="12"/>
  <c r="V250" i="12" s="1"/>
  <c r="N146" i="12"/>
  <c r="N250" i="12" s="1"/>
  <c r="F146" i="12"/>
  <c r="F250" i="12" s="1"/>
  <c r="AL146" i="12"/>
  <c r="AL250" i="12" s="1"/>
  <c r="X146" i="12"/>
  <c r="X250" i="12" s="1"/>
  <c r="T146" i="12"/>
  <c r="T250" i="12" s="1"/>
  <c r="AD146" i="12"/>
  <c r="AD250" i="12" s="1"/>
  <c r="G146" i="12"/>
  <c r="G250" i="12" s="1"/>
  <c r="W146" i="12"/>
  <c r="W250" i="12" s="1"/>
  <c r="H146" i="12"/>
  <c r="H250" i="12" s="1"/>
  <c r="AF146" i="12"/>
  <c r="AF250" i="12" s="1"/>
  <c r="M146" i="12"/>
  <c r="M250" i="12" s="1"/>
  <c r="AH146" i="12"/>
  <c r="AH250" i="12" s="1"/>
  <c r="Z146" i="12"/>
  <c r="Z250" i="12" s="1"/>
  <c r="AC146" i="12"/>
  <c r="AC250" i="12" s="1"/>
  <c r="H87" i="9"/>
  <c r="BE448" i="14"/>
  <c r="E87" i="9"/>
  <c r="BB448" i="14"/>
  <c r="AL338" i="11"/>
  <c r="L339" i="12"/>
  <c r="AF339" i="12"/>
  <c r="R86" i="9"/>
  <c r="AD86" i="9"/>
  <c r="AG86" i="9"/>
  <c r="U86" i="9"/>
  <c r="AF338" i="11"/>
  <c r="I87" i="9"/>
  <c r="BF448" i="14"/>
  <c r="K87" i="9"/>
  <c r="BH448" i="14"/>
  <c r="F87" i="9"/>
  <c r="BC448" i="14"/>
  <c r="W338" i="11"/>
  <c r="W427" i="11" s="1"/>
  <c r="M86" i="9"/>
  <c r="AI86" i="9"/>
  <c r="W86" i="9"/>
  <c r="AK85" i="9"/>
  <c r="Y85" i="9"/>
  <c r="U338" i="11"/>
  <c r="AC145" i="11"/>
  <c r="AC249" i="11" s="1"/>
  <c r="Q145" i="11"/>
  <c r="Q249" i="11" s="1"/>
  <c r="K145" i="11"/>
  <c r="K249" i="11" s="1"/>
  <c r="F145" i="11"/>
  <c r="F249" i="11" s="1"/>
  <c r="AL145" i="11"/>
  <c r="AL249" i="11" s="1"/>
  <c r="Z145" i="11"/>
  <c r="Z249" i="11" s="1"/>
  <c r="AD145" i="11"/>
  <c r="AD249" i="11" s="1"/>
  <c r="N145" i="11"/>
  <c r="N249" i="11" s="1"/>
  <c r="W145" i="11"/>
  <c r="W249" i="11" s="1"/>
  <c r="AE145" i="11"/>
  <c r="AE249" i="11" s="1"/>
  <c r="G145" i="11"/>
  <c r="G249" i="11" s="1"/>
  <c r="V145" i="11"/>
  <c r="V249" i="11" s="1"/>
  <c r="AH145" i="11"/>
  <c r="AH249" i="11" s="1"/>
  <c r="M145" i="11"/>
  <c r="M249" i="11" s="1"/>
  <c r="I145" i="11"/>
  <c r="I249" i="11" s="1"/>
  <c r="AG145" i="11"/>
  <c r="AG249" i="11" s="1"/>
  <c r="U145" i="11"/>
  <c r="U249" i="11" s="1"/>
  <c r="H145" i="11"/>
  <c r="H249" i="11" s="1"/>
  <c r="T145" i="11"/>
  <c r="T249" i="11" s="1"/>
  <c r="AJ145" i="11"/>
  <c r="AJ249" i="11" s="1"/>
  <c r="S145" i="11"/>
  <c r="S249" i="11" s="1"/>
  <c r="L145" i="11"/>
  <c r="L249" i="11" s="1"/>
  <c r="AF145" i="11"/>
  <c r="AF249" i="11" s="1"/>
  <c r="R145" i="11"/>
  <c r="R249" i="11" s="1"/>
  <c r="J145" i="11"/>
  <c r="J249" i="11" s="1"/>
  <c r="AK145" i="11"/>
  <c r="AK249" i="11" s="1"/>
  <c r="AI145" i="11"/>
  <c r="AI249" i="11" s="1"/>
  <c r="E145" i="11"/>
  <c r="E249" i="11" s="1"/>
  <c r="Y145" i="11"/>
  <c r="Y249" i="11" s="1"/>
  <c r="X145" i="11"/>
  <c r="X249" i="11" s="1"/>
  <c r="D339" i="12"/>
  <c r="D428" i="12" s="1"/>
  <c r="Q339" i="12"/>
  <c r="R339" i="12"/>
  <c r="G339" i="12"/>
  <c r="V339" i="12"/>
  <c r="W339" i="12"/>
  <c r="M339" i="12"/>
  <c r="I339" i="12"/>
  <c r="E339" i="12"/>
  <c r="N339" i="12"/>
  <c r="S339" i="12"/>
  <c r="Z339" i="12"/>
  <c r="H339" i="12"/>
  <c r="AH339" i="12"/>
  <c r="AI339" i="12"/>
  <c r="AG339" i="12"/>
  <c r="X339" i="12"/>
  <c r="X428" i="12" s="1"/>
  <c r="J339" i="12"/>
  <c r="AD339" i="12"/>
  <c r="AL339" i="12"/>
  <c r="AK339" i="12"/>
  <c r="U339" i="12"/>
  <c r="AC339" i="12"/>
  <c r="D87" i="9"/>
  <c r="BA448" i="14"/>
  <c r="L87" i="9"/>
  <c r="BI448" i="14"/>
  <c r="BJ448" i="14"/>
  <c r="K339" i="12"/>
  <c r="M338" i="11"/>
  <c r="F339" i="12"/>
  <c r="T338" i="11"/>
  <c r="T427" i="11" s="1"/>
  <c r="AB86" i="9"/>
  <c r="P86" i="9"/>
  <c r="AH86" i="9"/>
  <c r="V86" i="9"/>
  <c r="AJ86" i="9"/>
  <c r="X86" i="9"/>
  <c r="D338" i="11"/>
  <c r="D427" i="11" s="1"/>
  <c r="Q338" i="11"/>
  <c r="Q427" i="11" s="1"/>
  <c r="AC338" i="11"/>
  <c r="AD338" i="11"/>
  <c r="AG338" i="11"/>
  <c r="H338" i="11"/>
  <c r="E338" i="11"/>
  <c r="F338" i="11"/>
  <c r="V338" i="11"/>
  <c r="K338" i="11"/>
  <c r="S338" i="11"/>
  <c r="I338" i="11"/>
  <c r="Z338" i="11"/>
  <c r="Z427" i="11" s="1"/>
  <c r="AE338" i="11"/>
  <c r="J338" i="11"/>
  <c r="L338" i="11"/>
  <c r="R338" i="11"/>
  <c r="N338" i="11"/>
  <c r="AK338" i="11"/>
  <c r="G338" i="11"/>
  <c r="G87" i="9"/>
  <c r="BD448" i="14"/>
  <c r="J87" i="9"/>
  <c r="BG448" i="14"/>
  <c r="T339" i="12"/>
  <c r="AJ338" i="11"/>
  <c r="Y338" i="11"/>
  <c r="AC86" i="9"/>
  <c r="Q86" i="9"/>
  <c r="AE339" i="12"/>
  <c r="AI338" i="11"/>
  <c r="AE86" i="9"/>
  <c r="S86" i="9"/>
  <c r="AF86" i="9"/>
  <c r="T86" i="9"/>
  <c r="AJ339" i="12"/>
  <c r="X338" i="11"/>
  <c r="I449" i="14"/>
  <c r="AS448" i="14"/>
  <c r="AT448" i="14"/>
  <c r="J449" i="14"/>
  <c r="H449" i="14"/>
  <c r="AR448" i="14"/>
  <c r="L449" i="14"/>
  <c r="AV448" i="14"/>
  <c r="G449" i="14"/>
  <c r="AQ448" i="14"/>
  <c r="M449" i="14"/>
  <c r="AW448" i="14"/>
  <c r="AX448" i="14"/>
  <c r="N449" i="14"/>
  <c r="E449" i="14"/>
  <c r="AO448" i="14"/>
  <c r="AP448" i="14"/>
  <c r="F449" i="14"/>
  <c r="AU448" i="14"/>
  <c r="K449" i="14"/>
  <c r="G449" i="13"/>
  <c r="BC449" i="13" s="1"/>
  <c r="AQ448" i="13"/>
  <c r="AP448" i="13"/>
  <c r="F449" i="13"/>
  <c r="BB449" i="13" s="1"/>
  <c r="L449" i="13"/>
  <c r="BH449" i="13" s="1"/>
  <c r="AV448" i="13"/>
  <c r="H449" i="13"/>
  <c r="BD449" i="13" s="1"/>
  <c r="AR448" i="13"/>
  <c r="N448" i="13"/>
  <c r="BJ448" i="13" s="1"/>
  <c r="AX447" i="13"/>
  <c r="M449" i="13"/>
  <c r="BI449" i="13" s="1"/>
  <c r="AW448" i="13"/>
  <c r="I449" i="13"/>
  <c r="BE449" i="13" s="1"/>
  <c r="AS448" i="13"/>
  <c r="E449" i="13"/>
  <c r="BA449" i="13" s="1"/>
  <c r="AO448" i="13"/>
  <c r="K449" i="13"/>
  <c r="BG449" i="13" s="1"/>
  <c r="AU448" i="13"/>
  <c r="AT448" i="13"/>
  <c r="J449" i="13"/>
  <c r="BF449" i="13" s="1"/>
  <c r="V410" i="12"/>
  <c r="AT409" i="12"/>
  <c r="Q410" i="12"/>
  <c r="AO409" i="12"/>
  <c r="Z410" i="12"/>
  <c r="AX409" i="12"/>
  <c r="R410" i="12"/>
  <c r="AP409" i="12"/>
  <c r="T410" i="12"/>
  <c r="AR409" i="12"/>
  <c r="S410" i="12"/>
  <c r="AQ409" i="12"/>
  <c r="W410" i="12"/>
  <c r="AU409" i="12"/>
  <c r="U410" i="12"/>
  <c r="AS409" i="12"/>
  <c r="E412" i="12"/>
  <c r="AJ410" i="12"/>
  <c r="BH409" i="12"/>
  <c r="AF410" i="12"/>
  <c r="BD409" i="12"/>
  <c r="AE410" i="12"/>
  <c r="BC409" i="12"/>
  <c r="L411" i="12"/>
  <c r="AV410" i="12"/>
  <c r="K412" i="12"/>
  <c r="AI410" i="12"/>
  <c r="BG409" i="12"/>
  <c r="AL410" i="12"/>
  <c r="BJ409" i="12"/>
  <c r="AK410" i="12"/>
  <c r="BI409" i="12"/>
  <c r="AG410" i="12"/>
  <c r="BE409" i="12"/>
  <c r="I412" i="12"/>
  <c r="F412" i="12"/>
  <c r="AD410" i="12"/>
  <c r="BB409" i="12"/>
  <c r="N412" i="12"/>
  <c r="AC410" i="12"/>
  <c r="BA409" i="12"/>
  <c r="AH410" i="12"/>
  <c r="BF409" i="12"/>
  <c r="J412" i="12"/>
  <c r="M411" i="12"/>
  <c r="AW410" i="12"/>
  <c r="H412" i="12"/>
  <c r="G412" i="12"/>
  <c r="Y410" i="11"/>
  <c r="AW409" i="11"/>
  <c r="S410" i="11"/>
  <c r="AQ409" i="11"/>
  <c r="V410" i="11"/>
  <c r="AT409" i="11"/>
  <c r="R410" i="11"/>
  <c r="AP409" i="11"/>
  <c r="X410" i="11"/>
  <c r="AV409" i="11"/>
  <c r="U410" i="11"/>
  <c r="AS409" i="11"/>
  <c r="AJ410" i="11"/>
  <c r="BH409" i="11"/>
  <c r="AD410" i="11"/>
  <c r="BB409" i="11"/>
  <c r="M412" i="11"/>
  <c r="AI410" i="11"/>
  <c r="BG409" i="11"/>
  <c r="F412" i="11"/>
  <c r="J412" i="11"/>
  <c r="AE410" i="11"/>
  <c r="BC409" i="11"/>
  <c r="AG410" i="11"/>
  <c r="BE409" i="11"/>
  <c r="AF410" i="11"/>
  <c r="BD409" i="11"/>
  <c r="I412" i="11"/>
  <c r="L412" i="11"/>
  <c r="G412" i="11"/>
  <c r="AL410" i="11"/>
  <c r="BJ409" i="11"/>
  <c r="K411" i="11"/>
  <c r="AU410" i="11"/>
  <c r="H411" i="11"/>
  <c r="AR410" i="11"/>
  <c r="AK410" i="11"/>
  <c r="BI409" i="11"/>
  <c r="N410" i="11"/>
  <c r="AX409" i="11"/>
  <c r="AH410" i="11"/>
  <c r="BF409" i="11"/>
  <c r="E411" i="11"/>
  <c r="BA410" i="11"/>
  <c r="AO410" i="11"/>
  <c r="AC427" i="11"/>
  <c r="C147" i="7"/>
  <c r="O146" i="7"/>
  <c r="AA146" i="7" s="1"/>
  <c r="C250" i="7"/>
  <c r="C340" i="7" s="1"/>
  <c r="C429" i="7" s="1"/>
  <c r="C144" i="6"/>
  <c r="C247" i="6"/>
  <c r="C337" i="6" s="1"/>
  <c r="C426" i="6" s="1"/>
  <c r="D250" i="12"/>
  <c r="P146" i="12"/>
  <c r="AB146" i="12" s="1"/>
  <c r="D147" i="12"/>
  <c r="D249" i="11"/>
  <c r="AE339" i="11" s="1"/>
  <c r="D146" i="11"/>
  <c r="D249" i="10"/>
  <c r="D339" i="10" s="1"/>
  <c r="D428" i="10" s="1"/>
  <c r="D146" i="10"/>
  <c r="P145" i="10"/>
  <c r="AB145" i="10" s="1"/>
  <c r="D249" i="8"/>
  <c r="D339" i="8" s="1"/>
  <c r="D428" i="8" s="1"/>
  <c r="D146" i="8"/>
  <c r="AF147" i="7"/>
  <c r="AK146" i="8"/>
  <c r="S144" i="6"/>
  <c r="AJ144" i="6"/>
  <c r="T146" i="8"/>
  <c r="AE146" i="8"/>
  <c r="Y147" i="7"/>
  <c r="W146" i="8"/>
  <c r="X144" i="6"/>
  <c r="AF146" i="10"/>
  <c r="W147" i="7"/>
  <c r="F147" i="7"/>
  <c r="X147" i="7"/>
  <c r="M147" i="7"/>
  <c r="AG146" i="8"/>
  <c r="R144" i="6"/>
  <c r="V146" i="8"/>
  <c r="Y146" i="8"/>
  <c r="AE144" i="6"/>
  <c r="H147" i="7"/>
  <c r="S146" i="10"/>
  <c r="AH144" i="6"/>
  <c r="AJ146" i="8"/>
  <c r="AI146" i="10"/>
  <c r="I144" i="6"/>
  <c r="AC147" i="7"/>
  <c r="Y146" i="10"/>
  <c r="K147" i="7"/>
  <c r="Z146" i="10"/>
  <c r="AC145" i="10"/>
  <c r="D147" i="7"/>
  <c r="AK146" i="10"/>
  <c r="L144" i="6"/>
  <c r="AL146" i="10"/>
  <c r="AJ146" i="10"/>
  <c r="AH147" i="7"/>
  <c r="J147" i="7"/>
  <c r="W146" i="10"/>
  <c r="V144" i="6"/>
  <c r="AE147" i="7"/>
  <c r="AD147" i="7"/>
  <c r="AE146" i="10"/>
  <c r="AB146" i="7"/>
  <c r="D144" i="6"/>
  <c r="Y144" i="6"/>
  <c r="W144" i="6"/>
  <c r="K144" i="6"/>
  <c r="AD144" i="6"/>
  <c r="AK147" i="7"/>
  <c r="E147" i="7"/>
  <c r="S146" i="8"/>
  <c r="U144" i="6"/>
  <c r="AI146" i="8"/>
  <c r="G144" i="6"/>
  <c r="V147" i="7"/>
  <c r="L147" i="7"/>
  <c r="X146" i="10"/>
  <c r="J144" i="6"/>
  <c r="F144" i="6"/>
  <c r="R147" i="7"/>
  <c r="AD146" i="10"/>
  <c r="AI147" i="7"/>
  <c r="U146" i="8"/>
  <c r="AF144" i="6"/>
  <c r="T144" i="6"/>
  <c r="X146" i="8"/>
  <c r="AI144" i="6"/>
  <c r="S147" i="7"/>
  <c r="AF146" i="8"/>
  <c r="H144" i="6"/>
  <c r="T146" i="10"/>
  <c r="AG146" i="10"/>
  <c r="G147" i="7"/>
  <c r="Z146" i="8"/>
  <c r="AC146" i="11" l="1"/>
  <c r="AC250" i="11" s="1"/>
  <c r="Q146" i="11"/>
  <c r="Q250" i="11" s="1"/>
  <c r="K146" i="11"/>
  <c r="K250" i="11" s="1"/>
  <c r="G146" i="11"/>
  <c r="G250" i="11" s="1"/>
  <c r="R146" i="11"/>
  <c r="R250" i="11" s="1"/>
  <c r="AH146" i="11"/>
  <c r="AH250" i="11" s="1"/>
  <c r="M146" i="11"/>
  <c r="M250" i="11" s="1"/>
  <c r="AL146" i="11"/>
  <c r="AL250" i="11" s="1"/>
  <c r="Z146" i="11"/>
  <c r="Z250" i="11" s="1"/>
  <c r="AD146" i="11"/>
  <c r="AD250" i="11" s="1"/>
  <c r="AK146" i="11"/>
  <c r="AK250" i="11" s="1"/>
  <c r="AI146" i="11"/>
  <c r="AI250" i="11" s="1"/>
  <c r="X146" i="11"/>
  <c r="X250" i="11" s="1"/>
  <c r="T146" i="11"/>
  <c r="T250" i="11" s="1"/>
  <c r="S146" i="11"/>
  <c r="S250" i="11" s="1"/>
  <c r="J146" i="11"/>
  <c r="J250" i="11" s="1"/>
  <c r="AE146" i="11"/>
  <c r="AE250" i="11" s="1"/>
  <c r="AF146" i="11"/>
  <c r="AF250" i="11" s="1"/>
  <c r="AJ146" i="11"/>
  <c r="AJ250" i="11" s="1"/>
  <c r="V146" i="11"/>
  <c r="V250" i="11" s="1"/>
  <c r="F146" i="11"/>
  <c r="F250" i="11" s="1"/>
  <c r="L146" i="11"/>
  <c r="L250" i="11" s="1"/>
  <c r="I146" i="11"/>
  <c r="I250" i="11" s="1"/>
  <c r="AG146" i="11"/>
  <c r="AG250" i="11" s="1"/>
  <c r="E146" i="11"/>
  <c r="E250" i="11" s="1"/>
  <c r="N146" i="11"/>
  <c r="N250" i="11" s="1"/>
  <c r="Y146" i="11"/>
  <c r="Y250" i="11" s="1"/>
  <c r="W146" i="11"/>
  <c r="W250" i="11" s="1"/>
  <c r="H146" i="11"/>
  <c r="H250" i="11" s="1"/>
  <c r="U146" i="11"/>
  <c r="U250" i="11" s="1"/>
  <c r="D340" i="12"/>
  <c r="D429" i="12" s="1"/>
  <c r="Q340" i="12"/>
  <c r="R340" i="12"/>
  <c r="AL340" i="12"/>
  <c r="U340" i="12"/>
  <c r="E340" i="12"/>
  <c r="AE340" i="12"/>
  <c r="T340" i="12"/>
  <c r="Y340" i="12"/>
  <c r="Y429" i="12" s="1"/>
  <c r="L340" i="12"/>
  <c r="K340" i="12"/>
  <c r="N340" i="12"/>
  <c r="F340" i="12"/>
  <c r="W340" i="12"/>
  <c r="J340" i="12"/>
  <c r="AF340" i="12"/>
  <c r="M340" i="12"/>
  <c r="I340" i="12"/>
  <c r="AJ340" i="12"/>
  <c r="J88" i="9"/>
  <c r="BG449" i="14"/>
  <c r="I88" i="9"/>
  <c r="BF449" i="14"/>
  <c r="AH339" i="11"/>
  <c r="S340" i="12"/>
  <c r="AD339" i="11"/>
  <c r="G340" i="12"/>
  <c r="AK339" i="11"/>
  <c r="AH340" i="12"/>
  <c r="R87" i="9"/>
  <c r="AD87" i="9"/>
  <c r="AG87" i="9"/>
  <c r="U87" i="9"/>
  <c r="AI340" i="12"/>
  <c r="AC340" i="12"/>
  <c r="D339" i="11"/>
  <c r="D428" i="11" s="1"/>
  <c r="Q339" i="11"/>
  <c r="Q428" i="11" s="1"/>
  <c r="I339" i="11"/>
  <c r="U339" i="11"/>
  <c r="M339" i="11"/>
  <c r="T339" i="11"/>
  <c r="T428" i="11" s="1"/>
  <c r="S339" i="11"/>
  <c r="AF339" i="11"/>
  <c r="H339" i="11"/>
  <c r="X339" i="11"/>
  <c r="W339" i="11"/>
  <c r="W428" i="11" s="1"/>
  <c r="L339" i="11"/>
  <c r="AJ339" i="11"/>
  <c r="Y339" i="11"/>
  <c r="D88" i="9"/>
  <c r="BA449" i="14"/>
  <c r="L88" i="9"/>
  <c r="BI449" i="14"/>
  <c r="K88" i="9"/>
  <c r="BH449" i="14"/>
  <c r="E339" i="11"/>
  <c r="AE87" i="9"/>
  <c r="S87" i="9"/>
  <c r="K339" i="11"/>
  <c r="X340" i="12"/>
  <c r="X429" i="12" s="1"/>
  <c r="M87" i="9"/>
  <c r="P87" i="9"/>
  <c r="AB87" i="9"/>
  <c r="G339" i="11"/>
  <c r="AK86" i="9"/>
  <c r="Y86" i="9"/>
  <c r="Z339" i="11"/>
  <c r="Z428" i="11" s="1"/>
  <c r="V340" i="12"/>
  <c r="AF87" i="9"/>
  <c r="T87" i="9"/>
  <c r="Q147" i="12"/>
  <c r="Q251" i="12" s="1"/>
  <c r="R147" i="12"/>
  <c r="R251" i="12" s="1"/>
  <c r="S147" i="12"/>
  <c r="S251" i="12" s="1"/>
  <c r="K147" i="12"/>
  <c r="K251" i="12" s="1"/>
  <c r="L147" i="12"/>
  <c r="L251" i="12" s="1"/>
  <c r="V147" i="12"/>
  <c r="V251" i="12" s="1"/>
  <c r="X147" i="12"/>
  <c r="X251" i="12" s="1"/>
  <c r="AJ147" i="12"/>
  <c r="AJ251" i="12" s="1"/>
  <c r="Y147" i="12"/>
  <c r="Y251" i="12" s="1"/>
  <c r="F147" i="12"/>
  <c r="F251" i="12" s="1"/>
  <c r="AL147" i="12"/>
  <c r="AL251" i="12" s="1"/>
  <c r="I147" i="12"/>
  <c r="I251" i="12" s="1"/>
  <c r="T147" i="12"/>
  <c r="T251" i="12" s="1"/>
  <c r="AK147" i="12"/>
  <c r="AK251" i="12" s="1"/>
  <c r="J147" i="12"/>
  <c r="J251" i="12" s="1"/>
  <c r="E147" i="12"/>
  <c r="E251" i="12" s="1"/>
  <c r="AD147" i="12"/>
  <c r="AD251" i="12" s="1"/>
  <c r="AE147" i="12"/>
  <c r="AE251" i="12" s="1"/>
  <c r="N147" i="12"/>
  <c r="N251" i="12" s="1"/>
  <c r="U147" i="12"/>
  <c r="U251" i="12" s="1"/>
  <c r="AG147" i="12"/>
  <c r="AG251" i="12" s="1"/>
  <c r="AI147" i="12"/>
  <c r="AI251" i="12" s="1"/>
  <c r="G147" i="12"/>
  <c r="G251" i="12" s="1"/>
  <c r="H147" i="12"/>
  <c r="H251" i="12" s="1"/>
  <c r="AH147" i="12"/>
  <c r="AH251" i="12" s="1"/>
  <c r="AF147" i="12"/>
  <c r="AF251" i="12" s="1"/>
  <c r="W147" i="12"/>
  <c r="W251" i="12" s="1"/>
  <c r="M147" i="12"/>
  <c r="M251" i="12" s="1"/>
  <c r="Z147" i="12"/>
  <c r="Z251" i="12" s="1"/>
  <c r="AC147" i="12"/>
  <c r="AC251" i="12" s="1"/>
  <c r="E88" i="9"/>
  <c r="BB449" i="14"/>
  <c r="BJ449" i="14"/>
  <c r="F339" i="11"/>
  <c r="R339" i="11"/>
  <c r="N339" i="11"/>
  <c r="AD340" i="12"/>
  <c r="AI87" i="9"/>
  <c r="W87" i="9"/>
  <c r="AI339" i="11"/>
  <c r="AG340" i="12"/>
  <c r="F88" i="9"/>
  <c r="BC449" i="14"/>
  <c r="G88" i="9"/>
  <c r="BD449" i="14"/>
  <c r="H88" i="9"/>
  <c r="BE449" i="14"/>
  <c r="AG339" i="11"/>
  <c r="AH87" i="9"/>
  <c r="V87" i="9"/>
  <c r="AL339" i="11"/>
  <c r="AK340" i="12"/>
  <c r="AJ87" i="9"/>
  <c r="X87" i="9"/>
  <c r="AC339" i="11"/>
  <c r="J339" i="11"/>
  <c r="H340" i="12"/>
  <c r="V339" i="11"/>
  <c r="Z340" i="12"/>
  <c r="AC87" i="9"/>
  <c r="Q87" i="9"/>
  <c r="J450" i="14"/>
  <c r="BF450" i="14" s="1"/>
  <c r="AT449" i="14"/>
  <c r="L450" i="14"/>
  <c r="BH450" i="14" s="1"/>
  <c r="AV449" i="14"/>
  <c r="AU449" i="14"/>
  <c r="K450" i="14"/>
  <c r="BG450" i="14" s="1"/>
  <c r="F450" i="14"/>
  <c r="BB450" i="14" s="1"/>
  <c r="AP449" i="14"/>
  <c r="N450" i="14"/>
  <c r="BJ450" i="14" s="1"/>
  <c r="AX449" i="14"/>
  <c r="E450" i="14"/>
  <c r="BA450" i="14" s="1"/>
  <c r="AO449" i="14"/>
  <c r="M450" i="14"/>
  <c r="BI450" i="14" s="1"/>
  <c r="AW449" i="14"/>
  <c r="AQ449" i="14"/>
  <c r="G450" i="14"/>
  <c r="BC450" i="14" s="1"/>
  <c r="AR449" i="14"/>
  <c r="H450" i="14"/>
  <c r="BD450" i="14" s="1"/>
  <c r="I450" i="14"/>
  <c r="BE450" i="14" s="1"/>
  <c r="AS449" i="14"/>
  <c r="AU449" i="13"/>
  <c r="K450" i="13"/>
  <c r="I450" i="13"/>
  <c r="AS449" i="13"/>
  <c r="H450" i="13"/>
  <c r="AR449" i="13"/>
  <c r="AQ449" i="13"/>
  <c r="G450" i="13"/>
  <c r="J450" i="13"/>
  <c r="AT449" i="13"/>
  <c r="F450" i="13"/>
  <c r="AP449" i="13"/>
  <c r="E450" i="13"/>
  <c r="BA450" i="13" s="1"/>
  <c r="AO449" i="13"/>
  <c r="M450" i="13"/>
  <c r="AW449" i="13"/>
  <c r="AX448" i="13"/>
  <c r="N449" i="13"/>
  <c r="BJ449" i="13" s="1"/>
  <c r="L450" i="13"/>
  <c r="AV449" i="13"/>
  <c r="G413" i="12"/>
  <c r="N413" i="12"/>
  <c r="F413" i="12"/>
  <c r="K413" i="12"/>
  <c r="U411" i="12"/>
  <c r="AS410" i="12"/>
  <c r="S411" i="12"/>
  <c r="AQ410" i="12"/>
  <c r="R411" i="12"/>
  <c r="AP410" i="12"/>
  <c r="Q411" i="12"/>
  <c r="AO410" i="12"/>
  <c r="H413" i="12"/>
  <c r="J413" i="12"/>
  <c r="I413" i="12"/>
  <c r="E413" i="12"/>
  <c r="W411" i="12"/>
  <c r="AU410" i="12"/>
  <c r="T411" i="12"/>
  <c r="AR410" i="12"/>
  <c r="Z411" i="12"/>
  <c r="AX410" i="12"/>
  <c r="V411" i="12"/>
  <c r="AT410" i="12"/>
  <c r="M412" i="12"/>
  <c r="AW411" i="12"/>
  <c r="AH411" i="12"/>
  <c r="BF410" i="12"/>
  <c r="AC411" i="12"/>
  <c r="BA410" i="12"/>
  <c r="AD411" i="12"/>
  <c r="BB410" i="12"/>
  <c r="AG411" i="12"/>
  <c r="BE410" i="12"/>
  <c r="AK411" i="12"/>
  <c r="BI410" i="12"/>
  <c r="AL411" i="12"/>
  <c r="BJ410" i="12"/>
  <c r="AI411" i="12"/>
  <c r="BG410" i="12"/>
  <c r="L412" i="12"/>
  <c r="AV411" i="12"/>
  <c r="AE411" i="12"/>
  <c r="BC410" i="12"/>
  <c r="AF411" i="12"/>
  <c r="BD410" i="12"/>
  <c r="AJ411" i="12"/>
  <c r="BH410" i="12"/>
  <c r="G413" i="11"/>
  <c r="I413" i="11"/>
  <c r="J413" i="11"/>
  <c r="U411" i="11"/>
  <c r="AS410" i="11"/>
  <c r="R411" i="11"/>
  <c r="AP410" i="11"/>
  <c r="S411" i="11"/>
  <c r="AQ410" i="11"/>
  <c r="L413" i="11"/>
  <c r="F413" i="11"/>
  <c r="M413" i="11"/>
  <c r="X411" i="11"/>
  <c r="AV410" i="11"/>
  <c r="V411" i="11"/>
  <c r="AT410" i="11"/>
  <c r="Y411" i="11"/>
  <c r="AW410" i="11"/>
  <c r="AH411" i="11"/>
  <c r="BF410" i="11"/>
  <c r="N411" i="11"/>
  <c r="AX410" i="11"/>
  <c r="AK411" i="11"/>
  <c r="BI410" i="11"/>
  <c r="H412" i="11"/>
  <c r="AR411" i="11"/>
  <c r="K412" i="11"/>
  <c r="AU411" i="11"/>
  <c r="AL411" i="11"/>
  <c r="BJ410" i="11"/>
  <c r="AF411" i="11"/>
  <c r="BD410" i="11"/>
  <c r="AG411" i="11"/>
  <c r="BE410" i="11"/>
  <c r="AE411" i="11"/>
  <c r="BC410" i="11"/>
  <c r="AI411" i="11"/>
  <c r="BG410" i="11"/>
  <c r="AD411" i="11"/>
  <c r="BB410" i="11"/>
  <c r="AJ411" i="11"/>
  <c r="BH410" i="11"/>
  <c r="E412" i="11"/>
  <c r="AO411" i="11"/>
  <c r="BA411" i="11"/>
  <c r="AC428" i="11"/>
  <c r="C248" i="6"/>
  <c r="C338" i="6" s="1"/>
  <c r="C427" i="6" s="1"/>
  <c r="C145" i="6"/>
  <c r="C148" i="7"/>
  <c r="O147" i="7"/>
  <c r="AA147" i="7" s="1"/>
  <c r="C251" i="7"/>
  <c r="C341" i="7" s="1"/>
  <c r="C430" i="7" s="1"/>
  <c r="D251" i="12"/>
  <c r="D148" i="12"/>
  <c r="P147" i="12"/>
  <c r="AB147" i="12" s="1"/>
  <c r="D250" i="11"/>
  <c r="K340" i="11" s="1"/>
  <c r="D147" i="11"/>
  <c r="D250" i="10"/>
  <c r="D340" i="10" s="1"/>
  <c r="D429" i="10" s="1"/>
  <c r="D147" i="10"/>
  <c r="P146" i="10"/>
  <c r="AB146" i="10" s="1"/>
  <c r="D250" i="8"/>
  <c r="D340" i="8" s="1"/>
  <c r="D429" i="8" s="1"/>
  <c r="D147" i="8"/>
  <c r="V145" i="6"/>
  <c r="K145" i="6"/>
  <c r="R148" i="7"/>
  <c r="V147" i="8"/>
  <c r="AD145" i="6"/>
  <c r="Z147" i="10"/>
  <c r="M148" i="7"/>
  <c r="Y147" i="8"/>
  <c r="E148" i="7"/>
  <c r="W147" i="8"/>
  <c r="X145" i="6"/>
  <c r="Y147" i="10"/>
  <c r="S147" i="10"/>
  <c r="D145" i="6"/>
  <c r="AH148" i="7"/>
  <c r="J148" i="7"/>
  <c r="AJ147" i="10"/>
  <c r="S148" i="7"/>
  <c r="S145" i="6"/>
  <c r="K148" i="7"/>
  <c r="AC146" i="10"/>
  <c r="AE145" i="6"/>
  <c r="X148" i="7"/>
  <c r="X147" i="10"/>
  <c r="I145" i="6"/>
  <c r="T147" i="10"/>
  <c r="G148" i="7"/>
  <c r="J145" i="6"/>
  <c r="AF147" i="8"/>
  <c r="AI145" i="6"/>
  <c r="V148" i="7"/>
  <c r="L148" i="7"/>
  <c r="W147" i="10"/>
  <c r="D148" i="7"/>
  <c r="AG147" i="8"/>
  <c r="AK148" i="7"/>
  <c r="AF148" i="7"/>
  <c r="AE147" i="10"/>
  <c r="R145" i="6"/>
  <c r="Z147" i="8"/>
  <c r="AJ145" i="6"/>
  <c r="W145" i="6"/>
  <c r="AE148" i="7"/>
  <c r="AI148" i="7"/>
  <c r="Y145" i="6"/>
  <c r="AK147" i="8"/>
  <c r="Y148" i="7"/>
  <c r="AI147" i="10"/>
  <c r="G145" i="6"/>
  <c r="W148" i="7"/>
  <c r="F148" i="7"/>
  <c r="U147" i="8"/>
  <c r="U145" i="6"/>
  <c r="AD148" i="7"/>
  <c r="AL147" i="10"/>
  <c r="AF147" i="10"/>
  <c r="AD147" i="10"/>
  <c r="AI147" i="8"/>
  <c r="S147" i="8"/>
  <c r="AF145" i="6"/>
  <c r="H145" i="6"/>
  <c r="L145" i="6"/>
  <c r="AC148" i="7"/>
  <c r="AG147" i="10"/>
  <c r="T147" i="8"/>
  <c r="AE147" i="8"/>
  <c r="T145" i="6"/>
  <c r="H148" i="7"/>
  <c r="F145" i="6"/>
  <c r="AJ147" i="8"/>
  <c r="X147" i="8"/>
  <c r="AH145" i="6"/>
  <c r="AB147" i="7"/>
  <c r="AJ341" i="12" l="1"/>
  <c r="AU450" i="13"/>
  <c r="BG450" i="13"/>
  <c r="AG340" i="11"/>
  <c r="F341" i="12"/>
  <c r="U341" i="12"/>
  <c r="L340" i="11"/>
  <c r="Y87" i="9"/>
  <c r="AK87" i="9"/>
  <c r="W341" i="12"/>
  <c r="I340" i="11"/>
  <c r="Q148" i="12"/>
  <c r="Q252" i="12" s="1"/>
  <c r="R148" i="12"/>
  <c r="R252" i="12" s="1"/>
  <c r="I148" i="12"/>
  <c r="I252" i="12" s="1"/>
  <c r="X148" i="12"/>
  <c r="X252" i="12" s="1"/>
  <c r="AK148" i="12"/>
  <c r="AK252" i="12" s="1"/>
  <c r="AG148" i="12"/>
  <c r="AG252" i="12" s="1"/>
  <c r="M148" i="12"/>
  <c r="M252" i="12" s="1"/>
  <c r="AJ148" i="12"/>
  <c r="AJ252" i="12" s="1"/>
  <c r="Y148" i="12"/>
  <c r="Y252" i="12" s="1"/>
  <c r="F148" i="12"/>
  <c r="F252" i="12" s="1"/>
  <c r="L148" i="12"/>
  <c r="L252" i="12" s="1"/>
  <c r="AI148" i="12"/>
  <c r="AI252" i="12" s="1"/>
  <c r="AL148" i="12"/>
  <c r="AL252" i="12" s="1"/>
  <c r="T148" i="12"/>
  <c r="T252" i="12" s="1"/>
  <c r="J148" i="12"/>
  <c r="J252" i="12" s="1"/>
  <c r="AD148" i="12"/>
  <c r="AD252" i="12" s="1"/>
  <c r="K148" i="12"/>
  <c r="K252" i="12" s="1"/>
  <c r="N148" i="12"/>
  <c r="N252" i="12" s="1"/>
  <c r="S148" i="12"/>
  <c r="S252" i="12" s="1"/>
  <c r="E148" i="12"/>
  <c r="E252" i="12" s="1"/>
  <c r="U148" i="12"/>
  <c r="U252" i="12" s="1"/>
  <c r="AE148" i="12"/>
  <c r="AE252" i="12" s="1"/>
  <c r="V148" i="12"/>
  <c r="V252" i="12" s="1"/>
  <c r="H148" i="12"/>
  <c r="H252" i="12" s="1"/>
  <c r="G148" i="12"/>
  <c r="G252" i="12" s="1"/>
  <c r="AH148" i="12"/>
  <c r="AH252" i="12" s="1"/>
  <c r="Z148" i="12"/>
  <c r="Z252" i="12" s="1"/>
  <c r="AF148" i="12"/>
  <c r="AF252" i="12" s="1"/>
  <c r="W148" i="12"/>
  <c r="W252" i="12" s="1"/>
  <c r="AC148" i="12"/>
  <c r="AC252" i="12" s="1"/>
  <c r="AT450" i="13"/>
  <c r="BF450" i="13"/>
  <c r="AR450" i="13"/>
  <c r="BD450" i="13"/>
  <c r="AJ340" i="11"/>
  <c r="AE88" i="9"/>
  <c r="S88" i="9"/>
  <c r="AC88" i="9"/>
  <c r="Q88" i="9"/>
  <c r="AI341" i="12"/>
  <c r="X340" i="11"/>
  <c r="AJ88" i="9"/>
  <c r="X88" i="9"/>
  <c r="AH341" i="12"/>
  <c r="T340" i="11"/>
  <c r="T429" i="11" s="1"/>
  <c r="AH88" i="9"/>
  <c r="V88" i="9"/>
  <c r="AC147" i="11"/>
  <c r="AC251" i="11" s="1"/>
  <c r="Q147" i="11"/>
  <c r="Q251" i="11" s="1"/>
  <c r="AH147" i="11"/>
  <c r="AH251" i="11" s="1"/>
  <c r="AG147" i="11"/>
  <c r="AG251" i="11" s="1"/>
  <c r="H147" i="11"/>
  <c r="H251" i="11" s="1"/>
  <c r="K147" i="11"/>
  <c r="K251" i="11" s="1"/>
  <c r="G147" i="11"/>
  <c r="G251" i="11" s="1"/>
  <c r="S147" i="11"/>
  <c r="S251" i="11" s="1"/>
  <c r="AI147" i="11"/>
  <c r="AI251" i="11" s="1"/>
  <c r="E147" i="11"/>
  <c r="E251" i="11" s="1"/>
  <c r="T147" i="11"/>
  <c r="T251" i="11" s="1"/>
  <c r="V147" i="11"/>
  <c r="V251" i="11" s="1"/>
  <c r="AF147" i="11"/>
  <c r="AF251" i="11" s="1"/>
  <c r="AJ147" i="11"/>
  <c r="AJ251" i="11" s="1"/>
  <c r="F147" i="11"/>
  <c r="F251" i="11" s="1"/>
  <c r="R147" i="11"/>
  <c r="R251" i="11" s="1"/>
  <c r="M147" i="11"/>
  <c r="M251" i="11" s="1"/>
  <c r="AL147" i="11"/>
  <c r="AL251" i="11" s="1"/>
  <c r="J147" i="11"/>
  <c r="J251" i="11" s="1"/>
  <c r="AD147" i="11"/>
  <c r="AD251" i="11" s="1"/>
  <c r="U147" i="11"/>
  <c r="U251" i="11" s="1"/>
  <c r="N147" i="11"/>
  <c r="N251" i="11" s="1"/>
  <c r="W147" i="11"/>
  <c r="W251" i="11" s="1"/>
  <c r="L147" i="11"/>
  <c r="L251" i="11" s="1"/>
  <c r="I147" i="11"/>
  <c r="I251" i="11" s="1"/>
  <c r="AK147" i="11"/>
  <c r="AK251" i="11" s="1"/>
  <c r="Y147" i="11"/>
  <c r="Y251" i="11" s="1"/>
  <c r="Z147" i="11"/>
  <c r="Z251" i="11" s="1"/>
  <c r="X147" i="11"/>
  <c r="X251" i="11" s="1"/>
  <c r="AE147" i="11"/>
  <c r="AE251" i="11" s="1"/>
  <c r="AQ450" i="13"/>
  <c r="BC450" i="13"/>
  <c r="R340" i="11"/>
  <c r="AL341" i="12"/>
  <c r="D341" i="12"/>
  <c r="D430" i="12" s="1"/>
  <c r="Q341" i="12"/>
  <c r="R341" i="12"/>
  <c r="T341" i="12"/>
  <c r="V341" i="12"/>
  <c r="S341" i="12"/>
  <c r="Z341" i="12"/>
  <c r="G341" i="12"/>
  <c r="L341" i="12"/>
  <c r="AG341" i="12"/>
  <c r="H341" i="12"/>
  <c r="X341" i="12"/>
  <c r="X430" i="12" s="1"/>
  <c r="E341" i="12"/>
  <c r="AE341" i="12"/>
  <c r="J341" i="12"/>
  <c r="I341" i="12"/>
  <c r="AD341" i="12"/>
  <c r="AF341" i="12"/>
  <c r="AK341" i="12"/>
  <c r="K341" i="12"/>
  <c r="AC341" i="12"/>
  <c r="D340" i="11"/>
  <c r="D429" i="11" s="1"/>
  <c r="Q340" i="11"/>
  <c r="Q429" i="11" s="1"/>
  <c r="AC340" i="11"/>
  <c r="AC429" i="11" s="1"/>
  <c r="AL340" i="11"/>
  <c r="F340" i="11"/>
  <c r="U340" i="11"/>
  <c r="W340" i="11"/>
  <c r="W429" i="11" s="1"/>
  <c r="AK340" i="11"/>
  <c r="E340" i="11"/>
  <c r="Z340" i="11"/>
  <c r="Z429" i="11" s="1"/>
  <c r="H340" i="11"/>
  <c r="AE340" i="11"/>
  <c r="AD340" i="11"/>
  <c r="Y340" i="11"/>
  <c r="AI340" i="11"/>
  <c r="J340" i="11"/>
  <c r="AH340" i="11"/>
  <c r="V340" i="11"/>
  <c r="AF340" i="11"/>
  <c r="AV450" i="13"/>
  <c r="BH450" i="13"/>
  <c r="AW450" i="13"/>
  <c r="BI450" i="13"/>
  <c r="AP450" i="13"/>
  <c r="BB450" i="13"/>
  <c r="AS450" i="13"/>
  <c r="BE450" i="13"/>
  <c r="N341" i="12"/>
  <c r="N340" i="11"/>
  <c r="T88" i="9"/>
  <c r="AF88" i="9"/>
  <c r="AD88" i="9"/>
  <c r="R88" i="9"/>
  <c r="S340" i="11"/>
  <c r="M88" i="9"/>
  <c r="M341" i="12"/>
  <c r="M340" i="11"/>
  <c r="AI88" i="9"/>
  <c r="W88" i="9"/>
  <c r="AB88" i="9"/>
  <c r="P88" i="9"/>
  <c r="Y341" i="12"/>
  <c r="Y430" i="12" s="1"/>
  <c r="G340" i="11"/>
  <c r="U88" i="9"/>
  <c r="AG88" i="9"/>
  <c r="AS450" i="14"/>
  <c r="H89" i="9"/>
  <c r="AR450" i="14"/>
  <c r="G89" i="9"/>
  <c r="AQ450" i="14"/>
  <c r="F89" i="9"/>
  <c r="AW450" i="14"/>
  <c r="L89" i="9"/>
  <c r="AO450" i="14"/>
  <c r="D89" i="9"/>
  <c r="AX450" i="14"/>
  <c r="AP450" i="14"/>
  <c r="E89" i="9"/>
  <c r="AU450" i="14"/>
  <c r="J89" i="9"/>
  <c r="AV450" i="14"/>
  <c r="K89" i="9"/>
  <c r="AT450" i="14"/>
  <c r="I89" i="9"/>
  <c r="N450" i="13"/>
  <c r="AX449" i="13"/>
  <c r="V412" i="12"/>
  <c r="AT411" i="12"/>
  <c r="T412" i="12"/>
  <c r="AR411" i="12"/>
  <c r="Q412" i="12"/>
  <c r="AO411" i="12"/>
  <c r="S412" i="12"/>
  <c r="AQ411" i="12"/>
  <c r="E414" i="12"/>
  <c r="N414" i="12"/>
  <c r="I414" i="12"/>
  <c r="H414" i="12"/>
  <c r="F414" i="12"/>
  <c r="G414" i="12"/>
  <c r="J414" i="12"/>
  <c r="K414" i="12"/>
  <c r="AV412" i="12"/>
  <c r="L413" i="12"/>
  <c r="AW412" i="12"/>
  <c r="M413" i="12"/>
  <c r="Z412" i="12"/>
  <c r="AX411" i="12"/>
  <c r="W412" i="12"/>
  <c r="AU411" i="12"/>
  <c r="R412" i="12"/>
  <c r="AP411" i="12"/>
  <c r="U412" i="12"/>
  <c r="AS411" i="12"/>
  <c r="AJ412" i="12"/>
  <c r="BH411" i="12"/>
  <c r="AF412" i="12"/>
  <c r="BD411" i="12"/>
  <c r="AE412" i="12"/>
  <c r="BC411" i="12"/>
  <c r="AI412" i="12"/>
  <c r="BG411" i="12"/>
  <c r="AL412" i="12"/>
  <c r="BJ411" i="12"/>
  <c r="AK412" i="12"/>
  <c r="BI411" i="12"/>
  <c r="AG412" i="12"/>
  <c r="BE411" i="12"/>
  <c r="AD412" i="12"/>
  <c r="BB411" i="12"/>
  <c r="AC412" i="12"/>
  <c r="BA411" i="12"/>
  <c r="AH412" i="12"/>
  <c r="BF411" i="12"/>
  <c r="F414" i="11"/>
  <c r="AR412" i="11"/>
  <c r="H413" i="11"/>
  <c r="Y412" i="11"/>
  <c r="AW411" i="11"/>
  <c r="X412" i="11"/>
  <c r="AV411" i="11"/>
  <c r="S412" i="11"/>
  <c r="AQ411" i="11"/>
  <c r="U412" i="11"/>
  <c r="AS411" i="11"/>
  <c r="M414" i="11"/>
  <c r="L414" i="11"/>
  <c r="J414" i="11"/>
  <c r="G414" i="11"/>
  <c r="I414" i="11"/>
  <c r="AU412" i="11"/>
  <c r="K413" i="11"/>
  <c r="V412" i="11"/>
  <c r="AT411" i="11"/>
  <c r="R412" i="11"/>
  <c r="AP411" i="11"/>
  <c r="AJ412" i="11"/>
  <c r="BH411" i="11"/>
  <c r="AD412" i="11"/>
  <c r="BB411" i="11"/>
  <c r="AI412" i="11"/>
  <c r="BG411" i="11"/>
  <c r="AE412" i="11"/>
  <c r="BC411" i="11"/>
  <c r="AG412" i="11"/>
  <c r="BE411" i="11"/>
  <c r="AF412" i="11"/>
  <c r="BD411" i="11"/>
  <c r="AL412" i="11"/>
  <c r="BJ411" i="11"/>
  <c r="AK412" i="11"/>
  <c r="BI411" i="11"/>
  <c r="N412" i="11"/>
  <c r="AX411" i="11"/>
  <c r="AH412" i="11"/>
  <c r="BF411" i="11"/>
  <c r="AO412" i="11"/>
  <c r="BA412" i="11"/>
  <c r="E413" i="11"/>
  <c r="C149" i="7"/>
  <c r="O148" i="7"/>
  <c r="AA148" i="7" s="1"/>
  <c r="C252" i="7"/>
  <c r="C342" i="7" s="1"/>
  <c r="C431" i="7" s="1"/>
  <c r="C146" i="6"/>
  <c r="C249" i="6"/>
  <c r="C339" i="6" s="1"/>
  <c r="C428" i="6" s="1"/>
  <c r="D252" i="12"/>
  <c r="M342" i="12" s="1"/>
  <c r="D149" i="12"/>
  <c r="P148" i="12"/>
  <c r="AB148" i="12" s="1"/>
  <c r="D251" i="11"/>
  <c r="D148" i="11"/>
  <c r="D251" i="10"/>
  <c r="D341" i="10" s="1"/>
  <c r="D430" i="10" s="1"/>
  <c r="D148" i="10"/>
  <c r="P147" i="10"/>
  <c r="AB147" i="10" s="1"/>
  <c r="D251" i="8"/>
  <c r="D341" i="8" s="1"/>
  <c r="D430" i="8" s="1"/>
  <c r="D148" i="8"/>
  <c r="AD149" i="7"/>
  <c r="S148" i="10"/>
  <c r="AE148" i="8"/>
  <c r="X146" i="6"/>
  <c r="I146" i="6"/>
  <c r="AF149" i="7"/>
  <c r="AF148" i="8"/>
  <c r="AD146" i="6"/>
  <c r="Y149" i="7"/>
  <c r="AG148" i="10"/>
  <c r="F146" i="6"/>
  <c r="J146" i="6"/>
  <c r="F149" i="7"/>
  <c r="D146" i="6"/>
  <c r="Y148" i="8"/>
  <c r="AK148" i="8"/>
  <c r="K149" i="7"/>
  <c r="S146" i="6"/>
  <c r="AG148" i="8"/>
  <c r="AJ146" i="6"/>
  <c r="L146" i="6"/>
  <c r="X148" i="10"/>
  <c r="Z148" i="10"/>
  <c r="AH149" i="7"/>
  <c r="J149" i="7"/>
  <c r="AF148" i="10"/>
  <c r="AJ148" i="10"/>
  <c r="AD148" i="10"/>
  <c r="K146" i="6"/>
  <c r="W149" i="7"/>
  <c r="H149" i="7"/>
  <c r="T148" i="8"/>
  <c r="U146" i="6"/>
  <c r="Z148" i="8"/>
  <c r="S149" i="7"/>
  <c r="V146" i="6"/>
  <c r="H146" i="6"/>
  <c r="Y148" i="10"/>
  <c r="R149" i="7"/>
  <c r="T148" i="10"/>
  <c r="AI149" i="7"/>
  <c r="D149" i="7"/>
  <c r="AE146" i="6"/>
  <c r="AJ148" i="8"/>
  <c r="U148" i="8"/>
  <c r="X149" i="7"/>
  <c r="G146" i="6"/>
  <c r="AC149" i="7"/>
  <c r="AI146" i="6"/>
  <c r="AC147" i="10"/>
  <c r="G149" i="7"/>
  <c r="AB148" i="7"/>
  <c r="AF146" i="6"/>
  <c r="AL148" i="10"/>
  <c r="AK149" i="7"/>
  <c r="E149" i="7"/>
  <c r="S148" i="8"/>
  <c r="V149" i="7"/>
  <c r="L149" i="7"/>
  <c r="AI148" i="8"/>
  <c r="AH146" i="6"/>
  <c r="X148" i="8"/>
  <c r="AE148" i="10"/>
  <c r="T146" i="6"/>
  <c r="Y146" i="6"/>
  <c r="AE149" i="7"/>
  <c r="M149" i="7"/>
  <c r="W148" i="8"/>
  <c r="AI148" i="10"/>
  <c r="W148" i="10"/>
  <c r="V148" i="8"/>
  <c r="W146" i="6"/>
  <c r="R146" i="6"/>
  <c r="D341" i="11" l="1"/>
  <c r="D430" i="11" s="1"/>
  <c r="Q341" i="11"/>
  <c r="Q430" i="11" s="1"/>
  <c r="AC341" i="11"/>
  <c r="R341" i="11"/>
  <c r="AI341" i="11"/>
  <c r="E341" i="11"/>
  <c r="AG341" i="11"/>
  <c r="G341" i="11"/>
  <c r="AJ341" i="11"/>
  <c r="AE341" i="11"/>
  <c r="AK341" i="11"/>
  <c r="I341" i="11"/>
  <c r="L341" i="11"/>
  <c r="V341" i="11"/>
  <c r="Z341" i="11"/>
  <c r="Z430" i="11" s="1"/>
  <c r="K341" i="11"/>
  <c r="X341" i="11"/>
  <c r="T341" i="11"/>
  <c r="T430" i="11" s="1"/>
  <c r="AX450" i="13"/>
  <c r="BJ450" i="13"/>
  <c r="AH342" i="12"/>
  <c r="AH341" i="11"/>
  <c r="U341" i="11"/>
  <c r="S341" i="11"/>
  <c r="E342" i="12"/>
  <c r="AG89" i="9"/>
  <c r="U89" i="9"/>
  <c r="AH89" i="9"/>
  <c r="V89" i="9"/>
  <c r="M89" i="9"/>
  <c r="AJ89" i="9"/>
  <c r="X89" i="9"/>
  <c r="AE89" i="9"/>
  <c r="S89" i="9"/>
  <c r="AL341" i="11"/>
  <c r="Z342" i="12"/>
  <c r="V342" i="12"/>
  <c r="AD341" i="11"/>
  <c r="S342" i="12"/>
  <c r="Y341" i="11"/>
  <c r="H342" i="12"/>
  <c r="R149" i="12"/>
  <c r="R253" i="12" s="1"/>
  <c r="Q149" i="12"/>
  <c r="Q253" i="12" s="1"/>
  <c r="I149" i="12"/>
  <c r="I253" i="12" s="1"/>
  <c r="AJ149" i="12"/>
  <c r="AJ253" i="12" s="1"/>
  <c r="AK149" i="12"/>
  <c r="AK253" i="12" s="1"/>
  <c r="J149" i="12"/>
  <c r="J253" i="12" s="1"/>
  <c r="Y149" i="12"/>
  <c r="Y253" i="12" s="1"/>
  <c r="M149" i="12"/>
  <c r="M253" i="12" s="1"/>
  <c r="T149" i="12"/>
  <c r="T253" i="12" s="1"/>
  <c r="AD149" i="12"/>
  <c r="AD253" i="12" s="1"/>
  <c r="K149" i="12"/>
  <c r="K253" i="12" s="1"/>
  <c r="AE149" i="12"/>
  <c r="AE253" i="12" s="1"/>
  <c r="N149" i="12"/>
  <c r="N253" i="12" s="1"/>
  <c r="X149" i="12"/>
  <c r="X253" i="12" s="1"/>
  <c r="E149" i="12"/>
  <c r="E253" i="12" s="1"/>
  <c r="U149" i="12"/>
  <c r="U253" i="12" s="1"/>
  <c r="AG149" i="12"/>
  <c r="AG253" i="12" s="1"/>
  <c r="L149" i="12"/>
  <c r="L253" i="12" s="1"/>
  <c r="AI149" i="12"/>
  <c r="AI253" i="12" s="1"/>
  <c r="V149" i="12"/>
  <c r="V253" i="12" s="1"/>
  <c r="S149" i="12"/>
  <c r="S253" i="12" s="1"/>
  <c r="F149" i="12"/>
  <c r="F253" i="12" s="1"/>
  <c r="AL149" i="12"/>
  <c r="AL253" i="12" s="1"/>
  <c r="G149" i="12"/>
  <c r="G253" i="12" s="1"/>
  <c r="Z149" i="12"/>
  <c r="Z253" i="12" s="1"/>
  <c r="W149" i="12"/>
  <c r="W253" i="12" s="1"/>
  <c r="H149" i="12"/>
  <c r="H253" i="12" s="1"/>
  <c r="AH149" i="12"/>
  <c r="AH253" i="12" s="1"/>
  <c r="AF149" i="12"/>
  <c r="AF253" i="12" s="1"/>
  <c r="AC149" i="12"/>
  <c r="AC253" i="12" s="1"/>
  <c r="J341" i="11"/>
  <c r="L342" i="12"/>
  <c r="AK88" i="9"/>
  <c r="Y88" i="9"/>
  <c r="F341" i="11"/>
  <c r="AF341" i="11"/>
  <c r="AL342" i="12"/>
  <c r="Q148" i="11"/>
  <c r="Q252" i="11" s="1"/>
  <c r="AC148" i="11"/>
  <c r="AC252" i="11" s="1"/>
  <c r="R148" i="11"/>
  <c r="R252" i="11" s="1"/>
  <c r="AH148" i="11"/>
  <c r="AH252" i="11" s="1"/>
  <c r="L148" i="11"/>
  <c r="L252" i="11" s="1"/>
  <c r="AD148" i="11"/>
  <c r="AD252" i="11" s="1"/>
  <c r="W148" i="11"/>
  <c r="W252" i="11" s="1"/>
  <c r="AE148" i="11"/>
  <c r="AE252" i="11" s="1"/>
  <c r="T148" i="11"/>
  <c r="T252" i="11" s="1"/>
  <c r="AF148" i="11"/>
  <c r="AF252" i="11" s="1"/>
  <c r="Z148" i="11"/>
  <c r="Z252" i="11" s="1"/>
  <c r="AG148" i="11"/>
  <c r="AG252" i="11" s="1"/>
  <c r="U148" i="11"/>
  <c r="U252" i="11" s="1"/>
  <c r="AJ148" i="11"/>
  <c r="AJ252" i="11" s="1"/>
  <c r="G148" i="11"/>
  <c r="G252" i="11" s="1"/>
  <c r="V148" i="11"/>
  <c r="V252" i="11" s="1"/>
  <c r="M148" i="11"/>
  <c r="M252" i="11" s="1"/>
  <c r="K148" i="11"/>
  <c r="K252" i="11" s="1"/>
  <c r="S148" i="11"/>
  <c r="S252" i="11" s="1"/>
  <c r="F148" i="11"/>
  <c r="F252" i="11" s="1"/>
  <c r="AL148" i="11"/>
  <c r="AL252" i="11" s="1"/>
  <c r="J148" i="11"/>
  <c r="J252" i="11" s="1"/>
  <c r="AK148" i="11"/>
  <c r="AK252" i="11" s="1"/>
  <c r="AI148" i="11"/>
  <c r="AI252" i="11" s="1"/>
  <c r="N148" i="11"/>
  <c r="N252" i="11" s="1"/>
  <c r="H148" i="11"/>
  <c r="H252" i="11" s="1"/>
  <c r="Y148" i="11"/>
  <c r="Y252" i="11" s="1"/>
  <c r="I148" i="11"/>
  <c r="I252" i="11" s="1"/>
  <c r="E148" i="11"/>
  <c r="E252" i="11" s="1"/>
  <c r="X148" i="11"/>
  <c r="X252" i="11" s="1"/>
  <c r="D342" i="12"/>
  <c r="D431" i="12" s="1"/>
  <c r="R342" i="12"/>
  <c r="Q342" i="12"/>
  <c r="U342" i="12"/>
  <c r="J342" i="12"/>
  <c r="X342" i="12"/>
  <c r="X431" i="12" s="1"/>
  <c r="AI342" i="12"/>
  <c r="N342" i="12"/>
  <c r="AE342" i="12"/>
  <c r="AK342" i="12"/>
  <c r="Y342" i="12"/>
  <c r="Y431" i="12" s="1"/>
  <c r="AJ342" i="12"/>
  <c r="AG342" i="12"/>
  <c r="K342" i="12"/>
  <c r="AF342" i="12"/>
  <c r="G342" i="12"/>
  <c r="T342" i="12"/>
  <c r="I342" i="12"/>
  <c r="F342" i="12"/>
  <c r="AC342" i="12"/>
  <c r="W89" i="9"/>
  <c r="AI89" i="9"/>
  <c r="AC89" i="9"/>
  <c r="Q89" i="9"/>
  <c r="AB89" i="9"/>
  <c r="P89" i="9"/>
  <c r="AD89" i="9"/>
  <c r="R89" i="9"/>
  <c r="AF89" i="9"/>
  <c r="T89" i="9"/>
  <c r="W341" i="11"/>
  <c r="W430" i="11" s="1"/>
  <c r="AD342" i="12"/>
  <c r="H341" i="11"/>
  <c r="N341" i="11"/>
  <c r="W342" i="12"/>
  <c r="M341" i="11"/>
  <c r="AO450" i="13"/>
  <c r="K415" i="12"/>
  <c r="H415" i="12"/>
  <c r="BF412" i="12"/>
  <c r="AH413" i="12"/>
  <c r="BB412" i="12"/>
  <c r="AD413" i="12"/>
  <c r="BI412" i="12"/>
  <c r="AK413" i="12"/>
  <c r="BG412" i="12"/>
  <c r="AI413" i="12"/>
  <c r="BD412" i="12"/>
  <c r="AF413" i="12"/>
  <c r="U413" i="12"/>
  <c r="AS412" i="12"/>
  <c r="W413" i="12"/>
  <c r="AU412" i="12"/>
  <c r="S413" i="12"/>
  <c r="AQ412" i="12"/>
  <c r="T413" i="12"/>
  <c r="AR412" i="12"/>
  <c r="AW413" i="12"/>
  <c r="M414" i="12"/>
  <c r="N415" i="12"/>
  <c r="AV413" i="12"/>
  <c r="L414" i="12"/>
  <c r="J415" i="12"/>
  <c r="F415" i="12"/>
  <c r="I415" i="12"/>
  <c r="E415" i="12"/>
  <c r="G415" i="12"/>
  <c r="BA412" i="12"/>
  <c r="AC413" i="12"/>
  <c r="BE412" i="12"/>
  <c r="AG413" i="12"/>
  <c r="BJ412" i="12"/>
  <c r="AL413" i="12"/>
  <c r="BC412" i="12"/>
  <c r="AE413" i="12"/>
  <c r="BH412" i="12"/>
  <c r="AJ413" i="12"/>
  <c r="R413" i="12"/>
  <c r="AP412" i="12"/>
  <c r="Z413" i="12"/>
  <c r="AX412" i="12"/>
  <c r="Q413" i="12"/>
  <c r="AO412" i="12"/>
  <c r="V413" i="12"/>
  <c r="AT412" i="12"/>
  <c r="BF412" i="11"/>
  <c r="AH413" i="11"/>
  <c r="BI412" i="11"/>
  <c r="AK413" i="11"/>
  <c r="BD412" i="11"/>
  <c r="AF413" i="11"/>
  <c r="BC412" i="11"/>
  <c r="AE413" i="11"/>
  <c r="BB412" i="11"/>
  <c r="AD413" i="11"/>
  <c r="R413" i="11"/>
  <c r="AP412" i="11"/>
  <c r="L415" i="11"/>
  <c r="U413" i="11"/>
  <c r="AS412" i="11"/>
  <c r="X413" i="11"/>
  <c r="AV412" i="11"/>
  <c r="AU413" i="11"/>
  <c r="K414" i="11"/>
  <c r="G415" i="11"/>
  <c r="J415" i="11"/>
  <c r="M415" i="11"/>
  <c r="F415" i="11"/>
  <c r="AR413" i="11"/>
  <c r="H414" i="11"/>
  <c r="AX412" i="11"/>
  <c r="N413" i="11"/>
  <c r="BJ412" i="11"/>
  <c r="AL413" i="11"/>
  <c r="BE412" i="11"/>
  <c r="AG413" i="11"/>
  <c r="BG412" i="11"/>
  <c r="AI413" i="11"/>
  <c r="BH412" i="11"/>
  <c r="AJ413" i="11"/>
  <c r="V413" i="11"/>
  <c r="AT412" i="11"/>
  <c r="I415" i="11"/>
  <c r="S413" i="11"/>
  <c r="AQ412" i="11"/>
  <c r="Y413" i="11"/>
  <c r="AW412" i="11"/>
  <c r="AO413" i="11"/>
  <c r="BA413" i="11"/>
  <c r="E414" i="11"/>
  <c r="AC430" i="11"/>
  <c r="C250" i="6"/>
  <c r="C340" i="6" s="1"/>
  <c r="C429" i="6" s="1"/>
  <c r="C147" i="6"/>
  <c r="C150" i="7"/>
  <c r="O149" i="7"/>
  <c r="AA149" i="7" s="1"/>
  <c r="C253" i="7"/>
  <c r="C343" i="7" s="1"/>
  <c r="C432" i="7" s="1"/>
  <c r="D253" i="12"/>
  <c r="T343" i="12" s="1"/>
  <c r="D150" i="12"/>
  <c r="P149" i="12"/>
  <c r="AB149" i="12" s="1"/>
  <c r="D252" i="11"/>
  <c r="Y342" i="11" s="1"/>
  <c r="D149" i="11"/>
  <c r="D252" i="10"/>
  <c r="D342" i="10" s="1"/>
  <c r="D431" i="10" s="1"/>
  <c r="D149" i="10"/>
  <c r="P148" i="10"/>
  <c r="AB148" i="10" s="1"/>
  <c r="D252" i="8"/>
  <c r="D342" i="8" s="1"/>
  <c r="D431" i="8" s="1"/>
  <c r="D149" i="8"/>
  <c r="L147" i="6"/>
  <c r="Z149" i="10"/>
  <c r="AF150" i="7"/>
  <c r="AB149" i="7"/>
  <c r="AE149" i="8"/>
  <c r="AJ147" i="6"/>
  <c r="AH150" i="7"/>
  <c r="J150" i="7"/>
  <c r="U149" i="8"/>
  <c r="K150" i="7"/>
  <c r="AG149" i="8"/>
  <c r="X147" i="6"/>
  <c r="K147" i="6"/>
  <c r="R150" i="7"/>
  <c r="T149" i="8"/>
  <c r="T147" i="6"/>
  <c r="I147" i="6"/>
  <c r="AI150" i="7"/>
  <c r="G150" i="7"/>
  <c r="Y147" i="6"/>
  <c r="X149" i="8"/>
  <c r="AF147" i="6"/>
  <c r="M150" i="7"/>
  <c r="J147" i="6"/>
  <c r="S150" i="7"/>
  <c r="Y149" i="8"/>
  <c r="Y150" i="7"/>
  <c r="AK149" i="8"/>
  <c r="W150" i="7"/>
  <c r="R147" i="6"/>
  <c r="S147" i="6"/>
  <c r="S149" i="8"/>
  <c r="D150" i="7"/>
  <c r="AJ149" i="10"/>
  <c r="AF149" i="8"/>
  <c r="AH147" i="6"/>
  <c r="V150" i="7"/>
  <c r="L150" i="7"/>
  <c r="W149" i="10"/>
  <c r="F150" i="7"/>
  <c r="AE147" i="6"/>
  <c r="H150" i="7"/>
  <c r="Z149" i="8"/>
  <c r="AF149" i="10"/>
  <c r="AE150" i="7"/>
  <c r="AI149" i="8"/>
  <c r="AD150" i="7"/>
  <c r="AD149" i="10"/>
  <c r="D147" i="6"/>
  <c r="AK150" i="7"/>
  <c r="E150" i="7"/>
  <c r="AI149" i="10"/>
  <c r="U147" i="6"/>
  <c r="V147" i="6"/>
  <c r="AC150" i="7"/>
  <c r="AG149" i="10"/>
  <c r="W149" i="8"/>
  <c r="V149" i="8"/>
  <c r="X149" i="10"/>
  <c r="W147" i="6"/>
  <c r="AE149" i="10"/>
  <c r="AL149" i="10"/>
  <c r="S149" i="10"/>
  <c r="G147" i="6"/>
  <c r="X150" i="7"/>
  <c r="T149" i="10"/>
  <c r="AD147" i="6"/>
  <c r="Y149" i="10"/>
  <c r="H147" i="6"/>
  <c r="AC148" i="10"/>
  <c r="AJ149" i="8"/>
  <c r="AI147" i="6"/>
  <c r="F147" i="6"/>
  <c r="H343" i="12" l="1"/>
  <c r="AI342" i="11"/>
  <c r="Z342" i="11"/>
  <c r="Z431" i="11" s="1"/>
  <c r="Q150" i="12"/>
  <c r="Q254" i="12" s="1"/>
  <c r="R150" i="12"/>
  <c r="R254" i="12" s="1"/>
  <c r="I150" i="12"/>
  <c r="I254" i="12" s="1"/>
  <c r="J150" i="12"/>
  <c r="J254" i="12" s="1"/>
  <c r="AI150" i="12"/>
  <c r="AI254" i="12" s="1"/>
  <c r="AL150" i="12"/>
  <c r="AL254" i="12" s="1"/>
  <c r="G150" i="12"/>
  <c r="G254" i="12" s="1"/>
  <c r="N150" i="12"/>
  <c r="N254" i="12" s="1"/>
  <c r="AD150" i="12"/>
  <c r="AD254" i="12" s="1"/>
  <c r="K150" i="12"/>
  <c r="K254" i="12" s="1"/>
  <c r="V150" i="12"/>
  <c r="V254" i="12" s="1"/>
  <c r="X150" i="12"/>
  <c r="X254" i="12" s="1"/>
  <c r="T150" i="12"/>
  <c r="T254" i="12" s="1"/>
  <c r="S150" i="12"/>
  <c r="S254" i="12" s="1"/>
  <c r="E150" i="12"/>
  <c r="E254" i="12" s="1"/>
  <c r="U150" i="12"/>
  <c r="U254" i="12" s="1"/>
  <c r="L150" i="12"/>
  <c r="L254" i="12" s="1"/>
  <c r="AJ150" i="12"/>
  <c r="AJ254" i="12" s="1"/>
  <c r="AK150" i="12"/>
  <c r="AK254" i="12" s="1"/>
  <c r="AG150" i="12"/>
  <c r="AG254" i="12" s="1"/>
  <c r="Y150" i="12"/>
  <c r="Y254" i="12" s="1"/>
  <c r="F150" i="12"/>
  <c r="F254" i="12" s="1"/>
  <c r="AE150" i="12"/>
  <c r="AE254" i="12" s="1"/>
  <c r="AH150" i="12"/>
  <c r="AH254" i="12" s="1"/>
  <c r="AF150" i="12"/>
  <c r="AF254" i="12" s="1"/>
  <c r="H150" i="12"/>
  <c r="H254" i="12" s="1"/>
  <c r="W150" i="12"/>
  <c r="W254" i="12" s="1"/>
  <c r="M150" i="12"/>
  <c r="M254" i="12" s="1"/>
  <c r="Z150" i="12"/>
  <c r="Z254" i="12" s="1"/>
  <c r="AC150" i="12"/>
  <c r="AC254" i="12" s="1"/>
  <c r="AF343" i="12"/>
  <c r="I342" i="11"/>
  <c r="T342" i="11"/>
  <c r="T431" i="11" s="1"/>
  <c r="AC149" i="11"/>
  <c r="AC253" i="11" s="1"/>
  <c r="Q149" i="11"/>
  <c r="Q253" i="11" s="1"/>
  <c r="T149" i="11"/>
  <c r="T253" i="11" s="1"/>
  <c r="S149" i="11"/>
  <c r="S253" i="11" s="1"/>
  <c r="Z149" i="11"/>
  <c r="Z253" i="11" s="1"/>
  <c r="Y149" i="11"/>
  <c r="Y253" i="11" s="1"/>
  <c r="K149" i="11"/>
  <c r="K253" i="11" s="1"/>
  <c r="AJ149" i="11"/>
  <c r="AJ253" i="11" s="1"/>
  <c r="V149" i="11"/>
  <c r="V253" i="11" s="1"/>
  <c r="J149" i="11"/>
  <c r="J253" i="11" s="1"/>
  <c r="U149" i="11"/>
  <c r="U253" i="11" s="1"/>
  <c r="AK149" i="11"/>
  <c r="AK253" i="11" s="1"/>
  <c r="AF149" i="11"/>
  <c r="AF253" i="11" s="1"/>
  <c r="F149" i="11"/>
  <c r="F253" i="11" s="1"/>
  <c r="M149" i="11"/>
  <c r="M253" i="11" s="1"/>
  <c r="G149" i="11"/>
  <c r="G253" i="11" s="1"/>
  <c r="R149" i="11"/>
  <c r="R253" i="11" s="1"/>
  <c r="AH149" i="11"/>
  <c r="AH253" i="11" s="1"/>
  <c r="L149" i="11"/>
  <c r="L253" i="11" s="1"/>
  <c r="AG149" i="11"/>
  <c r="AG253" i="11" s="1"/>
  <c r="E149" i="11"/>
  <c r="E253" i="11" s="1"/>
  <c r="N149" i="11"/>
  <c r="N253" i="11" s="1"/>
  <c r="AE149" i="11"/>
  <c r="AE253" i="11" s="1"/>
  <c r="AI149" i="11"/>
  <c r="AI253" i="11" s="1"/>
  <c r="W149" i="11"/>
  <c r="W253" i="11" s="1"/>
  <c r="X149" i="11"/>
  <c r="X253" i="11" s="1"/>
  <c r="AL149" i="11"/>
  <c r="AL253" i="11" s="1"/>
  <c r="AD149" i="11"/>
  <c r="AD253" i="11" s="1"/>
  <c r="I149" i="11"/>
  <c r="I253" i="11" s="1"/>
  <c r="H149" i="11"/>
  <c r="H253" i="11" s="1"/>
  <c r="D343" i="12"/>
  <c r="D432" i="12" s="1"/>
  <c r="Q343" i="12"/>
  <c r="R343" i="12"/>
  <c r="L343" i="12"/>
  <c r="AG343" i="12"/>
  <c r="AH343" i="12"/>
  <c r="AL343" i="12"/>
  <c r="I343" i="12"/>
  <c r="W343" i="12"/>
  <c r="N343" i="12"/>
  <c r="U343" i="12"/>
  <c r="M343" i="12"/>
  <c r="V343" i="12"/>
  <c r="E343" i="12"/>
  <c r="S343" i="12"/>
  <c r="AD343" i="12"/>
  <c r="F343" i="12"/>
  <c r="AI343" i="12"/>
  <c r="X343" i="12"/>
  <c r="X432" i="12" s="1"/>
  <c r="Z343" i="12"/>
  <c r="AK343" i="12"/>
  <c r="J343" i="12"/>
  <c r="Y343" i="12"/>
  <c r="Y432" i="12" s="1"/>
  <c r="AJ343" i="12"/>
  <c r="AC343" i="12"/>
  <c r="X342" i="11"/>
  <c r="K343" i="12"/>
  <c r="AK342" i="11"/>
  <c r="AE343" i="12"/>
  <c r="AK89" i="9"/>
  <c r="Y89" i="9"/>
  <c r="D342" i="11"/>
  <c r="D431" i="11" s="1"/>
  <c r="Q342" i="11"/>
  <c r="Q431" i="11" s="1"/>
  <c r="AC342" i="11"/>
  <c r="N342" i="11"/>
  <c r="U342" i="11"/>
  <c r="J342" i="11"/>
  <c r="M342" i="11"/>
  <c r="V342" i="11"/>
  <c r="H342" i="11"/>
  <c r="AG342" i="11"/>
  <c r="W342" i="11"/>
  <c r="W431" i="11" s="1"/>
  <c r="AD342" i="11"/>
  <c r="R342" i="11"/>
  <c r="AH342" i="11"/>
  <c r="F342" i="11"/>
  <c r="AJ342" i="11"/>
  <c r="AF342" i="11"/>
  <c r="E342" i="11"/>
  <c r="S342" i="11"/>
  <c r="G342" i="11"/>
  <c r="K342" i="11"/>
  <c r="AL342" i="11"/>
  <c r="G343" i="12"/>
  <c r="AE342" i="11"/>
  <c r="L342" i="11"/>
  <c r="BA413" i="12"/>
  <c r="AC414" i="12"/>
  <c r="AW414" i="12"/>
  <c r="M415" i="12"/>
  <c r="V414" i="12"/>
  <c r="AT413" i="12"/>
  <c r="Z414" i="12"/>
  <c r="AX413" i="12"/>
  <c r="S414" i="12"/>
  <c r="AQ413" i="12"/>
  <c r="U414" i="12"/>
  <c r="AS413" i="12"/>
  <c r="BH413" i="12"/>
  <c r="AJ414" i="12"/>
  <c r="E416" i="12"/>
  <c r="AV414" i="12"/>
  <c r="L415" i="12"/>
  <c r="BG413" i="12"/>
  <c r="AI414" i="12"/>
  <c r="BB413" i="12"/>
  <c r="AD414" i="12"/>
  <c r="BC413" i="12"/>
  <c r="AE414" i="12"/>
  <c r="BE413" i="12"/>
  <c r="AG414" i="12"/>
  <c r="G416" i="12"/>
  <c r="I416" i="12"/>
  <c r="J416" i="12"/>
  <c r="N416" i="12"/>
  <c r="BD413" i="12"/>
  <c r="AF414" i="12"/>
  <c r="BI413" i="12"/>
  <c r="AK414" i="12"/>
  <c r="BF413" i="12"/>
  <c r="AH414" i="12"/>
  <c r="K416" i="12"/>
  <c r="BJ413" i="12"/>
  <c r="AL414" i="12"/>
  <c r="F416" i="12"/>
  <c r="H416" i="12"/>
  <c r="Q414" i="12"/>
  <c r="AO413" i="12"/>
  <c r="R414" i="12"/>
  <c r="AP413" i="12"/>
  <c r="T414" i="12"/>
  <c r="AR413" i="12"/>
  <c r="W414" i="12"/>
  <c r="AU413" i="12"/>
  <c r="BH413" i="11"/>
  <c r="AJ414" i="11"/>
  <c r="Y414" i="11"/>
  <c r="AW413" i="11"/>
  <c r="F416" i="11"/>
  <c r="U414" i="11"/>
  <c r="AS413" i="11"/>
  <c r="R414" i="11"/>
  <c r="AP413" i="11"/>
  <c r="BE413" i="11"/>
  <c r="AG414" i="11"/>
  <c r="J416" i="11"/>
  <c r="BC413" i="11"/>
  <c r="AE414" i="11"/>
  <c r="BG413" i="11"/>
  <c r="AI414" i="11"/>
  <c r="BJ413" i="11"/>
  <c r="AL414" i="11"/>
  <c r="AR414" i="11"/>
  <c r="H415" i="11"/>
  <c r="M416" i="11"/>
  <c r="BB413" i="11"/>
  <c r="AD414" i="11"/>
  <c r="BD413" i="11"/>
  <c r="AF414" i="11"/>
  <c r="BF413" i="11"/>
  <c r="AH414" i="11"/>
  <c r="I416" i="11"/>
  <c r="AX413" i="11"/>
  <c r="N414" i="11"/>
  <c r="AU414" i="11"/>
  <c r="K415" i="11"/>
  <c r="BI413" i="11"/>
  <c r="AK414" i="11"/>
  <c r="S414" i="11"/>
  <c r="AQ413" i="11"/>
  <c r="V414" i="11"/>
  <c r="AT413" i="11"/>
  <c r="G416" i="11"/>
  <c r="X414" i="11"/>
  <c r="AV413" i="11"/>
  <c r="L416" i="11"/>
  <c r="BA414" i="11"/>
  <c r="AO414" i="11"/>
  <c r="E415" i="11"/>
  <c r="AC431" i="11"/>
  <c r="C151" i="7"/>
  <c r="O150" i="7"/>
  <c r="AA150" i="7" s="1"/>
  <c r="C254" i="7"/>
  <c r="C344" i="7" s="1"/>
  <c r="C433" i="7" s="1"/>
  <c r="C251" i="6"/>
  <c r="C341" i="6" s="1"/>
  <c r="C430" i="6" s="1"/>
  <c r="C148" i="6"/>
  <c r="D254" i="12"/>
  <c r="K344" i="12" s="1"/>
  <c r="D151" i="12"/>
  <c r="P150" i="12"/>
  <c r="AB150" i="12" s="1"/>
  <c r="D253" i="11"/>
  <c r="E343" i="11" s="1"/>
  <c r="D150" i="11"/>
  <c r="D253" i="10"/>
  <c r="D343" i="10" s="1"/>
  <c r="D432" i="10" s="1"/>
  <c r="D150" i="10"/>
  <c r="P149" i="10"/>
  <c r="AB149" i="10" s="1"/>
  <c r="D253" i="8"/>
  <c r="D343" i="8" s="1"/>
  <c r="D432" i="8" s="1"/>
  <c r="D150" i="8"/>
  <c r="V151" i="7"/>
  <c r="L151" i="7"/>
  <c r="L148" i="6"/>
  <c r="AC149" i="10"/>
  <c r="AJ150" i="8"/>
  <c r="D148" i="6"/>
  <c r="AD150" i="10"/>
  <c r="U150" i="8"/>
  <c r="W151" i="7"/>
  <c r="H151" i="7"/>
  <c r="AE150" i="8"/>
  <c r="X151" i="7"/>
  <c r="M151" i="7"/>
  <c r="R148" i="6"/>
  <c r="X150" i="8"/>
  <c r="D151" i="7"/>
  <c r="J148" i="6"/>
  <c r="AE150" i="10"/>
  <c r="J151" i="7"/>
  <c r="T150" i="8"/>
  <c r="AF150" i="10"/>
  <c r="W150" i="8"/>
  <c r="S148" i="6"/>
  <c r="V148" i="6"/>
  <c r="AC151" i="7"/>
  <c r="AF148" i="6"/>
  <c r="H148" i="6"/>
  <c r="AI150" i="10"/>
  <c r="Y150" i="8"/>
  <c r="G148" i="6"/>
  <c r="AG150" i="10"/>
  <c r="V150" i="8"/>
  <c r="AE151" i="7"/>
  <c r="AH148" i="6"/>
  <c r="AL150" i="10"/>
  <c r="AD151" i="7"/>
  <c r="X148" i="6"/>
  <c r="AI148" i="6"/>
  <c r="AK151" i="7"/>
  <c r="E151" i="7"/>
  <c r="T148" i="6"/>
  <c r="S150" i="8"/>
  <c r="AJ148" i="6"/>
  <c r="W148" i="6"/>
  <c r="AI150" i="8"/>
  <c r="G151" i="7"/>
  <c r="AF151" i="7"/>
  <c r="AJ150" i="10"/>
  <c r="Y151" i="7"/>
  <c r="U148" i="6"/>
  <c r="AB150" i="7"/>
  <c r="Y150" i="10"/>
  <c r="F151" i="7"/>
  <c r="Z150" i="10"/>
  <c r="S150" i="10"/>
  <c r="W150" i="10"/>
  <c r="R151" i="7"/>
  <c r="Y148" i="6"/>
  <c r="X150" i="10"/>
  <c r="AI151" i="7"/>
  <c r="K148" i="6"/>
  <c r="F148" i="6"/>
  <c r="S151" i="7"/>
  <c r="AD148" i="6"/>
  <c r="AE148" i="6"/>
  <c r="AK150" i="8"/>
  <c r="AH151" i="7"/>
  <c r="Z150" i="8"/>
  <c r="T150" i="10"/>
  <c r="K151" i="7"/>
  <c r="AG150" i="8"/>
  <c r="AF150" i="8"/>
  <c r="I148" i="6"/>
  <c r="R151" i="12" l="1"/>
  <c r="R255" i="12" s="1"/>
  <c r="Q151" i="12"/>
  <c r="Q255" i="12" s="1"/>
  <c r="N151" i="12"/>
  <c r="N255" i="12" s="1"/>
  <c r="T151" i="12"/>
  <c r="T255" i="12" s="1"/>
  <c r="L151" i="12"/>
  <c r="L255" i="12" s="1"/>
  <c r="AE151" i="12"/>
  <c r="AE255" i="12" s="1"/>
  <c r="V151" i="12"/>
  <c r="V255" i="12" s="1"/>
  <c r="AL151" i="12"/>
  <c r="AL255" i="12" s="1"/>
  <c r="G151" i="12"/>
  <c r="G255" i="12" s="1"/>
  <c r="AK151" i="12"/>
  <c r="AK255" i="12" s="1"/>
  <c r="U151" i="12"/>
  <c r="U255" i="12" s="1"/>
  <c r="AG151" i="12"/>
  <c r="AG255" i="12" s="1"/>
  <c r="AD151" i="12"/>
  <c r="AD255" i="12" s="1"/>
  <c r="K151" i="12"/>
  <c r="K255" i="12" s="1"/>
  <c r="AI151" i="12"/>
  <c r="AI255" i="12" s="1"/>
  <c r="I151" i="12"/>
  <c r="I255" i="12" s="1"/>
  <c r="E151" i="12"/>
  <c r="E255" i="12" s="1"/>
  <c r="F151" i="12"/>
  <c r="F255" i="12" s="1"/>
  <c r="X151" i="12"/>
  <c r="X255" i="12" s="1"/>
  <c r="AJ151" i="12"/>
  <c r="AJ255" i="12" s="1"/>
  <c r="S151" i="12"/>
  <c r="S255" i="12" s="1"/>
  <c r="J151" i="12"/>
  <c r="J255" i="12" s="1"/>
  <c r="Y151" i="12"/>
  <c r="Y255" i="12" s="1"/>
  <c r="W151" i="12"/>
  <c r="W255" i="12" s="1"/>
  <c r="M151" i="12"/>
  <c r="M255" i="12" s="1"/>
  <c r="H151" i="12"/>
  <c r="H255" i="12" s="1"/>
  <c r="Z151" i="12"/>
  <c r="Z255" i="12" s="1"/>
  <c r="AF151" i="12"/>
  <c r="AF255" i="12" s="1"/>
  <c r="AH151" i="12"/>
  <c r="AH255" i="12" s="1"/>
  <c r="AC151" i="12"/>
  <c r="AC255" i="12" s="1"/>
  <c r="G343" i="11"/>
  <c r="AK344" i="12"/>
  <c r="AG343" i="11"/>
  <c r="X344" i="12"/>
  <c r="X433" i="12" s="1"/>
  <c r="T343" i="11"/>
  <c r="T432" i="11" s="1"/>
  <c r="AC150" i="11"/>
  <c r="AC254" i="11" s="1"/>
  <c r="Q150" i="11"/>
  <c r="Q254" i="11" s="1"/>
  <c r="AF150" i="11"/>
  <c r="AF254" i="11" s="1"/>
  <c r="R150" i="11"/>
  <c r="R254" i="11" s="1"/>
  <c r="L150" i="11"/>
  <c r="L254" i="11" s="1"/>
  <c r="Z150" i="11"/>
  <c r="Z254" i="11" s="1"/>
  <c r="I150" i="11"/>
  <c r="I254" i="11" s="1"/>
  <c r="J150" i="11"/>
  <c r="J254" i="11" s="1"/>
  <c r="U150" i="11"/>
  <c r="U254" i="11" s="1"/>
  <c r="Y150" i="11"/>
  <c r="Y254" i="11" s="1"/>
  <c r="K150" i="11"/>
  <c r="K254" i="11" s="1"/>
  <c r="AJ150" i="11"/>
  <c r="AJ254" i="11" s="1"/>
  <c r="G150" i="11"/>
  <c r="G254" i="11" s="1"/>
  <c r="M150" i="11"/>
  <c r="M254" i="11" s="1"/>
  <c r="AG150" i="11"/>
  <c r="AG254" i="11" s="1"/>
  <c r="E150" i="11"/>
  <c r="E254" i="11" s="1"/>
  <c r="T150" i="11"/>
  <c r="T254" i="11" s="1"/>
  <c r="V150" i="11"/>
  <c r="V254" i="11" s="1"/>
  <c r="S150" i="11"/>
  <c r="S254" i="11" s="1"/>
  <c r="F150" i="11"/>
  <c r="F254" i="11" s="1"/>
  <c r="AH150" i="11"/>
  <c r="AH254" i="11" s="1"/>
  <c r="AL150" i="11"/>
  <c r="AL254" i="11" s="1"/>
  <c r="AD150" i="11"/>
  <c r="AD254" i="11" s="1"/>
  <c r="AK150" i="11"/>
  <c r="AK254" i="11" s="1"/>
  <c r="H150" i="11"/>
  <c r="H254" i="11" s="1"/>
  <c r="AE150" i="11"/>
  <c r="AE254" i="11" s="1"/>
  <c r="W150" i="11"/>
  <c r="W254" i="11" s="1"/>
  <c r="N150" i="11"/>
  <c r="N254" i="11" s="1"/>
  <c r="AI150" i="11"/>
  <c r="AI254" i="11" s="1"/>
  <c r="X150" i="11"/>
  <c r="X254" i="11" s="1"/>
  <c r="D344" i="12"/>
  <c r="D433" i="12" s="1"/>
  <c r="R344" i="12"/>
  <c r="Q344" i="12"/>
  <c r="J344" i="12"/>
  <c r="AJ344" i="12"/>
  <c r="AL344" i="12"/>
  <c r="AI344" i="12"/>
  <c r="AE344" i="12"/>
  <c r="T344" i="12"/>
  <c r="AH344" i="12"/>
  <c r="H344" i="12"/>
  <c r="W344" i="12"/>
  <c r="L344" i="12"/>
  <c r="U344" i="12"/>
  <c r="S344" i="12"/>
  <c r="G344" i="12"/>
  <c r="I344" i="12"/>
  <c r="AF344" i="12"/>
  <c r="S343" i="11"/>
  <c r="N344" i="12"/>
  <c r="V343" i="11"/>
  <c r="F344" i="12"/>
  <c r="E344" i="12"/>
  <c r="D343" i="11"/>
  <c r="D432" i="11" s="1"/>
  <c r="AC343" i="11"/>
  <c r="Q343" i="11"/>
  <c r="Q432" i="11" s="1"/>
  <c r="W343" i="11"/>
  <c r="W432" i="11" s="1"/>
  <c r="AK343" i="11"/>
  <c r="AF343" i="11"/>
  <c r="F343" i="11"/>
  <c r="M343" i="11"/>
  <c r="AD343" i="11"/>
  <c r="AI343" i="11"/>
  <c r="AL343" i="11"/>
  <c r="K343" i="11"/>
  <c r="X343" i="11"/>
  <c r="U343" i="11"/>
  <c r="I343" i="11"/>
  <c r="N343" i="11"/>
  <c r="J343" i="11"/>
  <c r="M344" i="12"/>
  <c r="R343" i="11"/>
  <c r="Y343" i="11"/>
  <c r="AG344" i="12"/>
  <c r="AH343" i="11"/>
  <c r="AC344" i="12"/>
  <c r="AJ343" i="11"/>
  <c r="V344" i="12"/>
  <c r="Z343" i="11"/>
  <c r="Z432" i="11" s="1"/>
  <c r="Z344" i="12"/>
  <c r="AE343" i="11"/>
  <c r="AD344" i="12"/>
  <c r="L343" i="11"/>
  <c r="Y344" i="12"/>
  <c r="Y433" i="12" s="1"/>
  <c r="H343" i="11"/>
  <c r="BF414" i="12"/>
  <c r="AH415" i="12"/>
  <c r="E417" i="12"/>
  <c r="W415" i="12"/>
  <c r="AU414" i="12"/>
  <c r="R415" i="12"/>
  <c r="AP414" i="12"/>
  <c r="U415" i="12"/>
  <c r="AS414" i="12"/>
  <c r="Z415" i="12"/>
  <c r="AX414" i="12"/>
  <c r="H417" i="12"/>
  <c r="BD414" i="12"/>
  <c r="AF415" i="12"/>
  <c r="G417" i="12"/>
  <c r="BG414" i="12"/>
  <c r="AI415" i="12"/>
  <c r="AW415" i="12"/>
  <c r="M416" i="12"/>
  <c r="F417" i="12"/>
  <c r="K417" i="12"/>
  <c r="BI414" i="12"/>
  <c r="AK415" i="12"/>
  <c r="N417" i="12"/>
  <c r="I417" i="12"/>
  <c r="BE414" i="12"/>
  <c r="AG415" i="12"/>
  <c r="BB414" i="12"/>
  <c r="AD415" i="12"/>
  <c r="AV415" i="12"/>
  <c r="L416" i="12"/>
  <c r="BH414" i="12"/>
  <c r="AJ415" i="12"/>
  <c r="BA414" i="12"/>
  <c r="AC415" i="12"/>
  <c r="BJ414" i="12"/>
  <c r="AL415" i="12"/>
  <c r="J417" i="12"/>
  <c r="BC414" i="12"/>
  <c r="AE415" i="12"/>
  <c r="T415" i="12"/>
  <c r="AR414" i="12"/>
  <c r="Q415" i="12"/>
  <c r="AO414" i="12"/>
  <c r="S415" i="12"/>
  <c r="AQ414" i="12"/>
  <c r="V415" i="12"/>
  <c r="AT414" i="12"/>
  <c r="AU415" i="11"/>
  <c r="K416" i="11"/>
  <c r="BJ414" i="11"/>
  <c r="AL415" i="11"/>
  <c r="S415" i="11"/>
  <c r="AQ414" i="11"/>
  <c r="U415" i="11"/>
  <c r="AS414" i="11"/>
  <c r="Y415" i="11"/>
  <c r="AW414" i="11"/>
  <c r="G417" i="11"/>
  <c r="I417" i="11"/>
  <c r="AF415" i="11"/>
  <c r="BD414" i="11"/>
  <c r="BC414" i="11"/>
  <c r="AE415" i="11"/>
  <c r="BE414" i="11"/>
  <c r="AG415" i="11"/>
  <c r="BI414" i="11"/>
  <c r="AK415" i="11"/>
  <c r="AX414" i="11"/>
  <c r="N415" i="11"/>
  <c r="BF414" i="11"/>
  <c r="AH415" i="11"/>
  <c r="BB414" i="11"/>
  <c r="AD415" i="11"/>
  <c r="AR415" i="11"/>
  <c r="H416" i="11"/>
  <c r="BG414" i="11"/>
  <c r="AI415" i="11"/>
  <c r="J417" i="11"/>
  <c r="F417" i="11"/>
  <c r="BH414" i="11"/>
  <c r="AJ415" i="11"/>
  <c r="L417" i="11"/>
  <c r="M417" i="11"/>
  <c r="X415" i="11"/>
  <c r="AV414" i="11"/>
  <c r="V415" i="11"/>
  <c r="AT414" i="11"/>
  <c r="R415" i="11"/>
  <c r="AP414" i="11"/>
  <c r="AO415" i="11"/>
  <c r="BA415" i="11"/>
  <c r="E416" i="11"/>
  <c r="AC432" i="11"/>
  <c r="C252" i="6"/>
  <c r="C342" i="6" s="1"/>
  <c r="C431" i="6" s="1"/>
  <c r="C149" i="6"/>
  <c r="C152" i="7"/>
  <c r="O151" i="7"/>
  <c r="AA151" i="7" s="1"/>
  <c r="C255" i="7"/>
  <c r="C345" i="7" s="1"/>
  <c r="C434" i="7" s="1"/>
  <c r="D255" i="12"/>
  <c r="D152" i="12"/>
  <c r="P151" i="12"/>
  <c r="AB151" i="12" s="1"/>
  <c r="D254" i="11"/>
  <c r="D151" i="11"/>
  <c r="D254" i="10"/>
  <c r="D344" i="10" s="1"/>
  <c r="D433" i="10" s="1"/>
  <c r="D151" i="10"/>
  <c r="P150" i="10"/>
  <c r="AB150" i="10" s="1"/>
  <c r="D254" i="8"/>
  <c r="D344" i="8" s="1"/>
  <c r="D433" i="8" s="1"/>
  <c r="D151" i="8"/>
  <c r="AD152" i="7"/>
  <c r="Y151" i="10"/>
  <c r="L149" i="6"/>
  <c r="Z151" i="10"/>
  <c r="U149" i="6"/>
  <c r="AF149" i="6"/>
  <c r="AF151" i="8"/>
  <c r="D152" i="7"/>
  <c r="S149" i="6"/>
  <c r="X151" i="8"/>
  <c r="Y152" i="7"/>
  <c r="T151" i="10"/>
  <c r="AI149" i="6"/>
  <c r="W152" i="7"/>
  <c r="F152" i="7"/>
  <c r="F149" i="6"/>
  <c r="Y149" i="6"/>
  <c r="G149" i="6"/>
  <c r="AE152" i="7"/>
  <c r="H152" i="7"/>
  <c r="D149" i="6"/>
  <c r="W151" i="8"/>
  <c r="U151" i="8"/>
  <c r="AE151" i="8"/>
  <c r="S151" i="10"/>
  <c r="V151" i="8"/>
  <c r="V152" i="7"/>
  <c r="V149" i="6"/>
  <c r="R152" i="7"/>
  <c r="K149" i="6"/>
  <c r="X152" i="7"/>
  <c r="X149" i="6"/>
  <c r="AJ151" i="8"/>
  <c r="AG151" i="8"/>
  <c r="AL151" i="10"/>
  <c r="AC152" i="7"/>
  <c r="W149" i="6"/>
  <c r="K152" i="7"/>
  <c r="AH149" i="6"/>
  <c r="AD151" i="10"/>
  <c r="AI152" i="7"/>
  <c r="AC150" i="10"/>
  <c r="AD149" i="6"/>
  <c r="S151" i="8"/>
  <c r="T149" i="6"/>
  <c r="AE151" i="10"/>
  <c r="AK152" i="7"/>
  <c r="E152" i="7"/>
  <c r="H149" i="6"/>
  <c r="AH152" i="7"/>
  <c r="J152" i="7"/>
  <c r="AK151" i="8"/>
  <c r="AG151" i="10"/>
  <c r="J149" i="6"/>
  <c r="G152" i="7"/>
  <c r="AE149" i="6"/>
  <c r="AJ149" i="6"/>
  <c r="S152" i="7"/>
  <c r="X151" i="10"/>
  <c r="L152" i="7"/>
  <c r="W151" i="10"/>
  <c r="AB151" i="7"/>
  <c r="Z151" i="8"/>
  <c r="M152" i="7"/>
  <c r="R149" i="6"/>
  <c r="AF151" i="10"/>
  <c r="AF152" i="7"/>
  <c r="AI151" i="10"/>
  <c r="T151" i="8"/>
  <c r="Y151" i="8"/>
  <c r="AJ151" i="10"/>
  <c r="AI151" i="8"/>
  <c r="H344" i="11" l="1"/>
  <c r="Q151" i="11"/>
  <c r="Q255" i="11" s="1"/>
  <c r="AC151" i="11"/>
  <c r="AC255" i="11" s="1"/>
  <c r="T151" i="11"/>
  <c r="T255" i="11" s="1"/>
  <c r="F151" i="11"/>
  <c r="F255" i="11" s="1"/>
  <c r="R151" i="11"/>
  <c r="R255" i="11" s="1"/>
  <c r="L151" i="11"/>
  <c r="L255" i="11" s="1"/>
  <c r="J151" i="11"/>
  <c r="J255" i="11" s="1"/>
  <c r="U151" i="11"/>
  <c r="U255" i="11" s="1"/>
  <c r="AK151" i="11"/>
  <c r="AK255" i="11" s="1"/>
  <c r="AI151" i="11"/>
  <c r="AI255" i="11" s="1"/>
  <c r="N151" i="11"/>
  <c r="N255" i="11" s="1"/>
  <c r="AE151" i="11"/>
  <c r="AE255" i="11" s="1"/>
  <c r="AL151" i="11"/>
  <c r="AL255" i="11" s="1"/>
  <c r="I151" i="11"/>
  <c r="I255" i="11" s="1"/>
  <c r="AD151" i="11"/>
  <c r="AD255" i="11" s="1"/>
  <c r="H151" i="11"/>
  <c r="H255" i="11" s="1"/>
  <c r="W151" i="11"/>
  <c r="W255" i="11" s="1"/>
  <c r="K151" i="11"/>
  <c r="K255" i="11" s="1"/>
  <c r="AF151" i="11"/>
  <c r="AF255" i="11" s="1"/>
  <c r="AJ151" i="11"/>
  <c r="AJ255" i="11" s="1"/>
  <c r="G151" i="11"/>
  <c r="G255" i="11" s="1"/>
  <c r="AH151" i="11"/>
  <c r="AH255" i="11" s="1"/>
  <c r="V151" i="11"/>
  <c r="V255" i="11" s="1"/>
  <c r="S151" i="11"/>
  <c r="S255" i="11" s="1"/>
  <c r="M151" i="11"/>
  <c r="M255" i="11" s="1"/>
  <c r="Z151" i="11"/>
  <c r="Z255" i="11" s="1"/>
  <c r="Y151" i="11"/>
  <c r="Y255" i="11" s="1"/>
  <c r="AG151" i="11"/>
  <c r="AG255" i="11" s="1"/>
  <c r="X151" i="11"/>
  <c r="X255" i="11" s="1"/>
  <c r="E151" i="11"/>
  <c r="E255" i="11" s="1"/>
  <c r="D345" i="12"/>
  <c r="D434" i="12" s="1"/>
  <c r="R345" i="12"/>
  <c r="Q345" i="12"/>
  <c r="F345" i="12"/>
  <c r="H345" i="12"/>
  <c r="L345" i="12"/>
  <c r="K345" i="12"/>
  <c r="I345" i="12"/>
  <c r="V345" i="12"/>
  <c r="Z345" i="12"/>
  <c r="M345" i="12"/>
  <c r="AG345" i="12"/>
  <c r="T345" i="12"/>
  <c r="X345" i="12"/>
  <c r="X434" i="12" s="1"/>
  <c r="AD345" i="12"/>
  <c r="AF345" i="12"/>
  <c r="G345" i="12"/>
  <c r="S345" i="12"/>
  <c r="N345" i="12"/>
  <c r="AL345" i="12"/>
  <c r="AE345" i="12"/>
  <c r="AK345" i="12"/>
  <c r="E345" i="12"/>
  <c r="AE344" i="11"/>
  <c r="U345" i="12"/>
  <c r="AK344" i="11"/>
  <c r="I344" i="11"/>
  <c r="AJ345" i="12"/>
  <c r="Y344" i="11"/>
  <c r="D344" i="11"/>
  <c r="D433" i="11" s="1"/>
  <c r="AC344" i="11"/>
  <c r="Q344" i="11"/>
  <c r="Q433" i="11" s="1"/>
  <c r="G344" i="11"/>
  <c r="R344" i="11"/>
  <c r="W344" i="11"/>
  <c r="W433" i="11" s="1"/>
  <c r="N344" i="11"/>
  <c r="AG344" i="11"/>
  <c r="L344" i="11"/>
  <c r="T344" i="11"/>
  <c r="T433" i="11" s="1"/>
  <c r="E344" i="11"/>
  <c r="S344" i="11"/>
  <c r="AH344" i="11"/>
  <c r="K344" i="11"/>
  <c r="AL344" i="11"/>
  <c r="AH345" i="12"/>
  <c r="AI344" i="11"/>
  <c r="Z344" i="11"/>
  <c r="Z433" i="11" s="1"/>
  <c r="AC345" i="12"/>
  <c r="J344" i="11"/>
  <c r="W345" i="12"/>
  <c r="U344" i="11"/>
  <c r="AD344" i="11"/>
  <c r="AI345" i="12"/>
  <c r="V344" i="11"/>
  <c r="F344" i="11"/>
  <c r="R152" i="12"/>
  <c r="R256" i="12" s="1"/>
  <c r="Q152" i="12"/>
  <c r="Q256" i="12" s="1"/>
  <c r="N152" i="12"/>
  <c r="N256" i="12" s="1"/>
  <c r="AJ152" i="12"/>
  <c r="AJ256" i="12" s="1"/>
  <c r="E152" i="12"/>
  <c r="E256" i="12" s="1"/>
  <c r="Y152" i="12"/>
  <c r="Y256" i="12" s="1"/>
  <c r="AD152" i="12"/>
  <c r="AD256" i="12" s="1"/>
  <c r="L152" i="12"/>
  <c r="L256" i="12" s="1"/>
  <c r="AE152" i="12"/>
  <c r="AE256" i="12" s="1"/>
  <c r="AI152" i="12"/>
  <c r="AI256" i="12" s="1"/>
  <c r="I152" i="12"/>
  <c r="I256" i="12" s="1"/>
  <c r="T152" i="12"/>
  <c r="T256" i="12" s="1"/>
  <c r="S152" i="12"/>
  <c r="S256" i="12" s="1"/>
  <c r="U152" i="12"/>
  <c r="U256" i="12" s="1"/>
  <c r="X152" i="12"/>
  <c r="X256" i="12" s="1"/>
  <c r="AK152" i="12"/>
  <c r="AK256" i="12" s="1"/>
  <c r="AG152" i="12"/>
  <c r="AG256" i="12" s="1"/>
  <c r="F152" i="12"/>
  <c r="F256" i="12" s="1"/>
  <c r="J152" i="12"/>
  <c r="J256" i="12" s="1"/>
  <c r="K152" i="12"/>
  <c r="K256" i="12" s="1"/>
  <c r="V152" i="12"/>
  <c r="V256" i="12" s="1"/>
  <c r="AL152" i="12"/>
  <c r="AL256" i="12" s="1"/>
  <c r="G152" i="12"/>
  <c r="G256" i="12" s="1"/>
  <c r="Z152" i="12"/>
  <c r="Z256" i="12" s="1"/>
  <c r="W152" i="12"/>
  <c r="W256" i="12" s="1"/>
  <c r="AF152" i="12"/>
  <c r="AF256" i="12" s="1"/>
  <c r="H152" i="12"/>
  <c r="H256" i="12" s="1"/>
  <c r="M152" i="12"/>
  <c r="M256" i="12" s="1"/>
  <c r="AH152" i="12"/>
  <c r="AH256" i="12" s="1"/>
  <c r="AC152" i="12"/>
  <c r="AC256" i="12" s="1"/>
  <c r="M344" i="11"/>
  <c r="J345" i="12"/>
  <c r="AJ344" i="11"/>
  <c r="Y345" i="12"/>
  <c r="Y434" i="12" s="1"/>
  <c r="AF344" i="11"/>
  <c r="X344" i="11"/>
  <c r="BC415" i="12"/>
  <c r="AE416" i="12"/>
  <c r="BB415" i="12"/>
  <c r="AD416" i="12"/>
  <c r="BG415" i="12"/>
  <c r="AI416" i="12"/>
  <c r="V416" i="12"/>
  <c r="AT415" i="12"/>
  <c r="Q416" i="12"/>
  <c r="AO415" i="12"/>
  <c r="I418" i="12"/>
  <c r="Z416" i="12"/>
  <c r="AX415" i="12"/>
  <c r="R416" i="12"/>
  <c r="AP415" i="12"/>
  <c r="E418" i="12"/>
  <c r="BJ415" i="12"/>
  <c r="AL416" i="12"/>
  <c r="BI415" i="12"/>
  <c r="AK416" i="12"/>
  <c r="BD415" i="12"/>
  <c r="AF416" i="12"/>
  <c r="J418" i="12"/>
  <c r="BA415" i="12"/>
  <c r="AC416" i="12"/>
  <c r="AV416" i="12"/>
  <c r="L417" i="12"/>
  <c r="BE415" i="12"/>
  <c r="AG416" i="12"/>
  <c r="AW416" i="12"/>
  <c r="M417" i="12"/>
  <c r="BF415" i="12"/>
  <c r="AH416" i="12"/>
  <c r="BH415" i="12"/>
  <c r="AJ416" i="12"/>
  <c r="F418" i="12"/>
  <c r="S416" i="12"/>
  <c r="AQ415" i="12"/>
  <c r="T416" i="12"/>
  <c r="AR415" i="12"/>
  <c r="N418" i="12"/>
  <c r="K418" i="12"/>
  <c r="G418" i="12"/>
  <c r="H418" i="12"/>
  <c r="U416" i="12"/>
  <c r="AS415" i="12"/>
  <c r="W416" i="12"/>
  <c r="AU415" i="12"/>
  <c r="BE415" i="11"/>
  <c r="AG416" i="11"/>
  <c r="R416" i="11"/>
  <c r="AP415" i="11"/>
  <c r="X416" i="11"/>
  <c r="AV415" i="11"/>
  <c r="L418" i="11"/>
  <c r="F418" i="11"/>
  <c r="BD415" i="11"/>
  <c r="AF416" i="11"/>
  <c r="U416" i="11"/>
  <c r="AS415" i="11"/>
  <c r="BG415" i="11"/>
  <c r="AI416" i="11"/>
  <c r="AX415" i="11"/>
  <c r="N416" i="11"/>
  <c r="G418" i="11"/>
  <c r="BJ415" i="11"/>
  <c r="AL416" i="11"/>
  <c r="M418" i="11"/>
  <c r="BH415" i="11"/>
  <c r="AJ416" i="11"/>
  <c r="H417" i="11"/>
  <c r="AR416" i="11"/>
  <c r="BF415" i="11"/>
  <c r="AH416" i="11"/>
  <c r="BI415" i="11"/>
  <c r="AK416" i="11"/>
  <c r="BC415" i="11"/>
  <c r="AE416" i="11"/>
  <c r="AU416" i="11"/>
  <c r="K417" i="11"/>
  <c r="BB415" i="11"/>
  <c r="AD416" i="11"/>
  <c r="V416" i="11"/>
  <c r="AT415" i="11"/>
  <c r="J418" i="11"/>
  <c r="I418" i="11"/>
  <c r="Y416" i="11"/>
  <c r="AW415" i="11"/>
  <c r="S416" i="11"/>
  <c r="AQ415" i="11"/>
  <c r="E417" i="11"/>
  <c r="AO416" i="11"/>
  <c r="BA416" i="11"/>
  <c r="AC433" i="11"/>
  <c r="C253" i="6"/>
  <c r="C343" i="6" s="1"/>
  <c r="C432" i="6" s="1"/>
  <c r="C150" i="6"/>
  <c r="C153" i="7"/>
  <c r="O152" i="7"/>
  <c r="AA152" i="7" s="1"/>
  <c r="C256" i="7"/>
  <c r="C346" i="7" s="1"/>
  <c r="C435" i="7" s="1"/>
  <c r="D256" i="12"/>
  <c r="D153" i="12"/>
  <c r="P152" i="12"/>
  <c r="AB152" i="12" s="1"/>
  <c r="D255" i="11"/>
  <c r="D152" i="11"/>
  <c r="D255" i="10"/>
  <c r="D345" i="10" s="1"/>
  <c r="D434" i="10" s="1"/>
  <c r="D152" i="10"/>
  <c r="P151" i="10"/>
  <c r="AB151" i="10" s="1"/>
  <c r="D255" i="8"/>
  <c r="D345" i="8" s="1"/>
  <c r="D434" i="8" s="1"/>
  <c r="D152" i="8"/>
  <c r="D150" i="6"/>
  <c r="H150" i="6"/>
  <c r="AI153" i="7"/>
  <c r="D153" i="7"/>
  <c r="AG152" i="10"/>
  <c r="J150" i="6"/>
  <c r="K150" i="6"/>
  <c r="E153" i="7"/>
  <c r="AG152" i="8"/>
  <c r="X150" i="6"/>
  <c r="J153" i="7"/>
  <c r="AH150" i="6"/>
  <c r="W153" i="7"/>
  <c r="F153" i="7"/>
  <c r="AJ152" i="8"/>
  <c r="T152" i="8"/>
  <c r="AF153" i="7"/>
  <c r="AC153" i="7"/>
  <c r="U150" i="6"/>
  <c r="X152" i="10"/>
  <c r="AI152" i="10"/>
  <c r="AK153" i="7"/>
  <c r="W150" i="6"/>
  <c r="T150" i="6"/>
  <c r="R153" i="7"/>
  <c r="V152" i="8"/>
  <c r="X152" i="8"/>
  <c r="U152" i="8"/>
  <c r="AE152" i="8"/>
  <c r="AD153" i="7"/>
  <c r="Y153" i="7"/>
  <c r="L150" i="6"/>
  <c r="AE152" i="10"/>
  <c r="F150" i="6"/>
  <c r="V150" i="6"/>
  <c r="K153" i="7"/>
  <c r="M153" i="7"/>
  <c r="Y152" i="8"/>
  <c r="AI150" i="6"/>
  <c r="Z152" i="8"/>
  <c r="G153" i="7"/>
  <c r="AB152" i="7"/>
  <c r="W152" i="10"/>
  <c r="S150" i="6"/>
  <c r="S152" i="8"/>
  <c r="S152" i="10"/>
  <c r="R150" i="6"/>
  <c r="AE150" i="6"/>
  <c r="AF152" i="8"/>
  <c r="Y150" i="6"/>
  <c r="AE153" i="7"/>
  <c r="H153" i="7"/>
  <c r="AD152" i="10"/>
  <c r="T152" i="10"/>
  <c r="Y152" i="10"/>
  <c r="L153" i="7"/>
  <c r="X153" i="7"/>
  <c r="V153" i="7"/>
  <c r="G150" i="6"/>
  <c r="AC151" i="10"/>
  <c r="Z152" i="10"/>
  <c r="AD150" i="6"/>
  <c r="W152" i="8"/>
  <c r="AJ152" i="10"/>
  <c r="AF150" i="6"/>
  <c r="AK152" i="8"/>
  <c r="AJ150" i="6"/>
  <c r="S153" i="7"/>
  <c r="AH153" i="7"/>
  <c r="AF152" i="10"/>
  <c r="AL152" i="10"/>
  <c r="AI152" i="8"/>
  <c r="N345" i="11" l="1"/>
  <c r="AC152" i="11"/>
  <c r="AC256" i="11" s="1"/>
  <c r="Q152" i="11"/>
  <c r="Q256" i="11" s="1"/>
  <c r="AJ152" i="11"/>
  <c r="AJ256" i="11" s="1"/>
  <c r="V152" i="11"/>
  <c r="V256" i="11" s="1"/>
  <c r="F152" i="11"/>
  <c r="F256" i="11" s="1"/>
  <c r="J152" i="11"/>
  <c r="J256" i="11" s="1"/>
  <c r="AG152" i="11"/>
  <c r="AG256" i="11" s="1"/>
  <c r="N152" i="11"/>
  <c r="N256" i="11" s="1"/>
  <c r="R152" i="11"/>
  <c r="R256" i="11" s="1"/>
  <c r="AK152" i="11"/>
  <c r="AK256" i="11" s="1"/>
  <c r="AI152" i="11"/>
  <c r="AI256" i="11" s="1"/>
  <c r="H152" i="11"/>
  <c r="H256" i="11" s="1"/>
  <c r="K152" i="11"/>
  <c r="K256" i="11" s="1"/>
  <c r="T152" i="11"/>
  <c r="T256" i="11" s="1"/>
  <c r="AF152" i="11"/>
  <c r="AF256" i="11" s="1"/>
  <c r="G152" i="11"/>
  <c r="G256" i="11" s="1"/>
  <c r="S152" i="11"/>
  <c r="S256" i="11" s="1"/>
  <c r="AH152" i="11"/>
  <c r="AH256" i="11" s="1"/>
  <c r="M152" i="11"/>
  <c r="M256" i="11" s="1"/>
  <c r="Z152" i="11"/>
  <c r="Z256" i="11" s="1"/>
  <c r="I152" i="11"/>
  <c r="I256" i="11" s="1"/>
  <c r="AD152" i="11"/>
  <c r="AD256" i="11" s="1"/>
  <c r="U152" i="11"/>
  <c r="U256" i="11" s="1"/>
  <c r="E152" i="11"/>
  <c r="E256" i="11" s="1"/>
  <c r="Y152" i="11"/>
  <c r="Y256" i="11" s="1"/>
  <c r="AE152" i="11"/>
  <c r="AE256" i="11" s="1"/>
  <c r="X152" i="11"/>
  <c r="X256" i="11" s="1"/>
  <c r="AL152" i="11"/>
  <c r="AL256" i="11" s="1"/>
  <c r="W152" i="11"/>
  <c r="W256" i="11" s="1"/>
  <c r="L152" i="11"/>
  <c r="L256" i="11" s="1"/>
  <c r="D346" i="12"/>
  <c r="D435" i="12" s="1"/>
  <c r="Q346" i="12"/>
  <c r="R346" i="12"/>
  <c r="Y346" i="12"/>
  <c r="Y435" i="12" s="1"/>
  <c r="AJ346" i="12"/>
  <c r="E346" i="12"/>
  <c r="AI346" i="12"/>
  <c r="U346" i="12"/>
  <c r="AG346" i="12"/>
  <c r="T346" i="12"/>
  <c r="AK346" i="12"/>
  <c r="N346" i="12"/>
  <c r="F346" i="12"/>
  <c r="K346" i="12"/>
  <c r="H346" i="12"/>
  <c r="AE346" i="12"/>
  <c r="J346" i="12"/>
  <c r="X346" i="12"/>
  <c r="X435" i="12" s="1"/>
  <c r="AD346" i="12"/>
  <c r="AC346" i="12"/>
  <c r="V346" i="12"/>
  <c r="AI345" i="11"/>
  <c r="AL346" i="12"/>
  <c r="L346" i="12"/>
  <c r="AH346" i="12"/>
  <c r="W345" i="11"/>
  <c r="W434" i="11" s="1"/>
  <c r="D345" i="11"/>
  <c r="D434" i="11" s="1"/>
  <c r="Q345" i="11"/>
  <c r="Q434" i="11" s="1"/>
  <c r="E345" i="11"/>
  <c r="AG345" i="11"/>
  <c r="G345" i="11"/>
  <c r="K345" i="11"/>
  <c r="L345" i="11"/>
  <c r="V345" i="11"/>
  <c r="T345" i="11"/>
  <c r="T434" i="11" s="1"/>
  <c r="U345" i="11"/>
  <c r="AJ345" i="11"/>
  <c r="AL345" i="11"/>
  <c r="X345" i="11"/>
  <c r="I345" i="11"/>
  <c r="Y345" i="11"/>
  <c r="AE345" i="11"/>
  <c r="H345" i="11"/>
  <c r="AK345" i="11"/>
  <c r="AD345" i="11"/>
  <c r="AF345" i="11"/>
  <c r="AH345" i="11"/>
  <c r="Z346" i="12"/>
  <c r="I346" i="12"/>
  <c r="Z345" i="11"/>
  <c r="Z434" i="11" s="1"/>
  <c r="G346" i="12"/>
  <c r="R345" i="11"/>
  <c r="W346" i="12"/>
  <c r="M345" i="11"/>
  <c r="S346" i="12"/>
  <c r="J345" i="11"/>
  <c r="Q153" i="12"/>
  <c r="Q257" i="12" s="1"/>
  <c r="R153" i="12"/>
  <c r="R257" i="12" s="1"/>
  <c r="J153" i="12"/>
  <c r="J257" i="12" s="1"/>
  <c r="U153" i="12"/>
  <c r="U257" i="12" s="1"/>
  <c r="AD153" i="12"/>
  <c r="AD257" i="12" s="1"/>
  <c r="AI153" i="12"/>
  <c r="AI257" i="12" s="1"/>
  <c r="I153" i="12"/>
  <c r="I257" i="12" s="1"/>
  <c r="X153" i="12"/>
  <c r="X257" i="12" s="1"/>
  <c r="AG153" i="12"/>
  <c r="AG257" i="12" s="1"/>
  <c r="N153" i="12"/>
  <c r="N257" i="12" s="1"/>
  <c r="AJ153" i="12"/>
  <c r="AJ257" i="12" s="1"/>
  <c r="S153" i="12"/>
  <c r="S257" i="12" s="1"/>
  <c r="Y153" i="12"/>
  <c r="Y257" i="12" s="1"/>
  <c r="K153" i="12"/>
  <c r="K257" i="12" s="1"/>
  <c r="F153" i="12"/>
  <c r="F257" i="12" s="1"/>
  <c r="V153" i="12"/>
  <c r="V257" i="12" s="1"/>
  <c r="AL153" i="12"/>
  <c r="AL257" i="12" s="1"/>
  <c r="T153" i="12"/>
  <c r="T257" i="12" s="1"/>
  <c r="AK153" i="12"/>
  <c r="AK257" i="12" s="1"/>
  <c r="E153" i="12"/>
  <c r="E257" i="12" s="1"/>
  <c r="L153" i="12"/>
  <c r="L257" i="12" s="1"/>
  <c r="AE153" i="12"/>
  <c r="AE257" i="12" s="1"/>
  <c r="AH153" i="12"/>
  <c r="AH257" i="12" s="1"/>
  <c r="Z153" i="12"/>
  <c r="Z257" i="12" s="1"/>
  <c r="M153" i="12"/>
  <c r="M257" i="12" s="1"/>
  <c r="AF153" i="12"/>
  <c r="AF257" i="12" s="1"/>
  <c r="H153" i="12"/>
  <c r="H257" i="12" s="1"/>
  <c r="G153" i="12"/>
  <c r="G257" i="12" s="1"/>
  <c r="W153" i="12"/>
  <c r="W257" i="12" s="1"/>
  <c r="AC153" i="12"/>
  <c r="AC257" i="12" s="1"/>
  <c r="AC345" i="11"/>
  <c r="AC434" i="11" s="1"/>
  <c r="AF346" i="12"/>
  <c r="M346" i="12"/>
  <c r="S345" i="11"/>
  <c r="F345" i="11"/>
  <c r="AH417" i="12"/>
  <c r="BF416" i="12"/>
  <c r="AL417" i="12"/>
  <c r="BJ416" i="12"/>
  <c r="W417" i="12"/>
  <c r="AU416" i="12"/>
  <c r="H419" i="12"/>
  <c r="T417" i="12"/>
  <c r="AR416" i="12"/>
  <c r="F419" i="12"/>
  <c r="R417" i="12"/>
  <c r="AP416" i="12"/>
  <c r="I419" i="12"/>
  <c r="V417" i="12"/>
  <c r="AT416" i="12"/>
  <c r="BE416" i="12"/>
  <c r="AG417" i="12"/>
  <c r="AF417" i="12"/>
  <c r="BD416" i="12"/>
  <c r="AD417" i="12"/>
  <c r="BB416" i="12"/>
  <c r="N419" i="12"/>
  <c r="BH416" i="12"/>
  <c r="AJ417" i="12"/>
  <c r="M418" i="12"/>
  <c r="AW417" i="12"/>
  <c r="AV417" i="12"/>
  <c r="L418" i="12"/>
  <c r="AK417" i="12"/>
  <c r="BI416" i="12"/>
  <c r="E419" i="12"/>
  <c r="AI417" i="12"/>
  <c r="BG416" i="12"/>
  <c r="AE417" i="12"/>
  <c r="BC416" i="12"/>
  <c r="K419" i="12"/>
  <c r="BA416" i="12"/>
  <c r="AC417" i="12"/>
  <c r="U417" i="12"/>
  <c r="AS416" i="12"/>
  <c r="G419" i="12"/>
  <c r="S417" i="12"/>
  <c r="AQ416" i="12"/>
  <c r="J419" i="12"/>
  <c r="Z417" i="12"/>
  <c r="AX416" i="12"/>
  <c r="Q417" i="12"/>
  <c r="AO416" i="12"/>
  <c r="AK417" i="11"/>
  <c r="BI416" i="11"/>
  <c r="S417" i="11"/>
  <c r="AQ416" i="11"/>
  <c r="I419" i="11"/>
  <c r="V417" i="11"/>
  <c r="AT416" i="11"/>
  <c r="AR417" i="11"/>
  <c r="H418" i="11"/>
  <c r="G419" i="11"/>
  <c r="R417" i="11"/>
  <c r="AP416" i="11"/>
  <c r="AU417" i="11"/>
  <c r="K418" i="11"/>
  <c r="AI417" i="11"/>
  <c r="BG416" i="11"/>
  <c r="AF417" i="11"/>
  <c r="BD416" i="11"/>
  <c r="L419" i="11"/>
  <c r="AD417" i="11"/>
  <c r="BB416" i="11"/>
  <c r="AE417" i="11"/>
  <c r="BC416" i="11"/>
  <c r="BF416" i="11"/>
  <c r="AH417" i="11"/>
  <c r="AJ417" i="11"/>
  <c r="BH416" i="11"/>
  <c r="BJ416" i="11"/>
  <c r="AL417" i="11"/>
  <c r="N417" i="11"/>
  <c r="AX416" i="11"/>
  <c r="F419" i="11"/>
  <c r="BE416" i="11"/>
  <c r="AG417" i="11"/>
  <c r="M419" i="11"/>
  <c r="Y417" i="11"/>
  <c r="AW416" i="11"/>
  <c r="J419" i="11"/>
  <c r="U417" i="11"/>
  <c r="AS416" i="11"/>
  <c r="X417" i="11"/>
  <c r="AV416" i="11"/>
  <c r="BA417" i="11"/>
  <c r="AO417" i="11"/>
  <c r="E418" i="11"/>
  <c r="C154" i="7"/>
  <c r="O153" i="7"/>
  <c r="AA153" i="7" s="1"/>
  <c r="C257" i="7"/>
  <c r="C347" i="7" s="1"/>
  <c r="C436" i="7" s="1"/>
  <c r="C151" i="6"/>
  <c r="C254" i="6"/>
  <c r="C344" i="6" s="1"/>
  <c r="C433" i="6" s="1"/>
  <c r="D257" i="12"/>
  <c r="T347" i="12" s="1"/>
  <c r="D154" i="12"/>
  <c r="P153" i="12"/>
  <c r="AB153" i="12" s="1"/>
  <c r="D256" i="11"/>
  <c r="K346" i="11" s="1"/>
  <c r="D153" i="11"/>
  <c r="D256" i="10"/>
  <c r="D346" i="10" s="1"/>
  <c r="D435" i="10" s="1"/>
  <c r="D153" i="10"/>
  <c r="P152" i="10"/>
  <c r="AB152" i="10" s="1"/>
  <c r="D256" i="8"/>
  <c r="D346" i="8" s="1"/>
  <c r="D435" i="8" s="1"/>
  <c r="D153" i="8"/>
  <c r="AD154" i="7"/>
  <c r="S153" i="10"/>
  <c r="F151" i="6"/>
  <c r="T153" i="10"/>
  <c r="AJ153" i="10"/>
  <c r="G151" i="6"/>
  <c r="S154" i="7"/>
  <c r="AI153" i="10"/>
  <c r="R151" i="6"/>
  <c r="U153" i="8"/>
  <c r="AJ153" i="8"/>
  <c r="Y153" i="10"/>
  <c r="AH154" i="7"/>
  <c r="J154" i="7"/>
  <c r="Y151" i="6"/>
  <c r="W151" i="6"/>
  <c r="AE154" i="7"/>
  <c r="AI151" i="6"/>
  <c r="G154" i="7"/>
  <c r="K151" i="6"/>
  <c r="K154" i="7"/>
  <c r="D154" i="7"/>
  <c r="S151" i="6"/>
  <c r="AE153" i="8"/>
  <c r="AC154" i="7"/>
  <c r="AJ151" i="6"/>
  <c r="H154" i="7"/>
  <c r="X154" i="7"/>
  <c r="M154" i="7"/>
  <c r="AF151" i="6"/>
  <c r="AG153" i="10"/>
  <c r="AD153" i="10"/>
  <c r="E154" i="7"/>
  <c r="D151" i="6"/>
  <c r="R154" i="7"/>
  <c r="Y154" i="7"/>
  <c r="T151" i="6"/>
  <c r="U151" i="6"/>
  <c r="AI154" i="7"/>
  <c r="AG153" i="8"/>
  <c r="X151" i="6"/>
  <c r="Z153" i="10"/>
  <c r="W154" i="7"/>
  <c r="AC152" i="10"/>
  <c r="AF154" i="7"/>
  <c r="X153" i="8"/>
  <c r="AD151" i="6"/>
  <c r="AF153" i="10"/>
  <c r="AE153" i="10"/>
  <c r="V151" i="6"/>
  <c r="V154" i="7"/>
  <c r="L154" i="7"/>
  <c r="L151" i="6"/>
  <c r="H151" i="6"/>
  <c r="F154" i="7"/>
  <c r="Z153" i="8"/>
  <c r="AE151" i="6"/>
  <c r="V153" i="8"/>
  <c r="W153" i="8"/>
  <c r="X153" i="10"/>
  <c r="T153" i="8"/>
  <c r="AF153" i="8"/>
  <c r="AB153" i="7"/>
  <c r="W153" i="10"/>
  <c r="AK153" i="8"/>
  <c r="J151" i="6"/>
  <c r="AK154" i="7"/>
  <c r="AH151" i="6"/>
  <c r="AI153" i="8"/>
  <c r="AL153" i="10"/>
  <c r="Y153" i="8"/>
  <c r="S153" i="8"/>
  <c r="V346" i="11" l="1"/>
  <c r="AJ346" i="11"/>
  <c r="Q346" i="11"/>
  <c r="Q435" i="11" s="1"/>
  <c r="G347" i="12"/>
  <c r="I346" i="11"/>
  <c r="L347" i="12"/>
  <c r="R154" i="12"/>
  <c r="R258" i="12" s="1"/>
  <c r="Q154" i="12"/>
  <c r="Q258" i="12" s="1"/>
  <c r="S154" i="12"/>
  <c r="S258" i="12" s="1"/>
  <c r="U154" i="12"/>
  <c r="U258" i="12" s="1"/>
  <c r="I154" i="12"/>
  <c r="I258" i="12" s="1"/>
  <c r="X154" i="12"/>
  <c r="X258" i="12" s="1"/>
  <c r="T154" i="12"/>
  <c r="T258" i="12" s="1"/>
  <c r="AK154" i="12"/>
  <c r="AK258" i="12" s="1"/>
  <c r="J154" i="12"/>
  <c r="J258" i="12" s="1"/>
  <c r="AG154" i="12"/>
  <c r="AG258" i="12" s="1"/>
  <c r="F154" i="12"/>
  <c r="F258" i="12" s="1"/>
  <c r="V154" i="12"/>
  <c r="V258" i="12" s="1"/>
  <c r="AJ154" i="12"/>
  <c r="AJ258" i="12" s="1"/>
  <c r="E154" i="12"/>
  <c r="E258" i="12" s="1"/>
  <c r="Y154" i="12"/>
  <c r="Y258" i="12" s="1"/>
  <c r="K154" i="12"/>
  <c r="K258" i="12" s="1"/>
  <c r="AE154" i="12"/>
  <c r="AE258" i="12" s="1"/>
  <c r="AI154" i="12"/>
  <c r="AI258" i="12" s="1"/>
  <c r="AL154" i="12"/>
  <c r="AL258" i="12" s="1"/>
  <c r="N154" i="12"/>
  <c r="N258" i="12" s="1"/>
  <c r="AD154" i="12"/>
  <c r="AD258" i="12" s="1"/>
  <c r="L154" i="12"/>
  <c r="L258" i="12" s="1"/>
  <c r="W154" i="12"/>
  <c r="W258" i="12" s="1"/>
  <c r="AH154" i="12"/>
  <c r="AH258" i="12" s="1"/>
  <c r="G154" i="12"/>
  <c r="G258" i="12" s="1"/>
  <c r="M154" i="12"/>
  <c r="M258" i="12" s="1"/>
  <c r="H154" i="12"/>
  <c r="H258" i="12" s="1"/>
  <c r="Z154" i="12"/>
  <c r="Z258" i="12" s="1"/>
  <c r="AF154" i="12"/>
  <c r="AF258" i="12" s="1"/>
  <c r="AC154" i="12"/>
  <c r="AC258" i="12" s="1"/>
  <c r="Y346" i="11"/>
  <c r="AG346" i="11"/>
  <c r="G346" i="11"/>
  <c r="H347" i="12"/>
  <c r="D346" i="11"/>
  <c r="D435" i="11" s="1"/>
  <c r="AC346" i="11"/>
  <c r="H346" i="11"/>
  <c r="AK346" i="11"/>
  <c r="W346" i="11"/>
  <c r="W435" i="11" s="1"/>
  <c r="AE346" i="11"/>
  <c r="AL346" i="11"/>
  <c r="R346" i="11"/>
  <c r="T346" i="11"/>
  <c r="T435" i="11" s="1"/>
  <c r="Z346" i="11"/>
  <c r="Z435" i="11" s="1"/>
  <c r="S346" i="11"/>
  <c r="N346" i="11"/>
  <c r="AI346" i="11"/>
  <c r="J346" i="11"/>
  <c r="L346" i="11"/>
  <c r="F346" i="11"/>
  <c r="AC153" i="11"/>
  <c r="AC257" i="11" s="1"/>
  <c r="Q153" i="11"/>
  <c r="Q257" i="11" s="1"/>
  <c r="T153" i="11"/>
  <c r="T257" i="11" s="1"/>
  <c r="AJ153" i="11"/>
  <c r="AJ257" i="11" s="1"/>
  <c r="L153" i="11"/>
  <c r="L257" i="11" s="1"/>
  <c r="AL153" i="11"/>
  <c r="AL257" i="11" s="1"/>
  <c r="AD153" i="11"/>
  <c r="AD257" i="11" s="1"/>
  <c r="U153" i="11"/>
  <c r="U257" i="11" s="1"/>
  <c r="E153" i="11"/>
  <c r="E257" i="11" s="1"/>
  <c r="W153" i="11"/>
  <c r="W257" i="11" s="1"/>
  <c r="Y153" i="11"/>
  <c r="Y257" i="11" s="1"/>
  <c r="X153" i="11"/>
  <c r="X257" i="11" s="1"/>
  <c r="K153" i="11"/>
  <c r="K257" i="11" s="1"/>
  <c r="AF153" i="11"/>
  <c r="AF257" i="11" s="1"/>
  <c r="F153" i="11"/>
  <c r="F257" i="11" s="1"/>
  <c r="AH153" i="11"/>
  <c r="AH257" i="11" s="1"/>
  <c r="AG153" i="11"/>
  <c r="AG257" i="11" s="1"/>
  <c r="AI153" i="11"/>
  <c r="AI257" i="11" s="1"/>
  <c r="N153" i="11"/>
  <c r="N257" i="11" s="1"/>
  <c r="G153" i="11"/>
  <c r="G257" i="11" s="1"/>
  <c r="S153" i="11"/>
  <c r="S257" i="11" s="1"/>
  <c r="V153" i="11"/>
  <c r="V257" i="11" s="1"/>
  <c r="R153" i="11"/>
  <c r="R257" i="11" s="1"/>
  <c r="M153" i="11"/>
  <c r="M257" i="11" s="1"/>
  <c r="I153" i="11"/>
  <c r="I257" i="11" s="1"/>
  <c r="J153" i="11"/>
  <c r="J257" i="11" s="1"/>
  <c r="AK153" i="11"/>
  <c r="AK257" i="11" s="1"/>
  <c r="H153" i="11"/>
  <c r="H257" i="11" s="1"/>
  <c r="AE153" i="11"/>
  <c r="AE257" i="11" s="1"/>
  <c r="Z153" i="11"/>
  <c r="Z257" i="11" s="1"/>
  <c r="D347" i="12"/>
  <c r="D436" i="12" s="1"/>
  <c r="R347" i="12"/>
  <c r="Q347" i="12"/>
  <c r="Z347" i="12"/>
  <c r="M347" i="12"/>
  <c r="AD347" i="12"/>
  <c r="AL347" i="12"/>
  <c r="F347" i="12"/>
  <c r="AK347" i="12"/>
  <c r="U347" i="12"/>
  <c r="N347" i="12"/>
  <c r="K347" i="12"/>
  <c r="J347" i="12"/>
  <c r="Y347" i="12"/>
  <c r="Y436" i="12" s="1"/>
  <c r="W347" i="12"/>
  <c r="V347" i="12"/>
  <c r="S347" i="12"/>
  <c r="AJ347" i="12"/>
  <c r="AH347" i="12"/>
  <c r="AG347" i="12"/>
  <c r="X347" i="12"/>
  <c r="X436" i="12" s="1"/>
  <c r="I347" i="12"/>
  <c r="AC347" i="12"/>
  <c r="AD346" i="11"/>
  <c r="E347" i="12"/>
  <c r="AI347" i="12"/>
  <c r="M346" i="11"/>
  <c r="AH346" i="11"/>
  <c r="AF346" i="11"/>
  <c r="AE347" i="12"/>
  <c r="U346" i="11"/>
  <c r="AF347" i="12"/>
  <c r="X346" i="11"/>
  <c r="E346" i="11"/>
  <c r="J420" i="12"/>
  <c r="AG418" i="12"/>
  <c r="BE417" i="12"/>
  <c r="F420" i="12"/>
  <c r="Q418" i="12"/>
  <c r="AO417" i="12"/>
  <c r="G420" i="12"/>
  <c r="AE418" i="12"/>
  <c r="BC417" i="12"/>
  <c r="E420" i="12"/>
  <c r="AD418" i="12"/>
  <c r="BB417" i="12"/>
  <c r="I420" i="12"/>
  <c r="BJ417" i="12"/>
  <c r="AL418" i="12"/>
  <c r="BA417" i="12"/>
  <c r="AC418" i="12"/>
  <c r="AJ418" i="12"/>
  <c r="BH417" i="12"/>
  <c r="K420" i="12"/>
  <c r="N420" i="12"/>
  <c r="AV418" i="12"/>
  <c r="L419" i="12"/>
  <c r="H420" i="12"/>
  <c r="Z418" i="12"/>
  <c r="AX417" i="12"/>
  <c r="S418" i="12"/>
  <c r="AQ417" i="12"/>
  <c r="U418" i="12"/>
  <c r="AS417" i="12"/>
  <c r="AI418" i="12"/>
  <c r="BG417" i="12"/>
  <c r="BI417" i="12"/>
  <c r="AK418" i="12"/>
  <c r="M419" i="12"/>
  <c r="AW418" i="12"/>
  <c r="AF418" i="12"/>
  <c r="BD417" i="12"/>
  <c r="V418" i="12"/>
  <c r="AT417" i="12"/>
  <c r="R418" i="12"/>
  <c r="AP417" i="12"/>
  <c r="T418" i="12"/>
  <c r="AR417" i="12"/>
  <c r="W418" i="12"/>
  <c r="AU417" i="12"/>
  <c r="AH418" i="12"/>
  <c r="BF417" i="12"/>
  <c r="BJ417" i="11"/>
  <c r="AL418" i="11"/>
  <c r="X418" i="11"/>
  <c r="AV417" i="11"/>
  <c r="J420" i="11"/>
  <c r="AD418" i="11"/>
  <c r="BB417" i="11"/>
  <c r="AF418" i="11"/>
  <c r="BD417" i="11"/>
  <c r="V418" i="11"/>
  <c r="AT417" i="11"/>
  <c r="S418" i="11"/>
  <c r="AQ417" i="11"/>
  <c r="M420" i="11"/>
  <c r="AH418" i="11"/>
  <c r="BF417" i="11"/>
  <c r="K419" i="11"/>
  <c r="AU418" i="11"/>
  <c r="AG418" i="11"/>
  <c r="BE417" i="11"/>
  <c r="L420" i="11"/>
  <c r="AR418" i="11"/>
  <c r="H419" i="11"/>
  <c r="F420" i="11"/>
  <c r="G420" i="11"/>
  <c r="U418" i="11"/>
  <c r="AS417" i="11"/>
  <c r="Y418" i="11"/>
  <c r="AW417" i="11"/>
  <c r="N418" i="11"/>
  <c r="AX417" i="11"/>
  <c r="AJ418" i="11"/>
  <c r="BH417" i="11"/>
  <c r="BC417" i="11"/>
  <c r="AE418" i="11"/>
  <c r="BG417" i="11"/>
  <c r="AI418" i="11"/>
  <c r="R418" i="11"/>
  <c r="AP417" i="11"/>
  <c r="I420" i="11"/>
  <c r="AK418" i="11"/>
  <c r="BI417" i="11"/>
  <c r="BA418" i="11"/>
  <c r="E419" i="11"/>
  <c r="AO418" i="11"/>
  <c r="AC435" i="11"/>
  <c r="C255" i="6"/>
  <c r="C345" i="6" s="1"/>
  <c r="C434" i="6" s="1"/>
  <c r="C152" i="6"/>
  <c r="C258" i="7"/>
  <c r="C348" i="7" s="1"/>
  <c r="C437" i="7" s="1"/>
  <c r="O154" i="7"/>
  <c r="AA154" i="7" s="1"/>
  <c r="D258" i="12"/>
  <c r="H348" i="12" s="1"/>
  <c r="P154" i="12"/>
  <c r="AB154" i="12" s="1"/>
  <c r="D257" i="11"/>
  <c r="D154" i="11"/>
  <c r="D257" i="10"/>
  <c r="D347" i="10" s="1"/>
  <c r="D436" i="10" s="1"/>
  <c r="D154" i="10"/>
  <c r="P153" i="10"/>
  <c r="AB153" i="10" s="1"/>
  <c r="D257" i="8"/>
  <c r="D347" i="8" s="1"/>
  <c r="D436" i="8" s="1"/>
  <c r="D154" i="8"/>
  <c r="X152" i="6"/>
  <c r="S152" i="6"/>
  <c r="V154" i="8"/>
  <c r="V152" i="6"/>
  <c r="X154" i="10"/>
  <c r="AF154" i="8"/>
  <c r="AI154" i="8"/>
  <c r="Y152" i="6"/>
  <c r="Y154" i="8"/>
  <c r="G152" i="6"/>
  <c r="AG154" i="8"/>
  <c r="U154" i="8"/>
  <c r="Y154" i="10"/>
  <c r="AJ154" i="8"/>
  <c r="AF154" i="10"/>
  <c r="H152" i="6"/>
  <c r="AJ152" i="6"/>
  <c r="AL154" i="10"/>
  <c r="AK154" i="8"/>
  <c r="AB154" i="7"/>
  <c r="S154" i="8"/>
  <c r="Z154" i="10"/>
  <c r="AJ154" i="10"/>
  <c r="F152" i="6"/>
  <c r="AD154" i="10"/>
  <c r="S154" i="10"/>
  <c r="J152" i="6"/>
  <c r="W152" i="6"/>
  <c r="AI154" i="10"/>
  <c r="AC153" i="10"/>
  <c r="AD152" i="6"/>
  <c r="X154" i="8"/>
  <c r="AI152" i="6"/>
  <c r="T154" i="8"/>
  <c r="U152" i="6"/>
  <c r="T154" i="10"/>
  <c r="R152" i="6"/>
  <c r="W154" i="8"/>
  <c r="AE154" i="10"/>
  <c r="AE152" i="6"/>
  <c r="Z154" i="8"/>
  <c r="D152" i="6"/>
  <c r="L152" i="6"/>
  <c r="AH152" i="6"/>
  <c r="T152" i="6"/>
  <c r="AG154" i="10"/>
  <c r="K152" i="6"/>
  <c r="W154" i="10"/>
  <c r="AF152" i="6"/>
  <c r="AE154" i="8"/>
  <c r="AK347" i="11" l="1"/>
  <c r="X347" i="11"/>
  <c r="G348" i="12"/>
  <c r="AL347" i="11"/>
  <c r="AD348" i="12"/>
  <c r="K348" i="12"/>
  <c r="AE349" i="12"/>
  <c r="AJ349" i="12"/>
  <c r="I349" i="12"/>
  <c r="D348" i="12"/>
  <c r="D437" i="12" s="1"/>
  <c r="Q348" i="12"/>
  <c r="Q349" i="12"/>
  <c r="R348" i="12"/>
  <c r="R349" i="12"/>
  <c r="S349" i="12"/>
  <c r="H349" i="12"/>
  <c r="E348" i="12"/>
  <c r="AF348" i="12"/>
  <c r="AH348" i="12"/>
  <c r="AJ348" i="12"/>
  <c r="V349" i="12"/>
  <c r="J349" i="12"/>
  <c r="AI348" i="12"/>
  <c r="U348" i="12"/>
  <c r="AF349" i="12"/>
  <c r="L349" i="12"/>
  <c r="E349" i="12"/>
  <c r="AG349" i="12"/>
  <c r="I348" i="12"/>
  <c r="T349" i="12"/>
  <c r="AH349" i="12"/>
  <c r="M348" i="12"/>
  <c r="G349" i="12"/>
  <c r="W348" i="12"/>
  <c r="Z349" i="12"/>
  <c r="AE348" i="12"/>
  <c r="T348" i="12"/>
  <c r="Y348" i="12"/>
  <c r="Y437" i="12" s="1"/>
  <c r="L348" i="12"/>
  <c r="AD349" i="12"/>
  <c r="K349" i="12"/>
  <c r="S348" i="12"/>
  <c r="AK349" i="12"/>
  <c r="X349" i="12"/>
  <c r="AC349" i="12"/>
  <c r="X348" i="12"/>
  <c r="X437" i="12" s="1"/>
  <c r="AG348" i="12"/>
  <c r="AC348" i="12"/>
  <c r="N349" i="12"/>
  <c r="U349" i="12"/>
  <c r="J347" i="11"/>
  <c r="J348" i="12"/>
  <c r="AC154" i="11"/>
  <c r="AC258" i="11" s="1"/>
  <c r="Q154" i="11"/>
  <c r="Q258" i="11" s="1"/>
  <c r="F154" i="11"/>
  <c r="F258" i="11" s="1"/>
  <c r="I154" i="11"/>
  <c r="I258" i="11" s="1"/>
  <c r="AI154" i="11"/>
  <c r="AI258" i="11" s="1"/>
  <c r="E154" i="11"/>
  <c r="E258" i="11" s="1"/>
  <c r="H154" i="11"/>
  <c r="H258" i="11" s="1"/>
  <c r="N154" i="11"/>
  <c r="N258" i="11" s="1"/>
  <c r="V154" i="11"/>
  <c r="V258" i="11" s="1"/>
  <c r="S154" i="11"/>
  <c r="S258" i="11" s="1"/>
  <c r="M154" i="11"/>
  <c r="M258" i="11" s="1"/>
  <c r="L154" i="11"/>
  <c r="L258" i="11" s="1"/>
  <c r="W154" i="11"/>
  <c r="W258" i="11" s="1"/>
  <c r="AE154" i="11"/>
  <c r="AE258" i="11" s="1"/>
  <c r="K154" i="11"/>
  <c r="K258" i="11" s="1"/>
  <c r="AF154" i="11"/>
  <c r="AF258" i="11" s="1"/>
  <c r="G154" i="11"/>
  <c r="G258" i="11" s="1"/>
  <c r="R154" i="11"/>
  <c r="R258" i="11" s="1"/>
  <c r="AH154" i="11"/>
  <c r="AH258" i="11" s="1"/>
  <c r="T154" i="11"/>
  <c r="T258" i="11" s="1"/>
  <c r="AJ154" i="11"/>
  <c r="AJ258" i="11" s="1"/>
  <c r="Z154" i="11"/>
  <c r="Z258" i="11" s="1"/>
  <c r="AG154" i="11"/>
  <c r="AG258" i="11" s="1"/>
  <c r="J154" i="11"/>
  <c r="J258" i="11" s="1"/>
  <c r="AD154" i="11"/>
  <c r="AD258" i="11" s="1"/>
  <c r="U154" i="11"/>
  <c r="U258" i="11" s="1"/>
  <c r="AK154" i="11"/>
  <c r="AK258" i="11" s="1"/>
  <c r="Y154" i="11"/>
  <c r="Y258" i="11" s="1"/>
  <c r="X154" i="11"/>
  <c r="X258" i="11" s="1"/>
  <c r="AL154" i="11"/>
  <c r="AL258" i="11" s="1"/>
  <c r="V348" i="12"/>
  <c r="AL348" i="12"/>
  <c r="R347" i="11"/>
  <c r="W349" i="12"/>
  <c r="AL349" i="12"/>
  <c r="Y349" i="12"/>
  <c r="F349" i="12"/>
  <c r="F348" i="12"/>
  <c r="D347" i="11"/>
  <c r="D436" i="11" s="1"/>
  <c r="AC347" i="11"/>
  <c r="AC436" i="11" s="1"/>
  <c r="Q347" i="11"/>
  <c r="Q436" i="11" s="1"/>
  <c r="AG347" i="11"/>
  <c r="Y347" i="11"/>
  <c r="G347" i="11"/>
  <c r="AI347" i="11"/>
  <c r="AE347" i="11"/>
  <c r="U347" i="11"/>
  <c r="AD347" i="11"/>
  <c r="F347" i="11"/>
  <c r="M347" i="11"/>
  <c r="AH347" i="11"/>
  <c r="K347" i="11"/>
  <c r="N347" i="11"/>
  <c r="I347" i="11"/>
  <c r="Z347" i="11"/>
  <c r="Z436" i="11" s="1"/>
  <c r="AF347" i="11"/>
  <c r="T347" i="11"/>
  <c r="T436" i="11" s="1"/>
  <c r="E347" i="11"/>
  <c r="V347" i="11"/>
  <c r="AJ347" i="11"/>
  <c r="S347" i="11"/>
  <c r="Z348" i="12"/>
  <c r="H347" i="11"/>
  <c r="W347" i="11"/>
  <c r="W436" i="11" s="1"/>
  <c r="N348" i="12"/>
  <c r="M349" i="12"/>
  <c r="AI349" i="12"/>
  <c r="L347" i="11"/>
  <c r="AK348" i="12"/>
  <c r="N421" i="12"/>
  <c r="BF418" i="12"/>
  <c r="AH419" i="12"/>
  <c r="T419" i="12"/>
  <c r="AR418" i="12"/>
  <c r="V419" i="12"/>
  <c r="AT418" i="12"/>
  <c r="AW419" i="12"/>
  <c r="M420" i="12"/>
  <c r="BG418" i="12"/>
  <c r="AI419" i="12"/>
  <c r="S419" i="12"/>
  <c r="AQ418" i="12"/>
  <c r="AJ419" i="12"/>
  <c r="BH418" i="12"/>
  <c r="BB418" i="12"/>
  <c r="AD419" i="12"/>
  <c r="AE419" i="12"/>
  <c r="BC418" i="12"/>
  <c r="Q419" i="12"/>
  <c r="AO418" i="12"/>
  <c r="BE418" i="12"/>
  <c r="AG419" i="12"/>
  <c r="H421" i="12"/>
  <c r="AL419" i="12"/>
  <c r="BJ418" i="12"/>
  <c r="AK419" i="12"/>
  <c r="BI418" i="12"/>
  <c r="AV419" i="12"/>
  <c r="L420" i="12"/>
  <c r="AC419" i="12"/>
  <c r="BA418" i="12"/>
  <c r="I421" i="12"/>
  <c r="E421" i="12"/>
  <c r="G421" i="12"/>
  <c r="J421" i="12"/>
  <c r="W419" i="12"/>
  <c r="AU418" i="12"/>
  <c r="R419" i="12"/>
  <c r="AP418" i="12"/>
  <c r="AF419" i="12"/>
  <c r="BD418" i="12"/>
  <c r="U419" i="12"/>
  <c r="AS418" i="12"/>
  <c r="Z419" i="12"/>
  <c r="AX418" i="12"/>
  <c r="K421" i="12"/>
  <c r="F421" i="12"/>
  <c r="BI418" i="11"/>
  <c r="AK419" i="11"/>
  <c r="R419" i="11"/>
  <c r="AP418" i="11"/>
  <c r="AX418" i="11"/>
  <c r="N419" i="11"/>
  <c r="U419" i="11"/>
  <c r="AS418" i="11"/>
  <c r="F421" i="11"/>
  <c r="L421" i="11"/>
  <c r="K420" i="11"/>
  <c r="AU419" i="11"/>
  <c r="M421" i="11"/>
  <c r="V419" i="11"/>
  <c r="AT418" i="11"/>
  <c r="BB418" i="11"/>
  <c r="AD419" i="11"/>
  <c r="X419" i="11"/>
  <c r="AV418" i="11"/>
  <c r="AE419" i="11"/>
  <c r="BC418" i="11"/>
  <c r="AI419" i="11"/>
  <c r="BG418" i="11"/>
  <c r="AR419" i="11"/>
  <c r="H420" i="11"/>
  <c r="J421" i="11"/>
  <c r="AL419" i="11"/>
  <c r="BJ418" i="11"/>
  <c r="I421" i="11"/>
  <c r="AJ419" i="11"/>
  <c r="BH418" i="11"/>
  <c r="Y419" i="11"/>
  <c r="AW418" i="11"/>
  <c r="G421" i="11"/>
  <c r="AG419" i="11"/>
  <c r="BE418" i="11"/>
  <c r="BF418" i="11"/>
  <c r="AH419" i="11"/>
  <c r="S419" i="11"/>
  <c r="AQ418" i="11"/>
  <c r="BD418" i="11"/>
  <c r="AF419" i="11"/>
  <c r="AO419" i="11"/>
  <c r="BA419" i="11"/>
  <c r="E420" i="11"/>
  <c r="C153" i="6"/>
  <c r="C256" i="6"/>
  <c r="C346" i="6" s="1"/>
  <c r="C435" i="6" s="1"/>
  <c r="D258" i="11"/>
  <c r="D258" i="10"/>
  <c r="D348" i="10" s="1"/>
  <c r="D437" i="10" s="1"/>
  <c r="P154" i="10"/>
  <c r="AB154" i="10" s="1"/>
  <c r="D258" i="8"/>
  <c r="D348" i="8" s="1"/>
  <c r="D437" i="8" s="1"/>
  <c r="D153" i="6"/>
  <c r="AI153" i="6"/>
  <c r="W153" i="6"/>
  <c r="S153" i="6"/>
  <c r="V153" i="6"/>
  <c r="F153" i="6"/>
  <c r="AH153" i="6"/>
  <c r="H153" i="6"/>
  <c r="G153" i="6"/>
  <c r="U153" i="6"/>
  <c r="T153" i="6"/>
  <c r="K153" i="6"/>
  <c r="AE153" i="6"/>
  <c r="AD153" i="6"/>
  <c r="L153" i="6"/>
  <c r="Y153" i="6"/>
  <c r="AF153" i="6"/>
  <c r="R153" i="6"/>
  <c r="AC154" i="10"/>
  <c r="X153" i="6"/>
  <c r="J153" i="6"/>
  <c r="AJ153" i="6"/>
  <c r="X438" i="12" l="1"/>
  <c r="X439" i="12" s="1"/>
  <c r="X440" i="12" s="1"/>
  <c r="X441" i="12" s="1"/>
  <c r="X442" i="12" s="1"/>
  <c r="X443" i="12" s="1"/>
  <c r="X444" i="12" s="1"/>
  <c r="X445" i="12" s="1"/>
  <c r="Y438" i="12"/>
  <c r="Y439" i="12" s="1"/>
  <c r="Y440" i="12" s="1"/>
  <c r="Y441" i="12" s="1"/>
  <c r="Y442" i="12" s="1"/>
  <c r="Y443" i="12" s="1"/>
  <c r="Y444" i="12" s="1"/>
  <c r="Y445" i="12" s="1"/>
  <c r="D348" i="11"/>
  <c r="D437" i="11" s="1"/>
  <c r="AC348" i="11"/>
  <c r="AC437" i="11" s="1"/>
  <c r="Q349" i="11"/>
  <c r="AC349" i="11"/>
  <c r="Q348" i="11"/>
  <c r="Q437" i="11" s="1"/>
  <c r="N349" i="11"/>
  <c r="AD348" i="11"/>
  <c r="Y349" i="11"/>
  <c r="AH348" i="11"/>
  <c r="F349" i="11"/>
  <c r="T349" i="11"/>
  <c r="Y348" i="11"/>
  <c r="H349" i="11"/>
  <c r="E348" i="11"/>
  <c r="I349" i="11"/>
  <c r="H348" i="11"/>
  <c r="J348" i="11"/>
  <c r="K348" i="11"/>
  <c r="AL348" i="11"/>
  <c r="AJ349" i="11"/>
  <c r="AE349" i="11"/>
  <c r="X348" i="11"/>
  <c r="W348" i="11"/>
  <c r="W437" i="11" s="1"/>
  <c r="U348" i="11"/>
  <c r="AK348" i="11"/>
  <c r="L348" i="11"/>
  <c r="AG349" i="11"/>
  <c r="I348" i="11"/>
  <c r="AF348" i="11"/>
  <c r="T348" i="11"/>
  <c r="T437" i="11" s="1"/>
  <c r="T438" i="11" s="1"/>
  <c r="T439" i="11" s="1"/>
  <c r="T440" i="11" s="1"/>
  <c r="T441" i="11" s="1"/>
  <c r="T442" i="11" s="1"/>
  <c r="T443" i="11" s="1"/>
  <c r="T444" i="11" s="1"/>
  <c r="T445" i="11" s="1"/>
  <c r="Z349" i="11"/>
  <c r="M348" i="11"/>
  <c r="R348" i="11"/>
  <c r="V348" i="11"/>
  <c r="N348" i="11"/>
  <c r="AJ348" i="11"/>
  <c r="AL349" i="11"/>
  <c r="U349" i="11"/>
  <c r="R349" i="11"/>
  <c r="S349" i="11"/>
  <c r="E349" i="11"/>
  <c r="S348" i="11"/>
  <c r="AI348" i="11"/>
  <c r="G348" i="11"/>
  <c r="X349" i="11"/>
  <c r="AD349" i="11"/>
  <c r="G349" i="11"/>
  <c r="W349" i="11"/>
  <c r="V349" i="11"/>
  <c r="AI349" i="11"/>
  <c r="AE348" i="11"/>
  <c r="Z348" i="11"/>
  <c r="Z437" i="11" s="1"/>
  <c r="Z438" i="11" s="1"/>
  <c r="Z439" i="11" s="1"/>
  <c r="Z440" i="11" s="1"/>
  <c r="Z441" i="11" s="1"/>
  <c r="Z442" i="11" s="1"/>
  <c r="Z443" i="11" s="1"/>
  <c r="Z444" i="11" s="1"/>
  <c r="Z445" i="11" s="1"/>
  <c r="J349" i="11"/>
  <c r="AF349" i="11"/>
  <c r="L349" i="11"/>
  <c r="F348" i="11"/>
  <c r="AK349" i="11"/>
  <c r="AH349" i="11"/>
  <c r="K349" i="11"/>
  <c r="M349" i="11"/>
  <c r="AG348" i="11"/>
  <c r="BG419" i="12"/>
  <c r="AI420" i="12"/>
  <c r="Z420" i="12"/>
  <c r="AX419" i="12"/>
  <c r="BD419" i="12"/>
  <c r="AF420" i="12"/>
  <c r="W420" i="12"/>
  <c r="AU419" i="12"/>
  <c r="G422" i="12"/>
  <c r="BJ419" i="12"/>
  <c r="AL420" i="12"/>
  <c r="BC419" i="12"/>
  <c r="AE420" i="12"/>
  <c r="AJ420" i="12"/>
  <c r="BH419" i="12"/>
  <c r="V420" i="12"/>
  <c r="AT419" i="12"/>
  <c r="I422" i="12"/>
  <c r="AG420" i="12"/>
  <c r="BE419" i="12"/>
  <c r="BF419" i="12"/>
  <c r="AH420" i="12"/>
  <c r="K422" i="12"/>
  <c r="J422" i="12"/>
  <c r="H422" i="12"/>
  <c r="BB419" i="12"/>
  <c r="AD420" i="12"/>
  <c r="M421" i="12"/>
  <c r="AW420" i="12"/>
  <c r="N422" i="12"/>
  <c r="F422" i="12"/>
  <c r="L421" i="12"/>
  <c r="AV420" i="12"/>
  <c r="U420" i="12"/>
  <c r="AS419" i="12"/>
  <c r="R420" i="12"/>
  <c r="AP419" i="12"/>
  <c r="E422" i="12"/>
  <c r="BA419" i="12"/>
  <c r="AC420" i="12"/>
  <c r="BI419" i="12"/>
  <c r="AK420" i="12"/>
  <c r="Q420" i="12"/>
  <c r="AO419" i="12"/>
  <c r="S420" i="12"/>
  <c r="AQ419" i="12"/>
  <c r="T420" i="12"/>
  <c r="AR419" i="12"/>
  <c r="AF420" i="11"/>
  <c r="BD419" i="11"/>
  <c r="BH419" i="11"/>
  <c r="AJ420" i="11"/>
  <c r="BJ419" i="11"/>
  <c r="AL420" i="11"/>
  <c r="BC419" i="11"/>
  <c r="AE420" i="11"/>
  <c r="M422" i="11"/>
  <c r="U420" i="11"/>
  <c r="AS419" i="11"/>
  <c r="R420" i="11"/>
  <c r="AP419" i="11"/>
  <c r="G422" i="11"/>
  <c r="H421" i="11"/>
  <c r="AR420" i="11"/>
  <c r="F422" i="11"/>
  <c r="N420" i="11"/>
  <c r="AX419" i="11"/>
  <c r="AK420" i="11"/>
  <c r="BI419" i="11"/>
  <c r="AH420" i="11"/>
  <c r="BF419" i="11"/>
  <c r="BB419" i="11"/>
  <c r="AD420" i="11"/>
  <c r="L422" i="11"/>
  <c r="S420" i="11"/>
  <c r="AQ419" i="11"/>
  <c r="AG420" i="11"/>
  <c r="BE419" i="11"/>
  <c r="Y420" i="11"/>
  <c r="AW419" i="11"/>
  <c r="I422" i="11"/>
  <c r="J422" i="11"/>
  <c r="AI420" i="11"/>
  <c r="BG419" i="11"/>
  <c r="X420" i="11"/>
  <c r="AV419" i="11"/>
  <c r="V420" i="11"/>
  <c r="AT419" i="11"/>
  <c r="K421" i="11"/>
  <c r="AU420" i="11"/>
  <c r="AO420" i="11"/>
  <c r="BA420" i="11"/>
  <c r="E421" i="11"/>
  <c r="C257" i="6"/>
  <c r="C347" i="6" s="1"/>
  <c r="C436" i="6" s="1"/>
  <c r="C154" i="6"/>
  <c r="W154" i="6"/>
  <c r="Y154" i="6"/>
  <c r="AF154" i="6"/>
  <c r="G154" i="6"/>
  <c r="AH154" i="6"/>
  <c r="R154" i="6"/>
  <c r="D154" i="6"/>
  <c r="T154" i="6"/>
  <c r="V154" i="6"/>
  <c r="L154" i="6"/>
  <c r="AI154" i="6"/>
  <c r="U154" i="6"/>
  <c r="X154" i="6"/>
  <c r="AE154" i="6"/>
  <c r="AJ154" i="6"/>
  <c r="S154" i="6"/>
  <c r="J154" i="6"/>
  <c r="AD154" i="6"/>
  <c r="F154" i="6"/>
  <c r="H154" i="6"/>
  <c r="K154" i="6"/>
  <c r="W438" i="11" l="1"/>
  <c r="W439" i="11" s="1"/>
  <c r="W440" i="11" s="1"/>
  <c r="W441" i="11" s="1"/>
  <c r="W442" i="11" s="1"/>
  <c r="W443" i="11" s="1"/>
  <c r="W444" i="11" s="1"/>
  <c r="W445" i="11" s="1"/>
  <c r="Q438" i="11"/>
  <c r="Q439" i="11" s="1"/>
  <c r="Q440" i="11" s="1"/>
  <c r="Q441" i="11" s="1"/>
  <c r="Q442" i="11" s="1"/>
  <c r="Q443" i="11" s="1"/>
  <c r="Q444" i="11" s="1"/>
  <c r="Q445" i="11" s="1"/>
  <c r="AC421" i="12"/>
  <c r="BA420" i="12"/>
  <c r="AD421" i="12"/>
  <c r="BB420" i="12"/>
  <c r="BJ420" i="12"/>
  <c r="AL421" i="12"/>
  <c r="T421" i="12"/>
  <c r="AR420" i="12"/>
  <c r="Q421" i="12"/>
  <c r="AO420" i="12"/>
  <c r="R421" i="12"/>
  <c r="AP420" i="12"/>
  <c r="AV421" i="12"/>
  <c r="L422" i="12"/>
  <c r="N423" i="12"/>
  <c r="BH420" i="12"/>
  <c r="AJ421" i="12"/>
  <c r="W421" i="12"/>
  <c r="AU420" i="12"/>
  <c r="Z421" i="12"/>
  <c r="AX420" i="12"/>
  <c r="BF420" i="12"/>
  <c r="AH421" i="12"/>
  <c r="BI420" i="12"/>
  <c r="AK421" i="12"/>
  <c r="E423" i="12"/>
  <c r="F423" i="12"/>
  <c r="AE421" i="12"/>
  <c r="BC420" i="12"/>
  <c r="G423" i="12"/>
  <c r="BD420" i="12"/>
  <c r="AF421" i="12"/>
  <c r="BG420" i="12"/>
  <c r="AI421" i="12"/>
  <c r="J423" i="12"/>
  <c r="I423" i="12"/>
  <c r="S421" i="12"/>
  <c r="AQ420" i="12"/>
  <c r="U421" i="12"/>
  <c r="AS420" i="12"/>
  <c r="AW421" i="12"/>
  <c r="M422" i="12"/>
  <c r="H423" i="12"/>
  <c r="K423" i="12"/>
  <c r="BE420" i="12"/>
  <c r="AG421" i="12"/>
  <c r="V421" i="12"/>
  <c r="AT420" i="12"/>
  <c r="K422" i="11"/>
  <c r="AU421" i="11"/>
  <c r="X421" i="11"/>
  <c r="AV420" i="11"/>
  <c r="Y421" i="11"/>
  <c r="AW420" i="11"/>
  <c r="S421" i="11"/>
  <c r="AQ420" i="11"/>
  <c r="BI420" i="11"/>
  <c r="AK421" i="11"/>
  <c r="F423" i="11"/>
  <c r="G423" i="11"/>
  <c r="U421" i="11"/>
  <c r="AS420" i="11"/>
  <c r="AD421" i="11"/>
  <c r="BB420" i="11"/>
  <c r="BH420" i="11"/>
  <c r="AJ421" i="11"/>
  <c r="BJ420" i="11"/>
  <c r="AL421" i="11"/>
  <c r="J423" i="11"/>
  <c r="AE421" i="11"/>
  <c r="BC420" i="11"/>
  <c r="V421" i="11"/>
  <c r="AT420" i="11"/>
  <c r="AI421" i="11"/>
  <c r="BG420" i="11"/>
  <c r="I423" i="11"/>
  <c r="AG421" i="11"/>
  <c r="BE420" i="11"/>
  <c r="L423" i="11"/>
  <c r="AH421" i="11"/>
  <c r="BF420" i="11"/>
  <c r="AX420" i="11"/>
  <c r="N421" i="11"/>
  <c r="AR421" i="11"/>
  <c r="H422" i="11"/>
  <c r="R421" i="11"/>
  <c r="AP420" i="11"/>
  <c r="M423" i="11"/>
  <c r="AF421" i="11"/>
  <c r="BD420" i="11"/>
  <c r="AO421" i="11"/>
  <c r="E422" i="11"/>
  <c r="BA421" i="11"/>
  <c r="AC438" i="11"/>
  <c r="C258" i="6"/>
  <c r="C348" i="6" s="1"/>
  <c r="C437" i="6" s="1"/>
  <c r="AH422" i="12" l="1"/>
  <c r="BF421" i="12"/>
  <c r="V422" i="12"/>
  <c r="AT421" i="12"/>
  <c r="S422" i="12"/>
  <c r="AQ421" i="12"/>
  <c r="AE422" i="12"/>
  <c r="BC421" i="12"/>
  <c r="E424" i="12"/>
  <c r="W422" i="12"/>
  <c r="AU421" i="12"/>
  <c r="R422" i="12"/>
  <c r="AP421" i="12"/>
  <c r="T422" i="12"/>
  <c r="AR421" i="12"/>
  <c r="AD422" i="12"/>
  <c r="BB421" i="12"/>
  <c r="M423" i="12"/>
  <c r="AW422" i="12"/>
  <c r="AF422" i="12"/>
  <c r="BD421" i="12"/>
  <c r="N424" i="12"/>
  <c r="AG422" i="12"/>
  <c r="BE421" i="12"/>
  <c r="H424" i="12"/>
  <c r="BG421" i="12"/>
  <c r="AI422" i="12"/>
  <c r="F424" i="12"/>
  <c r="AK422" i="12"/>
  <c r="BI421" i="12"/>
  <c r="BH421" i="12"/>
  <c r="AJ422" i="12"/>
  <c r="AV422" i="12"/>
  <c r="L423" i="12"/>
  <c r="BJ421" i="12"/>
  <c r="AL422" i="12"/>
  <c r="K424" i="12"/>
  <c r="J424" i="12"/>
  <c r="U422" i="12"/>
  <c r="AS421" i="12"/>
  <c r="I424" i="12"/>
  <c r="G424" i="12"/>
  <c r="Z422" i="12"/>
  <c r="AX421" i="12"/>
  <c r="Q422" i="12"/>
  <c r="AO421" i="12"/>
  <c r="BA421" i="12"/>
  <c r="AC422" i="12"/>
  <c r="I424" i="11"/>
  <c r="AJ422" i="11"/>
  <c r="BH421" i="11"/>
  <c r="BD421" i="11"/>
  <c r="AF422" i="11"/>
  <c r="R422" i="11"/>
  <c r="AP421" i="11"/>
  <c r="L424" i="11"/>
  <c r="V422" i="11"/>
  <c r="AT421" i="11"/>
  <c r="U422" i="11"/>
  <c r="AS421" i="11"/>
  <c r="F424" i="11"/>
  <c r="S422" i="11"/>
  <c r="AQ421" i="11"/>
  <c r="X422" i="11"/>
  <c r="AV421" i="11"/>
  <c r="H423" i="11"/>
  <c r="AR422" i="11"/>
  <c r="AL422" i="11"/>
  <c r="BJ421" i="11"/>
  <c r="AK422" i="11"/>
  <c r="BI421" i="11"/>
  <c r="N422" i="11"/>
  <c r="AX421" i="11"/>
  <c r="J424" i="11"/>
  <c r="M424" i="11"/>
  <c r="AH422" i="11"/>
  <c r="BF421" i="11"/>
  <c r="BE421" i="11"/>
  <c r="AG422" i="11"/>
  <c r="AI422" i="11"/>
  <c r="BG421" i="11"/>
  <c r="AE422" i="11"/>
  <c r="BC421" i="11"/>
  <c r="AD422" i="11"/>
  <c r="BB421" i="11"/>
  <c r="G424" i="11"/>
  <c r="Y422" i="11"/>
  <c r="AW421" i="11"/>
  <c r="AU422" i="11"/>
  <c r="K423" i="11"/>
  <c r="BA422" i="11"/>
  <c r="AO422" i="11"/>
  <c r="E423" i="11"/>
  <c r="AC439" i="11"/>
  <c r="AL423" i="12" l="1"/>
  <c r="BJ422" i="12"/>
  <c r="Z423" i="12"/>
  <c r="AX422" i="12"/>
  <c r="J425" i="12"/>
  <c r="H425" i="12"/>
  <c r="AW423" i="12"/>
  <c r="M424" i="12"/>
  <c r="T423" i="12"/>
  <c r="AR422" i="12"/>
  <c r="W423" i="12"/>
  <c r="AU422" i="12"/>
  <c r="AE423" i="12"/>
  <c r="BC422" i="12"/>
  <c r="V423" i="12"/>
  <c r="AT422" i="12"/>
  <c r="I425" i="12"/>
  <c r="BH422" i="12"/>
  <c r="AJ423" i="12"/>
  <c r="N425" i="12"/>
  <c r="G425" i="12"/>
  <c r="K425" i="12"/>
  <c r="AV423" i="12"/>
  <c r="L424" i="12"/>
  <c r="BG422" i="12"/>
  <c r="AI423" i="12"/>
  <c r="AC423" i="12"/>
  <c r="BA422" i="12"/>
  <c r="F425" i="12"/>
  <c r="Q423" i="12"/>
  <c r="AO422" i="12"/>
  <c r="U423" i="12"/>
  <c r="AS422" i="12"/>
  <c r="AK423" i="12"/>
  <c r="BI422" i="12"/>
  <c r="AG423" i="12"/>
  <c r="BE422" i="12"/>
  <c r="AF423" i="12"/>
  <c r="BD422" i="12"/>
  <c r="BB422" i="12"/>
  <c r="AD423" i="12"/>
  <c r="R423" i="12"/>
  <c r="AP422" i="12"/>
  <c r="E425" i="12"/>
  <c r="S423" i="12"/>
  <c r="AQ422" i="12"/>
  <c r="AH423" i="12"/>
  <c r="BF422" i="12"/>
  <c r="G425" i="11"/>
  <c r="F425" i="11"/>
  <c r="AE423" i="11"/>
  <c r="BC422" i="11"/>
  <c r="M425" i="11"/>
  <c r="AX422" i="11"/>
  <c r="N423" i="11"/>
  <c r="AL423" i="11"/>
  <c r="BJ422" i="11"/>
  <c r="X423" i="11"/>
  <c r="AV422" i="11"/>
  <c r="V423" i="11"/>
  <c r="AT422" i="11"/>
  <c r="R423" i="11"/>
  <c r="AP422" i="11"/>
  <c r="AJ423" i="11"/>
  <c r="BH422" i="11"/>
  <c r="AU423" i="11"/>
  <c r="K424" i="11"/>
  <c r="L425" i="11"/>
  <c r="AF423" i="11"/>
  <c r="BD422" i="11"/>
  <c r="BE422" i="11"/>
  <c r="AG423" i="11"/>
  <c r="Y423" i="11"/>
  <c r="AW422" i="11"/>
  <c r="AD423" i="11"/>
  <c r="BB422" i="11"/>
  <c r="AI423" i="11"/>
  <c r="BG422" i="11"/>
  <c r="AH423" i="11"/>
  <c r="BF422" i="11"/>
  <c r="J425" i="11"/>
  <c r="AK423" i="11"/>
  <c r="BI422" i="11"/>
  <c r="AR423" i="11"/>
  <c r="H424" i="11"/>
  <c r="S423" i="11"/>
  <c r="AQ422" i="11"/>
  <c r="U423" i="11"/>
  <c r="AS422" i="11"/>
  <c r="I425" i="11"/>
  <c r="AO423" i="11"/>
  <c r="BA423" i="11"/>
  <c r="E424" i="11"/>
  <c r="AC440" i="11"/>
  <c r="AI424" i="12" l="1"/>
  <c r="BG423" i="12"/>
  <c r="BF423" i="12"/>
  <c r="AH424" i="12"/>
  <c r="E426" i="12"/>
  <c r="AG424" i="12"/>
  <c r="BE423" i="12"/>
  <c r="U424" i="12"/>
  <c r="AS423" i="12"/>
  <c r="K426" i="12"/>
  <c r="I426" i="12"/>
  <c r="AE424" i="12"/>
  <c r="BC423" i="12"/>
  <c r="T424" i="12"/>
  <c r="AR423" i="12"/>
  <c r="Z424" i="12"/>
  <c r="AX423" i="12"/>
  <c r="AD424" i="12"/>
  <c r="BB423" i="12"/>
  <c r="H426" i="12"/>
  <c r="L425" i="12"/>
  <c r="AV424" i="12"/>
  <c r="G426" i="12"/>
  <c r="BH423" i="12"/>
  <c r="AJ424" i="12"/>
  <c r="M425" i="12"/>
  <c r="AW424" i="12"/>
  <c r="F426" i="12"/>
  <c r="N426" i="12"/>
  <c r="S424" i="12"/>
  <c r="AQ423" i="12"/>
  <c r="R424" i="12"/>
  <c r="AP423" i="12"/>
  <c r="BD423" i="12"/>
  <c r="AF424" i="12"/>
  <c r="AK424" i="12"/>
  <c r="BI423" i="12"/>
  <c r="Q424" i="12"/>
  <c r="AO423" i="12"/>
  <c r="BA423" i="12"/>
  <c r="AC424" i="12"/>
  <c r="V424" i="12"/>
  <c r="AT423" i="12"/>
  <c r="W424" i="12"/>
  <c r="AU423" i="12"/>
  <c r="J426" i="12"/>
  <c r="AL424" i="12"/>
  <c r="BJ423" i="12"/>
  <c r="I426" i="11"/>
  <c r="AG424" i="11"/>
  <c r="BE423" i="11"/>
  <c r="S424" i="11"/>
  <c r="AQ423" i="11"/>
  <c r="BI423" i="11"/>
  <c r="AK424" i="11"/>
  <c r="AH424" i="11"/>
  <c r="BF423" i="11"/>
  <c r="AD424" i="11"/>
  <c r="BB423" i="11"/>
  <c r="L426" i="11"/>
  <c r="BH423" i="11"/>
  <c r="AJ424" i="11"/>
  <c r="V424" i="11"/>
  <c r="AT423" i="11"/>
  <c r="AL424" i="11"/>
  <c r="BJ423" i="11"/>
  <c r="F426" i="11"/>
  <c r="H425" i="11"/>
  <c r="AR424" i="11"/>
  <c r="K425" i="11"/>
  <c r="AU424" i="11"/>
  <c r="N424" i="11"/>
  <c r="AX423" i="11"/>
  <c r="M426" i="11"/>
  <c r="U424" i="11"/>
  <c r="AS423" i="11"/>
  <c r="J426" i="11"/>
  <c r="BG423" i="11"/>
  <c r="AI424" i="11"/>
  <c r="Y424" i="11"/>
  <c r="AW423" i="11"/>
  <c r="BD423" i="11"/>
  <c r="AF424" i="11"/>
  <c r="R424" i="11"/>
  <c r="AP423" i="11"/>
  <c r="X424" i="11"/>
  <c r="AV423" i="11"/>
  <c r="BC423" i="11"/>
  <c r="AE424" i="11"/>
  <c r="G426" i="11"/>
  <c r="E425" i="11"/>
  <c r="BA424" i="11"/>
  <c r="AO424" i="11"/>
  <c r="AC441" i="11"/>
  <c r="G427" i="12" l="1"/>
  <c r="BJ424" i="12"/>
  <c r="AL425" i="12"/>
  <c r="W425" i="12"/>
  <c r="AU424" i="12"/>
  <c r="AK425" i="12"/>
  <c r="BI424" i="12"/>
  <c r="R425" i="12"/>
  <c r="AP424" i="12"/>
  <c r="AW425" i="12"/>
  <c r="M426" i="12"/>
  <c r="Z425" i="12"/>
  <c r="AX424" i="12"/>
  <c r="AE425" i="12"/>
  <c r="BC424" i="12"/>
  <c r="K427" i="12"/>
  <c r="BE424" i="12"/>
  <c r="AG425" i="12"/>
  <c r="N427" i="12"/>
  <c r="H427" i="12"/>
  <c r="AH425" i="12"/>
  <c r="BF424" i="12"/>
  <c r="J427" i="12"/>
  <c r="BD424" i="12"/>
  <c r="AF425" i="12"/>
  <c r="BH424" i="12"/>
  <c r="AJ425" i="12"/>
  <c r="I427" i="12"/>
  <c r="AC425" i="12"/>
  <c r="BA424" i="12"/>
  <c r="V425" i="12"/>
  <c r="AT424" i="12"/>
  <c r="Q425" i="12"/>
  <c r="AO424" i="12"/>
  <c r="S425" i="12"/>
  <c r="AQ424" i="12"/>
  <c r="F427" i="12"/>
  <c r="AV425" i="12"/>
  <c r="L426" i="12"/>
  <c r="AD425" i="12"/>
  <c r="BB424" i="12"/>
  <c r="T425" i="12"/>
  <c r="AR424" i="12"/>
  <c r="U425" i="12"/>
  <c r="AS424" i="12"/>
  <c r="E427" i="12"/>
  <c r="BG424" i="12"/>
  <c r="AI425" i="12"/>
  <c r="AF425" i="11"/>
  <c r="BD424" i="11"/>
  <c r="G427" i="11"/>
  <c r="X425" i="11"/>
  <c r="AV424" i="11"/>
  <c r="U425" i="11"/>
  <c r="AS424" i="11"/>
  <c r="AX424" i="11"/>
  <c r="N425" i="11"/>
  <c r="AR425" i="11"/>
  <c r="H426" i="11"/>
  <c r="AL425" i="11"/>
  <c r="BJ424" i="11"/>
  <c r="AD425" i="11"/>
  <c r="BB424" i="11"/>
  <c r="BE424" i="11"/>
  <c r="AG425" i="11"/>
  <c r="AI425" i="11"/>
  <c r="BG424" i="11"/>
  <c r="AJ425" i="11"/>
  <c r="BH424" i="11"/>
  <c r="BC424" i="11"/>
  <c r="AE425" i="11"/>
  <c r="J427" i="11"/>
  <c r="F427" i="11"/>
  <c r="AK425" i="11"/>
  <c r="BI424" i="11"/>
  <c r="R425" i="11"/>
  <c r="AP424" i="11"/>
  <c r="Y425" i="11"/>
  <c r="AW424" i="11"/>
  <c r="M427" i="11"/>
  <c r="AU425" i="11"/>
  <c r="K426" i="11"/>
  <c r="V425" i="11"/>
  <c r="AT424" i="11"/>
  <c r="L427" i="11"/>
  <c r="AH425" i="11"/>
  <c r="BF424" i="11"/>
  <c r="S425" i="11"/>
  <c r="AQ424" i="11"/>
  <c r="I427" i="11"/>
  <c r="AO425" i="11"/>
  <c r="BA425" i="11"/>
  <c r="E426" i="11"/>
  <c r="AC442" i="11"/>
  <c r="AW426" i="12" l="1"/>
  <c r="M427" i="12"/>
  <c r="U426" i="12"/>
  <c r="AS425" i="12"/>
  <c r="AD426" i="12"/>
  <c r="BB425" i="12"/>
  <c r="Q426" i="12"/>
  <c r="AO425" i="12"/>
  <c r="BA425" i="12"/>
  <c r="AC426" i="12"/>
  <c r="J428" i="12"/>
  <c r="H428" i="12"/>
  <c r="BC425" i="12"/>
  <c r="AE426" i="12"/>
  <c r="AK426" i="12"/>
  <c r="BI425" i="12"/>
  <c r="F428" i="12"/>
  <c r="AJ426" i="12"/>
  <c r="BH425" i="12"/>
  <c r="AL426" i="12"/>
  <c r="BJ425" i="12"/>
  <c r="AV426" i="12"/>
  <c r="L427" i="12"/>
  <c r="BD425" i="12"/>
  <c r="AF426" i="12"/>
  <c r="N428" i="12"/>
  <c r="K428" i="12"/>
  <c r="G428" i="12"/>
  <c r="AI426" i="12"/>
  <c r="BG425" i="12"/>
  <c r="BE425" i="12"/>
  <c r="AG426" i="12"/>
  <c r="E428" i="12"/>
  <c r="T426" i="12"/>
  <c r="AR425" i="12"/>
  <c r="S426" i="12"/>
  <c r="AQ425" i="12"/>
  <c r="V426" i="12"/>
  <c r="AT425" i="12"/>
  <c r="I428" i="12"/>
  <c r="AH426" i="12"/>
  <c r="BF425" i="12"/>
  <c r="Z426" i="12"/>
  <c r="AX425" i="12"/>
  <c r="R426" i="12"/>
  <c r="AP425" i="12"/>
  <c r="W426" i="12"/>
  <c r="AU425" i="12"/>
  <c r="AH426" i="11"/>
  <c r="BF425" i="11"/>
  <c r="V426" i="11"/>
  <c r="AT425" i="11"/>
  <c r="R426" i="11"/>
  <c r="AP425" i="11"/>
  <c r="F428" i="11"/>
  <c r="AI426" i="11"/>
  <c r="BG425" i="11"/>
  <c r="BB425" i="11"/>
  <c r="AD426" i="11"/>
  <c r="U426" i="11"/>
  <c r="AS425" i="11"/>
  <c r="G428" i="11"/>
  <c r="I428" i="11"/>
  <c r="M428" i="11"/>
  <c r="H427" i="11"/>
  <c r="AR426" i="11"/>
  <c r="L428" i="11"/>
  <c r="AU426" i="11"/>
  <c r="K427" i="11"/>
  <c r="AG426" i="11"/>
  <c r="BE425" i="11"/>
  <c r="AX425" i="11"/>
  <c r="N426" i="11"/>
  <c r="AE426" i="11"/>
  <c r="BC425" i="11"/>
  <c r="S426" i="11"/>
  <c r="AQ425" i="11"/>
  <c r="Y426" i="11"/>
  <c r="AW425" i="11"/>
  <c r="AK426" i="11"/>
  <c r="BI425" i="11"/>
  <c r="J428" i="11"/>
  <c r="AJ426" i="11"/>
  <c r="BH425" i="11"/>
  <c r="AL426" i="11"/>
  <c r="BJ425" i="11"/>
  <c r="X426" i="11"/>
  <c r="AV425" i="11"/>
  <c r="AF426" i="11"/>
  <c r="BD425" i="11"/>
  <c r="AO426" i="11"/>
  <c r="BA426" i="11"/>
  <c r="E427" i="11"/>
  <c r="AC443" i="11"/>
  <c r="I429" i="12" l="1"/>
  <c r="AE427" i="12"/>
  <c r="BC426" i="12"/>
  <c r="W427" i="12"/>
  <c r="AU426" i="12"/>
  <c r="Z427" i="12"/>
  <c r="AX426" i="12"/>
  <c r="S427" i="12"/>
  <c r="AQ426" i="12"/>
  <c r="AI427" i="12"/>
  <c r="BG426" i="12"/>
  <c r="K429" i="12"/>
  <c r="AL427" i="12"/>
  <c r="BJ426" i="12"/>
  <c r="Q427" i="12"/>
  <c r="AO426" i="12"/>
  <c r="U427" i="12"/>
  <c r="AS426" i="12"/>
  <c r="E429" i="12"/>
  <c r="AF427" i="12"/>
  <c r="BD426" i="12"/>
  <c r="F429" i="12"/>
  <c r="J429" i="12"/>
  <c r="BE426" i="12"/>
  <c r="AG427" i="12"/>
  <c r="G429" i="12"/>
  <c r="AV427" i="12"/>
  <c r="L428" i="12"/>
  <c r="AC427" i="12"/>
  <c r="BA426" i="12"/>
  <c r="AW427" i="12"/>
  <c r="M428" i="12"/>
  <c r="R427" i="12"/>
  <c r="AP426" i="12"/>
  <c r="AH427" i="12"/>
  <c r="BF426" i="12"/>
  <c r="V427" i="12"/>
  <c r="AT426" i="12"/>
  <c r="T427" i="12"/>
  <c r="AR426" i="12"/>
  <c r="N429" i="12"/>
  <c r="BH426" i="12"/>
  <c r="AJ427" i="12"/>
  <c r="BI426" i="12"/>
  <c r="AK427" i="12"/>
  <c r="H429" i="12"/>
  <c r="AD427" i="12"/>
  <c r="BB426" i="12"/>
  <c r="BB426" i="11"/>
  <c r="AD427" i="11"/>
  <c r="AF427" i="11"/>
  <c r="BD426" i="11"/>
  <c r="AL427" i="11"/>
  <c r="BJ426" i="11"/>
  <c r="J429" i="11"/>
  <c r="Y427" i="11"/>
  <c r="AW426" i="11"/>
  <c r="BC426" i="11"/>
  <c r="AE427" i="11"/>
  <c r="BE426" i="11"/>
  <c r="AG427" i="11"/>
  <c r="L429" i="11"/>
  <c r="M429" i="11"/>
  <c r="F429" i="11"/>
  <c r="V427" i="11"/>
  <c r="AT426" i="11"/>
  <c r="G429" i="11"/>
  <c r="AX426" i="11"/>
  <c r="N427" i="11"/>
  <c r="K428" i="11"/>
  <c r="AU427" i="11"/>
  <c r="X427" i="11"/>
  <c r="AV426" i="11"/>
  <c r="AJ427" i="11"/>
  <c r="BH426" i="11"/>
  <c r="AK427" i="11"/>
  <c r="BI426" i="11"/>
  <c r="S427" i="11"/>
  <c r="AQ426" i="11"/>
  <c r="AR427" i="11"/>
  <c r="H428" i="11"/>
  <c r="I429" i="11"/>
  <c r="U427" i="11"/>
  <c r="AS426" i="11"/>
  <c r="BG426" i="11"/>
  <c r="AI427" i="11"/>
  <c r="R427" i="11"/>
  <c r="AP426" i="11"/>
  <c r="AH427" i="11"/>
  <c r="BF426" i="11"/>
  <c r="BA427" i="11"/>
  <c r="AO427" i="11"/>
  <c r="E428" i="11"/>
  <c r="AC444" i="11"/>
  <c r="BI427" i="12" l="1"/>
  <c r="AK428" i="12"/>
  <c r="AD428" i="12"/>
  <c r="BB427" i="12"/>
  <c r="N430" i="12"/>
  <c r="V428" i="12"/>
  <c r="AT427" i="12"/>
  <c r="R428" i="12"/>
  <c r="AP427" i="12"/>
  <c r="AC428" i="12"/>
  <c r="BA427" i="12"/>
  <c r="J430" i="12"/>
  <c r="BD427" i="12"/>
  <c r="AF428" i="12"/>
  <c r="U428" i="12"/>
  <c r="AS427" i="12"/>
  <c r="AL428" i="12"/>
  <c r="BJ427" i="12"/>
  <c r="BG427" i="12"/>
  <c r="AI428" i="12"/>
  <c r="Z428" i="12"/>
  <c r="AX427" i="12"/>
  <c r="BC427" i="12"/>
  <c r="AE428" i="12"/>
  <c r="G430" i="12"/>
  <c r="H430" i="12"/>
  <c r="AJ428" i="12"/>
  <c r="BH427" i="12"/>
  <c r="M429" i="12"/>
  <c r="AW428" i="12"/>
  <c r="AV428" i="12"/>
  <c r="L429" i="12"/>
  <c r="AG428" i="12"/>
  <c r="BE427" i="12"/>
  <c r="F430" i="12"/>
  <c r="K430" i="12"/>
  <c r="T428" i="12"/>
  <c r="AR427" i="12"/>
  <c r="BF427" i="12"/>
  <c r="AH428" i="12"/>
  <c r="E430" i="12"/>
  <c r="Q428" i="12"/>
  <c r="AO427" i="12"/>
  <c r="S428" i="12"/>
  <c r="AQ427" i="12"/>
  <c r="W428" i="12"/>
  <c r="AU427" i="12"/>
  <c r="I430" i="12"/>
  <c r="AI428" i="11"/>
  <c r="BG427" i="11"/>
  <c r="G430" i="11"/>
  <c r="AE428" i="11"/>
  <c r="BC427" i="11"/>
  <c r="AH428" i="11"/>
  <c r="BF427" i="11"/>
  <c r="I430" i="11"/>
  <c r="S428" i="11"/>
  <c r="AQ427" i="11"/>
  <c r="AJ428" i="11"/>
  <c r="BH427" i="11"/>
  <c r="K429" i="11"/>
  <c r="AU428" i="11"/>
  <c r="AF428" i="11"/>
  <c r="BD427" i="11"/>
  <c r="L430" i="11"/>
  <c r="J430" i="11"/>
  <c r="H429" i="11"/>
  <c r="AR428" i="11"/>
  <c r="N428" i="11"/>
  <c r="AX427" i="11"/>
  <c r="M430" i="11"/>
  <c r="BE427" i="11"/>
  <c r="AG428" i="11"/>
  <c r="AD428" i="11"/>
  <c r="BB427" i="11"/>
  <c r="F430" i="11"/>
  <c r="R428" i="11"/>
  <c r="AP427" i="11"/>
  <c r="U428" i="11"/>
  <c r="AS427" i="11"/>
  <c r="AK428" i="11"/>
  <c r="BI427" i="11"/>
  <c r="X428" i="11"/>
  <c r="AV427" i="11"/>
  <c r="V428" i="11"/>
  <c r="AT427" i="11"/>
  <c r="Y428" i="11"/>
  <c r="AW427" i="11"/>
  <c r="AL428" i="11"/>
  <c r="BJ427" i="11"/>
  <c r="AO428" i="11"/>
  <c r="BA428" i="11"/>
  <c r="E429" i="11"/>
  <c r="AC445" i="11"/>
  <c r="I431" i="12" l="1"/>
  <c r="S429" i="12"/>
  <c r="AQ428" i="12"/>
  <c r="T429" i="12"/>
  <c r="AR428" i="12"/>
  <c r="BH428" i="12"/>
  <c r="AJ429" i="12"/>
  <c r="G431" i="12"/>
  <c r="Z429" i="12"/>
  <c r="AX428" i="12"/>
  <c r="AL429" i="12"/>
  <c r="BJ428" i="12"/>
  <c r="BA428" i="12"/>
  <c r="AC429" i="12"/>
  <c r="V429" i="12"/>
  <c r="AT428" i="12"/>
  <c r="BB428" i="12"/>
  <c r="AD429" i="12"/>
  <c r="E431" i="12"/>
  <c r="F431" i="12"/>
  <c r="BD428" i="12"/>
  <c r="AF429" i="12"/>
  <c r="AH429" i="12"/>
  <c r="BF428" i="12"/>
  <c r="K431" i="12"/>
  <c r="BC428" i="12"/>
  <c r="AE429" i="12"/>
  <c r="AI429" i="12"/>
  <c r="BG428" i="12"/>
  <c r="AK429" i="12"/>
  <c r="BI428" i="12"/>
  <c r="AV429" i="12"/>
  <c r="L430" i="12"/>
  <c r="W429" i="12"/>
  <c r="AU428" i="12"/>
  <c r="Q429" i="12"/>
  <c r="AO428" i="12"/>
  <c r="BE428" i="12"/>
  <c r="AG429" i="12"/>
  <c r="AW429" i="12"/>
  <c r="M430" i="12"/>
  <c r="H431" i="12"/>
  <c r="U429" i="12"/>
  <c r="AS428" i="12"/>
  <c r="J431" i="12"/>
  <c r="R429" i="12"/>
  <c r="AP428" i="12"/>
  <c r="N431" i="12"/>
  <c r="AL429" i="11"/>
  <c r="BJ428" i="11"/>
  <c r="V429" i="11"/>
  <c r="AT428" i="11"/>
  <c r="AK429" i="11"/>
  <c r="BI428" i="11"/>
  <c r="R429" i="11"/>
  <c r="AP428" i="11"/>
  <c r="AD429" i="11"/>
  <c r="BB428" i="11"/>
  <c r="M431" i="11"/>
  <c r="AR429" i="11"/>
  <c r="H430" i="11"/>
  <c r="L431" i="11"/>
  <c r="K430" i="11"/>
  <c r="AU429" i="11"/>
  <c r="S429" i="11"/>
  <c r="AQ428" i="11"/>
  <c r="AH429" i="11"/>
  <c r="BF428" i="11"/>
  <c r="G431" i="11"/>
  <c r="F431" i="11"/>
  <c r="BE428" i="11"/>
  <c r="AG429" i="11"/>
  <c r="Y429" i="11"/>
  <c r="AW428" i="11"/>
  <c r="X429" i="11"/>
  <c r="AV428" i="11"/>
  <c r="U429" i="11"/>
  <c r="AS428" i="11"/>
  <c r="AX428" i="11"/>
  <c r="N429" i="11"/>
  <c r="J431" i="11"/>
  <c r="BD428" i="11"/>
  <c r="AF429" i="11"/>
  <c r="AJ429" i="11"/>
  <c r="BH428" i="11"/>
  <c r="I431" i="11"/>
  <c r="BC428" i="11"/>
  <c r="AE429" i="11"/>
  <c r="BG428" i="11"/>
  <c r="AI429" i="11"/>
  <c r="BA429" i="11"/>
  <c r="AO429" i="11"/>
  <c r="E430" i="11"/>
  <c r="W430" i="12" l="1"/>
  <c r="AU429" i="12"/>
  <c r="AK430" i="12"/>
  <c r="BI429" i="12"/>
  <c r="BF429" i="12"/>
  <c r="AH430" i="12"/>
  <c r="Z430" i="12"/>
  <c r="AX429" i="12"/>
  <c r="S430" i="12"/>
  <c r="AQ429" i="12"/>
  <c r="H432" i="12"/>
  <c r="BA429" i="12"/>
  <c r="AC430" i="12"/>
  <c r="N432" i="12"/>
  <c r="J432" i="12"/>
  <c r="M431" i="12"/>
  <c r="AW430" i="12"/>
  <c r="L431" i="12"/>
  <c r="AV430" i="12"/>
  <c r="AF430" i="12"/>
  <c r="BD429" i="12"/>
  <c r="I432" i="12"/>
  <c r="AG430" i="12"/>
  <c r="BE429" i="12"/>
  <c r="BC429" i="12"/>
  <c r="AE430" i="12"/>
  <c r="F432" i="12"/>
  <c r="BB429" i="12"/>
  <c r="AD430" i="12"/>
  <c r="AJ430" i="12"/>
  <c r="BH429" i="12"/>
  <c r="R430" i="12"/>
  <c r="AP429" i="12"/>
  <c r="U430" i="12"/>
  <c r="AS429" i="12"/>
  <c r="Q430" i="12"/>
  <c r="AO429" i="12"/>
  <c r="AI430" i="12"/>
  <c r="BG429" i="12"/>
  <c r="K432" i="12"/>
  <c r="E432" i="12"/>
  <c r="V430" i="12"/>
  <c r="AT429" i="12"/>
  <c r="AL430" i="12"/>
  <c r="BJ429" i="12"/>
  <c r="G432" i="12"/>
  <c r="T430" i="12"/>
  <c r="AR429" i="12"/>
  <c r="I432" i="11"/>
  <c r="BE429" i="11"/>
  <c r="AG430" i="11"/>
  <c r="M432" i="11"/>
  <c r="X430" i="11"/>
  <c r="AV429" i="11"/>
  <c r="S430" i="11"/>
  <c r="AQ429" i="11"/>
  <c r="R430" i="11"/>
  <c r="AP429" i="11"/>
  <c r="V430" i="11"/>
  <c r="AT429" i="11"/>
  <c r="N430" i="11"/>
  <c r="AX429" i="11"/>
  <c r="G432" i="11"/>
  <c r="H431" i="11"/>
  <c r="AR430" i="11"/>
  <c r="BG429" i="11"/>
  <c r="AI430" i="11"/>
  <c r="AF430" i="11"/>
  <c r="BD429" i="11"/>
  <c r="L432" i="11"/>
  <c r="BC429" i="11"/>
  <c r="AE430" i="11"/>
  <c r="AJ430" i="11"/>
  <c r="BH429" i="11"/>
  <c r="J432" i="11"/>
  <c r="U430" i="11"/>
  <c r="AS429" i="11"/>
  <c r="Y430" i="11"/>
  <c r="AW429" i="11"/>
  <c r="F432" i="11"/>
  <c r="AH430" i="11"/>
  <c r="BF429" i="11"/>
  <c r="AU430" i="11"/>
  <c r="K431" i="11"/>
  <c r="AD430" i="11"/>
  <c r="BB429" i="11"/>
  <c r="BI429" i="11"/>
  <c r="AK430" i="11"/>
  <c r="BJ429" i="11"/>
  <c r="AL430" i="11"/>
  <c r="BA430" i="11"/>
  <c r="E431" i="11"/>
  <c r="AO430" i="11"/>
  <c r="T431" i="12" l="1"/>
  <c r="AR430" i="12"/>
  <c r="BJ430" i="12"/>
  <c r="AL431" i="12"/>
  <c r="AI431" i="12"/>
  <c r="BG430" i="12"/>
  <c r="U431" i="12"/>
  <c r="AS430" i="12"/>
  <c r="BH430" i="12"/>
  <c r="AJ431" i="12"/>
  <c r="F433" i="12"/>
  <c r="BE430" i="12"/>
  <c r="AG431" i="12"/>
  <c r="BD430" i="12"/>
  <c r="AF431" i="12"/>
  <c r="AW431" i="12"/>
  <c r="M432" i="12"/>
  <c r="N433" i="12"/>
  <c r="H433" i="12"/>
  <c r="Z431" i="12"/>
  <c r="AX430" i="12"/>
  <c r="BI430" i="12"/>
  <c r="AK431" i="12"/>
  <c r="E433" i="12"/>
  <c r="G433" i="12"/>
  <c r="K433" i="12"/>
  <c r="AD431" i="12"/>
  <c r="BB430" i="12"/>
  <c r="BC430" i="12"/>
  <c r="AE431" i="12"/>
  <c r="I433" i="12"/>
  <c r="J433" i="12"/>
  <c r="BA430" i="12"/>
  <c r="AC431" i="12"/>
  <c r="BF430" i="12"/>
  <c r="AH431" i="12"/>
  <c r="V431" i="12"/>
  <c r="AT430" i="12"/>
  <c r="Q431" i="12"/>
  <c r="AO430" i="12"/>
  <c r="R431" i="12"/>
  <c r="AP430" i="12"/>
  <c r="AV431" i="12"/>
  <c r="L432" i="12"/>
  <c r="S431" i="12"/>
  <c r="AQ430" i="12"/>
  <c r="W431" i="12"/>
  <c r="AU430" i="12"/>
  <c r="AG431" i="11"/>
  <c r="BE430" i="11"/>
  <c r="AD431" i="11"/>
  <c r="BB430" i="11"/>
  <c r="AH431" i="11"/>
  <c r="BF430" i="11"/>
  <c r="Y431" i="11"/>
  <c r="AW430" i="11"/>
  <c r="J433" i="11"/>
  <c r="AF431" i="11"/>
  <c r="BD430" i="11"/>
  <c r="H432" i="11"/>
  <c r="AR431" i="11"/>
  <c r="AX430" i="11"/>
  <c r="N431" i="11"/>
  <c r="R431" i="11"/>
  <c r="AP430" i="11"/>
  <c r="X431" i="11"/>
  <c r="AV430" i="11"/>
  <c r="BC430" i="11"/>
  <c r="AE431" i="11"/>
  <c r="K432" i="11"/>
  <c r="AU431" i="11"/>
  <c r="L433" i="11"/>
  <c r="AI431" i="11"/>
  <c r="BG430" i="11"/>
  <c r="BJ430" i="11"/>
  <c r="AL431" i="11"/>
  <c r="AK431" i="11"/>
  <c r="BI430" i="11"/>
  <c r="F433" i="11"/>
  <c r="U431" i="11"/>
  <c r="AS430" i="11"/>
  <c r="AJ431" i="11"/>
  <c r="BH430" i="11"/>
  <c r="G433" i="11"/>
  <c r="V431" i="11"/>
  <c r="AT430" i="11"/>
  <c r="S431" i="11"/>
  <c r="AQ430" i="11"/>
  <c r="M433" i="11"/>
  <c r="I433" i="11"/>
  <c r="BA431" i="11"/>
  <c r="E432" i="11"/>
  <c r="AO431" i="11"/>
  <c r="Q432" i="12" l="1"/>
  <c r="AO431" i="12"/>
  <c r="E434" i="12"/>
  <c r="Z432" i="12"/>
  <c r="AX431" i="12"/>
  <c r="U432" i="12"/>
  <c r="AS431" i="12"/>
  <c r="L433" i="12"/>
  <c r="AV432" i="12"/>
  <c r="AH432" i="12"/>
  <c r="BF431" i="12"/>
  <c r="BC431" i="12"/>
  <c r="AE432" i="12"/>
  <c r="BD431" i="12"/>
  <c r="AF432" i="12"/>
  <c r="F434" i="12"/>
  <c r="W432" i="12"/>
  <c r="AU431" i="12"/>
  <c r="BA431" i="12"/>
  <c r="AC432" i="12"/>
  <c r="I434" i="12"/>
  <c r="AK432" i="12"/>
  <c r="BI431" i="12"/>
  <c r="AW432" i="12"/>
  <c r="M433" i="12"/>
  <c r="AG432" i="12"/>
  <c r="BE431" i="12"/>
  <c r="AJ432" i="12"/>
  <c r="BH431" i="12"/>
  <c r="J434" i="12"/>
  <c r="K434" i="12"/>
  <c r="N434" i="12"/>
  <c r="BJ431" i="12"/>
  <c r="AL432" i="12"/>
  <c r="S432" i="12"/>
  <c r="AQ431" i="12"/>
  <c r="R432" i="12"/>
  <c r="AP431" i="12"/>
  <c r="V432" i="12"/>
  <c r="AT431" i="12"/>
  <c r="AD432" i="12"/>
  <c r="BB431" i="12"/>
  <c r="G434" i="12"/>
  <c r="H434" i="12"/>
  <c r="AI432" i="12"/>
  <c r="BG431" i="12"/>
  <c r="T432" i="12"/>
  <c r="AR431" i="12"/>
  <c r="G434" i="11"/>
  <c r="AX431" i="11"/>
  <c r="N432" i="11"/>
  <c r="I434" i="11"/>
  <c r="S432" i="11"/>
  <c r="AQ431" i="11"/>
  <c r="U432" i="11"/>
  <c r="AS431" i="11"/>
  <c r="BI431" i="11"/>
  <c r="AK432" i="11"/>
  <c r="AI432" i="11"/>
  <c r="BG431" i="11"/>
  <c r="AU432" i="11"/>
  <c r="K433" i="11"/>
  <c r="X432" i="11"/>
  <c r="AV431" i="11"/>
  <c r="BD431" i="11"/>
  <c r="AF432" i="11"/>
  <c r="Y432" i="11"/>
  <c r="AW431" i="11"/>
  <c r="AD432" i="11"/>
  <c r="BB431" i="11"/>
  <c r="BJ431" i="11"/>
  <c r="AL432" i="11"/>
  <c r="L434" i="11"/>
  <c r="AE432" i="11"/>
  <c r="BC431" i="11"/>
  <c r="M434" i="11"/>
  <c r="V432" i="11"/>
  <c r="AT431" i="11"/>
  <c r="BH431" i="11"/>
  <c r="AJ432" i="11"/>
  <c r="F434" i="11"/>
  <c r="R432" i="11"/>
  <c r="AP431" i="11"/>
  <c r="H433" i="11"/>
  <c r="AR432" i="11"/>
  <c r="J434" i="11"/>
  <c r="BF431" i="11"/>
  <c r="AH432" i="11"/>
  <c r="BE431" i="11"/>
  <c r="AG432" i="11"/>
  <c r="AO432" i="11"/>
  <c r="BA432" i="11"/>
  <c r="E433" i="11"/>
  <c r="T433" i="12" l="1"/>
  <c r="AR432" i="12"/>
  <c r="R433" i="12"/>
  <c r="AP432" i="12"/>
  <c r="BH432" i="12"/>
  <c r="AJ433" i="12"/>
  <c r="I435" i="12"/>
  <c r="W433" i="12"/>
  <c r="AU432" i="12"/>
  <c r="BF432" i="12"/>
  <c r="AH433" i="12"/>
  <c r="U433" i="12"/>
  <c r="AS432" i="12"/>
  <c r="H435" i="12"/>
  <c r="K435" i="12"/>
  <c r="BD432" i="12"/>
  <c r="AF433" i="12"/>
  <c r="E435" i="12"/>
  <c r="BB432" i="12"/>
  <c r="AD433" i="12"/>
  <c r="G435" i="12"/>
  <c r="N435" i="12"/>
  <c r="AC433" i="12"/>
  <c r="BA432" i="12"/>
  <c r="AE433" i="12"/>
  <c r="BC432" i="12"/>
  <c r="AL433" i="12"/>
  <c r="BJ432" i="12"/>
  <c r="AW433" i="12"/>
  <c r="M434" i="12"/>
  <c r="AI433" i="12"/>
  <c r="BG432" i="12"/>
  <c r="V433" i="12"/>
  <c r="AT432" i="12"/>
  <c r="S433" i="12"/>
  <c r="AQ432" i="12"/>
  <c r="J435" i="12"/>
  <c r="BE432" i="12"/>
  <c r="AG433" i="12"/>
  <c r="AK433" i="12"/>
  <c r="BI432" i="12"/>
  <c r="F435" i="12"/>
  <c r="AV433" i="12"/>
  <c r="L434" i="12"/>
  <c r="Z433" i="12"/>
  <c r="AX432" i="12"/>
  <c r="Q433" i="12"/>
  <c r="AO432" i="12"/>
  <c r="AJ433" i="11"/>
  <c r="BH432" i="11"/>
  <c r="BD432" i="11"/>
  <c r="AF433" i="11"/>
  <c r="AK433" i="11"/>
  <c r="BI432" i="11"/>
  <c r="AX432" i="11"/>
  <c r="N433" i="11"/>
  <c r="J435" i="11"/>
  <c r="R433" i="11"/>
  <c r="AP432" i="11"/>
  <c r="M435" i="11"/>
  <c r="L435" i="11"/>
  <c r="AD433" i="11"/>
  <c r="BB432" i="11"/>
  <c r="S433" i="11"/>
  <c r="AQ432" i="11"/>
  <c r="AU433" i="11"/>
  <c r="K434" i="11"/>
  <c r="AH433" i="11"/>
  <c r="BF432" i="11"/>
  <c r="F435" i="11"/>
  <c r="BJ432" i="11"/>
  <c r="AL433" i="11"/>
  <c r="AG433" i="11"/>
  <c r="BE432" i="11"/>
  <c r="AR433" i="11"/>
  <c r="H434" i="11"/>
  <c r="V433" i="11"/>
  <c r="AT432" i="11"/>
  <c r="AE433" i="11"/>
  <c r="BC432" i="11"/>
  <c r="Y433" i="11"/>
  <c r="AW432" i="11"/>
  <c r="X433" i="11"/>
  <c r="AV432" i="11"/>
  <c r="AI433" i="11"/>
  <c r="BG432" i="11"/>
  <c r="U433" i="11"/>
  <c r="AS432" i="11"/>
  <c r="I435" i="11"/>
  <c r="G435" i="11"/>
  <c r="AO433" i="11"/>
  <c r="E434" i="11"/>
  <c r="BA433" i="11"/>
  <c r="M435" i="12" l="1"/>
  <c r="AW434" i="12"/>
  <c r="AD434" i="12"/>
  <c r="BB433" i="12"/>
  <c r="AK434" i="12"/>
  <c r="BI433" i="12"/>
  <c r="V434" i="12"/>
  <c r="AT433" i="12"/>
  <c r="BC433" i="12"/>
  <c r="AE434" i="12"/>
  <c r="R434" i="12"/>
  <c r="AP433" i="12"/>
  <c r="N436" i="12"/>
  <c r="BD433" i="12"/>
  <c r="AF434" i="12"/>
  <c r="H436" i="12"/>
  <c r="I436" i="12"/>
  <c r="Q434" i="12"/>
  <c r="AO433" i="12"/>
  <c r="J436" i="12"/>
  <c r="F436" i="12"/>
  <c r="BE433" i="12"/>
  <c r="AG434" i="12"/>
  <c r="E436" i="12"/>
  <c r="AJ434" i="12"/>
  <c r="BH433" i="12"/>
  <c r="L435" i="12"/>
  <c r="AV434" i="12"/>
  <c r="BF433" i="12"/>
  <c r="AH434" i="12"/>
  <c r="Z434" i="12"/>
  <c r="AX433" i="12"/>
  <c r="S434" i="12"/>
  <c r="AQ433" i="12"/>
  <c r="BG433" i="12"/>
  <c r="AI434" i="12"/>
  <c r="AL434" i="12"/>
  <c r="BJ433" i="12"/>
  <c r="AC434" i="12"/>
  <c r="BA433" i="12"/>
  <c r="G436" i="12"/>
  <c r="K436" i="12"/>
  <c r="U434" i="12"/>
  <c r="AS433" i="12"/>
  <c r="W434" i="12"/>
  <c r="AU433" i="12"/>
  <c r="T434" i="12"/>
  <c r="AR433" i="12"/>
  <c r="H435" i="11"/>
  <c r="AR434" i="11"/>
  <c r="U434" i="11"/>
  <c r="AS433" i="11"/>
  <c r="X434" i="11"/>
  <c r="AV433" i="11"/>
  <c r="AE434" i="11"/>
  <c r="BC433" i="11"/>
  <c r="AH434" i="11"/>
  <c r="BF433" i="11"/>
  <c r="S434" i="11"/>
  <c r="AQ433" i="11"/>
  <c r="L436" i="11"/>
  <c r="R434" i="11"/>
  <c r="AP433" i="11"/>
  <c r="AL434" i="11"/>
  <c r="BJ433" i="11"/>
  <c r="AF434" i="11"/>
  <c r="BD433" i="11"/>
  <c r="I436" i="11"/>
  <c r="K435" i="11"/>
  <c r="AU434" i="11"/>
  <c r="M436" i="11"/>
  <c r="G436" i="11"/>
  <c r="AX433" i="11"/>
  <c r="N434" i="11"/>
  <c r="BG433" i="11"/>
  <c r="AI434" i="11"/>
  <c r="Y434" i="11"/>
  <c r="AW433" i="11"/>
  <c r="V434" i="11"/>
  <c r="AT433" i="11"/>
  <c r="BE433" i="11"/>
  <c r="AG434" i="11"/>
  <c r="F436" i="11"/>
  <c r="AD434" i="11"/>
  <c r="BB433" i="11"/>
  <c r="J436" i="11"/>
  <c r="BI433" i="11"/>
  <c r="AK434" i="11"/>
  <c r="BH433" i="11"/>
  <c r="AJ434" i="11"/>
  <c r="AO434" i="11"/>
  <c r="E435" i="11"/>
  <c r="BA434" i="11"/>
  <c r="AH435" i="12" l="1"/>
  <c r="BF434" i="12"/>
  <c r="G437" i="12"/>
  <c r="S435" i="12"/>
  <c r="AQ434" i="12"/>
  <c r="BH434" i="12"/>
  <c r="AJ435" i="12"/>
  <c r="I437" i="12"/>
  <c r="R435" i="12"/>
  <c r="AP434" i="12"/>
  <c r="V435" i="12"/>
  <c r="AT434" i="12"/>
  <c r="AD435" i="12"/>
  <c r="BB434" i="12"/>
  <c r="J437" i="12"/>
  <c r="BD434" i="12"/>
  <c r="AF435" i="12"/>
  <c r="U435" i="12"/>
  <c r="AS434" i="12"/>
  <c r="BJ434" i="12"/>
  <c r="AL435" i="12"/>
  <c r="K437" i="12"/>
  <c r="BG434" i="12"/>
  <c r="AI435" i="12"/>
  <c r="F437" i="12"/>
  <c r="H437" i="12"/>
  <c r="N437" i="12"/>
  <c r="AE435" i="12"/>
  <c r="BC434" i="12"/>
  <c r="BE434" i="12"/>
  <c r="AG435" i="12"/>
  <c r="T435" i="12"/>
  <c r="AR434" i="12"/>
  <c r="W435" i="12"/>
  <c r="AU434" i="12"/>
  <c r="AC435" i="12"/>
  <c r="BA434" i="12"/>
  <c r="Z435" i="12"/>
  <c r="AX434" i="12"/>
  <c r="AV435" i="12"/>
  <c r="L436" i="12"/>
  <c r="E437" i="12"/>
  <c r="Q435" i="12"/>
  <c r="AO434" i="12"/>
  <c r="AK435" i="12"/>
  <c r="BI434" i="12"/>
  <c r="AW435" i="12"/>
  <c r="M436" i="12"/>
  <c r="K436" i="11"/>
  <c r="AU435" i="11"/>
  <c r="AF435" i="11"/>
  <c r="BD434" i="11"/>
  <c r="R435" i="11"/>
  <c r="AP434" i="11"/>
  <c r="S435" i="11"/>
  <c r="AQ434" i="11"/>
  <c r="AE435" i="11"/>
  <c r="BC434" i="11"/>
  <c r="U435" i="11"/>
  <c r="AS434" i="11"/>
  <c r="F437" i="11"/>
  <c r="G437" i="11"/>
  <c r="AK435" i="11"/>
  <c r="BI434" i="11"/>
  <c r="AG435" i="11"/>
  <c r="BE434" i="11"/>
  <c r="AX434" i="11"/>
  <c r="N435" i="11"/>
  <c r="I437" i="11"/>
  <c r="AJ435" i="11"/>
  <c r="BH434" i="11"/>
  <c r="AI435" i="11"/>
  <c r="BG434" i="11"/>
  <c r="J437" i="11"/>
  <c r="V435" i="11"/>
  <c r="AT434" i="11"/>
  <c r="AD435" i="11"/>
  <c r="BB434" i="11"/>
  <c r="Y435" i="11"/>
  <c r="AW434" i="11"/>
  <c r="M437" i="11"/>
  <c r="BJ434" i="11"/>
  <c r="AL435" i="11"/>
  <c r="L437" i="11"/>
  <c r="AH435" i="11"/>
  <c r="BF434" i="11"/>
  <c r="X435" i="11"/>
  <c r="AV434" i="11"/>
  <c r="H436" i="11"/>
  <c r="AR435" i="11"/>
  <c r="BA435" i="11"/>
  <c r="AO435" i="11"/>
  <c r="E436" i="11"/>
  <c r="AV436" i="12" l="1"/>
  <c r="L437" i="12"/>
  <c r="Q436" i="12"/>
  <c r="AO435" i="12"/>
  <c r="AC436" i="12"/>
  <c r="BA435" i="12"/>
  <c r="BC435" i="12"/>
  <c r="AE436" i="12"/>
  <c r="H438" i="12"/>
  <c r="BB435" i="12"/>
  <c r="AD436" i="12"/>
  <c r="R436" i="12"/>
  <c r="AP435" i="12"/>
  <c r="G438" i="12"/>
  <c r="M437" i="12"/>
  <c r="AW436" i="12"/>
  <c r="BJ435" i="12"/>
  <c r="AL436" i="12"/>
  <c r="AJ436" i="12"/>
  <c r="BH435" i="12"/>
  <c r="T436" i="12"/>
  <c r="AR435" i="12"/>
  <c r="E438" i="12"/>
  <c r="BE435" i="12"/>
  <c r="AG436" i="12"/>
  <c r="N438" i="12"/>
  <c r="I438" i="12"/>
  <c r="AI436" i="12"/>
  <c r="BG435" i="12"/>
  <c r="AF436" i="12"/>
  <c r="BD435" i="12"/>
  <c r="AK436" i="12"/>
  <c r="BI435" i="12"/>
  <c r="Z436" i="12"/>
  <c r="AX435" i="12"/>
  <c r="W436" i="12"/>
  <c r="AU435" i="12"/>
  <c r="F438" i="12"/>
  <c r="K438" i="12"/>
  <c r="U436" i="12"/>
  <c r="AS435" i="12"/>
  <c r="J438" i="12"/>
  <c r="V436" i="12"/>
  <c r="AT435" i="12"/>
  <c r="S436" i="12"/>
  <c r="AQ435" i="12"/>
  <c r="AH436" i="12"/>
  <c r="BF435" i="12"/>
  <c r="AR436" i="11"/>
  <c r="H437" i="11"/>
  <c r="BG435" i="11"/>
  <c r="AI436" i="11"/>
  <c r="U436" i="11"/>
  <c r="AS435" i="11"/>
  <c r="S436" i="11"/>
  <c r="AQ435" i="11"/>
  <c r="AF436" i="11"/>
  <c r="BD435" i="11"/>
  <c r="AL436" i="11"/>
  <c r="BJ435" i="11"/>
  <c r="BF435" i="11"/>
  <c r="AH436" i="11"/>
  <c r="Y436" i="11"/>
  <c r="AW435" i="11"/>
  <c r="I438" i="11"/>
  <c r="N436" i="11"/>
  <c r="AX435" i="11"/>
  <c r="F438" i="11"/>
  <c r="G438" i="11"/>
  <c r="V436" i="11"/>
  <c r="AT435" i="11"/>
  <c r="AG436" i="11"/>
  <c r="BE435" i="11"/>
  <c r="X436" i="11"/>
  <c r="AV435" i="11"/>
  <c r="L438" i="11"/>
  <c r="M438" i="11"/>
  <c r="AD436" i="11"/>
  <c r="BB435" i="11"/>
  <c r="J438" i="11"/>
  <c r="BH435" i="11"/>
  <c r="AJ436" i="11"/>
  <c r="AK436" i="11"/>
  <c r="BI435" i="11"/>
  <c r="AE436" i="11"/>
  <c r="BC435" i="11"/>
  <c r="R436" i="11"/>
  <c r="AP435" i="11"/>
  <c r="K437" i="11"/>
  <c r="AU436" i="11"/>
  <c r="AO436" i="11"/>
  <c r="E437" i="11"/>
  <c r="BA436" i="11"/>
  <c r="AH437" i="12" l="1"/>
  <c r="BF436" i="12"/>
  <c r="BD436" i="12"/>
  <c r="AF437" i="12"/>
  <c r="I439" i="12"/>
  <c r="T437" i="12"/>
  <c r="AR436" i="12"/>
  <c r="Q437" i="12"/>
  <c r="AO436" i="12"/>
  <c r="BB436" i="12"/>
  <c r="AD437" i="12"/>
  <c r="V437" i="12"/>
  <c r="AT436" i="12"/>
  <c r="U437" i="12"/>
  <c r="AS436" i="12"/>
  <c r="Z437" i="12"/>
  <c r="AX436" i="12"/>
  <c r="J439" i="12"/>
  <c r="K439" i="12"/>
  <c r="AV437" i="12"/>
  <c r="L438" i="12"/>
  <c r="F439" i="12"/>
  <c r="BE436" i="12"/>
  <c r="AG437" i="12"/>
  <c r="BJ436" i="12"/>
  <c r="AL437" i="12"/>
  <c r="G439" i="12"/>
  <c r="BC436" i="12"/>
  <c r="AE437" i="12"/>
  <c r="S437" i="12"/>
  <c r="AQ436" i="12"/>
  <c r="W437" i="12"/>
  <c r="AU436" i="12"/>
  <c r="BI436" i="12"/>
  <c r="AK437" i="12"/>
  <c r="AI437" i="12"/>
  <c r="BG436" i="12"/>
  <c r="N439" i="12"/>
  <c r="E439" i="12"/>
  <c r="AJ437" i="12"/>
  <c r="BH436" i="12"/>
  <c r="AW437" i="12"/>
  <c r="M438" i="12"/>
  <c r="R437" i="12"/>
  <c r="AP436" i="12"/>
  <c r="H439" i="12"/>
  <c r="AC437" i="12"/>
  <c r="BA436" i="12"/>
  <c r="AJ437" i="11"/>
  <c r="BH436" i="11"/>
  <c r="L439" i="11"/>
  <c r="AX436" i="11"/>
  <c r="N437" i="11"/>
  <c r="Y437" i="11"/>
  <c r="AW436" i="11"/>
  <c r="AL437" i="11"/>
  <c r="BJ436" i="11"/>
  <c r="S437" i="11"/>
  <c r="AQ436" i="11"/>
  <c r="AE437" i="11"/>
  <c r="BC436" i="11"/>
  <c r="BB436" i="11"/>
  <c r="AD437" i="11"/>
  <c r="G439" i="11"/>
  <c r="F439" i="11"/>
  <c r="I439" i="11"/>
  <c r="AH437" i="11"/>
  <c r="BF436" i="11"/>
  <c r="AR437" i="11"/>
  <c r="H438" i="11"/>
  <c r="AI437" i="11"/>
  <c r="BG436" i="11"/>
  <c r="K438" i="11"/>
  <c r="AU437" i="11"/>
  <c r="BE436" i="11"/>
  <c r="AG437" i="11"/>
  <c r="R437" i="11"/>
  <c r="AP436" i="11"/>
  <c r="BI436" i="11"/>
  <c r="AK437" i="11"/>
  <c r="J439" i="11"/>
  <c r="M439" i="11"/>
  <c r="X437" i="11"/>
  <c r="AV436" i="11"/>
  <c r="V437" i="11"/>
  <c r="AT436" i="11"/>
  <c r="BD436" i="11"/>
  <c r="AF437" i="11"/>
  <c r="U437" i="11"/>
  <c r="AS436" i="11"/>
  <c r="AO437" i="11"/>
  <c r="E438" i="11"/>
  <c r="BA437" i="11"/>
  <c r="N440" i="12" l="1"/>
  <c r="AG438" i="12"/>
  <c r="BE437" i="12"/>
  <c r="BA437" i="12"/>
  <c r="AC438" i="12"/>
  <c r="BH437" i="12"/>
  <c r="AJ438" i="12"/>
  <c r="S438" i="12"/>
  <c r="AQ437" i="12"/>
  <c r="G440" i="12"/>
  <c r="J440" i="12"/>
  <c r="U438" i="12"/>
  <c r="AS437" i="12"/>
  <c r="T438" i="12"/>
  <c r="AR437" i="12"/>
  <c r="BI437" i="12"/>
  <c r="AK438" i="12"/>
  <c r="BB437" i="12"/>
  <c r="AD438" i="12"/>
  <c r="R438" i="12"/>
  <c r="AP437" i="12"/>
  <c r="H440" i="12"/>
  <c r="M439" i="12"/>
  <c r="AW438" i="12"/>
  <c r="AE438" i="12"/>
  <c r="BC437" i="12"/>
  <c r="BJ437" i="12"/>
  <c r="AL438" i="12"/>
  <c r="F440" i="12"/>
  <c r="K440" i="12"/>
  <c r="I440" i="12"/>
  <c r="AV438" i="12"/>
  <c r="L439" i="12"/>
  <c r="BD437" i="12"/>
  <c r="AF438" i="12"/>
  <c r="E440" i="12"/>
  <c r="AI438" i="12"/>
  <c r="BG437" i="12"/>
  <c r="W438" i="12"/>
  <c r="AU437" i="12"/>
  <c r="Z438" i="12"/>
  <c r="AX437" i="12"/>
  <c r="V438" i="12"/>
  <c r="AT437" i="12"/>
  <c r="Q438" i="12"/>
  <c r="AO437" i="12"/>
  <c r="BF437" i="12"/>
  <c r="AH438" i="12"/>
  <c r="AG438" i="11"/>
  <c r="BE437" i="11"/>
  <c r="BB437" i="11"/>
  <c r="AD438" i="11"/>
  <c r="U438" i="11"/>
  <c r="AS437" i="11"/>
  <c r="M440" i="11"/>
  <c r="AI438" i="11"/>
  <c r="BG437" i="11"/>
  <c r="BF437" i="11"/>
  <c r="AH438" i="11"/>
  <c r="F440" i="11"/>
  <c r="S438" i="11"/>
  <c r="AQ437" i="11"/>
  <c r="Y438" i="11"/>
  <c r="AW437" i="11"/>
  <c r="L440" i="11"/>
  <c r="AK438" i="11"/>
  <c r="BI437" i="11"/>
  <c r="J440" i="11"/>
  <c r="H439" i="11"/>
  <c r="AR438" i="11"/>
  <c r="N438" i="11"/>
  <c r="AX437" i="11"/>
  <c r="V438" i="11"/>
  <c r="AT437" i="11"/>
  <c r="AF438" i="11"/>
  <c r="BD437" i="11"/>
  <c r="X438" i="11"/>
  <c r="AV437" i="11"/>
  <c r="R438" i="11"/>
  <c r="AP437" i="11"/>
  <c r="K439" i="11"/>
  <c r="AU438" i="11"/>
  <c r="I440" i="11"/>
  <c r="G440" i="11"/>
  <c r="AE438" i="11"/>
  <c r="BC437" i="11"/>
  <c r="AL438" i="11"/>
  <c r="BJ437" i="11"/>
  <c r="BH437" i="11"/>
  <c r="AJ438" i="11"/>
  <c r="AO438" i="11"/>
  <c r="BA438" i="11"/>
  <c r="E439" i="11"/>
  <c r="V439" i="12" l="1"/>
  <c r="AT438" i="12"/>
  <c r="K441" i="12"/>
  <c r="AW439" i="12"/>
  <c r="M440" i="12"/>
  <c r="R439" i="12"/>
  <c r="AP438" i="12"/>
  <c r="U439" i="12"/>
  <c r="AS438" i="12"/>
  <c r="BE438" i="12"/>
  <c r="AG439" i="12"/>
  <c r="E441" i="12"/>
  <c r="BJ438" i="12"/>
  <c r="AL439" i="12"/>
  <c r="AK439" i="12"/>
  <c r="BI438" i="12"/>
  <c r="G441" i="12"/>
  <c r="AJ439" i="12"/>
  <c r="BH438" i="12"/>
  <c r="W439" i="12"/>
  <c r="AU438" i="12"/>
  <c r="BD438" i="12"/>
  <c r="AF439" i="12"/>
  <c r="F441" i="12"/>
  <c r="AD439" i="12"/>
  <c r="BB438" i="12"/>
  <c r="AC439" i="12"/>
  <c r="BA438" i="12"/>
  <c r="N441" i="12"/>
  <c r="AH439" i="12"/>
  <c r="BF438" i="12"/>
  <c r="L440" i="12"/>
  <c r="AV439" i="12"/>
  <c r="Q439" i="12"/>
  <c r="AO438" i="12"/>
  <c r="Z439" i="12"/>
  <c r="AX438" i="12"/>
  <c r="BG438" i="12"/>
  <c r="AI439" i="12"/>
  <c r="I441" i="12"/>
  <c r="AE439" i="12"/>
  <c r="BC438" i="12"/>
  <c r="H441" i="12"/>
  <c r="T439" i="12"/>
  <c r="AR438" i="12"/>
  <c r="J441" i="12"/>
  <c r="S439" i="12"/>
  <c r="AQ438" i="12"/>
  <c r="I441" i="11"/>
  <c r="J441" i="11"/>
  <c r="S439" i="11"/>
  <c r="AQ438" i="11"/>
  <c r="M441" i="11"/>
  <c r="BH438" i="11"/>
  <c r="AJ439" i="11"/>
  <c r="BF438" i="11"/>
  <c r="AH439" i="11"/>
  <c r="R439" i="11"/>
  <c r="AP438" i="11"/>
  <c r="AX438" i="11"/>
  <c r="N439" i="11"/>
  <c r="L441" i="11"/>
  <c r="AD439" i="11"/>
  <c r="BB438" i="11"/>
  <c r="AE439" i="11"/>
  <c r="BC438" i="11"/>
  <c r="BD438" i="11"/>
  <c r="AF439" i="11"/>
  <c r="AL439" i="11"/>
  <c r="BJ438" i="11"/>
  <c r="G441" i="11"/>
  <c r="AU439" i="11"/>
  <c r="K440" i="11"/>
  <c r="X439" i="11"/>
  <c r="AV438" i="11"/>
  <c r="V439" i="11"/>
  <c r="AT438" i="11"/>
  <c r="H440" i="11"/>
  <c r="AR439" i="11"/>
  <c r="AK439" i="11"/>
  <c r="BI438" i="11"/>
  <c r="Y439" i="11"/>
  <c r="AW438" i="11"/>
  <c r="F441" i="11"/>
  <c r="AI439" i="11"/>
  <c r="BG438" i="11"/>
  <c r="U439" i="11"/>
  <c r="AS438" i="11"/>
  <c r="BE438" i="11"/>
  <c r="AG439" i="11"/>
  <c r="BA439" i="11"/>
  <c r="AO439" i="11"/>
  <c r="E440" i="11"/>
  <c r="S440" i="12" l="1"/>
  <c r="AQ439" i="12"/>
  <c r="AE440" i="12"/>
  <c r="BC439" i="12"/>
  <c r="Q440" i="12"/>
  <c r="AO439" i="12"/>
  <c r="BF439" i="12"/>
  <c r="AH440" i="12"/>
  <c r="AC440" i="12"/>
  <c r="BA439" i="12"/>
  <c r="W440" i="12"/>
  <c r="AU439" i="12"/>
  <c r="R440" i="12"/>
  <c r="AP439" i="12"/>
  <c r="AI440" i="12"/>
  <c r="BG439" i="12"/>
  <c r="F442" i="12"/>
  <c r="G442" i="12"/>
  <c r="BE439" i="12"/>
  <c r="AG440" i="12"/>
  <c r="K442" i="12"/>
  <c r="T440" i="12"/>
  <c r="AR439" i="12"/>
  <c r="H442" i="12"/>
  <c r="I442" i="12"/>
  <c r="N442" i="12"/>
  <c r="BD439" i="12"/>
  <c r="AF440" i="12"/>
  <c r="M441" i="12"/>
  <c r="AW440" i="12"/>
  <c r="BJ439" i="12"/>
  <c r="AL440" i="12"/>
  <c r="J442" i="12"/>
  <c r="Z440" i="12"/>
  <c r="AX439" i="12"/>
  <c r="AV440" i="12"/>
  <c r="L441" i="12"/>
  <c r="BB439" i="12"/>
  <c r="AD440" i="12"/>
  <c r="AJ440" i="12"/>
  <c r="BH439" i="12"/>
  <c r="BI439" i="12"/>
  <c r="AK440" i="12"/>
  <c r="E442" i="12"/>
  <c r="U440" i="12"/>
  <c r="AS439" i="12"/>
  <c r="V440" i="12"/>
  <c r="AT439" i="12"/>
  <c r="N440" i="11"/>
  <c r="AX439" i="11"/>
  <c r="X440" i="11"/>
  <c r="AV439" i="11"/>
  <c r="AD440" i="11"/>
  <c r="BB439" i="11"/>
  <c r="AH440" i="11"/>
  <c r="BF439" i="11"/>
  <c r="J442" i="11"/>
  <c r="Y440" i="11"/>
  <c r="AW439" i="11"/>
  <c r="G442" i="11"/>
  <c r="AU440" i="11"/>
  <c r="K441" i="11"/>
  <c r="BH439" i="11"/>
  <c r="AJ440" i="11"/>
  <c r="AG440" i="11"/>
  <c r="BE439" i="11"/>
  <c r="BD439" i="11"/>
  <c r="AF440" i="11"/>
  <c r="M442" i="11"/>
  <c r="AI440" i="11"/>
  <c r="BG439" i="11"/>
  <c r="H441" i="11"/>
  <c r="AR440" i="11"/>
  <c r="U440" i="11"/>
  <c r="AS439" i="11"/>
  <c r="F442" i="11"/>
  <c r="AK440" i="11"/>
  <c r="BI439" i="11"/>
  <c r="V440" i="11"/>
  <c r="AT439" i="11"/>
  <c r="BJ439" i="11"/>
  <c r="AL440" i="11"/>
  <c r="AE440" i="11"/>
  <c r="BC439" i="11"/>
  <c r="L442" i="11"/>
  <c r="R440" i="11"/>
  <c r="AP439" i="11"/>
  <c r="S440" i="11"/>
  <c r="AQ439" i="11"/>
  <c r="I442" i="11"/>
  <c r="AO440" i="11"/>
  <c r="E441" i="11"/>
  <c r="BA440" i="11"/>
  <c r="J443" i="12" l="1"/>
  <c r="V441" i="12"/>
  <c r="AT440" i="12"/>
  <c r="AJ441" i="12"/>
  <c r="BH440" i="12"/>
  <c r="AW441" i="12"/>
  <c r="M442" i="12"/>
  <c r="N443" i="12"/>
  <c r="BG440" i="12"/>
  <c r="AI441" i="12"/>
  <c r="W441" i="12"/>
  <c r="AU440" i="12"/>
  <c r="AE441" i="12"/>
  <c r="BC440" i="12"/>
  <c r="L442" i="12"/>
  <c r="AV441" i="12"/>
  <c r="H443" i="12"/>
  <c r="G443" i="12"/>
  <c r="E443" i="12"/>
  <c r="BI440" i="12"/>
  <c r="AK441" i="12"/>
  <c r="BB440" i="12"/>
  <c r="AD441" i="12"/>
  <c r="BJ440" i="12"/>
  <c r="AL441" i="12"/>
  <c r="AF441" i="12"/>
  <c r="BD440" i="12"/>
  <c r="AG441" i="12"/>
  <c r="BE440" i="12"/>
  <c r="F443" i="12"/>
  <c r="K443" i="12"/>
  <c r="AH441" i="12"/>
  <c r="BF440" i="12"/>
  <c r="U441" i="12"/>
  <c r="AS440" i="12"/>
  <c r="Z441" i="12"/>
  <c r="AX440" i="12"/>
  <c r="I443" i="12"/>
  <c r="T441" i="12"/>
  <c r="AR440" i="12"/>
  <c r="R441" i="12"/>
  <c r="AP440" i="12"/>
  <c r="AC441" i="12"/>
  <c r="BA440" i="12"/>
  <c r="Q441" i="12"/>
  <c r="AO440" i="12"/>
  <c r="S441" i="12"/>
  <c r="AQ440" i="12"/>
  <c r="AE441" i="11"/>
  <c r="BC440" i="11"/>
  <c r="M443" i="11"/>
  <c r="Y441" i="11"/>
  <c r="AW440" i="11"/>
  <c r="AH441" i="11"/>
  <c r="BF440" i="11"/>
  <c r="X441" i="11"/>
  <c r="AV440" i="11"/>
  <c r="K442" i="11"/>
  <c r="AU441" i="11"/>
  <c r="I443" i="11"/>
  <c r="V441" i="11"/>
  <c r="AT440" i="11"/>
  <c r="H442" i="11"/>
  <c r="AR441" i="11"/>
  <c r="BE440" i="11"/>
  <c r="AG441" i="11"/>
  <c r="AL441" i="11"/>
  <c r="BJ440" i="11"/>
  <c r="AF441" i="11"/>
  <c r="BD440" i="11"/>
  <c r="AJ441" i="11"/>
  <c r="BH440" i="11"/>
  <c r="J443" i="11"/>
  <c r="R441" i="11"/>
  <c r="AP440" i="11"/>
  <c r="F443" i="11"/>
  <c r="S441" i="11"/>
  <c r="AQ440" i="11"/>
  <c r="L443" i="11"/>
  <c r="AK441" i="11"/>
  <c r="BI440" i="11"/>
  <c r="U441" i="11"/>
  <c r="AS440" i="11"/>
  <c r="AI441" i="11"/>
  <c r="BG440" i="11"/>
  <c r="G443" i="11"/>
  <c r="BB440" i="11"/>
  <c r="AD441" i="11"/>
  <c r="AX440" i="11"/>
  <c r="N441" i="11"/>
  <c r="BA441" i="11"/>
  <c r="AO441" i="11"/>
  <c r="E442" i="11"/>
  <c r="S442" i="12" l="1"/>
  <c r="AQ441" i="12"/>
  <c r="T442" i="12"/>
  <c r="AR441" i="12"/>
  <c r="Z442" i="12"/>
  <c r="AX441" i="12"/>
  <c r="BF441" i="12"/>
  <c r="AH442" i="12"/>
  <c r="F444" i="12"/>
  <c r="BD441" i="12"/>
  <c r="AF442" i="12"/>
  <c r="E444" i="12"/>
  <c r="H444" i="12"/>
  <c r="AE442" i="12"/>
  <c r="BC441" i="12"/>
  <c r="V442" i="12"/>
  <c r="AT441" i="12"/>
  <c r="BB441" i="12"/>
  <c r="AD442" i="12"/>
  <c r="BG441" i="12"/>
  <c r="AI442" i="12"/>
  <c r="AC442" i="12"/>
  <c r="BA441" i="12"/>
  <c r="I444" i="12"/>
  <c r="K444" i="12"/>
  <c r="AL442" i="12"/>
  <c r="BJ441" i="12"/>
  <c r="AK442" i="12"/>
  <c r="BI441" i="12"/>
  <c r="N444" i="12"/>
  <c r="J444" i="12"/>
  <c r="AW442" i="12"/>
  <c r="M443" i="12"/>
  <c r="Q442" i="12"/>
  <c r="AO441" i="12"/>
  <c r="R442" i="12"/>
  <c r="AP441" i="12"/>
  <c r="U442" i="12"/>
  <c r="AS441" i="12"/>
  <c r="AG442" i="12"/>
  <c r="BE441" i="12"/>
  <c r="G444" i="12"/>
  <c r="L443" i="12"/>
  <c r="AV442" i="12"/>
  <c r="W442" i="12"/>
  <c r="AU441" i="12"/>
  <c r="AJ442" i="12"/>
  <c r="BH441" i="12"/>
  <c r="J444" i="11"/>
  <c r="K443" i="11"/>
  <c r="AU442" i="11"/>
  <c r="AH442" i="11"/>
  <c r="BF441" i="11"/>
  <c r="M444" i="11"/>
  <c r="N442" i="11"/>
  <c r="AX441" i="11"/>
  <c r="F444" i="11"/>
  <c r="AG442" i="11"/>
  <c r="BE441" i="11"/>
  <c r="U442" i="11"/>
  <c r="AS441" i="11"/>
  <c r="AF442" i="11"/>
  <c r="BD441" i="11"/>
  <c r="V442" i="11"/>
  <c r="AT441" i="11"/>
  <c r="AD442" i="11"/>
  <c r="BB441" i="11"/>
  <c r="G444" i="11"/>
  <c r="L444" i="11"/>
  <c r="AI442" i="11"/>
  <c r="BG441" i="11"/>
  <c r="BI441" i="11"/>
  <c r="AK442" i="11"/>
  <c r="S442" i="11"/>
  <c r="AQ441" i="11"/>
  <c r="R442" i="11"/>
  <c r="AP441" i="11"/>
  <c r="AJ442" i="11"/>
  <c r="BH441" i="11"/>
  <c r="AL442" i="11"/>
  <c r="BJ441" i="11"/>
  <c r="AR442" i="11"/>
  <c r="H443" i="11"/>
  <c r="I444" i="11"/>
  <c r="X442" i="11"/>
  <c r="AV441" i="11"/>
  <c r="Y442" i="11"/>
  <c r="AW441" i="11"/>
  <c r="AE442" i="11"/>
  <c r="BC441" i="11"/>
  <c r="AO442" i="11"/>
  <c r="BA442" i="11"/>
  <c r="E443" i="11"/>
  <c r="AW443" i="12" l="1"/>
  <c r="M444" i="12"/>
  <c r="AF443" i="12"/>
  <c r="BD442" i="12"/>
  <c r="AJ443" i="12"/>
  <c r="BH442" i="12"/>
  <c r="AV443" i="12"/>
  <c r="L444" i="12"/>
  <c r="BE442" i="12"/>
  <c r="AG443" i="12"/>
  <c r="R443" i="12"/>
  <c r="AP442" i="12"/>
  <c r="BJ442" i="12"/>
  <c r="AL443" i="12"/>
  <c r="I445" i="12"/>
  <c r="V443" i="12"/>
  <c r="AT442" i="12"/>
  <c r="H445" i="12"/>
  <c r="T443" i="12"/>
  <c r="AR442" i="12"/>
  <c r="N445" i="12"/>
  <c r="BG442" i="12"/>
  <c r="AI443" i="12"/>
  <c r="AH443" i="12"/>
  <c r="BF442" i="12"/>
  <c r="G445" i="12"/>
  <c r="J445" i="12"/>
  <c r="BB442" i="12"/>
  <c r="AD443" i="12"/>
  <c r="W443" i="12"/>
  <c r="AU442" i="12"/>
  <c r="U443" i="12"/>
  <c r="AS442" i="12"/>
  <c r="Q443" i="12"/>
  <c r="AO442" i="12"/>
  <c r="AK443" i="12"/>
  <c r="BI442" i="12"/>
  <c r="K445" i="12"/>
  <c r="AC443" i="12"/>
  <c r="BA442" i="12"/>
  <c r="BC442" i="12"/>
  <c r="AE443" i="12"/>
  <c r="E445" i="12"/>
  <c r="F445" i="12"/>
  <c r="Z443" i="12"/>
  <c r="AX442" i="12"/>
  <c r="S443" i="12"/>
  <c r="AQ442" i="12"/>
  <c r="BG442" i="11"/>
  <c r="AI443" i="11"/>
  <c r="V443" i="11"/>
  <c r="AT442" i="11"/>
  <c r="U443" i="11"/>
  <c r="AS442" i="11"/>
  <c r="K444" i="11"/>
  <c r="AU443" i="11"/>
  <c r="H444" i="11"/>
  <c r="AR443" i="11"/>
  <c r="F445" i="11"/>
  <c r="BC442" i="11"/>
  <c r="AE443" i="11"/>
  <c r="AJ443" i="11"/>
  <c r="BH442" i="11"/>
  <c r="G445" i="11"/>
  <c r="BI442" i="11"/>
  <c r="AK443" i="11"/>
  <c r="M445" i="11"/>
  <c r="X443" i="11"/>
  <c r="AV442" i="11"/>
  <c r="S443" i="11"/>
  <c r="AQ442" i="11"/>
  <c r="Y443" i="11"/>
  <c r="AW442" i="11"/>
  <c r="I445" i="11"/>
  <c r="AL443" i="11"/>
  <c r="BJ442" i="11"/>
  <c r="R443" i="11"/>
  <c r="AP442" i="11"/>
  <c r="L445" i="11"/>
  <c r="BB442" i="11"/>
  <c r="AD443" i="11"/>
  <c r="BD442" i="11"/>
  <c r="AF443" i="11"/>
  <c r="BE442" i="11"/>
  <c r="AG443" i="11"/>
  <c r="AX442" i="11"/>
  <c r="N443" i="11"/>
  <c r="AH443" i="11"/>
  <c r="BF442" i="11"/>
  <c r="J445" i="11"/>
  <c r="BA443" i="11"/>
  <c r="E444" i="11"/>
  <c r="AO443" i="11"/>
  <c r="S444" i="12" l="1"/>
  <c r="AQ443" i="12"/>
  <c r="W444" i="12"/>
  <c r="AU443" i="12"/>
  <c r="BF443" i="12"/>
  <c r="AH444" i="12"/>
  <c r="R444" i="12"/>
  <c r="AP443" i="12"/>
  <c r="BD443" i="12"/>
  <c r="AF444" i="12"/>
  <c r="Q444" i="12"/>
  <c r="AO443" i="12"/>
  <c r="BB443" i="12"/>
  <c r="AD444" i="12"/>
  <c r="AI444" i="12"/>
  <c r="BG443" i="12"/>
  <c r="AL444" i="12"/>
  <c r="BJ443" i="12"/>
  <c r="AG444" i="12"/>
  <c r="BE443" i="12"/>
  <c r="M445" i="12"/>
  <c r="AW445" i="12" s="1"/>
  <c r="AW444" i="12"/>
  <c r="BC443" i="12"/>
  <c r="AE444" i="12"/>
  <c r="L445" i="12"/>
  <c r="AV445" i="12" s="1"/>
  <c r="AV444" i="12"/>
  <c r="Z444" i="12"/>
  <c r="AX443" i="12"/>
  <c r="BA443" i="12"/>
  <c r="AC444" i="12"/>
  <c r="AK444" i="12"/>
  <c r="BI443" i="12"/>
  <c r="U444" i="12"/>
  <c r="AS443" i="12"/>
  <c r="T444" i="12"/>
  <c r="AR443" i="12"/>
  <c r="V444" i="12"/>
  <c r="AT443" i="12"/>
  <c r="BH443" i="12"/>
  <c r="AJ444" i="12"/>
  <c r="AL444" i="11"/>
  <c r="BJ443" i="11"/>
  <c r="Y444" i="11"/>
  <c r="AW443" i="11"/>
  <c r="X444" i="11"/>
  <c r="AV443" i="11"/>
  <c r="AJ444" i="11"/>
  <c r="BH443" i="11"/>
  <c r="K445" i="11"/>
  <c r="AU445" i="11" s="1"/>
  <c r="AU444" i="11"/>
  <c r="V444" i="11"/>
  <c r="AT443" i="11"/>
  <c r="AX443" i="11"/>
  <c r="N444" i="11"/>
  <c r="BI443" i="11"/>
  <c r="AK444" i="11"/>
  <c r="AG444" i="11"/>
  <c r="BE443" i="11"/>
  <c r="AD444" i="11"/>
  <c r="BB443" i="11"/>
  <c r="BC443" i="11"/>
  <c r="AE444" i="11"/>
  <c r="BG443" i="11"/>
  <c r="AI444" i="11"/>
  <c r="AF444" i="11"/>
  <c r="BD443" i="11"/>
  <c r="AH444" i="11"/>
  <c r="BF443" i="11"/>
  <c r="R444" i="11"/>
  <c r="AP443" i="11"/>
  <c r="S444" i="11"/>
  <c r="AQ443" i="11"/>
  <c r="H445" i="11"/>
  <c r="AR445" i="11" s="1"/>
  <c r="AR444" i="11"/>
  <c r="U444" i="11"/>
  <c r="AS443" i="11"/>
  <c r="E445" i="11"/>
  <c r="AO444" i="11"/>
  <c r="BA444" i="11"/>
  <c r="AD445" i="12" l="1"/>
  <c r="BB445" i="12" s="1"/>
  <c r="BB444" i="12"/>
  <c r="BH444" i="12"/>
  <c r="AJ445" i="12"/>
  <c r="BH445" i="12" s="1"/>
  <c r="BE444" i="12"/>
  <c r="AG445" i="12"/>
  <c r="BE445" i="12" s="1"/>
  <c r="BG444" i="12"/>
  <c r="AI445" i="12"/>
  <c r="BG445" i="12" s="1"/>
  <c r="BF444" i="12"/>
  <c r="AH445" i="12"/>
  <c r="BF445" i="12" s="1"/>
  <c r="T445" i="12"/>
  <c r="AR445" i="12" s="1"/>
  <c r="AR444" i="12"/>
  <c r="AK445" i="12"/>
  <c r="BI445" i="12" s="1"/>
  <c r="BI444" i="12"/>
  <c r="BJ444" i="12"/>
  <c r="AL445" i="12"/>
  <c r="BJ445" i="12" s="1"/>
  <c r="R445" i="12"/>
  <c r="AP445" i="12" s="1"/>
  <c r="AP444" i="12"/>
  <c r="S445" i="12"/>
  <c r="AQ445" i="12" s="1"/>
  <c r="AQ444" i="12"/>
  <c r="U445" i="12"/>
  <c r="AS445" i="12" s="1"/>
  <c r="AS444" i="12"/>
  <c r="Q445" i="12"/>
  <c r="AO445" i="12" s="1"/>
  <c r="AO444" i="12"/>
  <c r="V445" i="12"/>
  <c r="AT445" i="12" s="1"/>
  <c r="AT444" i="12"/>
  <c r="AC445" i="12"/>
  <c r="BA445" i="12" s="1"/>
  <c r="BA444" i="12"/>
  <c r="Z445" i="12"/>
  <c r="AX445" i="12" s="1"/>
  <c r="AX444" i="12"/>
  <c r="BC444" i="12"/>
  <c r="AE445" i="12"/>
  <c r="BC445" i="12" s="1"/>
  <c r="AF445" i="12"/>
  <c r="BD445" i="12" s="1"/>
  <c r="BD444" i="12"/>
  <c r="W445" i="12"/>
  <c r="AU445" i="12" s="1"/>
  <c r="AU444" i="12"/>
  <c r="R445" i="11"/>
  <c r="AP445" i="11" s="1"/>
  <c r="AP444" i="11"/>
  <c r="AG445" i="11"/>
  <c r="BE445" i="11" s="1"/>
  <c r="BE444" i="11"/>
  <c r="BG444" i="11"/>
  <c r="AI445" i="11"/>
  <c r="BG445" i="11" s="1"/>
  <c r="AF445" i="11"/>
  <c r="BD445" i="11" s="1"/>
  <c r="BD444" i="11"/>
  <c r="AL445" i="11"/>
  <c r="BJ444" i="11"/>
  <c r="AH445" i="11"/>
  <c r="BF445" i="11" s="1"/>
  <c r="BF444" i="11"/>
  <c r="AD445" i="11"/>
  <c r="BB445" i="11" s="1"/>
  <c r="BB444" i="11"/>
  <c r="V445" i="11"/>
  <c r="AT445" i="11" s="1"/>
  <c r="AT444" i="11"/>
  <c r="AJ445" i="11"/>
  <c r="BH445" i="11" s="1"/>
  <c r="BH444" i="11"/>
  <c r="Y445" i="11"/>
  <c r="AW445" i="11" s="1"/>
  <c r="AW444" i="11"/>
  <c r="X445" i="11"/>
  <c r="AV445" i="11" s="1"/>
  <c r="AV444" i="11"/>
  <c r="S445" i="11"/>
  <c r="AQ445" i="11" s="1"/>
  <c r="AQ444" i="11"/>
  <c r="BI444" i="11"/>
  <c r="AK445" i="11"/>
  <c r="BI445" i="11" s="1"/>
  <c r="U445" i="11"/>
  <c r="AS445" i="11" s="1"/>
  <c r="AS444" i="11"/>
  <c r="AE445" i="11"/>
  <c r="BC445" i="11" s="1"/>
  <c r="BC444" i="11"/>
  <c r="N445" i="11"/>
  <c r="AX445" i="11" s="1"/>
  <c r="AX444" i="11"/>
  <c r="AO445" i="11"/>
  <c r="BA445" i="11"/>
  <c r="BJ445" i="11" l="1"/>
</calcChain>
</file>

<file path=xl/sharedStrings.xml><?xml version="1.0" encoding="utf-8"?>
<sst xmlns="http://schemas.openxmlformats.org/spreadsheetml/2006/main" count="731" uniqueCount="114">
  <si>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</si>
  <si>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</si>
  <si>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</si>
  <si>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</si>
  <si>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</si>
  <si>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</si>
  <si>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</si>
  <si>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</si>
  <si>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</si>
  <si>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</si>
  <si>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</si>
  <si>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</si>
  <si>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</si>
  <si>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Injected</t>
  </si>
  <si>
    <t>nCi per animal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</si>
  <si>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</si>
  <si>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</si>
  <si>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</si>
  <si>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</si>
  <si>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</si>
  <si>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</si>
  <si>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</si>
  <si>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</si>
  <si>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fgh</t>
  </si>
  <si>
    <t>Monotonic Cubic Spline</t>
  </si>
  <si>
    <t>From package, SRS1 Splines</t>
  </si>
  <si>
    <t>dfg</t>
  </si>
  <si>
    <t>Assume Ac-225 is in equilibrium instantly with daughters everywhere</t>
  </si>
  <si>
    <t>Equilibrium energy is</t>
  </si>
  <si>
    <t>Ac-225</t>
  </si>
  <si>
    <t>MeV</t>
  </si>
  <si>
    <t>Alphas</t>
  </si>
  <si>
    <t>Fr221</t>
  </si>
  <si>
    <t>At217</t>
  </si>
  <si>
    <t>Po213</t>
  </si>
  <si>
    <t>SUM</t>
  </si>
  <si>
    <t>per Ac-225 destruction</t>
  </si>
  <si>
    <t>Assuming that the activity injected, 20 nCi is at equilibrium,</t>
  </si>
  <si>
    <t>x</t>
  </si>
  <si>
    <t>the total activity of Ac-225</t>
  </si>
  <si>
    <t>Then divide activity by this 4x and 2220 DPM/nCi to get total destructions of Ac-225 only</t>
  </si>
  <si>
    <t>Then multiply total sum energy to the total DPM to get MeV per time point</t>
  </si>
  <si>
    <t>nCi/g</t>
  </si>
  <si>
    <t>Th227</t>
  </si>
  <si>
    <t>Ra223</t>
  </si>
  <si>
    <t>Rn219</t>
  </si>
  <si>
    <t>Po215</t>
  </si>
  <si>
    <t>Bi211</t>
  </si>
  <si>
    <t>Gy</t>
  </si>
  <si>
    <t>is</t>
  </si>
  <si>
    <t>J/kg</t>
  </si>
  <si>
    <t>MeV/g</t>
  </si>
  <si>
    <t>MeV/kg</t>
  </si>
  <si>
    <t>Integrate with simpsons 3/8 rule to convert power to energy</t>
  </si>
  <si>
    <t>Convert to same integration units, days</t>
  </si>
  <si>
    <t>1)</t>
  </si>
  <si>
    <t>2)</t>
  </si>
  <si>
    <t>MeV/g/day from equilibrium daughters</t>
  </si>
  <si>
    <t>3)</t>
  </si>
  <si>
    <t>Cumulative energy over time</t>
  </si>
  <si>
    <t>mGy</t>
  </si>
  <si>
    <t>Average +STDEV</t>
  </si>
  <si>
    <t>Average -STDEV</t>
  </si>
  <si>
    <t>Extrapolated and decayed</t>
  </si>
  <si>
    <t>(multiply by decay percent)</t>
  </si>
  <si>
    <t>nCi/g tissue</t>
  </si>
  <si>
    <t>Fraction of total CPM remaining of total counts(t) / t(0)</t>
  </si>
  <si>
    <t>This doesn't use extrapolated cubic spline</t>
  </si>
  <si>
    <t>Just final number and DECAY</t>
  </si>
  <si>
    <t>This only uses extrapolated cubic spline</t>
  </si>
  <si>
    <t>Starting at EQ at this time</t>
  </si>
  <si>
    <t>normalized</t>
  </si>
  <si>
    <t>For compartmental decay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</si>
  <si>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</si>
  <si>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</si>
  <si>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</si>
  <si>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</si>
  <si>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</si>
  <si>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</si>
  <si>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</si>
  <si>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Stdev -</t>
  </si>
  <si>
    <t>stdev+</t>
  </si>
  <si>
    <t>1) monotonic cubic spline to interpolate data points</t>
  </si>
  <si>
    <t>2) assume pure Ac-225 or 227 at t=0</t>
  </si>
  <si>
    <t>3) find equilibrium fraction for each time point beyond direct measurement</t>
  </si>
  <si>
    <t>4) normalize that activity equilibrium to be 1 at final time point (10d)</t>
  </si>
  <si>
    <t>5) modify each extrapolated timepoint by an elimination half life if desired</t>
  </si>
  <si>
    <t>see yellow box 'equal elimination'</t>
  </si>
  <si>
    <t>6) convert units accordingly</t>
  </si>
  <si>
    <t>7) integrate area under curve via simpsons rule</t>
  </si>
  <si>
    <t>8) convert to Gy</t>
  </si>
  <si>
    <t>Using 20 nCi as a starting injection for all animals</t>
  </si>
  <si>
    <t>METHOD</t>
  </si>
  <si>
    <t>Then divide activity by this 5.5x and 2220 DPM/nCi to get total destructions of Ac-227 only</t>
  </si>
  <si>
    <t>Then divide activity by this 4.5x and 2220 DPM/nCi to get total destructions of Ac-225 only</t>
  </si>
  <si>
    <t>ALL</t>
  </si>
  <si>
    <t>Ab + Ac-225 DOTA @ 1 h</t>
  </si>
  <si>
    <t>Ab + Ac-225 DOTA @ 4 h</t>
  </si>
  <si>
    <t>Ab + Ac-225 DOTA @ 1 d</t>
  </si>
  <si>
    <t>Ab + Ac-225 DOTA @ 6 d</t>
  </si>
  <si>
    <t>Ab + Ac-225 DOTA @ 10 d</t>
  </si>
  <si>
    <t>Ab + Ac-227 DOTA @ 1 h</t>
  </si>
  <si>
    <t>Ab + Ac-227 DOTA @ 4 h</t>
  </si>
  <si>
    <t>Ab + Ac-227 DOTA @ 1 d</t>
  </si>
  <si>
    <t>Ab + Ac-227 DOTA @ 6 d</t>
  </si>
  <si>
    <t>Ab + Ac-227 DOTA @ 10 d</t>
  </si>
  <si>
    <t>Fraction Ac-227 over Ac-225</t>
  </si>
  <si>
    <t>Fraction dose Ac-227 / Ac-225</t>
  </si>
  <si>
    <t>Error propogation:</t>
  </si>
  <si>
    <t>-ave</t>
  </si>
  <si>
    <t>+ave</t>
  </si>
  <si>
    <t>actual stdevs</t>
  </si>
  <si>
    <t>average - stdev</t>
  </si>
  <si>
    <t>average +stdev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</si>
</sst>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Segoe UI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87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65" fontId="8" fillId="0" borderId="5" xfId="2" applyNumberFormat="1" applyFont="1" applyFill="1" applyBorder="1" applyAlignment="1" applyProtection="1">
      <alignment horizontal="center" vertical="center"/>
    </xf>
    <xf numFmtId="165" fontId="8" fillId="0" borderId="6" xfId="2" applyNumberFormat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165" fontId="8" fillId="0" borderId="4" xfId="2" applyNumberFormat="1" applyFont="1" applyFill="1" applyBorder="1" applyAlignment="1" applyProtection="1">
      <alignment horizontal="center" vertical="center"/>
    </xf>
    <xf numFmtId="165" fontId="8" fillId="0" borderId="8" xfId="2" applyNumberFormat="1" applyFont="1" applyFill="1" applyBorder="1" applyAlignment="1" applyProtection="1">
      <alignment horizontal="center" vertical="center"/>
    </xf>
    <xf numFmtId="165" fontId="8" fillId="0" borderId="9" xfId="2" applyNumberFormat="1" applyFont="1" applyFill="1" applyBorder="1" applyAlignment="1" applyProtection="1">
      <alignment horizontal="center" vertical="center"/>
    </xf>
    <xf numFmtId="165" fontId="8" fillId="0" borderId="7" xfId="2" applyNumberFormat="1" applyFont="1" applyFill="1" applyBorder="1" applyAlignment="1" applyProtection="1">
      <alignment horizontal="center" vertical="center"/>
    </xf>
    <xf numFmtId="165" fontId="8" fillId="3" borderId="9" xfId="2" applyNumberFormat="1" applyFont="1" applyFill="1" applyBorder="1" applyAlignment="1" applyProtection="1">
      <alignment horizontal="center" vertical="center"/>
    </xf>
    <xf numFmtId="165" fontId="8" fillId="0" borderId="11" xfId="2" applyNumberFormat="1" applyFont="1" applyFill="1" applyBorder="1" applyAlignment="1" applyProtection="1">
      <alignment horizontal="center" vertical="center"/>
    </xf>
    <xf numFmtId="165" fontId="8" fillId="0" borderId="12" xfId="2" applyNumberFormat="1" applyFont="1" applyFill="1" applyBorder="1" applyAlignment="1" applyProtection="1">
      <alignment horizontal="center" vertical="center"/>
    </xf>
    <xf numFmtId="165" fontId="8" fillId="0" borderId="1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0" fontId="1" fillId="3" borderId="0" xfId="3" applyFont="1" applyFill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" fillId="0" borderId="0" xfId="3" applyFont="1" applyAlignment="1"/>
    <xf numFmtId="0" fontId="14" fillId="4" borderId="0" xfId="3" applyFont="1" applyFill="1"/>
    <xf numFmtId="11" fontId="14" fillId="4" borderId="0" xfId="3" applyNumberFormat="1" applyFont="1" applyFill="1"/>
    <xf numFmtId="11" fontId="13" fillId="4" borderId="0" xfId="0" applyNumberFormat="1" applyFont="1" applyFill="1"/>
    <xf numFmtId="11" fontId="13" fillId="4" borderId="0" xfId="0" applyNumberFormat="1" applyFont="1" applyFill="1" applyAlignment="1">
      <alignment horizontal="right" vertical="center"/>
    </xf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0" fontId="1" fillId="3" borderId="1" xfId="3" applyFont="1" applyFill="1" applyBorder="1"/>
    <xf numFmtId="0" fontId="1" fillId="3" borderId="3" xfId="3" applyFont="1" applyFill="1" applyBorder="1"/>
    <xf numFmtId="0" fontId="12" fillId="3" borderId="1" xfId="3" applyFont="1" applyFill="1" applyBorder="1"/>
    <xf numFmtId="0" fontId="12" fillId="3" borderId="2" xfId="3" applyFont="1" applyFill="1" applyBorder="1"/>
    <xf numFmtId="0" fontId="12" fillId="3" borderId="3" xfId="3" applyFont="1" applyFill="1" applyBorder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166" fontId="7" fillId="0" borderId="0" xfId="2" applyNumberFormat="1" applyFont="1" applyFill="1" applyBorder="1" applyAlignment="1" applyProtection="1">
      <alignment horizontal="center" vertical="center"/>
    </xf>
    <xf numFmtId="0" fontId="16" fillId="0" borderId="0" xfId="0" applyFont="1"/>
    <xf numFmtId="0" fontId="17" fillId="0" borderId="0" xfId="0" applyFont="1"/>
    <xf numFmtId="0" fontId="0" fillId="0" borderId="0" xfId="0" applyNumberFormat="1"/>
    <xf numFmtId="0" fontId="17" fillId="0" borderId="0" xfId="0" quotePrefix="1" applyFont="1"/>
    <xf numFmtId="11" fontId="0" fillId="0" borderId="0" xfId="0" applyNumberFormat="1"/>
    <xf numFmtId="165" fontId="0" fillId="0" borderId="0" xfId="0" applyNumberFormat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1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1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2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2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2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2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Ac-225'!$A$11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D2-4425-98EC-0F59708394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D2-4425-98EC-0F59708394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ED2-4425-98EC-0F59708394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ED2-4425-98EC-0F59708394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ED2-4425-98EC-0F59708394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ED2-4425-98EC-0F59708394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ED2-4425-98EC-0F59708394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ED2-4425-98EC-0F59708394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ED2-4425-98EC-0F59708394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ED2-4425-98EC-0F59708394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ED2-4425-98EC-0F59708394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ED2-4425-98EC-0F5970839417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plus>
            <c:min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Ac-225'!$B$11:$K$11</c:f>
              <c:numCache>
                <c:formatCode>0.000</c:formatCode>
                <c:ptCount val="10"/>
                <c:pt idx="0">
                  <c:v>24.728396362008862</c:v>
                </c:pt>
                <c:pt idx="1">
                  <c:v>17.120158689234088</c:v>
                </c:pt>
                <c:pt idx="2">
                  <c:v>9.5882593715484248</c:v>
                </c:pt>
                <c:pt idx="3">
                  <c:v>13.319939096603825</c:v>
                </c:pt>
                <c:pt idx="4">
                  <c:v>14.128432884323658</c:v>
                </c:pt>
                <c:pt idx="5">
                  <c:v>66.241115937962221</c:v>
                </c:pt>
                <c:pt idx="6">
                  <c:v>18.258713377699564</c:v>
                </c:pt>
                <c:pt idx="7">
                  <c:v>1.5560484277461173</c:v>
                </c:pt>
                <c:pt idx="8">
                  <c:v>3.1078773695020394</c:v>
                </c:pt>
                <c:pt idx="9">
                  <c:v>2.599155520449048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D2-4425-98EC-0F5970839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7175168"/>
        <c:axId val="194179840"/>
      </c:barChart>
      <c:catAx>
        <c:axId val="1771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79840"/>
        <c:crosses val="autoZero"/>
        <c:auto val="1"/>
        <c:lblAlgn val="ctr"/>
        <c:lblOffset val="100"/>
        <c:noMultiLvlLbl val="0"/>
      </c:catAx>
      <c:valAx>
        <c:axId val="194179840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Ac-225'!$A$12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24-4FA1-91ED-FEE14D366B6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024-4FA1-91ED-FEE14D366B6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024-4FA1-91ED-FEE14D366B6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024-4FA1-91ED-FEE14D366B6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024-4FA1-91ED-FEE14D366B6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024-4FA1-91ED-FEE14D366B6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024-4FA1-91ED-FEE14D366B6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024-4FA1-91ED-FEE14D366B6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024-4FA1-91ED-FEE14D366B6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024-4FA1-91ED-FEE14D366B6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024-4FA1-91ED-FEE14D366B6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024-4FA1-91ED-FEE14D366B6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plus>
            <c:min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Ac-225'!$B$12:$K$12</c:f>
              <c:numCache>
                <c:formatCode>0.000</c:formatCode>
                <c:ptCount val="10"/>
                <c:pt idx="0">
                  <c:v>18.576359844897937</c:v>
                </c:pt>
                <c:pt idx="1">
                  <c:v>13.244121646523121</c:v>
                </c:pt>
                <c:pt idx="2">
                  <c:v>7.052936068853076</c:v>
                </c:pt>
                <c:pt idx="3">
                  <c:v>10.943499243405427</c:v>
                </c:pt>
                <c:pt idx="4">
                  <c:v>11.50791283785972</c:v>
                </c:pt>
                <c:pt idx="5">
                  <c:v>95.009467621249101</c:v>
                </c:pt>
                <c:pt idx="6">
                  <c:v>23.194329188891203</c:v>
                </c:pt>
                <c:pt idx="7">
                  <c:v>2.77654651830392</c:v>
                </c:pt>
                <c:pt idx="8">
                  <c:v>2.9325760628353348</c:v>
                </c:pt>
                <c:pt idx="9">
                  <c:v>7.2469365492985744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024-4FA1-91ED-FEE14D366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111744"/>
        <c:axId val="256113280"/>
      </c:barChart>
      <c:catAx>
        <c:axId val="2561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13280"/>
        <c:crosses val="autoZero"/>
        <c:auto val="1"/>
        <c:lblAlgn val="ctr"/>
        <c:lblOffset val="100"/>
        <c:noMultiLvlLbl val="0"/>
      </c:catAx>
      <c:valAx>
        <c:axId val="256113280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1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Ac-225'!$A$13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E0-48CA-853E-DDE36B76BEE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E0-48CA-853E-DDE36B76BEE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E0-48CA-853E-DDE36B76BEE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AE0-48CA-853E-DDE36B76BEE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AE0-48CA-853E-DDE36B76BEE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AE0-48CA-853E-DDE36B76BEE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AE0-48CA-853E-DDE36B76BEE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AE0-48CA-853E-DDE36B76BEE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AE0-48CA-853E-DDE36B76BEE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AE0-48CA-853E-DDE36B76BEE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AE0-48CA-853E-DDE36B76BEE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AE0-48CA-853E-DDE36B76BEEB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plus>
            <c:min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Ac-225'!$B$13:$K$13</c:f>
              <c:numCache>
                <c:formatCode>0.000</c:formatCode>
                <c:ptCount val="10"/>
                <c:pt idx="0">
                  <c:v>2.4184417272278895</c:v>
                </c:pt>
                <c:pt idx="1">
                  <c:v>3.7746107797647714</c:v>
                </c:pt>
                <c:pt idx="2">
                  <c:v>4.0226943397849464</c:v>
                </c:pt>
                <c:pt idx="3">
                  <c:v>10.203156504942061</c:v>
                </c:pt>
                <c:pt idx="4">
                  <c:v>12.428149674750385</c:v>
                </c:pt>
                <c:pt idx="5">
                  <c:v>118.9876600609598</c:v>
                </c:pt>
                <c:pt idx="6">
                  <c:v>28.241241029932386</c:v>
                </c:pt>
                <c:pt idx="7">
                  <c:v>2.9426596537105092</c:v>
                </c:pt>
                <c:pt idx="8">
                  <c:v>3.0685297878156605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AE0-48CA-853E-DDE36B76B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3720320"/>
        <c:axId val="433840896"/>
      </c:barChart>
      <c:catAx>
        <c:axId val="4337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0896"/>
        <c:crosses val="autoZero"/>
        <c:auto val="1"/>
        <c:lblAlgn val="ctr"/>
        <c:lblOffset val="100"/>
        <c:noMultiLvlLbl val="0"/>
      </c:catAx>
      <c:valAx>
        <c:axId val="433840896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72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Ac-225'!$A$14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C5-4AF6-A4E1-AE75C1423C8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C5-4AF6-A4E1-AE75C1423C8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C5-4AF6-A4E1-AE75C1423C8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2C5-4AF6-A4E1-AE75C1423C8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2C5-4AF6-A4E1-AE75C1423C8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2C5-4AF6-A4E1-AE75C1423C8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2C5-4AF6-A4E1-AE75C1423C8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2C5-4AF6-A4E1-AE75C1423C8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2C5-4AF6-A4E1-AE75C1423C8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2C5-4AF6-A4E1-AE75C1423C8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2C5-4AF6-A4E1-AE75C1423C8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2C5-4AF6-A4E1-AE75C1423C84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plus>
            <c:min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Ac-225'!$B$14:$K$14</c:f>
              <c:numCache>
                <c:formatCode>0.000</c:formatCode>
                <c:ptCount val="10"/>
                <c:pt idx="0">
                  <c:v>0.16497552588890771</c:v>
                </c:pt>
                <c:pt idx="1">
                  <c:v>3.1525287663286514</c:v>
                </c:pt>
                <c:pt idx="2">
                  <c:v>1.8623709703158124</c:v>
                </c:pt>
                <c:pt idx="3">
                  <c:v>1.5480260205877991</c:v>
                </c:pt>
                <c:pt idx="4">
                  <c:v>3.4534003910843132</c:v>
                </c:pt>
                <c:pt idx="5">
                  <c:v>179.69905614935408</c:v>
                </c:pt>
                <c:pt idx="6">
                  <c:v>22.767421709539626</c:v>
                </c:pt>
                <c:pt idx="7">
                  <c:v>1.4818959361045527</c:v>
                </c:pt>
                <c:pt idx="8">
                  <c:v>2.0586001678718007</c:v>
                </c:pt>
                <c:pt idx="9">
                  <c:v>8.6905012805742512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2C5-4AF6-A4E1-AE75C1423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0905472"/>
        <c:axId val="500907008"/>
      </c:barChart>
      <c:catAx>
        <c:axId val="50090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7008"/>
        <c:crosses val="autoZero"/>
        <c:auto val="1"/>
        <c:lblAlgn val="ctr"/>
        <c:lblOffset val="100"/>
        <c:noMultiLvlLbl val="0"/>
      </c:catAx>
      <c:valAx>
        <c:axId val="500907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Ac-225'!$B$10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Ac-225'!$O$11:$O$15</c:f>
                <c:numCache>
                  <c:formatCode>General</c:formatCode>
                  <c:ptCount val="5"/>
                  <c:pt idx="0">
                    <c:v>0.63206231783778832</c:v>
                  </c:pt>
                  <c:pt idx="1">
                    <c:v>7.345016716989913</c:v>
                  </c:pt>
                  <c:pt idx="2">
                    <c:v>1.0455616598239126</c:v>
                  </c:pt>
                  <c:pt idx="3">
                    <c:v>1.9810891078242326E-2</c:v>
                  </c:pt>
                  <c:pt idx="4">
                    <c:v>2.05565367729924E-2</c:v>
                  </c:pt>
                </c:numCache>
              </c:numRef>
            </c:plus>
            <c:minus>
              <c:numRef>
                <c:f>'% avg per gram Ac-225'!$O$11:$O$15</c:f>
                <c:numCache>
                  <c:formatCode>General</c:formatCode>
                  <c:ptCount val="5"/>
                  <c:pt idx="0">
                    <c:v>0.63206231783778832</c:v>
                  </c:pt>
                  <c:pt idx="1">
                    <c:v>7.345016716989913</c:v>
                  </c:pt>
                  <c:pt idx="2">
                    <c:v>1.0455616598239126</c:v>
                  </c:pt>
                  <c:pt idx="3">
                    <c:v>1.9810891078242326E-2</c:v>
                  </c:pt>
                  <c:pt idx="4">
                    <c:v>2.05565367729924E-2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Ac-225'!$B$11:$B$15</c:f>
              <c:numCache>
                <c:formatCode>0.000</c:formatCode>
                <c:ptCount val="5"/>
                <c:pt idx="0">
                  <c:v>24.728396362008862</c:v>
                </c:pt>
                <c:pt idx="1">
                  <c:v>18.576359844897937</c:v>
                </c:pt>
                <c:pt idx="2">
                  <c:v>2.4184417272278895</c:v>
                </c:pt>
                <c:pt idx="3">
                  <c:v>0.16497552588890771</c:v>
                </c:pt>
                <c:pt idx="4">
                  <c:v>6.8052596874755053E-2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C-469B-9DB2-27A36221E41A}"/>
            </c:ext>
          </c:extLst>
        </c:ser>
        <c:ser>
          <c:idx val="1"/>
          <c:order val="1"/>
          <c:tx>
            <c:strRef>
              <c:f>'% avg per gram Ac-225'!$C$10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Ac-225'!$P$11:$P$15</c:f>
                <c:numCache>
                  <c:formatCode>General</c:formatCode>
                  <c:ptCount val="5"/>
                  <c:pt idx="0">
                    <c:v>8.2887355374242695</c:v>
                  </c:pt>
                  <c:pt idx="1">
                    <c:v>10.783666899808434</c:v>
                  </c:pt>
                  <c:pt idx="2">
                    <c:v>0.89898697217162316</c:v>
                  </c:pt>
                  <c:pt idx="3">
                    <c:v>0.61290564546493065</c:v>
                  </c:pt>
                  <c:pt idx="4">
                    <c:v>0.13647930191114982</c:v>
                  </c:pt>
                </c:numCache>
              </c:numRef>
            </c:plus>
            <c:minus>
              <c:numRef>
                <c:f>'% avg per gram Ac-225'!$P$11:$P$15</c:f>
                <c:numCache>
                  <c:formatCode>General</c:formatCode>
                  <c:ptCount val="5"/>
                  <c:pt idx="0">
                    <c:v>8.2887355374242695</c:v>
                  </c:pt>
                  <c:pt idx="1">
                    <c:v>10.783666899808434</c:v>
                  </c:pt>
                  <c:pt idx="2">
                    <c:v>0.89898697217162316</c:v>
                  </c:pt>
                  <c:pt idx="3">
                    <c:v>0.61290564546493065</c:v>
                  </c:pt>
                  <c:pt idx="4">
                    <c:v>0.13647930191114982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Ac-225'!$C$11:$C$15</c:f>
              <c:numCache>
                <c:formatCode>0.000</c:formatCode>
                <c:ptCount val="5"/>
                <c:pt idx="0">
                  <c:v>17.120158689234088</c:v>
                </c:pt>
                <c:pt idx="1">
                  <c:v>13.244121646523121</c:v>
                </c:pt>
                <c:pt idx="2">
                  <c:v>3.7746107797647714</c:v>
                </c:pt>
                <c:pt idx="3">
                  <c:v>3.1525287663286514</c:v>
                </c:pt>
                <c:pt idx="4">
                  <c:v>1.5890627323728752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C-469B-9DB2-27A36221E41A}"/>
            </c:ext>
          </c:extLst>
        </c:ser>
        <c:ser>
          <c:idx val="2"/>
          <c:order val="2"/>
          <c:tx>
            <c:strRef>
              <c:f>'% avg per gram Ac-225'!$D$10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Ac-225'!$Q$11:$Q$15</c:f>
                <c:numCache>
                  <c:formatCode>General</c:formatCode>
                  <c:ptCount val="5"/>
                  <c:pt idx="0">
                    <c:v>1.9025152490887078</c:v>
                  </c:pt>
                  <c:pt idx="1">
                    <c:v>1.5995071486821448</c:v>
                  </c:pt>
                  <c:pt idx="2">
                    <c:v>0.6369200175511488</c:v>
                  </c:pt>
                  <c:pt idx="3">
                    <c:v>0.86716221275765482</c:v>
                  </c:pt>
                  <c:pt idx="4">
                    <c:v>0.4512216263579456</c:v>
                  </c:pt>
                </c:numCache>
              </c:numRef>
            </c:plus>
            <c:minus>
              <c:numRef>
                <c:f>'% avg per gram Ac-225'!$Q$11:$Q$15</c:f>
                <c:numCache>
                  <c:formatCode>General</c:formatCode>
                  <c:ptCount val="5"/>
                  <c:pt idx="0">
                    <c:v>1.9025152490887078</c:v>
                  </c:pt>
                  <c:pt idx="1">
                    <c:v>1.5995071486821448</c:v>
                  </c:pt>
                  <c:pt idx="2">
                    <c:v>0.6369200175511488</c:v>
                  </c:pt>
                  <c:pt idx="3">
                    <c:v>0.86716221275765482</c:v>
                  </c:pt>
                  <c:pt idx="4">
                    <c:v>0.4512216263579456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Ac-225'!$D$11:$D$15</c:f>
              <c:numCache>
                <c:formatCode>0.000</c:formatCode>
                <c:ptCount val="5"/>
                <c:pt idx="0">
                  <c:v>9.5882593715484248</c:v>
                </c:pt>
                <c:pt idx="1">
                  <c:v>7.052936068853076</c:v>
                </c:pt>
                <c:pt idx="2">
                  <c:v>4.0226943397849464</c:v>
                </c:pt>
                <c:pt idx="3">
                  <c:v>1.8623709703158124</c:v>
                </c:pt>
                <c:pt idx="4">
                  <c:v>2.0914648883886806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C-469B-9DB2-27A36221E41A}"/>
            </c:ext>
          </c:extLst>
        </c:ser>
        <c:ser>
          <c:idx val="3"/>
          <c:order val="3"/>
          <c:tx>
            <c:strRef>
              <c:f>'% avg per gram Ac-225'!$E$10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Ac-225'!$R$11:$R$15</c:f>
                <c:numCache>
                  <c:formatCode>General</c:formatCode>
                  <c:ptCount val="5"/>
                  <c:pt idx="0">
                    <c:v>0.66308524475320696</c:v>
                  </c:pt>
                  <c:pt idx="1">
                    <c:v>3.7381496258977771</c:v>
                  </c:pt>
                  <c:pt idx="2">
                    <c:v>5.3240581936660751</c:v>
                  </c:pt>
                  <c:pt idx="3">
                    <c:v>0.18144009594093991</c:v>
                  </c:pt>
                  <c:pt idx="4">
                    <c:v>0.86112768101533443</c:v>
                  </c:pt>
                </c:numCache>
              </c:numRef>
            </c:plus>
            <c:minus>
              <c:numRef>
                <c:f>'% avg per gram Ac-225'!$R$11:$R$15</c:f>
                <c:numCache>
                  <c:formatCode>General</c:formatCode>
                  <c:ptCount val="5"/>
                  <c:pt idx="0">
                    <c:v>0.66308524475320696</c:v>
                  </c:pt>
                  <c:pt idx="1">
                    <c:v>3.7381496258977771</c:v>
                  </c:pt>
                  <c:pt idx="2">
                    <c:v>5.3240581936660751</c:v>
                  </c:pt>
                  <c:pt idx="3">
                    <c:v>0.18144009594093991</c:v>
                  </c:pt>
                  <c:pt idx="4">
                    <c:v>0.86112768101533443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Ac-225'!$E$11:$E$15</c:f>
              <c:numCache>
                <c:formatCode>0.000</c:formatCode>
                <c:ptCount val="5"/>
                <c:pt idx="0">
                  <c:v>13.319939096603825</c:v>
                </c:pt>
                <c:pt idx="1">
                  <c:v>10.943499243405427</c:v>
                </c:pt>
                <c:pt idx="2">
                  <c:v>10.203156504942061</c:v>
                </c:pt>
                <c:pt idx="3">
                  <c:v>1.5480260205877991</c:v>
                </c:pt>
                <c:pt idx="4">
                  <c:v>2.5118111616447321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C-469B-9DB2-27A36221E41A}"/>
            </c:ext>
          </c:extLst>
        </c:ser>
        <c:ser>
          <c:idx val="4"/>
          <c:order val="4"/>
          <c:tx>
            <c:strRef>
              <c:f>'% avg per gram Ac-225'!$F$10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Ac-225'!$S$11:$S$15</c:f>
                <c:numCache>
                  <c:formatCode>General</c:formatCode>
                  <c:ptCount val="5"/>
                  <c:pt idx="0">
                    <c:v>1.7676016557306897</c:v>
                  </c:pt>
                  <c:pt idx="1">
                    <c:v>1.8214234808381375</c:v>
                  </c:pt>
                  <c:pt idx="2">
                    <c:v>3.3055782689371171</c:v>
                  </c:pt>
                  <c:pt idx="3">
                    <c:v>0.1807471519211804</c:v>
                  </c:pt>
                  <c:pt idx="4">
                    <c:v>0.62424438536633942</c:v>
                  </c:pt>
                </c:numCache>
              </c:numRef>
            </c:plus>
            <c:minus>
              <c:numRef>
                <c:f>'% avg per gram Ac-225'!$S$11:$S$15</c:f>
                <c:numCache>
                  <c:formatCode>General</c:formatCode>
                  <c:ptCount val="5"/>
                  <c:pt idx="0">
                    <c:v>1.7676016557306897</c:v>
                  </c:pt>
                  <c:pt idx="1">
                    <c:v>1.8214234808381375</c:v>
                  </c:pt>
                  <c:pt idx="2">
                    <c:v>3.3055782689371171</c:v>
                  </c:pt>
                  <c:pt idx="3">
                    <c:v>0.1807471519211804</c:v>
                  </c:pt>
                  <c:pt idx="4">
                    <c:v>0.62424438536633942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Ac-225'!$F$11:$F$15</c:f>
              <c:numCache>
                <c:formatCode>0.000</c:formatCode>
                <c:ptCount val="5"/>
                <c:pt idx="0">
                  <c:v>14.128432884323658</c:v>
                </c:pt>
                <c:pt idx="1">
                  <c:v>11.50791283785972</c:v>
                </c:pt>
                <c:pt idx="2">
                  <c:v>12.428149674750385</c:v>
                </c:pt>
                <c:pt idx="3">
                  <c:v>3.4534003910843132</c:v>
                </c:pt>
                <c:pt idx="4">
                  <c:v>3.0348438988576172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C-469B-9DB2-27A36221E41A}"/>
            </c:ext>
          </c:extLst>
        </c:ser>
        <c:ser>
          <c:idx val="5"/>
          <c:order val="5"/>
          <c:tx>
            <c:strRef>
              <c:f>'% avg per gram Ac-225'!$G$10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Ac-225'!$T$11:$T$15</c:f>
                <c:numCache>
                  <c:formatCode>General</c:formatCode>
                  <c:ptCount val="5"/>
                  <c:pt idx="0">
                    <c:v>9.5415916725951533</c:v>
                  </c:pt>
                  <c:pt idx="1">
                    <c:v>33.082992950847114</c:v>
                  </c:pt>
                  <c:pt idx="2">
                    <c:v>60.439332598569827</c:v>
                  </c:pt>
                  <c:pt idx="3">
                    <c:v>91.145819076704669</c:v>
                  </c:pt>
                  <c:pt idx="4">
                    <c:v>66.152846315599916</c:v>
                  </c:pt>
                </c:numCache>
              </c:numRef>
            </c:plus>
            <c:minus>
              <c:numRef>
                <c:f>'% avg per gram Ac-225'!$T$11:$T$15</c:f>
                <c:numCache>
                  <c:formatCode>General</c:formatCode>
                  <c:ptCount val="5"/>
                  <c:pt idx="0">
                    <c:v>9.5415916725951533</c:v>
                  </c:pt>
                  <c:pt idx="1">
                    <c:v>33.082992950847114</c:v>
                  </c:pt>
                  <c:pt idx="2">
                    <c:v>60.439332598569827</c:v>
                  </c:pt>
                  <c:pt idx="3">
                    <c:v>91.145819076704669</c:v>
                  </c:pt>
                  <c:pt idx="4">
                    <c:v>66.152846315599916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Ac-225'!$G$11:$G$15</c:f>
              <c:numCache>
                <c:formatCode>0.000</c:formatCode>
                <c:ptCount val="5"/>
                <c:pt idx="0">
                  <c:v>66.241115937962221</c:v>
                </c:pt>
                <c:pt idx="1">
                  <c:v>95.009467621249101</c:v>
                </c:pt>
                <c:pt idx="2">
                  <c:v>118.9876600609598</c:v>
                </c:pt>
                <c:pt idx="3">
                  <c:v>179.69905614935408</c:v>
                </c:pt>
                <c:pt idx="4">
                  <c:v>175.64076541956004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C-469B-9DB2-27A36221E41A}"/>
            </c:ext>
          </c:extLst>
        </c:ser>
        <c:ser>
          <c:idx val="6"/>
          <c:order val="6"/>
          <c:tx>
            <c:strRef>
              <c:f>'% avg per gram Ac-225'!$H$10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Ac-225'!$U$11:$U$15</c:f>
                <c:numCache>
                  <c:formatCode>General</c:formatCode>
                  <c:ptCount val="5"/>
                  <c:pt idx="0">
                    <c:v>1.4336310994206385</c:v>
                  </c:pt>
                  <c:pt idx="1">
                    <c:v>8.9466328997952864</c:v>
                  </c:pt>
                  <c:pt idx="2">
                    <c:v>1.1559565101671598</c:v>
                  </c:pt>
                  <c:pt idx="3">
                    <c:v>2.0433301834136888</c:v>
                  </c:pt>
                  <c:pt idx="4">
                    <c:v>1.9619101787071971</c:v>
                  </c:pt>
                </c:numCache>
              </c:numRef>
            </c:plus>
            <c:minus>
              <c:numRef>
                <c:f>'% avg per gram Ac-225'!$U$11:$U$15</c:f>
                <c:numCache>
                  <c:formatCode>General</c:formatCode>
                  <c:ptCount val="5"/>
                  <c:pt idx="0">
                    <c:v>1.4336310994206385</c:v>
                  </c:pt>
                  <c:pt idx="1">
                    <c:v>8.9466328997952864</c:v>
                  </c:pt>
                  <c:pt idx="2">
                    <c:v>1.1559565101671598</c:v>
                  </c:pt>
                  <c:pt idx="3">
                    <c:v>2.0433301834136888</c:v>
                  </c:pt>
                  <c:pt idx="4">
                    <c:v>1.9619101787071971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Ac-225'!$H$11:$H$15</c:f>
              <c:numCache>
                <c:formatCode>0.000</c:formatCode>
                <c:ptCount val="5"/>
                <c:pt idx="0">
                  <c:v>18.258713377699564</c:v>
                </c:pt>
                <c:pt idx="1">
                  <c:v>23.194329188891203</c:v>
                </c:pt>
                <c:pt idx="2">
                  <c:v>28.241241029932386</c:v>
                </c:pt>
                <c:pt idx="3">
                  <c:v>22.767421709539626</c:v>
                </c:pt>
                <c:pt idx="4">
                  <c:v>25.474437995585546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C-469B-9DB2-27A36221E41A}"/>
            </c:ext>
          </c:extLst>
        </c:ser>
        <c:ser>
          <c:idx val="7"/>
          <c:order val="7"/>
          <c:tx>
            <c:strRef>
              <c:f>'% avg per gram Ac-225'!$I$10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Ac-225'!$V$11:$V$15</c:f>
                <c:numCache>
                  <c:formatCode>General</c:formatCode>
                  <c:ptCount val="5"/>
                  <c:pt idx="0">
                    <c:v>0.37184602537309708</c:v>
                  </c:pt>
                  <c:pt idx="1">
                    <c:v>0.26809584395085601</c:v>
                  </c:pt>
                  <c:pt idx="2">
                    <c:v>0.2763400141110734</c:v>
                  </c:pt>
                  <c:pt idx="3">
                    <c:v>0.18082770616924454</c:v>
                  </c:pt>
                  <c:pt idx="4">
                    <c:v>0.13014366473000513</c:v>
                  </c:pt>
                </c:numCache>
              </c:numRef>
            </c:plus>
            <c:minus>
              <c:numRef>
                <c:f>'% avg per gram Ac-225'!$V$11:$V$15</c:f>
                <c:numCache>
                  <c:formatCode>General</c:formatCode>
                  <c:ptCount val="5"/>
                  <c:pt idx="0">
                    <c:v>0.37184602537309708</c:v>
                  </c:pt>
                  <c:pt idx="1">
                    <c:v>0.26809584395085601</c:v>
                  </c:pt>
                  <c:pt idx="2">
                    <c:v>0.2763400141110734</c:v>
                  </c:pt>
                  <c:pt idx="3">
                    <c:v>0.18082770616924454</c:v>
                  </c:pt>
                  <c:pt idx="4">
                    <c:v>0.13014366473000513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Ac-225'!$I$11:$I$15</c:f>
              <c:numCache>
                <c:formatCode>0.000</c:formatCode>
                <c:ptCount val="5"/>
                <c:pt idx="0">
                  <c:v>1.5560484277461173</c:v>
                </c:pt>
                <c:pt idx="1">
                  <c:v>2.77654651830392</c:v>
                </c:pt>
                <c:pt idx="2">
                  <c:v>2.9426596537105092</c:v>
                </c:pt>
                <c:pt idx="3">
                  <c:v>1.4818959361045527</c:v>
                </c:pt>
                <c:pt idx="4">
                  <c:v>1.4298343429443452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0C-469B-9DB2-27A36221E41A}"/>
            </c:ext>
          </c:extLst>
        </c:ser>
        <c:ser>
          <c:idx val="8"/>
          <c:order val="8"/>
          <c:tx>
            <c:strRef>
              <c:f>'% avg per gram Ac-225'!$J$10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Ac-225'!$W$11:$W$15</c:f>
                <c:numCache>
                  <c:formatCode>General</c:formatCode>
                  <c:ptCount val="5"/>
                  <c:pt idx="0">
                    <c:v>0.41001872362094766</c:v>
                  </c:pt>
                  <c:pt idx="1">
                    <c:v>0.23282175308166456</c:v>
                  </c:pt>
                  <c:pt idx="2">
                    <c:v>0.18449372522345542</c:v>
                  </c:pt>
                  <c:pt idx="3">
                    <c:v>3.2726262334493703E-2</c:v>
                  </c:pt>
                  <c:pt idx="4">
                    <c:v>0.15153137222676277</c:v>
                  </c:pt>
                </c:numCache>
              </c:numRef>
            </c:plus>
            <c:minus>
              <c:numRef>
                <c:f>'% avg per gram Ac-225'!$W$11:$W$15</c:f>
                <c:numCache>
                  <c:formatCode>General</c:formatCode>
                  <c:ptCount val="5"/>
                  <c:pt idx="0">
                    <c:v>0.41001872362094766</c:v>
                  </c:pt>
                  <c:pt idx="1">
                    <c:v>0.23282175308166456</c:v>
                  </c:pt>
                  <c:pt idx="2">
                    <c:v>0.18449372522345542</c:v>
                  </c:pt>
                  <c:pt idx="3">
                    <c:v>3.2726262334493703E-2</c:v>
                  </c:pt>
                  <c:pt idx="4">
                    <c:v>0.15153137222676277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Ac-225'!$J$11:$J$15</c:f>
              <c:numCache>
                <c:formatCode>0.000</c:formatCode>
                <c:ptCount val="5"/>
                <c:pt idx="0">
                  <c:v>3.1078773695020394</c:v>
                </c:pt>
                <c:pt idx="1">
                  <c:v>2.9325760628353348</c:v>
                </c:pt>
                <c:pt idx="2">
                  <c:v>3.0685297878156605</c:v>
                </c:pt>
                <c:pt idx="3">
                  <c:v>2.0586001678718007</c:v>
                </c:pt>
                <c:pt idx="4">
                  <c:v>2.0720698459473161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0C-469B-9DB2-27A36221E41A}"/>
            </c:ext>
          </c:extLst>
        </c:ser>
        <c:ser>
          <c:idx val="9"/>
          <c:order val="9"/>
          <c:tx>
            <c:strRef>
              <c:f>'% avg per gram Ac-225'!$K$10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'% avg per gram Ac-225'!$X$11:$X$15</c:f>
                <c:numCache>
                  <c:formatCode>General</c:formatCode>
                  <c:ptCount val="5"/>
                  <c:pt idx="0">
                    <c:v>4.144016809812235E-2</c:v>
                  </c:pt>
                  <c:pt idx="1">
                    <c:v>1.1018114804990911</c:v>
                  </c:pt>
                  <c:pt idx="2">
                    <c:v>0</c:v>
                  </c:pt>
                  <c:pt idx="3">
                    <c:v>6.7159221758722589</c:v>
                  </c:pt>
                  <c:pt idx="4">
                    <c:v>2.4297683790140527</c:v>
                  </c:pt>
                </c:numCache>
              </c:numRef>
            </c:plus>
            <c:minus>
              <c:numRef>
                <c:f>'% avg per gram Ac-225'!$X$11:$X$15</c:f>
                <c:numCache>
                  <c:formatCode>General</c:formatCode>
                  <c:ptCount val="5"/>
                  <c:pt idx="0">
                    <c:v>4.144016809812235E-2</c:v>
                  </c:pt>
                  <c:pt idx="1">
                    <c:v>1.1018114804990911</c:v>
                  </c:pt>
                  <c:pt idx="2">
                    <c:v>0</c:v>
                  </c:pt>
                  <c:pt idx="3">
                    <c:v>6.7159221758722589</c:v>
                  </c:pt>
                  <c:pt idx="4">
                    <c:v>2.4297683790140527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Ac-225'!$K$11:$K$15</c:f>
              <c:numCache>
                <c:formatCode>0.000</c:formatCode>
                <c:ptCount val="5"/>
                <c:pt idx="0">
                  <c:v>2.599155520449048</c:v>
                </c:pt>
                <c:pt idx="1">
                  <c:v>7.2469365492985744</c:v>
                </c:pt>
                <c:pt idx="2">
                  <c:v>0</c:v>
                </c:pt>
                <c:pt idx="3">
                  <c:v>8.6905012805742512</c:v>
                </c:pt>
                <c:pt idx="4">
                  <c:v>6.9432800914612525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0C-469B-9DB2-27A36221E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244416"/>
        <c:axId val="519250304"/>
      </c:barChart>
      <c:catAx>
        <c:axId val="51924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50304"/>
        <c:crosses val="autoZero"/>
        <c:auto val="1"/>
        <c:lblAlgn val="ctr"/>
        <c:lblOffset val="100"/>
        <c:noMultiLvlLbl val="0"/>
      </c:catAx>
      <c:valAx>
        <c:axId val="519250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4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Ac-225'!$A$11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plus>
            <c:min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Ac-225'!$B$11:$K$11</c:f>
              <c:numCache>
                <c:formatCode>0.000</c:formatCode>
                <c:ptCount val="10"/>
                <c:pt idx="0">
                  <c:v>24.728396362008862</c:v>
                </c:pt>
                <c:pt idx="1">
                  <c:v>17.120158689234088</c:v>
                </c:pt>
                <c:pt idx="2">
                  <c:v>9.5882593715484248</c:v>
                </c:pt>
                <c:pt idx="3">
                  <c:v>13.319939096603825</c:v>
                </c:pt>
                <c:pt idx="4">
                  <c:v>14.128432884323658</c:v>
                </c:pt>
                <c:pt idx="5">
                  <c:v>66.241115937962221</c:v>
                </c:pt>
                <c:pt idx="6">
                  <c:v>18.258713377699564</c:v>
                </c:pt>
                <c:pt idx="7">
                  <c:v>1.5560484277461173</c:v>
                </c:pt>
                <c:pt idx="8">
                  <c:v>3.1078773695020394</c:v>
                </c:pt>
                <c:pt idx="9">
                  <c:v>2.599155520449048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D-4257-BBA0-A2C334EAA474}"/>
            </c:ext>
          </c:extLst>
        </c:ser>
        <c:ser>
          <c:idx val="1"/>
          <c:order val="1"/>
          <c:tx>
            <c:strRef>
              <c:f>'% avg per gram Ac-225'!$A$12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plus>
            <c:min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Ac-225'!$B$12:$K$12</c:f>
              <c:numCache>
                <c:formatCode>0.000</c:formatCode>
                <c:ptCount val="10"/>
                <c:pt idx="0">
                  <c:v>18.576359844897937</c:v>
                </c:pt>
                <c:pt idx="1">
                  <c:v>13.244121646523121</c:v>
                </c:pt>
                <c:pt idx="2">
                  <c:v>7.052936068853076</c:v>
                </c:pt>
                <c:pt idx="3">
                  <c:v>10.943499243405427</c:v>
                </c:pt>
                <c:pt idx="4">
                  <c:v>11.50791283785972</c:v>
                </c:pt>
                <c:pt idx="5">
                  <c:v>95.009467621249101</c:v>
                </c:pt>
                <c:pt idx="6">
                  <c:v>23.194329188891203</c:v>
                </c:pt>
                <c:pt idx="7">
                  <c:v>2.77654651830392</c:v>
                </c:pt>
                <c:pt idx="8">
                  <c:v>2.9325760628353348</c:v>
                </c:pt>
                <c:pt idx="9">
                  <c:v>7.2469365492985744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D-4257-BBA0-A2C334EAA474}"/>
            </c:ext>
          </c:extLst>
        </c:ser>
        <c:ser>
          <c:idx val="2"/>
          <c:order val="2"/>
          <c:tx>
            <c:strRef>
              <c:f>'% avg per gram Ac-225'!$A$13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plus>
            <c:min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Ac-225'!$B$13:$K$13</c:f>
              <c:numCache>
                <c:formatCode>0.000</c:formatCode>
                <c:ptCount val="10"/>
                <c:pt idx="0">
                  <c:v>2.4184417272278895</c:v>
                </c:pt>
                <c:pt idx="1">
                  <c:v>3.7746107797647714</c:v>
                </c:pt>
                <c:pt idx="2">
                  <c:v>4.0226943397849464</c:v>
                </c:pt>
                <c:pt idx="3">
                  <c:v>10.203156504942061</c:v>
                </c:pt>
                <c:pt idx="4">
                  <c:v>12.428149674750385</c:v>
                </c:pt>
                <c:pt idx="5">
                  <c:v>118.9876600609598</c:v>
                </c:pt>
                <c:pt idx="6">
                  <c:v>28.241241029932386</c:v>
                </c:pt>
                <c:pt idx="7">
                  <c:v>2.9426596537105092</c:v>
                </c:pt>
                <c:pt idx="8">
                  <c:v>3.0685297878156605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D-4257-BBA0-A2C334EAA474}"/>
            </c:ext>
          </c:extLst>
        </c:ser>
        <c:ser>
          <c:idx val="3"/>
          <c:order val="3"/>
          <c:tx>
            <c:strRef>
              <c:f>'% avg per gram Ac-225'!$A$14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plus>
            <c:min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Ac-225'!$B$14:$K$14</c:f>
              <c:numCache>
                <c:formatCode>0.000</c:formatCode>
                <c:ptCount val="10"/>
                <c:pt idx="0">
                  <c:v>0.16497552588890771</c:v>
                </c:pt>
                <c:pt idx="1">
                  <c:v>3.1525287663286514</c:v>
                </c:pt>
                <c:pt idx="2">
                  <c:v>1.8623709703158124</c:v>
                </c:pt>
                <c:pt idx="3">
                  <c:v>1.5480260205877991</c:v>
                </c:pt>
                <c:pt idx="4">
                  <c:v>3.4534003910843132</c:v>
                </c:pt>
                <c:pt idx="5">
                  <c:v>179.69905614935408</c:v>
                </c:pt>
                <c:pt idx="6">
                  <c:v>22.767421709539626</c:v>
                </c:pt>
                <c:pt idx="7">
                  <c:v>1.4818959361045527</c:v>
                </c:pt>
                <c:pt idx="8">
                  <c:v>2.0586001678718007</c:v>
                </c:pt>
                <c:pt idx="9">
                  <c:v>8.6905012805742512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1D-4257-BBA0-A2C334EAA474}"/>
            </c:ext>
          </c:extLst>
        </c:ser>
        <c:ser>
          <c:idx val="4"/>
          <c:order val="4"/>
          <c:tx>
            <c:strRef>
              <c:f>'% avg per gram Ac-225'!$A$15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plus>
            <c:min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Ac-225'!$B$15:$K$15</c:f>
              <c:numCache>
                <c:formatCode>0.000</c:formatCode>
                <c:ptCount val="10"/>
                <c:pt idx="0">
                  <c:v>6.8052596874755053E-2</c:v>
                </c:pt>
                <c:pt idx="1">
                  <c:v>1.5890627323728752</c:v>
                </c:pt>
                <c:pt idx="2">
                  <c:v>2.0914648883886806</c:v>
                </c:pt>
                <c:pt idx="3">
                  <c:v>2.5118111616447321</c:v>
                </c:pt>
                <c:pt idx="4">
                  <c:v>3.0348438988576172</c:v>
                </c:pt>
                <c:pt idx="5">
                  <c:v>175.64076541956004</c:v>
                </c:pt>
                <c:pt idx="6">
                  <c:v>25.474437995585546</c:v>
                </c:pt>
                <c:pt idx="7">
                  <c:v>1.4298343429443452</c:v>
                </c:pt>
                <c:pt idx="8">
                  <c:v>2.0720698459473161</c:v>
                </c:pt>
                <c:pt idx="9">
                  <c:v>6.9432800914612525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1D-4257-BBA0-A2C334EA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179136"/>
        <c:axId val="525276672"/>
      </c:barChart>
      <c:catAx>
        <c:axId val="52517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76672"/>
        <c:crosses val="autoZero"/>
        <c:auto val="1"/>
        <c:lblAlgn val="ctr"/>
        <c:lblOffset val="100"/>
        <c:noMultiLvlLbl val="0"/>
      </c:catAx>
      <c:valAx>
        <c:axId val="5252766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7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Ac-225'!$A$15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A4-42AC-A7F1-28CD08751DD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A4-42AC-A7F1-28CD08751DD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A4-42AC-A7F1-28CD08751DD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6A4-42AC-A7F1-28CD08751DD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6A4-42AC-A7F1-28CD08751DD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6A4-42AC-A7F1-28CD08751DD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6A4-42AC-A7F1-28CD08751DD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6A4-42AC-A7F1-28CD08751DD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6A4-42AC-A7F1-28CD08751DD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6A4-42AC-A7F1-28CD08751DD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6A4-42AC-A7F1-28CD08751DD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6A4-42AC-A7F1-28CD08751DD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plus>
            <c:min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Ac-225'!$B$15:$K$15</c:f>
              <c:numCache>
                <c:formatCode>0.000</c:formatCode>
                <c:ptCount val="10"/>
                <c:pt idx="0">
                  <c:v>6.8052596874755053E-2</c:v>
                </c:pt>
                <c:pt idx="1">
                  <c:v>1.5890627323728752</c:v>
                </c:pt>
                <c:pt idx="2">
                  <c:v>2.0914648883886806</c:v>
                </c:pt>
                <c:pt idx="3">
                  <c:v>2.5118111616447321</c:v>
                </c:pt>
                <c:pt idx="4">
                  <c:v>3.0348438988576172</c:v>
                </c:pt>
                <c:pt idx="5">
                  <c:v>175.64076541956004</c:v>
                </c:pt>
                <c:pt idx="6">
                  <c:v>25.474437995585546</c:v>
                </c:pt>
                <c:pt idx="7">
                  <c:v>1.4298343429443452</c:v>
                </c:pt>
                <c:pt idx="8">
                  <c:v>2.0720698459473161</c:v>
                </c:pt>
                <c:pt idx="9">
                  <c:v>6.9432800914612525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6A4-42AC-A7F1-28CD08751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61429888"/>
        <c:axId val="561432064"/>
      </c:barChart>
      <c:catAx>
        <c:axId val="5614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2064"/>
        <c:crosses val="autoZero"/>
        <c:auto val="1"/>
        <c:lblAlgn val="ctr"/>
        <c:lblOffset val="100"/>
        <c:noMultiLvlLbl val="0"/>
      </c:catAx>
      <c:valAx>
        <c:axId val="561432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2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Ac-227'!$A$11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E06-47AA-8A04-287775C665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06-47AA-8A04-287775C665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E06-47AA-8A04-287775C665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E06-47AA-8A04-287775C665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06-47AA-8A04-287775C665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E06-47AA-8A04-287775C665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E06-47AA-8A04-287775C665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E06-47AA-8A04-287775C665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E06-47AA-8A04-287775C665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E06-47AA-8A04-287775C665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E06-47AA-8A04-287775C665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E06-47AA-8A04-287775C6652B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plus>
            <c:min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Ac-227'!$B$11:$K$11</c:f>
              <c:numCache>
                <c:formatCode>0.000</c:formatCode>
                <c:ptCount val="10"/>
                <c:pt idx="0">
                  <c:v>32.029610423097736</c:v>
                </c:pt>
                <c:pt idx="1">
                  <c:v>10.644653217238808</c:v>
                </c:pt>
                <c:pt idx="2">
                  <c:v>9.356251773757613</c:v>
                </c:pt>
                <c:pt idx="3">
                  <c:v>15.256241690916772</c:v>
                </c:pt>
                <c:pt idx="4">
                  <c:v>12.929868415254328</c:v>
                </c:pt>
                <c:pt idx="5">
                  <c:v>48.776162189872551</c:v>
                </c:pt>
                <c:pt idx="6">
                  <c:v>18.575315695386582</c:v>
                </c:pt>
                <c:pt idx="7">
                  <c:v>1.5655538226359229</c:v>
                </c:pt>
                <c:pt idx="8">
                  <c:v>2.4996340548989897</c:v>
                </c:pt>
                <c:pt idx="9">
                  <c:v>2.078573165214054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E06-47AA-8A04-287775C66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84180096"/>
        <c:axId val="584182016"/>
      </c:barChart>
      <c:catAx>
        <c:axId val="5841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2016"/>
        <c:crosses val="autoZero"/>
        <c:auto val="1"/>
        <c:lblAlgn val="ctr"/>
        <c:lblOffset val="100"/>
        <c:noMultiLvlLbl val="0"/>
      </c:catAx>
      <c:valAx>
        <c:axId val="58418201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Ac-227'!$A$12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836-4C5D-9CC8-251E17F2949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836-4C5D-9CC8-251E17F2949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836-4C5D-9CC8-251E17F2949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836-4C5D-9CC8-251E17F2949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836-4C5D-9CC8-251E17F2949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836-4C5D-9CC8-251E17F2949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836-4C5D-9CC8-251E17F2949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836-4C5D-9CC8-251E17F2949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836-4C5D-9CC8-251E17F2949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836-4C5D-9CC8-251E17F2949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836-4C5D-9CC8-251E17F2949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836-4C5D-9CC8-251E17F2949C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plus>
            <c:min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Ac-227'!$B$12:$K$12</c:f>
              <c:numCache>
                <c:formatCode>0.000</c:formatCode>
                <c:ptCount val="10"/>
                <c:pt idx="0">
                  <c:v>16.499781925434561</c:v>
                </c:pt>
                <c:pt idx="1">
                  <c:v>7.0863014516824414</c:v>
                </c:pt>
                <c:pt idx="2">
                  <c:v>6.9070021568706741</c:v>
                </c:pt>
                <c:pt idx="3">
                  <c:v>9.982592486058957</c:v>
                </c:pt>
                <c:pt idx="4">
                  <c:v>11.334900271360654</c:v>
                </c:pt>
                <c:pt idx="5">
                  <c:v>42.16019689195123</c:v>
                </c:pt>
                <c:pt idx="6">
                  <c:v>19.758487554561132</c:v>
                </c:pt>
                <c:pt idx="7">
                  <c:v>2.8348588173673974</c:v>
                </c:pt>
                <c:pt idx="8">
                  <c:v>2.8154741694983909</c:v>
                </c:pt>
                <c:pt idx="9">
                  <c:v>12.21500647182719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836-4C5D-9CC8-251E17F29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236672"/>
        <c:axId val="74238208"/>
      </c:barChart>
      <c:catAx>
        <c:axId val="742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8208"/>
        <c:crosses val="autoZero"/>
        <c:auto val="1"/>
        <c:lblAlgn val="ctr"/>
        <c:lblOffset val="100"/>
        <c:noMultiLvlLbl val="0"/>
      </c:catAx>
      <c:valAx>
        <c:axId val="7423820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Ac-227'!$A$13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5B-4830-8634-7248F5906FF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C5B-4830-8634-7248F5906FF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C5B-4830-8634-7248F5906FF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C5B-4830-8634-7248F5906FF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C5B-4830-8634-7248F5906FF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C5B-4830-8634-7248F5906FF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C5B-4830-8634-7248F5906FF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C5B-4830-8634-7248F5906FF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C5B-4830-8634-7248F5906FF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C5B-4830-8634-7248F5906FF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C5B-4830-8634-7248F5906FF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C5B-4830-8634-7248F5906FF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plus>
            <c:min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Ac-227'!$B$13:$K$13</c:f>
              <c:numCache>
                <c:formatCode>0.000</c:formatCode>
                <c:ptCount val="10"/>
                <c:pt idx="0">
                  <c:v>1.2054213753305378</c:v>
                </c:pt>
                <c:pt idx="1">
                  <c:v>14.87932032798526</c:v>
                </c:pt>
                <c:pt idx="2">
                  <c:v>4.5385691599390734</c:v>
                </c:pt>
                <c:pt idx="3">
                  <c:v>7.5664777560518859</c:v>
                </c:pt>
                <c:pt idx="4">
                  <c:v>7.6521781092578678</c:v>
                </c:pt>
                <c:pt idx="5">
                  <c:v>62.003466962832086</c:v>
                </c:pt>
                <c:pt idx="6">
                  <c:v>29.04709203799694</c:v>
                </c:pt>
                <c:pt idx="7">
                  <c:v>2.5020089771002318</c:v>
                </c:pt>
                <c:pt idx="8">
                  <c:v>3.0306669522527208</c:v>
                </c:pt>
                <c:pt idx="9">
                  <c:v>40.574544221826322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C5B-4830-8634-7248F5906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277248"/>
        <c:axId val="74278784"/>
      </c:barChart>
      <c:catAx>
        <c:axId val="742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8784"/>
        <c:crosses val="autoZero"/>
        <c:auto val="1"/>
        <c:lblAlgn val="ctr"/>
        <c:lblOffset val="100"/>
        <c:noMultiLvlLbl val="0"/>
      </c:catAx>
      <c:valAx>
        <c:axId val="7427878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Ac-227'!$A$14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6C5-4367-8310-D52246DF0B86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6C5-4367-8310-D52246DF0B86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6C5-4367-8310-D52246DF0B86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6C5-4367-8310-D52246DF0B86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6C5-4367-8310-D52246DF0B86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6C5-4367-8310-D52246DF0B86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6C5-4367-8310-D52246DF0B86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6C5-4367-8310-D52246DF0B86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6C5-4367-8310-D52246DF0B86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6C5-4367-8310-D52246DF0B86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6C5-4367-8310-D52246DF0B86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6C5-4367-8310-D52246DF0B86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plus>
            <c:min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Ac-227'!$B$14:$K$14</c:f>
              <c:numCache>
                <c:formatCode>0.000</c:formatCode>
                <c:ptCount val="10"/>
                <c:pt idx="0">
                  <c:v>7.4015660561149152E-2</c:v>
                </c:pt>
                <c:pt idx="1">
                  <c:v>1.1952036555230028</c:v>
                </c:pt>
                <c:pt idx="2">
                  <c:v>1.554593817033042</c:v>
                </c:pt>
                <c:pt idx="3">
                  <c:v>1.2441414321114368</c:v>
                </c:pt>
                <c:pt idx="4">
                  <c:v>3.3838744583395965</c:v>
                </c:pt>
                <c:pt idx="5">
                  <c:v>70.142986155597555</c:v>
                </c:pt>
                <c:pt idx="6">
                  <c:v>20.193431254704677</c:v>
                </c:pt>
                <c:pt idx="7">
                  <c:v>1.2534338255987569</c:v>
                </c:pt>
                <c:pt idx="8">
                  <c:v>2.2323554896134716</c:v>
                </c:pt>
                <c:pt idx="9">
                  <c:v>7.8537089015243229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6C5-4367-8310-D52246DF0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453376"/>
        <c:axId val="74454912"/>
      </c:barChart>
      <c:catAx>
        <c:axId val="744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4912"/>
        <c:crosses val="autoZero"/>
        <c:auto val="1"/>
        <c:lblAlgn val="ctr"/>
        <c:lblOffset val="100"/>
        <c:noMultiLvlLbl val="0"/>
      </c:catAx>
      <c:valAx>
        <c:axId val="7445491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Ac-227'!$B$10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Ac-227'!$O$11:$O$15</c:f>
                <c:numCache>
                  <c:formatCode>General</c:formatCode>
                  <c:ptCount val="5"/>
                  <c:pt idx="0">
                    <c:v>0.68089579836620595</c:v>
                  </c:pt>
                  <c:pt idx="1">
                    <c:v>1.3304041675051856</c:v>
                  </c:pt>
                  <c:pt idx="2">
                    <c:v>0.14620704621173836</c:v>
                  </c:pt>
                  <c:pt idx="3">
                    <c:v>1.5207943038870259E-2</c:v>
                  </c:pt>
                  <c:pt idx="4">
                    <c:v>1.0908858783851045E-2</c:v>
                  </c:pt>
                </c:numCache>
              </c:numRef>
            </c:plus>
            <c:minus>
              <c:numRef>
                <c:f>'% avg per gram Ac-227'!$O$11:$O$15</c:f>
                <c:numCache>
                  <c:formatCode>General</c:formatCode>
                  <c:ptCount val="5"/>
                  <c:pt idx="0">
                    <c:v>0.68089579836620595</c:v>
                  </c:pt>
                  <c:pt idx="1">
                    <c:v>1.3304041675051856</c:v>
                  </c:pt>
                  <c:pt idx="2">
                    <c:v>0.14620704621173836</c:v>
                  </c:pt>
                  <c:pt idx="3">
                    <c:v>1.5207943038870259E-2</c:v>
                  </c:pt>
                  <c:pt idx="4">
                    <c:v>1.0908858783851045E-2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Ac-227'!$B$11:$B$15</c:f>
              <c:numCache>
                <c:formatCode>0.000</c:formatCode>
                <c:ptCount val="5"/>
                <c:pt idx="0">
                  <c:v>32.029610423097736</c:v>
                </c:pt>
                <c:pt idx="1">
                  <c:v>16.499781925434561</c:v>
                </c:pt>
                <c:pt idx="2">
                  <c:v>1.2054213753305378</c:v>
                </c:pt>
                <c:pt idx="3">
                  <c:v>7.4015660561149152E-2</c:v>
                </c:pt>
                <c:pt idx="4">
                  <c:v>6.2982325554080129E-3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2-4971-8BD3-596D106EE41D}"/>
            </c:ext>
          </c:extLst>
        </c:ser>
        <c:ser>
          <c:idx val="1"/>
          <c:order val="1"/>
          <c:tx>
            <c:strRef>
              <c:f>'% avg per gram Ac-227'!$C$10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Ac-227'!$P$11:$P$15</c:f>
                <c:numCache>
                  <c:formatCode>General</c:formatCode>
                  <c:ptCount val="5"/>
                  <c:pt idx="0">
                    <c:v>2.2973820657723367</c:v>
                  </c:pt>
                  <c:pt idx="1">
                    <c:v>1.2029683000655984</c:v>
                  </c:pt>
                  <c:pt idx="2">
                    <c:v>3.6773398756347948</c:v>
                  </c:pt>
                  <c:pt idx="3">
                    <c:v>0.92686345558543204</c:v>
                  </c:pt>
                  <c:pt idx="4">
                    <c:v>0.98012788262162764</c:v>
                  </c:pt>
                </c:numCache>
              </c:numRef>
            </c:plus>
            <c:minus>
              <c:numRef>
                <c:f>'% avg per gram Ac-227'!$P$11:$P$15</c:f>
                <c:numCache>
                  <c:formatCode>General</c:formatCode>
                  <c:ptCount val="5"/>
                  <c:pt idx="0">
                    <c:v>2.2973820657723367</c:v>
                  </c:pt>
                  <c:pt idx="1">
                    <c:v>1.2029683000655984</c:v>
                  </c:pt>
                  <c:pt idx="2">
                    <c:v>3.6773398756347948</c:v>
                  </c:pt>
                  <c:pt idx="3">
                    <c:v>0.92686345558543204</c:v>
                  </c:pt>
                  <c:pt idx="4">
                    <c:v>0.98012788262162764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Ac-227'!$C$11:$C$15</c:f>
              <c:numCache>
                <c:formatCode>0.000</c:formatCode>
                <c:ptCount val="5"/>
                <c:pt idx="0">
                  <c:v>10.644653217238808</c:v>
                </c:pt>
                <c:pt idx="1">
                  <c:v>7.0863014516824414</c:v>
                </c:pt>
                <c:pt idx="2">
                  <c:v>14.87932032798526</c:v>
                </c:pt>
                <c:pt idx="3">
                  <c:v>1.1952036555230028</c:v>
                </c:pt>
                <c:pt idx="4">
                  <c:v>0.92547237611995892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2-4971-8BD3-596D106EE41D}"/>
            </c:ext>
          </c:extLst>
        </c:ser>
        <c:ser>
          <c:idx val="2"/>
          <c:order val="2"/>
          <c:tx>
            <c:strRef>
              <c:f>'% avg per gram Ac-227'!$D$10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Ac-227'!$Q$11:$Q$15</c:f>
                <c:numCache>
                  <c:formatCode>General</c:formatCode>
                  <c:ptCount val="5"/>
                  <c:pt idx="0">
                    <c:v>0.54593538588695378</c:v>
                  </c:pt>
                  <c:pt idx="1">
                    <c:v>2.384330342206944</c:v>
                  </c:pt>
                  <c:pt idx="2">
                    <c:v>0.34697947654666872</c:v>
                  </c:pt>
                  <c:pt idx="3">
                    <c:v>0.4206992007512278</c:v>
                  </c:pt>
                  <c:pt idx="4">
                    <c:v>0.15179046578749686</c:v>
                  </c:pt>
                </c:numCache>
              </c:numRef>
            </c:plus>
            <c:minus>
              <c:numRef>
                <c:f>'% avg per gram Ac-227'!$Q$11:$Q$15</c:f>
                <c:numCache>
                  <c:formatCode>General</c:formatCode>
                  <c:ptCount val="5"/>
                  <c:pt idx="0">
                    <c:v>0.54593538588695378</c:v>
                  </c:pt>
                  <c:pt idx="1">
                    <c:v>2.384330342206944</c:v>
                  </c:pt>
                  <c:pt idx="2">
                    <c:v>0.34697947654666872</c:v>
                  </c:pt>
                  <c:pt idx="3">
                    <c:v>0.4206992007512278</c:v>
                  </c:pt>
                  <c:pt idx="4">
                    <c:v>0.15179046578749686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Ac-227'!$D$11:$D$15</c:f>
              <c:numCache>
                <c:formatCode>0.000</c:formatCode>
                <c:ptCount val="5"/>
                <c:pt idx="0">
                  <c:v>9.356251773757613</c:v>
                </c:pt>
                <c:pt idx="1">
                  <c:v>6.9070021568706741</c:v>
                </c:pt>
                <c:pt idx="2">
                  <c:v>4.5385691599390734</c:v>
                </c:pt>
                <c:pt idx="3">
                  <c:v>1.554593817033042</c:v>
                </c:pt>
                <c:pt idx="4">
                  <c:v>1.3356769711682719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2-4971-8BD3-596D106EE41D}"/>
            </c:ext>
          </c:extLst>
        </c:ser>
        <c:ser>
          <c:idx val="3"/>
          <c:order val="3"/>
          <c:tx>
            <c:strRef>
              <c:f>'% avg per gram Ac-227'!$E$10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Ac-227'!$R$11:$R$15</c:f>
                <c:numCache>
                  <c:formatCode>General</c:formatCode>
                  <c:ptCount val="5"/>
                  <c:pt idx="0">
                    <c:v>0.47264510337176618</c:v>
                  </c:pt>
                  <c:pt idx="1">
                    <c:v>0.97817435178160117</c:v>
                  </c:pt>
                  <c:pt idx="2">
                    <c:v>2.5383154438630768</c:v>
                  </c:pt>
                  <c:pt idx="3">
                    <c:v>0.21666976122316045</c:v>
                  </c:pt>
                  <c:pt idx="4">
                    <c:v>0.31787995377446554</c:v>
                  </c:pt>
                </c:numCache>
              </c:numRef>
            </c:plus>
            <c:minus>
              <c:numRef>
                <c:f>'% avg per gram Ac-227'!$R$11:$R$15</c:f>
                <c:numCache>
                  <c:formatCode>General</c:formatCode>
                  <c:ptCount val="5"/>
                  <c:pt idx="0">
                    <c:v>0.47264510337176618</c:v>
                  </c:pt>
                  <c:pt idx="1">
                    <c:v>0.97817435178160117</c:v>
                  </c:pt>
                  <c:pt idx="2">
                    <c:v>2.5383154438630768</c:v>
                  </c:pt>
                  <c:pt idx="3">
                    <c:v>0.21666976122316045</c:v>
                  </c:pt>
                  <c:pt idx="4">
                    <c:v>0.31787995377446554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Ac-227'!$E$11:$E$15</c:f>
              <c:numCache>
                <c:formatCode>0.000</c:formatCode>
                <c:ptCount val="5"/>
                <c:pt idx="0">
                  <c:v>15.256241690916772</c:v>
                </c:pt>
                <c:pt idx="1">
                  <c:v>9.982592486058957</c:v>
                </c:pt>
                <c:pt idx="2">
                  <c:v>7.5664777560518859</c:v>
                </c:pt>
                <c:pt idx="3">
                  <c:v>1.2441414321114368</c:v>
                </c:pt>
                <c:pt idx="4">
                  <c:v>1.4067703833351997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02-4971-8BD3-596D106EE41D}"/>
            </c:ext>
          </c:extLst>
        </c:ser>
        <c:ser>
          <c:idx val="4"/>
          <c:order val="4"/>
          <c:tx>
            <c:strRef>
              <c:f>'% avg per gram Ac-227'!$F$10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Ac-227'!$S$11:$S$15</c:f>
                <c:numCache>
                  <c:formatCode>General</c:formatCode>
                  <c:ptCount val="5"/>
                  <c:pt idx="0">
                    <c:v>0.81813122665780869</c:v>
                  </c:pt>
                  <c:pt idx="1">
                    <c:v>2.0730810616181907</c:v>
                  </c:pt>
                  <c:pt idx="2">
                    <c:v>1.9204105265651039</c:v>
                  </c:pt>
                  <c:pt idx="3">
                    <c:v>5.2756695633405709E-2</c:v>
                  </c:pt>
                  <c:pt idx="4">
                    <c:v>0.33181687233454366</c:v>
                  </c:pt>
                </c:numCache>
              </c:numRef>
            </c:plus>
            <c:minus>
              <c:numRef>
                <c:f>'% avg per gram Ac-227'!$S$11:$S$15</c:f>
                <c:numCache>
                  <c:formatCode>General</c:formatCode>
                  <c:ptCount val="5"/>
                  <c:pt idx="0">
                    <c:v>0.81813122665780869</c:v>
                  </c:pt>
                  <c:pt idx="1">
                    <c:v>2.0730810616181907</c:v>
                  </c:pt>
                  <c:pt idx="2">
                    <c:v>1.9204105265651039</c:v>
                  </c:pt>
                  <c:pt idx="3">
                    <c:v>5.2756695633405709E-2</c:v>
                  </c:pt>
                  <c:pt idx="4">
                    <c:v>0.33181687233454366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Ac-227'!$F$11:$F$15</c:f>
              <c:numCache>
                <c:formatCode>0.000</c:formatCode>
                <c:ptCount val="5"/>
                <c:pt idx="0">
                  <c:v>12.929868415254328</c:v>
                </c:pt>
                <c:pt idx="1">
                  <c:v>11.334900271360654</c:v>
                </c:pt>
                <c:pt idx="2">
                  <c:v>7.6521781092578678</c:v>
                </c:pt>
                <c:pt idx="3">
                  <c:v>3.3838744583395965</c:v>
                </c:pt>
                <c:pt idx="4">
                  <c:v>2.5212710890395811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02-4971-8BD3-596D106EE41D}"/>
            </c:ext>
          </c:extLst>
        </c:ser>
        <c:ser>
          <c:idx val="5"/>
          <c:order val="5"/>
          <c:tx>
            <c:strRef>
              <c:f>'% avg per gram Ac-227'!$G$10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Ac-227'!$T$11:$T$15</c:f>
                <c:numCache>
                  <c:formatCode>General</c:formatCode>
                  <c:ptCount val="5"/>
                  <c:pt idx="0">
                    <c:v>5.8030951402364988</c:v>
                  </c:pt>
                  <c:pt idx="1">
                    <c:v>6.4334793040217093</c:v>
                  </c:pt>
                  <c:pt idx="2">
                    <c:v>19.015241403425858</c:v>
                  </c:pt>
                  <c:pt idx="3">
                    <c:v>17.552769569144413</c:v>
                  </c:pt>
                  <c:pt idx="4">
                    <c:v>18.457351670511404</c:v>
                  </c:pt>
                </c:numCache>
              </c:numRef>
            </c:plus>
            <c:minus>
              <c:numRef>
                <c:f>'% avg per gram Ac-227'!$T$11:$T$15</c:f>
                <c:numCache>
                  <c:formatCode>General</c:formatCode>
                  <c:ptCount val="5"/>
                  <c:pt idx="0">
                    <c:v>5.8030951402364988</c:v>
                  </c:pt>
                  <c:pt idx="1">
                    <c:v>6.4334793040217093</c:v>
                  </c:pt>
                  <c:pt idx="2">
                    <c:v>19.015241403425858</c:v>
                  </c:pt>
                  <c:pt idx="3">
                    <c:v>17.552769569144413</c:v>
                  </c:pt>
                  <c:pt idx="4">
                    <c:v>18.457351670511404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Ac-227'!$G$11:$G$15</c:f>
              <c:numCache>
                <c:formatCode>0.000</c:formatCode>
                <c:ptCount val="5"/>
                <c:pt idx="0">
                  <c:v>48.776162189872551</c:v>
                </c:pt>
                <c:pt idx="1">
                  <c:v>42.16019689195123</c:v>
                </c:pt>
                <c:pt idx="2">
                  <c:v>62.003466962832086</c:v>
                </c:pt>
                <c:pt idx="3">
                  <c:v>70.142986155597555</c:v>
                </c:pt>
                <c:pt idx="4">
                  <c:v>59.715534414079727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02-4971-8BD3-596D106EE41D}"/>
            </c:ext>
          </c:extLst>
        </c:ser>
        <c:ser>
          <c:idx val="6"/>
          <c:order val="6"/>
          <c:tx>
            <c:strRef>
              <c:f>'% avg per gram Ac-227'!$H$10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Ac-227'!$U$11:$U$15</c:f>
                <c:numCache>
                  <c:formatCode>General</c:formatCode>
                  <c:ptCount val="5"/>
                  <c:pt idx="0">
                    <c:v>1.9362465607955557</c:v>
                  </c:pt>
                  <c:pt idx="1">
                    <c:v>4.4782085850386606</c:v>
                  </c:pt>
                  <c:pt idx="2">
                    <c:v>4.847732745171303</c:v>
                  </c:pt>
                  <c:pt idx="3">
                    <c:v>1.8792831725841328</c:v>
                  </c:pt>
                  <c:pt idx="4">
                    <c:v>2.1985045095392866</c:v>
                  </c:pt>
                </c:numCache>
              </c:numRef>
            </c:plus>
            <c:minus>
              <c:numRef>
                <c:f>'% avg per gram Ac-227'!$U$11:$U$15</c:f>
                <c:numCache>
                  <c:formatCode>General</c:formatCode>
                  <c:ptCount val="5"/>
                  <c:pt idx="0">
                    <c:v>1.9362465607955557</c:v>
                  </c:pt>
                  <c:pt idx="1">
                    <c:v>4.4782085850386606</c:v>
                  </c:pt>
                  <c:pt idx="2">
                    <c:v>4.847732745171303</c:v>
                  </c:pt>
                  <c:pt idx="3">
                    <c:v>1.8792831725841328</c:v>
                  </c:pt>
                  <c:pt idx="4">
                    <c:v>2.1985045095392866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Ac-227'!$H$11:$H$15</c:f>
              <c:numCache>
                <c:formatCode>0.000</c:formatCode>
                <c:ptCount val="5"/>
                <c:pt idx="0">
                  <c:v>18.575315695386582</c:v>
                </c:pt>
                <c:pt idx="1">
                  <c:v>19.758487554561132</c:v>
                </c:pt>
                <c:pt idx="2">
                  <c:v>29.04709203799694</c:v>
                </c:pt>
                <c:pt idx="3">
                  <c:v>20.193431254704677</c:v>
                </c:pt>
                <c:pt idx="4">
                  <c:v>20.871789303244967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02-4971-8BD3-596D106EE41D}"/>
            </c:ext>
          </c:extLst>
        </c:ser>
        <c:ser>
          <c:idx val="7"/>
          <c:order val="7"/>
          <c:tx>
            <c:strRef>
              <c:f>'% avg per gram Ac-227'!$I$10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Ac-227'!$V$11:$V$15</c:f>
                <c:numCache>
                  <c:formatCode>General</c:formatCode>
                  <c:ptCount val="5"/>
                  <c:pt idx="0">
                    <c:v>0.15947401609291453</c:v>
                  </c:pt>
                  <c:pt idx="1">
                    <c:v>0.27362386213868811</c:v>
                  </c:pt>
                  <c:pt idx="2">
                    <c:v>0.61315540830332316</c:v>
                  </c:pt>
                  <c:pt idx="3">
                    <c:v>0.18443969712842848</c:v>
                  </c:pt>
                  <c:pt idx="4">
                    <c:v>1.8018767516957301E-2</c:v>
                  </c:pt>
                </c:numCache>
              </c:numRef>
            </c:plus>
            <c:minus>
              <c:numRef>
                <c:f>'% avg per gram Ac-227'!$V$11:$V$15</c:f>
                <c:numCache>
                  <c:formatCode>General</c:formatCode>
                  <c:ptCount val="5"/>
                  <c:pt idx="0">
                    <c:v>0.15947401609291453</c:v>
                  </c:pt>
                  <c:pt idx="1">
                    <c:v>0.27362386213868811</c:v>
                  </c:pt>
                  <c:pt idx="2">
                    <c:v>0.61315540830332316</c:v>
                  </c:pt>
                  <c:pt idx="3">
                    <c:v>0.18443969712842848</c:v>
                  </c:pt>
                  <c:pt idx="4">
                    <c:v>1.8018767516957301E-2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Ac-227'!$I$11:$I$15</c:f>
              <c:numCache>
                <c:formatCode>0.000</c:formatCode>
                <c:ptCount val="5"/>
                <c:pt idx="0">
                  <c:v>1.5655538226359229</c:v>
                </c:pt>
                <c:pt idx="1">
                  <c:v>2.8348588173673974</c:v>
                </c:pt>
                <c:pt idx="2">
                  <c:v>2.5020089771002318</c:v>
                </c:pt>
                <c:pt idx="3">
                  <c:v>1.2534338255987569</c:v>
                </c:pt>
                <c:pt idx="4">
                  <c:v>1.1051348171480435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02-4971-8BD3-596D106EE41D}"/>
            </c:ext>
          </c:extLst>
        </c:ser>
        <c:ser>
          <c:idx val="8"/>
          <c:order val="8"/>
          <c:tx>
            <c:strRef>
              <c:f>'% avg per gram Ac-227'!$J$10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Ac-227'!$W$11:$W$15</c:f>
                <c:numCache>
                  <c:formatCode>General</c:formatCode>
                  <c:ptCount val="5"/>
                  <c:pt idx="0">
                    <c:v>0.26403058935484136</c:v>
                  </c:pt>
                  <c:pt idx="1">
                    <c:v>6.1248239405050489E-2</c:v>
                  </c:pt>
                  <c:pt idx="2">
                    <c:v>0.44473328049492572</c:v>
                  </c:pt>
                  <c:pt idx="3">
                    <c:v>0.25103432918084456</c:v>
                  </c:pt>
                  <c:pt idx="4">
                    <c:v>8.4239915798364998E-2</c:v>
                  </c:pt>
                </c:numCache>
              </c:numRef>
            </c:plus>
            <c:minus>
              <c:numRef>
                <c:f>'% avg per gram Ac-227'!$W$11:$W$15</c:f>
                <c:numCache>
                  <c:formatCode>General</c:formatCode>
                  <c:ptCount val="5"/>
                  <c:pt idx="0">
                    <c:v>0.26403058935484136</c:v>
                  </c:pt>
                  <c:pt idx="1">
                    <c:v>6.1248239405050489E-2</c:v>
                  </c:pt>
                  <c:pt idx="2">
                    <c:v>0.44473328049492572</c:v>
                  </c:pt>
                  <c:pt idx="3">
                    <c:v>0.25103432918084456</c:v>
                  </c:pt>
                  <c:pt idx="4">
                    <c:v>8.4239915798364998E-2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Ac-227'!$J$11:$J$15</c:f>
              <c:numCache>
                <c:formatCode>0.000</c:formatCode>
                <c:ptCount val="5"/>
                <c:pt idx="0">
                  <c:v>2.4996340548989897</c:v>
                </c:pt>
                <c:pt idx="1">
                  <c:v>2.8154741694983909</c:v>
                </c:pt>
                <c:pt idx="2">
                  <c:v>3.0306669522527208</c:v>
                </c:pt>
                <c:pt idx="3">
                  <c:v>2.2323554896134716</c:v>
                </c:pt>
                <c:pt idx="4">
                  <c:v>2.0349578178236603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02-4971-8BD3-596D106EE41D}"/>
            </c:ext>
          </c:extLst>
        </c:ser>
        <c:ser>
          <c:idx val="9"/>
          <c:order val="9"/>
          <c:tx>
            <c:strRef>
              <c:f>'% avg per gram Ac-227'!$K$10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'% avg per gram Ac-227'!$X$11:$X$15</c:f>
                <c:numCache>
                  <c:formatCode>General</c:formatCode>
                  <c:ptCount val="5"/>
                  <c:pt idx="0">
                    <c:v>1.8134307265172516</c:v>
                  </c:pt>
                  <c:pt idx="1">
                    <c:v>8.4106034681791169</c:v>
                  </c:pt>
                  <c:pt idx="2">
                    <c:v>29.379625013094191</c:v>
                  </c:pt>
                  <c:pt idx="3">
                    <c:v>2.8463006662613295</c:v>
                  </c:pt>
                  <c:pt idx="4">
                    <c:v>2.3352634261550307</c:v>
                  </c:pt>
                </c:numCache>
              </c:numRef>
            </c:plus>
            <c:minus>
              <c:numRef>
                <c:f>'% avg per gram Ac-227'!$X$11:$X$15</c:f>
                <c:numCache>
                  <c:formatCode>General</c:formatCode>
                  <c:ptCount val="5"/>
                  <c:pt idx="0">
                    <c:v>1.8134307265172516</c:v>
                  </c:pt>
                  <c:pt idx="1">
                    <c:v>8.4106034681791169</c:v>
                  </c:pt>
                  <c:pt idx="2">
                    <c:v>29.379625013094191</c:v>
                  </c:pt>
                  <c:pt idx="3">
                    <c:v>2.8463006662613295</c:v>
                  </c:pt>
                  <c:pt idx="4">
                    <c:v>2.3352634261550307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Ac-227'!$K$11:$K$15</c:f>
              <c:numCache>
                <c:formatCode>0.000</c:formatCode>
                <c:ptCount val="5"/>
                <c:pt idx="0">
                  <c:v>2.078573165214054</c:v>
                </c:pt>
                <c:pt idx="1">
                  <c:v>12.21500647182719</c:v>
                </c:pt>
                <c:pt idx="2">
                  <c:v>40.574544221826322</c:v>
                </c:pt>
                <c:pt idx="3">
                  <c:v>7.8537089015243229</c:v>
                </c:pt>
                <c:pt idx="4">
                  <c:v>6.4588669444390083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02-4971-8BD3-596D106EE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35776"/>
        <c:axId val="75037312"/>
      </c:barChart>
      <c:catAx>
        <c:axId val="7503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7312"/>
        <c:crosses val="autoZero"/>
        <c:auto val="1"/>
        <c:lblAlgn val="ctr"/>
        <c:lblOffset val="100"/>
        <c:noMultiLvlLbl val="0"/>
      </c:catAx>
      <c:valAx>
        <c:axId val="750373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Ac-227'!$A$11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plus>
            <c:min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Ac-227'!$B$11:$K$11</c:f>
              <c:numCache>
                <c:formatCode>0.000</c:formatCode>
                <c:ptCount val="10"/>
                <c:pt idx="0">
                  <c:v>32.029610423097736</c:v>
                </c:pt>
                <c:pt idx="1">
                  <c:v>10.644653217238808</c:v>
                </c:pt>
                <c:pt idx="2">
                  <c:v>9.356251773757613</c:v>
                </c:pt>
                <c:pt idx="3">
                  <c:v>15.256241690916772</c:v>
                </c:pt>
                <c:pt idx="4">
                  <c:v>12.929868415254328</c:v>
                </c:pt>
                <c:pt idx="5">
                  <c:v>48.776162189872551</c:v>
                </c:pt>
                <c:pt idx="6">
                  <c:v>18.575315695386582</c:v>
                </c:pt>
                <c:pt idx="7">
                  <c:v>1.5655538226359229</c:v>
                </c:pt>
                <c:pt idx="8">
                  <c:v>2.4996340548989897</c:v>
                </c:pt>
                <c:pt idx="9">
                  <c:v>2.078573165214054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7-4E8D-9610-D073056E261C}"/>
            </c:ext>
          </c:extLst>
        </c:ser>
        <c:ser>
          <c:idx val="1"/>
          <c:order val="1"/>
          <c:tx>
            <c:strRef>
              <c:f>'% avg per gram Ac-227'!$A$12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plus>
            <c:min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Ac-227'!$B$12:$K$12</c:f>
              <c:numCache>
                <c:formatCode>0.000</c:formatCode>
                <c:ptCount val="10"/>
                <c:pt idx="0">
                  <c:v>16.499781925434561</c:v>
                </c:pt>
                <c:pt idx="1">
                  <c:v>7.0863014516824414</c:v>
                </c:pt>
                <c:pt idx="2">
                  <c:v>6.9070021568706741</c:v>
                </c:pt>
                <c:pt idx="3">
                  <c:v>9.982592486058957</c:v>
                </c:pt>
                <c:pt idx="4">
                  <c:v>11.334900271360654</c:v>
                </c:pt>
                <c:pt idx="5">
                  <c:v>42.16019689195123</c:v>
                </c:pt>
                <c:pt idx="6">
                  <c:v>19.758487554561132</c:v>
                </c:pt>
                <c:pt idx="7">
                  <c:v>2.8348588173673974</c:v>
                </c:pt>
                <c:pt idx="8">
                  <c:v>2.8154741694983909</c:v>
                </c:pt>
                <c:pt idx="9">
                  <c:v>12.21500647182719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7-4E8D-9610-D073056E261C}"/>
            </c:ext>
          </c:extLst>
        </c:ser>
        <c:ser>
          <c:idx val="2"/>
          <c:order val="2"/>
          <c:tx>
            <c:strRef>
              <c:f>'% avg per gram Ac-227'!$A$13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plus>
            <c:min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Ac-227'!$B$13:$K$13</c:f>
              <c:numCache>
                <c:formatCode>0.000</c:formatCode>
                <c:ptCount val="10"/>
                <c:pt idx="0">
                  <c:v>1.2054213753305378</c:v>
                </c:pt>
                <c:pt idx="1">
                  <c:v>14.87932032798526</c:v>
                </c:pt>
                <c:pt idx="2">
                  <c:v>4.5385691599390734</c:v>
                </c:pt>
                <c:pt idx="3">
                  <c:v>7.5664777560518859</c:v>
                </c:pt>
                <c:pt idx="4">
                  <c:v>7.6521781092578678</c:v>
                </c:pt>
                <c:pt idx="5">
                  <c:v>62.003466962832086</c:v>
                </c:pt>
                <c:pt idx="6">
                  <c:v>29.04709203799694</c:v>
                </c:pt>
                <c:pt idx="7">
                  <c:v>2.5020089771002318</c:v>
                </c:pt>
                <c:pt idx="8">
                  <c:v>3.0306669522527208</c:v>
                </c:pt>
                <c:pt idx="9">
                  <c:v>40.574544221826322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7-4E8D-9610-D073056E261C}"/>
            </c:ext>
          </c:extLst>
        </c:ser>
        <c:ser>
          <c:idx val="3"/>
          <c:order val="3"/>
          <c:tx>
            <c:strRef>
              <c:f>'% avg per gram Ac-227'!$A$14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plus>
            <c:min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Ac-227'!$B$14:$K$14</c:f>
              <c:numCache>
                <c:formatCode>0.000</c:formatCode>
                <c:ptCount val="10"/>
                <c:pt idx="0">
                  <c:v>7.4015660561149152E-2</c:v>
                </c:pt>
                <c:pt idx="1">
                  <c:v>1.1952036555230028</c:v>
                </c:pt>
                <c:pt idx="2">
                  <c:v>1.554593817033042</c:v>
                </c:pt>
                <c:pt idx="3">
                  <c:v>1.2441414321114368</c:v>
                </c:pt>
                <c:pt idx="4">
                  <c:v>3.3838744583395965</c:v>
                </c:pt>
                <c:pt idx="5">
                  <c:v>70.142986155597555</c:v>
                </c:pt>
                <c:pt idx="6">
                  <c:v>20.193431254704677</c:v>
                </c:pt>
                <c:pt idx="7">
                  <c:v>1.2534338255987569</c:v>
                </c:pt>
                <c:pt idx="8">
                  <c:v>2.2323554896134716</c:v>
                </c:pt>
                <c:pt idx="9">
                  <c:v>7.8537089015243229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67-4E8D-9610-D073056E261C}"/>
            </c:ext>
          </c:extLst>
        </c:ser>
        <c:ser>
          <c:idx val="4"/>
          <c:order val="4"/>
          <c:tx>
            <c:strRef>
              <c:f>'% avg per gram Ac-227'!$A$15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plus>
            <c:min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Ac-227'!$B$15:$K$15</c:f>
              <c:numCache>
                <c:formatCode>0.000</c:formatCode>
                <c:ptCount val="10"/>
                <c:pt idx="0">
                  <c:v>6.2982325554080129E-3</c:v>
                </c:pt>
                <c:pt idx="1">
                  <c:v>0.92547237611995892</c:v>
                </c:pt>
                <c:pt idx="2">
                  <c:v>1.3356769711682719</c:v>
                </c:pt>
                <c:pt idx="3">
                  <c:v>1.4067703833351997</c:v>
                </c:pt>
                <c:pt idx="4">
                  <c:v>2.5212710890395811</c:v>
                </c:pt>
                <c:pt idx="5">
                  <c:v>59.715534414079727</c:v>
                </c:pt>
                <c:pt idx="6">
                  <c:v>20.871789303244967</c:v>
                </c:pt>
                <c:pt idx="7">
                  <c:v>1.1051348171480435</c:v>
                </c:pt>
                <c:pt idx="8">
                  <c:v>2.0349578178236603</c:v>
                </c:pt>
                <c:pt idx="9">
                  <c:v>6.4588669444390083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67-4E8D-9610-D073056E2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61120"/>
        <c:axId val="75062656"/>
      </c:barChart>
      <c:catAx>
        <c:axId val="7506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2656"/>
        <c:crosses val="autoZero"/>
        <c:auto val="1"/>
        <c:lblAlgn val="ctr"/>
        <c:lblOffset val="100"/>
        <c:noMultiLvlLbl val="0"/>
      </c:catAx>
      <c:valAx>
        <c:axId val="750626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Ac-227'!$A$15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3F-45B4-A956-DBAC5D05AE6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3F-45B4-A956-DBAC5D05AE6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3F-45B4-A956-DBAC5D05AE6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53F-45B4-A956-DBAC5D05AE6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53F-45B4-A956-DBAC5D05AE6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53F-45B4-A956-DBAC5D05AE6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53F-45B4-A956-DBAC5D05AE6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53F-45B4-A956-DBAC5D05AE6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53F-45B4-A956-DBAC5D05AE6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53F-45B4-A956-DBAC5D05AE6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53F-45B4-A956-DBAC5D05AE6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53F-45B4-A956-DBAC5D05AE64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plus>
            <c:min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Ac-227'!$B$15:$K$15</c:f>
              <c:numCache>
                <c:formatCode>0.000</c:formatCode>
                <c:ptCount val="10"/>
                <c:pt idx="0">
                  <c:v>6.2982325554080129E-3</c:v>
                </c:pt>
                <c:pt idx="1">
                  <c:v>0.92547237611995892</c:v>
                </c:pt>
                <c:pt idx="2">
                  <c:v>1.3356769711682719</c:v>
                </c:pt>
                <c:pt idx="3">
                  <c:v>1.4067703833351997</c:v>
                </c:pt>
                <c:pt idx="4">
                  <c:v>2.5212710890395811</c:v>
                </c:pt>
                <c:pt idx="5">
                  <c:v>59.715534414079727</c:v>
                </c:pt>
                <c:pt idx="6">
                  <c:v>20.871789303244967</c:v>
                </c:pt>
                <c:pt idx="7">
                  <c:v>1.1051348171480435</c:v>
                </c:pt>
                <c:pt idx="8">
                  <c:v>2.0349578178236603</c:v>
                </c:pt>
                <c:pt idx="9">
                  <c:v>6.4588669444390083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53F-45B4-A956-DBAC5D05A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093888"/>
        <c:axId val="75095424"/>
      </c:barChart>
      <c:catAx>
        <c:axId val="7509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5424"/>
        <c:crosses val="autoZero"/>
        <c:auto val="1"/>
        <c:lblAlgn val="ctr"/>
        <c:lblOffset val="100"/>
        <c:noMultiLvlLbl val="0"/>
      </c:catAx>
      <c:valAx>
        <c:axId val="75095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6E-4066-A6C4-9CC618F3CE1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6E-4066-A6C4-9CC618F3CE1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6E-4066-A6C4-9CC618F3CE1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6E-4066-A6C4-9CC618F3CE1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6E-4066-A6C4-9CC618F3CE1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C6E-4066-A6C4-9CC618F3CE1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C6E-4066-A6C4-9CC618F3CE1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C6E-4066-A6C4-9CC618F3CE1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C6E-4066-A6C4-9CC618F3CE1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C6E-4066-A6C4-9CC618F3CE1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C6E-4066-A6C4-9CC618F3CE1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C6E-4066-A6C4-9CC618F3CE1D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Theo'!$D$13:$M$13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C6E-4066-A6C4-9CC618F3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581696"/>
        <c:axId val="75583488"/>
      </c:barChart>
      <c:catAx>
        <c:axId val="7558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3488"/>
        <c:crosses val="autoZero"/>
        <c:auto val="1"/>
        <c:lblAlgn val="ctr"/>
        <c:lblOffset val="100"/>
        <c:noMultiLvlLbl val="0"/>
      </c:catAx>
      <c:valAx>
        <c:axId val="75583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E1-42AD-8B75-B6B2AC569E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E1-42AD-8B75-B6B2AC569E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E1-42AD-8B75-B6B2AC569E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1E1-42AD-8B75-B6B2AC569E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1E1-42AD-8B75-B6B2AC569E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1E1-42AD-8B75-B6B2AC569E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1E1-42AD-8B75-B6B2AC569E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1E1-42AD-8B75-B6B2AC569E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1E1-42AD-8B75-B6B2AC569E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1E1-42AD-8B75-B6B2AC569E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1E1-42AD-8B75-B6B2AC569E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1E1-42AD-8B75-B6B2AC569E83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Theo'!$D$14:$M$14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1E1-42AD-8B75-B6B2AC56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610752"/>
        <c:axId val="75612544"/>
      </c:barChart>
      <c:catAx>
        <c:axId val="7561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2544"/>
        <c:crosses val="autoZero"/>
        <c:auto val="1"/>
        <c:lblAlgn val="ctr"/>
        <c:lblOffset val="100"/>
        <c:noMultiLvlLbl val="0"/>
      </c:catAx>
      <c:valAx>
        <c:axId val="75612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78-4083-AAC7-F2B8DBA11A0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78-4083-AAC7-F2B8DBA11A0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78-4083-AAC7-F2B8DBA11A0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78-4083-AAC7-F2B8DBA11A0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978-4083-AAC7-F2B8DBA11A0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978-4083-AAC7-F2B8DBA11A0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978-4083-AAC7-F2B8DBA11A0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978-4083-AAC7-F2B8DBA11A0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978-4083-AAC7-F2B8DBA11A0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978-4083-AAC7-F2B8DBA11A0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978-4083-AAC7-F2B8DBA11A0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978-4083-AAC7-F2B8DBA11A0C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Theo'!$D$15:$M$15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978-4083-AAC7-F2B8DBA1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999872"/>
        <c:axId val="76546432"/>
      </c:barChart>
      <c:catAx>
        <c:axId val="759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6432"/>
        <c:crosses val="autoZero"/>
        <c:auto val="1"/>
        <c:lblAlgn val="ctr"/>
        <c:lblOffset val="100"/>
        <c:noMultiLvlLbl val="0"/>
      </c:catAx>
      <c:valAx>
        <c:axId val="76546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77-443F-8686-243C7F690FA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77-443F-8686-243C7F690FA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77-443F-8686-243C7F690FA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F77-443F-8686-243C7F690FA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F77-443F-8686-243C7F690FA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F77-443F-8686-243C7F690FA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F77-443F-8686-243C7F690FA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F77-443F-8686-243C7F690FA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F77-443F-8686-243C7F690FA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F77-443F-8686-243C7F690FA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F77-443F-8686-243C7F690FA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F77-443F-8686-243C7F690FA0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Theo'!$D$16:$M$16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F77-443F-8686-243C7F69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6573312"/>
        <c:axId val="76616064"/>
      </c:barChart>
      <c:catAx>
        <c:axId val="7657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6064"/>
        <c:crosses val="autoZero"/>
        <c:auto val="1"/>
        <c:lblAlgn val="ctr"/>
        <c:lblOffset val="100"/>
        <c:noMultiLvlLbl val="0"/>
      </c:catAx>
      <c:valAx>
        <c:axId val="76616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Theo'!$D$12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Theo'!$Q$13:$Q$17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plus>
            <c:minus>
              <c:numRef>
                <c:f>'Ac-225 Dose 20 nCi Theo'!$Q$13:$Q$17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Theo'!$D$13:$D$17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9-4CD0-A2B9-4BCBF54EC24E}"/>
            </c:ext>
          </c:extLst>
        </c:ser>
        <c:ser>
          <c:idx val="1"/>
          <c:order val="1"/>
          <c:tx>
            <c:strRef>
              <c:f>'Ac-225 Dose 20 nCi Theo'!$E$12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Theo'!$R$13:$R$17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plus>
            <c:minus>
              <c:numRef>
                <c:f>'Ac-225 Dose 20 nCi Theo'!$R$13:$R$17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Theo'!$E$13:$E$17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9-4CD0-A2B9-4BCBF54EC24E}"/>
            </c:ext>
          </c:extLst>
        </c:ser>
        <c:ser>
          <c:idx val="2"/>
          <c:order val="2"/>
          <c:tx>
            <c:strRef>
              <c:f>'Ac-225 Dose 20 nCi Theo'!$F$12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Theo'!$S$13:$S$17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plus>
            <c:minus>
              <c:numRef>
                <c:f>'Ac-225 Dose 20 nCi Theo'!$S$13:$S$17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Theo'!$F$13:$F$17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9-4CD0-A2B9-4BCBF54EC24E}"/>
            </c:ext>
          </c:extLst>
        </c:ser>
        <c:ser>
          <c:idx val="3"/>
          <c:order val="3"/>
          <c:tx>
            <c:strRef>
              <c:f>'Ac-225 Dose 20 nCi Theo'!$G$12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Theo'!$T$13:$T$17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plus>
            <c:minus>
              <c:numRef>
                <c:f>'Ac-225 Dose 20 nCi Theo'!$T$13:$T$17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Theo'!$G$13:$G$17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9-4CD0-A2B9-4BCBF54EC24E}"/>
            </c:ext>
          </c:extLst>
        </c:ser>
        <c:ser>
          <c:idx val="4"/>
          <c:order val="4"/>
          <c:tx>
            <c:strRef>
              <c:f>'Ac-225 Dose 20 nCi Theo'!$H$12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Theo'!$U$13:$U$17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plus>
            <c:minus>
              <c:numRef>
                <c:f>'Ac-225 Dose 20 nCi Theo'!$U$13:$U$17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Theo'!$H$13:$H$17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49-4CD0-A2B9-4BCBF54EC24E}"/>
            </c:ext>
          </c:extLst>
        </c:ser>
        <c:ser>
          <c:idx val="5"/>
          <c:order val="5"/>
          <c:tx>
            <c:strRef>
              <c:f>'Ac-225 Dose 20 nCi Theo'!$I$12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Theo'!$V$13:$V$17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plus>
            <c:minus>
              <c:numRef>
                <c:f>'Ac-225 Dose 20 nCi Theo'!$V$13:$V$17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Theo'!$I$13:$I$17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49-4CD0-A2B9-4BCBF54EC24E}"/>
            </c:ext>
          </c:extLst>
        </c:ser>
        <c:ser>
          <c:idx val="6"/>
          <c:order val="6"/>
          <c:tx>
            <c:strRef>
              <c:f>'Ac-225 Dose 20 nCi Theo'!$J$12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Theo'!$W$13:$W$17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plus>
            <c:minus>
              <c:numRef>
                <c:f>'Ac-225 Dose 20 nCi Theo'!$W$13:$W$17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Theo'!$J$13:$J$17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49-4CD0-A2B9-4BCBF54EC24E}"/>
            </c:ext>
          </c:extLst>
        </c:ser>
        <c:ser>
          <c:idx val="7"/>
          <c:order val="7"/>
          <c:tx>
            <c:strRef>
              <c:f>'Ac-225 Dose 20 nCi Theo'!$K$12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Theo'!$X$13:$X$17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plus>
            <c:minus>
              <c:numRef>
                <c:f>'Ac-225 Dose 20 nCi Theo'!$X$13:$X$17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Theo'!$K$13:$K$17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49-4CD0-A2B9-4BCBF54EC24E}"/>
            </c:ext>
          </c:extLst>
        </c:ser>
        <c:ser>
          <c:idx val="8"/>
          <c:order val="8"/>
          <c:tx>
            <c:strRef>
              <c:f>'Ac-225 Dose 20 nCi Theo'!$L$12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Theo'!$Y$13:$Y$17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plus>
            <c:minus>
              <c:numRef>
                <c:f>'Ac-225 Dose 20 nCi Theo'!$Y$13:$Y$17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Theo'!$L$13:$L$17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49-4CD0-A2B9-4BCBF54EC24E}"/>
            </c:ext>
          </c:extLst>
        </c:ser>
        <c:ser>
          <c:idx val="9"/>
          <c:order val="9"/>
          <c:tx>
            <c:strRef>
              <c:f>'Ac-225 Dose 20 nCi Theo'!$M$12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'Ac-225 Dose 20 nCi Theo'!$Z$13:$Z$17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plus>
            <c:minus>
              <c:numRef>
                <c:f>'Ac-225 Dose 20 nCi Theo'!$Z$13:$Z$17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Theo'!$M$13:$M$17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2">
                  <c:v>0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49-4CD0-A2B9-4BCBF54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64192"/>
        <c:axId val="76665984"/>
      </c:barChart>
      <c:catAx>
        <c:axId val="7666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5984"/>
        <c:crosses val="autoZero"/>
        <c:auto val="1"/>
        <c:lblAlgn val="ctr"/>
        <c:lblOffset val="100"/>
        <c:noMultiLvlLbl val="0"/>
      </c:catAx>
      <c:valAx>
        <c:axId val="766659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Theo'!$D$13:$M$13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7-4F7A-B169-B45A112F2964}"/>
            </c:ext>
          </c:extLst>
        </c:ser>
        <c:ser>
          <c:idx val="1"/>
          <c:order val="1"/>
          <c:tx>
            <c:strRef>
              <c:f>'Ac-225 Dose 20 nCi Theo'!$C$14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Theo'!$D$14:$M$14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7-4F7A-B169-B45A112F2964}"/>
            </c:ext>
          </c:extLst>
        </c:ser>
        <c:ser>
          <c:idx val="2"/>
          <c:order val="2"/>
          <c:tx>
            <c:strRef>
              <c:f>'Ac-225 Dose 20 nCi Theo'!$C$15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Theo'!$D$15:$M$15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7-4F7A-B169-B45A112F2964}"/>
            </c:ext>
          </c:extLst>
        </c:ser>
        <c:ser>
          <c:idx val="3"/>
          <c:order val="3"/>
          <c:tx>
            <c:strRef>
              <c:f>'Ac-225 Dose 20 nCi Theo'!$C$16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Theo'!$D$16:$M$16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7-4F7A-B169-B45A112F2964}"/>
            </c:ext>
          </c:extLst>
        </c:ser>
        <c:ser>
          <c:idx val="4"/>
          <c:order val="4"/>
          <c:tx>
            <c:strRef>
              <c:f>'Ac-225 Dose 20 nCi Theo'!$C$17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Theo'!$D$17:$M$17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7-4F7A-B169-B45A112F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812672"/>
        <c:axId val="76814208"/>
      </c:barChart>
      <c:catAx>
        <c:axId val="7681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4208"/>
        <c:crosses val="autoZero"/>
        <c:auto val="1"/>
        <c:lblAlgn val="ctr"/>
        <c:lblOffset val="100"/>
        <c:noMultiLvlLbl val="0"/>
      </c:catAx>
      <c:valAx>
        <c:axId val="768142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41-47E4-8EEE-03E126B79B3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41-47E4-8EEE-03E126B79B3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41-47E4-8EEE-03E126B79B3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E41-47E4-8EEE-03E126B79B3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E41-47E4-8EEE-03E126B79B3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E41-47E4-8EEE-03E126B79B3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E41-47E4-8EEE-03E126B79B3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E41-47E4-8EEE-03E126B79B3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E41-47E4-8EEE-03E126B79B3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E41-47E4-8EEE-03E126B79B3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E41-47E4-8EEE-03E126B79B3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E41-47E4-8EEE-03E126B79B34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Theo'!$D$17:$M$17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E41-47E4-8EEE-03E126B7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6845440"/>
        <c:axId val="76846976"/>
      </c:barChart>
      <c:catAx>
        <c:axId val="768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6976"/>
        <c:crosses val="autoZero"/>
        <c:auto val="1"/>
        <c:lblAlgn val="ctr"/>
        <c:lblOffset val="100"/>
        <c:noMultiLvlLbl val="0"/>
      </c:catAx>
      <c:valAx>
        <c:axId val="76846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1.3610519374951001E-2</c:v>
                </c:pt>
                <c:pt idx="51">
                  <c:v>1.3610519374951001E-2</c:v>
                </c:pt>
                <c:pt idx="52">
                  <c:v>1.3610519374951001E-2</c:v>
                </c:pt>
                <c:pt idx="53">
                  <c:v>1.3610519374951001E-2</c:v>
                </c:pt>
                <c:pt idx="54">
                  <c:v>1.3610519374951001E-2</c:v>
                </c:pt>
                <c:pt idx="55">
                  <c:v>1.3610519374951001E-2</c:v>
                </c:pt>
                <c:pt idx="56">
                  <c:v>1.3610519374951001E-2</c:v>
                </c:pt>
                <c:pt idx="57">
                  <c:v>1.3610519374951001E-2</c:v>
                </c:pt>
                <c:pt idx="58">
                  <c:v>1.3610519374951001E-2</c:v>
                </c:pt>
                <c:pt idx="59">
                  <c:v>1.3610519374951001E-2</c:v>
                </c:pt>
                <c:pt idx="60">
                  <c:v>1.3610519374951001E-2</c:v>
                </c:pt>
                <c:pt idx="61">
                  <c:v>1.3610519374951001E-2</c:v>
                </c:pt>
                <c:pt idx="62">
                  <c:v>1.3610519374951001E-2</c:v>
                </c:pt>
                <c:pt idx="63">
                  <c:v>1.3610519374951001E-2</c:v>
                </c:pt>
                <c:pt idx="64">
                  <c:v>1.3610519374951001E-2</c:v>
                </c:pt>
                <c:pt idx="65">
                  <c:v>1.3610519374951001E-2</c:v>
                </c:pt>
                <c:pt idx="66">
                  <c:v>1.3610519374951001E-2</c:v>
                </c:pt>
                <c:pt idx="67">
                  <c:v>1.3610519374951001E-2</c:v>
                </c:pt>
                <c:pt idx="68">
                  <c:v>1.3610519374951001E-2</c:v>
                </c:pt>
                <c:pt idx="69">
                  <c:v>1.3610519374951001E-2</c:v>
                </c:pt>
                <c:pt idx="70">
                  <c:v>1.3610519374951001E-2</c:v>
                </c:pt>
                <c:pt idx="71">
                  <c:v>1.3610519374951001E-2</c:v>
                </c:pt>
                <c:pt idx="72">
                  <c:v>1.3610519374951001E-2</c:v>
                </c:pt>
                <c:pt idx="73">
                  <c:v>1.3610519374951001E-2</c:v>
                </c:pt>
                <c:pt idx="74">
                  <c:v>1.3610519374951001E-2</c:v>
                </c:pt>
                <c:pt idx="75">
                  <c:v>1.3610519374951001E-2</c:v>
                </c:pt>
                <c:pt idx="76">
                  <c:v>1.3610519374951001E-2</c:v>
                </c:pt>
                <c:pt idx="77">
                  <c:v>1.3610519374951001E-2</c:v>
                </c:pt>
                <c:pt idx="78">
                  <c:v>1.3610519374951001E-2</c:v>
                </c:pt>
                <c:pt idx="79">
                  <c:v>1.3610519374951001E-2</c:v>
                </c:pt>
                <c:pt idx="80">
                  <c:v>1.3610519374951001E-2</c:v>
                </c:pt>
                <c:pt idx="81">
                  <c:v>1.3610519374951001E-2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0-42E3-B069-1DCB0FA88FF2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Theo'!$D$56:$D$60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0-42E3-B069-1DCB0FA8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1824"/>
        <c:axId val="76863360"/>
      </c:scatterChart>
      <c:valAx>
        <c:axId val="76861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863360"/>
        <c:crossesAt val="1.0000000000000002E-2"/>
        <c:crossBetween val="midCat"/>
      </c:valAx>
      <c:valAx>
        <c:axId val="768633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861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Theo'!$E$81:$E$162</c:f>
              <c:numCache>
                <c:formatCode>General</c:formatCode>
                <c:ptCount val="82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0.292348107587867</c:v>
                </c:pt>
                <c:pt idx="50">
                  <c:v>0.26688366870115998</c:v>
                </c:pt>
                <c:pt idx="51">
                  <c:v>0.24141922981445199</c:v>
                </c:pt>
                <c:pt idx="52">
                  <c:v>0.215954790927744</c:v>
                </c:pt>
                <c:pt idx="53">
                  <c:v>0.11409703538091399</c:v>
                </c:pt>
                <c:pt idx="54">
                  <c:v>1.2239279834083299E-2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C-479F-AE2D-ECB8AB35F9B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Theo'!$E$56:$E$60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C-479F-AE2D-ECB8AB35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81920"/>
        <c:axId val="76883456"/>
      </c:scatterChart>
      <c:valAx>
        <c:axId val="768819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883456"/>
        <c:crossesAt val="1.0000000000000002E-2"/>
        <c:crossBetween val="midCat"/>
      </c:valAx>
      <c:valAx>
        <c:axId val="768834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881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Theo'!$G$81:$G$162</c:f>
              <c:numCache>
                <c:formatCode>General</c:formatCode>
                <c:ptCount val="82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0.52645686085537002</c:v>
                </c:pt>
                <c:pt idx="50">
                  <c:v>0.55055148938179299</c:v>
                </c:pt>
                <c:pt idx="51">
                  <c:v>0.57464611790821596</c:v>
                </c:pt>
                <c:pt idx="52">
                  <c:v>0.59874074643464004</c:v>
                </c:pt>
                <c:pt idx="53">
                  <c:v>0.69511926054033302</c:v>
                </c:pt>
                <c:pt idx="54">
                  <c:v>0.791497774646026</c:v>
                </c:pt>
                <c:pt idx="55">
                  <c:v>0.88787628875171998</c:v>
                </c:pt>
                <c:pt idx="56">
                  <c:v>0.98425480285741296</c:v>
                </c:pt>
                <c:pt idx="57">
                  <c:v>1.0806333169631099</c:v>
                </c:pt>
                <c:pt idx="58">
                  <c:v>1.1770118310688</c:v>
                </c:pt>
                <c:pt idx="59">
                  <c:v>1.2733903451744899</c:v>
                </c:pt>
                <c:pt idx="60">
                  <c:v>1.36976885928019</c:v>
                </c:pt>
                <c:pt idx="61">
                  <c:v>1.4661473733858801</c:v>
                </c:pt>
                <c:pt idx="62">
                  <c:v>1.9480399439143501</c:v>
                </c:pt>
                <c:pt idx="63">
                  <c:v>2.4299325144428101</c:v>
                </c:pt>
                <c:pt idx="64">
                  <c:v>3.3937176554997501</c:v>
                </c:pt>
                <c:pt idx="65">
                  <c:v>4.3575027965566804</c:v>
                </c:pt>
                <c:pt idx="66">
                  <c:v>5.3212879376136097</c:v>
                </c:pt>
                <c:pt idx="67">
                  <c:v>6.76696564919901</c:v>
                </c:pt>
                <c:pt idx="68">
                  <c:v>9.1764285018413396</c:v>
                </c:pt>
                <c:pt idx="69">
                  <c:v>11.585891354483699</c:v>
                </c:pt>
                <c:pt idx="70">
                  <c:v>13.995354207126001</c:v>
                </c:pt>
                <c:pt idx="71">
                  <c:v>16.404817059768298</c:v>
                </c:pt>
                <c:pt idx="72">
                  <c:v>18.814279912410701</c:v>
                </c:pt>
                <c:pt idx="73">
                  <c:v>21.223742765053</c:v>
                </c:pt>
                <c:pt idx="74">
                  <c:v>23.6332056176953</c:v>
                </c:pt>
                <c:pt idx="75">
                  <c:v>28.452131322980001</c:v>
                </c:pt>
                <c:pt idx="76">
                  <c:v>34.716734739850097</c:v>
                </c:pt>
                <c:pt idx="77">
                  <c:v>69.894892388428104</c:v>
                </c:pt>
                <c:pt idx="78">
                  <c:v>140.25120768558401</c:v>
                </c:pt>
                <c:pt idx="79">
                  <c:v>280.96383827989598</c:v>
                </c:pt>
                <c:pt idx="80">
                  <c:v>562.38909946852095</c:v>
                </c:pt>
                <c:pt idx="81">
                  <c:v>765.437425416113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C9-4097-90F6-F858E953977C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Theo'!$G$56:$G$60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C9-4097-90F6-F858E953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5856"/>
        <c:axId val="76911744"/>
      </c:scatterChart>
      <c:valAx>
        <c:axId val="769058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911744"/>
        <c:crossesAt val="1.0000000000000002E-2"/>
        <c:crossBetween val="midCat"/>
      </c:valAx>
      <c:valAx>
        <c:axId val="769117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9058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0.60696877977152297</c:v>
                </c:pt>
                <c:pt idx="51">
                  <c:v>0.60696877977152297</c:v>
                </c:pt>
                <c:pt idx="52">
                  <c:v>0.60696877977152297</c:v>
                </c:pt>
                <c:pt idx="53">
                  <c:v>0.60696877977152297</c:v>
                </c:pt>
                <c:pt idx="54">
                  <c:v>0.60696877977152297</c:v>
                </c:pt>
                <c:pt idx="55">
                  <c:v>0.60696877977152297</c:v>
                </c:pt>
                <c:pt idx="56">
                  <c:v>0.60696877977152297</c:v>
                </c:pt>
                <c:pt idx="57">
                  <c:v>0.60696877977152297</c:v>
                </c:pt>
                <c:pt idx="58">
                  <c:v>0.60696877977152297</c:v>
                </c:pt>
                <c:pt idx="59">
                  <c:v>0.60696877977152297</c:v>
                </c:pt>
                <c:pt idx="60">
                  <c:v>0.60696877977152297</c:v>
                </c:pt>
                <c:pt idx="61">
                  <c:v>0.60696877977152297</c:v>
                </c:pt>
                <c:pt idx="62">
                  <c:v>0.60696877977152297</c:v>
                </c:pt>
                <c:pt idx="63">
                  <c:v>0.60696877977152297</c:v>
                </c:pt>
                <c:pt idx="64">
                  <c:v>0.60696877977152297</c:v>
                </c:pt>
                <c:pt idx="65">
                  <c:v>0.60696877977152297</c:v>
                </c:pt>
                <c:pt idx="66">
                  <c:v>0.60696877977152297</c:v>
                </c:pt>
                <c:pt idx="67">
                  <c:v>0.60696877977152297</c:v>
                </c:pt>
                <c:pt idx="68">
                  <c:v>0.60696877977152297</c:v>
                </c:pt>
                <c:pt idx="69">
                  <c:v>0.60696877977152297</c:v>
                </c:pt>
                <c:pt idx="70">
                  <c:v>0.60696877977152297</c:v>
                </c:pt>
                <c:pt idx="71">
                  <c:v>0.60696877977152297</c:v>
                </c:pt>
                <c:pt idx="72">
                  <c:v>0.60696877977152297</c:v>
                </c:pt>
                <c:pt idx="73">
                  <c:v>0.60696877977152297</c:v>
                </c:pt>
                <c:pt idx="74">
                  <c:v>0.60696877977152297</c:v>
                </c:pt>
                <c:pt idx="75">
                  <c:v>0.60696877977152297</c:v>
                </c:pt>
                <c:pt idx="76">
                  <c:v>0.60696877977152297</c:v>
                </c:pt>
                <c:pt idx="77">
                  <c:v>0.60696877977152297</c:v>
                </c:pt>
                <c:pt idx="78">
                  <c:v>0.60696877977152297</c:v>
                </c:pt>
                <c:pt idx="79">
                  <c:v>0.60696877977152297</c:v>
                </c:pt>
                <c:pt idx="80">
                  <c:v>0.60696877977152297</c:v>
                </c:pt>
                <c:pt idx="81">
                  <c:v>0.60696877977152297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F-4CAA-A2D2-DA13EDB99B02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Theo'!$H$56:$H$60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F-4CAA-A2D2-DA13EDB9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5952"/>
        <c:axId val="76927744"/>
      </c:scatterChart>
      <c:valAx>
        <c:axId val="7692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927744"/>
        <c:crossesAt val="1.0000000000000002E-2"/>
        <c:crossBetween val="midCat"/>
      </c:valAx>
      <c:valAx>
        <c:axId val="769277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92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Theo'!$I$81:$I$162</c:f>
              <c:numCache>
                <c:formatCode>General</c:formatCode>
                <c:ptCount val="82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35.026695815667203</c:v>
                </c:pt>
                <c:pt idx="50">
                  <c:v>34.925238547422303</c:v>
                </c:pt>
                <c:pt idx="51">
                  <c:v>34.823781279177503</c:v>
                </c:pt>
                <c:pt idx="52">
                  <c:v>34.722324010932603</c:v>
                </c:pt>
                <c:pt idx="53">
                  <c:v>34.316494937953202</c:v>
                </c:pt>
                <c:pt idx="54">
                  <c:v>33.910665864973801</c:v>
                </c:pt>
                <c:pt idx="55">
                  <c:v>33.5048367919944</c:v>
                </c:pt>
                <c:pt idx="56">
                  <c:v>33.099007719014999</c:v>
                </c:pt>
                <c:pt idx="57">
                  <c:v>32.693178646035598</c:v>
                </c:pt>
                <c:pt idx="58">
                  <c:v>32.287349573056197</c:v>
                </c:pt>
                <c:pt idx="59">
                  <c:v>31.8815205000768</c:v>
                </c:pt>
                <c:pt idx="60">
                  <c:v>31.475691427097399</c:v>
                </c:pt>
                <c:pt idx="61">
                  <c:v>31.069862354118001</c:v>
                </c:pt>
                <c:pt idx="62">
                  <c:v>29.040716989221</c:v>
                </c:pt>
                <c:pt idx="63">
                  <c:v>27.011571624323999</c:v>
                </c:pt>
                <c:pt idx="64">
                  <c:v>22.95328089453</c:v>
                </c:pt>
                <c:pt idx="65">
                  <c:v>18.894990164736001</c:v>
                </c:pt>
                <c:pt idx="66">
                  <c:v>14.836699434942</c:v>
                </c:pt>
                <c:pt idx="67">
                  <c:v>8.7492633402509501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6-4CAD-AE31-B946DE3A592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Theo'!$I$56:$I$60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6-4CAD-AE31-B946DE3A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38592"/>
        <c:axId val="176644480"/>
      </c:scatterChart>
      <c:valAx>
        <c:axId val="1766385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644480"/>
        <c:crossesAt val="1"/>
        <c:crossBetween val="midCat"/>
      </c:valAx>
      <c:valAx>
        <c:axId val="17664448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6385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Theo'!$J$81:$J$162</c:f>
              <c:numCache>
                <c:formatCode>General</c:formatCode>
                <c:ptCount val="82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5.1625630062682601</c:v>
                </c:pt>
                <c:pt idx="50">
                  <c:v>5.2302384134194098</c:v>
                </c:pt>
                <c:pt idx="51">
                  <c:v>5.2979138205705496</c:v>
                </c:pt>
                <c:pt idx="52">
                  <c:v>5.3655892277217001</c:v>
                </c:pt>
                <c:pt idx="53">
                  <c:v>5.6362908563262897</c:v>
                </c:pt>
                <c:pt idx="54">
                  <c:v>5.9069924849308899</c:v>
                </c:pt>
                <c:pt idx="55">
                  <c:v>6.1776941135354804</c:v>
                </c:pt>
                <c:pt idx="56">
                  <c:v>6.4483957421400699</c:v>
                </c:pt>
                <c:pt idx="57">
                  <c:v>6.7190973707446604</c:v>
                </c:pt>
                <c:pt idx="58">
                  <c:v>6.9897989993492597</c:v>
                </c:pt>
                <c:pt idx="59">
                  <c:v>7.2605006279538502</c:v>
                </c:pt>
                <c:pt idx="60">
                  <c:v>7.5312022565584398</c:v>
                </c:pt>
                <c:pt idx="61">
                  <c:v>7.8019038851630302</c:v>
                </c:pt>
                <c:pt idx="62">
                  <c:v>9.1554120281859905</c:v>
                </c:pt>
                <c:pt idx="63">
                  <c:v>10.508920171209001</c:v>
                </c:pt>
                <c:pt idx="64">
                  <c:v>13.2159364572549</c:v>
                </c:pt>
                <c:pt idx="65">
                  <c:v>15.922952743300799</c:v>
                </c:pt>
                <c:pt idx="66">
                  <c:v>18.6299690293467</c:v>
                </c:pt>
                <c:pt idx="67">
                  <c:v>22.690493458415599</c:v>
                </c:pt>
                <c:pt idx="68">
                  <c:v>29.4580341735304</c:v>
                </c:pt>
                <c:pt idx="69">
                  <c:v>36.225574888645198</c:v>
                </c:pt>
                <c:pt idx="70">
                  <c:v>42.993115603760003</c:v>
                </c:pt>
                <c:pt idx="71">
                  <c:v>49.760656318874801</c:v>
                </c:pt>
                <c:pt idx="72">
                  <c:v>56.528197033989599</c:v>
                </c:pt>
                <c:pt idx="73">
                  <c:v>63.295737749104397</c:v>
                </c:pt>
                <c:pt idx="74">
                  <c:v>70.063278464219295</c:v>
                </c:pt>
                <c:pt idx="75">
                  <c:v>83.598359894448905</c:v>
                </c:pt>
                <c:pt idx="76">
                  <c:v>101.19396575374699</c:v>
                </c:pt>
                <c:pt idx="77">
                  <c:v>200.00006019442401</c:v>
                </c:pt>
                <c:pt idx="78">
                  <c:v>397.61224907577599</c:v>
                </c:pt>
                <c:pt idx="79">
                  <c:v>792.83662683848002</c:v>
                </c:pt>
                <c:pt idx="80">
                  <c:v>1583.28538236389</c:v>
                </c:pt>
                <c:pt idx="81">
                  <c:v>2153.59415947547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D-4EA1-B4D2-E766EA110BD1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Theo'!$J$56:$J$60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D-4EA1-B4D2-E766EA11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62784"/>
        <c:axId val="176664576"/>
      </c:scatterChart>
      <c:valAx>
        <c:axId val="176662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664576"/>
        <c:crossesAt val="1.0000000000000002E-2"/>
        <c:crossBetween val="midCat"/>
      </c:valAx>
      <c:valAx>
        <c:axId val="17666457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662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Theo'!$K$81:$K$162</c:f>
              <c:numCache>
                <c:formatCode>General</c:formatCode>
                <c:ptCount val="82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0.28596686858886899</c:v>
                </c:pt>
                <c:pt idx="51">
                  <c:v>0.28596686858886899</c:v>
                </c:pt>
                <c:pt idx="52">
                  <c:v>0.28596686858886899</c:v>
                </c:pt>
                <c:pt idx="53">
                  <c:v>0.28596686858886899</c:v>
                </c:pt>
                <c:pt idx="54">
                  <c:v>0.28596686858886899</c:v>
                </c:pt>
                <c:pt idx="55">
                  <c:v>0.28596686858886899</c:v>
                </c:pt>
                <c:pt idx="56">
                  <c:v>0.28596686858886899</c:v>
                </c:pt>
                <c:pt idx="57">
                  <c:v>0.28596686858886899</c:v>
                </c:pt>
                <c:pt idx="58">
                  <c:v>0.28596686858886899</c:v>
                </c:pt>
                <c:pt idx="59">
                  <c:v>0.28596686858886899</c:v>
                </c:pt>
                <c:pt idx="60">
                  <c:v>0.28596686858886899</c:v>
                </c:pt>
                <c:pt idx="61">
                  <c:v>0.28596686858886899</c:v>
                </c:pt>
                <c:pt idx="62">
                  <c:v>0.28596686858886899</c:v>
                </c:pt>
                <c:pt idx="63">
                  <c:v>0.28596686858886899</c:v>
                </c:pt>
                <c:pt idx="64">
                  <c:v>0.28596686858886899</c:v>
                </c:pt>
                <c:pt idx="65">
                  <c:v>0.28596686858886899</c:v>
                </c:pt>
                <c:pt idx="66">
                  <c:v>0.28596686858886899</c:v>
                </c:pt>
                <c:pt idx="67">
                  <c:v>0.28596686858886899</c:v>
                </c:pt>
                <c:pt idx="68">
                  <c:v>0.28596686858886899</c:v>
                </c:pt>
                <c:pt idx="69">
                  <c:v>0.28596686858886899</c:v>
                </c:pt>
                <c:pt idx="70">
                  <c:v>0.28596686858886899</c:v>
                </c:pt>
                <c:pt idx="71">
                  <c:v>0.28596686858886899</c:v>
                </c:pt>
                <c:pt idx="72">
                  <c:v>0.28596686858886899</c:v>
                </c:pt>
                <c:pt idx="73">
                  <c:v>0.28596686858886899</c:v>
                </c:pt>
                <c:pt idx="74">
                  <c:v>0.28596686858886899</c:v>
                </c:pt>
                <c:pt idx="75">
                  <c:v>0.28596686858886899</c:v>
                </c:pt>
                <c:pt idx="76">
                  <c:v>0.28596686858886899</c:v>
                </c:pt>
                <c:pt idx="77">
                  <c:v>0.28596686858886899</c:v>
                </c:pt>
                <c:pt idx="78">
                  <c:v>0.28596686858886899</c:v>
                </c:pt>
                <c:pt idx="79">
                  <c:v>0.28596686858886899</c:v>
                </c:pt>
                <c:pt idx="80">
                  <c:v>0.28596686858886899</c:v>
                </c:pt>
                <c:pt idx="81">
                  <c:v>0.28596686858886899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0A-4475-8DF5-3B81F92C8EEF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Theo'!$K$56:$K$60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0A-4475-8DF5-3B81F92C8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18048"/>
        <c:axId val="176819584"/>
      </c:scatterChart>
      <c:valAx>
        <c:axId val="176818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19584"/>
        <c:crossesAt val="1.0000000000000002E-2"/>
        <c:crossBetween val="midCat"/>
      </c:valAx>
      <c:valAx>
        <c:axId val="1768195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18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0.41475071114135098</c:v>
                </c:pt>
                <c:pt idx="50">
                  <c:v>0.41508745309323902</c:v>
                </c:pt>
                <c:pt idx="51">
                  <c:v>0.41542419504512701</c:v>
                </c:pt>
                <c:pt idx="52">
                  <c:v>0.415760936997015</c:v>
                </c:pt>
                <c:pt idx="53">
                  <c:v>0.417107904804566</c:v>
                </c:pt>
                <c:pt idx="54">
                  <c:v>0.418454872612118</c:v>
                </c:pt>
                <c:pt idx="55">
                  <c:v>0.419801840419669</c:v>
                </c:pt>
                <c:pt idx="56">
                  <c:v>0.42114880822722101</c:v>
                </c:pt>
                <c:pt idx="57">
                  <c:v>0.42249577603477201</c:v>
                </c:pt>
                <c:pt idx="58">
                  <c:v>0.42384274384232401</c:v>
                </c:pt>
                <c:pt idx="59">
                  <c:v>0.42518971164987501</c:v>
                </c:pt>
                <c:pt idx="60">
                  <c:v>0.42653667945742701</c:v>
                </c:pt>
                <c:pt idx="61">
                  <c:v>0.42788364726497902</c:v>
                </c:pt>
                <c:pt idx="62">
                  <c:v>0.43461848630273597</c:v>
                </c:pt>
                <c:pt idx="63">
                  <c:v>0.44135332534049398</c:v>
                </c:pt>
                <c:pt idx="64">
                  <c:v>0.45482300341600901</c:v>
                </c:pt>
                <c:pt idx="65">
                  <c:v>0.46829268149152398</c:v>
                </c:pt>
                <c:pt idx="66">
                  <c:v>0.48176235956704</c:v>
                </c:pt>
                <c:pt idx="67">
                  <c:v>0.50196687668031303</c:v>
                </c:pt>
                <c:pt idx="68">
                  <c:v>0.53564107186910104</c:v>
                </c:pt>
                <c:pt idx="69">
                  <c:v>0.56931526705788904</c:v>
                </c:pt>
                <c:pt idx="70">
                  <c:v>0.60298946224667704</c:v>
                </c:pt>
                <c:pt idx="71">
                  <c:v>0.63666365743546605</c:v>
                </c:pt>
                <c:pt idx="72">
                  <c:v>0.67033785262425405</c:v>
                </c:pt>
                <c:pt idx="73">
                  <c:v>0.70401204781304205</c:v>
                </c:pt>
                <c:pt idx="74">
                  <c:v>0.73768624300183105</c:v>
                </c:pt>
                <c:pt idx="75">
                  <c:v>0.80503463337940695</c:v>
                </c:pt>
                <c:pt idx="76">
                  <c:v>0.89258754087025605</c:v>
                </c:pt>
                <c:pt idx="77">
                  <c:v>1.3842307906265701</c:v>
                </c:pt>
                <c:pt idx="78">
                  <c:v>2.3675172901391801</c:v>
                </c:pt>
                <c:pt idx="79">
                  <c:v>4.3340902891644202</c:v>
                </c:pt>
                <c:pt idx="80">
                  <c:v>8.2672362872148799</c:v>
                </c:pt>
                <c:pt idx="81">
                  <c:v>11.1050011248083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0-4F70-9EC2-862BAB9D1879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Theo'!$L$56:$L$60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20-4F70-9EC2-862BAB9D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29568"/>
        <c:axId val="176831488"/>
      </c:scatterChart>
      <c:valAx>
        <c:axId val="176829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31488"/>
        <c:crossesAt val="1.0000000000000002E-2"/>
        <c:crossBetween val="midCat"/>
      </c:valAx>
      <c:valAx>
        <c:axId val="17683148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29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1.35289832555867</c:v>
                </c:pt>
                <c:pt idx="50">
                  <c:v>1.3171406328250801</c:v>
                </c:pt>
                <c:pt idx="51">
                  <c:v>1.2813829400915</c:v>
                </c:pt>
                <c:pt idx="52">
                  <c:v>1.2456252473579199</c:v>
                </c:pt>
                <c:pt idx="53">
                  <c:v>1.10259447642358</c:v>
                </c:pt>
                <c:pt idx="54">
                  <c:v>0.95956370548924397</c:v>
                </c:pt>
                <c:pt idx="55">
                  <c:v>0.81653293455490905</c:v>
                </c:pt>
                <c:pt idx="56">
                  <c:v>0.67350216362057302</c:v>
                </c:pt>
                <c:pt idx="57">
                  <c:v>0.530471392686238</c:v>
                </c:pt>
                <c:pt idx="58">
                  <c:v>0.38744062175190203</c:v>
                </c:pt>
                <c:pt idx="59">
                  <c:v>0.244409850817567</c:v>
                </c:pt>
                <c:pt idx="60">
                  <c:v>0.101379079883231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B-4637-B1E0-7C387759C65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Theo'!$M$56:$M$60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B-4637-B1E0-7C387759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0048"/>
        <c:axId val="176851584"/>
      </c:scatterChart>
      <c:valAx>
        <c:axId val="176850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51584"/>
        <c:crossesAt val="1.0000000000000002E-2"/>
        <c:crossBetween val="midCat"/>
      </c:valAx>
      <c:valAx>
        <c:axId val="1768515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50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Theo'!$F$81:$F$162</c:f>
              <c:numCache>
                <c:formatCode>General</c:formatCode>
                <c:ptCount val="82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0.42402032562955799</c:v>
                </c:pt>
                <c:pt idx="50">
                  <c:v>0.42974767358138</c:v>
                </c:pt>
                <c:pt idx="51">
                  <c:v>0.435475021533201</c:v>
                </c:pt>
                <c:pt idx="52">
                  <c:v>0.441202369485023</c:v>
                </c:pt>
                <c:pt idx="53">
                  <c:v>0.46411176129231002</c:v>
                </c:pt>
                <c:pt idx="54">
                  <c:v>0.48702115309959598</c:v>
                </c:pt>
                <c:pt idx="55">
                  <c:v>0.50993054490688305</c:v>
                </c:pt>
                <c:pt idx="56">
                  <c:v>0.53283993671416996</c:v>
                </c:pt>
                <c:pt idx="57">
                  <c:v>0.55574932852145698</c:v>
                </c:pt>
                <c:pt idx="58">
                  <c:v>0.57865872032874399</c:v>
                </c:pt>
                <c:pt idx="59">
                  <c:v>0.60156811213603001</c:v>
                </c:pt>
                <c:pt idx="60">
                  <c:v>0.62447750394331702</c:v>
                </c:pt>
                <c:pt idx="61">
                  <c:v>0.64738689575060404</c:v>
                </c:pt>
                <c:pt idx="62">
                  <c:v>0.76193385478703801</c:v>
                </c:pt>
                <c:pt idx="63">
                  <c:v>0.87648081382347198</c:v>
                </c:pt>
                <c:pt idx="64">
                  <c:v>1.10557473189634</c:v>
                </c:pt>
                <c:pt idx="65">
                  <c:v>1.33466864996921</c:v>
                </c:pt>
                <c:pt idx="66">
                  <c:v>1.5637625680420799</c:v>
                </c:pt>
                <c:pt idx="67">
                  <c:v>1.9074034451513799</c:v>
                </c:pt>
                <c:pt idx="68">
                  <c:v>2.4801382403335501</c:v>
                </c:pt>
                <c:pt idx="69">
                  <c:v>3.0528730355157201</c:v>
                </c:pt>
                <c:pt idx="70">
                  <c:v>3.6256078306978901</c:v>
                </c:pt>
                <c:pt idx="71">
                  <c:v>4.19834262588006</c:v>
                </c:pt>
                <c:pt idx="72">
                  <c:v>4.7710774210622304</c:v>
                </c:pt>
                <c:pt idx="73">
                  <c:v>5.3438122162443999</c:v>
                </c:pt>
                <c:pt idx="74">
                  <c:v>5.9165470114265704</c:v>
                </c:pt>
                <c:pt idx="75">
                  <c:v>7.0620166017909103</c:v>
                </c:pt>
                <c:pt idx="76">
                  <c:v>8.5511270692645507</c:v>
                </c:pt>
                <c:pt idx="77">
                  <c:v>16.913055078924199</c:v>
                </c:pt>
                <c:pt idx="78">
                  <c:v>33.636911098243601</c:v>
                </c:pt>
                <c:pt idx="79">
                  <c:v>67.0846231368823</c:v>
                </c:pt>
                <c:pt idx="80">
                  <c:v>133.98004721416001</c:v>
                </c:pt>
                <c:pt idx="81">
                  <c:v>182.245095685915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C-4489-BF2C-BE107CB43477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Theo'!$F$56:$F$60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C-4489-BF2C-BE107CB4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66048"/>
        <c:axId val="176867584"/>
      </c:scatterChart>
      <c:valAx>
        <c:axId val="176866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67584"/>
        <c:crossesAt val="1.0000000000000002E-2"/>
        <c:crossBetween val="midCat"/>
      </c:valAx>
      <c:valAx>
        <c:axId val="1768675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66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1.3610519374951001E-2</c:v>
                </c:pt>
                <c:pt idx="51">
                  <c:v>1.3610519374951001E-2</c:v>
                </c:pt>
                <c:pt idx="52">
                  <c:v>1.3610519374951001E-2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8-4462-9B13-5F5E7A4DD803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Theo'!$D$56:$D$60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E8-4462-9B13-5F5E7A4D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47904"/>
        <c:axId val="177149440"/>
      </c:scatterChart>
      <c:valAx>
        <c:axId val="17714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149440"/>
        <c:crossesAt val="1.0000000000000002E-2"/>
        <c:crossBetween val="midCat"/>
      </c:valAx>
      <c:valAx>
        <c:axId val="177149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1479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Theo'!$E$81:$E$133</c:f>
              <c:numCache>
                <c:formatCode>General</c:formatCode>
                <c:ptCount val="53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0.292348107587867</c:v>
                </c:pt>
                <c:pt idx="50">
                  <c:v>0.26688366870115998</c:v>
                </c:pt>
                <c:pt idx="51">
                  <c:v>0.24141922981445199</c:v>
                </c:pt>
                <c:pt idx="52">
                  <c:v>0.215954790927744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D6-4CDA-AAA6-25472D0DD7A6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Theo'!$E$56:$E$60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D6-4CDA-AAA6-25472D0D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71072"/>
        <c:axId val="177181056"/>
      </c:scatterChart>
      <c:valAx>
        <c:axId val="17717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181056"/>
        <c:crossesAt val="1.0000000000000002E-2"/>
        <c:crossBetween val="midCat"/>
      </c:valAx>
      <c:valAx>
        <c:axId val="177181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171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Theo'!$G$81:$G$133</c:f>
              <c:numCache>
                <c:formatCode>General</c:formatCode>
                <c:ptCount val="53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0.52645686085537002</c:v>
                </c:pt>
                <c:pt idx="50">
                  <c:v>0.55055148938179299</c:v>
                </c:pt>
                <c:pt idx="51">
                  <c:v>0.57464611790821596</c:v>
                </c:pt>
                <c:pt idx="52">
                  <c:v>0.59874074643464004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9-4F97-B8D9-9724ECB5E0E5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Theo'!$G$56:$G$60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89-4F97-B8D9-9724ECB5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06784"/>
        <c:axId val="177208320"/>
      </c:scatterChart>
      <c:valAx>
        <c:axId val="17720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208320"/>
        <c:crossesAt val="1.0000000000000002E-2"/>
        <c:crossBetween val="midCat"/>
      </c:valAx>
      <c:valAx>
        <c:axId val="177208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20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0.60696877977152297</c:v>
                </c:pt>
                <c:pt idx="51">
                  <c:v>0.60696877977152297</c:v>
                </c:pt>
                <c:pt idx="52">
                  <c:v>0.60696877977152297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D-4857-B2C4-FC6420CA43AC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Theo'!$H$56:$H$60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ED-4857-B2C4-FC6420CA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62752"/>
        <c:axId val="177564288"/>
      </c:scatterChart>
      <c:valAx>
        <c:axId val="17756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564288"/>
        <c:crossesAt val="1.0000000000000002E-2"/>
        <c:crossBetween val="midCat"/>
      </c:valAx>
      <c:valAx>
        <c:axId val="177564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5627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Theo'!$I$81:$I$133</c:f>
              <c:numCache>
                <c:formatCode>General</c:formatCode>
                <c:ptCount val="53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35.026695815667203</c:v>
                </c:pt>
                <c:pt idx="50">
                  <c:v>34.925238547422303</c:v>
                </c:pt>
                <c:pt idx="51">
                  <c:v>34.823781279177503</c:v>
                </c:pt>
                <c:pt idx="52">
                  <c:v>34.722324010932603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1-4320-9937-0983790EE04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Theo'!$I$56:$I$60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1-4320-9937-0983790E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2080"/>
        <c:axId val="177583616"/>
      </c:scatterChart>
      <c:valAx>
        <c:axId val="17758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583616"/>
        <c:crossesAt val="1"/>
        <c:crossBetween val="midCat"/>
      </c:valAx>
      <c:valAx>
        <c:axId val="177583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582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Theo'!$J$81:$J$133</c:f>
              <c:numCache>
                <c:formatCode>General</c:formatCode>
                <c:ptCount val="53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5.1625630062682601</c:v>
                </c:pt>
                <c:pt idx="50">
                  <c:v>5.2302384134194098</c:v>
                </c:pt>
                <c:pt idx="51">
                  <c:v>5.2979138205705496</c:v>
                </c:pt>
                <c:pt idx="52">
                  <c:v>5.3655892277217001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2-4A42-B7D3-B1FE41D757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Theo'!$J$56:$J$60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2-4A42-B7D3-B1FE41D7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05248"/>
        <c:axId val="177607040"/>
      </c:scatterChart>
      <c:valAx>
        <c:axId val="17760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07040"/>
        <c:crossesAt val="1.0000000000000002E-2"/>
        <c:crossBetween val="midCat"/>
      </c:valAx>
      <c:valAx>
        <c:axId val="177607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05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Theo'!$K$81:$K$133</c:f>
              <c:numCache>
                <c:formatCode>General</c:formatCode>
                <c:ptCount val="53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0.28596686858886899</c:v>
                </c:pt>
                <c:pt idx="51">
                  <c:v>0.28596686858886899</c:v>
                </c:pt>
                <c:pt idx="52">
                  <c:v>0.28596686858886899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C-4A09-B8F4-E05650FE1D73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Theo'!$K$56:$K$60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0C-4A09-B8F4-E05650FE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20480"/>
        <c:axId val="177622016"/>
      </c:scatterChart>
      <c:valAx>
        <c:axId val="17762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22016"/>
        <c:crossesAt val="1.0000000000000002E-2"/>
        <c:crossBetween val="midCat"/>
      </c:valAx>
      <c:valAx>
        <c:axId val="177622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20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0.41475071114135098</c:v>
                </c:pt>
                <c:pt idx="50">
                  <c:v>0.41508745309323902</c:v>
                </c:pt>
                <c:pt idx="51">
                  <c:v>0.41542419504512701</c:v>
                </c:pt>
                <c:pt idx="52">
                  <c:v>0.415760936997015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B-4F9C-A688-482A2C259743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Theo'!$L$56:$L$60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B-4F9C-A688-482A2C25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38784"/>
        <c:axId val="177645056"/>
      </c:scatterChart>
      <c:valAx>
        <c:axId val="17763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45056"/>
        <c:crossesAt val="1.0000000000000002E-2"/>
        <c:crossBetween val="midCat"/>
      </c:valAx>
      <c:valAx>
        <c:axId val="17764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38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1.35289832555867</c:v>
                </c:pt>
                <c:pt idx="50">
                  <c:v>1.3171406328250801</c:v>
                </c:pt>
                <c:pt idx="51">
                  <c:v>1.2813829400915</c:v>
                </c:pt>
                <c:pt idx="52">
                  <c:v>1.2456252473579199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D1F-ADA4-53515DE4C0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Theo'!$M$56:$M$60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F-4D1F-ADA4-53515DE4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70784"/>
        <c:axId val="177676672"/>
      </c:scatterChart>
      <c:valAx>
        <c:axId val="17767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76672"/>
        <c:crossesAt val="1.0000000000000002E-2"/>
        <c:crossBetween val="midCat"/>
      </c:valAx>
      <c:valAx>
        <c:axId val="177676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70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Theo'!$F$81:$F$133</c:f>
              <c:numCache>
                <c:formatCode>General</c:formatCode>
                <c:ptCount val="53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0.42402032562955799</c:v>
                </c:pt>
                <c:pt idx="50">
                  <c:v>0.42974767358138</c:v>
                </c:pt>
                <c:pt idx="51">
                  <c:v>0.435475021533201</c:v>
                </c:pt>
                <c:pt idx="52">
                  <c:v>0.441202369485023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9-4F9B-ACBE-D3D87D8FF54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Theo'!$F$56:$F$60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C9-4F9B-ACBE-D3D87D8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86016"/>
        <c:axId val="177687552"/>
      </c:scatterChart>
      <c:valAx>
        <c:axId val="17768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87552"/>
        <c:crossesAt val="1.0000000000000002E-2"/>
        <c:crossBetween val="midCat"/>
      </c:valAx>
      <c:valAx>
        <c:axId val="177687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86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68-4C55-9603-5298F00F060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68-4C55-9603-5298F00F060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68-4C55-9603-5298F00F060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68-4C55-9603-5298F00F060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68-4C55-9603-5298F00F060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68-4C55-9603-5298F00F060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68-4C55-9603-5298F00F060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768-4C55-9603-5298F00F060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68-4C55-9603-5298F00F060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768-4C55-9603-5298F00F06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768-4C55-9603-5298F00F060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768-4C55-9603-5298F00F060F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Theo'!$D$13:$M$13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768-4C55-9603-5298F00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460544"/>
        <c:axId val="178462080"/>
      </c:barChart>
      <c:catAx>
        <c:axId val="17846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62080"/>
        <c:crosses val="autoZero"/>
        <c:auto val="1"/>
        <c:lblAlgn val="ctr"/>
        <c:lblOffset val="100"/>
        <c:noMultiLvlLbl val="0"/>
      </c:catAx>
      <c:valAx>
        <c:axId val="1784620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6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A-4D38-944D-3776445FE1F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A-4D38-944D-3776445FE1F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FA-4D38-944D-3776445FE1F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FA-4D38-944D-3776445FE1F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FA-4D38-944D-3776445FE1F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BFA-4D38-944D-3776445FE1F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BFA-4D38-944D-3776445FE1F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BFA-4D38-944D-3776445FE1F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BFA-4D38-944D-3776445FE1F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BFA-4D38-944D-3776445FE1F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BFA-4D38-944D-3776445FE1F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BFA-4D38-944D-3776445FE1F1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Theo'!$D$14:$M$14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BFA-4D38-944D-3776445F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481408"/>
        <c:axId val="178483200"/>
      </c:barChart>
      <c:catAx>
        <c:axId val="1784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83200"/>
        <c:crosses val="autoZero"/>
        <c:auto val="1"/>
        <c:lblAlgn val="ctr"/>
        <c:lblOffset val="100"/>
        <c:noMultiLvlLbl val="0"/>
      </c:catAx>
      <c:valAx>
        <c:axId val="1784832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8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CF-40FF-8F7F-6B7AC4B329A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CF-40FF-8F7F-6B7AC4B329A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CF-40FF-8F7F-6B7AC4B329A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CF-40FF-8F7F-6B7AC4B329A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7CF-40FF-8F7F-6B7AC4B329A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7CF-40FF-8F7F-6B7AC4B329A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7CF-40FF-8F7F-6B7AC4B329A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7CF-40FF-8F7F-6B7AC4B329A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7CF-40FF-8F7F-6B7AC4B329A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7CF-40FF-8F7F-6B7AC4B329A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7CF-40FF-8F7F-6B7AC4B329A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7CF-40FF-8F7F-6B7AC4B329A9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Theo'!$D$15:$M$15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7CF-40FF-8F7F-6B7AC4B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522368"/>
        <c:axId val="178524160"/>
      </c:barChart>
      <c:catAx>
        <c:axId val="1785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4160"/>
        <c:crosses val="autoZero"/>
        <c:auto val="1"/>
        <c:lblAlgn val="ctr"/>
        <c:lblOffset val="100"/>
        <c:noMultiLvlLbl val="0"/>
      </c:catAx>
      <c:valAx>
        <c:axId val="1785241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F7-4442-BF0A-7A203EC7B2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F7-4442-BF0A-7A203EC7B2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F7-4442-BF0A-7A203EC7B2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F7-4442-BF0A-7A203EC7B2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0F7-4442-BF0A-7A203EC7B2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0F7-4442-BF0A-7A203EC7B2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0F7-4442-BF0A-7A203EC7B2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0F7-4442-BF0A-7A203EC7B2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0F7-4442-BF0A-7A203EC7B2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0F7-4442-BF0A-7A203EC7B2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0F7-4442-BF0A-7A203EC7B2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0F7-4442-BF0A-7A203EC7B217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Theo'!$D$16:$M$16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F7-4442-BF0A-7A203EC7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546944"/>
        <c:axId val="178556928"/>
      </c:barChart>
      <c:catAx>
        <c:axId val="1785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6928"/>
        <c:crosses val="autoZero"/>
        <c:auto val="1"/>
        <c:lblAlgn val="ctr"/>
        <c:lblOffset val="100"/>
        <c:noMultiLvlLbl val="0"/>
      </c:catAx>
      <c:valAx>
        <c:axId val="178556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4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Theo'!$D$12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Theo'!$Q$13:$Q$17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plus>
            <c:minus>
              <c:numRef>
                <c:f>'Ac-227 Dose 20 nCi Theo'!$Q$13:$Q$17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Theo'!$D$13:$D$17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A-449B-9E2D-8F415DB73D58}"/>
            </c:ext>
          </c:extLst>
        </c:ser>
        <c:ser>
          <c:idx val="1"/>
          <c:order val="1"/>
          <c:tx>
            <c:strRef>
              <c:f>'Ac-227 Dose 20 nCi Theo'!$E$12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Theo'!$R$13:$R$17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plus>
            <c:minus>
              <c:numRef>
                <c:f>'Ac-227 Dose 20 nCi Theo'!$R$13:$R$17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Theo'!$E$13:$E$17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A-449B-9E2D-8F415DB73D58}"/>
            </c:ext>
          </c:extLst>
        </c:ser>
        <c:ser>
          <c:idx val="2"/>
          <c:order val="2"/>
          <c:tx>
            <c:strRef>
              <c:f>'Ac-227 Dose 20 nCi Theo'!$F$12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Theo'!$S$13:$S$17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plus>
            <c:minus>
              <c:numRef>
                <c:f>'Ac-227 Dose 20 nCi Theo'!$S$13:$S$17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Theo'!$F$13:$F$17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A-449B-9E2D-8F415DB73D58}"/>
            </c:ext>
          </c:extLst>
        </c:ser>
        <c:ser>
          <c:idx val="3"/>
          <c:order val="3"/>
          <c:tx>
            <c:strRef>
              <c:f>'Ac-227 Dose 20 nCi Theo'!$G$12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Theo'!$T$13:$T$17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plus>
            <c:minus>
              <c:numRef>
                <c:f>'Ac-227 Dose 20 nCi Theo'!$T$13:$T$17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Theo'!$G$13:$G$17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FA-449B-9E2D-8F415DB73D58}"/>
            </c:ext>
          </c:extLst>
        </c:ser>
        <c:ser>
          <c:idx val="4"/>
          <c:order val="4"/>
          <c:tx>
            <c:strRef>
              <c:f>'Ac-227 Dose 20 nCi Theo'!$H$12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Theo'!$U$13:$U$17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plus>
            <c:minus>
              <c:numRef>
                <c:f>'Ac-227 Dose 20 nCi Theo'!$U$13:$U$17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Theo'!$H$13:$H$17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FA-449B-9E2D-8F415DB73D58}"/>
            </c:ext>
          </c:extLst>
        </c:ser>
        <c:ser>
          <c:idx val="5"/>
          <c:order val="5"/>
          <c:tx>
            <c:strRef>
              <c:f>'Ac-227 Dose 20 nCi Theo'!$I$12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Theo'!$V$13:$V$17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plus>
            <c:minus>
              <c:numRef>
                <c:f>'Ac-227 Dose 20 nCi Theo'!$V$13:$V$17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Theo'!$I$13:$I$17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FA-449B-9E2D-8F415DB73D58}"/>
            </c:ext>
          </c:extLst>
        </c:ser>
        <c:ser>
          <c:idx val="6"/>
          <c:order val="6"/>
          <c:tx>
            <c:strRef>
              <c:f>'Ac-227 Dose 20 nCi Theo'!$J$12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Theo'!$W$13:$W$17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plus>
            <c:minus>
              <c:numRef>
                <c:f>'Ac-227 Dose 20 nCi Theo'!$W$13:$W$17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Theo'!$J$13:$J$17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FA-449B-9E2D-8F415DB73D58}"/>
            </c:ext>
          </c:extLst>
        </c:ser>
        <c:ser>
          <c:idx val="7"/>
          <c:order val="7"/>
          <c:tx>
            <c:strRef>
              <c:f>'Ac-227 Dose 20 nCi Theo'!$K$12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Theo'!$X$13:$X$17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plus>
            <c:minus>
              <c:numRef>
                <c:f>'Ac-227 Dose 20 nCi Theo'!$X$13:$X$17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Theo'!$K$13:$K$17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FA-449B-9E2D-8F415DB73D58}"/>
            </c:ext>
          </c:extLst>
        </c:ser>
        <c:ser>
          <c:idx val="8"/>
          <c:order val="8"/>
          <c:tx>
            <c:strRef>
              <c:f>'Ac-227 Dose 20 nCi Theo'!$L$12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Theo'!$Y$13:$Y$17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plus>
            <c:minus>
              <c:numRef>
                <c:f>'Ac-227 Dose 20 nCi Theo'!$Y$13:$Y$17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Theo'!$L$13:$L$17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FA-449B-9E2D-8F415DB73D58}"/>
            </c:ext>
          </c:extLst>
        </c:ser>
        <c:ser>
          <c:idx val="9"/>
          <c:order val="9"/>
          <c:tx>
            <c:strRef>
              <c:f>'Ac-227 Dose 20 nCi Theo'!$M$12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'Ac-227 Dose 20 nCi Theo'!$Z$13:$Z$17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plus>
            <c:minus>
              <c:numRef>
                <c:f>'Ac-227 Dose 20 nCi Theo'!$Z$13:$Z$17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Theo'!$M$13:$M$17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FA-449B-9E2D-8F415DB7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600576"/>
        <c:axId val="178602368"/>
      </c:barChart>
      <c:catAx>
        <c:axId val="1786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2368"/>
        <c:crosses val="autoZero"/>
        <c:auto val="1"/>
        <c:lblAlgn val="ctr"/>
        <c:lblOffset val="100"/>
        <c:noMultiLvlLbl val="0"/>
      </c:catAx>
      <c:valAx>
        <c:axId val="1786023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Theo'!$D$13:$M$13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9-42F6-BD22-A495EF8CE3FD}"/>
            </c:ext>
          </c:extLst>
        </c:ser>
        <c:ser>
          <c:idx val="1"/>
          <c:order val="1"/>
          <c:tx>
            <c:strRef>
              <c:f>'Ac-227 Dose 20 nCi Theo'!$C$14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Theo'!$D$14:$M$14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9-42F6-BD22-A495EF8CE3FD}"/>
            </c:ext>
          </c:extLst>
        </c:ser>
        <c:ser>
          <c:idx val="2"/>
          <c:order val="2"/>
          <c:tx>
            <c:strRef>
              <c:f>'Ac-227 Dose 20 nCi Theo'!$C$15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Theo'!$D$15:$M$15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9-42F6-BD22-A495EF8CE3FD}"/>
            </c:ext>
          </c:extLst>
        </c:ser>
        <c:ser>
          <c:idx val="3"/>
          <c:order val="3"/>
          <c:tx>
            <c:strRef>
              <c:f>'Ac-227 Dose 20 nCi Theo'!$C$16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Theo'!$D$16:$M$16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9-42F6-BD22-A495EF8CE3FD}"/>
            </c:ext>
          </c:extLst>
        </c:ser>
        <c:ser>
          <c:idx val="4"/>
          <c:order val="4"/>
          <c:tx>
            <c:strRef>
              <c:f>'Ac-227 Dose 20 nCi Theo'!$C$17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Theo'!$D$17:$M$17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99-42F6-BD22-A495EF8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634112"/>
        <c:axId val="178640000"/>
      </c:barChart>
      <c:catAx>
        <c:axId val="17863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40000"/>
        <c:crosses val="autoZero"/>
        <c:auto val="1"/>
        <c:lblAlgn val="ctr"/>
        <c:lblOffset val="100"/>
        <c:noMultiLvlLbl val="0"/>
      </c:catAx>
      <c:valAx>
        <c:axId val="1786400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3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4AB-4B5A-9472-3CE0E12ECE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AB-4B5A-9472-3CE0E12ECE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4AB-4B5A-9472-3CE0E12ECE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4AB-4B5A-9472-3CE0E12ECE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4AB-4B5A-9472-3CE0E12ECE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4AB-4B5A-9472-3CE0E12ECE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4AB-4B5A-9472-3CE0E12ECE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4AB-4B5A-9472-3CE0E12ECE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4AB-4B5A-9472-3CE0E12ECE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4AB-4B5A-9472-3CE0E12ECE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4AB-4B5A-9472-3CE0E12ECE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4AB-4B5A-9472-3CE0E12ECE4A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Theo'!$D$17:$M$17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4AB-4B5A-9472-3CE0E12E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679168"/>
        <c:axId val="178680960"/>
      </c:barChart>
      <c:catAx>
        <c:axId val="1786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0960"/>
        <c:crosses val="autoZero"/>
        <c:auto val="1"/>
        <c:lblAlgn val="ctr"/>
        <c:lblOffset val="100"/>
        <c:noMultiLvlLbl val="0"/>
      </c:catAx>
      <c:valAx>
        <c:axId val="1786809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Theo'!$D$81:$D$133</c:f>
              <c:numCache>
                <c:formatCode>General</c:formatCode>
                <c:ptCount val="53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1.2596465110815999E-3</c:v>
                </c:pt>
                <c:pt idx="51">
                  <c:v>1.2596465110815999E-3</c:v>
                </c:pt>
                <c:pt idx="52">
                  <c:v>1.2596465110815999E-3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06-44B0-AD48-FAC330A80709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Theo'!$D$56:$D$60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06-44B0-AD48-FAC330A8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94784"/>
        <c:axId val="178700672"/>
      </c:scatterChart>
      <c:valAx>
        <c:axId val="17869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00672"/>
        <c:crosses val="autoZero"/>
        <c:crossBetween val="midCat"/>
      </c:valAx>
      <c:valAx>
        <c:axId val="178700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694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Theo'!$E$81:$E$133</c:f>
              <c:numCache>
                <c:formatCode>General</c:formatCode>
                <c:ptCount val="53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0.185094475223992</c:v>
                </c:pt>
                <c:pt idx="51">
                  <c:v>0.185094475223992</c:v>
                </c:pt>
                <c:pt idx="52">
                  <c:v>0.185094475223992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A-4862-A1B2-B576268DDD8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Theo'!$E$56:$E$60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CA-4862-A1B2-B576268D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4592"/>
        <c:axId val="178736128"/>
      </c:scatterChart>
      <c:valAx>
        <c:axId val="17873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36128"/>
        <c:crosses val="autoZero"/>
        <c:crossBetween val="midCat"/>
      </c:valAx>
      <c:valAx>
        <c:axId val="178736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734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Theo'!$G$81:$G$133</c:f>
              <c:numCache>
                <c:formatCode>General</c:formatCode>
                <c:ptCount val="53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0.28541980044763399</c:v>
                </c:pt>
                <c:pt idx="50">
                  <c:v>0.28948552422822799</c:v>
                </c:pt>
                <c:pt idx="51">
                  <c:v>0.29355124800882199</c:v>
                </c:pt>
                <c:pt idx="52">
                  <c:v>0.29761697178941598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0-406E-B102-E2DEF18111AA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Theo'!$G$56:$G$60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0-406E-B102-E2DEF181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8016"/>
        <c:axId val="178759552"/>
      </c:scatterChart>
      <c:valAx>
        <c:axId val="17875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59552"/>
        <c:crosses val="autoZero"/>
        <c:crossBetween val="midCat"/>
      </c:valAx>
      <c:valAx>
        <c:axId val="17875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758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0.50425421780791602</c:v>
                </c:pt>
                <c:pt idx="51">
                  <c:v>0.50425421780791602</c:v>
                </c:pt>
                <c:pt idx="52">
                  <c:v>0.50425421780791602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F-4FBA-82C8-FA48C801879D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Theo'!$H$56:$H$60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4F-4FBA-82C8-FA48C801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85280"/>
        <c:axId val="178799360"/>
      </c:scatterChart>
      <c:valAx>
        <c:axId val="17878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99360"/>
        <c:crosses val="autoZero"/>
        <c:crossBetween val="midCat"/>
      </c:valAx>
      <c:valAx>
        <c:axId val="178799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785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Theo'!$I$81:$I$133</c:f>
              <c:numCache>
                <c:formatCode>General</c:formatCode>
                <c:ptCount val="53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11.718657807737401</c:v>
                </c:pt>
                <c:pt idx="50">
                  <c:v>11.4942087326588</c:v>
                </c:pt>
                <c:pt idx="51">
                  <c:v>11.269759657580201</c:v>
                </c:pt>
                <c:pt idx="52">
                  <c:v>11.0453105825016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B-4EA2-B0F2-B94682EDF961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Theo'!$I$56:$I$60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B-4EA2-B0F2-B94682ED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20992"/>
        <c:axId val="178822528"/>
      </c:scatterChart>
      <c:valAx>
        <c:axId val="17882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22528"/>
        <c:crosses val="autoZero"/>
        <c:crossBetween val="midCat"/>
      </c:valAx>
      <c:valAx>
        <c:axId val="178822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820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Theo'!$J$81:$J$133</c:f>
              <c:numCache>
                <c:formatCode>General</c:formatCode>
                <c:ptCount val="53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4.1913168118625004</c:v>
                </c:pt>
                <c:pt idx="50">
                  <c:v>4.2082757630760099</c:v>
                </c:pt>
                <c:pt idx="51">
                  <c:v>4.2252347142895204</c:v>
                </c:pt>
                <c:pt idx="52">
                  <c:v>4.2421936655030201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9-4E43-8266-2C50FF7CB1FA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Theo'!$J$56:$J$60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9-4E43-8266-2C50FF7C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4416"/>
        <c:axId val="178845952"/>
      </c:scatterChart>
      <c:valAx>
        <c:axId val="178844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45952"/>
        <c:crosses val="autoZero"/>
        <c:crossBetween val="midCat"/>
      </c:valAx>
      <c:valAx>
        <c:axId val="17884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844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Theo'!$K$81:$K$133</c:f>
              <c:numCache>
                <c:formatCode>General</c:formatCode>
                <c:ptCount val="53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0.22102696342960901</c:v>
                </c:pt>
                <c:pt idx="51">
                  <c:v>0.22102696342960901</c:v>
                </c:pt>
                <c:pt idx="52">
                  <c:v>0.22102696342960901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32-4235-A960-7D6794D919C9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Theo'!$K$56:$K$60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32-4235-A960-7D6794D9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5776"/>
        <c:axId val="178877568"/>
      </c:scatterChart>
      <c:valAx>
        <c:axId val="17887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77568"/>
        <c:crosses val="autoZero"/>
        <c:crossBetween val="midCat"/>
      </c:valAx>
      <c:valAx>
        <c:axId val="178877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875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0.406975489880257</c:v>
                </c:pt>
                <c:pt idx="50">
                  <c:v>0.40695941619578202</c:v>
                </c:pt>
                <c:pt idx="51">
                  <c:v>0.40694334251130698</c:v>
                </c:pt>
                <c:pt idx="52">
                  <c:v>0.406927268826832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7-498F-B363-DB9BC354ADBB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Theo'!$L$56:$L$60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7-498F-B363-DB9BC354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1104"/>
        <c:axId val="178925568"/>
      </c:scatterChart>
      <c:valAx>
        <c:axId val="17891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925568"/>
        <c:crosses val="autoZero"/>
        <c:crossBetween val="midCat"/>
      </c:valAx>
      <c:valAx>
        <c:axId val="178925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911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1.2917733888878</c:v>
                </c:pt>
                <c:pt idx="51">
                  <c:v>1.2917733888878</c:v>
                </c:pt>
                <c:pt idx="52">
                  <c:v>1.2917733888878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5E-4023-9E90-6108D8AF181A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Theo'!$M$56:$M$60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5E-4023-9E90-6108D8AF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51296"/>
        <c:axId val="178952832"/>
      </c:scatterChart>
      <c:valAx>
        <c:axId val="1789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952832"/>
        <c:crosses val="autoZero"/>
        <c:crossBetween val="midCat"/>
      </c:valAx>
      <c:valAx>
        <c:axId val="17895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951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Theo'!$F$81:$F$133</c:f>
              <c:numCache>
                <c:formatCode>General</c:formatCode>
                <c:ptCount val="53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0.26713539423365401</c:v>
                </c:pt>
                <c:pt idx="51">
                  <c:v>0.26713539423365401</c:v>
                </c:pt>
                <c:pt idx="52">
                  <c:v>0.26713539423365401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1-4BAF-8EBE-61FB2DA53DBB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Theo'!$F$56:$F$60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91-4BAF-8EBE-61FB2DA5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64832"/>
        <c:axId val="179066368"/>
      </c:scatterChart>
      <c:valAx>
        <c:axId val="17906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9066368"/>
        <c:crosses val="autoZero"/>
        <c:crossBetween val="midCat"/>
      </c:valAx>
      <c:valAx>
        <c:axId val="179066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9064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Theo'!$D$81:$D$162</c:f>
              <c:numCache>
                <c:formatCode>General</c:formatCode>
                <c:ptCount val="82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1.2596465110815999E-3</c:v>
                </c:pt>
                <c:pt idx="51">
                  <c:v>1.2596465110815999E-3</c:v>
                </c:pt>
                <c:pt idx="52">
                  <c:v>1.2596465110815999E-3</c:v>
                </c:pt>
                <c:pt idx="53">
                  <c:v>1.2596465110815999E-3</c:v>
                </c:pt>
                <c:pt idx="54">
                  <c:v>1.2596465110815999E-3</c:v>
                </c:pt>
                <c:pt idx="55">
                  <c:v>1.2596465110815999E-3</c:v>
                </c:pt>
                <c:pt idx="56">
                  <c:v>1.2596465110815999E-3</c:v>
                </c:pt>
                <c:pt idx="57">
                  <c:v>1.2596465110815999E-3</c:v>
                </c:pt>
                <c:pt idx="58">
                  <c:v>1.2596465110815999E-3</c:v>
                </c:pt>
                <c:pt idx="59">
                  <c:v>1.2596465110815999E-3</c:v>
                </c:pt>
                <c:pt idx="60">
                  <c:v>1.2596465110815999E-3</c:v>
                </c:pt>
                <c:pt idx="61">
                  <c:v>1.2596465110815999E-3</c:v>
                </c:pt>
                <c:pt idx="62">
                  <c:v>1.2596465110815999E-3</c:v>
                </c:pt>
                <c:pt idx="63">
                  <c:v>1.2596465110815999E-3</c:v>
                </c:pt>
                <c:pt idx="64">
                  <c:v>1.2596465110815999E-3</c:v>
                </c:pt>
                <c:pt idx="65">
                  <c:v>1.2596465110815999E-3</c:v>
                </c:pt>
                <c:pt idx="66">
                  <c:v>1.2596465110815999E-3</c:v>
                </c:pt>
                <c:pt idx="67">
                  <c:v>1.2596465110815999E-3</c:v>
                </c:pt>
                <c:pt idx="68">
                  <c:v>1.2596465110815999E-3</c:v>
                </c:pt>
                <c:pt idx="69">
                  <c:v>1.2596465110815999E-3</c:v>
                </c:pt>
                <c:pt idx="70">
                  <c:v>1.2596465110815999E-3</c:v>
                </c:pt>
                <c:pt idx="71">
                  <c:v>1.2596465110815999E-3</c:v>
                </c:pt>
                <c:pt idx="72">
                  <c:v>1.2596465110815999E-3</c:v>
                </c:pt>
                <c:pt idx="73">
                  <c:v>1.2596465110815999E-3</c:v>
                </c:pt>
                <c:pt idx="74">
                  <c:v>1.2596465110815999E-3</c:v>
                </c:pt>
                <c:pt idx="75">
                  <c:v>1.2596465110815999E-3</c:v>
                </c:pt>
                <c:pt idx="76">
                  <c:v>1.2596465110815999E-3</c:v>
                </c:pt>
                <c:pt idx="77">
                  <c:v>1.2596465110815999E-3</c:v>
                </c:pt>
                <c:pt idx="78">
                  <c:v>1.2596465110815999E-3</c:v>
                </c:pt>
                <c:pt idx="79">
                  <c:v>1.2596465110815999E-3</c:v>
                </c:pt>
                <c:pt idx="80">
                  <c:v>1.2596465110815999E-3</c:v>
                </c:pt>
                <c:pt idx="81">
                  <c:v>1.2596465110815999E-3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9-4566-B852-B9523876F26A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Theo'!$D$56:$D$60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9-4566-B852-B9523876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1024"/>
        <c:axId val="193922560"/>
      </c:scatterChart>
      <c:valAx>
        <c:axId val="193921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922560"/>
        <c:crossesAt val="1.0000000000000002E-2"/>
        <c:crossBetween val="midCat"/>
      </c:valAx>
      <c:valAx>
        <c:axId val="1939225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3921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Theo'!$E$81:$E$162</c:f>
              <c:numCache>
                <c:formatCode>General</c:formatCode>
                <c:ptCount val="82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0.185094475223992</c:v>
                </c:pt>
                <c:pt idx="51">
                  <c:v>0.185094475223992</c:v>
                </c:pt>
                <c:pt idx="52">
                  <c:v>0.185094475223992</c:v>
                </c:pt>
                <c:pt idx="53">
                  <c:v>0.185094475223992</c:v>
                </c:pt>
                <c:pt idx="54">
                  <c:v>0.185094475223992</c:v>
                </c:pt>
                <c:pt idx="55">
                  <c:v>0.185094475223992</c:v>
                </c:pt>
                <c:pt idx="56">
                  <c:v>0.185094475223992</c:v>
                </c:pt>
                <c:pt idx="57">
                  <c:v>0.185094475223992</c:v>
                </c:pt>
                <c:pt idx="58">
                  <c:v>0.185094475223992</c:v>
                </c:pt>
                <c:pt idx="59">
                  <c:v>0.185094475223992</c:v>
                </c:pt>
                <c:pt idx="60">
                  <c:v>0.185094475223992</c:v>
                </c:pt>
                <c:pt idx="61">
                  <c:v>0.185094475223992</c:v>
                </c:pt>
                <c:pt idx="62">
                  <c:v>0.185094475223992</c:v>
                </c:pt>
                <c:pt idx="63">
                  <c:v>0.185094475223992</c:v>
                </c:pt>
                <c:pt idx="64">
                  <c:v>0.185094475223992</c:v>
                </c:pt>
                <c:pt idx="65">
                  <c:v>0.185094475223992</c:v>
                </c:pt>
                <c:pt idx="66">
                  <c:v>0.185094475223992</c:v>
                </c:pt>
                <c:pt idx="67">
                  <c:v>0.185094475223992</c:v>
                </c:pt>
                <c:pt idx="68">
                  <c:v>0.185094475223992</c:v>
                </c:pt>
                <c:pt idx="69">
                  <c:v>0.185094475223992</c:v>
                </c:pt>
                <c:pt idx="70">
                  <c:v>0.185094475223992</c:v>
                </c:pt>
                <c:pt idx="71">
                  <c:v>0.185094475223992</c:v>
                </c:pt>
                <c:pt idx="72">
                  <c:v>0.185094475223992</c:v>
                </c:pt>
                <c:pt idx="73">
                  <c:v>0.185094475223992</c:v>
                </c:pt>
                <c:pt idx="74">
                  <c:v>0.185094475223992</c:v>
                </c:pt>
                <c:pt idx="75">
                  <c:v>0.185094475223992</c:v>
                </c:pt>
                <c:pt idx="76">
                  <c:v>0.185094475223992</c:v>
                </c:pt>
                <c:pt idx="77">
                  <c:v>0.185094475223992</c:v>
                </c:pt>
                <c:pt idx="78">
                  <c:v>0.185094475223992</c:v>
                </c:pt>
                <c:pt idx="79">
                  <c:v>0.185094475223992</c:v>
                </c:pt>
                <c:pt idx="80">
                  <c:v>0.185094475223992</c:v>
                </c:pt>
                <c:pt idx="81">
                  <c:v>0.185094475223992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0B-4327-B6C4-BE8F968C5D75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Theo'!$E$56:$E$60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0B-4327-B6C4-BE8F968C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36768"/>
        <c:axId val="193942656"/>
      </c:scatterChart>
      <c:valAx>
        <c:axId val="1939367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942656"/>
        <c:crossesAt val="1.0000000000000002E-2"/>
        <c:crossBetween val="midCat"/>
      </c:valAx>
      <c:valAx>
        <c:axId val="1939426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3936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Theo'!$G$81:$G$162</c:f>
              <c:numCache>
                <c:formatCode>General</c:formatCode>
                <c:ptCount val="82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0.28541980044763399</c:v>
                </c:pt>
                <c:pt idx="50">
                  <c:v>0.28948552422822799</c:v>
                </c:pt>
                <c:pt idx="51">
                  <c:v>0.29355124800882199</c:v>
                </c:pt>
                <c:pt idx="52">
                  <c:v>0.29761697178941598</c:v>
                </c:pt>
                <c:pt idx="53">
                  <c:v>0.31387986691179198</c:v>
                </c:pt>
                <c:pt idx="54">
                  <c:v>0.33014276203416898</c:v>
                </c:pt>
                <c:pt idx="55">
                  <c:v>0.34640565715654498</c:v>
                </c:pt>
                <c:pt idx="56">
                  <c:v>0.36266855227892097</c:v>
                </c:pt>
                <c:pt idx="57">
                  <c:v>0.37893144740129803</c:v>
                </c:pt>
                <c:pt idx="58">
                  <c:v>0.39519434252367402</c:v>
                </c:pt>
                <c:pt idx="59">
                  <c:v>0.41145723764605002</c:v>
                </c:pt>
                <c:pt idx="60">
                  <c:v>0.42772013276842602</c:v>
                </c:pt>
                <c:pt idx="61">
                  <c:v>0.44398302789080302</c:v>
                </c:pt>
                <c:pt idx="62">
                  <c:v>0.525297503502684</c:v>
                </c:pt>
                <c:pt idx="63">
                  <c:v>0.60661197911456499</c:v>
                </c:pt>
                <c:pt idx="64">
                  <c:v>0.76924093033832797</c:v>
                </c:pt>
                <c:pt idx="65">
                  <c:v>0.93186988156209105</c:v>
                </c:pt>
                <c:pt idx="66">
                  <c:v>1.09449883278585</c:v>
                </c:pt>
                <c:pt idx="67">
                  <c:v>1.3384422596215</c:v>
                </c:pt>
                <c:pt idx="68">
                  <c:v>1.7450146376808999</c:v>
                </c:pt>
                <c:pt idx="69">
                  <c:v>2.1515870157403101</c:v>
                </c:pt>
                <c:pt idx="70">
                  <c:v>2.5581593937997198</c:v>
                </c:pt>
                <c:pt idx="71">
                  <c:v>2.9647317718591299</c:v>
                </c:pt>
                <c:pt idx="72">
                  <c:v>3.3713041499185299</c:v>
                </c:pt>
                <c:pt idx="73">
                  <c:v>3.77787652797794</c:v>
                </c:pt>
                <c:pt idx="74">
                  <c:v>4.1844489060373498</c:v>
                </c:pt>
                <c:pt idx="75">
                  <c:v>4.9975936621561603</c:v>
                </c:pt>
                <c:pt idx="76">
                  <c:v>6.0546818451106201</c:v>
                </c:pt>
                <c:pt idx="77">
                  <c:v>11.990638564777999</c:v>
                </c:pt>
                <c:pt idx="78">
                  <c:v>23.862552004112601</c:v>
                </c:pt>
                <c:pt idx="79">
                  <c:v>47.606378882782003</c:v>
                </c:pt>
                <c:pt idx="80">
                  <c:v>95.094032640120702</c:v>
                </c:pt>
                <c:pt idx="81">
                  <c:v>129.35637482604099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35-43A7-AC5A-37B0A28B3E49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Theo'!$G$56:$G$60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35-43A7-AC5A-37B0A28B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73248"/>
        <c:axId val="193987328"/>
      </c:scatterChart>
      <c:valAx>
        <c:axId val="1939732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987328"/>
        <c:crossesAt val="1.0000000000000002E-2"/>
        <c:crossBetween val="midCat"/>
      </c:valAx>
      <c:valAx>
        <c:axId val="19398732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3973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0.50425421780791602</c:v>
                </c:pt>
                <c:pt idx="51">
                  <c:v>0.50425421780791602</c:v>
                </c:pt>
                <c:pt idx="52">
                  <c:v>0.50425421780791602</c:v>
                </c:pt>
                <c:pt idx="53">
                  <c:v>0.50425421780791602</c:v>
                </c:pt>
                <c:pt idx="54">
                  <c:v>0.50425421780791602</c:v>
                </c:pt>
                <c:pt idx="55">
                  <c:v>0.50425421780791602</c:v>
                </c:pt>
                <c:pt idx="56">
                  <c:v>0.50425421780791602</c:v>
                </c:pt>
                <c:pt idx="57">
                  <c:v>0.50425421780791602</c:v>
                </c:pt>
                <c:pt idx="58">
                  <c:v>0.50425421780791602</c:v>
                </c:pt>
                <c:pt idx="59">
                  <c:v>0.50425421780791602</c:v>
                </c:pt>
                <c:pt idx="60">
                  <c:v>0.50425421780791602</c:v>
                </c:pt>
                <c:pt idx="61">
                  <c:v>0.50425421780791602</c:v>
                </c:pt>
                <c:pt idx="62">
                  <c:v>0.50425421780791602</c:v>
                </c:pt>
                <c:pt idx="63">
                  <c:v>0.50425421780791602</c:v>
                </c:pt>
                <c:pt idx="64">
                  <c:v>0.50425421780791602</c:v>
                </c:pt>
                <c:pt idx="65">
                  <c:v>0.50425421780791602</c:v>
                </c:pt>
                <c:pt idx="66">
                  <c:v>0.50425421780791602</c:v>
                </c:pt>
                <c:pt idx="67">
                  <c:v>0.50425421780791602</c:v>
                </c:pt>
                <c:pt idx="68">
                  <c:v>0.50425421780791602</c:v>
                </c:pt>
                <c:pt idx="69">
                  <c:v>0.50425421780791602</c:v>
                </c:pt>
                <c:pt idx="70">
                  <c:v>0.50425421780791602</c:v>
                </c:pt>
                <c:pt idx="71">
                  <c:v>0.50425421780791602</c:v>
                </c:pt>
                <c:pt idx="72">
                  <c:v>0.50425421780791602</c:v>
                </c:pt>
                <c:pt idx="73">
                  <c:v>0.50425421780791602</c:v>
                </c:pt>
                <c:pt idx="74">
                  <c:v>0.50425421780791602</c:v>
                </c:pt>
                <c:pt idx="75">
                  <c:v>0.50425421780791602</c:v>
                </c:pt>
                <c:pt idx="76">
                  <c:v>0.50425421780791602</c:v>
                </c:pt>
                <c:pt idx="77">
                  <c:v>0.50425421780791602</c:v>
                </c:pt>
                <c:pt idx="78">
                  <c:v>0.50425421780791602</c:v>
                </c:pt>
                <c:pt idx="79">
                  <c:v>0.50425421780791602</c:v>
                </c:pt>
                <c:pt idx="80">
                  <c:v>0.50425421780791602</c:v>
                </c:pt>
                <c:pt idx="81">
                  <c:v>0.50425421780791602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F-4345-AD0F-3F9C398EBC1A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Theo'!$H$56:$H$60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F-4345-AD0F-3F9C398E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6016"/>
        <c:axId val="194011904"/>
      </c:scatterChart>
      <c:valAx>
        <c:axId val="194006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011904"/>
        <c:crossesAt val="1.0000000000000002E-2"/>
        <c:crossBetween val="midCat"/>
      </c:valAx>
      <c:valAx>
        <c:axId val="19401190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006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Theo'!$I$81:$I$162</c:f>
              <c:numCache>
                <c:formatCode>General</c:formatCode>
                <c:ptCount val="82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11.718657807737401</c:v>
                </c:pt>
                <c:pt idx="50">
                  <c:v>11.4942087326588</c:v>
                </c:pt>
                <c:pt idx="51">
                  <c:v>11.269759657580201</c:v>
                </c:pt>
                <c:pt idx="52">
                  <c:v>11.0453105825016</c:v>
                </c:pt>
                <c:pt idx="53">
                  <c:v>10.1475142821873</c:v>
                </c:pt>
                <c:pt idx="54">
                  <c:v>9.24971798187293</c:v>
                </c:pt>
                <c:pt idx="55">
                  <c:v>8.3519216815585899</c:v>
                </c:pt>
                <c:pt idx="56">
                  <c:v>7.4541253812442498</c:v>
                </c:pt>
                <c:pt idx="57">
                  <c:v>6.5563290809299097</c:v>
                </c:pt>
                <c:pt idx="58">
                  <c:v>5.6585327806155696</c:v>
                </c:pt>
                <c:pt idx="59">
                  <c:v>4.7607364803012304</c:v>
                </c:pt>
                <c:pt idx="60">
                  <c:v>3.8629401799868899</c:v>
                </c:pt>
                <c:pt idx="61">
                  <c:v>2.9651438796725502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B-467B-A313-8F56038060E1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Theo'!$I$56:$I$60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B-467B-A313-8F560380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30208"/>
        <c:axId val="194052480"/>
      </c:scatterChart>
      <c:valAx>
        <c:axId val="194030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052480"/>
        <c:crossesAt val="1.0000000000000002E-2"/>
        <c:crossBetween val="midCat"/>
      </c:valAx>
      <c:valAx>
        <c:axId val="19405248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030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Theo'!$J$81:$J$162</c:f>
              <c:numCache>
                <c:formatCode>General</c:formatCode>
                <c:ptCount val="82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4.1913168118625004</c:v>
                </c:pt>
                <c:pt idx="50">
                  <c:v>4.2082757630760099</c:v>
                </c:pt>
                <c:pt idx="51">
                  <c:v>4.2252347142895204</c:v>
                </c:pt>
                <c:pt idx="52">
                  <c:v>4.2421936655030201</c:v>
                </c:pt>
                <c:pt idx="53">
                  <c:v>4.3100294703570503</c:v>
                </c:pt>
                <c:pt idx="54">
                  <c:v>4.3778652752110796</c:v>
                </c:pt>
                <c:pt idx="55">
                  <c:v>4.4457010800651098</c:v>
                </c:pt>
                <c:pt idx="56">
                  <c:v>4.51353688491914</c:v>
                </c:pt>
                <c:pt idx="57">
                  <c:v>4.5813726897731701</c:v>
                </c:pt>
                <c:pt idx="58">
                  <c:v>4.6492084946272003</c:v>
                </c:pt>
                <c:pt idx="59">
                  <c:v>4.7170442994812198</c:v>
                </c:pt>
                <c:pt idx="60">
                  <c:v>4.78488010433525</c:v>
                </c:pt>
                <c:pt idx="61">
                  <c:v>4.8527159091892802</c:v>
                </c:pt>
                <c:pt idx="62">
                  <c:v>5.1918949334594302</c:v>
                </c:pt>
                <c:pt idx="63">
                  <c:v>5.5310739577295704</c:v>
                </c:pt>
                <c:pt idx="64">
                  <c:v>6.2094320062698598</c:v>
                </c:pt>
                <c:pt idx="65">
                  <c:v>6.8877900548101501</c:v>
                </c:pt>
                <c:pt idx="66">
                  <c:v>7.5661481033504403</c:v>
                </c:pt>
                <c:pt idx="67">
                  <c:v>8.5836851761608699</c:v>
                </c:pt>
                <c:pt idx="68">
                  <c:v>10.2795802975116</c:v>
                </c:pt>
                <c:pt idx="69">
                  <c:v>11.975475418862301</c:v>
                </c:pt>
                <c:pt idx="70">
                  <c:v>13.671370540212999</c:v>
                </c:pt>
                <c:pt idx="71">
                  <c:v>15.367265661563801</c:v>
                </c:pt>
                <c:pt idx="72">
                  <c:v>17.063160782914501</c:v>
                </c:pt>
                <c:pt idx="73">
                  <c:v>18.7590559042652</c:v>
                </c:pt>
                <c:pt idx="74">
                  <c:v>20.454951025615902</c:v>
                </c:pt>
                <c:pt idx="75">
                  <c:v>23.846741268317398</c:v>
                </c:pt>
                <c:pt idx="76">
                  <c:v>28.256068583829201</c:v>
                </c:pt>
                <c:pt idx="77">
                  <c:v>53.016137355549802</c:v>
                </c:pt>
                <c:pt idx="78">
                  <c:v>102.536274898991</c:v>
                </c:pt>
                <c:pt idx="79">
                  <c:v>201.57654998587299</c:v>
                </c:pt>
                <c:pt idx="80">
                  <c:v>399.65710015963703</c:v>
                </c:pt>
                <c:pt idx="81">
                  <c:v>542.57221711000795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1-438E-954B-206EDA3617B9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Theo'!$J$56:$J$60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1-438E-954B-206EDA361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74880"/>
        <c:axId val="194109440"/>
      </c:scatterChart>
      <c:valAx>
        <c:axId val="194074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109440"/>
        <c:crossesAt val="1.0000000000000002E-2"/>
        <c:crossBetween val="midCat"/>
      </c:valAx>
      <c:valAx>
        <c:axId val="19410944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074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Theo'!$K$81:$K$162</c:f>
              <c:numCache>
                <c:formatCode>General</c:formatCode>
                <c:ptCount val="82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0.22102696342960901</c:v>
                </c:pt>
                <c:pt idx="51">
                  <c:v>0.22102696342960901</c:v>
                </c:pt>
                <c:pt idx="52">
                  <c:v>0.22102696342960901</c:v>
                </c:pt>
                <c:pt idx="53">
                  <c:v>0.22102696342960901</c:v>
                </c:pt>
                <c:pt idx="54">
                  <c:v>0.22102696342960901</c:v>
                </c:pt>
                <c:pt idx="55">
                  <c:v>0.22102696342960901</c:v>
                </c:pt>
                <c:pt idx="56">
                  <c:v>0.22102696342960901</c:v>
                </c:pt>
                <c:pt idx="57">
                  <c:v>0.22102696342960901</c:v>
                </c:pt>
                <c:pt idx="58">
                  <c:v>0.22102696342960901</c:v>
                </c:pt>
                <c:pt idx="59">
                  <c:v>0.22102696342960901</c:v>
                </c:pt>
                <c:pt idx="60">
                  <c:v>0.22102696342960901</c:v>
                </c:pt>
                <c:pt idx="61">
                  <c:v>0.22102696342960901</c:v>
                </c:pt>
                <c:pt idx="62">
                  <c:v>0.22102696342960901</c:v>
                </c:pt>
                <c:pt idx="63">
                  <c:v>0.22102696342960901</c:v>
                </c:pt>
                <c:pt idx="64">
                  <c:v>0.22102696342960901</c:v>
                </c:pt>
                <c:pt idx="65">
                  <c:v>0.22102696342960901</c:v>
                </c:pt>
                <c:pt idx="66">
                  <c:v>0.22102696342960901</c:v>
                </c:pt>
                <c:pt idx="67">
                  <c:v>0.22102696342960901</c:v>
                </c:pt>
                <c:pt idx="68">
                  <c:v>0.22102696342960901</c:v>
                </c:pt>
                <c:pt idx="69">
                  <c:v>0.22102696342960901</c:v>
                </c:pt>
                <c:pt idx="70">
                  <c:v>0.22102696342960901</c:v>
                </c:pt>
                <c:pt idx="71">
                  <c:v>0.22102696342960901</c:v>
                </c:pt>
                <c:pt idx="72">
                  <c:v>0.22102696342960901</c:v>
                </c:pt>
                <c:pt idx="73">
                  <c:v>0.22102696342960901</c:v>
                </c:pt>
                <c:pt idx="74">
                  <c:v>0.22102696342960901</c:v>
                </c:pt>
                <c:pt idx="75">
                  <c:v>0.22102696342960901</c:v>
                </c:pt>
                <c:pt idx="76">
                  <c:v>0.22102696342960901</c:v>
                </c:pt>
                <c:pt idx="77">
                  <c:v>0.22102696342960901</c:v>
                </c:pt>
                <c:pt idx="78">
                  <c:v>0.22102696342960901</c:v>
                </c:pt>
                <c:pt idx="79">
                  <c:v>0.22102696342960901</c:v>
                </c:pt>
                <c:pt idx="80">
                  <c:v>0.22102696342960901</c:v>
                </c:pt>
                <c:pt idx="81">
                  <c:v>0.22102696342960901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2-469D-A772-98B0CF891DDC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Theo'!$K$56:$K$60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2-469D-A772-98B0CF8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23648"/>
        <c:axId val="194125184"/>
      </c:scatterChart>
      <c:valAx>
        <c:axId val="194123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125184"/>
        <c:crossesAt val="1.0000000000000002E-2"/>
        <c:crossBetween val="midCat"/>
      </c:valAx>
      <c:valAx>
        <c:axId val="1941251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123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0.406975489880257</c:v>
                </c:pt>
                <c:pt idx="50">
                  <c:v>0.40695941619578202</c:v>
                </c:pt>
                <c:pt idx="51">
                  <c:v>0.40694334251130698</c:v>
                </c:pt>
                <c:pt idx="52">
                  <c:v>0.406927268826832</c:v>
                </c:pt>
                <c:pt idx="53">
                  <c:v>0.40686297408893302</c:v>
                </c:pt>
                <c:pt idx="54">
                  <c:v>0.40679867935103298</c:v>
                </c:pt>
                <c:pt idx="55">
                  <c:v>0.40673438461313299</c:v>
                </c:pt>
                <c:pt idx="56">
                  <c:v>0.40667008987523301</c:v>
                </c:pt>
                <c:pt idx="57">
                  <c:v>0.40660579513733403</c:v>
                </c:pt>
                <c:pt idx="58">
                  <c:v>0.40654150039943399</c:v>
                </c:pt>
                <c:pt idx="59">
                  <c:v>0.406477205661534</c:v>
                </c:pt>
                <c:pt idx="60">
                  <c:v>0.40641291092363402</c:v>
                </c:pt>
                <c:pt idx="61">
                  <c:v>0.40634861618573498</c:v>
                </c:pt>
                <c:pt idx="62">
                  <c:v>0.406027142496236</c:v>
                </c:pt>
                <c:pt idx="63">
                  <c:v>0.40570566880673697</c:v>
                </c:pt>
                <c:pt idx="64">
                  <c:v>0.40506272142774002</c:v>
                </c:pt>
                <c:pt idx="65">
                  <c:v>0.40441977404874202</c:v>
                </c:pt>
                <c:pt idx="66">
                  <c:v>0.40377682666974501</c:v>
                </c:pt>
                <c:pt idx="67">
                  <c:v>0.40281240560124898</c:v>
                </c:pt>
                <c:pt idx="68">
                  <c:v>0.401205037153755</c:v>
                </c:pt>
                <c:pt idx="69">
                  <c:v>0.39959766870626201</c:v>
                </c:pt>
                <c:pt idx="70">
                  <c:v>0.39799030025876803</c:v>
                </c:pt>
                <c:pt idx="71">
                  <c:v>0.39638293181127499</c:v>
                </c:pt>
                <c:pt idx="72">
                  <c:v>0.394775563363781</c:v>
                </c:pt>
                <c:pt idx="73">
                  <c:v>0.39316819491628702</c:v>
                </c:pt>
                <c:pt idx="74">
                  <c:v>0.39156082646879398</c:v>
                </c:pt>
                <c:pt idx="75">
                  <c:v>0.38834608957380701</c:v>
                </c:pt>
                <c:pt idx="76">
                  <c:v>0.384166931610323</c:v>
                </c:pt>
                <c:pt idx="77">
                  <c:v>0.36069935227691702</c:v>
                </c:pt>
                <c:pt idx="78">
                  <c:v>0.31376419361010499</c:v>
                </c:pt>
                <c:pt idx="79">
                  <c:v>0.21989387627648099</c:v>
                </c:pt>
                <c:pt idx="80">
                  <c:v>3.2153241609233198E-2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5-4E91-AE9A-99E64C8DD898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Theo'!$L$56:$L$60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25-4E91-AE9A-99E64C8D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22048"/>
        <c:axId val="205523968"/>
      </c:scatterChart>
      <c:valAx>
        <c:axId val="205522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523968"/>
        <c:crossesAt val="1.0000000000000002E-2"/>
        <c:crossBetween val="midCat"/>
      </c:valAx>
      <c:valAx>
        <c:axId val="20552396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5522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1.2917733888878</c:v>
                </c:pt>
                <c:pt idx="51">
                  <c:v>1.2917733888878</c:v>
                </c:pt>
                <c:pt idx="52">
                  <c:v>1.2917733888878</c:v>
                </c:pt>
                <c:pt idx="53">
                  <c:v>1.2917733888878</c:v>
                </c:pt>
                <c:pt idx="54">
                  <c:v>1.2917733888878</c:v>
                </c:pt>
                <c:pt idx="55">
                  <c:v>1.2917733888878</c:v>
                </c:pt>
                <c:pt idx="56">
                  <c:v>1.2917733888878</c:v>
                </c:pt>
                <c:pt idx="57">
                  <c:v>1.2917733888878</c:v>
                </c:pt>
                <c:pt idx="58">
                  <c:v>1.2917733888878</c:v>
                </c:pt>
                <c:pt idx="59">
                  <c:v>1.2917733888878</c:v>
                </c:pt>
                <c:pt idx="60">
                  <c:v>1.2917733888878</c:v>
                </c:pt>
                <c:pt idx="61">
                  <c:v>1.2917733888878</c:v>
                </c:pt>
                <c:pt idx="62">
                  <c:v>1.2917733888878</c:v>
                </c:pt>
                <c:pt idx="63">
                  <c:v>1.2917733888878</c:v>
                </c:pt>
                <c:pt idx="64">
                  <c:v>1.2917733888878</c:v>
                </c:pt>
                <c:pt idx="65">
                  <c:v>1.2917733888878</c:v>
                </c:pt>
                <c:pt idx="66">
                  <c:v>1.2917733888878</c:v>
                </c:pt>
                <c:pt idx="67">
                  <c:v>1.2917733888878</c:v>
                </c:pt>
                <c:pt idx="68">
                  <c:v>1.2917733888878</c:v>
                </c:pt>
                <c:pt idx="69">
                  <c:v>1.2917733888878</c:v>
                </c:pt>
                <c:pt idx="70">
                  <c:v>1.2917733888878</c:v>
                </c:pt>
                <c:pt idx="71">
                  <c:v>1.2917733888878</c:v>
                </c:pt>
                <c:pt idx="72">
                  <c:v>1.2917733888878</c:v>
                </c:pt>
                <c:pt idx="73">
                  <c:v>1.2917733888878</c:v>
                </c:pt>
                <c:pt idx="74">
                  <c:v>1.2917733888878</c:v>
                </c:pt>
                <c:pt idx="75">
                  <c:v>1.2917733888878</c:v>
                </c:pt>
                <c:pt idx="76">
                  <c:v>1.2917733888878</c:v>
                </c:pt>
                <c:pt idx="77">
                  <c:v>1.2917733888878</c:v>
                </c:pt>
                <c:pt idx="78">
                  <c:v>1.2917733888878</c:v>
                </c:pt>
                <c:pt idx="79">
                  <c:v>1.2917733888878</c:v>
                </c:pt>
                <c:pt idx="80">
                  <c:v>1.2917733888878</c:v>
                </c:pt>
                <c:pt idx="81">
                  <c:v>1.2917733888878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C-4828-BD3B-E0350CB445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Theo'!$M$56:$M$60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C-4828-BD3B-E0350CB4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50720"/>
        <c:axId val="205552256"/>
      </c:scatterChart>
      <c:valAx>
        <c:axId val="2055507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552256"/>
        <c:crossesAt val="1.0000000000000002E-2"/>
        <c:crossBetween val="midCat"/>
      </c:valAx>
      <c:valAx>
        <c:axId val="2055522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5550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Theo'!$F$81:$F$162</c:f>
              <c:numCache>
                <c:formatCode>General</c:formatCode>
                <c:ptCount val="82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0.26713539423365401</c:v>
                </c:pt>
                <c:pt idx="51">
                  <c:v>0.26713539423365401</c:v>
                </c:pt>
                <c:pt idx="52">
                  <c:v>0.26713539423365401</c:v>
                </c:pt>
                <c:pt idx="53">
                  <c:v>0.26713539423365401</c:v>
                </c:pt>
                <c:pt idx="54">
                  <c:v>0.26713539423365401</c:v>
                </c:pt>
                <c:pt idx="55">
                  <c:v>0.26713539423365401</c:v>
                </c:pt>
                <c:pt idx="56">
                  <c:v>0.26713539423365401</c:v>
                </c:pt>
                <c:pt idx="57">
                  <c:v>0.26713539423365401</c:v>
                </c:pt>
                <c:pt idx="58">
                  <c:v>0.26713539423365401</c:v>
                </c:pt>
                <c:pt idx="59">
                  <c:v>0.26713539423365401</c:v>
                </c:pt>
                <c:pt idx="60">
                  <c:v>0.26713539423365401</c:v>
                </c:pt>
                <c:pt idx="61">
                  <c:v>0.26713539423365401</c:v>
                </c:pt>
                <c:pt idx="62">
                  <c:v>0.26713539423365401</c:v>
                </c:pt>
                <c:pt idx="63">
                  <c:v>0.26713539423365401</c:v>
                </c:pt>
                <c:pt idx="64">
                  <c:v>0.26713539423365401</c:v>
                </c:pt>
                <c:pt idx="65">
                  <c:v>0.26713539423365401</c:v>
                </c:pt>
                <c:pt idx="66">
                  <c:v>0.26713539423365401</c:v>
                </c:pt>
                <c:pt idx="67">
                  <c:v>0.26713539423365401</c:v>
                </c:pt>
                <c:pt idx="68">
                  <c:v>0.26713539423365401</c:v>
                </c:pt>
                <c:pt idx="69">
                  <c:v>0.26713539423365401</c:v>
                </c:pt>
                <c:pt idx="70">
                  <c:v>0.26713539423365401</c:v>
                </c:pt>
                <c:pt idx="71">
                  <c:v>0.26713539423365401</c:v>
                </c:pt>
                <c:pt idx="72">
                  <c:v>0.26713539423365401</c:v>
                </c:pt>
                <c:pt idx="73">
                  <c:v>0.26713539423365401</c:v>
                </c:pt>
                <c:pt idx="74">
                  <c:v>0.26713539423365401</c:v>
                </c:pt>
                <c:pt idx="75">
                  <c:v>0.26713539423365401</c:v>
                </c:pt>
                <c:pt idx="76">
                  <c:v>0.26713539423365401</c:v>
                </c:pt>
                <c:pt idx="77">
                  <c:v>0.26713539423365401</c:v>
                </c:pt>
                <c:pt idx="78">
                  <c:v>0.26713539423365401</c:v>
                </c:pt>
                <c:pt idx="79">
                  <c:v>0.26713539423365401</c:v>
                </c:pt>
                <c:pt idx="80">
                  <c:v>0.26713539423365401</c:v>
                </c:pt>
                <c:pt idx="81">
                  <c:v>0.26713539423365401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9-41DA-A0B6-3B5182125C2D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Theo'!$F$56:$F$60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C9-41DA-A0B6-3B518212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79008"/>
        <c:axId val="205580544"/>
      </c:scatterChart>
      <c:valAx>
        <c:axId val="2055790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580544"/>
        <c:crossesAt val="1.0000000000000002E-2"/>
        <c:crossBetween val="midCat"/>
      </c:valAx>
      <c:valAx>
        <c:axId val="2055805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55790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6E-4066-A6C4-9CC618F3CE1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6E-4066-A6C4-9CC618F3CE1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6E-4066-A6C4-9CC618F3CE1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6E-4066-A6C4-9CC618F3CE1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6E-4066-A6C4-9CC618F3CE1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C6E-4066-A6C4-9CC618F3CE1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C6E-4066-A6C4-9CC618F3CE1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C6E-4066-A6C4-9CC618F3CE1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C6E-4066-A6C4-9CC618F3CE1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C6E-4066-A6C4-9CC618F3CE1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C6E-4066-A6C4-9CC618F3CE1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C6E-4066-A6C4-9CC618F3CE1D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C6E-4066-A6C4-9CC618F3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6443264"/>
        <c:axId val="206444800"/>
      </c:barChart>
      <c:catAx>
        <c:axId val="2064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4800"/>
        <c:crosses val="autoZero"/>
        <c:auto val="1"/>
        <c:lblAlgn val="ctr"/>
        <c:lblOffset val="100"/>
        <c:noMultiLvlLbl val="0"/>
      </c:catAx>
      <c:valAx>
        <c:axId val="206444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E1-42AD-8B75-B6B2AC569E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E1-42AD-8B75-B6B2AC569E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E1-42AD-8B75-B6B2AC569E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1E1-42AD-8B75-B6B2AC569E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1E1-42AD-8B75-B6B2AC569E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1E1-42AD-8B75-B6B2AC569E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1E1-42AD-8B75-B6B2AC569E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1E1-42AD-8B75-B6B2AC569E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1E1-42AD-8B75-B6B2AC569E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1E1-42AD-8B75-B6B2AC569E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1E1-42AD-8B75-B6B2AC569E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1E1-42AD-8B75-B6B2AC569E83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1E1-42AD-8B75-B6B2AC56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6492800"/>
        <c:axId val="206494336"/>
      </c:barChart>
      <c:catAx>
        <c:axId val="2064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4336"/>
        <c:crosses val="autoZero"/>
        <c:auto val="1"/>
        <c:lblAlgn val="ctr"/>
        <c:lblOffset val="100"/>
        <c:noMultiLvlLbl val="0"/>
      </c:catAx>
      <c:valAx>
        <c:axId val="206494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78-4083-AAC7-F2B8DBA11A0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78-4083-AAC7-F2B8DBA11A0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78-4083-AAC7-F2B8DBA11A0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78-4083-AAC7-F2B8DBA11A0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978-4083-AAC7-F2B8DBA11A0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978-4083-AAC7-F2B8DBA11A0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978-4083-AAC7-F2B8DBA11A0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978-4083-AAC7-F2B8DBA11A0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978-4083-AAC7-F2B8DBA11A0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978-4083-AAC7-F2B8DBA11A0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978-4083-AAC7-F2B8DBA11A0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978-4083-AAC7-F2B8DBA11A0C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978-4083-AAC7-F2B8DBA1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7058048"/>
        <c:axId val="207059584"/>
      </c:barChart>
      <c:catAx>
        <c:axId val="20705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9584"/>
        <c:crosses val="autoZero"/>
        <c:auto val="1"/>
        <c:lblAlgn val="ctr"/>
        <c:lblOffset val="100"/>
        <c:noMultiLvlLbl val="0"/>
      </c:catAx>
      <c:valAx>
        <c:axId val="20705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77-443F-8686-243C7F690FA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77-443F-8686-243C7F690FA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77-443F-8686-243C7F690FA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F77-443F-8686-243C7F690FA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F77-443F-8686-243C7F690FA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F77-443F-8686-243C7F690FA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F77-443F-8686-243C7F690FA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F77-443F-8686-243C7F690FA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F77-443F-8686-243C7F690FA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F77-443F-8686-243C7F690FA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F77-443F-8686-243C7F690FA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F77-443F-8686-243C7F690FA0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F77-443F-8686-243C7F69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7225984"/>
        <c:axId val="207227520"/>
      </c:barChart>
      <c:catAx>
        <c:axId val="2072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7520"/>
        <c:crosses val="autoZero"/>
        <c:auto val="1"/>
        <c:lblAlgn val="ctr"/>
        <c:lblOffset val="100"/>
        <c:noMultiLvlLbl val="0"/>
      </c:catAx>
      <c:valAx>
        <c:axId val="20722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plus>
            <c:minus>
              <c:numRef>
                <c:f>'Ac-225 Dose 20 nCi decay'!$R$13:$R$17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decay'!$E$13:$E$17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9-4CD0-A2B9-4BCBF54EC24E}"/>
            </c:ext>
          </c:extLst>
        </c:ser>
        <c:ser>
          <c:idx val="1"/>
          <c:order val="1"/>
          <c:tx>
            <c:strRef>
              <c:f>'Ac-225 Dose 20 nCi decay'!$F$12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plus>
            <c:minus>
              <c:numRef>
                <c:f>'Ac-225 Dose 20 nCi decay'!$S$13:$S$17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decay'!$F$13:$F$17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9-4CD0-A2B9-4BCBF54EC24E}"/>
            </c:ext>
          </c:extLst>
        </c:ser>
        <c:ser>
          <c:idx val="2"/>
          <c:order val="2"/>
          <c:tx>
            <c:strRef>
              <c:f>'Ac-225 Dose 20 nCi decay'!$G$12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plus>
            <c:minus>
              <c:numRef>
                <c:f>'Ac-225 Dose 20 nCi decay'!$T$13:$T$17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decay'!$G$13:$G$17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9-4CD0-A2B9-4BCBF54EC24E}"/>
            </c:ext>
          </c:extLst>
        </c:ser>
        <c:ser>
          <c:idx val="3"/>
          <c:order val="3"/>
          <c:tx>
            <c:strRef>
              <c:f>'Ac-225 Dose 20 nCi decay'!$H$12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plus>
            <c:minus>
              <c:numRef>
                <c:f>'Ac-225 Dose 20 nCi decay'!$U$13:$U$17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decay'!$H$13:$H$17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9-4CD0-A2B9-4BCBF54EC24E}"/>
            </c:ext>
          </c:extLst>
        </c:ser>
        <c:ser>
          <c:idx val="4"/>
          <c:order val="4"/>
          <c:tx>
            <c:strRef>
              <c:f>'Ac-225 Dose 20 nCi decay'!$I$12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plus>
            <c:minus>
              <c:numRef>
                <c:f>'Ac-225 Dose 20 nCi decay'!$V$13:$V$17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decay'!$I$13:$I$17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49-4CD0-A2B9-4BCBF54EC24E}"/>
            </c:ext>
          </c:extLst>
        </c:ser>
        <c:ser>
          <c:idx val="5"/>
          <c:order val="5"/>
          <c:tx>
            <c:strRef>
              <c:f>'Ac-225 Dose 20 nCi decay'!$J$12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plus>
            <c:minus>
              <c:numRef>
                <c:f>'Ac-225 Dose 20 nCi decay'!$W$13:$W$17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decay'!$J$13:$J$17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49-4CD0-A2B9-4BCBF54EC24E}"/>
            </c:ext>
          </c:extLst>
        </c:ser>
        <c:ser>
          <c:idx val="6"/>
          <c:order val="6"/>
          <c:tx>
            <c:strRef>
              <c:f>'Ac-225 Dose 20 nCi decay'!$K$12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plus>
            <c:minus>
              <c:numRef>
                <c:f>'Ac-225 Dose 20 nCi decay'!$X$13:$X$17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decay'!$K$13:$K$17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49-4CD0-A2B9-4BCBF54EC24E}"/>
            </c:ext>
          </c:extLst>
        </c:ser>
        <c:ser>
          <c:idx val="7"/>
          <c:order val="7"/>
          <c:tx>
            <c:strRef>
              <c:f>'Ac-225 Dose 20 nCi decay'!$L$12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plus>
            <c:minus>
              <c:numRef>
                <c:f>'Ac-225 Dose 20 nCi decay'!$Y$13:$Y$17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decay'!$L$13:$L$17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49-4CD0-A2B9-4BCBF54EC24E}"/>
            </c:ext>
          </c:extLst>
        </c:ser>
        <c:ser>
          <c:idx val="8"/>
          <c:order val="8"/>
          <c:tx>
            <c:strRef>
              <c:f>'Ac-225 Dose 20 nCi decay'!$M$12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plus>
            <c:minus>
              <c:numRef>
                <c:f>'Ac-225 Dose 20 nCi decay'!$Z$13:$Z$17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decay'!$M$13:$M$17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49-4CD0-A2B9-4BCBF54EC24E}"/>
            </c:ext>
          </c:extLst>
        </c:ser>
        <c:ser>
          <c:idx val="9"/>
          <c:order val="9"/>
          <c:tx>
            <c:strRef>
              <c:f>'Ac-225 Dose 20 nCi decay'!$N$12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'Ac-225 Dose 20 nCi decay'!$AA$13:$AA$17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plus>
            <c:minus>
              <c:numRef>
                <c:f>'Ac-225 Dose 20 nCi decay'!$AA$13:$AA$17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decay'!$N$13:$N$17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2">
                  <c:v>0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49-4CD0-A2B9-4BCBF54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221504"/>
        <c:axId val="209223040"/>
      </c:barChart>
      <c:catAx>
        <c:axId val="20922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3040"/>
        <c:crosses val="autoZero"/>
        <c:auto val="1"/>
        <c:lblAlgn val="ctr"/>
        <c:lblOffset val="100"/>
        <c:noMultiLvlLbl val="0"/>
      </c:catAx>
      <c:valAx>
        <c:axId val="209223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7-4F7A-B169-B45A112F2964}"/>
            </c:ext>
          </c:extLst>
        </c:ser>
        <c:ser>
          <c:idx val="1"/>
          <c:order val="1"/>
          <c:tx>
            <c:strRef>
              <c:f>'Ac-225 Dose 20 nCi decay'!$D$14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7-4F7A-B169-B45A112F2964}"/>
            </c:ext>
          </c:extLst>
        </c:ser>
        <c:ser>
          <c:idx val="2"/>
          <c:order val="2"/>
          <c:tx>
            <c:strRef>
              <c:f>'Ac-225 Dose 20 nCi decay'!$D$15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7-4F7A-B169-B45A112F2964}"/>
            </c:ext>
          </c:extLst>
        </c:ser>
        <c:ser>
          <c:idx val="3"/>
          <c:order val="3"/>
          <c:tx>
            <c:strRef>
              <c:f>'Ac-225 Dose 20 nCi decay'!$D$16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7-4F7A-B169-B45A112F2964}"/>
            </c:ext>
          </c:extLst>
        </c:ser>
        <c:ser>
          <c:idx val="4"/>
          <c:order val="4"/>
          <c:tx>
            <c:strRef>
              <c:f>'Ac-225 Dose 20 nCi decay'!$D$17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7-4F7A-B169-B45A112F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24672"/>
        <c:axId val="209330560"/>
      </c:barChart>
      <c:catAx>
        <c:axId val="20932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0560"/>
        <c:crosses val="autoZero"/>
        <c:auto val="1"/>
        <c:lblAlgn val="ctr"/>
        <c:lblOffset val="100"/>
        <c:noMultiLvlLbl val="0"/>
      </c:catAx>
      <c:valAx>
        <c:axId val="209330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41-47E4-8EEE-03E126B79B3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41-47E4-8EEE-03E126B79B3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41-47E4-8EEE-03E126B79B3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E41-47E4-8EEE-03E126B79B3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E41-47E4-8EEE-03E126B79B3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E41-47E4-8EEE-03E126B79B3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E41-47E4-8EEE-03E126B79B3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E41-47E4-8EEE-03E126B79B3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E41-47E4-8EEE-03E126B79B3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E41-47E4-8EEE-03E126B79B3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E41-47E4-8EEE-03E126B79B3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E41-47E4-8EEE-03E126B79B34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E41-47E4-8EEE-03E126B7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9402496"/>
        <c:axId val="209416576"/>
      </c:barChart>
      <c:catAx>
        <c:axId val="2094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6576"/>
        <c:crosses val="autoZero"/>
        <c:auto val="1"/>
        <c:lblAlgn val="ctr"/>
        <c:lblOffset val="100"/>
        <c:noMultiLvlLbl val="0"/>
      </c:catAx>
      <c:valAx>
        <c:axId val="209416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0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decay'!$E$81:$E$162</c:f>
              <c:numCache>
                <c:formatCode>General</c:formatCode>
                <c:ptCount val="82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1.3331989011622815E-2</c:v>
                </c:pt>
                <c:pt idx="51">
                  <c:v>1.3056167209364271E-2</c:v>
                </c:pt>
                <c:pt idx="52">
                  <c:v>1.2875596471388138E-2</c:v>
                </c:pt>
                <c:pt idx="53">
                  <c:v>1.2008856929102705E-2</c:v>
                </c:pt>
                <c:pt idx="54">
                  <c:v>1.1014815016544093E-2</c:v>
                </c:pt>
                <c:pt idx="55">
                  <c:v>1.0427960118121662E-2</c:v>
                </c:pt>
                <c:pt idx="56">
                  <c:v>9.7417913138123577E-3</c:v>
                </c:pt>
                <c:pt idx="57">
                  <c:v>9.088576669183699E-3</c:v>
                </c:pt>
                <c:pt idx="58">
                  <c:v>8.4768932942895486E-3</c:v>
                </c:pt>
                <c:pt idx="59">
                  <c:v>7.9044840549052069E-3</c:v>
                </c:pt>
                <c:pt idx="60">
                  <c:v>7.3718003778756157E-3</c:v>
                </c:pt>
                <c:pt idx="61">
                  <c:v>6.87523084844125E-3</c:v>
                </c:pt>
                <c:pt idx="62">
                  <c:v>4.8528385831085657E-3</c:v>
                </c:pt>
                <c:pt idx="63">
                  <c:v>3.4033069840051608E-3</c:v>
                </c:pt>
                <c:pt idx="64">
                  <c:v>1.7063934738744536E-3</c:v>
                </c:pt>
                <c:pt idx="65">
                  <c:v>8.5048817586758486E-4</c:v>
                </c:pt>
                <c:pt idx="66">
                  <c:v>4.2388980739897146E-4</c:v>
                </c:pt>
                <c:pt idx="67">
                  <c:v>1.4897085883030947E-4</c:v>
                </c:pt>
                <c:pt idx="68">
                  <c:v>2.6137614322045206E-5</c:v>
                </c:pt>
                <c:pt idx="69">
                  <c:v>4.5142684494033168E-6</c:v>
                </c:pt>
                <c:pt idx="70">
                  <c:v>8.125683208925971E-7</c:v>
                </c:pt>
                <c:pt idx="71">
                  <c:v>1.4425985856188114E-7</c:v>
                </c:pt>
                <c:pt idx="72">
                  <c:v>2.5257833058209444E-8</c:v>
                </c:pt>
                <c:pt idx="73">
                  <c:v>4.4530915348038481E-9</c:v>
                </c:pt>
                <c:pt idx="74">
                  <c:v>7.4786395692676439E-10</c:v>
                </c:pt>
                <c:pt idx="75">
                  <c:v>2.403986537348663E-11</c:v>
                </c:pt>
                <c:pt idx="76">
                  <c:v>2.5783804018054771E-13</c:v>
                </c:pt>
                <c:pt idx="77">
                  <c:v>2.3032903624625822E-24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0-42E3-B069-1DCB0FA88FF2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0-42E3-B069-1DCB0FA8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43456"/>
        <c:axId val="209445248"/>
      </c:scatterChart>
      <c:valAx>
        <c:axId val="2094434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45248"/>
        <c:crossesAt val="1.0000000000000002E-2"/>
        <c:crossBetween val="midCat"/>
      </c:valAx>
      <c:valAx>
        <c:axId val="20944524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443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decay'!$F$81:$F$162</c:f>
              <c:numCache>
                <c:formatCode>General</c:formatCode>
                <c:ptCount val="82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0.31130872089663758</c:v>
                </c:pt>
                <c:pt idx="51">
                  <c:v>0.30486814159660558</c:v>
                </c:pt>
                <c:pt idx="52">
                  <c:v>0.30065172306957966</c:v>
                </c:pt>
                <c:pt idx="53">
                  <c:v>0.28041291413985553</c:v>
                </c:pt>
                <c:pt idx="54">
                  <c:v>0.25720153014857811</c:v>
                </c:pt>
                <c:pt idx="55">
                  <c:v>0.24349816993574402</c:v>
                </c:pt>
                <c:pt idx="56">
                  <c:v>0.22747577953304571</c:v>
                </c:pt>
                <c:pt idx="57">
                  <c:v>0.21222288551152965</c:v>
                </c:pt>
                <c:pt idx="58">
                  <c:v>0.19793976775122951</c:v>
                </c:pt>
                <c:pt idx="59">
                  <c:v>0.1845737210205575</c:v>
                </c:pt>
                <c:pt idx="60">
                  <c:v>0.17213528636583117</c:v>
                </c:pt>
                <c:pt idx="61">
                  <c:v>0.16054013541650999</c:v>
                </c:pt>
                <c:pt idx="62">
                  <c:v>0.11331624791382028</c:v>
                </c:pt>
                <c:pt idx="63">
                  <c:v>7.94689481881201E-2</c:v>
                </c:pt>
                <c:pt idx="64">
                  <c:v>3.9845155080394476E-2</c:v>
                </c:pt>
                <c:pt idx="65">
                  <c:v>1.9859331262291852E-2</c:v>
                </c:pt>
                <c:pt idx="66">
                  <c:v>9.8980424921932316E-3</c:v>
                </c:pt>
                <c:pt idx="67">
                  <c:v>3.4785452847963436E-3</c:v>
                </c:pt>
                <c:pt idx="68">
                  <c:v>6.1032658178699478E-4</c:v>
                </c:pt>
                <c:pt idx="69">
                  <c:v>1.0541046317564677E-4</c:v>
                </c:pt>
                <c:pt idx="70">
                  <c:v>1.8973883371616419E-5</c:v>
                </c:pt>
                <c:pt idx="71">
                  <c:v>3.3685410336355018E-6</c:v>
                </c:pt>
                <c:pt idx="72">
                  <c:v>5.8978324202915618E-7</c:v>
                </c:pt>
                <c:pt idx="73">
                  <c:v>1.0398195111973673E-7</c:v>
                </c:pt>
                <c:pt idx="74">
                  <c:v>1.746300357978092E-8</c:v>
                </c:pt>
                <c:pt idx="75">
                  <c:v>5.6134307742251402E-10</c:v>
                </c:pt>
                <c:pt idx="76">
                  <c:v>6.0206493132514033E-12</c:v>
                </c:pt>
                <c:pt idx="77">
                  <c:v>5.378300086856278E-23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C-479F-AE2D-ECB8AB35F9B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C-479F-AE2D-ECB8AB35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55360"/>
        <c:axId val="209465344"/>
      </c:scatterChart>
      <c:valAx>
        <c:axId val="2094553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65344"/>
        <c:crossesAt val="1.0000000000000002E-2"/>
        <c:crossBetween val="midCat"/>
      </c:valAx>
      <c:valAx>
        <c:axId val="2094653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4553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0.49208171832075487</c:v>
                </c:pt>
                <c:pt idx="51">
                  <c:v>0.48190117689611189</c:v>
                </c:pt>
                <c:pt idx="52">
                  <c:v>0.4752363379929086</c:v>
                </c:pt>
                <c:pt idx="53">
                  <c:v>0.44324511125753302</c:v>
                </c:pt>
                <c:pt idx="54">
                  <c:v>0.40655517309539901</c:v>
                </c:pt>
                <c:pt idx="55">
                  <c:v>0.3848944466599884</c:v>
                </c:pt>
                <c:pt idx="56">
                  <c:v>0.35956805882781601</c:v>
                </c:pt>
                <c:pt idx="57">
                  <c:v>0.33545800409547827</c:v>
                </c:pt>
                <c:pt idx="58">
                  <c:v>0.31288086231087719</c:v>
                </c:pt>
                <c:pt idx="59">
                  <c:v>0.29175332298772283</c:v>
                </c:pt>
                <c:pt idx="60">
                  <c:v>0.27209204822327321</c:v>
                </c:pt>
                <c:pt idx="61">
                  <c:v>0.25376374123946421</c:v>
                </c:pt>
                <c:pt idx="62">
                  <c:v>0.17911754552358769</c:v>
                </c:pt>
                <c:pt idx="63">
                  <c:v>0.12561555122812348</c:v>
                </c:pt>
                <c:pt idx="64">
                  <c:v>6.2982727635270824E-2</c:v>
                </c:pt>
                <c:pt idx="65">
                  <c:v>3.1391391234087372E-2</c:v>
                </c:pt>
                <c:pt idx="66">
                  <c:v>1.5645709325269659E-2</c:v>
                </c:pt>
                <c:pt idx="67">
                  <c:v>5.4984920951426921E-3</c:v>
                </c:pt>
                <c:pt idx="68">
                  <c:v>9.6473543123867236E-4</c:v>
                </c:pt>
                <c:pt idx="69">
                  <c:v>1.6662097258008158E-4</c:v>
                </c:pt>
                <c:pt idx="70">
                  <c:v>2.9991775064414685E-5</c:v>
                </c:pt>
                <c:pt idx="71">
                  <c:v>5.3246097805775699E-6</c:v>
                </c:pt>
                <c:pt idx="72">
                  <c:v>9.322628365135128E-7</c:v>
                </c:pt>
                <c:pt idx="73">
                  <c:v>1.6436294182177358E-7</c:v>
                </c:pt>
                <c:pt idx="74">
                  <c:v>2.7603546678132597E-8</c:v>
                </c:pt>
                <c:pt idx="75">
                  <c:v>8.8730783162751649E-10</c:v>
                </c:pt>
                <c:pt idx="76">
                  <c:v>9.5167634589173583E-12</c:v>
                </c:pt>
                <c:pt idx="77">
                  <c:v>8.501410242418581E-23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C9-4097-90F6-F858E953977C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C9-4097-90F6-F858E953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5936"/>
        <c:axId val="209497472"/>
      </c:scatterChart>
      <c:valAx>
        <c:axId val="209495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97472"/>
        <c:crossesAt val="1.0000000000000002E-2"/>
        <c:crossBetween val="midCat"/>
      </c:valAx>
      <c:valAx>
        <c:axId val="20949747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495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0.59454756129327979</c:v>
                </c:pt>
                <c:pt idx="51">
                  <c:v>0.58224713262195638</c:v>
                </c:pt>
                <c:pt idx="52">
                  <c:v>0.57419447882730934</c:v>
                </c:pt>
                <c:pt idx="53">
                  <c:v>0.53554174061300341</c:v>
                </c:pt>
                <c:pt idx="54">
                  <c:v>0.49121188147347133</c:v>
                </c:pt>
                <c:pt idx="55">
                  <c:v>0.4650407566408683</c:v>
                </c:pt>
                <c:pt idx="56">
                  <c:v>0.43444067222120941</c:v>
                </c:pt>
                <c:pt idx="57">
                  <c:v>0.40531019711907373</c:v>
                </c:pt>
                <c:pt idx="58">
                  <c:v>0.37803183238970672</c:v>
                </c:pt>
                <c:pt idx="59">
                  <c:v>0.3525049198606755</c:v>
                </c:pt>
                <c:pt idx="60">
                  <c:v>0.32874959116646663</c:v>
                </c:pt>
                <c:pt idx="61">
                  <c:v>0.30660479323118717</c:v>
                </c:pt>
                <c:pt idx="62">
                  <c:v>0.21641507073114002</c:v>
                </c:pt>
                <c:pt idx="63">
                  <c:v>0.15177239239461066</c:v>
                </c:pt>
                <c:pt idx="64">
                  <c:v>7.6097578359414816E-2</c:v>
                </c:pt>
                <c:pt idx="65">
                  <c:v>3.7927999372787707E-2</c:v>
                </c:pt>
                <c:pt idx="66">
                  <c:v>1.8903604782934E-2</c:v>
                </c:pt>
                <c:pt idx="67">
                  <c:v>6.6434393805838337E-3</c:v>
                </c:pt>
                <c:pt idx="68">
                  <c:v>1.1656216367751636E-3</c:v>
                </c:pt>
                <c:pt idx="69">
                  <c:v>2.0131634486617676E-4</c:v>
                </c:pt>
                <c:pt idx="70">
                  <c:v>3.6236942075911818E-5</c:v>
                </c:pt>
                <c:pt idx="71">
                  <c:v>6.4333496694083888E-6</c:v>
                </c:pt>
                <c:pt idx="72">
                  <c:v>1.1263872956405391E-6</c:v>
                </c:pt>
                <c:pt idx="73">
                  <c:v>1.9858812589218484E-7</c:v>
                </c:pt>
                <c:pt idx="74">
                  <c:v>3.3351414510041443E-8</c:v>
                </c:pt>
                <c:pt idx="75">
                  <c:v>1.0720713405302651E-9</c:v>
                </c:pt>
                <c:pt idx="76">
                  <c:v>1.149843266929932E-11</c:v>
                </c:pt>
                <c:pt idx="77">
                  <c:v>1.0271653140117259E-22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F-4CAA-A2D2-DA13EDB99B02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F-4CAA-A2D2-DA13EDB9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24224"/>
        <c:axId val="209525760"/>
      </c:scatterChart>
      <c:valAx>
        <c:axId val="209524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525760"/>
        <c:crossesAt val="1.0000000000000002E-2"/>
        <c:crossBetween val="midCat"/>
      </c:valAx>
      <c:valAx>
        <c:axId val="2095257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524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decay'!$J$81:$J$162</c:f>
              <c:numCache>
                <c:formatCode>General</c:formatCode>
                <c:ptCount val="82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34.409278442028956</c:v>
                </c:pt>
                <c:pt idx="51">
                  <c:v>33.697394477376541</c:v>
                </c:pt>
                <c:pt idx="52">
                  <c:v>33.231349328667918</c:v>
                </c:pt>
                <c:pt idx="53">
                  <c:v>30.994332614866565</c:v>
                </c:pt>
                <c:pt idx="54">
                  <c:v>28.428754071225629</c:v>
                </c:pt>
                <c:pt idx="55">
                  <c:v>26.914107337922623</c:v>
                </c:pt>
                <c:pt idx="56">
                  <c:v>25.143135772829879</c:v>
                </c:pt>
                <c:pt idx="57">
                  <c:v>23.457217447376461</c:v>
                </c:pt>
                <c:pt idx="58">
                  <c:v>21.878489506126019</c:v>
                </c:pt>
                <c:pt idx="59">
                  <c:v>20.401126384719703</c:v>
                </c:pt>
                <c:pt idx="60">
                  <c:v>19.026293196029282</c:v>
                </c:pt>
                <c:pt idx="61">
                  <c:v>17.744669037080584</c:v>
                </c:pt>
                <c:pt idx="62">
                  <c:v>12.524963371544079</c:v>
                </c:pt>
                <c:pt idx="63">
                  <c:v>8.7837859402856573</c:v>
                </c:pt>
                <c:pt idx="64">
                  <c:v>4.4041266552964293</c:v>
                </c:pt>
                <c:pt idx="65">
                  <c:v>2.1950726504175853</c:v>
                </c:pt>
                <c:pt idx="66">
                  <c:v>1.0940409865934781</c:v>
                </c:pt>
                <c:pt idx="67">
                  <c:v>0.38448724768460896</c:v>
                </c:pt>
                <c:pt idx="68">
                  <c:v>6.7460035275572289E-2</c:v>
                </c:pt>
                <c:pt idx="69">
                  <c:v>1.1651128717715422E-2</c:v>
                </c:pt>
                <c:pt idx="70">
                  <c:v>2.097203169188776E-3</c:v>
                </c:pt>
                <c:pt idx="71">
                  <c:v>3.7232836277737547E-4</c:v>
                </c:pt>
                <c:pt idx="72">
                  <c:v>6.5189358450905448E-5</c:v>
                </c:pt>
                <c:pt idx="73">
                  <c:v>1.1493233786445814E-5</c:v>
                </c:pt>
                <c:pt idx="74">
                  <c:v>1.9302040459391452E-6</c:v>
                </c:pt>
                <c:pt idx="75">
                  <c:v>6.2045837318350957E-8</c:v>
                </c:pt>
                <c:pt idx="76">
                  <c:v>6.6546866411192631E-10</c:v>
                </c:pt>
                <c:pt idx="77">
                  <c:v>5.9446913244319914E-21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6-4CAD-AE31-B946DE3A592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6-4CAD-AE31-B946DE3A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68896"/>
        <c:axId val="209570432"/>
      </c:scatterChart>
      <c:valAx>
        <c:axId val="209568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570432"/>
        <c:crossesAt val="1"/>
        <c:crossBetween val="midCat"/>
      </c:valAx>
      <c:valAx>
        <c:axId val="20957043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56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4.990624061848278</c:v>
                </c:pt>
                <c:pt idx="51">
                  <c:v>4.8873744325593709</c:v>
                </c:pt>
                <c:pt idx="52">
                  <c:v>4.8197805672311169</c:v>
                </c:pt>
                <c:pt idx="53">
                  <c:v>4.4953300136555008</c:v>
                </c:pt>
                <c:pt idx="54">
                  <c:v>4.1232257850234655</c:v>
                </c:pt>
                <c:pt idx="55">
                  <c:v>3.903545722706641</c:v>
                </c:pt>
                <c:pt idx="56">
                  <c:v>3.6466890344592775</c:v>
                </c:pt>
                <c:pt idx="57">
                  <c:v>3.4021682266343207</c:v>
                </c:pt>
                <c:pt idx="58">
                  <c:v>3.1731940078348617</c:v>
                </c:pt>
                <c:pt idx="59">
                  <c:v>2.9589214547442979</c:v>
                </c:pt>
                <c:pt idx="60">
                  <c:v>2.7595195520259499</c:v>
                </c:pt>
                <c:pt idx="61">
                  <c:v>2.5736364223732524</c:v>
                </c:pt>
                <c:pt idx="62">
                  <c:v>1.8165851306968135</c:v>
                </c:pt>
                <c:pt idx="63">
                  <c:v>1.2739753767742583</c:v>
                </c:pt>
                <c:pt idx="64">
                  <c:v>0.63876202735199583</c:v>
                </c:pt>
                <c:pt idx="65">
                  <c:v>0.31836710569607413</c:v>
                </c:pt>
                <c:pt idx="66">
                  <c:v>0.15867659885807514</c:v>
                </c:pt>
                <c:pt idx="67">
                  <c:v>5.5764938895809163E-2</c:v>
                </c:pt>
                <c:pt idx="68">
                  <c:v>9.7842120062646976E-3</c:v>
                </c:pt>
                <c:pt idx="69">
                  <c:v>1.6898466332063381E-3</c:v>
                </c:pt>
                <c:pt idx="70">
                  <c:v>3.0417239397714091E-4</c:v>
                </c:pt>
                <c:pt idx="71">
                  <c:v>5.4001448746327688E-5</c:v>
                </c:pt>
                <c:pt idx="72">
                  <c:v>9.454879485765749E-6</c:v>
                </c:pt>
                <c:pt idx="73">
                  <c:v>1.6669460006177893E-6</c:v>
                </c:pt>
                <c:pt idx="74">
                  <c:v>2.7995131522940444E-7</c:v>
                </c:pt>
                <c:pt idx="75">
                  <c:v>8.9989521047401449E-9</c:v>
                </c:pt>
                <c:pt idx="76">
                  <c:v>9.6517685865405179E-11</c:v>
                </c:pt>
                <c:pt idx="77">
                  <c:v>8.6220115350438706E-22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D-4EA1-B4D2-E766EA110BD1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D-4EA1-B4D2-E766EA11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01280"/>
        <c:axId val="209602816"/>
      </c:scatterChart>
      <c:valAx>
        <c:axId val="2096012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02816"/>
        <c:crossesAt val="1.0000000000000002E-2"/>
        <c:crossBetween val="midCat"/>
      </c:valAx>
      <c:valAx>
        <c:axId val="20960281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601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0.2801147439480951</c:v>
                </c:pt>
                <c:pt idx="51">
                  <c:v>0.27431952813689114</c:v>
                </c:pt>
                <c:pt idx="52">
                  <c:v>0.27052560616556287</c:v>
                </c:pt>
                <c:pt idx="53">
                  <c:v>0.25231478070318719</c:v>
                </c:pt>
                <c:pt idx="54">
                  <c:v>0.23142924025102499</c:v>
                </c:pt>
                <c:pt idx="55">
                  <c:v>0.21909899384420808</c:v>
                </c:pt>
                <c:pt idx="56">
                  <c:v>0.20468209035316062</c:v>
                </c:pt>
                <c:pt idx="57">
                  <c:v>0.19095757762188059</c:v>
                </c:pt>
                <c:pt idx="58">
                  <c:v>0.17810566694400604</c:v>
                </c:pt>
                <c:pt idx="59">
                  <c:v>0.1660789342948954</c:v>
                </c:pt>
                <c:pt idx="60">
                  <c:v>0.15488686447947697</c:v>
                </c:pt>
                <c:pt idx="61">
                  <c:v>0.14445357905832418</c:v>
                </c:pt>
                <c:pt idx="62">
                  <c:v>0.10196165297944748</c:v>
                </c:pt>
                <c:pt idx="63">
                  <c:v>7.1505944354609732E-2</c:v>
                </c:pt>
                <c:pt idx="64">
                  <c:v>3.5852562629052231E-2</c:v>
                </c:pt>
                <c:pt idx="65">
                  <c:v>1.7869372484956191E-2</c:v>
                </c:pt>
                <c:pt idx="66">
                  <c:v>8.9062318276931333E-3</c:v>
                </c:pt>
                <c:pt idx="67">
                  <c:v>3.1299856263458299E-3</c:v>
                </c:pt>
                <c:pt idx="68">
                  <c:v>5.4917020534976831E-4</c:v>
                </c:pt>
                <c:pt idx="69">
                  <c:v>9.4848049283206961E-5</c:v>
                </c:pt>
                <c:pt idx="70">
                  <c:v>1.7072648870977255E-5</c:v>
                </c:pt>
                <c:pt idx="71">
                  <c:v>3.0310040990748608E-6</c:v>
                </c:pt>
                <c:pt idx="72">
                  <c:v>5.3068536387301336E-7</c:v>
                </c:pt>
                <c:pt idx="73">
                  <c:v>9.356267800412587E-8</c:v>
                </c:pt>
                <c:pt idx="74">
                  <c:v>1.5713163326186262E-8</c:v>
                </c:pt>
                <c:pt idx="75">
                  <c:v>5.0509498078420704E-10</c:v>
                </c:pt>
                <c:pt idx="76">
                  <c:v>5.4173639463914772E-12</c:v>
                </c:pt>
                <c:pt idx="77">
                  <c:v>4.8393798521499623E-23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0A-4475-8DF5-3B81F92C8EEF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0A-4475-8DF5-3B81F92C8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5472"/>
        <c:axId val="209627008"/>
      </c:scatterChart>
      <c:valAx>
        <c:axId val="2096254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27008"/>
        <c:crossesAt val="1.0000000000000002E-2"/>
        <c:crossBetween val="midCat"/>
      </c:valAx>
      <c:valAx>
        <c:axId val="20962700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6254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0.40593325877520431</c:v>
                </c:pt>
                <c:pt idx="51">
                  <c:v>0.39753501880257536</c:v>
                </c:pt>
                <c:pt idx="52">
                  <c:v>0.39203698936059245</c:v>
                </c:pt>
                <c:pt idx="53">
                  <c:v>0.36564644803907448</c:v>
                </c:pt>
                <c:pt idx="54">
                  <c:v>0.33537979596095846</c:v>
                </c:pt>
                <c:pt idx="55">
                  <c:v>0.31751120027451391</c:v>
                </c:pt>
                <c:pt idx="56">
                  <c:v>0.29661868839497879</c:v>
                </c:pt>
                <c:pt idx="57">
                  <c:v>0.27672956688860562</c:v>
                </c:pt>
                <c:pt idx="58">
                  <c:v>0.25810499215388844</c:v>
                </c:pt>
                <c:pt idx="59">
                  <c:v>0.24067623882280254</c:v>
                </c:pt>
                <c:pt idx="60">
                  <c:v>0.22445705196895291</c:v>
                </c:pt>
                <c:pt idx="61">
                  <c:v>0.20933747100349984</c:v>
                </c:pt>
                <c:pt idx="62">
                  <c:v>0.1477595412532911</c:v>
                </c:pt>
                <c:pt idx="63">
                  <c:v>0.10362410990777318</c:v>
                </c:pt>
                <c:pt idx="64">
                  <c:v>5.1956378226738639E-2</c:v>
                </c:pt>
                <c:pt idx="65">
                  <c:v>2.5895718671739579E-2</c:v>
                </c:pt>
                <c:pt idx="66">
                  <c:v>1.2906624115054917E-2</c:v>
                </c:pt>
                <c:pt idx="67">
                  <c:v>4.5358742896359138E-3</c:v>
                </c:pt>
                <c:pt idx="68">
                  <c:v>7.9583976172702847E-4</c:v>
                </c:pt>
                <c:pt idx="69">
                  <c:v>1.3745073604957313E-4</c:v>
                </c:pt>
                <c:pt idx="70">
                  <c:v>2.4741132488923165E-5</c:v>
                </c:pt>
                <c:pt idx="71">
                  <c:v>4.3924334505092994E-6</c:v>
                </c:pt>
                <c:pt idx="72">
                  <c:v>7.6905212522906317E-7</c:v>
                </c:pt>
                <c:pt idx="73">
                  <c:v>1.3558801741970291E-7</c:v>
                </c:pt>
                <c:pt idx="74">
                  <c:v>2.2771009853903816E-8</c:v>
                </c:pt>
                <c:pt idx="75">
                  <c:v>7.3196736683994411E-10</c:v>
                </c:pt>
                <c:pt idx="76">
                  <c:v>7.8506692283840703E-12</c:v>
                </c:pt>
                <c:pt idx="77">
                  <c:v>7.0130733075525408E-23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0-4F70-9EC2-862BAB9D1879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20-4F70-9EC2-862BAB9D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22752"/>
        <c:axId val="209729024"/>
      </c:scatterChart>
      <c:valAx>
        <c:axId val="2097227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29024"/>
        <c:crossesAt val="1.0000000000000002E-2"/>
        <c:crossBetween val="midCat"/>
      </c:valAx>
      <c:valAx>
        <c:axId val="20972902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7227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1.360238082528193</c:v>
                </c:pt>
                <c:pt idx="51">
                  <c:v>1.3320964962205124</c:v>
                </c:pt>
                <c:pt idx="52">
                  <c:v>1.3136731991287414</c:v>
                </c:pt>
                <c:pt idx="53">
                  <c:v>1.2252413730882401</c:v>
                </c:pt>
                <c:pt idx="54">
                  <c:v>1.1238211225980399</c:v>
                </c:pt>
                <c:pt idx="55">
                  <c:v>1.0639454070497836</c:v>
                </c:pt>
                <c:pt idx="56">
                  <c:v>0.99393687810105313</c:v>
                </c:pt>
                <c:pt idx="57">
                  <c:v>0.92729060087157122</c:v>
                </c:pt>
                <c:pt idx="58">
                  <c:v>0.86488168197319637</c:v>
                </c:pt>
                <c:pt idx="59">
                  <c:v>0.80647983019228187</c:v>
                </c:pt>
                <c:pt idx="60">
                  <c:v>0.7521311037715569</c:v>
                </c:pt>
                <c:pt idx="61">
                  <c:v>0.7014670367691862</c:v>
                </c:pt>
                <c:pt idx="62">
                  <c:v>0.49512610934134949</c:v>
                </c:pt>
                <c:pt idx="63">
                  <c:v>0.34723309193715668</c:v>
                </c:pt>
                <c:pt idx="64">
                  <c:v>0.17410015751723731</c:v>
                </c:pt>
                <c:pt idx="65">
                  <c:v>8.6773729302242086E-2</c:v>
                </c:pt>
                <c:pt idx="66">
                  <c:v>4.3248689922932765E-2</c:v>
                </c:pt>
                <c:pt idx="67">
                  <c:v>1.5199220100711196E-2</c:v>
                </c:pt>
                <c:pt idx="68">
                  <c:v>2.6667722540338733E-3</c:v>
                </c:pt>
                <c:pt idx="69">
                  <c:v>4.6058242729427864E-4</c:v>
                </c:pt>
                <c:pt idx="70">
                  <c:v>8.290483691297015E-5</c:v>
                </c:pt>
                <c:pt idx="71">
                  <c:v>1.4718565491235431E-5</c:v>
                </c:pt>
                <c:pt idx="72">
                  <c:v>2.5770098053609186E-6</c:v>
                </c:pt>
                <c:pt idx="73">
                  <c:v>4.5434066029782927E-7</c:v>
                </c:pt>
                <c:pt idx="74">
                  <c:v>7.6303170807833069E-8</c:v>
                </c:pt>
                <c:pt idx="75">
                  <c:v>2.4527428241472128E-9</c:v>
                </c:pt>
                <c:pt idx="76">
                  <c:v>2.6306736457122567E-11</c:v>
                </c:pt>
                <c:pt idx="77">
                  <c:v>2.3500043867500962E-22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B-4637-B1E0-7C387759C65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B-4637-B1E0-7C387759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55520"/>
        <c:axId val="209769600"/>
      </c:scatterChart>
      <c:valAx>
        <c:axId val="209755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69600"/>
        <c:crossesAt val="1.0000000000000002E-2"/>
        <c:crossBetween val="midCat"/>
      </c:valAx>
      <c:valAx>
        <c:axId val="20976960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755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0.40973288589574053</c:v>
                </c:pt>
                <c:pt idx="51">
                  <c:v>0.40125603649736247</c:v>
                </c:pt>
                <c:pt idx="52">
                  <c:v>0.3957065442561985</c:v>
                </c:pt>
                <c:pt idx="53">
                  <c:v>0.36906898149861139</c:v>
                </c:pt>
                <c:pt idx="54">
                  <c:v>0.33851902671100359</c:v>
                </c:pt>
                <c:pt idx="55">
                  <c:v>0.32048317692722061</c:v>
                </c:pt>
                <c:pt idx="56">
                  <c:v>0.29939510641079742</c:v>
                </c:pt>
                <c:pt idx="57">
                  <c:v>0.2793198182283867</c:v>
                </c:pt>
                <c:pt idx="58">
                  <c:v>0.26052091326144367</c:v>
                </c:pt>
                <c:pt idx="59">
                  <c:v>0.24292902285695378</c:v>
                </c:pt>
                <c:pt idx="60">
                  <c:v>0.22655802074552001</c:v>
                </c:pt>
                <c:pt idx="61">
                  <c:v>0.21129691708231899</c:v>
                </c:pt>
                <c:pt idx="62">
                  <c:v>0.14914260398128232</c:v>
                </c:pt>
                <c:pt idx="63">
                  <c:v>0.10459405501533836</c:v>
                </c:pt>
                <c:pt idx="64">
                  <c:v>5.2442701678999733E-2</c:v>
                </c:pt>
                <c:pt idx="65">
                  <c:v>2.6138108455882408E-2</c:v>
                </c:pt>
                <c:pt idx="66">
                  <c:v>1.3027433036132473E-2</c:v>
                </c:pt>
                <c:pt idx="67">
                  <c:v>4.5783310989602945E-3</c:v>
                </c:pt>
                <c:pt idx="68">
                  <c:v>8.0328900190848802E-4</c:v>
                </c:pt>
                <c:pt idx="69">
                  <c:v>1.3873730602909982E-4</c:v>
                </c:pt>
                <c:pt idx="70">
                  <c:v>2.4972715085237969E-5</c:v>
                </c:pt>
                <c:pt idx="71">
                  <c:v>4.433547621134446E-6</c:v>
                </c:pt>
                <c:pt idx="72">
                  <c:v>7.7625062707378285E-7</c:v>
                </c:pt>
                <c:pt idx="73">
                  <c:v>1.3685715193152407E-7</c:v>
                </c:pt>
                <c:pt idx="74">
                  <c:v>2.2984151656731072E-8</c:v>
                </c:pt>
                <c:pt idx="75">
                  <c:v>7.3881874695790749E-10</c:v>
                </c:pt>
                <c:pt idx="76">
                  <c:v>7.9241532681115123E-12</c:v>
                </c:pt>
                <c:pt idx="77">
                  <c:v>7.0787172600044429E-23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C-4489-BF2C-BE107CB43477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C-4489-BF2C-BE107CB4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45952"/>
        <c:axId val="210060032"/>
      </c:scatterChart>
      <c:valAx>
        <c:axId val="21004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060032"/>
        <c:crossesAt val="1.0000000000000002E-2"/>
        <c:crossBetween val="midCat"/>
      </c:valAx>
      <c:valAx>
        <c:axId val="21006003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4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decay'!$E$81:$E$133</c:f>
              <c:numCache>
                <c:formatCode>General</c:formatCode>
                <c:ptCount val="53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1.3331989011622815E-2</c:v>
                </c:pt>
                <c:pt idx="51">
                  <c:v>1.3056167209364271E-2</c:v>
                </c:pt>
                <c:pt idx="52">
                  <c:v>1.2875596471388138E-2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8-4462-9B13-5F5E7A4DD803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E8-4462-9B13-5F5E7A4D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77952"/>
        <c:axId val="210104320"/>
      </c:scatterChart>
      <c:valAx>
        <c:axId val="21007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04320"/>
        <c:crossesAt val="1.0000000000000002E-2"/>
        <c:crossBetween val="midCat"/>
      </c:valAx>
      <c:valAx>
        <c:axId val="210104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77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decay'!$F$81:$F$133</c:f>
              <c:numCache>
                <c:formatCode>General</c:formatCode>
                <c:ptCount val="53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0.31130872089663758</c:v>
                </c:pt>
                <c:pt idx="51">
                  <c:v>0.30486814159660558</c:v>
                </c:pt>
                <c:pt idx="52">
                  <c:v>0.30065172306957966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D6-4CDA-AAA6-25472D0DD7A6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D6-4CDA-AAA6-25472D0D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42336"/>
        <c:axId val="210143872"/>
      </c:scatterChart>
      <c:valAx>
        <c:axId val="21014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43872"/>
        <c:crossesAt val="1.0000000000000002E-2"/>
        <c:crossBetween val="midCat"/>
      </c:valAx>
      <c:valAx>
        <c:axId val="210143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142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0.49208171832075487</c:v>
                </c:pt>
                <c:pt idx="51">
                  <c:v>0.48190117689611189</c:v>
                </c:pt>
                <c:pt idx="52">
                  <c:v>0.4752363379929086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9-4F97-B8D9-9724ECB5E0E5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89-4F97-B8D9-9724ECB5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94432"/>
        <c:axId val="210195968"/>
      </c:scatterChart>
      <c:valAx>
        <c:axId val="21019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95968"/>
        <c:crossesAt val="1.0000000000000002E-2"/>
        <c:crossBetween val="midCat"/>
      </c:valAx>
      <c:valAx>
        <c:axId val="210195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1944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0.59454756129327979</c:v>
                </c:pt>
                <c:pt idx="51">
                  <c:v>0.58224713262195638</c:v>
                </c:pt>
                <c:pt idx="52">
                  <c:v>0.57419447882730934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D-4857-B2C4-FC6420CA43AC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ED-4857-B2C4-FC6420CA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26560"/>
        <c:axId val="210236544"/>
      </c:scatterChart>
      <c:valAx>
        <c:axId val="21022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236544"/>
        <c:crossesAt val="1.0000000000000002E-2"/>
        <c:crossBetween val="midCat"/>
      </c:valAx>
      <c:valAx>
        <c:axId val="210236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226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decay'!$J$81:$J$133</c:f>
              <c:numCache>
                <c:formatCode>General</c:formatCode>
                <c:ptCount val="53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34.409278442028956</c:v>
                </c:pt>
                <c:pt idx="51">
                  <c:v>33.697394477376541</c:v>
                </c:pt>
                <c:pt idx="52">
                  <c:v>33.231349328667918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1-4320-9937-0983790EE04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1-4320-9937-0983790E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66368"/>
        <c:axId val="210280448"/>
      </c:scatterChart>
      <c:valAx>
        <c:axId val="21026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280448"/>
        <c:crossesAt val="1"/>
        <c:crossBetween val="midCat"/>
      </c:valAx>
      <c:valAx>
        <c:axId val="210280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2663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4.990624061848278</c:v>
                </c:pt>
                <c:pt idx="51">
                  <c:v>4.8873744325593709</c:v>
                </c:pt>
                <c:pt idx="52">
                  <c:v>4.8197805672311169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2-4A42-B7D3-B1FE41D757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2-4A42-B7D3-B1FE41D7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37248"/>
        <c:axId val="210438784"/>
      </c:scatterChart>
      <c:valAx>
        <c:axId val="21043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38784"/>
        <c:crossesAt val="1.0000000000000002E-2"/>
        <c:crossBetween val="midCat"/>
      </c:valAx>
      <c:valAx>
        <c:axId val="210438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37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0.2801147439480951</c:v>
                </c:pt>
                <c:pt idx="51">
                  <c:v>0.27431952813689114</c:v>
                </c:pt>
                <c:pt idx="52">
                  <c:v>0.27052560616556287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C-4A09-B8F4-E05650FE1D73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0C-4A09-B8F4-E05650FE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77056"/>
        <c:axId val="210478592"/>
      </c:scatterChart>
      <c:valAx>
        <c:axId val="21047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78592"/>
        <c:crossesAt val="1.0000000000000002E-2"/>
        <c:crossBetween val="midCat"/>
      </c:valAx>
      <c:valAx>
        <c:axId val="210478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77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0.40593325877520431</c:v>
                </c:pt>
                <c:pt idx="51">
                  <c:v>0.39753501880257536</c:v>
                </c:pt>
                <c:pt idx="52">
                  <c:v>0.39203698936059245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B-4F9C-A688-482A2C259743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B-4F9C-A688-482A2C25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9456"/>
        <c:axId val="254984192"/>
      </c:scatterChart>
      <c:valAx>
        <c:axId val="2104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984192"/>
        <c:crossesAt val="1.0000000000000002E-2"/>
        <c:crossBetween val="midCat"/>
      </c:valAx>
      <c:valAx>
        <c:axId val="254984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99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1.360238082528193</c:v>
                </c:pt>
                <c:pt idx="51">
                  <c:v>1.3320964962205124</c:v>
                </c:pt>
                <c:pt idx="52">
                  <c:v>1.3136731991287414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D1F-ADA4-53515DE4C0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F-4D1F-ADA4-53515DE4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53984"/>
        <c:axId val="255355520"/>
      </c:scatterChart>
      <c:valAx>
        <c:axId val="25535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355520"/>
        <c:crossesAt val="1.0000000000000002E-2"/>
        <c:crossBetween val="midCat"/>
      </c:valAx>
      <c:valAx>
        <c:axId val="255355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5353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0.40973288589574053</c:v>
                </c:pt>
                <c:pt idx="51">
                  <c:v>0.40125603649736247</c:v>
                </c:pt>
                <c:pt idx="52">
                  <c:v>0.3957065442561985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9-4F9B-ACBE-D3D87D8FF54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C9-4F9B-ACBE-D3D87D8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69216"/>
        <c:axId val="255370752"/>
      </c:scatterChart>
      <c:valAx>
        <c:axId val="25536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370752"/>
        <c:crossesAt val="1.0000000000000002E-2"/>
        <c:crossBetween val="midCat"/>
      </c:valAx>
      <c:valAx>
        <c:axId val="255370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5369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68-4C55-9603-5298F00F060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68-4C55-9603-5298F00F060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68-4C55-9603-5298F00F060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68-4C55-9603-5298F00F060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68-4C55-9603-5298F00F060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68-4C55-9603-5298F00F060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68-4C55-9603-5298F00F060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768-4C55-9603-5298F00F060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68-4C55-9603-5298F00F060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768-4C55-9603-5298F00F06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768-4C55-9603-5298F00F060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768-4C55-9603-5298F00F060F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768-4C55-9603-5298F00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143360"/>
        <c:axId val="256144896"/>
      </c:barChart>
      <c:catAx>
        <c:axId val="25614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4896"/>
        <c:crosses val="autoZero"/>
        <c:auto val="1"/>
        <c:lblAlgn val="ctr"/>
        <c:lblOffset val="100"/>
        <c:noMultiLvlLbl val="0"/>
      </c:catAx>
      <c:valAx>
        <c:axId val="2561448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A-4D38-944D-3776445FE1F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A-4D38-944D-3776445FE1F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FA-4D38-944D-3776445FE1F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FA-4D38-944D-3776445FE1F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FA-4D38-944D-3776445FE1F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BFA-4D38-944D-3776445FE1F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BFA-4D38-944D-3776445FE1F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BFA-4D38-944D-3776445FE1F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BFA-4D38-944D-3776445FE1F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BFA-4D38-944D-3776445FE1F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BFA-4D38-944D-3776445FE1F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BFA-4D38-944D-3776445FE1F1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BFA-4D38-944D-3776445F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344448"/>
        <c:axId val="256345984"/>
      </c:barChart>
      <c:catAx>
        <c:axId val="2563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45984"/>
        <c:crosses val="autoZero"/>
        <c:auto val="1"/>
        <c:lblAlgn val="ctr"/>
        <c:lblOffset val="100"/>
        <c:noMultiLvlLbl val="0"/>
      </c:catAx>
      <c:valAx>
        <c:axId val="2563459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4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CF-40FF-8F7F-6B7AC4B329A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CF-40FF-8F7F-6B7AC4B329A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CF-40FF-8F7F-6B7AC4B329A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CF-40FF-8F7F-6B7AC4B329A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7CF-40FF-8F7F-6B7AC4B329A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7CF-40FF-8F7F-6B7AC4B329A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7CF-40FF-8F7F-6B7AC4B329A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7CF-40FF-8F7F-6B7AC4B329A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7CF-40FF-8F7F-6B7AC4B329A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7CF-40FF-8F7F-6B7AC4B329A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7CF-40FF-8F7F-6B7AC4B329A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7CF-40FF-8F7F-6B7AC4B329A9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7CF-40FF-8F7F-6B7AC4B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520576"/>
        <c:axId val="256522112"/>
      </c:barChart>
      <c:catAx>
        <c:axId val="25652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22112"/>
        <c:crosses val="autoZero"/>
        <c:auto val="1"/>
        <c:lblAlgn val="ctr"/>
        <c:lblOffset val="100"/>
        <c:noMultiLvlLbl val="0"/>
      </c:catAx>
      <c:valAx>
        <c:axId val="256522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2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F7-4442-BF0A-7A203EC7B2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F7-4442-BF0A-7A203EC7B2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F7-4442-BF0A-7A203EC7B2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F7-4442-BF0A-7A203EC7B2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0F7-4442-BF0A-7A203EC7B2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0F7-4442-BF0A-7A203EC7B2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0F7-4442-BF0A-7A203EC7B2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0F7-4442-BF0A-7A203EC7B2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0F7-4442-BF0A-7A203EC7B2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0F7-4442-BF0A-7A203EC7B2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0F7-4442-BF0A-7A203EC7B2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0F7-4442-BF0A-7A203EC7B217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F7-4442-BF0A-7A203EC7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586112"/>
        <c:axId val="256587648"/>
      </c:barChart>
      <c:catAx>
        <c:axId val="25658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87648"/>
        <c:crosses val="autoZero"/>
        <c:auto val="1"/>
        <c:lblAlgn val="ctr"/>
        <c:lblOffset val="100"/>
        <c:noMultiLvlLbl val="0"/>
      </c:catAx>
      <c:valAx>
        <c:axId val="256587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8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plus>
            <c:minus>
              <c:numRef>
                <c:f>'Ac-227 Dose 20 nCi decay'!$R$13:$R$17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decay'!$E$13:$E$17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A-449B-9E2D-8F415DB73D58}"/>
            </c:ext>
          </c:extLst>
        </c:ser>
        <c:ser>
          <c:idx val="1"/>
          <c:order val="1"/>
          <c:tx>
            <c:strRef>
              <c:f>'Ac-227 Dose 20 nCi decay'!$F$12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plus>
            <c:minus>
              <c:numRef>
                <c:f>'Ac-227 Dose 20 nCi decay'!$S$13:$S$17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decay'!$F$13:$F$17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A-449B-9E2D-8F415DB73D58}"/>
            </c:ext>
          </c:extLst>
        </c:ser>
        <c:ser>
          <c:idx val="2"/>
          <c:order val="2"/>
          <c:tx>
            <c:strRef>
              <c:f>'Ac-227 Dose 20 nCi decay'!$G$12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plus>
            <c:minus>
              <c:numRef>
                <c:f>'Ac-227 Dose 20 nCi decay'!$T$13:$T$17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decay'!$G$13:$G$17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A-449B-9E2D-8F415DB73D58}"/>
            </c:ext>
          </c:extLst>
        </c:ser>
        <c:ser>
          <c:idx val="3"/>
          <c:order val="3"/>
          <c:tx>
            <c:strRef>
              <c:f>'Ac-227 Dose 20 nCi decay'!$H$12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plus>
            <c:minus>
              <c:numRef>
                <c:f>'Ac-227 Dose 20 nCi decay'!$U$13:$U$17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decay'!$H$13:$H$17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FA-449B-9E2D-8F415DB73D58}"/>
            </c:ext>
          </c:extLst>
        </c:ser>
        <c:ser>
          <c:idx val="4"/>
          <c:order val="4"/>
          <c:tx>
            <c:strRef>
              <c:f>'Ac-227 Dose 20 nCi decay'!$I$12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plus>
            <c:minus>
              <c:numRef>
                <c:f>'Ac-227 Dose 20 nCi decay'!$V$13:$V$17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decay'!$I$13:$I$17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FA-449B-9E2D-8F415DB73D58}"/>
            </c:ext>
          </c:extLst>
        </c:ser>
        <c:ser>
          <c:idx val="5"/>
          <c:order val="5"/>
          <c:tx>
            <c:strRef>
              <c:f>'Ac-227 Dose 20 nCi decay'!$J$12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plus>
            <c:minus>
              <c:numRef>
                <c:f>'Ac-227 Dose 20 nCi decay'!$W$13:$W$17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decay'!$J$13:$J$17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FA-449B-9E2D-8F415DB73D58}"/>
            </c:ext>
          </c:extLst>
        </c:ser>
        <c:ser>
          <c:idx val="6"/>
          <c:order val="6"/>
          <c:tx>
            <c:strRef>
              <c:f>'Ac-227 Dose 20 nCi decay'!$K$12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plus>
            <c:minus>
              <c:numRef>
                <c:f>'Ac-227 Dose 20 nCi decay'!$X$13:$X$17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decay'!$K$13:$K$17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FA-449B-9E2D-8F415DB73D58}"/>
            </c:ext>
          </c:extLst>
        </c:ser>
        <c:ser>
          <c:idx val="7"/>
          <c:order val="7"/>
          <c:tx>
            <c:strRef>
              <c:f>'Ac-227 Dose 20 nCi decay'!$L$12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plus>
            <c:minus>
              <c:numRef>
                <c:f>'Ac-227 Dose 20 nCi decay'!$Y$13:$Y$17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decay'!$L$13:$L$17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FA-449B-9E2D-8F415DB73D58}"/>
            </c:ext>
          </c:extLst>
        </c:ser>
        <c:ser>
          <c:idx val="8"/>
          <c:order val="8"/>
          <c:tx>
            <c:strRef>
              <c:f>'Ac-227 Dose 20 nCi decay'!$M$12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plus>
            <c:minus>
              <c:numRef>
                <c:f>'Ac-227 Dose 20 nCi decay'!$Z$13:$Z$17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decay'!$M$13:$M$17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FA-449B-9E2D-8F415DB73D58}"/>
            </c:ext>
          </c:extLst>
        </c:ser>
        <c:ser>
          <c:idx val="9"/>
          <c:order val="9"/>
          <c:tx>
            <c:strRef>
              <c:f>'Ac-227 Dose 20 nCi decay'!$N$12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'Ac-227 Dose 20 nCi decay'!$AA$13:$AA$17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plus>
            <c:minus>
              <c:numRef>
                <c:f>'Ac-227 Dose 20 nCi decay'!$AA$13:$AA$17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decay'!$N$13:$N$17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FA-449B-9E2D-8F415DB7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681088"/>
        <c:axId val="256682624"/>
      </c:barChart>
      <c:catAx>
        <c:axId val="25668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82624"/>
        <c:crosses val="autoZero"/>
        <c:auto val="1"/>
        <c:lblAlgn val="ctr"/>
        <c:lblOffset val="100"/>
        <c:noMultiLvlLbl val="0"/>
      </c:catAx>
      <c:valAx>
        <c:axId val="2566826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8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9-42F6-BD22-A495EF8CE3FD}"/>
            </c:ext>
          </c:extLst>
        </c:ser>
        <c:ser>
          <c:idx val="1"/>
          <c:order val="1"/>
          <c:tx>
            <c:strRef>
              <c:f>'Ac-227 Dose 20 nCi decay'!$D$14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9-42F6-BD22-A495EF8CE3FD}"/>
            </c:ext>
          </c:extLst>
        </c:ser>
        <c:ser>
          <c:idx val="2"/>
          <c:order val="2"/>
          <c:tx>
            <c:strRef>
              <c:f>'Ac-227 Dose 20 nCi decay'!$D$15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9-42F6-BD22-A495EF8CE3FD}"/>
            </c:ext>
          </c:extLst>
        </c:ser>
        <c:ser>
          <c:idx val="3"/>
          <c:order val="3"/>
          <c:tx>
            <c:strRef>
              <c:f>'Ac-227 Dose 20 nCi decay'!$D$16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9-42F6-BD22-A495EF8CE3FD}"/>
            </c:ext>
          </c:extLst>
        </c:ser>
        <c:ser>
          <c:idx val="4"/>
          <c:order val="4"/>
          <c:tx>
            <c:strRef>
              <c:f>'Ac-227 Dose 20 nCi decay'!$D$17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99-42F6-BD22-A495EF8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747392"/>
        <c:axId val="256748928"/>
      </c:barChart>
      <c:catAx>
        <c:axId val="25674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48928"/>
        <c:crosses val="autoZero"/>
        <c:auto val="1"/>
        <c:lblAlgn val="ctr"/>
        <c:lblOffset val="100"/>
        <c:noMultiLvlLbl val="0"/>
      </c:catAx>
      <c:valAx>
        <c:axId val="256748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4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4AB-4B5A-9472-3CE0E12ECE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AB-4B5A-9472-3CE0E12ECE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4AB-4B5A-9472-3CE0E12ECE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4AB-4B5A-9472-3CE0E12ECE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4AB-4B5A-9472-3CE0E12ECE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4AB-4B5A-9472-3CE0E12ECE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4AB-4B5A-9472-3CE0E12ECE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4AB-4B5A-9472-3CE0E12ECE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4AB-4B5A-9472-3CE0E12ECE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4AB-4B5A-9472-3CE0E12ECE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4AB-4B5A-9472-3CE0E12ECE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4AB-4B5A-9472-3CE0E12ECE4A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4AB-4B5A-9472-3CE0E12E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837504"/>
        <c:axId val="256839040"/>
      </c:barChart>
      <c:catAx>
        <c:axId val="2568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39040"/>
        <c:crosses val="autoZero"/>
        <c:auto val="1"/>
        <c:lblAlgn val="ctr"/>
        <c:lblOffset val="100"/>
        <c:noMultiLvlLbl val="0"/>
      </c:catAx>
      <c:valAx>
        <c:axId val="256839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3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decay'!$E$81:$E$133</c:f>
              <c:numCache>
                <c:formatCode>General</c:formatCode>
                <c:ptCount val="53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1.2746095633298588E-3</c:v>
                </c:pt>
                <c:pt idx="51">
                  <c:v>1.2971973143663894E-3</c:v>
                </c:pt>
                <c:pt idx="52">
                  <c:v>1.3123474634450726E-3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06-44B0-AD48-FAC330A80709}"/>
            </c:ext>
          </c:extLst>
        </c:ser>
        <c:ser>
          <c:idx val="0"/>
          <c:order val="1"/>
          <c:tx>
            <c:strRef>
              <c:f>'Ac-227 Dose 20 nCi decay'!$E$55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06-44B0-AD48-FAC330A8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881792"/>
        <c:axId val="256883328"/>
      </c:scatterChart>
      <c:valAx>
        <c:axId val="25688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6883328"/>
        <c:crosses val="autoZero"/>
        <c:crossBetween val="midCat"/>
      </c:valAx>
      <c:valAx>
        <c:axId val="25688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6881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decay'!$F$81:$F$133</c:f>
              <c:numCache>
                <c:formatCode>General</c:formatCode>
                <c:ptCount val="53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0.18729317007947377</c:v>
                </c:pt>
                <c:pt idx="51">
                  <c:v>0.19061225038320664</c:v>
                </c:pt>
                <c:pt idx="52">
                  <c:v>0.19283843754652144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A-4862-A1B2-B576268DDD83}"/>
            </c:ext>
          </c:extLst>
        </c:ser>
        <c:ser>
          <c:idx val="0"/>
          <c:order val="1"/>
          <c:tx>
            <c:strRef>
              <c:f>'Ac-227 Dose 20 nCi decay'!$F$55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CA-4862-A1B2-B576268D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92544"/>
        <c:axId val="266094080"/>
      </c:scatterChart>
      <c:valAx>
        <c:axId val="26609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094080"/>
        <c:crosses val="autoZero"/>
        <c:crossBetween val="midCat"/>
      </c:valAx>
      <c:valAx>
        <c:axId val="2660940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6092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decay'!$H$81:$H$133</c:f>
              <c:numCache>
                <c:formatCode>General</c:formatCode>
                <c:ptCount val="53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0.28469621726949734</c:v>
                </c:pt>
                <c:pt idx="51">
                  <c:v>0.28974140715488123</c:v>
                </c:pt>
                <c:pt idx="52">
                  <c:v>0.29312533762100934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0-406E-B102-E2DEF18111AA}"/>
            </c:ext>
          </c:extLst>
        </c:ser>
        <c:ser>
          <c:idx val="0"/>
          <c:order val="1"/>
          <c:tx>
            <c:strRef>
              <c:f>'Ac-227 Dose 20 nCi decay'!$H$55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0-406E-B102-E2DEF181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123904"/>
        <c:axId val="266125696"/>
      </c:scatterChart>
      <c:valAx>
        <c:axId val="26612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125696"/>
        <c:crosses val="autoZero"/>
        <c:crossBetween val="midCat"/>
      </c:valAx>
      <c:valAx>
        <c:axId val="266125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6123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0.51024413810784686</c:v>
                </c:pt>
                <c:pt idx="51">
                  <c:v>0.51928633258920631</c:v>
                </c:pt>
                <c:pt idx="52">
                  <c:v>0.52535115038224334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F-4FBA-82C8-FA48C801879D}"/>
            </c:ext>
          </c:extLst>
        </c:ser>
        <c:ser>
          <c:idx val="0"/>
          <c:order val="1"/>
          <c:tx>
            <c:strRef>
              <c:f>'Ac-227 Dose 20 nCi decay'!$I$55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4F-4FBA-82C8-FA48C801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03232"/>
        <c:axId val="268704768"/>
      </c:scatterChart>
      <c:valAx>
        <c:axId val="26870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704768"/>
        <c:crosses val="autoZero"/>
        <c:crossBetween val="midCat"/>
      </c:valAx>
      <c:valAx>
        <c:axId val="26870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870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decay'!$J$81:$J$133</c:f>
              <c:numCache>
                <c:formatCode>General</c:formatCode>
                <c:ptCount val="53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12.08497631262972</c:v>
                </c:pt>
                <c:pt idx="51">
                  <c:v>12.299137922651633</c:v>
                </c:pt>
                <c:pt idx="52">
                  <c:v>12.442781276676362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B-4EA2-B0F2-B94682EDF961}"/>
            </c:ext>
          </c:extLst>
        </c:ser>
        <c:ser>
          <c:idx val="0"/>
          <c:order val="1"/>
          <c:tx>
            <c:strRef>
              <c:f>'Ac-227 Dose 20 nCi decay'!$J$55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B-4EA2-B0F2-B94682ED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34848"/>
        <c:axId val="268736384"/>
      </c:scatterChart>
      <c:valAx>
        <c:axId val="26873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736384"/>
        <c:crosses val="autoZero"/>
        <c:crossBetween val="midCat"/>
      </c:valAx>
      <c:valAx>
        <c:axId val="2687363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8734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4.2239441010921031</c:v>
                </c:pt>
                <c:pt idx="51">
                  <c:v>4.2987979233860747</c:v>
                </c:pt>
                <c:pt idx="52">
                  <c:v>4.3490041862862139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9-4E43-8266-2C50FF7CB1FA}"/>
            </c:ext>
          </c:extLst>
        </c:ser>
        <c:ser>
          <c:idx val="0"/>
          <c:order val="1"/>
          <c:tx>
            <c:strRef>
              <c:f>'Ac-227 Dose 20 nCi decay'!$K$55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9-4E43-8266-2C50FF7C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49824"/>
        <c:axId val="269136640"/>
      </c:scatterChart>
      <c:valAx>
        <c:axId val="26874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9136640"/>
        <c:crosses val="autoZero"/>
        <c:crossBetween val="midCat"/>
      </c:valAx>
      <c:valAx>
        <c:axId val="269136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8749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0.22365249207830226</c:v>
                </c:pt>
                <c:pt idx="51">
                  <c:v>0.22761590719388219</c:v>
                </c:pt>
                <c:pt idx="52">
                  <c:v>0.23027426524664416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32-4235-A960-7D6794D919C9}"/>
            </c:ext>
          </c:extLst>
        </c:ser>
        <c:ser>
          <c:idx val="0"/>
          <c:order val="1"/>
          <c:tx>
            <c:strRef>
              <c:f>'Ac-227 Dose 20 nCi decay'!$L$55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32-4235-A960-7D6794D9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17152"/>
        <c:axId val="270818688"/>
      </c:scatterChart>
      <c:valAx>
        <c:axId val="27081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0818688"/>
        <c:crosses val="autoZero"/>
        <c:crossBetween val="midCat"/>
      </c:valAx>
      <c:valAx>
        <c:axId val="270818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0817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0.41182612308333105</c:v>
                </c:pt>
                <c:pt idx="51">
                  <c:v>0.41912422142353511</c:v>
                </c:pt>
                <c:pt idx="52">
                  <c:v>0.42401923189474872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7-498F-B363-DB9BC354ADBB}"/>
            </c:ext>
          </c:extLst>
        </c:ser>
        <c:ser>
          <c:idx val="1"/>
          <c:order val="1"/>
          <c:tx>
            <c:strRef>
              <c:f>'Ac-227 Dose 20 nCi decay'!$M$55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7-498F-B363-DB9BC354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56576"/>
        <c:axId val="270858496"/>
      </c:scatterChart>
      <c:valAx>
        <c:axId val="27085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0858496"/>
        <c:crosses val="autoZero"/>
        <c:crossBetween val="midCat"/>
      </c:valAx>
      <c:valAx>
        <c:axId val="270858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085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1.3071180689554183</c:v>
                </c:pt>
                <c:pt idx="51">
                  <c:v>1.3302819132935881</c:v>
                </c:pt>
                <c:pt idx="52">
                  <c:v>1.3458184620359188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5E-4023-9E90-6108D8AF181A}"/>
            </c:ext>
          </c:extLst>
        </c:ser>
        <c:ser>
          <c:idx val="0"/>
          <c:order val="1"/>
          <c:tx>
            <c:strRef>
              <c:f>'Ac-227 Dose 20 nCi decay'!$N$55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5E-4023-9E90-6108D8AF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34784"/>
        <c:axId val="271336576"/>
      </c:scatterChart>
      <c:valAx>
        <c:axId val="27133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336576"/>
        <c:crosses val="autoZero"/>
        <c:crossBetween val="midCat"/>
      </c:valAx>
      <c:valAx>
        <c:axId val="271336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334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0.2703086343657965</c:v>
                </c:pt>
                <c:pt idx="51">
                  <c:v>0.27509885743624674</c:v>
                </c:pt>
                <c:pt idx="52">
                  <c:v>0.27831177551384106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1-4BAF-8EBE-61FB2DA53DBB}"/>
            </c:ext>
          </c:extLst>
        </c:ser>
        <c:ser>
          <c:idx val="0"/>
          <c:order val="1"/>
          <c:tx>
            <c:strRef>
              <c:f>'Ac-227 Dose 20 nCi decay'!$G$55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91-4BAF-8EBE-61FB2DA5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82784"/>
        <c:axId val="271388672"/>
      </c:scatterChart>
      <c:valAx>
        <c:axId val="27138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388672"/>
        <c:crosses val="autoZero"/>
        <c:crossBetween val="midCat"/>
      </c:valAx>
      <c:valAx>
        <c:axId val="271388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382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decay'!$E$81:$E$162</c:f>
              <c:numCache>
                <c:formatCode>General</c:formatCode>
                <c:ptCount val="82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1.2746095633298588E-3</c:v>
                </c:pt>
                <c:pt idx="51">
                  <c:v>1.2971973143663894E-3</c:v>
                </c:pt>
                <c:pt idx="52">
                  <c:v>1.3123474634450726E-3</c:v>
                </c:pt>
                <c:pt idx="53">
                  <c:v>1.3890766112599577E-3</c:v>
                </c:pt>
                <c:pt idx="54">
                  <c:v>1.4672012734265048E-3</c:v>
                </c:pt>
                <c:pt idx="55">
                  <c:v>1.5465195999592011E-3</c:v>
                </c:pt>
                <c:pt idx="56">
                  <c:v>1.6266024081646009E-3</c:v>
                </c:pt>
                <c:pt idx="57">
                  <c:v>1.7073457553591336E-3</c:v>
                </c:pt>
                <c:pt idx="58">
                  <c:v>1.7883506357574855E-3</c:v>
                </c:pt>
                <c:pt idx="59">
                  <c:v>1.8696378378963707E-3</c:v>
                </c:pt>
                <c:pt idx="60">
                  <c:v>1.9508231091455623E-3</c:v>
                </c:pt>
                <c:pt idx="61">
                  <c:v>2.0317978126357817E-3</c:v>
                </c:pt>
                <c:pt idx="62">
                  <c:v>2.4286375665439138E-3</c:v>
                </c:pt>
                <c:pt idx="63">
                  <c:v>2.8024288686180191E-3</c:v>
                </c:pt>
                <c:pt idx="64">
                  <c:v>3.4554571606161587E-3</c:v>
                </c:pt>
                <c:pt idx="65">
                  <c:v>3.971079930915368E-3</c:v>
                </c:pt>
                <c:pt idx="66">
                  <c:v>4.3615691221563996E-3</c:v>
                </c:pt>
                <c:pt idx="67">
                  <c:v>4.7621803189831979E-3</c:v>
                </c:pt>
                <c:pt idx="68">
                  <c:v>5.1099564438548224E-3</c:v>
                </c:pt>
                <c:pt idx="69">
                  <c:v>5.2480996233081152E-3</c:v>
                </c:pt>
                <c:pt idx="70">
                  <c:v>5.2988638887674086E-3</c:v>
                </c:pt>
                <c:pt idx="71">
                  <c:v>5.3118064293666729E-3</c:v>
                </c:pt>
                <c:pt idx="72">
                  <c:v>5.3104652334496506E-3</c:v>
                </c:pt>
                <c:pt idx="73">
                  <c:v>5.302418057947518E-3</c:v>
                </c:pt>
                <c:pt idx="74">
                  <c:v>5.2923590885698502E-3</c:v>
                </c:pt>
                <c:pt idx="75">
                  <c:v>5.2702293559389836E-3</c:v>
                </c:pt>
                <c:pt idx="76">
                  <c:v>5.240723045764493E-3</c:v>
                </c:pt>
                <c:pt idx="77">
                  <c:v>5.0766277253168181E-3</c:v>
                </c:pt>
                <c:pt idx="78">
                  <c:v>4.7632572993045671E-3</c:v>
                </c:pt>
                <c:pt idx="79">
                  <c:v>4.1932490345701059E-3</c:v>
                </c:pt>
                <c:pt idx="80">
                  <c:v>3.2564236865300546E-3</c:v>
                </c:pt>
                <c:pt idx="81">
                  <c:v>2.7054604038173093E-3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9-4566-B852-B9523876F26A}"/>
            </c:ext>
          </c:extLst>
        </c:ser>
        <c:ser>
          <c:idx val="0"/>
          <c:order val="1"/>
          <c:tx>
            <c:strRef>
              <c:f>'Ac-227 Dose 20 nCi decay'!$E$55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9-4566-B852-B9523876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23744"/>
        <c:axId val="271433728"/>
      </c:scatterChart>
      <c:valAx>
        <c:axId val="2714237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433728"/>
        <c:crossesAt val="1.0000000000000002E-2"/>
        <c:crossBetween val="midCat"/>
      </c:valAx>
      <c:valAx>
        <c:axId val="27143372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4237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decay'!$F$81:$F$162</c:f>
              <c:numCache>
                <c:formatCode>General</c:formatCode>
                <c:ptCount val="82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0.18729317007947377</c:v>
                </c:pt>
                <c:pt idx="51">
                  <c:v>0.19061225038320664</c:v>
                </c:pt>
                <c:pt idx="52">
                  <c:v>0.19283843754652144</c:v>
                </c:pt>
                <c:pt idx="53">
                  <c:v>0.20411314138147715</c:v>
                </c:pt>
                <c:pt idx="54">
                  <c:v>0.21559290432969677</c:v>
                </c:pt>
                <c:pt idx="55">
                  <c:v>0.22724806623111662</c:v>
                </c:pt>
                <c:pt idx="56">
                  <c:v>0.2390155622935749</c:v>
                </c:pt>
                <c:pt idx="57">
                  <c:v>0.25088011901271984</c:v>
                </c:pt>
                <c:pt idx="58">
                  <c:v>0.26278310583958836</c:v>
                </c:pt>
                <c:pt idx="59">
                  <c:v>0.27472757747505089</c:v>
                </c:pt>
                <c:pt idx="60">
                  <c:v>0.28665707122237499</c:v>
                </c:pt>
                <c:pt idx="61">
                  <c:v>0.29855562380604467</c:v>
                </c:pt>
                <c:pt idx="62">
                  <c:v>0.35686789264611257</c:v>
                </c:pt>
                <c:pt idx="63">
                  <c:v>0.41179338506961144</c:v>
                </c:pt>
                <c:pt idx="64">
                  <c:v>0.50775040789344184</c:v>
                </c:pt>
                <c:pt idx="65">
                  <c:v>0.58351684335169129</c:v>
                </c:pt>
                <c:pt idx="66">
                  <c:v>0.64089595034523872</c:v>
                </c:pt>
                <c:pt idx="67">
                  <c:v>0.69976240104642928</c:v>
                </c:pt>
                <c:pt idx="68">
                  <c:v>0.75086518167753991</c:v>
                </c:pt>
                <c:pt idx="69">
                  <c:v>0.77116416165464907</c:v>
                </c:pt>
                <c:pt idx="70">
                  <c:v>0.77862354410254819</c:v>
                </c:pt>
                <c:pt idx="71">
                  <c:v>0.78052534174118016</c:v>
                </c:pt>
                <c:pt idx="72">
                  <c:v>0.78032826426567425</c:v>
                </c:pt>
                <c:pt idx="73">
                  <c:v>0.77914579941263884</c:v>
                </c:pt>
                <c:pt idx="74">
                  <c:v>0.77766771834634441</c:v>
                </c:pt>
                <c:pt idx="75">
                  <c:v>0.77441594000049685</c:v>
                </c:pt>
                <c:pt idx="76">
                  <c:v>0.77008023553936666</c:v>
                </c:pt>
                <c:pt idx="77">
                  <c:v>0.74596780641121774</c:v>
                </c:pt>
                <c:pt idx="78">
                  <c:v>0.69992065425926053</c:v>
                </c:pt>
                <c:pt idx="79">
                  <c:v>0.61616272716924625</c:v>
                </c:pt>
                <c:pt idx="80">
                  <c:v>0.47850411052836395</c:v>
                </c:pt>
                <c:pt idx="81">
                  <c:v>0.39754468359053369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0B-4327-B6C4-BE8F968C5D75}"/>
            </c:ext>
          </c:extLst>
        </c:ser>
        <c:ser>
          <c:idx val="0"/>
          <c:order val="1"/>
          <c:tx>
            <c:strRef>
              <c:f>'Ac-227 Dose 20 nCi decay'!$F$55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0B-4327-B6C4-BE8F968C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64320"/>
        <c:axId val="271465856"/>
      </c:scatterChart>
      <c:valAx>
        <c:axId val="271464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465856"/>
        <c:crossesAt val="1.0000000000000002E-2"/>
        <c:crossBetween val="midCat"/>
      </c:valAx>
      <c:valAx>
        <c:axId val="2714658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464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decay'!$H$81:$H$162</c:f>
              <c:numCache>
                <c:formatCode>General</c:formatCode>
                <c:ptCount val="82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0.28469621726949734</c:v>
                </c:pt>
                <c:pt idx="51">
                  <c:v>0.28974140715488123</c:v>
                </c:pt>
                <c:pt idx="52">
                  <c:v>0.29312533762100934</c:v>
                </c:pt>
                <c:pt idx="53">
                  <c:v>0.31026352547529013</c:v>
                </c:pt>
                <c:pt idx="54">
                  <c:v>0.32771341478583921</c:v>
                </c:pt>
                <c:pt idx="55">
                  <c:v>0.34542992043091847</c:v>
                </c:pt>
                <c:pt idx="56">
                  <c:v>0.36331718035766331</c:v>
                </c:pt>
                <c:pt idx="57">
                  <c:v>0.38135197797514536</c:v>
                </c:pt>
                <c:pt idx="58">
                  <c:v>0.39944519153109187</c:v>
                </c:pt>
                <c:pt idx="59">
                  <c:v>0.4176014643436885</c:v>
                </c:pt>
                <c:pt idx="60">
                  <c:v>0.43573496991872979</c:v>
                </c:pt>
                <c:pt idx="61">
                  <c:v>0.45382144317408435</c:v>
                </c:pt>
                <c:pt idx="62">
                  <c:v>0.54245939164879342</c:v>
                </c:pt>
                <c:pt idx="63">
                  <c:v>0.62594924831574661</c:v>
                </c:pt>
                <c:pt idx="64">
                  <c:v>0.77180935312787236</c:v>
                </c:pt>
                <c:pt idx="65">
                  <c:v>0.88697862257749627</c:v>
                </c:pt>
                <c:pt idx="66">
                  <c:v>0.9741981122387211</c:v>
                </c:pt>
                <c:pt idx="67">
                  <c:v>1.0636784485029798</c:v>
                </c:pt>
                <c:pt idx="68">
                  <c:v>1.1413575669217491</c:v>
                </c:pt>
                <c:pt idx="69">
                  <c:v>1.1722131651876124</c:v>
                </c:pt>
                <c:pt idx="70">
                  <c:v>1.1835518486280294</c:v>
                </c:pt>
                <c:pt idx="71">
                  <c:v>1.1864426886597339</c:v>
                </c:pt>
                <c:pt idx="72">
                  <c:v>1.1861431197445316</c:v>
                </c:pt>
                <c:pt idx="73">
                  <c:v>1.1843457062533163</c:v>
                </c:pt>
                <c:pt idx="74">
                  <c:v>1.1820989393892969</c:v>
                </c:pt>
                <c:pt idx="75">
                  <c:v>1.1771560522884548</c:v>
                </c:pt>
                <c:pt idx="76">
                  <c:v>1.1705655361539984</c:v>
                </c:pt>
                <c:pt idx="77">
                  <c:v>1.1339132793789652</c:v>
                </c:pt>
                <c:pt idx="78">
                  <c:v>1.0639190023418874</c:v>
                </c:pt>
                <c:pt idx="79">
                  <c:v>0.93660221338080007</c:v>
                </c:pt>
                <c:pt idx="80">
                  <c:v>0.72735332611181269</c:v>
                </c:pt>
                <c:pt idx="81">
                  <c:v>0.60429041574660158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35-43A7-AC5A-37B0A28B3E49}"/>
            </c:ext>
          </c:extLst>
        </c:ser>
        <c:ser>
          <c:idx val="0"/>
          <c:order val="1"/>
          <c:tx>
            <c:strRef>
              <c:f>'Ac-227 Dose 20 nCi decay'!$H$55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35-43A7-AC5A-37B0A28B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04896"/>
        <c:axId val="271506432"/>
      </c:scatterChart>
      <c:valAx>
        <c:axId val="271504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506432"/>
        <c:crossesAt val="1.0000000000000002E-2"/>
        <c:crossBetween val="midCat"/>
      </c:valAx>
      <c:valAx>
        <c:axId val="27150643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504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0.51024413810784686</c:v>
                </c:pt>
                <c:pt idx="51">
                  <c:v>0.51928633258920631</c:v>
                </c:pt>
                <c:pt idx="52">
                  <c:v>0.52535115038224334</c:v>
                </c:pt>
                <c:pt idx="53">
                  <c:v>0.55606690759990973</c:v>
                </c:pt>
                <c:pt idx="54">
                  <c:v>0.58734130884321845</c:v>
                </c:pt>
                <c:pt idx="55">
                  <c:v>0.6190935507235491</c:v>
                </c:pt>
                <c:pt idx="56">
                  <c:v>0.65115182537141114</c:v>
                </c:pt>
                <c:pt idx="57">
                  <c:v>0.68347452306841183</c:v>
                </c:pt>
                <c:pt idx="58">
                  <c:v>0.71590191618588361</c:v>
                </c:pt>
                <c:pt idx="59">
                  <c:v>0.74844232666750499</c:v>
                </c:pt>
                <c:pt idx="60">
                  <c:v>0.78094193278012225</c:v>
                </c:pt>
                <c:pt idx="61">
                  <c:v>0.81335724565677059</c:v>
                </c:pt>
                <c:pt idx="62">
                  <c:v>0.97221778148297433</c:v>
                </c:pt>
                <c:pt idx="63">
                  <c:v>1.1218516978179121</c:v>
                </c:pt>
                <c:pt idx="64">
                  <c:v>1.3832681092405208</c:v>
                </c:pt>
                <c:pt idx="65">
                  <c:v>1.589679157446358</c:v>
                </c:pt>
                <c:pt idx="66">
                  <c:v>1.7459974737036847</c:v>
                </c:pt>
                <c:pt idx="67">
                  <c:v>1.906367771183042</c:v>
                </c:pt>
                <c:pt idx="68">
                  <c:v>2.0455874461288559</c:v>
                </c:pt>
                <c:pt idx="69">
                  <c:v>2.1008881041213154</c:v>
                </c:pt>
                <c:pt idx="70">
                  <c:v>2.1212097536845644</c:v>
                </c:pt>
                <c:pt idx="71">
                  <c:v>2.1263908347489067</c:v>
                </c:pt>
                <c:pt idx="72">
                  <c:v>2.1258539351567469</c:v>
                </c:pt>
                <c:pt idx="73">
                  <c:v>2.122632537603788</c:v>
                </c:pt>
                <c:pt idx="74">
                  <c:v>2.1186057906625892</c:v>
                </c:pt>
                <c:pt idx="75">
                  <c:v>2.1097469473919528</c:v>
                </c:pt>
                <c:pt idx="76">
                  <c:v>2.0979351563644371</c:v>
                </c:pt>
                <c:pt idx="77">
                  <c:v>2.0322454912636845</c:v>
                </c:pt>
                <c:pt idx="78">
                  <c:v>1.9067989015555462</c:v>
                </c:pt>
                <c:pt idx="79">
                  <c:v>1.6786165748876296</c:v>
                </c:pt>
                <c:pt idx="80">
                  <c:v>1.3035922097640058</c:v>
                </c:pt>
                <c:pt idx="81">
                  <c:v>1.0830338573047582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F-4345-AD0F-3F9C398EBC1A}"/>
            </c:ext>
          </c:extLst>
        </c:ser>
        <c:ser>
          <c:idx val="0"/>
          <c:order val="1"/>
          <c:tx>
            <c:strRef>
              <c:f>'Ac-227 Dose 20 nCi decay'!$I$55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F-4345-AD0F-3F9C398E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59936"/>
        <c:axId val="271961472"/>
      </c:scatterChart>
      <c:valAx>
        <c:axId val="271959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961472"/>
        <c:crossesAt val="1.0000000000000002E-2"/>
        <c:crossBetween val="midCat"/>
      </c:valAx>
      <c:valAx>
        <c:axId val="27196147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959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decay'!$J$81:$J$162</c:f>
              <c:numCache>
                <c:formatCode>General</c:formatCode>
                <c:ptCount val="82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12.08497631262972</c:v>
                </c:pt>
                <c:pt idx="51">
                  <c:v>12.299137922651633</c:v>
                </c:pt>
                <c:pt idx="52">
                  <c:v>12.442781276676362</c:v>
                </c:pt>
                <c:pt idx="53">
                  <c:v>13.170274589537364</c:v>
                </c:pt>
                <c:pt idx="54">
                  <c:v>13.91099921524032</c:v>
                </c:pt>
                <c:pt idx="55">
                  <c:v>14.663041350245861</c:v>
                </c:pt>
                <c:pt idx="56">
                  <c:v>15.422331777726093</c:v>
                </c:pt>
                <c:pt idx="57">
                  <c:v>16.187884984230511</c:v>
                </c:pt>
                <c:pt idx="58">
                  <c:v>16.955917869739423</c:v>
                </c:pt>
                <c:pt idx="59">
                  <c:v>17.726627536942935</c:v>
                </c:pt>
                <c:pt idx="60">
                  <c:v>18.496370765149827</c:v>
                </c:pt>
                <c:pt idx="61">
                  <c:v>19.264117533850531</c:v>
                </c:pt>
                <c:pt idx="62">
                  <c:v>23.026680724856867</c:v>
                </c:pt>
                <c:pt idx="63">
                  <c:v>26.570714255902601</c:v>
                </c:pt>
                <c:pt idx="64">
                  <c:v>32.762281985598207</c:v>
                </c:pt>
                <c:pt idx="65">
                  <c:v>37.651064515237721</c:v>
                </c:pt>
                <c:pt idx="66">
                  <c:v>41.353416013493778</c:v>
                </c:pt>
                <c:pt idx="67">
                  <c:v>45.151737447375247</c:v>
                </c:pt>
                <c:pt idx="68">
                  <c:v>48.44911285713755</c:v>
                </c:pt>
                <c:pt idx="69">
                  <c:v>49.758892023616589</c:v>
                </c:pt>
                <c:pt idx="70">
                  <c:v>50.240204076541175</c:v>
                </c:pt>
                <c:pt idx="71">
                  <c:v>50.362916396507416</c:v>
                </c:pt>
                <c:pt idx="72">
                  <c:v>50.350200093920236</c:v>
                </c:pt>
                <c:pt idx="73">
                  <c:v>50.273902278397195</c:v>
                </c:pt>
                <c:pt idx="74">
                  <c:v>50.178530008993377</c:v>
                </c:pt>
                <c:pt idx="75">
                  <c:v>49.968711016304987</c:v>
                </c:pt>
                <c:pt idx="76">
                  <c:v>49.68895235938713</c:v>
                </c:pt>
                <c:pt idx="77">
                  <c:v>48.133112737846233</c:v>
                </c:pt>
                <c:pt idx="78">
                  <c:v>45.161948638352747</c:v>
                </c:pt>
                <c:pt idx="79">
                  <c:v>39.757520038803293</c:v>
                </c:pt>
                <c:pt idx="80">
                  <c:v>30.875182681661403</c:v>
                </c:pt>
                <c:pt idx="81">
                  <c:v>25.651325578849832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B-467B-A313-8F56038060E1}"/>
            </c:ext>
          </c:extLst>
        </c:ser>
        <c:ser>
          <c:idx val="0"/>
          <c:order val="1"/>
          <c:tx>
            <c:strRef>
              <c:f>'Ac-227 Dose 20 nCi decay'!$J$55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B-467B-A313-8F560380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88224"/>
        <c:axId val="271989760"/>
      </c:scatterChart>
      <c:valAx>
        <c:axId val="271988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989760"/>
        <c:crossesAt val="1.0000000000000002E-2"/>
        <c:crossBetween val="midCat"/>
      </c:valAx>
      <c:valAx>
        <c:axId val="2719897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988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4.2239441010921031</c:v>
                </c:pt>
                <c:pt idx="51">
                  <c:v>4.2987979233860747</c:v>
                </c:pt>
                <c:pt idx="52">
                  <c:v>4.3490041862862139</c:v>
                </c:pt>
                <c:pt idx="53">
                  <c:v>4.6032778404456991</c:v>
                </c:pt>
                <c:pt idx="54">
                  <c:v>4.8621761065516775</c:v>
                </c:pt>
                <c:pt idx="55">
                  <c:v>5.1250300714874291</c:v>
                </c:pt>
                <c:pt idx="56">
                  <c:v>5.3904174615164084</c:v>
                </c:pt>
                <c:pt idx="57">
                  <c:v>5.6579938197180422</c:v>
                </c:pt>
                <c:pt idx="58">
                  <c:v>5.9264368759778847</c:v>
                </c:pt>
                <c:pt idx="59">
                  <c:v>6.1958155216800499</c:v>
                </c:pt>
                <c:pt idx="60">
                  <c:v>6.4648563773697854</c:v>
                </c:pt>
                <c:pt idx="61">
                  <c:v>6.7331994300075273</c:v>
                </c:pt>
                <c:pt idx="62">
                  <c:v>8.0482915066902301</c:v>
                </c:pt>
                <c:pt idx="63">
                  <c:v>9.2870030391148877</c:v>
                </c:pt>
                <c:pt idx="64">
                  <c:v>11.451081421380996</c:v>
                </c:pt>
                <c:pt idx="65">
                  <c:v>13.159809977680457</c:v>
                </c:pt>
                <c:pt idx="66">
                  <c:v>14.453856847667677</c:v>
                </c:pt>
                <c:pt idx="67">
                  <c:v>15.781447154810294</c:v>
                </c:pt>
                <c:pt idx="68">
                  <c:v>16.933946675773019</c:v>
                </c:pt>
                <c:pt idx="69">
                  <c:v>17.391741034724358</c:v>
                </c:pt>
                <c:pt idx="70">
                  <c:v>17.559969350125414</c:v>
                </c:pt>
                <c:pt idx="71">
                  <c:v>17.602859792493184</c:v>
                </c:pt>
                <c:pt idx="72">
                  <c:v>17.598415187066472</c:v>
                </c:pt>
                <c:pt idx="73">
                  <c:v>17.571747554506203</c:v>
                </c:pt>
                <c:pt idx="74">
                  <c:v>17.538413013805858</c:v>
                </c:pt>
                <c:pt idx="75">
                  <c:v>17.46507702426511</c:v>
                </c:pt>
                <c:pt idx="76">
                  <c:v>17.367295704877446</c:v>
                </c:pt>
                <c:pt idx="77">
                  <c:v>16.82349823091922</c:v>
                </c:pt>
                <c:pt idx="78">
                  <c:v>15.785016172967943</c:v>
                </c:pt>
                <c:pt idx="79">
                  <c:v>13.896058866615313</c:v>
                </c:pt>
                <c:pt idx="80">
                  <c:v>10.791501976056924</c:v>
                </c:pt>
                <c:pt idx="81">
                  <c:v>8.9656580667636039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1-438E-954B-206EDA3617B9}"/>
            </c:ext>
          </c:extLst>
        </c:ser>
        <c:ser>
          <c:idx val="0"/>
          <c:order val="1"/>
          <c:tx>
            <c:strRef>
              <c:f>'Ac-227 Dose 20 nCi decay'!$K$55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1-438E-954B-206EDA361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028800"/>
        <c:axId val="272030336"/>
      </c:scatterChart>
      <c:valAx>
        <c:axId val="2720288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030336"/>
        <c:crossesAt val="1.0000000000000002E-2"/>
        <c:crossBetween val="midCat"/>
      </c:valAx>
      <c:valAx>
        <c:axId val="27203033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0288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0.22365249207830226</c:v>
                </c:pt>
                <c:pt idx="51">
                  <c:v>0.22761590719388219</c:v>
                </c:pt>
                <c:pt idx="52">
                  <c:v>0.23027426524664416</c:v>
                </c:pt>
                <c:pt idx="53">
                  <c:v>0.24373773329015391</c:v>
                </c:pt>
                <c:pt idx="54">
                  <c:v>0.25744606868085729</c:v>
                </c:pt>
                <c:pt idx="55">
                  <c:v>0.27136385331615676</c:v>
                </c:pt>
                <c:pt idx="56">
                  <c:v>0.28541577960248982</c:v>
                </c:pt>
                <c:pt idx="57">
                  <c:v>0.29958360898204034</c:v>
                </c:pt>
                <c:pt idx="58">
                  <c:v>0.3137973289264181</c:v>
                </c:pt>
                <c:pt idx="59">
                  <c:v>0.32806058714718633</c:v>
                </c:pt>
                <c:pt idx="60">
                  <c:v>0.34230595981448342</c:v>
                </c:pt>
                <c:pt idx="61">
                  <c:v>0.35651438469368885</c:v>
                </c:pt>
                <c:pt idx="62">
                  <c:v>0.42614684507271477</c:v>
                </c:pt>
                <c:pt idx="63">
                  <c:v>0.49173505234119597</c:v>
                </c:pt>
                <c:pt idx="64">
                  <c:v>0.60632026267138417</c:v>
                </c:pt>
                <c:pt idx="65">
                  <c:v>0.69679527625002635</c:v>
                </c:pt>
                <c:pt idx="66">
                  <c:v>0.76531341958055477</c:v>
                </c:pt>
                <c:pt idx="67">
                  <c:v>0.83560764543801258</c:v>
                </c:pt>
                <c:pt idx="68">
                  <c:v>0.89663103585544701</c:v>
                </c:pt>
                <c:pt idx="69">
                  <c:v>0.92087066753342883</c:v>
                </c:pt>
                <c:pt idx="70">
                  <c:v>0.92977814383451263</c:v>
                </c:pt>
                <c:pt idx="71">
                  <c:v>0.93204913845288662</c:v>
                </c:pt>
                <c:pt idx="72">
                  <c:v>0.93181380222300325</c:v>
                </c:pt>
                <c:pt idx="73">
                  <c:v>0.93040178484370339</c:v>
                </c:pt>
                <c:pt idx="74">
                  <c:v>0.92863676311957843</c:v>
                </c:pt>
                <c:pt idx="75">
                  <c:v>0.92475371532650374</c:v>
                </c:pt>
                <c:pt idx="76">
                  <c:v>0.9195763182690706</c:v>
                </c:pt>
                <c:pt idx="77">
                  <c:v>0.89078293054284641</c:v>
                </c:pt>
                <c:pt idx="78">
                  <c:v>0.83579662043060887</c:v>
                </c:pt>
                <c:pt idx="79">
                  <c:v>0.73577872273019818</c:v>
                </c:pt>
                <c:pt idx="80">
                  <c:v>0.57139636615669953</c:v>
                </c:pt>
                <c:pt idx="81">
                  <c:v>0.47472024292063197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2-469D-A772-98B0CF891DDC}"/>
            </c:ext>
          </c:extLst>
        </c:ser>
        <c:ser>
          <c:idx val="0"/>
          <c:order val="1"/>
          <c:tx>
            <c:strRef>
              <c:f>'Ac-227 Dose 20 nCi decay'!$L$55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2-469D-A772-98B0CF8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147200"/>
        <c:axId val="272148736"/>
      </c:scatterChart>
      <c:valAx>
        <c:axId val="272147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148736"/>
        <c:crossesAt val="1.0000000000000002E-2"/>
        <c:crossBetween val="midCat"/>
      </c:valAx>
      <c:valAx>
        <c:axId val="27214873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1472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0.41182612308333105</c:v>
                </c:pt>
                <c:pt idx="51">
                  <c:v>0.41912422142353511</c:v>
                </c:pt>
                <c:pt idx="52">
                  <c:v>0.42401923189474872</c:v>
                </c:pt>
                <c:pt idx="53">
                  <c:v>0.44881040589907745</c:v>
                </c:pt>
                <c:pt idx="54">
                  <c:v>0.47405247034208348</c:v>
                </c:pt>
                <c:pt idx="55">
                  <c:v>0.49968020752936876</c:v>
                </c:pt>
                <c:pt idx="56">
                  <c:v>0.52555494860905783</c:v>
                </c:pt>
                <c:pt idx="57">
                  <c:v>0.55164310971858688</c:v>
                </c:pt>
                <c:pt idx="58">
                  <c:v>0.57781577215972757</c:v>
                </c:pt>
                <c:pt idx="59">
                  <c:v>0.60407965270499286</c:v>
                </c:pt>
                <c:pt idx="60">
                  <c:v>0.63031059939793777</c:v>
                </c:pt>
                <c:pt idx="61">
                  <c:v>0.65647351168543111</c:v>
                </c:pt>
                <c:pt idx="62">
                  <c:v>0.7846923655518484</c:v>
                </c:pt>
                <c:pt idx="63">
                  <c:v>0.90546426873237662</c:v>
                </c:pt>
                <c:pt idx="64">
                  <c:v>1.1164575936645584</c:v>
                </c:pt>
                <c:pt idx="65">
                  <c:v>1.2830552189883979</c:v>
                </c:pt>
                <c:pt idx="66">
                  <c:v>1.4092222071872162</c:v>
                </c:pt>
                <c:pt idx="67">
                  <c:v>1.5386596135894919</c:v>
                </c:pt>
                <c:pt idx="68">
                  <c:v>1.6510260176455396</c:v>
                </c:pt>
                <c:pt idx="69">
                  <c:v>1.6956600543430433</c:v>
                </c:pt>
                <c:pt idx="70">
                  <c:v>1.7120619794789711</c:v>
                </c:pt>
                <c:pt idx="71">
                  <c:v>1.7162437120433487</c:v>
                </c:pt>
                <c:pt idx="72">
                  <c:v>1.7158103718812372</c:v>
                </c:pt>
                <c:pt idx="73">
                  <c:v>1.7132103309085671</c:v>
                </c:pt>
                <c:pt idx="74">
                  <c:v>1.7099602796927293</c:v>
                </c:pt>
                <c:pt idx="75">
                  <c:v>1.7028101670178866</c:v>
                </c:pt>
                <c:pt idx="76">
                  <c:v>1.6932766834514292</c:v>
                </c:pt>
                <c:pt idx="77">
                  <c:v>1.6402575146170637</c:v>
                </c:pt>
                <c:pt idx="78">
                  <c:v>1.5390075857396674</c:v>
                </c:pt>
                <c:pt idx="79">
                  <c:v>1.3548380168421994</c:v>
                </c:pt>
                <c:pt idx="80">
                  <c:v>1.0521499136071837</c:v>
                </c:pt>
                <c:pt idx="81">
                  <c:v>0.87413377501170142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5-4E91-AE9A-99E64C8DD898}"/>
            </c:ext>
          </c:extLst>
        </c:ser>
        <c:ser>
          <c:idx val="1"/>
          <c:order val="1"/>
          <c:tx>
            <c:strRef>
              <c:f>'Ac-227 Dose 20 nCi decay'!$M$55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25-4E91-AE9A-99E64C8D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645504"/>
        <c:axId val="272651776"/>
      </c:scatterChart>
      <c:valAx>
        <c:axId val="2726455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651776"/>
        <c:crossesAt val="1.0000000000000002E-2"/>
        <c:crossBetween val="midCat"/>
      </c:valAx>
      <c:valAx>
        <c:axId val="27265177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6455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1.3071180689554183</c:v>
                </c:pt>
                <c:pt idx="51">
                  <c:v>1.3302819132935881</c:v>
                </c:pt>
                <c:pt idx="52">
                  <c:v>1.3458184620359188</c:v>
                </c:pt>
                <c:pt idx="53">
                  <c:v>1.4245045620070926</c:v>
                </c:pt>
                <c:pt idx="54">
                  <c:v>1.5046217684731671</c:v>
                </c:pt>
                <c:pt idx="55">
                  <c:v>1.5859630833298817</c:v>
                </c:pt>
                <c:pt idx="56">
                  <c:v>1.6680883777176809</c:v>
                </c:pt>
                <c:pt idx="57">
                  <c:v>1.7508910579283907</c:v>
                </c:pt>
                <c:pt idx="58">
                  <c:v>1.8339619416628923</c:v>
                </c:pt>
                <c:pt idx="59">
                  <c:v>1.9173223476628205</c:v>
                </c:pt>
                <c:pt idx="60">
                  <c:v>2.0005782230586044</c:v>
                </c:pt>
                <c:pt idx="61">
                  <c:v>2.0836181602326689</c:v>
                </c:pt>
                <c:pt idx="62">
                  <c:v>2.490579184013173</c:v>
                </c:pt>
                <c:pt idx="63">
                  <c:v>2.8739039126328287</c:v>
                </c:pt>
                <c:pt idx="64">
                  <c:v>3.5435874805011816</c:v>
                </c:pt>
                <c:pt idx="65">
                  <c:v>4.0723610431772723</c:v>
                </c:pt>
                <c:pt idx="66">
                  <c:v>4.4728095352390316</c:v>
                </c:pt>
                <c:pt idx="67">
                  <c:v>4.8836381913728859</c:v>
                </c:pt>
                <c:pt idx="68">
                  <c:v>5.2402842340900104</c:v>
                </c:pt>
                <c:pt idx="69">
                  <c:v>5.381950710759634</c:v>
                </c:pt>
                <c:pt idx="70">
                  <c:v>5.434009702429007</c:v>
                </c:pt>
                <c:pt idx="71">
                  <c:v>5.4472823383499964</c:v>
                </c:pt>
                <c:pt idx="72">
                  <c:v>5.4459069356638832</c:v>
                </c:pt>
                <c:pt idx="73">
                  <c:v>5.4376545195472064</c:v>
                </c:pt>
                <c:pt idx="74">
                  <c:v>5.4273389994013597</c:v>
                </c:pt>
                <c:pt idx="75">
                  <c:v>5.4046448550804973</c:v>
                </c:pt>
                <c:pt idx="76">
                  <c:v>5.3743859959860139</c:v>
                </c:pt>
                <c:pt idx="77">
                  <c:v>5.2061054773401052</c:v>
                </c:pt>
                <c:pt idx="78">
                  <c:v>4.8847426397298346</c:v>
                </c:pt>
                <c:pt idx="79">
                  <c:v>4.3001964981318679</c:v>
                </c:pt>
                <c:pt idx="80">
                  <c:v>3.3394777218820324</c:v>
                </c:pt>
                <c:pt idx="81">
                  <c:v>2.7744622984268683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C-4828-BD3B-E0350CB44584}"/>
            </c:ext>
          </c:extLst>
        </c:ser>
        <c:ser>
          <c:idx val="0"/>
          <c:order val="1"/>
          <c:tx>
            <c:strRef>
              <c:f>'Ac-227 Dose 20 nCi decay'!$N$55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C-4828-BD3B-E0350CB4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678272"/>
        <c:axId val="272831616"/>
      </c:scatterChart>
      <c:valAx>
        <c:axId val="272678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831616"/>
        <c:crossesAt val="1.0000000000000002E-2"/>
        <c:crossBetween val="midCat"/>
      </c:valAx>
      <c:valAx>
        <c:axId val="27283161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678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0.2703086343657965</c:v>
                </c:pt>
                <c:pt idx="51">
                  <c:v>0.27509885743624674</c:v>
                </c:pt>
                <c:pt idx="52">
                  <c:v>0.27831177551384106</c:v>
                </c:pt>
                <c:pt idx="53">
                  <c:v>0.29458385738000031</c:v>
                </c:pt>
                <c:pt idx="54">
                  <c:v>0.3111518883661788</c:v>
                </c:pt>
                <c:pt idx="55">
                  <c:v>0.32797306180004299</c:v>
                </c:pt>
                <c:pt idx="56">
                  <c:v>0.34495636017231285</c:v>
                </c:pt>
                <c:pt idx="57">
                  <c:v>0.36207974017995936</c:v>
                </c:pt>
                <c:pt idx="58">
                  <c:v>0.37925858398232348</c:v>
                </c:pt>
                <c:pt idx="59">
                  <c:v>0.39649730024001106</c:v>
                </c:pt>
                <c:pt idx="60">
                  <c:v>0.41371439983924457</c:v>
                </c:pt>
                <c:pt idx="61">
                  <c:v>0.43088684397298754</c:v>
                </c:pt>
                <c:pt idx="62">
                  <c:v>0.51504533063986147</c:v>
                </c:pt>
                <c:pt idx="63">
                  <c:v>0.59431589262866724</c:v>
                </c:pt>
                <c:pt idx="64">
                  <c:v>0.73280472159296395</c:v>
                </c:pt>
                <c:pt idx="65">
                  <c:v>0.84215372610174188</c:v>
                </c:pt>
                <c:pt idx="66">
                  <c:v>0.92496543806098386</c:v>
                </c:pt>
                <c:pt idx="67">
                  <c:v>1.0099237410906585</c:v>
                </c:pt>
                <c:pt idx="68">
                  <c:v>1.0836772198684959</c:v>
                </c:pt>
                <c:pt idx="69">
                  <c:v>1.1129734806680902</c:v>
                </c:pt>
                <c:pt idx="70">
                  <c:v>1.1237391454376502</c:v>
                </c:pt>
                <c:pt idx="71">
                  <c:v>1.1264838922018841</c:v>
                </c:pt>
                <c:pt idx="72">
                  <c:v>1.1261994624853831</c:v>
                </c:pt>
                <c:pt idx="73">
                  <c:v>1.1244928841863777</c:v>
                </c:pt>
                <c:pt idx="74">
                  <c:v>1.1223596613126208</c:v>
                </c:pt>
                <c:pt idx="75">
                  <c:v>1.1176665709903557</c:v>
                </c:pt>
                <c:pt idx="76">
                  <c:v>1.1114091172273353</c:v>
                </c:pt>
                <c:pt idx="77">
                  <c:v>1.076609141413448</c:v>
                </c:pt>
                <c:pt idx="78">
                  <c:v>1.0101521381530085</c:v>
                </c:pt>
                <c:pt idx="79">
                  <c:v>0.88926950864011878</c:v>
                </c:pt>
                <c:pt idx="80">
                  <c:v>0.69059535166422781</c:v>
                </c:pt>
                <c:pt idx="81">
                  <c:v>0.57375162412565095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9-41DA-A0B6-3B5182125C2D}"/>
            </c:ext>
          </c:extLst>
        </c:ser>
        <c:ser>
          <c:idx val="0"/>
          <c:order val="1"/>
          <c:tx>
            <c:strRef>
              <c:f>'Ac-227 Dose 20 nCi decay'!$G$55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C9-41DA-A0B6-3B518212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45824"/>
        <c:axId val="272847616"/>
      </c:scatterChart>
      <c:valAx>
        <c:axId val="272845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847616"/>
        <c:crossesAt val="1.0000000000000002E-2"/>
        <c:crossBetween val="midCat"/>
      </c:valAx>
      <c:valAx>
        <c:axId val="27284761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845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6E-4066-A6C4-9CC618F3CE1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6E-4066-A6C4-9CC618F3CE1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6E-4066-A6C4-9CC618F3CE1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6E-4066-A6C4-9CC618F3CE1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6E-4066-A6C4-9CC618F3CE1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C6E-4066-A6C4-9CC618F3CE1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C6E-4066-A6C4-9CC618F3CE1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C6E-4066-A6C4-9CC618F3CE1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C6E-4066-A6C4-9CC618F3CE1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C6E-4066-A6C4-9CC618F3CE1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C6E-4066-A6C4-9CC618F3CE1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C6E-4066-A6C4-9CC618F3CE1D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C6E-4066-A6C4-9CC618F3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22587392"/>
        <c:axId val="422597376"/>
      </c:barChart>
      <c:catAx>
        <c:axId val="42258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97376"/>
        <c:crosses val="autoZero"/>
        <c:auto val="1"/>
        <c:lblAlgn val="ctr"/>
        <c:lblOffset val="100"/>
        <c:noMultiLvlLbl val="0"/>
      </c:catAx>
      <c:valAx>
        <c:axId val="4225973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E1-42AD-8B75-B6B2AC569E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E1-42AD-8B75-B6B2AC569E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E1-42AD-8B75-B6B2AC569E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1E1-42AD-8B75-B6B2AC569E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1E1-42AD-8B75-B6B2AC569E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1E1-42AD-8B75-B6B2AC569E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1E1-42AD-8B75-B6B2AC569E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1E1-42AD-8B75-B6B2AC569E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1E1-42AD-8B75-B6B2AC569E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1E1-42AD-8B75-B6B2AC569E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1E1-42AD-8B75-B6B2AC569E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1E1-42AD-8B75-B6B2AC569E83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1E1-42AD-8B75-B6B2AC56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23632256"/>
        <c:axId val="423634048"/>
      </c:barChart>
      <c:catAx>
        <c:axId val="4236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4048"/>
        <c:crosses val="autoZero"/>
        <c:auto val="1"/>
        <c:lblAlgn val="ctr"/>
        <c:lblOffset val="100"/>
        <c:noMultiLvlLbl val="0"/>
      </c:catAx>
      <c:valAx>
        <c:axId val="4236340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78-4083-AAC7-F2B8DBA11A0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78-4083-AAC7-F2B8DBA11A0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78-4083-AAC7-F2B8DBA11A0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78-4083-AAC7-F2B8DBA11A0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978-4083-AAC7-F2B8DBA11A0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978-4083-AAC7-F2B8DBA11A0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978-4083-AAC7-F2B8DBA11A0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978-4083-AAC7-F2B8DBA11A0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978-4083-AAC7-F2B8DBA11A0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978-4083-AAC7-F2B8DBA11A0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978-4083-AAC7-F2B8DBA11A0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978-4083-AAC7-F2B8DBA11A0C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978-4083-AAC7-F2B8DBA1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2086400"/>
        <c:axId val="432092288"/>
      </c:barChart>
      <c:catAx>
        <c:axId val="43208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92288"/>
        <c:crosses val="autoZero"/>
        <c:auto val="1"/>
        <c:lblAlgn val="ctr"/>
        <c:lblOffset val="100"/>
        <c:noMultiLvlLbl val="0"/>
      </c:catAx>
      <c:valAx>
        <c:axId val="432092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8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77-443F-8686-243C7F690FA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77-443F-8686-243C7F690FA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77-443F-8686-243C7F690FA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F77-443F-8686-243C7F690FA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F77-443F-8686-243C7F690FA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F77-443F-8686-243C7F690FA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F77-443F-8686-243C7F690FA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F77-443F-8686-243C7F690FA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F77-443F-8686-243C7F690FA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F77-443F-8686-243C7F690FA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F77-443F-8686-243C7F690FA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F77-443F-8686-243C7F690FA0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F77-443F-8686-243C7F69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2135552"/>
        <c:axId val="432141440"/>
      </c:barChart>
      <c:catAx>
        <c:axId val="4321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41440"/>
        <c:crosses val="autoZero"/>
        <c:auto val="1"/>
        <c:lblAlgn val="ctr"/>
        <c:lblOffset val="100"/>
        <c:noMultiLvlLbl val="0"/>
      </c:catAx>
      <c:valAx>
        <c:axId val="4321414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3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plus>
            <c:minus>
              <c:numRef>
                <c:f>'Ac-225 Dose 20 nCi decay cmprt'!$R$13:$R$17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cmprt'!$E$13:$E$17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9-4CD0-A2B9-4BCBF54EC24E}"/>
            </c:ext>
          </c:extLst>
        </c:ser>
        <c:ser>
          <c:idx val="1"/>
          <c:order val="1"/>
          <c:tx>
            <c:strRef>
              <c:f>'Ac-225 Dose 20 nCi decay cmprt'!$F$12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plus>
            <c:minus>
              <c:numRef>
                <c:f>'Ac-225 Dose 20 nCi decay cmprt'!$S$13:$S$17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cmprt'!$F$13:$F$17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9-4CD0-A2B9-4BCBF54EC24E}"/>
            </c:ext>
          </c:extLst>
        </c:ser>
        <c:ser>
          <c:idx val="2"/>
          <c:order val="2"/>
          <c:tx>
            <c:strRef>
              <c:f>'Ac-225 Dose 20 nCi decay cmprt'!$G$12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plus>
            <c:minus>
              <c:numRef>
                <c:f>'Ac-225 Dose 20 nCi decay cmprt'!$T$13:$T$17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cmprt'!$G$13:$G$17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9-4CD0-A2B9-4BCBF54EC24E}"/>
            </c:ext>
          </c:extLst>
        </c:ser>
        <c:ser>
          <c:idx val="3"/>
          <c:order val="3"/>
          <c:tx>
            <c:strRef>
              <c:f>'Ac-225 Dose 20 nCi decay cmprt'!$H$12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plus>
            <c:minus>
              <c:numRef>
                <c:f>'Ac-225 Dose 20 nCi decay cmprt'!$U$13:$U$17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cmprt'!$H$13:$H$17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9-4CD0-A2B9-4BCBF54EC24E}"/>
            </c:ext>
          </c:extLst>
        </c:ser>
        <c:ser>
          <c:idx val="4"/>
          <c:order val="4"/>
          <c:tx>
            <c:strRef>
              <c:f>'Ac-225 Dose 20 nCi decay cmprt'!$I$12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plus>
            <c:minus>
              <c:numRef>
                <c:f>'Ac-225 Dose 20 nCi decay cmprt'!$V$13:$V$17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cmprt'!$I$13:$I$17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49-4CD0-A2B9-4BCBF54EC24E}"/>
            </c:ext>
          </c:extLst>
        </c:ser>
        <c:ser>
          <c:idx val="5"/>
          <c:order val="5"/>
          <c:tx>
            <c:strRef>
              <c:f>'Ac-225 Dose 20 nCi decay cmprt'!$J$12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plus>
            <c:minus>
              <c:numRef>
                <c:f>'Ac-225 Dose 20 nCi decay cmprt'!$W$13:$W$17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cmprt'!$J$13:$J$17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49-4CD0-A2B9-4BCBF54EC24E}"/>
            </c:ext>
          </c:extLst>
        </c:ser>
        <c:ser>
          <c:idx val="6"/>
          <c:order val="6"/>
          <c:tx>
            <c:strRef>
              <c:f>'Ac-225 Dose 20 nCi decay cmprt'!$K$12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plus>
            <c:minus>
              <c:numRef>
                <c:f>'Ac-225 Dose 20 nCi decay cmprt'!$X$13:$X$17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cmprt'!$K$13:$K$17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49-4CD0-A2B9-4BCBF54EC24E}"/>
            </c:ext>
          </c:extLst>
        </c:ser>
        <c:ser>
          <c:idx val="7"/>
          <c:order val="7"/>
          <c:tx>
            <c:strRef>
              <c:f>'Ac-225 Dose 20 nCi decay cmprt'!$L$12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plus>
            <c:minus>
              <c:numRef>
                <c:f>'Ac-225 Dose 20 nCi decay cmprt'!$Y$13:$Y$17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cmprt'!$L$13:$L$17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49-4CD0-A2B9-4BCBF54EC24E}"/>
            </c:ext>
          </c:extLst>
        </c:ser>
        <c:ser>
          <c:idx val="8"/>
          <c:order val="8"/>
          <c:tx>
            <c:strRef>
              <c:f>'Ac-225 Dose 20 nCi decay cmprt'!$M$12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plus>
            <c:minus>
              <c:numRef>
                <c:f>'Ac-225 Dose 20 nCi decay cmprt'!$Z$13:$Z$17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cmprt'!$M$13:$M$17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49-4CD0-A2B9-4BCBF54EC24E}"/>
            </c:ext>
          </c:extLst>
        </c:ser>
        <c:ser>
          <c:idx val="9"/>
          <c:order val="9"/>
          <c:tx>
            <c:strRef>
              <c:f>'Ac-225 Dose 20 nCi decay cmprt'!$N$12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'Ac-225 Dose 20 nCi decay cmprt'!$AA$13:$AA$17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plus>
            <c:minus>
              <c:numRef>
                <c:f>'Ac-225 Dose 20 nCi decay cmprt'!$AA$13:$AA$17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cmprt'!$N$13:$N$17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2">
                  <c:v>0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49-4CD0-A2B9-4BCBF54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296320"/>
        <c:axId val="432297856"/>
      </c:barChart>
      <c:catAx>
        <c:axId val="43229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97856"/>
        <c:crosses val="autoZero"/>
        <c:auto val="1"/>
        <c:lblAlgn val="ctr"/>
        <c:lblOffset val="100"/>
        <c:noMultiLvlLbl val="0"/>
      </c:catAx>
      <c:valAx>
        <c:axId val="4322978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9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7-4F7A-B169-B45A112F2964}"/>
            </c:ext>
          </c:extLst>
        </c:ser>
        <c:ser>
          <c:idx val="1"/>
          <c:order val="1"/>
          <c:tx>
            <c:strRef>
              <c:f>'Ac-225 Dose 20 nCi decay cmprt'!$D$14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7-4F7A-B169-B45A112F2964}"/>
            </c:ext>
          </c:extLst>
        </c:ser>
        <c:ser>
          <c:idx val="2"/>
          <c:order val="2"/>
          <c:tx>
            <c:strRef>
              <c:f>'Ac-225 Dose 20 nCi decay cmprt'!$D$15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7-4F7A-B169-B45A112F2964}"/>
            </c:ext>
          </c:extLst>
        </c:ser>
        <c:ser>
          <c:idx val="3"/>
          <c:order val="3"/>
          <c:tx>
            <c:strRef>
              <c:f>'Ac-225 Dose 20 nCi decay cmprt'!$D$16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7-4F7A-B169-B45A112F2964}"/>
            </c:ext>
          </c:extLst>
        </c:ser>
        <c:ser>
          <c:idx val="4"/>
          <c:order val="4"/>
          <c:tx>
            <c:strRef>
              <c:f>'Ac-225 Dose 20 nCi decay cmprt'!$D$17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7-4F7A-B169-B45A112F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009792"/>
        <c:axId val="433011328"/>
      </c:barChart>
      <c:catAx>
        <c:axId val="43300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11328"/>
        <c:crosses val="autoZero"/>
        <c:auto val="1"/>
        <c:lblAlgn val="ctr"/>
        <c:lblOffset val="100"/>
        <c:noMultiLvlLbl val="0"/>
      </c:catAx>
      <c:valAx>
        <c:axId val="43301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0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41-47E4-8EEE-03E126B79B3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41-47E4-8EEE-03E126B79B3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41-47E4-8EEE-03E126B79B3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E41-47E4-8EEE-03E126B79B3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E41-47E4-8EEE-03E126B79B3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E41-47E4-8EEE-03E126B79B3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E41-47E4-8EEE-03E126B79B3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E41-47E4-8EEE-03E126B79B3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E41-47E4-8EEE-03E126B79B3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E41-47E4-8EEE-03E126B79B3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E41-47E4-8EEE-03E126B79B3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E41-47E4-8EEE-03E126B79B34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E41-47E4-8EEE-03E126B7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3812608"/>
        <c:axId val="433814144"/>
      </c:barChart>
      <c:catAx>
        <c:axId val="43381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14144"/>
        <c:crosses val="autoZero"/>
        <c:auto val="1"/>
        <c:lblAlgn val="ctr"/>
        <c:lblOffset val="100"/>
        <c:noMultiLvlLbl val="0"/>
      </c:catAx>
      <c:valAx>
        <c:axId val="4338141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1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cmprt'!$E$81:$E$162</c:f>
              <c:numCache>
                <c:formatCode>General</c:formatCode>
                <c:ptCount val="82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1.3331988780597053E-2</c:v>
                </c:pt>
                <c:pt idx="51">
                  <c:v>1.3056166756872005E-2</c:v>
                </c:pt>
                <c:pt idx="52">
                  <c:v>1.2875595802036901E-2</c:v>
                </c:pt>
                <c:pt idx="53">
                  <c:v>1.2008855472419363E-2</c:v>
                </c:pt>
                <c:pt idx="54">
                  <c:v>1.1014812916950101E-2</c:v>
                </c:pt>
                <c:pt idx="55">
                  <c:v>1.0427957407580332E-2</c:v>
                </c:pt>
                <c:pt idx="56">
                  <c:v>9.7417881063776718E-3</c:v>
                </c:pt>
                <c:pt idx="57">
                  <c:v>9.0885730468446765E-3</c:v>
                </c:pt>
                <c:pt idx="58">
                  <c:v>8.476889328169564E-3</c:v>
                </c:pt>
                <c:pt idx="59">
                  <c:v>7.90447980870395E-3</c:v>
                </c:pt>
                <c:pt idx="60">
                  <c:v>7.3717959068521554E-3</c:v>
                </c:pt>
                <c:pt idx="61">
                  <c:v>6.8752262020346138E-3</c:v>
                </c:pt>
                <c:pt idx="62">
                  <c:v>4.8528336216073142E-3</c:v>
                </c:pt>
                <c:pt idx="63">
                  <c:v>3.4033023249978845E-3</c:v>
                </c:pt>
                <c:pt idx="64">
                  <c:v>1.7063899551021512E-3</c:v>
                </c:pt>
                <c:pt idx="65">
                  <c:v>8.5048583255472536E-4</c:v>
                </c:pt>
                <c:pt idx="66">
                  <c:v>4.2388834565681809E-4</c:v>
                </c:pt>
                <c:pt idx="67">
                  <c:v>1.4897019023152802E-4</c:v>
                </c:pt>
                <c:pt idx="68">
                  <c:v>2.6137451720558254E-5</c:v>
                </c:pt>
                <c:pt idx="69">
                  <c:v>4.5142325436692711E-6</c:v>
                </c:pt>
                <c:pt idx="70">
                  <c:v>8.1256044979928671E-7</c:v>
                </c:pt>
                <c:pt idx="71">
                  <c:v>1.4425821118143543E-7</c:v>
                </c:pt>
                <c:pt idx="72">
                  <c:v>2.5257500857559313E-8</c:v>
                </c:pt>
                <c:pt idx="73">
                  <c:v>4.4530252495347787E-9</c:v>
                </c:pt>
                <c:pt idx="74">
                  <c:v>7.47851528874489E-10</c:v>
                </c:pt>
                <c:pt idx="75">
                  <c:v>2.4039382563131902E-11</c:v>
                </c:pt>
                <c:pt idx="76">
                  <c:v>2.578317001767632E-13</c:v>
                </c:pt>
                <c:pt idx="77">
                  <c:v>2.3031754558579955E-24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0-42E3-B069-1DCB0FA88FF2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0-42E3-B069-1DCB0FA8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83648"/>
        <c:axId val="434285184"/>
      </c:scatterChart>
      <c:valAx>
        <c:axId val="434283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285184"/>
        <c:crossesAt val="1.0000000000000002E-2"/>
        <c:crossBetween val="midCat"/>
      </c:valAx>
      <c:valAx>
        <c:axId val="434285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283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cmprt'!$F$81:$F$162</c:f>
              <c:numCache>
                <c:formatCode>General</c:formatCode>
                <c:ptCount val="82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0.31130871550206862</c:v>
                </c:pt>
                <c:pt idx="51">
                  <c:v>0.30486813103068111</c:v>
                </c:pt>
                <c:pt idx="52">
                  <c:v>0.30065170743988801</c:v>
                </c:pt>
                <c:pt idx="53">
                  <c:v>0.28041288012555898</c:v>
                </c:pt>
                <c:pt idx="54">
                  <c:v>0.25720148112199104</c:v>
                </c:pt>
                <c:pt idx="55">
                  <c:v>0.24349810664322605</c:v>
                </c:pt>
                <c:pt idx="56">
                  <c:v>0.22747570463781527</c:v>
                </c:pt>
                <c:pt idx="57">
                  <c:v>0.21222280092807203</c:v>
                </c:pt>
                <c:pt idx="58">
                  <c:v>0.19793967514031163</c:v>
                </c:pt>
                <c:pt idx="59">
                  <c:v>0.18457362186959952</c:v>
                </c:pt>
                <c:pt idx="60">
                  <c:v>0.17213518196516048</c:v>
                </c:pt>
                <c:pt idx="61">
                  <c:v>0.16054002692055297</c:v>
                </c:pt>
                <c:pt idx="62">
                  <c:v>0.11331613206024382</c:v>
                </c:pt>
                <c:pt idx="63">
                  <c:v>7.9468839397931729E-2</c:v>
                </c:pt>
                <c:pt idx="64">
                  <c:v>3.9845072915272402E-2</c:v>
                </c:pt>
                <c:pt idx="65">
                  <c:v>1.9859276544745331E-2</c:v>
                </c:pt>
                <c:pt idx="66">
                  <c:v>9.898008359770857E-3</c:v>
                </c:pt>
                <c:pt idx="67">
                  <c:v>3.4785296726749064E-3</c:v>
                </c:pt>
                <c:pt idx="68">
                  <c:v>6.1032278495961407E-4</c:v>
                </c:pt>
                <c:pt idx="69">
                  <c:v>1.054096247585037E-4</c:v>
                </c:pt>
                <c:pt idx="70">
                  <c:v>1.8973699577586259E-5</c:v>
                </c:pt>
                <c:pt idx="71">
                  <c:v>3.3685025664646287E-6</c:v>
                </c:pt>
                <c:pt idx="72">
                  <c:v>5.8977548497509751E-7</c:v>
                </c:pt>
                <c:pt idx="73">
                  <c:v>1.0398040332500706E-7</c:v>
                </c:pt>
                <c:pt idx="74">
                  <c:v>1.7462713378442343E-8</c:v>
                </c:pt>
                <c:pt idx="75">
                  <c:v>5.6133180355528878E-10</c:v>
                </c:pt>
                <c:pt idx="76">
                  <c:v>6.020501270940019E-12</c:v>
                </c:pt>
                <c:pt idx="77">
                  <c:v>5.3780317740931544E-23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C-479F-AE2D-ECB8AB35F9B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C-479F-AE2D-ECB8AB35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95552"/>
        <c:axId val="434297088"/>
      </c:scatterChart>
      <c:valAx>
        <c:axId val="4342955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297088"/>
        <c:crossesAt val="1.0000000000000002E-2"/>
        <c:crossBetween val="midCat"/>
      </c:valAx>
      <c:valAx>
        <c:axId val="434297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2955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0.49208170979362859</c:v>
                </c:pt>
                <c:pt idx="51">
                  <c:v>0.48190116019469009</c:v>
                </c:pt>
                <c:pt idx="52">
                  <c:v>0.47523631328725463</c:v>
                </c:pt>
                <c:pt idx="53">
                  <c:v>0.44324505749156901</c:v>
                </c:pt>
                <c:pt idx="54">
                  <c:v>0.40655509559969916</c:v>
                </c:pt>
                <c:pt idx="55">
                  <c:v>0.38489434661431376</c:v>
                </c:pt>
                <c:pt idx="56">
                  <c:v>0.35956794044188201</c:v>
                </c:pt>
                <c:pt idx="57">
                  <c:v>0.3354578703954873</c:v>
                </c:pt>
                <c:pt idx="58">
                  <c:v>0.31288071592198236</c:v>
                </c:pt>
                <c:pt idx="59">
                  <c:v>0.29175316626107017</c:v>
                </c:pt>
                <c:pt idx="60">
                  <c:v>0.27209188319846672</c:v>
                </c:pt>
                <c:pt idx="61">
                  <c:v>0.25376356974129094</c:v>
                </c:pt>
                <c:pt idx="62">
                  <c:v>0.17911736239531936</c:v>
                </c:pt>
                <c:pt idx="63">
                  <c:v>0.12561537926486246</c:v>
                </c:pt>
                <c:pt idx="64">
                  <c:v>6.2982597757911984E-2</c:v>
                </c:pt>
                <c:pt idx="65">
                  <c:v>3.1391304742760577E-2</c:v>
                </c:pt>
                <c:pt idx="66">
                  <c:v>1.5645655372585634E-2</c:v>
                </c:pt>
                <c:pt idx="67">
                  <c:v>5.4984674172617728E-3</c:v>
                </c:pt>
                <c:pt idx="68">
                  <c:v>9.6472942964213404E-4</c:v>
                </c:pt>
                <c:pt idx="69">
                  <c:v>1.6661964730481385E-4</c:v>
                </c:pt>
                <c:pt idx="70">
                  <c:v>2.9991484543539079E-5</c:v>
                </c:pt>
                <c:pt idx="71">
                  <c:v>5.3245489760119679E-6</c:v>
                </c:pt>
                <c:pt idx="72">
                  <c:v>9.3225057503725444E-7</c:v>
                </c:pt>
                <c:pt idx="73">
                  <c:v>1.6436049524241664E-7</c:v>
                </c:pt>
                <c:pt idx="74">
                  <c:v>2.7603087960583872E-8</c:v>
                </c:pt>
                <c:pt idx="75">
                  <c:v>8.8729001116961104E-10</c:v>
                </c:pt>
                <c:pt idx="76">
                  <c:v>9.5165294503269138E-12</c:v>
                </c:pt>
                <c:pt idx="77">
                  <c:v>8.5009861238614619E-23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C9-4097-90F6-F858E953977C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C9-4097-90F6-F858E953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97568"/>
        <c:axId val="434399104"/>
      </c:scatterChart>
      <c:valAx>
        <c:axId val="434397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399104"/>
        <c:crossesAt val="1.0000000000000002E-2"/>
        <c:crossBetween val="midCat"/>
      </c:valAx>
      <c:valAx>
        <c:axId val="43439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397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0.59454755099055578</c:v>
                </c:pt>
                <c:pt idx="51">
                  <c:v>0.5822471124428088</c:v>
                </c:pt>
                <c:pt idx="52">
                  <c:v>0.57419444897721372</c:v>
                </c:pt>
                <c:pt idx="53">
                  <c:v>0.5355416756513891</c:v>
                </c:pt>
                <c:pt idx="54">
                  <c:v>0.49121178784089436</c:v>
                </c:pt>
                <c:pt idx="55">
                  <c:v>0.46504063576275056</c:v>
                </c:pt>
                <c:pt idx="56">
                  <c:v>0.43444052918385256</c:v>
                </c:pt>
                <c:pt idx="57">
                  <c:v>0.40531003557882417</c:v>
                </c:pt>
                <c:pt idx="58">
                  <c:v>0.37803165551835144</c:v>
                </c:pt>
                <c:pt idx="59">
                  <c:v>0.3525047304989381</c:v>
                </c:pt>
                <c:pt idx="60">
                  <c:v>0.32874939177865642</c:v>
                </c:pt>
                <c:pt idx="61">
                  <c:v>0.30660458602206542</c:v>
                </c:pt>
                <c:pt idx="62">
                  <c:v>0.21641484947019637</c:v>
                </c:pt>
                <c:pt idx="63">
                  <c:v>0.15177218462355624</c:v>
                </c:pt>
                <c:pt idx="64">
                  <c:v>7.609742143778149E-2</c:v>
                </c:pt>
                <c:pt idx="65">
                  <c:v>3.7927894871430501E-2</c:v>
                </c:pt>
                <c:pt idx="66">
                  <c:v>1.8903539595719117E-2</c:v>
                </c:pt>
                <c:pt idx="67">
                  <c:v>6.6434095640444824E-3</c:v>
                </c:pt>
                <c:pt idx="68">
                  <c:v>1.1656143854702422E-3</c:v>
                </c:pt>
                <c:pt idx="69">
                  <c:v>2.013147436297375E-4</c:v>
                </c:pt>
                <c:pt idx="70">
                  <c:v>3.6236591060071021E-5</c:v>
                </c:pt>
                <c:pt idx="71">
                  <c:v>6.4332762035492687E-6</c:v>
                </c:pt>
                <c:pt idx="72">
                  <c:v>1.1263724809653828E-6</c:v>
                </c:pt>
                <c:pt idx="73">
                  <c:v>1.985851698632652E-7</c:v>
                </c:pt>
                <c:pt idx="74">
                  <c:v>3.3350860274048186E-8</c:v>
                </c:pt>
                <c:pt idx="75">
                  <c:v>1.072049809330478E-9</c:v>
                </c:pt>
                <c:pt idx="76">
                  <c:v>1.1498149933258555E-11</c:v>
                </c:pt>
                <c:pt idx="77">
                  <c:v>1.02711407076402E-22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F-4CAA-A2D2-DA13EDB99B02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F-4CAA-A2D2-DA13EDB9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34048"/>
        <c:axId val="434435584"/>
      </c:scatterChart>
      <c:valAx>
        <c:axId val="434434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435584"/>
        <c:crossesAt val="1.0000000000000002E-2"/>
        <c:crossBetween val="midCat"/>
      </c:valAx>
      <c:valAx>
        <c:axId val="434435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434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cmprt'!$J$81:$J$162</c:f>
              <c:numCache>
                <c:formatCode>General</c:formatCode>
                <c:ptCount val="82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34.409277845761608</c:v>
                </c:pt>
                <c:pt idx="51">
                  <c:v>33.697393309513863</c:v>
                </c:pt>
                <c:pt idx="52">
                  <c:v>33.231347601101753</c:v>
                </c:pt>
                <c:pt idx="53">
                  <c:v>30.994328855230801</c:v>
                </c:pt>
                <c:pt idx="54">
                  <c:v>28.428748652265696</c:v>
                </c:pt>
                <c:pt idx="55">
                  <c:v>26.914100342134429</c:v>
                </c:pt>
                <c:pt idx="56">
                  <c:v>25.143127494581744</c:v>
                </c:pt>
                <c:pt idx="57">
                  <c:v>23.457208098278443</c:v>
                </c:pt>
                <c:pt idx="58">
                  <c:v>21.878479269744428</c:v>
                </c:pt>
                <c:pt idx="59">
                  <c:v>20.401115425460642</c:v>
                </c:pt>
                <c:pt idx="60">
                  <c:v>19.026281656513984</c:v>
                </c:pt>
                <c:pt idx="61">
                  <c:v>17.744657044909005</c:v>
                </c:pt>
                <c:pt idx="62">
                  <c:v>12.52495056612713</c:v>
                </c:pt>
                <c:pt idx="63">
                  <c:v>8.7837739155923806</c:v>
                </c:pt>
                <c:pt idx="64">
                  <c:v>4.4041175734995708</c:v>
                </c:pt>
                <c:pt idx="65">
                  <c:v>2.1950666024299528</c:v>
                </c:pt>
                <c:pt idx="66">
                  <c:v>1.0940372139011423</c:v>
                </c:pt>
                <c:pt idx="67">
                  <c:v>0.38448552206050163</c:v>
                </c:pt>
                <c:pt idx="68">
                  <c:v>6.7459615608271725E-2</c:v>
                </c:pt>
                <c:pt idx="69">
                  <c:v>1.1651036046591904E-2</c:v>
                </c:pt>
                <c:pt idx="70">
                  <c:v>2.0971828542424372E-3</c:v>
                </c:pt>
                <c:pt idx="71">
                  <c:v>3.723241109607555E-4</c:v>
                </c:pt>
                <c:pt idx="72">
                  <c:v>6.518850105560914E-5</c:v>
                </c:pt>
                <c:pt idx="73">
                  <c:v>1.1493062707075885E-5</c:v>
                </c:pt>
                <c:pt idx="74">
                  <c:v>1.9301719696817417E-6</c:v>
                </c:pt>
                <c:pt idx="75">
                  <c:v>6.2044591206017983E-8</c:v>
                </c:pt>
                <c:pt idx="76">
                  <c:v>6.6545230084044789E-10</c:v>
                </c:pt>
                <c:pt idx="77">
                  <c:v>5.9443947555292869E-21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6-4CAD-AE31-B946DE3A592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6-4CAD-AE31-B946DE3A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74368"/>
        <c:axId val="434484352"/>
      </c:scatterChart>
      <c:valAx>
        <c:axId val="4344743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484352"/>
        <c:crossesAt val="1"/>
        <c:crossBetween val="midCat"/>
      </c:valAx>
      <c:valAx>
        <c:axId val="434484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4743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4.9906239753673542</c:v>
                </c:pt>
                <c:pt idx="51">
                  <c:v>4.8873742631758832</c:v>
                </c:pt>
                <c:pt idx="52">
                  <c:v>4.8197803166698252</c:v>
                </c:pt>
                <c:pt idx="53">
                  <c:v>4.4953294683686025</c:v>
                </c:pt>
                <c:pt idx="54">
                  <c:v>4.1232249990729004</c:v>
                </c:pt>
                <c:pt idx="55">
                  <c:v>3.9035447080573813</c:v>
                </c:pt>
                <c:pt idx="56">
                  <c:v>3.646687833805669</c:v>
                </c:pt>
                <c:pt idx="57">
                  <c:v>3.4021668706676849</c:v>
                </c:pt>
                <c:pt idx="58">
                  <c:v>3.1731925231791354</c:v>
                </c:pt>
                <c:pt idx="59">
                  <c:v>2.9589198652444755</c:v>
                </c:pt>
                <c:pt idx="60">
                  <c:v>2.7595178783674101</c:v>
                </c:pt>
                <c:pt idx="61">
                  <c:v>2.573634683062731</c:v>
                </c:pt>
                <c:pt idx="62">
                  <c:v>1.8165832734354921</c:v>
                </c:pt>
                <c:pt idx="63">
                  <c:v>1.273973632746882</c:v>
                </c:pt>
                <c:pt idx="64">
                  <c:v>0.63876071015396141</c:v>
                </c:pt>
                <c:pt idx="65">
                  <c:v>0.31836622851311736</c:v>
                </c:pt>
                <c:pt idx="66">
                  <c:v>0.15867605167748894</c:v>
                </c:pt>
                <c:pt idx="67">
                  <c:v>5.5764688616187455E-2</c:v>
                </c:pt>
                <c:pt idx="68">
                  <c:v>9.7841511389108043E-3</c:v>
                </c:pt>
                <c:pt idx="69">
                  <c:v>1.6898331924496642E-3</c:v>
                </c:pt>
                <c:pt idx="70">
                  <c:v>3.0416944755499536E-4</c:v>
                </c:pt>
                <c:pt idx="71">
                  <c:v>5.4000832074915477E-5</c:v>
                </c:pt>
                <c:pt idx="72">
                  <c:v>9.4547551315860041E-6</c:v>
                </c:pt>
                <c:pt idx="73">
                  <c:v>1.6669211877516466E-6</c:v>
                </c:pt>
                <c:pt idx="74">
                  <c:v>2.7994666298009089E-7</c:v>
                </c:pt>
                <c:pt idx="75">
                  <c:v>8.9987713721449178E-9</c:v>
                </c:pt>
                <c:pt idx="76">
                  <c:v>9.6515312582963112E-11</c:v>
                </c:pt>
                <c:pt idx="77">
                  <c:v>8.6215813999265859E-22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D-4EA1-B4D2-E766EA110BD1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D-4EA1-B4D2-E766EA11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80480"/>
        <c:axId val="434598656"/>
      </c:scatterChart>
      <c:valAx>
        <c:axId val="434580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598656"/>
        <c:crossesAt val="1.0000000000000002E-2"/>
        <c:crossBetween val="midCat"/>
      </c:valAx>
      <c:valAx>
        <c:axId val="434598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580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0.28011473909407653</c:v>
                </c:pt>
                <c:pt idx="51">
                  <c:v>0.27431951862970094</c:v>
                </c:pt>
                <c:pt idx="52">
                  <c:v>0.27052559210200861</c:v>
                </c:pt>
                <c:pt idx="53">
                  <c:v>0.25231475009721527</c:v>
                </c:pt>
                <c:pt idx="54">
                  <c:v>0.23142919613703472</c:v>
                </c:pt>
                <c:pt idx="55">
                  <c:v>0.2190989368937718</c:v>
                </c:pt>
                <c:pt idx="56">
                  <c:v>0.2046820229626351</c:v>
                </c:pt>
                <c:pt idx="57">
                  <c:v>0.1909575015139145</c:v>
                </c:pt>
                <c:pt idx="58">
                  <c:v>0.17810558361295295</c:v>
                </c:pt>
                <c:pt idx="59">
                  <c:v>0.16607884507913195</c:v>
                </c:pt>
                <c:pt idx="60">
                  <c:v>0.15488677054003622</c:v>
                </c:pt>
                <c:pt idx="61">
                  <c:v>0.14445348143395589</c:v>
                </c:pt>
                <c:pt idx="62">
                  <c:v>0.10196154873471315</c:v>
                </c:pt>
                <c:pt idx="63">
                  <c:v>7.1505846465492878E-2</c:v>
                </c:pt>
                <c:pt idx="64">
                  <c:v>3.5852488697097916E-2</c:v>
                </c:pt>
                <c:pt idx="65">
                  <c:v>1.7869323250256024E-2</c:v>
                </c:pt>
                <c:pt idx="66">
                  <c:v>8.90620111543192E-3</c:v>
                </c:pt>
                <c:pt idx="67">
                  <c:v>3.1299715786012429E-3</c:v>
                </c:pt>
                <c:pt idx="68">
                  <c:v>5.491667889747741E-4</c:v>
                </c:pt>
                <c:pt idx="69">
                  <c:v>9.4847294877732307E-5</c:v>
                </c:pt>
                <c:pt idx="70">
                  <c:v>1.7072483493606685E-5</c:v>
                </c:pt>
                <c:pt idx="71">
                  <c:v>3.0309694864186896E-6</c:v>
                </c:pt>
                <c:pt idx="72">
                  <c:v>5.3067838409677976E-7</c:v>
                </c:pt>
                <c:pt idx="73">
                  <c:v>9.3561285302619992E-8</c:v>
                </c:pt>
                <c:pt idx="74">
                  <c:v>1.5712902203807759E-8</c:v>
                </c:pt>
                <c:pt idx="75">
                  <c:v>5.0508483658901066E-10</c:v>
                </c:pt>
                <c:pt idx="76">
                  <c:v>5.4172307383206354E-12</c:v>
                </c:pt>
                <c:pt idx="77">
                  <c:v>4.8391384250523728E-23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0A-4475-8DF5-3B81F92C8EEF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0A-4475-8DF5-3B81F92C8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41536"/>
        <c:axId val="434647424"/>
      </c:scatterChart>
      <c:valAx>
        <c:axId val="4346415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647424"/>
        <c:crossesAt val="1.0000000000000002E-2"/>
        <c:crossBetween val="midCat"/>
      </c:valAx>
      <c:valAx>
        <c:axId val="434647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6415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0.40593325174091704</c:v>
                </c:pt>
                <c:pt idx="51">
                  <c:v>0.39753500502506173</c:v>
                </c:pt>
                <c:pt idx="52">
                  <c:v>0.3920369689801429</c:v>
                </c:pt>
                <c:pt idx="53">
                  <c:v>0.36564640368588641</c:v>
                </c:pt>
                <c:pt idx="54">
                  <c:v>0.33537973203238558</c:v>
                </c:pt>
                <c:pt idx="55">
                  <c:v>0.31751111774377716</c:v>
                </c:pt>
                <c:pt idx="56">
                  <c:v>0.29661859073480124</c:v>
                </c:pt>
                <c:pt idx="57">
                  <c:v>0.27672945659539411</c:v>
                </c:pt>
                <c:pt idx="58">
                  <c:v>0.25810487139321209</c:v>
                </c:pt>
                <c:pt idx="59">
                  <c:v>0.24067610953419361</c:v>
                </c:pt>
                <c:pt idx="60">
                  <c:v>0.22445691583494307</c:v>
                </c:pt>
                <c:pt idx="61">
                  <c:v>0.20933732952941178</c:v>
                </c:pt>
                <c:pt idx="62">
                  <c:v>0.14775939018518194</c:v>
                </c:pt>
                <c:pt idx="63">
                  <c:v>0.10362396805002003</c:v>
                </c:pt>
                <c:pt idx="64">
                  <c:v>5.1956271086933292E-2</c:v>
                </c:pt>
                <c:pt idx="65">
                  <c:v>2.5895647322398938E-2</c:v>
                </c:pt>
                <c:pt idx="66">
                  <c:v>1.290657960783583E-2</c:v>
                </c:pt>
                <c:pt idx="67">
                  <c:v>4.53585393209722E-3</c:v>
                </c:pt>
                <c:pt idx="68">
                  <c:v>7.9583481082649724E-4</c:v>
                </c:pt>
                <c:pt idx="69">
                  <c:v>1.374496427894739E-4</c:v>
                </c:pt>
                <c:pt idx="70">
                  <c:v>2.4740892829367879E-5</c:v>
                </c:pt>
                <c:pt idx="71">
                  <c:v>4.3923832909635489E-6</c:v>
                </c:pt>
                <c:pt idx="72">
                  <c:v>7.69042010362305E-7</c:v>
                </c:pt>
                <c:pt idx="73">
                  <c:v>1.3558599916156765E-7</c:v>
                </c:pt>
                <c:pt idx="74">
                  <c:v>2.2770631443768916E-8</c:v>
                </c:pt>
                <c:pt idx="75">
                  <c:v>7.3195266619921494E-10</c:v>
                </c:pt>
                <c:pt idx="76">
                  <c:v>7.8504761875411293E-12</c:v>
                </c:pt>
                <c:pt idx="77">
                  <c:v>7.0127234391839583E-23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0-4F70-9EC2-862BAB9D1879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20-4F70-9EC2-862BAB9D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61248"/>
        <c:axId val="434667520"/>
      </c:scatterChart>
      <c:valAx>
        <c:axId val="4346612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667520"/>
        <c:crossesAt val="1.0000000000000002E-2"/>
        <c:crossBetween val="midCat"/>
      </c:valAx>
      <c:valAx>
        <c:axId val="434667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661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1.3602380589570635</c:v>
                </c:pt>
                <c:pt idx="51">
                  <c:v>1.3320964500535666</c:v>
                </c:pt>
                <c:pt idx="52">
                  <c:v>1.3136731308360774</c:v>
                </c:pt>
                <c:pt idx="53">
                  <c:v>1.2252412244655437</c:v>
                </c:pt>
                <c:pt idx="54">
                  <c:v>1.1238209083803636</c:v>
                </c:pt>
                <c:pt idx="55">
                  <c:v>1.063945130498285</c:v>
                </c:pt>
                <c:pt idx="56">
                  <c:v>0.99393655085244814</c:v>
                </c:pt>
                <c:pt idx="57">
                  <c:v>0.92729023129104715</c:v>
                </c:pt>
                <c:pt idx="58">
                  <c:v>0.86488127731733899</c:v>
                </c:pt>
                <c:pt idx="59">
                  <c:v>0.80647939696025239</c:v>
                </c:pt>
                <c:pt idx="60">
                  <c:v>0.75213064760133552</c:v>
                </c:pt>
                <c:pt idx="61">
                  <c:v>0.70146656270494512</c:v>
                </c:pt>
                <c:pt idx="62">
                  <c:v>0.49512560312858989</c:v>
                </c:pt>
                <c:pt idx="63">
                  <c:v>0.34723261658729565</c:v>
                </c:pt>
                <c:pt idx="64">
                  <c:v>0.17409979850343335</c:v>
                </c:pt>
                <c:pt idx="65">
                  <c:v>8.6773490218382363E-2</c:v>
                </c:pt>
                <c:pt idx="66">
                  <c:v>4.3248540784095187E-2</c:v>
                </c:pt>
                <c:pt idx="67">
                  <c:v>1.5199151884819052E-2</c:v>
                </c:pt>
                <c:pt idx="68">
                  <c:v>2.6667556641060963E-3</c:v>
                </c:pt>
                <c:pt idx="69">
                  <c:v>4.6057876389890779E-4</c:v>
                </c:pt>
                <c:pt idx="70">
                  <c:v>8.2904033839935619E-5</c:v>
                </c:pt>
                <c:pt idx="71">
                  <c:v>1.4718397412067595E-5</c:v>
                </c:pt>
                <c:pt idx="72">
                  <c:v>2.5769759115454532E-6</c:v>
                </c:pt>
                <c:pt idx="73">
                  <c:v>4.5433389733491203E-7</c:v>
                </c:pt>
                <c:pt idx="74">
                  <c:v>7.6301902796737209E-8</c:v>
                </c:pt>
                <c:pt idx="75">
                  <c:v>2.4526935639032563E-9</c:v>
                </c:pt>
                <c:pt idx="76">
                  <c:v>2.6306089598309264E-11</c:v>
                </c:pt>
                <c:pt idx="77">
                  <c:v>2.3498871496751508E-22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B-4637-B1E0-7C387759C65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B-4637-B1E0-7C387759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89920"/>
        <c:axId val="434691456"/>
      </c:scatterChart>
      <c:valAx>
        <c:axId val="4346899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691456"/>
        <c:crossesAt val="1.0000000000000002E-2"/>
        <c:crossBetween val="midCat"/>
      </c:valAx>
      <c:valAx>
        <c:axId val="434691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689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0.40973287879561077</c:v>
                </c:pt>
                <c:pt idx="51">
                  <c:v>0.40125602259088816</c:v>
                </c:pt>
                <c:pt idx="52">
                  <c:v>0.39570652368498332</c:v>
                </c:pt>
                <c:pt idx="53">
                  <c:v>0.36906893673026747</c:v>
                </c:pt>
                <c:pt idx="54">
                  <c:v>0.33851896218404481</c:v>
                </c:pt>
                <c:pt idx="55">
                  <c:v>0.32048309362397753</c:v>
                </c:pt>
                <c:pt idx="56">
                  <c:v>0.29939500783649853</c:v>
                </c:pt>
                <c:pt idx="57">
                  <c:v>0.27931970690280578</c:v>
                </c:pt>
                <c:pt idx="58">
                  <c:v>0.26052079137042006</c:v>
                </c:pt>
                <c:pt idx="59">
                  <c:v>0.24292889235817422</c:v>
                </c:pt>
                <c:pt idx="60">
                  <c:v>0.22655788333726504</c:v>
                </c:pt>
                <c:pt idx="61">
                  <c:v>0.21129677428400145</c:v>
                </c:pt>
                <c:pt idx="62">
                  <c:v>0.14914245149914149</c:v>
                </c:pt>
                <c:pt idx="63">
                  <c:v>0.10459391182976455</c:v>
                </c:pt>
                <c:pt idx="64">
                  <c:v>5.2442593536341571E-2</c:v>
                </c:pt>
                <c:pt idx="65">
                  <c:v>2.6138036438695802E-2</c:v>
                </c:pt>
                <c:pt idx="66">
                  <c:v>1.302738811231575E-2</c:v>
                </c:pt>
                <c:pt idx="67">
                  <c:v>4.5783105508704338E-3</c:v>
                </c:pt>
                <c:pt idx="68">
                  <c:v>8.0328400466640791E-4</c:v>
                </c:pt>
                <c:pt idx="69">
                  <c:v>1.3873620253583878E-4</c:v>
                </c:pt>
                <c:pt idx="70">
                  <c:v>2.4972473182415038E-5</c:v>
                </c:pt>
                <c:pt idx="71">
                  <c:v>4.433496992084002E-6</c:v>
                </c:pt>
                <c:pt idx="72">
                  <c:v>7.762404175295839E-7</c:v>
                </c:pt>
                <c:pt idx="73">
                  <c:v>1.3685511478203615E-7</c:v>
                </c:pt>
                <c:pt idx="74">
                  <c:v>2.2983769704591716E-8</c:v>
                </c:pt>
                <c:pt idx="75">
                  <c:v>7.3880390871585599E-10</c:v>
                </c:pt>
                <c:pt idx="76">
                  <c:v>7.9239584203626171E-12</c:v>
                </c:pt>
                <c:pt idx="77">
                  <c:v>7.0783641167887925E-23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C-4489-BF2C-BE107CB43477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C-4489-BF2C-BE107CB4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55072"/>
        <c:axId val="434756608"/>
      </c:scatterChart>
      <c:valAx>
        <c:axId val="4347550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756608"/>
        <c:crossesAt val="1.0000000000000002E-2"/>
        <c:crossBetween val="midCat"/>
      </c:valAx>
      <c:valAx>
        <c:axId val="434756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755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cmprt'!$E$81:$E$133</c:f>
              <c:numCache>
                <c:formatCode>General</c:formatCode>
                <c:ptCount val="53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1.3331988780597053E-2</c:v>
                </c:pt>
                <c:pt idx="51">
                  <c:v>1.3056166756872005E-2</c:v>
                </c:pt>
                <c:pt idx="52">
                  <c:v>1.2875595802036901E-2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8-4462-9B13-5F5E7A4DD803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E8-4462-9B13-5F5E7A4D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18144"/>
        <c:axId val="434919680"/>
      </c:scatterChart>
      <c:valAx>
        <c:axId val="43491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919680"/>
        <c:crossesAt val="1.0000000000000002E-2"/>
        <c:crossBetween val="midCat"/>
      </c:valAx>
      <c:valAx>
        <c:axId val="434919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9181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cmprt'!$F$81:$F$133</c:f>
              <c:numCache>
                <c:formatCode>General</c:formatCode>
                <c:ptCount val="53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0.31130871550206862</c:v>
                </c:pt>
                <c:pt idx="51">
                  <c:v>0.30486813103068111</c:v>
                </c:pt>
                <c:pt idx="52">
                  <c:v>0.30065170743988801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D6-4CDA-AAA6-25472D0DD7A6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D6-4CDA-AAA6-25472D0D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45408"/>
        <c:axId val="434951296"/>
      </c:scatterChart>
      <c:valAx>
        <c:axId val="43494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951296"/>
        <c:crossesAt val="1.0000000000000002E-2"/>
        <c:crossBetween val="midCat"/>
      </c:valAx>
      <c:valAx>
        <c:axId val="434951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945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0.49208170979362859</c:v>
                </c:pt>
                <c:pt idx="51">
                  <c:v>0.48190116019469009</c:v>
                </c:pt>
                <c:pt idx="52">
                  <c:v>0.47523631328725463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9-4F97-B8D9-9724ECB5E0E5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89-4F97-B8D9-9724ECB5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85216"/>
        <c:axId val="435003392"/>
      </c:scatterChart>
      <c:valAx>
        <c:axId val="434985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003392"/>
        <c:crossesAt val="1.0000000000000002E-2"/>
        <c:crossBetween val="midCat"/>
      </c:valAx>
      <c:valAx>
        <c:axId val="4350033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985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0.59454755099055578</c:v>
                </c:pt>
                <c:pt idx="51">
                  <c:v>0.5822471124428088</c:v>
                </c:pt>
                <c:pt idx="52">
                  <c:v>0.57419444897721372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D-4857-B2C4-FC6420CA43AC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ED-4857-B2C4-FC6420CA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20416"/>
        <c:axId val="435821952"/>
      </c:scatterChart>
      <c:valAx>
        <c:axId val="4358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821952"/>
        <c:crossesAt val="1.0000000000000002E-2"/>
        <c:crossBetween val="midCat"/>
      </c:valAx>
      <c:valAx>
        <c:axId val="43582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8204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cmprt'!$J$81:$J$133</c:f>
              <c:numCache>
                <c:formatCode>General</c:formatCode>
                <c:ptCount val="53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34.409277845761608</c:v>
                </c:pt>
                <c:pt idx="51">
                  <c:v>33.697393309513863</c:v>
                </c:pt>
                <c:pt idx="52">
                  <c:v>33.231347601101753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1-4320-9937-0983790EE04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1-4320-9937-0983790E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56128"/>
        <c:axId val="435857664"/>
      </c:scatterChart>
      <c:valAx>
        <c:axId val="43585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857664"/>
        <c:crossesAt val="1"/>
        <c:crossBetween val="midCat"/>
      </c:valAx>
      <c:valAx>
        <c:axId val="435857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8561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4.9906239753673542</c:v>
                </c:pt>
                <c:pt idx="51">
                  <c:v>4.8873742631758832</c:v>
                </c:pt>
                <c:pt idx="52">
                  <c:v>4.8197803166698252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2-4A42-B7D3-B1FE41D757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2-4A42-B7D3-B1FE41D7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79296"/>
        <c:axId val="435909760"/>
      </c:scatterChart>
      <c:valAx>
        <c:axId val="4358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909760"/>
        <c:crossesAt val="1.0000000000000002E-2"/>
        <c:crossBetween val="midCat"/>
      </c:valAx>
      <c:valAx>
        <c:axId val="435909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8792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0.28011473909407653</c:v>
                </c:pt>
                <c:pt idx="51">
                  <c:v>0.27431951862970094</c:v>
                </c:pt>
                <c:pt idx="52">
                  <c:v>0.27052559210200861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C-4A09-B8F4-E05650FE1D73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0C-4A09-B8F4-E05650FE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47776"/>
        <c:axId val="435953664"/>
      </c:scatterChart>
      <c:valAx>
        <c:axId val="43594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953664"/>
        <c:crossesAt val="1.0000000000000002E-2"/>
        <c:crossBetween val="midCat"/>
      </c:valAx>
      <c:valAx>
        <c:axId val="435953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9477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0.40593325174091704</c:v>
                </c:pt>
                <c:pt idx="51">
                  <c:v>0.39753500502506173</c:v>
                </c:pt>
                <c:pt idx="52">
                  <c:v>0.3920369689801429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B-4F9C-A688-482A2C259743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B-4F9C-A688-482A2C25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82720"/>
        <c:axId val="435984640"/>
      </c:scatterChart>
      <c:valAx>
        <c:axId val="43598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984640"/>
        <c:crossesAt val="1.0000000000000002E-2"/>
        <c:crossBetween val="midCat"/>
      </c:valAx>
      <c:valAx>
        <c:axId val="435984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982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1.3602380589570635</c:v>
                </c:pt>
                <c:pt idx="51">
                  <c:v>1.3320964500535666</c:v>
                </c:pt>
                <c:pt idx="52">
                  <c:v>1.3136731308360774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D1F-ADA4-53515DE4C0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F-4D1F-ADA4-53515DE4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14464"/>
        <c:axId val="436036736"/>
      </c:scatterChart>
      <c:valAx>
        <c:axId val="43601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036736"/>
        <c:crossesAt val="1.0000000000000002E-2"/>
        <c:crossBetween val="midCat"/>
      </c:valAx>
      <c:valAx>
        <c:axId val="4360367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60144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0.40973287879561077</c:v>
                </c:pt>
                <c:pt idx="51">
                  <c:v>0.40125602259088816</c:v>
                </c:pt>
                <c:pt idx="52">
                  <c:v>0.39570652368498332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9-4F9B-ACBE-D3D87D8FF54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C9-4F9B-ACBE-D3D87D8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54272"/>
        <c:axId val="436060160"/>
      </c:scatterChart>
      <c:valAx>
        <c:axId val="43605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060160"/>
        <c:crossesAt val="1.0000000000000002E-2"/>
        <c:crossBetween val="midCat"/>
      </c:valAx>
      <c:valAx>
        <c:axId val="436060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6054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'Ac-225 Dose 20 nCi decay cmprt'!$E$363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cmprt'!$E$364:$E$445</c:f>
              <c:numCache>
                <c:formatCode>0.00E+00</c:formatCode>
                <c:ptCount val="82"/>
                <c:pt idx="0">
                  <c:v>0</c:v>
                </c:pt>
                <c:pt idx="1">
                  <c:v>6.6931651782740694E-5</c:v>
                </c:pt>
                <c:pt idx="2">
                  <c:v>1.701716347235072E-4</c:v>
                </c:pt>
                <c:pt idx="3">
                  <c:v>2.4258826441420344E-4</c:v>
                </c:pt>
                <c:pt idx="4">
                  <c:v>3.1085987832186036E-4</c:v>
                </c:pt>
                <c:pt idx="5">
                  <c:v>6.0245651682902979E-4</c:v>
                </c:pt>
                <c:pt idx="6">
                  <c:v>8.2214837584404401E-4</c:v>
                </c:pt>
                <c:pt idx="7">
                  <c:v>9.8332973845497817E-4</c:v>
                </c:pt>
                <c:pt idx="8">
                  <c:v>1.0978225570209953E-3</c:v>
                </c:pt>
                <c:pt idx="9">
                  <c:v>1.1772017584726045E-3</c:v>
                </c:pt>
                <c:pt idx="10">
                  <c:v>1.2327952443116615E-3</c:v>
                </c:pt>
                <c:pt idx="11">
                  <c:v>1.2756838906113688E-3</c:v>
                </c:pt>
                <c:pt idx="12">
                  <c:v>1.3140571843177169E-3</c:v>
                </c:pt>
                <c:pt idx="13">
                  <c:v>1.3717845645527128E-3</c:v>
                </c:pt>
                <c:pt idx="14">
                  <c:v>1.4251612372107373E-3</c:v>
                </c:pt>
                <c:pt idx="15">
                  <c:v>1.4743895856166517E-3</c:v>
                </c:pt>
                <c:pt idx="16">
                  <c:v>1.5356921459279173E-3</c:v>
                </c:pt>
                <c:pt idx="17">
                  <c:v>1.5853680630277629E-3</c:v>
                </c:pt>
                <c:pt idx="18">
                  <c:v>1.6296765135849606E-3</c:v>
                </c:pt>
                <c:pt idx="19">
                  <c:v>1.6689903475845475E-3</c:v>
                </c:pt>
                <c:pt idx="20">
                  <c:v>1.7036765123941045E-3</c:v>
                </c:pt>
                <c:pt idx="21">
                  <c:v>1.7340960527637563E-3</c:v>
                </c:pt>
                <c:pt idx="22">
                  <c:v>1.7606041108261718E-3</c:v>
                </c:pt>
                <c:pt idx="23">
                  <c:v>1.7835499260965637E-3</c:v>
                </c:pt>
                <c:pt idx="24">
                  <c:v>1.8032768354726886E-3</c:v>
                </c:pt>
                <c:pt idx="25">
                  <c:v>1.8201222732348468E-3</c:v>
                </c:pt>
                <c:pt idx="26">
                  <c:v>1.834417771045883E-3</c:v>
                </c:pt>
                <c:pt idx="27">
                  <c:v>1.8464889579511855E-3</c:v>
                </c:pt>
                <c:pt idx="28">
                  <c:v>1.8566555603786866E-3</c:v>
                </c:pt>
                <c:pt idx="29">
                  <c:v>1.8652314021388625E-3</c:v>
                </c:pt>
                <c:pt idx="30">
                  <c:v>1.8725244044247335E-3</c:v>
                </c:pt>
                <c:pt idx="31">
                  <c:v>1.8788365858118635E-3</c:v>
                </c:pt>
                <c:pt idx="32">
                  <c:v>1.8844640622583606E-3</c:v>
                </c:pt>
                <c:pt idx="33">
                  <c:v>1.8896318720415337E-3</c:v>
                </c:pt>
                <c:pt idx="34">
                  <c:v>1.8944307682337022E-3</c:v>
                </c:pt>
                <c:pt idx="35">
                  <c:v>1.8988853450742666E-3</c:v>
                </c:pt>
                <c:pt idx="36">
                  <c:v>1.9030201968026268E-3</c:v>
                </c:pt>
                <c:pt idx="37">
                  <c:v>1.9068599176581833E-3</c:v>
                </c:pt>
                <c:pt idx="38">
                  <c:v>1.9104291018803364E-3</c:v>
                </c:pt>
                <c:pt idx="39">
                  <c:v>1.9137523437084865E-3</c:v>
                </c:pt>
                <c:pt idx="40">
                  <c:v>1.9168542373820337E-3</c:v>
                </c:pt>
                <c:pt idx="41">
                  <c:v>1.9197593771403784E-3</c:v>
                </c:pt>
                <c:pt idx="42">
                  <c:v>1.922492357222921E-3</c:v>
                </c:pt>
                <c:pt idx="43">
                  <c:v>1.9250777718690618E-3</c:v>
                </c:pt>
                <c:pt idx="44">
                  <c:v>1.9275402153182009E-3</c:v>
                </c:pt>
                <c:pt idx="45">
                  <c:v>1.9299042818097388E-3</c:v>
                </c:pt>
                <c:pt idx="46">
                  <c:v>1.9321945655830757E-3</c:v>
                </c:pt>
                <c:pt idx="47">
                  <c:v>1.9344356608776122E-3</c:v>
                </c:pt>
                <c:pt idx="48">
                  <c:v>1.9366521619327483E-3</c:v>
                </c:pt>
                <c:pt idx="49">
                  <c:v>1.9388625144280344E-3</c:v>
                </c:pt>
                <c:pt idx="50">
                  <c:v>1.9410502501966077E-3</c:v>
                </c:pt>
                <c:pt idx="51">
                  <c:v>1.9431929724481034E-3</c:v>
                </c:pt>
                <c:pt idx="52">
                  <c:v>1.9452986355201806E-3</c:v>
                </c:pt>
                <c:pt idx="53">
                  <c:v>1.9533811204648106E-3</c:v>
                </c:pt>
                <c:pt idx="54">
                  <c:v>1.9608592219939468E-3</c:v>
                </c:pt>
                <c:pt idx="55">
                  <c:v>1.9678238468678363E-3</c:v>
                </c:pt>
                <c:pt idx="56">
                  <c:v>1.9743749925071586E-3</c:v>
                </c:pt>
                <c:pt idx="57">
                  <c:v>1.9804911052895648E-3</c:v>
                </c:pt>
                <c:pt idx="58">
                  <c:v>1.9861963781776693E-3</c:v>
                </c:pt>
                <c:pt idx="59">
                  <c:v>1.9915170568601489E-3</c:v>
                </c:pt>
                <c:pt idx="60">
                  <c:v>1.9964788005256699E-3</c:v>
                </c:pt>
                <c:pt idx="61">
                  <c:v>2.0011062419922651E-3</c:v>
                </c:pt>
                <c:pt idx="62">
                  <c:v>2.0201526468956372E-3</c:v>
                </c:pt>
                <c:pt idx="63">
                  <c:v>2.0335606368394928E-3</c:v>
                </c:pt>
                <c:pt idx="64">
                  <c:v>2.0501569485162521E-3</c:v>
                </c:pt>
                <c:pt idx="65">
                  <c:v>2.0584616966624323E-3</c:v>
                </c:pt>
                <c:pt idx="66">
                  <c:v>2.0626008717624243E-3</c:v>
                </c:pt>
                <c:pt idx="67">
                  <c:v>2.0653918437878792E-3</c:v>
                </c:pt>
                <c:pt idx="68">
                  <c:v>2.0668137205093686E-3</c:v>
                </c:pt>
                <c:pt idx="69">
                  <c:v>2.0670626126527603E-3</c:v>
                </c:pt>
                <c:pt idx="70">
                  <c:v>2.0671058662930534E-3</c:v>
                </c:pt>
                <c:pt idx="71">
                  <c:v>2.0671136356751637E-3</c:v>
                </c:pt>
                <c:pt idx="72">
                  <c:v>2.067115012145329E-3</c:v>
                </c:pt>
                <c:pt idx="73">
                  <c:v>2.067115253395254E-3</c:v>
                </c:pt>
                <c:pt idx="74">
                  <c:v>2.0671152956264526E-3</c:v>
                </c:pt>
                <c:pt idx="75">
                  <c:v>2.0671153081619847E-3</c:v>
                </c:pt>
                <c:pt idx="76">
                  <c:v>2.0671153086749485E-3</c:v>
                </c:pt>
                <c:pt idx="77">
                  <c:v>2.0671153087055152E-3</c:v>
                </c:pt>
                <c:pt idx="78">
                  <c:v>2.0671153087055152E-3</c:v>
                </c:pt>
                <c:pt idx="79">
                  <c:v>2.0671153087055152E-3</c:v>
                </c:pt>
                <c:pt idx="80">
                  <c:v>2.0671153087055152E-3</c:v>
                </c:pt>
                <c:pt idx="81">
                  <c:v>2.0671153087055152E-3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F8-4580-93C9-3DEDF0B1430B}"/>
            </c:ext>
          </c:extLst>
        </c:ser>
        <c:ser>
          <c:idx val="1"/>
          <c:order val="1"/>
          <c:tx>
            <c:strRef>
              <c:f>'Ac-225 Dose 20 nCi decay cmprt'!$F$363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cmprt'!$F$364:$F$445</c:f>
              <c:numCache>
                <c:formatCode>0.00E+00</c:formatCode>
                <c:ptCount val="82"/>
                <c:pt idx="0">
                  <c:v>0</c:v>
                </c:pt>
                <c:pt idx="1">
                  <c:v>4.6338649829049893E-5</c:v>
                </c:pt>
                <c:pt idx="2">
                  <c:v>1.1802602383801424E-4</c:v>
                </c:pt>
                <c:pt idx="3">
                  <c:v>1.6858972120729253E-4</c:v>
                </c:pt>
                <c:pt idx="4">
                  <c:v>2.1651021524916292E-4</c:v>
                </c:pt>
                <c:pt idx="5">
                  <c:v>4.260539364428482E-4</c:v>
                </c:pt>
                <c:pt idx="6">
                  <c:v>5.9298286715905109E-4</c:v>
                </c:pt>
                <c:pt idx="7">
                  <c:v>7.2545662836887687E-4</c:v>
                </c:pt>
                <c:pt idx="8">
                  <c:v>8.3039934008966943E-4</c:v>
                </c:pt>
                <c:pt idx="9">
                  <c:v>9.1466692958046335E-4</c:v>
                </c:pt>
                <c:pt idx="10">
                  <c:v>9.8504713134198391E-4</c:v>
                </c:pt>
                <c:pt idx="11">
                  <c:v>1.0482594871166467E-3</c:v>
                </c:pt>
                <c:pt idx="12">
                  <c:v>1.1093160288300037E-3</c:v>
                </c:pt>
                <c:pt idx="13">
                  <c:v>1.2060538235427925E-3</c:v>
                </c:pt>
                <c:pt idx="14">
                  <c:v>1.3017321836445892E-3</c:v>
                </c:pt>
                <c:pt idx="15">
                  <c:v>1.3964799055557107E-3</c:v>
                </c:pt>
                <c:pt idx="16">
                  <c:v>1.5254604844645054E-3</c:v>
                </c:pt>
                <c:pt idx="17">
                  <c:v>1.6415969146154909E-3</c:v>
                </c:pt>
                <c:pt idx="18">
                  <c:v>1.7568443132507374E-3</c:v>
                </c:pt>
                <c:pt idx="19">
                  <c:v>1.8713390658868642E-3</c:v>
                </c:pt>
                <c:pt idx="20">
                  <c:v>1.9851872501479083E-3</c:v>
                </c:pt>
                <c:pt idx="21">
                  <c:v>2.0984646357653245E-3</c:v>
                </c:pt>
                <c:pt idx="22">
                  <c:v>2.2112166845779861E-3</c:v>
                </c:pt>
                <c:pt idx="23">
                  <c:v>2.3234585505321837E-3</c:v>
                </c:pt>
                <c:pt idx="24">
                  <c:v>2.4351750796816267E-3</c:v>
                </c:pt>
                <c:pt idx="25">
                  <c:v>2.5463208101874418E-3</c:v>
                </c:pt>
                <c:pt idx="26">
                  <c:v>2.6568199723181743E-3</c:v>
                </c:pt>
                <c:pt idx="27">
                  <c:v>2.7665664884497869E-3</c:v>
                </c:pt>
                <c:pt idx="28">
                  <c:v>2.8754239730656608E-3</c:v>
                </c:pt>
                <c:pt idx="29">
                  <c:v>2.9832257327565949E-3</c:v>
                </c:pt>
                <c:pt idx="30">
                  <c:v>3.089774766220806E-3</c:v>
                </c:pt>
                <c:pt idx="31">
                  <c:v>3.1948437642639292E-3</c:v>
                </c:pt>
                <c:pt idx="32">
                  <c:v>3.2981751097990171E-3</c:v>
                </c:pt>
                <c:pt idx="33">
                  <c:v>3.3995175151665942E-3</c:v>
                </c:pt>
                <c:pt idx="34">
                  <c:v>3.4986742599387166E-3</c:v>
                </c:pt>
                <c:pt idx="35">
                  <c:v>3.5954839543249325E-3</c:v>
                </c:pt>
                <c:pt idx="36">
                  <c:v>3.6897897020942323E-3</c:v>
                </c:pt>
                <c:pt idx="37">
                  <c:v>3.7814391005750489E-3</c:v>
                </c:pt>
                <c:pt idx="38">
                  <c:v>3.8702842406552582E-3</c:v>
                </c:pt>
                <c:pt idx="39">
                  <c:v>3.9561817067821784E-3</c:v>
                </c:pt>
                <c:pt idx="40">
                  <c:v>4.0389925769625705E-3</c:v>
                </c:pt>
                <c:pt idx="41">
                  <c:v>4.1185824227626382E-3</c:v>
                </c:pt>
                <c:pt idx="42">
                  <c:v>4.1948213093080267E-3</c:v>
                </c:pt>
                <c:pt idx="43">
                  <c:v>4.267583795283825E-3</c:v>
                </c:pt>
                <c:pt idx="44">
                  <c:v>4.3367489329345652E-3</c:v>
                </c:pt>
                <c:pt idx="45">
                  <c:v>4.4022002680642195E-3</c:v>
                </c:pt>
                <c:pt idx="46">
                  <c:v>4.4638258400362058E-3</c:v>
                </c:pt>
                <c:pt idx="47">
                  <c:v>4.5215181817733815E-3</c:v>
                </c:pt>
                <c:pt idx="48">
                  <c:v>4.5751743197580495E-3</c:v>
                </c:pt>
                <c:pt idx="49">
                  <c:v>4.6267871741819686E-3</c:v>
                </c:pt>
                <c:pt idx="50">
                  <c:v>4.6778719165396629E-3</c:v>
                </c:pt>
                <c:pt idx="51">
                  <c:v>4.7279055703904381E-3</c:v>
                </c:pt>
                <c:pt idx="52">
                  <c:v>4.777073873562316E-3</c:v>
                </c:pt>
                <c:pt idx="53">
                  <c:v>4.965804005846816E-3</c:v>
                </c:pt>
                <c:pt idx="54">
                  <c:v>5.1404214781340411E-3</c:v>
                </c:pt>
                <c:pt idx="55">
                  <c:v>5.3030490094892893E-3</c:v>
                </c:pt>
                <c:pt idx="56">
                  <c:v>5.4560215905203003E-3</c:v>
                </c:pt>
                <c:pt idx="57">
                  <c:v>5.598835933188189E-3</c:v>
                </c:pt>
                <c:pt idx="58">
                  <c:v>5.7320569554687893E-3</c:v>
                </c:pt>
                <c:pt idx="59">
                  <c:v>5.8562975075350078E-3</c:v>
                </c:pt>
                <c:pt idx="60">
                  <c:v>5.9721567444863521E-3</c:v>
                </c:pt>
                <c:pt idx="61">
                  <c:v>6.0802098551462798E-3</c:v>
                </c:pt>
                <c:pt idx="62">
                  <c:v>6.5249530921065724E-3</c:v>
                </c:pt>
                <c:pt idx="63">
                  <c:v>6.838036473406822E-3</c:v>
                </c:pt>
                <c:pt idx="64">
                  <c:v>7.2255687879916614E-3</c:v>
                </c:pt>
                <c:pt idx="65">
                  <c:v>7.419488879022506E-3</c:v>
                </c:pt>
                <c:pt idx="66">
                  <c:v>7.5161407218062365E-3</c:v>
                </c:pt>
                <c:pt idx="67">
                  <c:v>7.5813113374244472E-3</c:v>
                </c:pt>
                <c:pt idx="68">
                  <c:v>7.6145128816991724E-3</c:v>
                </c:pt>
                <c:pt idx="69">
                  <c:v>7.6203246397746546E-3</c:v>
                </c:pt>
                <c:pt idx="70">
                  <c:v>7.6213346342640063E-3</c:v>
                </c:pt>
                <c:pt idx="71">
                  <c:v>7.6215160532859365E-3</c:v>
                </c:pt>
                <c:pt idx="72">
                  <c:v>7.6215481945640425E-3</c:v>
                </c:pt>
                <c:pt idx="73">
                  <c:v>7.6215538278724291E-3</c:v>
                </c:pt>
                <c:pt idx="74">
                  <c:v>7.6215548139923874E-3</c:v>
                </c:pt>
                <c:pt idx="75">
                  <c:v>7.6215551067034303E-3</c:v>
                </c:pt>
                <c:pt idx="76">
                  <c:v>7.6215551186813949E-3</c:v>
                </c:pt>
                <c:pt idx="77">
                  <c:v>7.6215551193951391E-3</c:v>
                </c:pt>
                <c:pt idx="78">
                  <c:v>7.6215551193951391E-3</c:v>
                </c:pt>
                <c:pt idx="79">
                  <c:v>7.6215551193951391E-3</c:v>
                </c:pt>
                <c:pt idx="80">
                  <c:v>7.6215551193951391E-3</c:v>
                </c:pt>
                <c:pt idx="81">
                  <c:v>7.6215551193951391E-3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F8-4580-93C9-3DEDF0B1430B}"/>
            </c:ext>
          </c:extLst>
        </c:ser>
        <c:ser>
          <c:idx val="2"/>
          <c:order val="2"/>
          <c:tx>
            <c:strRef>
              <c:f>'Ac-225 Dose 20 nCi decay cmprt'!$G$363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cmprt'!$G$364:$G$445</c:f>
              <c:numCache>
                <c:formatCode>0.00E+00</c:formatCode>
                <c:ptCount val="82"/>
                <c:pt idx="0">
                  <c:v>0</c:v>
                </c:pt>
                <c:pt idx="1">
                  <c:v>2.5952270744294376E-5</c:v>
                </c:pt>
                <c:pt idx="2">
                  <c:v>6.5744036865318686E-5</c:v>
                </c:pt>
                <c:pt idx="3">
                  <c:v>9.3301161782510599E-5</c:v>
                </c:pt>
                <c:pt idx="4">
                  <c:v>1.1898835787530664E-4</c:v>
                </c:pt>
                <c:pt idx="5">
                  <c:v>2.3364853270952242E-4</c:v>
                </c:pt>
                <c:pt idx="6">
                  <c:v>3.3307512691238089E-4</c:v>
                </c:pt>
                <c:pt idx="7">
                  <c:v>4.2193791095617534E-4</c:v>
                </c:pt>
                <c:pt idx="8">
                  <c:v>5.0246454604711073E-4</c:v>
                </c:pt>
                <c:pt idx="9">
                  <c:v>5.7664587829913327E-4</c:v>
                </c:pt>
                <c:pt idx="10">
                  <c:v>6.4623593873392999E-4</c:v>
                </c:pt>
                <c:pt idx="11">
                  <c:v>7.1275194328092881E-4</c:v>
                </c:pt>
                <c:pt idx="12">
                  <c:v>7.7721449270723897E-4</c:v>
                </c:pt>
                <c:pt idx="13">
                  <c:v>8.768244481473929E-4</c:v>
                </c:pt>
                <c:pt idx="14">
                  <c:v>9.7223558429249948E-4</c:v>
                </c:pt>
                <c:pt idx="15">
                  <c:v>1.063627529775502E-3</c:v>
                </c:pt>
                <c:pt idx="16">
                  <c:v>1.1830771636658717E-3</c:v>
                </c:pt>
                <c:pt idx="17">
                  <c:v>1.285755256459775E-3</c:v>
                </c:pt>
                <c:pt idx="18">
                  <c:v>1.3831707916479206E-3</c:v>
                </c:pt>
                <c:pt idx="19">
                  <c:v>1.4756746064040257E-3</c:v>
                </c:pt>
                <c:pt idx="20">
                  <c:v>1.5636175379018073E-3</c:v>
                </c:pt>
                <c:pt idx="21">
                  <c:v>1.6473504233149826E-3</c:v>
                </c:pt>
                <c:pt idx="22">
                  <c:v>1.7272240998172689E-3</c:v>
                </c:pt>
                <c:pt idx="23">
                  <c:v>1.8035894045823834E-3</c:v>
                </c:pt>
                <c:pt idx="24">
                  <c:v>1.8767971747840433E-3</c:v>
                </c:pt>
                <c:pt idx="25">
                  <c:v>1.9471982475959657E-3</c:v>
                </c:pt>
                <c:pt idx="26">
                  <c:v>2.0151434601918677E-3</c:v>
                </c:pt>
                <c:pt idx="27">
                  <c:v>2.0809836497454669E-3</c:v>
                </c:pt>
                <c:pt idx="28">
                  <c:v>2.1450696534304797E-3</c:v>
                </c:pt>
                <c:pt idx="29">
                  <c:v>2.207752308420624E-3</c:v>
                </c:pt>
                <c:pt idx="30">
                  <c:v>2.2693824518896168E-3</c:v>
                </c:pt>
                <c:pt idx="31">
                  <c:v>2.3303109210111752E-3</c:v>
                </c:pt>
                <c:pt idx="32">
                  <c:v>2.3908885529590166E-3</c:v>
                </c:pt>
                <c:pt idx="33">
                  <c:v>2.4513930087861346E-3</c:v>
                </c:pt>
                <c:pt idx="34">
                  <c:v>2.5119555973040779E-3</c:v>
                </c:pt>
                <c:pt idx="35">
                  <c:v>2.5726344512036711E-3</c:v>
                </c:pt>
                <c:pt idx="36">
                  <c:v>2.6334877031757393E-3</c:v>
                </c:pt>
                <c:pt idx="37">
                  <c:v>2.6945734859111078E-3</c:v>
                </c:pt>
                <c:pt idx="38">
                  <c:v>2.7559499321006017E-3</c:v>
                </c:pt>
                <c:pt idx="39">
                  <c:v>2.8176751744350462E-3</c:v>
                </c:pt>
                <c:pt idx="40">
                  <c:v>2.879807345605266E-3</c:v>
                </c:pt>
                <c:pt idx="41">
                  <c:v>2.9424045783020864E-3</c:v>
                </c:pt>
                <c:pt idx="42">
                  <c:v>3.0055250052163324E-3</c:v>
                </c:pt>
                <c:pt idx="43">
                  <c:v>3.0692267590388287E-3</c:v>
                </c:pt>
                <c:pt idx="44">
                  <c:v>3.1335679724604007E-3</c:v>
                </c:pt>
                <c:pt idx="45">
                  <c:v>3.1986067781718734E-3</c:v>
                </c:pt>
                <c:pt idx="46">
                  <c:v>3.264401308864072E-3</c:v>
                </c:pt>
                <c:pt idx="47">
                  <c:v>3.3310096972278213E-3</c:v>
                </c:pt>
                <c:pt idx="48">
                  <c:v>3.3984900759539468E-3</c:v>
                </c:pt>
                <c:pt idx="49">
                  <c:v>3.4664209830339663E-3</c:v>
                </c:pt>
                <c:pt idx="50">
                  <c:v>3.5336568087801015E-3</c:v>
                </c:pt>
                <c:pt idx="51">
                  <c:v>3.59950923117656E-3</c:v>
                </c:pt>
                <c:pt idx="52">
                  <c:v>3.6642227114002607E-3</c:v>
                </c:pt>
                <c:pt idx="53">
                  <c:v>3.9126222471848309E-3</c:v>
                </c:pt>
                <c:pt idx="54">
                  <c:v>4.1424472281297734E-3</c:v>
                </c:pt>
                <c:pt idx="55">
                  <c:v>4.3564914976136661E-3</c:v>
                </c:pt>
                <c:pt idx="56">
                  <c:v>4.5578282828737443E-3</c:v>
                </c:pt>
                <c:pt idx="57">
                  <c:v>4.7457951750317241E-3</c:v>
                </c:pt>
                <c:pt idx="58">
                  <c:v>4.921135697982042E-3</c:v>
                </c:pt>
                <c:pt idx="59">
                  <c:v>5.0846564621827781E-3</c:v>
                </c:pt>
                <c:pt idx="60">
                  <c:v>5.2371460531490215E-3</c:v>
                </c:pt>
                <c:pt idx="61">
                  <c:v>5.379361512880404E-3</c:v>
                </c:pt>
                <c:pt idx="62">
                  <c:v>5.9647159142524669E-3</c:v>
                </c:pt>
                <c:pt idx="63">
                  <c:v>6.3767845417444036E-3</c:v>
                </c:pt>
                <c:pt idx="64">
                  <c:v>6.8868400685390503E-3</c:v>
                </c:pt>
                <c:pt idx="65">
                  <c:v>7.1420704337610188E-3</c:v>
                </c:pt>
                <c:pt idx="66">
                  <c:v>7.2692799714728397E-3</c:v>
                </c:pt>
                <c:pt idx="67">
                  <c:v>7.3550550963583311E-3</c:v>
                </c:pt>
                <c:pt idx="68">
                  <c:v>7.3987537261708735E-3</c:v>
                </c:pt>
                <c:pt idx="69">
                  <c:v>7.4064029446108083E-3</c:v>
                </c:pt>
                <c:pt idx="70">
                  <c:v>7.4077322615527458E-3</c:v>
                </c:pt>
                <c:pt idx="71">
                  <c:v>7.4079710384787429E-3</c:v>
                </c:pt>
                <c:pt idx="72">
                  <c:v>7.4080133416259113E-3</c:v>
                </c:pt>
                <c:pt idx="73">
                  <c:v>7.4080207559755499E-3</c:v>
                </c:pt>
                <c:pt idx="74">
                  <c:v>7.4080220538697283E-3</c:v>
                </c:pt>
                <c:pt idx="75">
                  <c:v>7.4080224391250473E-3</c:v>
                </c:pt>
                <c:pt idx="76">
                  <c:v>7.4080224548899957E-3</c:v>
                </c:pt>
                <c:pt idx="77">
                  <c:v>7.4080224558293988E-3</c:v>
                </c:pt>
                <c:pt idx="78">
                  <c:v>7.4080224558293988E-3</c:v>
                </c:pt>
                <c:pt idx="79">
                  <c:v>7.4080224558293988E-3</c:v>
                </c:pt>
                <c:pt idx="80">
                  <c:v>7.4080224558293988E-3</c:v>
                </c:pt>
                <c:pt idx="81">
                  <c:v>7.4080224558293988E-3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F8-4580-93C9-3DEDF0B1430B}"/>
            </c:ext>
          </c:extLst>
        </c:ser>
        <c:ser>
          <c:idx val="3"/>
          <c:order val="3"/>
          <c:tx>
            <c:strRef>
              <c:f>'Ac-225 Dose 20 nCi decay cmprt'!$H$363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cmprt'!$H$364:$H$445</c:f>
              <c:numCache>
                <c:formatCode>0.00E+00</c:formatCode>
                <c:ptCount val="82"/>
                <c:pt idx="0">
                  <c:v>0</c:v>
                </c:pt>
                <c:pt idx="1">
                  <c:v>3.6052702825116736E-5</c:v>
                </c:pt>
                <c:pt idx="2">
                  <c:v>9.2029795693308045E-5</c:v>
                </c:pt>
                <c:pt idx="3">
                  <c:v>1.3174152750389196E-4</c:v>
                </c:pt>
                <c:pt idx="4">
                  <c:v>1.6960692163330756E-4</c:v>
                </c:pt>
                <c:pt idx="5">
                  <c:v>3.4991183584627886E-4</c:v>
                </c:pt>
                <c:pt idx="6">
                  <c:v>5.2424373135650636E-4</c:v>
                </c:pt>
                <c:pt idx="7">
                  <c:v>6.9646428216717216E-4</c:v>
                </c:pt>
                <c:pt idx="8">
                  <c:v>8.6712989054494769E-4</c:v>
                </c:pt>
                <c:pt idx="9">
                  <c:v>1.036520500754787E-3</c:v>
                </c:pt>
                <c:pt idx="10">
                  <c:v>1.2046395990599269E-3</c:v>
                </c:pt>
                <c:pt idx="11">
                  <c:v>1.371214213721886E-3</c:v>
                </c:pt>
                <c:pt idx="12">
                  <c:v>1.5358108454642258E-3</c:v>
                </c:pt>
                <c:pt idx="13">
                  <c:v>1.794078181644912E-3</c:v>
                </c:pt>
                <c:pt idx="14">
                  <c:v>2.0451397224422211E-3</c:v>
                </c:pt>
                <c:pt idx="15">
                  <c:v>2.28793534965925E-3</c:v>
                </c:pt>
                <c:pt idx="16">
                  <c:v>2.606500341196534E-3</c:v>
                </c:pt>
                <c:pt idx="17">
                  <c:v>2.8793148459598126E-3</c:v>
                </c:pt>
                <c:pt idx="18">
                  <c:v>3.1348303212811622E-3</c:v>
                </c:pt>
                <c:pt idx="19">
                  <c:v>3.3721116962049029E-3</c:v>
                </c:pt>
                <c:pt idx="20">
                  <c:v>3.5905227083010507E-3</c:v>
                </c:pt>
                <c:pt idx="21">
                  <c:v>3.7897259036653169E-3</c:v>
                </c:pt>
                <c:pt idx="22">
                  <c:v>3.969682636919109E-3</c:v>
                </c:pt>
                <c:pt idx="23">
                  <c:v>4.1306530712095311E-3</c:v>
                </c:pt>
                <c:pt idx="24">
                  <c:v>4.2731961782093838E-3</c:v>
                </c:pt>
                <c:pt idx="25">
                  <c:v>4.3981697381171624E-3</c:v>
                </c:pt>
                <c:pt idx="26">
                  <c:v>4.506730339657059E-3</c:v>
                </c:pt>
                <c:pt idx="27">
                  <c:v>4.6003333800789612E-3</c:v>
                </c:pt>
                <c:pt idx="28">
                  <c:v>4.6807330651584527E-3</c:v>
                </c:pt>
                <c:pt idx="29">
                  <c:v>4.7499824091968143E-3</c:v>
                </c:pt>
                <c:pt idx="30">
                  <c:v>4.8104332350210211E-3</c:v>
                </c:pt>
                <c:pt idx="31">
                  <c:v>4.8647361739837455E-3</c:v>
                </c:pt>
                <c:pt idx="32">
                  <c:v>4.9158406659633551E-3</c:v>
                </c:pt>
                <c:pt idx="33">
                  <c:v>4.966181785721357E-3</c:v>
                </c:pt>
                <c:pt idx="34">
                  <c:v>5.0167674664179382E-3</c:v>
                </c:pt>
                <c:pt idx="35">
                  <c:v>5.06784226899168E-3</c:v>
                </c:pt>
                <c:pt idx="36">
                  <c:v>5.1196507543811607E-3</c:v>
                </c:pt>
                <c:pt idx="37">
                  <c:v>5.1724374835249616E-3</c:v>
                </c:pt>
                <c:pt idx="38">
                  <c:v>5.226447017361662E-3</c:v>
                </c:pt>
                <c:pt idx="39">
                  <c:v>5.2819239168298421E-3</c:v>
                </c:pt>
                <c:pt idx="40">
                  <c:v>5.3391127428680813E-3</c:v>
                </c:pt>
                <c:pt idx="41">
                  <c:v>5.3982580564149599E-3</c:v>
                </c:pt>
                <c:pt idx="42">
                  <c:v>5.4596044184090572E-3</c:v>
                </c:pt>
                <c:pt idx="43">
                  <c:v>5.5233963897889544E-3</c:v>
                </c:pt>
                <c:pt idx="44">
                  <c:v>5.58987853149323E-3</c:v>
                </c:pt>
                <c:pt idx="45">
                  <c:v>5.6592954044604651E-3</c:v>
                </c:pt>
                <c:pt idx="46">
                  <c:v>5.731891569629239E-3</c:v>
                </c:pt>
                <c:pt idx="47">
                  <c:v>5.8079115879381311E-3</c:v>
                </c:pt>
                <c:pt idx="48">
                  <c:v>5.8876000203257218E-3</c:v>
                </c:pt>
                <c:pt idx="49">
                  <c:v>5.9691837999873067E-3</c:v>
                </c:pt>
                <c:pt idx="50">
                  <c:v>6.0499327996521562E-3</c:v>
                </c:pt>
                <c:pt idx="51">
                  <c:v>6.1290203571412053E-3</c:v>
                </c:pt>
                <c:pt idx="52">
                  <c:v>6.2067400658665081E-3</c:v>
                </c:pt>
                <c:pt idx="53">
                  <c:v>6.5050633750432388E-3</c:v>
                </c:pt>
                <c:pt idx="54">
                  <c:v>6.781078982843876E-3</c:v>
                </c:pt>
                <c:pt idx="55">
                  <c:v>7.0381422441783493E-3</c:v>
                </c:pt>
                <c:pt idx="56">
                  <c:v>7.2799440488720696E-3</c:v>
                </c:pt>
                <c:pt idx="57">
                  <c:v>7.505688855951204E-3</c:v>
                </c:pt>
                <c:pt idx="58">
                  <c:v>7.7162696240436323E-3</c:v>
                </c:pt>
                <c:pt idx="59">
                  <c:v>7.9126550775888375E-3</c:v>
                </c:pt>
                <c:pt idx="60">
                  <c:v>8.0957922933987299E-3</c:v>
                </c:pt>
                <c:pt idx="61">
                  <c:v>8.2665904650988213E-3</c:v>
                </c:pt>
                <c:pt idx="62">
                  <c:v>8.9695904184076119E-3</c:v>
                </c:pt>
                <c:pt idx="63">
                  <c:v>9.4644773197580297E-3</c:v>
                </c:pt>
                <c:pt idx="64">
                  <c:v>1.0077044698906535E-2</c:v>
                </c:pt>
                <c:pt idx="65">
                  <c:v>1.0383571709574697E-2</c:v>
                </c:pt>
                <c:pt idx="66">
                  <c:v>1.0536348042787917E-2</c:v>
                </c:pt>
                <c:pt idx="67">
                  <c:v>1.0639362402376252E-2</c:v>
                </c:pt>
                <c:pt idx="68">
                  <c:v>1.0691843659279537E-2</c:v>
                </c:pt>
                <c:pt idx="69">
                  <c:v>1.0701030231027385E-2</c:v>
                </c:pt>
                <c:pt idx="70">
                  <c:v>1.070262671641457E-2</c:v>
                </c:pt>
                <c:pt idx="71">
                  <c:v>1.0702913483145005E-2</c:v>
                </c:pt>
                <c:pt idx="72">
                  <c:v>1.0702964288452721E-2</c:v>
                </c:pt>
                <c:pt idx="73">
                  <c:v>1.0702973192951324E-2</c:v>
                </c:pt>
                <c:pt idx="74">
                  <c:v>1.0702974751698546E-2</c:v>
                </c:pt>
                <c:pt idx="75">
                  <c:v>1.0702975214383152E-2</c:v>
                </c:pt>
                <c:pt idx="76">
                  <c:v>1.0702975233316567E-2</c:v>
                </c:pt>
                <c:pt idx="77">
                  <c:v>1.0702975234444773E-2</c:v>
                </c:pt>
                <c:pt idx="78">
                  <c:v>1.0702975234444773E-2</c:v>
                </c:pt>
                <c:pt idx="79">
                  <c:v>1.0702975234444773E-2</c:v>
                </c:pt>
                <c:pt idx="80">
                  <c:v>1.0702975234444773E-2</c:v>
                </c:pt>
                <c:pt idx="81">
                  <c:v>1.0702975234444773E-2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F8-4580-93C9-3DEDF0B1430B}"/>
            </c:ext>
          </c:extLst>
        </c:ser>
        <c:ser>
          <c:idx val="4"/>
          <c:order val="4"/>
          <c:tx>
            <c:strRef>
              <c:f>'Ac-225 Dose 20 nCi decay cmprt'!$I$363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cmprt'!$I$364:$I$445</c:f>
              <c:numCache>
                <c:formatCode>0.00E+00</c:formatCode>
                <c:ptCount val="82"/>
                <c:pt idx="0">
                  <c:v>0</c:v>
                </c:pt>
                <c:pt idx="1">
                  <c:v>3.8241030117998029E-5</c:v>
                </c:pt>
                <c:pt idx="2">
                  <c:v>9.7505893548571718E-5</c:v>
                </c:pt>
                <c:pt idx="3">
                  <c:v>1.3939667206942373E-4</c:v>
                </c:pt>
                <c:pt idx="4">
                  <c:v>1.7921712115104689E-4</c:v>
                </c:pt>
                <c:pt idx="5">
                  <c:v>3.7003927454252756E-4</c:v>
                </c:pt>
                <c:pt idx="6">
                  <c:v>5.5830490793479638E-4</c:v>
                </c:pt>
                <c:pt idx="7">
                  <c:v>7.4899157856074994E-4</c:v>
                </c:pt>
                <c:pt idx="8">
                  <c:v>9.4280542228021265E-4</c:v>
                </c:pt>
                <c:pt idx="9">
                  <c:v>1.139847315644588E-3</c:v>
                </c:pt>
                <c:pt idx="10">
                  <c:v>1.3396128758968585E-3</c:v>
                </c:pt>
                <c:pt idx="11">
                  <c:v>1.5409924609715857E-3</c:v>
                </c:pt>
                <c:pt idx="12">
                  <c:v>1.7426968047445435E-3</c:v>
                </c:pt>
                <c:pt idx="13">
                  <c:v>2.0640635946949089E-3</c:v>
                </c:pt>
                <c:pt idx="14">
                  <c:v>2.3821846344803778E-3</c:v>
                </c:pt>
                <c:pt idx="15">
                  <c:v>2.6952666036486449E-3</c:v>
                </c:pt>
                <c:pt idx="16">
                  <c:v>3.1144257719298183E-3</c:v>
                </c:pt>
                <c:pt idx="17">
                  <c:v>3.4815016974224962E-3</c:v>
                </c:pt>
                <c:pt idx="18">
                  <c:v>3.8327803964880907E-3</c:v>
                </c:pt>
                <c:pt idx="19">
                  <c:v>4.1663239798950388E-3</c:v>
                </c:pt>
                <c:pt idx="20">
                  <c:v>4.4806063188793689E-3</c:v>
                </c:pt>
                <c:pt idx="21">
                  <c:v>4.7745130451446989E-3</c:v>
                </c:pt>
                <c:pt idx="22">
                  <c:v>5.047341550862239E-3</c:v>
                </c:pt>
                <c:pt idx="23">
                  <c:v>5.2988009886707887E-3</c:v>
                </c:pt>
                <c:pt idx="24">
                  <c:v>5.5290122716767408E-3</c:v>
                </c:pt>
                <c:pt idx="25">
                  <c:v>5.7385080734540777E-3</c:v>
                </c:pt>
                <c:pt idx="26">
                  <c:v>5.9282328280443729E-3</c:v>
                </c:pt>
                <c:pt idx="27">
                  <c:v>6.0995427299567915E-3</c:v>
                </c:pt>
                <c:pt idx="28">
                  <c:v>6.254205734168088E-3</c:v>
                </c:pt>
                <c:pt idx="29">
                  <c:v>6.394401556122609E-3</c:v>
                </c:pt>
                <c:pt idx="30">
                  <c:v>6.5227216717322926E-3</c:v>
                </c:pt>
                <c:pt idx="31">
                  <c:v>6.6421693173766673E-3</c:v>
                </c:pt>
                <c:pt idx="32">
                  <c:v>6.756159489902853E-3</c:v>
                </c:pt>
                <c:pt idx="33">
                  <c:v>6.8675030260934473E-3</c:v>
                </c:pt>
                <c:pt idx="34">
                  <c:v>6.9772534286452192E-3</c:v>
                </c:pt>
                <c:pt idx="35">
                  <c:v>7.0855169064674237E-3</c:v>
                </c:pt>
                <c:pt idx="36">
                  <c:v>7.192399668469315E-3</c:v>
                </c:pt>
                <c:pt idx="37">
                  <c:v>7.2980079235601481E-3</c:v>
                </c:pt>
                <c:pt idx="38">
                  <c:v>7.4024478806491781E-3</c:v>
                </c:pt>
                <c:pt idx="39">
                  <c:v>7.50582574864566E-3</c:v>
                </c:pt>
                <c:pt idx="40">
                  <c:v>7.6082477364588482E-3</c:v>
                </c:pt>
                <c:pt idx="41">
                  <c:v>7.7098200529979975E-3</c:v>
                </c:pt>
                <c:pt idx="42">
                  <c:v>7.8106489071723632E-3</c:v>
                </c:pt>
                <c:pt idx="43">
                  <c:v>7.9108405078912002E-3</c:v>
                </c:pt>
                <c:pt idx="44">
                  <c:v>8.0105010640637627E-3</c:v>
                </c:pt>
                <c:pt idx="45">
                  <c:v>8.109736784599305E-3</c:v>
                </c:pt>
                <c:pt idx="46">
                  <c:v>8.208653878407083E-3</c:v>
                </c:pt>
                <c:pt idx="47">
                  <c:v>8.3073585543963525E-3</c:v>
                </c:pt>
                <c:pt idx="48">
                  <c:v>8.4059570214763662E-3</c:v>
                </c:pt>
                <c:pt idx="49">
                  <c:v>8.5045289363290671E-3</c:v>
                </c:pt>
                <c:pt idx="50">
                  <c:v>8.6020922455116167E-3</c:v>
                </c:pt>
                <c:pt idx="51">
                  <c:v>8.697648151539214E-3</c:v>
                </c:pt>
                <c:pt idx="52">
                  <c:v>8.7915513825812842E-3</c:v>
                </c:pt>
                <c:pt idx="53">
                  <c:v>9.1519943524059674E-3</c:v>
                </c:pt>
                <c:pt idx="54">
                  <c:v>9.4854845033035921E-3</c:v>
                </c:pt>
                <c:pt idx="55">
                  <c:v>9.7960758734647671E-3</c:v>
                </c:pt>
                <c:pt idx="56">
                  <c:v>1.0088227904203809E-2</c:v>
                </c:pt>
                <c:pt idx="57">
                  <c:v>1.0360979399588636E-2</c:v>
                </c:pt>
                <c:pt idx="58">
                  <c:v>1.0615409258417509E-2</c:v>
                </c:pt>
                <c:pt idx="59">
                  <c:v>1.0852687921963934E-2</c:v>
                </c:pt>
                <c:pt idx="60">
                  <c:v>1.107395967620301E-2</c:v>
                </c:pt>
                <c:pt idx="61">
                  <c:v>1.1280323035533195E-2</c:v>
                </c:pt>
                <c:pt idx="62">
                  <c:v>1.2129708193054098E-2</c:v>
                </c:pt>
                <c:pt idx="63">
                  <c:v>1.2727645058739662E-2</c:v>
                </c:pt>
                <c:pt idx="64">
                  <c:v>1.3467766928423027E-2</c:v>
                </c:pt>
                <c:pt idx="65">
                  <c:v>1.3838121850945228E-2</c:v>
                </c:pt>
                <c:pt idx="66">
                  <c:v>1.4022710696564649E-2</c:v>
                </c:pt>
                <c:pt idx="67">
                  <c:v>1.4147175666489644E-2</c:v>
                </c:pt>
                <c:pt idx="68">
                  <c:v>1.4210585059978055E-2</c:v>
                </c:pt>
                <c:pt idx="69">
                  <c:v>1.4221684545339891E-2</c:v>
                </c:pt>
                <c:pt idx="70">
                  <c:v>1.4223613465798124E-2</c:v>
                </c:pt>
                <c:pt idx="71">
                  <c:v>1.4223959945770642E-2</c:v>
                </c:pt>
                <c:pt idx="72">
                  <c:v>1.4224021330233177E-2</c:v>
                </c:pt>
                <c:pt idx="73">
                  <c:v>1.4224032088909495E-2</c:v>
                </c:pt>
                <c:pt idx="74">
                  <c:v>1.4224033972233594E-2</c:v>
                </c:pt>
                <c:pt idx="75">
                  <c:v>1.4224034531262704E-2</c:v>
                </c:pt>
                <c:pt idx="76">
                  <c:v>1.4224034554138612E-2</c:v>
                </c:pt>
                <c:pt idx="77">
                  <c:v>1.4224034555501744E-2</c:v>
                </c:pt>
                <c:pt idx="78">
                  <c:v>1.4224034555501744E-2</c:v>
                </c:pt>
                <c:pt idx="79">
                  <c:v>1.4224034555501744E-2</c:v>
                </c:pt>
                <c:pt idx="80">
                  <c:v>1.4224034555501744E-2</c:v>
                </c:pt>
                <c:pt idx="81">
                  <c:v>1.4224034555501744E-2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6F8-4580-93C9-3DEDF0B1430B}"/>
            </c:ext>
          </c:extLst>
        </c:ser>
        <c:ser>
          <c:idx val="5"/>
          <c:order val="5"/>
          <c:tx>
            <c:strRef>
              <c:f>'Ac-225 Dose 20 nCi decay cmprt'!$J$363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cmprt'!$J$364:$J$445</c:f>
              <c:numCache>
                <c:formatCode>0.00E+00</c:formatCode>
                <c:ptCount val="82"/>
                <c:pt idx="0">
                  <c:v>0</c:v>
                </c:pt>
                <c:pt idx="1">
                  <c:v>1.7929295700190955E-4</c:v>
                </c:pt>
                <c:pt idx="2">
                  <c:v>4.8622894024679623E-4</c:v>
                </c:pt>
                <c:pt idx="3">
                  <c:v>7.4301088242245423E-4</c:v>
                </c:pt>
                <c:pt idx="4">
                  <c:v>1.021474713040153E-3</c:v>
                </c:pt>
                <c:pt idx="5">
                  <c:v>2.5500082388969151E-3</c:v>
                </c:pt>
                <c:pt idx="6">
                  <c:v>4.2059594972089307E-3</c:v>
                </c:pt>
                <c:pt idx="7">
                  <c:v>5.9352308887653969E-3</c:v>
                </c:pt>
                <c:pt idx="8">
                  <c:v>7.7199293845442805E-3</c:v>
                </c:pt>
                <c:pt idx="9">
                  <c:v>9.548817151254451E-3</c:v>
                </c:pt>
                <c:pt idx="10">
                  <c:v>1.1417311551335678E-2</c:v>
                </c:pt>
                <c:pt idx="11">
                  <c:v>1.3327485142958631E-2</c:v>
                </c:pt>
                <c:pt idx="12">
                  <c:v>1.5284189131525412E-2</c:v>
                </c:pt>
                <c:pt idx="13">
                  <c:v>1.8514122297594186E-2</c:v>
                </c:pt>
                <c:pt idx="14">
                  <c:v>2.1862054548859103E-2</c:v>
                </c:pt>
                <c:pt idx="15">
                  <c:v>2.5322937796113908E-2</c:v>
                </c:pt>
                <c:pt idx="16">
                  <c:v>3.0256291991729974E-2</c:v>
                </c:pt>
                <c:pt idx="17">
                  <c:v>3.4907317495704811E-2</c:v>
                </c:pt>
                <c:pt idx="18">
                  <c:v>3.9706236238144066E-2</c:v>
                </c:pt>
                <c:pt idx="19">
                  <c:v>4.4643188669816779E-2</c:v>
                </c:pt>
                <c:pt idx="20">
                  <c:v>4.9708315241491982E-2</c:v>
                </c:pt>
                <c:pt idx="21">
                  <c:v>5.4891756403938723E-2</c:v>
                </c:pt>
                <c:pt idx="22">
                  <c:v>6.018365260792604E-2</c:v>
                </c:pt>
                <c:pt idx="23">
                  <c:v>6.5574144304222953E-2</c:v>
                </c:pt>
                <c:pt idx="24">
                  <c:v>7.1053371943598523E-2</c:v>
                </c:pt>
                <c:pt idx="25">
                  <c:v>7.6611475976821788E-2</c:v>
                </c:pt>
                <c:pt idx="26">
                  <c:v>8.2238596854661783E-2</c:v>
                </c:pt>
                <c:pt idx="27">
                  <c:v>8.7924875027887539E-2</c:v>
                </c:pt>
                <c:pt idx="28">
                  <c:v>9.3660450947268103E-2</c:v>
                </c:pt>
                <c:pt idx="29">
                  <c:v>9.9435465063572509E-2</c:v>
                </c:pt>
                <c:pt idx="30">
                  <c:v>0.10524005782756979</c:v>
                </c:pt>
                <c:pt idx="31">
                  <c:v>0.111064369690029</c:v>
                </c:pt>
                <c:pt idx="32">
                  <c:v>0.11689854110171917</c:v>
                </c:pt>
                <c:pt idx="33">
                  <c:v>0.12273491995241569</c:v>
                </c:pt>
                <c:pt idx="34">
                  <c:v>0.12857026900990662</c:v>
                </c:pt>
                <c:pt idx="35">
                  <c:v>0.13440355848098637</c:v>
                </c:pt>
                <c:pt idx="36">
                  <c:v>0.14023375857244935</c:v>
                </c:pt>
                <c:pt idx="37">
                  <c:v>0.14605983949108997</c:v>
                </c:pt>
                <c:pt idx="38">
                  <c:v>0.15188077144370266</c:v>
                </c:pt>
                <c:pt idx="39">
                  <c:v>0.15769552463708181</c:v>
                </c:pt>
                <c:pt idx="40">
                  <c:v>0.16350306927802183</c:v>
                </c:pt>
                <c:pt idx="41">
                  <c:v>0.16930237557331712</c:v>
                </c:pt>
                <c:pt idx="42">
                  <c:v>0.17509241372976211</c:v>
                </c:pt>
                <c:pt idx="43">
                  <c:v>0.18087215395415121</c:v>
                </c:pt>
                <c:pt idx="44">
                  <c:v>0.18664056645327881</c:v>
                </c:pt>
                <c:pt idx="45">
                  <c:v>0.19239662143393935</c:v>
                </c:pt>
                <c:pt idx="46">
                  <c:v>0.19813928910292722</c:v>
                </c:pt>
                <c:pt idx="47">
                  <c:v>0.20386753966703683</c:v>
                </c:pt>
                <c:pt idx="48">
                  <c:v>0.20958034333306261</c:v>
                </c:pt>
                <c:pt idx="49">
                  <c:v>0.21528516610174506</c:v>
                </c:pt>
                <c:pt idx="50">
                  <c:v>0.22093161609152498</c:v>
                </c:pt>
                <c:pt idx="51">
                  <c:v>0.22646188816955981</c:v>
                </c:pt>
                <c:pt idx="52">
                  <c:v>0.23189651213219839</c:v>
                </c:pt>
                <c:pt idx="53">
                  <c:v>0.25275705100009127</c:v>
                </c:pt>
                <c:pt idx="54">
                  <c:v>0.27205770280152075</c:v>
                </c:pt>
                <c:pt idx="55">
                  <c:v>0.29003309389440474</c:v>
                </c:pt>
                <c:pt idx="56">
                  <c:v>0.3069413132322098</c:v>
                </c:pt>
                <c:pt idx="57">
                  <c:v>0.32272673186173262</c:v>
                </c:pt>
                <c:pt idx="58">
                  <c:v>0.33745179075755111</c:v>
                </c:pt>
                <c:pt idx="59">
                  <c:v>0.35118422889010614</c:v>
                </c:pt>
                <c:pt idx="60">
                  <c:v>0.36399027149905533</c:v>
                </c:pt>
                <c:pt idx="61">
                  <c:v>0.37593349480650418</c:v>
                </c:pt>
                <c:pt idx="62">
                  <c:v>0.42509142983543341</c:v>
                </c:pt>
                <c:pt idx="63">
                  <c:v>0.45969686334755505</c:v>
                </c:pt>
                <c:pt idx="64">
                  <c:v>0.50253121530347455</c:v>
                </c:pt>
                <c:pt idx="65">
                  <c:v>0.52396540573850392</c:v>
                </c:pt>
                <c:pt idx="66">
                  <c:v>0.53464843498581116</c:v>
                </c:pt>
                <c:pt idx="67">
                  <c:v>0.54185181127603088</c:v>
                </c:pt>
                <c:pt idx="68">
                  <c:v>0.54552161268205601</c:v>
                </c:pt>
                <c:pt idx="69">
                  <c:v>0.5461639923792293</c:v>
                </c:pt>
                <c:pt idx="70">
                  <c:v>0.54627562812624242</c:v>
                </c:pt>
                <c:pt idx="71">
                  <c:v>0.54629568056043798</c:v>
                </c:pt>
                <c:pt idx="72">
                  <c:v>0.54629923316951579</c:v>
                </c:pt>
                <c:pt idx="73">
                  <c:v>0.54629985582498231</c:v>
                </c:pt>
                <c:pt idx="74">
                  <c:v>0.5462999648218525</c:v>
                </c:pt>
                <c:pt idx="75">
                  <c:v>0.54629999717551014</c:v>
                </c:pt>
                <c:pt idx="76">
                  <c:v>0.5462999984994471</c:v>
                </c:pt>
                <c:pt idx="77">
                  <c:v>0.546299998578338</c:v>
                </c:pt>
                <c:pt idx="78">
                  <c:v>0.546299998578338</c:v>
                </c:pt>
                <c:pt idx="79">
                  <c:v>0.546299998578338</c:v>
                </c:pt>
                <c:pt idx="80">
                  <c:v>0.546299998578338</c:v>
                </c:pt>
                <c:pt idx="81">
                  <c:v>0.546299998578338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6F8-4580-93C9-3DEDF0B1430B}"/>
            </c:ext>
          </c:extLst>
        </c:ser>
        <c:ser>
          <c:idx val="6"/>
          <c:order val="6"/>
          <c:tx>
            <c:strRef>
              <c:f>'Ac-225 Dose 20 nCi decay cmprt'!$K$363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cmprt'!$K$364:$K$445</c:f>
              <c:numCache>
                <c:formatCode>0.00E+00</c:formatCode>
                <c:ptCount val="82"/>
                <c:pt idx="0">
                  <c:v>0</c:v>
                </c:pt>
                <c:pt idx="1">
                  <c:v>4.9420343636783157E-5</c:v>
                </c:pt>
                <c:pt idx="2">
                  <c:v>1.3189843421795828E-4</c:v>
                </c:pt>
                <c:pt idx="3">
                  <c:v>1.982604294075338E-4</c:v>
                </c:pt>
                <c:pt idx="4">
                  <c:v>2.6830067050120118E-4</c:v>
                </c:pt>
                <c:pt idx="5">
                  <c:v>6.4384840551558729E-4</c:v>
                </c:pt>
                <c:pt idx="6">
                  <c:v>1.0462405967301249E-3</c:v>
                </c:pt>
                <c:pt idx="7">
                  <c:v>1.4670742384261153E-3</c:v>
                </c:pt>
                <c:pt idx="8">
                  <c:v>1.902661040507268E-3</c:v>
                </c:pt>
                <c:pt idx="9">
                  <c:v>2.3493127128772925E-3</c:v>
                </c:pt>
                <c:pt idx="10">
                  <c:v>2.8033409654398978E-3</c:v>
                </c:pt>
                <c:pt idx="11">
                  <c:v>3.2610575080987943E-3</c:v>
                </c:pt>
                <c:pt idx="12">
                  <c:v>3.7196141732104438E-3</c:v>
                </c:pt>
                <c:pt idx="13">
                  <c:v>4.452442502623697E-3</c:v>
                </c:pt>
                <c:pt idx="14">
                  <c:v>5.1832144419517272E-3</c:v>
                </c:pt>
                <c:pt idx="15">
                  <c:v>5.9107966867126506E-3</c:v>
                </c:pt>
                <c:pt idx="16">
                  <c:v>6.9040605126275568E-3</c:v>
                </c:pt>
                <c:pt idx="17">
                  <c:v>7.7982028211647731E-3</c:v>
                </c:pt>
                <c:pt idx="18">
                  <c:v>8.6823888905288218E-3</c:v>
                </c:pt>
                <c:pt idx="19">
                  <c:v>9.5554186383193657E-3</c:v>
                </c:pt>
                <c:pt idx="20">
                  <c:v>1.0416358667113922E-2</c:v>
                </c:pt>
                <c:pt idx="21">
                  <c:v>1.1264542264467858E-2</c:v>
                </c:pt>
                <c:pt idx="22">
                  <c:v>1.2099569402914394E-2</c:v>
                </c:pt>
                <c:pt idx="23">
                  <c:v>1.2921306739964604E-2</c:v>
                </c:pt>
                <c:pt idx="24">
                  <c:v>1.3729887618107414E-2</c:v>
                </c:pt>
                <c:pt idx="25">
                  <c:v>1.4525712064809604E-2</c:v>
                </c:pt>
                <c:pt idx="26">
                  <c:v>1.5309446792515804E-2</c:v>
                </c:pt>
                <c:pt idx="27">
                  <c:v>1.60820251986485E-2</c:v>
                </c:pt>
                <c:pt idx="28">
                  <c:v>1.6844647365608027E-2</c:v>
                </c:pt>
                <c:pt idx="29">
                  <c:v>1.7598780060772579E-2</c:v>
                </c:pt>
                <c:pt idx="30">
                  <c:v>1.8346156736498195E-2</c:v>
                </c:pt>
                <c:pt idx="31">
                  <c:v>1.908877753011877E-2</c:v>
                </c:pt>
                <c:pt idx="32">
                  <c:v>1.9828909263946055E-2</c:v>
                </c:pt>
                <c:pt idx="33">
                  <c:v>2.0568568235744836E-2</c:v>
                </c:pt>
                <c:pt idx="34">
                  <c:v>2.1308914114215514E-2</c:v>
                </c:pt>
                <c:pt idx="35">
                  <c:v>2.2050633806029986E-2</c:v>
                </c:pt>
                <c:pt idx="36">
                  <c:v>2.2794414217860146E-2</c:v>
                </c:pt>
                <c:pt idx="37">
                  <c:v>2.354094225637789E-2</c:v>
                </c:pt>
                <c:pt idx="38">
                  <c:v>2.4290904828255116E-2</c:v>
                </c:pt>
                <c:pt idx="39">
                  <c:v>2.5044988840163721E-2</c:v>
                </c:pt>
                <c:pt idx="40">
                  <c:v>2.5803881198775597E-2</c:v>
                </c:pt>
                <c:pt idx="41">
                  <c:v>2.6568268810762644E-2</c:v>
                </c:pt>
                <c:pt idx="42">
                  <c:v>2.7338838582796756E-2</c:v>
                </c:pt>
                <c:pt idx="43">
                  <c:v>2.8116277421549832E-2</c:v>
                </c:pt>
                <c:pt idx="44">
                  <c:v>2.8901272233693768E-2</c:v>
                </c:pt>
                <c:pt idx="45">
                  <c:v>2.9694509925900458E-2</c:v>
                </c:pt>
                <c:pt idx="46">
                  <c:v>3.0496677404841802E-2</c:v>
                </c:pt>
                <c:pt idx="47">
                  <c:v>3.1308461577189695E-2</c:v>
                </c:pt>
                <c:pt idx="48">
                  <c:v>3.2130549349616032E-2</c:v>
                </c:pt>
                <c:pt idx="49">
                  <c:v>3.2957960648749562E-2</c:v>
                </c:pt>
                <c:pt idx="50">
                  <c:v>3.3776905725743656E-2</c:v>
                </c:pt>
                <c:pt idx="51">
                  <c:v>3.4579000688231949E-2</c:v>
                </c:pt>
                <c:pt idx="52">
                  <c:v>3.5367223119595496E-2</c:v>
                </c:pt>
                <c:pt idx="53">
                  <c:v>3.8392776456688045E-2</c:v>
                </c:pt>
                <c:pt idx="54">
                  <c:v>4.1192088201973502E-2</c:v>
                </c:pt>
                <c:pt idx="55">
                  <c:v>4.3799187896331124E-2</c:v>
                </c:pt>
                <c:pt idx="56">
                  <c:v>4.6251508028891351E-2</c:v>
                </c:pt>
                <c:pt idx="57">
                  <c:v>4.8540980334204807E-2</c:v>
                </c:pt>
                <c:pt idx="58">
                  <c:v>5.0676661073962619E-2</c:v>
                </c:pt>
                <c:pt idx="59">
                  <c:v>5.266837491613556E-2</c:v>
                </c:pt>
                <c:pt idx="60">
                  <c:v>5.4525726981478881E-2</c:v>
                </c:pt>
                <c:pt idx="61">
                  <c:v>5.625793818476231E-2</c:v>
                </c:pt>
                <c:pt idx="62">
                  <c:v>6.3387665528492176E-2</c:v>
                </c:pt>
                <c:pt idx="63">
                  <c:v>6.8406739364848437E-2</c:v>
                </c:pt>
                <c:pt idx="64">
                  <c:v>7.4619312171483695E-2</c:v>
                </c:pt>
                <c:pt idx="65">
                  <c:v>7.7728066303352911E-2</c:v>
                </c:pt>
                <c:pt idx="66">
                  <c:v>7.9277502537677416E-2</c:v>
                </c:pt>
                <c:pt idx="67">
                  <c:v>8.0322259785379768E-2</c:v>
                </c:pt>
                <c:pt idx="68">
                  <c:v>8.0854517363229572E-2</c:v>
                </c:pt>
                <c:pt idx="69">
                  <c:v>8.0947686290876703E-2</c:v>
                </c:pt>
                <c:pt idx="70">
                  <c:v>8.0963877622704392E-2</c:v>
                </c:pt>
                <c:pt idx="71">
                  <c:v>8.0966785970833913E-2</c:v>
                </c:pt>
                <c:pt idx="72">
                  <c:v>8.0967301231169159E-2</c:v>
                </c:pt>
                <c:pt idx="73">
                  <c:v>8.0967391539350383E-2</c:v>
                </c:pt>
                <c:pt idx="74">
                  <c:v>8.096740734794701E-2</c:v>
                </c:pt>
                <c:pt idx="75">
                  <c:v>8.0967412040429676E-2</c:v>
                </c:pt>
                <c:pt idx="76">
                  <c:v>8.0967412232449729E-2</c:v>
                </c:pt>
                <c:pt idx="77">
                  <c:v>8.096741224389184E-2</c:v>
                </c:pt>
                <c:pt idx="78">
                  <c:v>8.096741224389184E-2</c:v>
                </c:pt>
                <c:pt idx="79">
                  <c:v>8.096741224389184E-2</c:v>
                </c:pt>
                <c:pt idx="80">
                  <c:v>8.096741224389184E-2</c:v>
                </c:pt>
                <c:pt idx="81">
                  <c:v>8.096741224389184E-2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6F8-4580-93C9-3DEDF0B1430B}"/>
            </c:ext>
          </c:extLst>
        </c:ser>
        <c:ser>
          <c:idx val="7"/>
          <c:order val="7"/>
          <c:tx>
            <c:strRef>
              <c:f>'Ac-225 Dose 20 nCi decay cmprt'!$L$363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cmprt'!$L$364:$L$445</c:f>
              <c:numCache>
                <c:formatCode>0.00E+00</c:formatCode>
                <c:ptCount val="82"/>
                <c:pt idx="0">
                  <c:v>0</c:v>
                </c:pt>
                <c:pt idx="1">
                  <c:v>4.2117123164117487E-6</c:v>
                </c:pt>
                <c:pt idx="2">
                  <c:v>1.1835810512125922E-5</c:v>
                </c:pt>
                <c:pt idx="3">
                  <c:v>1.8733294532734761E-5</c:v>
                </c:pt>
                <c:pt idx="4">
                  <c:v>2.6588568102279232E-5</c:v>
                </c:pt>
                <c:pt idx="5">
                  <c:v>7.0134627004323478E-5</c:v>
                </c:pt>
                <c:pt idx="6">
                  <c:v>1.1607222494450499E-4</c:v>
                </c:pt>
                <c:pt idx="7">
                  <c:v>1.6261680142075057E-4</c:v>
                </c:pt>
                <c:pt idx="8">
                  <c:v>2.0964696072584742E-4</c:v>
                </c:pt>
                <c:pt idx="9">
                  <c:v>2.5704130715258267E-4</c:v>
                </c:pt>
                <c:pt idx="10">
                  <c:v>3.0467844499374353E-4</c:v>
                </c:pt>
                <c:pt idx="11">
                  <c:v>3.5243697854211721E-4</c:v>
                </c:pt>
                <c:pt idx="12">
                  <c:v>4.0020463553682372E-4</c:v>
                </c:pt>
                <c:pt idx="13">
                  <c:v>4.7640944081662752E-4</c:v>
                </c:pt>
                <c:pt idx="14">
                  <c:v>5.5208112515649731E-4</c:v>
                </c:pt>
                <c:pt idx="15">
                  <c:v>6.2692531323577398E-4</c:v>
                </c:pt>
                <c:pt idx="16">
                  <c:v>7.2797631786662394E-4</c:v>
                </c:pt>
                <c:pt idx="17">
                  <c:v>8.1754693026105866E-4</c:v>
                </c:pt>
                <c:pt idx="18">
                  <c:v>9.0452610860188812E-4</c:v>
                </c:pt>
                <c:pt idx="19">
                  <c:v>9.8859729343368178E-4</c:v>
                </c:pt>
                <c:pt idx="20">
                  <c:v>1.0695119232859381E-3</c:v>
                </c:pt>
                <c:pt idx="21">
                  <c:v>1.1470894346730855E-3</c:v>
                </c:pt>
                <c:pt idx="22">
                  <c:v>1.2212172620944815E-3</c:v>
                </c:pt>
                <c:pt idx="23">
                  <c:v>1.2918508380344129E-3</c:v>
                </c:pt>
                <c:pt idx="24">
                  <c:v>1.3590135929620959E-3</c:v>
                </c:pt>
                <c:pt idx="25">
                  <c:v>1.4227969553316762E-3</c:v>
                </c:pt>
                <c:pt idx="26">
                  <c:v>1.4833603515822286E-3</c:v>
                </c:pt>
                <c:pt idx="27">
                  <c:v>1.5409312061377574E-3</c:v>
                </c:pt>
                <c:pt idx="28">
                  <c:v>1.5958049414071965E-3</c:v>
                </c:pt>
                <c:pt idx="29">
                  <c:v>1.6483449777844087E-3</c:v>
                </c:pt>
                <c:pt idx="30">
                  <c:v>1.6989827336481866E-3</c:v>
                </c:pt>
                <c:pt idx="31">
                  <c:v>1.7482176253622518E-3</c:v>
                </c:pt>
                <c:pt idx="32">
                  <c:v>1.7966170672752556E-3</c:v>
                </c:pt>
                <c:pt idx="33">
                  <c:v>1.8446467550540381E-3</c:v>
                </c:pt>
                <c:pt idx="34">
                  <c:v>1.8924782830219119E-3</c:v>
                </c:pt>
                <c:pt idx="35">
                  <c:v>1.9401248618329376E-3</c:v>
                </c:pt>
                <c:pt idx="36">
                  <c:v>1.987599702141176E-3</c:v>
                </c:pt>
                <c:pt idx="37">
                  <c:v>2.0349160146006873E-3</c:v>
                </c:pt>
                <c:pt idx="38">
                  <c:v>2.0820870098655323E-3</c:v>
                </c:pt>
                <c:pt idx="39">
                  <c:v>2.1291258985897715E-3</c:v>
                </c:pt>
                <c:pt idx="40">
                  <c:v>2.1760458914274654E-3</c:v>
                </c:pt>
                <c:pt idx="41">
                  <c:v>2.222860199032675E-3</c:v>
                </c:pt>
                <c:pt idx="42">
                  <c:v>2.2695820320594606E-3</c:v>
                </c:pt>
                <c:pt idx="43">
                  <c:v>2.3162246011618824E-3</c:v>
                </c:pt>
                <c:pt idx="44">
                  <c:v>2.3628011169940016E-3</c:v>
                </c:pt>
                <c:pt idx="45">
                  <c:v>2.4093247902098784E-3</c:v>
                </c:pt>
                <c:pt idx="46">
                  <c:v>2.4558088314635736E-3</c:v>
                </c:pt>
                <c:pt idx="47">
                  <c:v>2.5022664514091474E-3</c:v>
                </c:pt>
                <c:pt idx="48">
                  <c:v>2.548710860700661E-3</c:v>
                </c:pt>
                <c:pt idx="49">
                  <c:v>2.5951519673286594E-3</c:v>
                </c:pt>
                <c:pt idx="50">
                  <c:v>2.6411178801497496E-3</c:v>
                </c:pt>
                <c:pt idx="51">
                  <c:v>2.6861380263789678E-3</c:v>
                </c:pt>
                <c:pt idx="52">
                  <c:v>2.7303795324109359E-3</c:v>
                </c:pt>
                <c:pt idx="53">
                  <c:v>2.9001983943043545E-3</c:v>
                </c:pt>
                <c:pt idx="54">
                  <c:v>3.0573187229534188E-3</c:v>
                </c:pt>
                <c:pt idx="55">
                  <c:v>3.2036505352241434E-3</c:v>
                </c:pt>
                <c:pt idx="56">
                  <c:v>3.3412948493415371E-3</c:v>
                </c:pt>
                <c:pt idx="57">
                  <c:v>3.4697988080912615E-3</c:v>
                </c:pt>
                <c:pt idx="58">
                  <c:v>3.5896707231380105E-3</c:v>
                </c:pt>
                <c:pt idx="59">
                  <c:v>3.7014620354075883E-3</c:v>
                </c:pt>
                <c:pt idx="60">
                  <c:v>3.8057118630358444E-3</c:v>
                </c:pt>
                <c:pt idx="61">
                  <c:v>3.9029377593683481E-3</c:v>
                </c:pt>
                <c:pt idx="62">
                  <c:v>4.3031165194909815E-3</c:v>
                </c:pt>
                <c:pt idx="63">
                  <c:v>4.5848280980639493E-3</c:v>
                </c:pt>
                <c:pt idx="64">
                  <c:v>4.933528625176993E-3</c:v>
                </c:pt>
                <c:pt idx="65">
                  <c:v>5.108017397894452E-3</c:v>
                </c:pt>
                <c:pt idx="66">
                  <c:v>5.1949844642699087E-3</c:v>
                </c:pt>
                <c:pt idx="67">
                  <c:v>5.253624807702164E-3</c:v>
                </c:pt>
                <c:pt idx="68">
                  <c:v>5.2834994673211086E-3</c:v>
                </c:pt>
                <c:pt idx="69">
                  <c:v>5.2887288714974934E-3</c:v>
                </c:pt>
                <c:pt idx="70">
                  <c:v>5.2896376618036525E-3</c:v>
                </c:pt>
                <c:pt idx="71">
                  <c:v>5.2898009021482492E-3</c:v>
                </c:pt>
                <c:pt idx="72">
                  <c:v>5.2898298227832411E-3</c:v>
                </c:pt>
                <c:pt idx="73">
                  <c:v>5.289834891618871E-3</c:v>
                </c:pt>
                <c:pt idx="74">
                  <c:v>5.2898357789269391E-3</c:v>
                </c:pt>
                <c:pt idx="75">
                  <c:v>5.2898360423075429E-3</c:v>
                </c:pt>
                <c:pt idx="76">
                  <c:v>5.2898360530852827E-3</c:v>
                </c:pt>
                <c:pt idx="77">
                  <c:v>5.2898360537275077E-3</c:v>
                </c:pt>
                <c:pt idx="78">
                  <c:v>5.2898360537275077E-3</c:v>
                </c:pt>
                <c:pt idx="79">
                  <c:v>5.2898360537275077E-3</c:v>
                </c:pt>
                <c:pt idx="80">
                  <c:v>5.2898360537275077E-3</c:v>
                </c:pt>
                <c:pt idx="81">
                  <c:v>5.2898360537275077E-3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6F8-4580-93C9-3DEDF0B1430B}"/>
            </c:ext>
          </c:extLst>
        </c:ser>
        <c:ser>
          <c:idx val="8"/>
          <c:order val="8"/>
          <c:tx>
            <c:strRef>
              <c:f>'Ac-225 Dose 20 nCi decay cmprt'!$M$363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cmprt'!$M$364:$M$445</c:f>
              <c:numCache>
                <c:formatCode>0.00E+00</c:formatCode>
                <c:ptCount val="82"/>
                <c:pt idx="0">
                  <c:v>0</c:v>
                </c:pt>
                <c:pt idx="1">
                  <c:v>8.4120038693068034E-6</c:v>
                </c:pt>
                <c:pt idx="2">
                  <c:v>2.1742265997693211E-5</c:v>
                </c:pt>
                <c:pt idx="3">
                  <c:v>3.1568538593013457E-5</c:v>
                </c:pt>
                <c:pt idx="4">
                  <c:v>4.1256479111530261E-5</c:v>
                </c:pt>
                <c:pt idx="5">
                  <c:v>8.9160762923968433E-5</c:v>
                </c:pt>
                <c:pt idx="6">
                  <c:v>1.3698928968522447E-4</c:v>
                </c:pt>
                <c:pt idx="7">
                  <c:v>1.8517549505381339E-4</c:v>
                </c:pt>
                <c:pt idx="8">
                  <c:v>2.3382370195687395E-4</c:v>
                </c:pt>
                <c:pt idx="9">
                  <c:v>2.8294881366971167E-4</c:v>
                </c:pt>
                <c:pt idx="10">
                  <c:v>3.3247631381579893E-4</c:v>
                </c:pt>
                <c:pt idx="11">
                  <c:v>3.8224226636677481E-4</c:v>
                </c:pt>
                <c:pt idx="12">
                  <c:v>4.3206016371942317E-4</c:v>
                </c:pt>
                <c:pt idx="13">
                  <c:v>5.1160969715110345E-4</c:v>
                </c:pt>
                <c:pt idx="14">
                  <c:v>5.9077982287206719E-4</c:v>
                </c:pt>
                <c:pt idx="15">
                  <c:v>6.6936144414424617E-4</c:v>
                </c:pt>
                <c:pt idx="16">
                  <c:v>7.7608981553178565E-4</c:v>
                </c:pt>
                <c:pt idx="17">
                  <c:v>8.7148741495819931E-4</c:v>
                </c:pt>
                <c:pt idx="18">
                  <c:v>9.6504807014957639E-4</c:v>
                </c:pt>
                <c:pt idx="19">
                  <c:v>1.0565503637204438E-3</c:v>
                </c:pt>
                <c:pt idx="20">
                  <c:v>1.1458220821487669E-3</c:v>
                </c:pt>
                <c:pt idx="21">
                  <c:v>1.2327402157759494E-3</c:v>
                </c:pt>
                <c:pt idx="22">
                  <c:v>1.3172309588068336E-3</c:v>
                </c:pt>
                <c:pt idx="23">
                  <c:v>1.3992697093097002E-3</c:v>
                </c:pt>
                <c:pt idx="24">
                  <c:v>1.4788810692162686E-3</c:v>
                </c:pt>
                <c:pt idx="25">
                  <c:v>1.5561388443216966E-3</c:v>
                </c:pt>
                <c:pt idx="26">
                  <c:v>1.6311660442845802E-3</c:v>
                </c:pt>
                <c:pt idx="27">
                  <c:v>1.7041348826269541E-3</c:v>
                </c:pt>
                <c:pt idx="28">
                  <c:v>1.7752667767342914E-3</c:v>
                </c:pt>
                <c:pt idx="29">
                  <c:v>1.844832347855504E-3</c:v>
                </c:pt>
                <c:pt idx="30">
                  <c:v>1.9131514211029417E-3</c:v>
                </c:pt>
                <c:pt idx="31">
                  <c:v>1.9805930254523933E-3</c:v>
                </c:pt>
                <c:pt idx="32">
                  <c:v>2.0475753937430857E-3</c:v>
                </c:pt>
                <c:pt idx="33">
                  <c:v>2.114439707181442E-3</c:v>
                </c:pt>
                <c:pt idx="34">
                  <c:v>2.1813074385570253E-3</c:v>
                </c:pt>
                <c:pt idx="35">
                  <c:v>2.2481820058070628E-3</c:v>
                </c:pt>
                <c:pt idx="36">
                  <c:v>2.3150668268687815E-3</c:v>
                </c:pt>
                <c:pt idx="37">
                  <c:v>2.3819653196794086E-3</c:v>
                </c:pt>
                <c:pt idx="38">
                  <c:v>2.4488809021761711E-3</c:v>
                </c:pt>
                <c:pt idx="39">
                  <c:v>2.5158169922962956E-3</c:v>
                </c:pt>
                <c:pt idx="40">
                  <c:v>2.5827770079770098E-3</c:v>
                </c:pt>
                <c:pt idx="41">
                  <c:v>2.6497643671555405E-3</c:v>
                </c:pt>
                <c:pt idx="42">
                  <c:v>2.7167824877691151E-3</c:v>
                </c:pt>
                <c:pt idx="43">
                  <c:v>2.78383478775496E-3</c:v>
                </c:pt>
                <c:pt idx="44">
                  <c:v>2.8509246850503028E-3</c:v>
                </c:pt>
                <c:pt idx="45">
                  <c:v>2.9180555975923707E-3</c:v>
                </c:pt>
                <c:pt idx="46">
                  <c:v>2.9852309433183902E-3</c:v>
                </c:pt>
                <c:pt idx="47">
                  <c:v>3.0524541401655888E-3</c:v>
                </c:pt>
                <c:pt idx="48">
                  <c:v>3.1197286060711937E-3</c:v>
                </c:pt>
                <c:pt idx="49">
                  <c:v>3.1870295609903081E-3</c:v>
                </c:pt>
                <c:pt idx="50">
                  <c:v>3.2536418803600434E-3</c:v>
                </c:pt>
                <c:pt idx="51">
                  <c:v>3.3188836252670845E-3</c:v>
                </c:pt>
                <c:pt idx="52">
                  <c:v>3.3829969898960003E-3</c:v>
                </c:pt>
                <c:pt idx="53">
                  <c:v>3.6290930112559661E-3</c:v>
                </c:pt>
                <c:pt idx="54">
                  <c:v>3.8567867275144871E-3</c:v>
                </c:pt>
                <c:pt idx="55">
                  <c:v>4.0688460735535644E-3</c:v>
                </c:pt>
                <c:pt idx="56">
                  <c:v>4.2683157772686418E-3</c:v>
                </c:pt>
                <c:pt idx="57">
                  <c:v>4.4545395725803802E-3</c:v>
                </c:pt>
                <c:pt idx="58">
                  <c:v>4.628254088370266E-3</c:v>
                </c:pt>
                <c:pt idx="59">
                  <c:v>4.7902584550549238E-3</c:v>
                </c:pt>
                <c:pt idx="60">
                  <c:v>4.9413339452609407E-3</c:v>
                </c:pt>
                <c:pt idx="61">
                  <c:v>5.0822305806158671E-3</c:v>
                </c:pt>
                <c:pt idx="62">
                  <c:v>5.6621567419438915E-3</c:v>
                </c:pt>
                <c:pt idx="63">
                  <c:v>6.0704040819911619E-3</c:v>
                </c:pt>
                <c:pt idx="64">
                  <c:v>6.5757296471954628E-3</c:v>
                </c:pt>
                <c:pt idx="65">
                  <c:v>6.8285931528094656E-3</c:v>
                </c:pt>
                <c:pt idx="66">
                  <c:v>6.9546230224347859E-3</c:v>
                </c:pt>
                <c:pt idx="67">
                  <c:v>7.0396027181467806E-3</c:v>
                </c:pt>
                <c:pt idx="68">
                  <c:v>7.082896112000284E-3</c:v>
                </c:pt>
                <c:pt idx="69">
                  <c:v>7.0904743959879554E-3</c:v>
                </c:pt>
                <c:pt idx="70">
                  <c:v>7.0917913856091471E-3</c:v>
                </c:pt>
                <c:pt idx="71">
                  <c:v>7.0920279482552685E-3</c:v>
                </c:pt>
                <c:pt idx="72">
                  <c:v>7.092069859107381E-3</c:v>
                </c:pt>
                <c:pt idx="73">
                  <c:v>7.0920772047006059E-3</c:v>
                </c:pt>
                <c:pt idx="74">
                  <c:v>7.09207849055886E-3</c:v>
                </c:pt>
                <c:pt idx="75">
                  <c:v>7.0920788722415419E-3</c:v>
                </c:pt>
                <c:pt idx="76">
                  <c:v>7.0920788878602956E-3</c:v>
                </c:pt>
                <c:pt idx="77">
                  <c:v>7.0920788887909869E-3</c:v>
                </c:pt>
                <c:pt idx="78">
                  <c:v>7.0920788887909869E-3</c:v>
                </c:pt>
                <c:pt idx="79">
                  <c:v>7.0920788887909869E-3</c:v>
                </c:pt>
                <c:pt idx="80">
                  <c:v>7.0920788887909869E-3</c:v>
                </c:pt>
                <c:pt idx="81">
                  <c:v>7.0920788887909869E-3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6F8-4580-93C9-3DEDF0B1430B}"/>
            </c:ext>
          </c:extLst>
        </c:ser>
        <c:ser>
          <c:idx val="9"/>
          <c:order val="9"/>
          <c:tx>
            <c:strRef>
              <c:f>'Ac-225 Dose 20 nCi decay cmprt'!$N$363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cmprt'!$N$364:$N$445</c:f>
              <c:numCache>
                <c:formatCode>0.00E+00</c:formatCode>
                <c:ptCount val="82"/>
                <c:pt idx="0">
                  <c:v>0</c:v>
                </c:pt>
                <c:pt idx="1">
                  <c:v>7.0350608133713865E-6</c:v>
                </c:pt>
                <c:pt idx="2">
                  <c:v>2.1522805516215092E-5</c:v>
                </c:pt>
                <c:pt idx="3">
                  <c:v>3.6796916331383559E-5</c:v>
                </c:pt>
                <c:pt idx="4">
                  <c:v>5.5794289189586152E-5</c:v>
                </c:pt>
                <c:pt idx="5">
                  <c:v>1.6681221028091352E-4</c:v>
                </c:pt>
                <c:pt idx="6">
                  <c:v>2.8565751407479991E-4</c:v>
                </c:pt>
                <c:pt idx="7">
                  <c:v>4.0547165784540149E-4</c:v>
                </c:pt>
                <c:pt idx="8">
                  <c:v>5.2623311181545791E-4</c:v>
                </c:pt>
                <c:pt idx="9">
                  <c:v>6.4792034620770873E-4</c:v>
                </c:pt>
                <c:pt idx="10">
                  <c:v>7.7051183124489397E-4</c:v>
                </c:pt>
                <c:pt idx="11">
                  <c:v>8.9398603714975315E-4</c:v>
                </c:pt>
                <c:pt idx="12">
                  <c:v>1.0183214341450255E-3</c:v>
                </c:pt>
                <c:pt idx="13">
                  <c:v>1.2189911302878088E-3</c:v>
                </c:pt>
                <c:pt idx="14">
                  <c:v>1.4217221734246063E-3</c:v>
                </c:pt>
                <c:pt idx="15">
                  <c:v>1.6264263775877595E-3</c:v>
                </c:pt>
                <c:pt idx="16">
                  <c:v>1.9109454708094394E-3</c:v>
                </c:pt>
                <c:pt idx="17">
                  <c:v>2.1725018364902962E-3</c:v>
                </c:pt>
                <c:pt idx="18">
                  <c:v>2.4366417754423928E-3</c:v>
                </c:pt>
                <c:pt idx="19">
                  <c:v>2.7031930494476474E-3</c:v>
                </c:pt>
                <c:pt idx="20">
                  <c:v>2.9719834202879768E-3</c:v>
                </c:pt>
                <c:pt idx="21">
                  <c:v>3.2428406497452982E-3</c:v>
                </c:pt>
                <c:pt idx="22">
                  <c:v>3.5155924996015295E-3</c:v>
                </c:pt>
                <c:pt idx="23">
                  <c:v>3.7900667316385882E-3</c:v>
                </c:pt>
                <c:pt idx="24">
                  <c:v>4.0660911076383904E-3</c:v>
                </c:pt>
                <c:pt idx="25">
                  <c:v>4.3434933893828544E-3</c:v>
                </c:pt>
                <c:pt idx="26">
                  <c:v>4.6221013386538974E-3</c:v>
                </c:pt>
                <c:pt idx="27">
                  <c:v>4.9017427172334364E-3</c:v>
                </c:pt>
                <c:pt idx="28">
                  <c:v>5.1822452869033893E-3</c:v>
                </c:pt>
                <c:pt idx="29">
                  <c:v>5.4634368094456723E-3</c:v>
                </c:pt>
                <c:pt idx="30">
                  <c:v>5.7451450466422032E-3</c:v>
                </c:pt>
                <c:pt idx="31">
                  <c:v>6.0271977602749001E-3</c:v>
                </c:pt>
                <c:pt idx="32">
                  <c:v>6.309422712125679E-3</c:v>
                </c:pt>
                <c:pt idx="33">
                  <c:v>6.59154218853511E-3</c:v>
                </c:pt>
                <c:pt idx="34">
                  <c:v>6.8730775770793704E-3</c:v>
                </c:pt>
                <c:pt idx="35">
                  <c:v>7.1534699201890508E-3</c:v>
                </c:pt>
                <c:pt idx="36">
                  <c:v>7.4321904166496523E-3</c:v>
                </c:pt>
                <c:pt idx="37">
                  <c:v>7.7087404216015891E-3</c:v>
                </c:pt>
                <c:pt idx="38">
                  <c:v>7.9826514465401871E-3</c:v>
                </c:pt>
                <c:pt idx="39">
                  <c:v>8.2534851593156853E-3</c:v>
                </c:pt>
                <c:pt idx="40">
                  <c:v>8.5208333841332359E-3</c:v>
                </c:pt>
                <c:pt idx="41">
                  <c:v>8.7843181015529008E-3</c:v>
                </c:pt>
                <c:pt idx="42">
                  <c:v>9.043591448489657E-3</c:v>
                </c:pt>
                <c:pt idx="43">
                  <c:v>9.2983357182133911E-3</c:v>
                </c:pt>
                <c:pt idx="44">
                  <c:v>9.5482633603489048E-3</c:v>
                </c:pt>
                <c:pt idx="45">
                  <c:v>9.793116980875911E-3</c:v>
                </c:pt>
                <c:pt idx="46">
                  <c:v>1.0032669342129033E-2</c:v>
                </c:pt>
                <c:pt idx="47">
                  <c:v>1.0266723362797808E-2</c:v>
                </c:pt>
                <c:pt idx="48">
                  <c:v>1.0495112117926687E-2</c:v>
                </c:pt>
                <c:pt idx="49">
                  <c:v>1.0720630278591093E-2</c:v>
                </c:pt>
                <c:pt idx="50">
                  <c:v>1.0943840896626264E-2</c:v>
                </c:pt>
                <c:pt idx="51">
                  <c:v>1.1162458869100137E-2</c:v>
                </c:pt>
                <c:pt idx="52">
                  <c:v>1.1377295762313566E-2</c:v>
                </c:pt>
                <c:pt idx="53">
                  <c:v>1.220193669275251E-2</c:v>
                </c:pt>
                <c:pt idx="54">
                  <c:v>1.296491350559534E-2</c:v>
                </c:pt>
                <c:pt idx="55">
                  <c:v>1.3675501248784213E-2</c:v>
                </c:pt>
                <c:pt idx="56">
                  <c:v>1.4343902473464643E-2</c:v>
                </c:pt>
                <c:pt idx="57">
                  <c:v>1.4967918103571556E-2</c:v>
                </c:pt>
                <c:pt idx="58">
                  <c:v>1.5550016502156337E-2</c:v>
                </c:pt>
                <c:pt idx="59">
                  <c:v>1.6092875468098729E-2</c:v>
                </c:pt>
                <c:pt idx="60">
                  <c:v>1.6599112960771482E-2</c:v>
                </c:pt>
                <c:pt idx="61">
                  <c:v>1.7071242220857541E-2</c:v>
                </c:pt>
                <c:pt idx="62">
                  <c:v>1.9014511545654617E-2</c:v>
                </c:pt>
                <c:pt idx="63">
                  <c:v>2.0382503862171487E-2</c:v>
                </c:pt>
                <c:pt idx="64">
                  <c:v>2.2075794724664276E-2</c:v>
                </c:pt>
                <c:pt idx="65">
                  <c:v>2.2923112756834244E-2</c:v>
                </c:pt>
                <c:pt idx="66">
                  <c:v>2.3345425106203375E-2</c:v>
                </c:pt>
                <c:pt idx="67">
                  <c:v>2.3630182799371666E-2</c:v>
                </c:pt>
                <c:pt idx="68">
                  <c:v>2.3775254240965563E-2</c:v>
                </c:pt>
                <c:pt idx="69">
                  <c:v>2.3800648244185076E-2</c:v>
                </c:pt>
                <c:pt idx="70">
                  <c:v>2.3805061332786006E-2</c:v>
                </c:pt>
                <c:pt idx="71">
                  <c:v>2.380585402841565E-2</c:v>
                </c:pt>
                <c:pt idx="72">
                  <c:v>2.3805994467110639E-2</c:v>
                </c:pt>
                <c:pt idx="73">
                  <c:v>2.3806019081392488E-2</c:v>
                </c:pt>
                <c:pt idx="74">
                  <c:v>2.3806023390163272E-2</c:v>
                </c:pt>
                <c:pt idx="75">
                  <c:v>2.3806024669140318E-2</c:v>
                </c:pt>
                <c:pt idx="76">
                  <c:v>2.3806024721477057E-2</c:v>
                </c:pt>
                <c:pt idx="77">
                  <c:v>2.3806024724595701E-2</c:v>
                </c:pt>
                <c:pt idx="78">
                  <c:v>2.3806024724595701E-2</c:v>
                </c:pt>
                <c:pt idx="79">
                  <c:v>2.3806024724595701E-2</c:v>
                </c:pt>
                <c:pt idx="80">
                  <c:v>2.3806024724595701E-2</c:v>
                </c:pt>
                <c:pt idx="81">
                  <c:v>2.3806024724595701E-2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6F8-4580-93C9-3DEDF0B14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520448"/>
        <c:axId val="436544256"/>
      </c:scatterChart>
      <c:valAx>
        <c:axId val="43652044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44256"/>
        <c:crossesAt val="1.0000000000000005E-7"/>
        <c:crossBetween val="midCat"/>
      </c:valAx>
      <c:valAx>
        <c:axId val="4365442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204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68-4C55-9603-5298F00F060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68-4C55-9603-5298F00F060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68-4C55-9603-5298F00F060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68-4C55-9603-5298F00F060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68-4C55-9603-5298F00F060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68-4C55-9603-5298F00F060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68-4C55-9603-5298F00F060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768-4C55-9603-5298F00F060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68-4C55-9603-5298F00F060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768-4C55-9603-5298F00F06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768-4C55-9603-5298F00F060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768-4C55-9603-5298F00F060F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768-4C55-9603-5298F00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6871168"/>
        <c:axId val="436872704"/>
      </c:barChart>
      <c:catAx>
        <c:axId val="4368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72704"/>
        <c:crosses val="autoZero"/>
        <c:auto val="1"/>
        <c:lblAlgn val="ctr"/>
        <c:lblOffset val="100"/>
        <c:noMultiLvlLbl val="0"/>
      </c:catAx>
      <c:valAx>
        <c:axId val="4368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7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A-4D38-944D-3776445FE1F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A-4D38-944D-3776445FE1F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FA-4D38-944D-3776445FE1F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FA-4D38-944D-3776445FE1F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FA-4D38-944D-3776445FE1F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BFA-4D38-944D-3776445FE1F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BFA-4D38-944D-3776445FE1F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BFA-4D38-944D-3776445FE1F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BFA-4D38-944D-3776445FE1F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BFA-4D38-944D-3776445FE1F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BFA-4D38-944D-3776445FE1F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BFA-4D38-944D-3776445FE1F1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BFA-4D38-944D-3776445F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6945280"/>
        <c:axId val="436946816"/>
      </c:barChart>
      <c:catAx>
        <c:axId val="43694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46816"/>
        <c:crosses val="autoZero"/>
        <c:auto val="1"/>
        <c:lblAlgn val="ctr"/>
        <c:lblOffset val="100"/>
        <c:noMultiLvlLbl val="0"/>
      </c:catAx>
      <c:valAx>
        <c:axId val="4369468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4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CF-40FF-8F7F-6B7AC4B329A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CF-40FF-8F7F-6B7AC4B329A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CF-40FF-8F7F-6B7AC4B329A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CF-40FF-8F7F-6B7AC4B329A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7CF-40FF-8F7F-6B7AC4B329A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7CF-40FF-8F7F-6B7AC4B329A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7CF-40FF-8F7F-6B7AC4B329A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7CF-40FF-8F7F-6B7AC4B329A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7CF-40FF-8F7F-6B7AC4B329A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7CF-40FF-8F7F-6B7AC4B329A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7CF-40FF-8F7F-6B7AC4B329A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7CF-40FF-8F7F-6B7AC4B329A9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7CF-40FF-8F7F-6B7AC4B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6998528"/>
        <c:axId val="437000064"/>
      </c:barChart>
      <c:catAx>
        <c:axId val="4369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00064"/>
        <c:crosses val="autoZero"/>
        <c:auto val="1"/>
        <c:lblAlgn val="ctr"/>
        <c:lblOffset val="100"/>
        <c:noMultiLvlLbl val="0"/>
      </c:catAx>
      <c:valAx>
        <c:axId val="43700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9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F7-4442-BF0A-7A203EC7B2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F7-4442-BF0A-7A203EC7B2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F7-4442-BF0A-7A203EC7B2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F7-4442-BF0A-7A203EC7B2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0F7-4442-BF0A-7A203EC7B2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0F7-4442-BF0A-7A203EC7B2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0F7-4442-BF0A-7A203EC7B2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0F7-4442-BF0A-7A203EC7B2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0F7-4442-BF0A-7A203EC7B2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0F7-4442-BF0A-7A203EC7B2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0F7-4442-BF0A-7A203EC7B2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0F7-4442-BF0A-7A203EC7B217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F7-4442-BF0A-7A203EC7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7068160"/>
        <c:axId val="437069696"/>
      </c:barChart>
      <c:catAx>
        <c:axId val="4370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9696"/>
        <c:crosses val="autoZero"/>
        <c:auto val="1"/>
        <c:lblAlgn val="ctr"/>
        <c:lblOffset val="100"/>
        <c:noMultiLvlLbl val="0"/>
      </c:catAx>
      <c:valAx>
        <c:axId val="437069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plus>
            <c:minus>
              <c:numRef>
                <c:f>'Ac-227 Dose 20 nCi decay cmprt'!$R$13:$R$17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cmprt'!$E$13:$E$17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A-449B-9E2D-8F415DB73D58}"/>
            </c:ext>
          </c:extLst>
        </c:ser>
        <c:ser>
          <c:idx val="1"/>
          <c:order val="1"/>
          <c:tx>
            <c:strRef>
              <c:f>'Ac-227 Dose 20 nCi decay cmprt'!$F$12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plus>
            <c:minus>
              <c:numRef>
                <c:f>'Ac-227 Dose 20 nCi decay cmprt'!$S$13:$S$17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cmprt'!$F$13:$F$17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A-449B-9E2D-8F415DB73D58}"/>
            </c:ext>
          </c:extLst>
        </c:ser>
        <c:ser>
          <c:idx val="2"/>
          <c:order val="2"/>
          <c:tx>
            <c:strRef>
              <c:f>'Ac-227 Dose 20 nCi decay cmprt'!$G$12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plus>
            <c:minus>
              <c:numRef>
                <c:f>'Ac-227 Dose 20 nCi decay cmprt'!$T$13:$T$17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cmprt'!$G$13:$G$17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A-449B-9E2D-8F415DB73D58}"/>
            </c:ext>
          </c:extLst>
        </c:ser>
        <c:ser>
          <c:idx val="3"/>
          <c:order val="3"/>
          <c:tx>
            <c:strRef>
              <c:f>'Ac-227 Dose 20 nCi decay cmprt'!$H$12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plus>
            <c:minus>
              <c:numRef>
                <c:f>'Ac-227 Dose 20 nCi decay cmprt'!$U$13:$U$17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cmprt'!$H$13:$H$17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FA-449B-9E2D-8F415DB73D58}"/>
            </c:ext>
          </c:extLst>
        </c:ser>
        <c:ser>
          <c:idx val="4"/>
          <c:order val="4"/>
          <c:tx>
            <c:strRef>
              <c:f>'Ac-227 Dose 20 nCi decay cmprt'!$I$12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plus>
            <c:minus>
              <c:numRef>
                <c:f>'Ac-227 Dose 20 nCi decay cmprt'!$V$13:$V$17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cmprt'!$I$13:$I$17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FA-449B-9E2D-8F415DB73D58}"/>
            </c:ext>
          </c:extLst>
        </c:ser>
        <c:ser>
          <c:idx val="5"/>
          <c:order val="5"/>
          <c:tx>
            <c:strRef>
              <c:f>'Ac-227 Dose 20 nCi decay cmprt'!$J$12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plus>
            <c:minus>
              <c:numRef>
                <c:f>'Ac-227 Dose 20 nCi decay cmprt'!$W$13:$W$17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cmprt'!$J$13:$J$17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FA-449B-9E2D-8F415DB73D58}"/>
            </c:ext>
          </c:extLst>
        </c:ser>
        <c:ser>
          <c:idx val="6"/>
          <c:order val="6"/>
          <c:tx>
            <c:strRef>
              <c:f>'Ac-227 Dose 20 nCi decay cmprt'!$K$12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plus>
            <c:minus>
              <c:numRef>
                <c:f>'Ac-227 Dose 20 nCi decay cmprt'!$X$13:$X$17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cmprt'!$K$13:$K$17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FA-449B-9E2D-8F415DB73D58}"/>
            </c:ext>
          </c:extLst>
        </c:ser>
        <c:ser>
          <c:idx val="7"/>
          <c:order val="7"/>
          <c:tx>
            <c:strRef>
              <c:f>'Ac-227 Dose 20 nCi decay cmprt'!$L$12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plus>
            <c:minus>
              <c:numRef>
                <c:f>'Ac-227 Dose 20 nCi decay cmprt'!$Y$13:$Y$17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cmprt'!$L$13:$L$17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FA-449B-9E2D-8F415DB73D58}"/>
            </c:ext>
          </c:extLst>
        </c:ser>
        <c:ser>
          <c:idx val="8"/>
          <c:order val="8"/>
          <c:tx>
            <c:strRef>
              <c:f>'Ac-227 Dose 20 nCi decay cmprt'!$M$12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plus>
            <c:minus>
              <c:numRef>
                <c:f>'Ac-227 Dose 20 nCi decay cmprt'!$Z$13:$Z$17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cmprt'!$M$13:$M$17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FA-449B-9E2D-8F415DB73D58}"/>
            </c:ext>
          </c:extLst>
        </c:ser>
        <c:ser>
          <c:idx val="9"/>
          <c:order val="9"/>
          <c:tx>
            <c:strRef>
              <c:f>'Ac-227 Dose 20 nCi decay cmprt'!$N$12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'Ac-227 Dose 20 nCi decay cmprt'!$AA$13:$AA$17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plus>
            <c:minus>
              <c:numRef>
                <c:f>'Ac-227 Dose 20 nCi decay cmprt'!$AA$13:$AA$17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cmprt'!$N$13:$N$17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FA-449B-9E2D-8F415DB7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055232"/>
        <c:axId val="475056768"/>
      </c:barChart>
      <c:catAx>
        <c:axId val="47505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56768"/>
        <c:crosses val="autoZero"/>
        <c:auto val="1"/>
        <c:lblAlgn val="ctr"/>
        <c:lblOffset val="100"/>
        <c:noMultiLvlLbl val="0"/>
      </c:catAx>
      <c:valAx>
        <c:axId val="4750567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5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9-42F6-BD22-A495EF8CE3FD}"/>
            </c:ext>
          </c:extLst>
        </c:ser>
        <c:ser>
          <c:idx val="1"/>
          <c:order val="1"/>
          <c:tx>
            <c:strRef>
              <c:f>'Ac-227 Dose 20 nCi decay cmprt'!$D$14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9-42F6-BD22-A495EF8CE3FD}"/>
            </c:ext>
          </c:extLst>
        </c:ser>
        <c:ser>
          <c:idx val="2"/>
          <c:order val="2"/>
          <c:tx>
            <c:strRef>
              <c:f>'Ac-227 Dose 20 nCi decay cmprt'!$D$15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9-42F6-BD22-A495EF8CE3FD}"/>
            </c:ext>
          </c:extLst>
        </c:ser>
        <c:ser>
          <c:idx val="3"/>
          <c:order val="3"/>
          <c:tx>
            <c:strRef>
              <c:f>'Ac-227 Dose 20 nCi decay cmprt'!$D$16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9-42F6-BD22-A495EF8CE3FD}"/>
            </c:ext>
          </c:extLst>
        </c:ser>
        <c:ser>
          <c:idx val="4"/>
          <c:order val="4"/>
          <c:tx>
            <c:strRef>
              <c:f>'Ac-227 Dose 20 nCi decay cmprt'!$D$17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99-42F6-BD22-A495EF8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078848"/>
        <c:axId val="478080384"/>
      </c:barChart>
      <c:catAx>
        <c:axId val="4780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80384"/>
        <c:crosses val="autoZero"/>
        <c:auto val="1"/>
        <c:lblAlgn val="ctr"/>
        <c:lblOffset val="100"/>
        <c:noMultiLvlLbl val="0"/>
      </c:catAx>
      <c:valAx>
        <c:axId val="478080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4AB-4B5A-9472-3CE0E12ECE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AB-4B5A-9472-3CE0E12ECE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4AB-4B5A-9472-3CE0E12ECE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4AB-4B5A-9472-3CE0E12ECE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4AB-4B5A-9472-3CE0E12ECE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4AB-4B5A-9472-3CE0E12ECE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4AB-4B5A-9472-3CE0E12ECE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4AB-4B5A-9472-3CE0E12ECE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4AB-4B5A-9472-3CE0E12ECE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4AB-4B5A-9472-3CE0E12ECE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4AB-4B5A-9472-3CE0E12ECE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4AB-4B5A-9472-3CE0E12ECE4A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4AB-4B5A-9472-3CE0E12E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78205824"/>
        <c:axId val="478207360"/>
      </c:barChart>
      <c:catAx>
        <c:axId val="4782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07360"/>
        <c:crosses val="autoZero"/>
        <c:auto val="1"/>
        <c:lblAlgn val="ctr"/>
        <c:lblOffset val="100"/>
        <c:noMultiLvlLbl val="0"/>
      </c:catAx>
      <c:valAx>
        <c:axId val="4782073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0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cmprt'!$E$81:$E$133</c:f>
              <c:numCache>
                <c:formatCode>General</c:formatCode>
                <c:ptCount val="53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1.2746095412425585E-3</c:v>
                </c:pt>
                <c:pt idx="51">
                  <c:v>1.2971972694089571E-3</c:v>
                </c:pt>
                <c:pt idx="52">
                  <c:v>1.3123473952213285E-3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06-44B0-AD48-FAC330A80709}"/>
            </c:ext>
          </c:extLst>
        </c:ser>
        <c:ser>
          <c:idx val="0"/>
          <c:order val="1"/>
          <c:tx>
            <c:strRef>
              <c:f>'Ac-227 Dose 20 nCi decay cmprt'!$E$55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06-44B0-AD48-FAC330A8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241920"/>
        <c:axId val="478243456"/>
      </c:scatterChart>
      <c:valAx>
        <c:axId val="47824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243456"/>
        <c:crosses val="autoZero"/>
        <c:crossBetween val="midCat"/>
      </c:valAx>
      <c:valAx>
        <c:axId val="478243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241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cmprt'!$F$81:$F$133</c:f>
              <c:numCache>
                <c:formatCode>General</c:formatCode>
                <c:ptCount val="53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0.18729316683393049</c:v>
                </c:pt>
                <c:pt idx="51">
                  <c:v>0.19061224377708957</c:v>
                </c:pt>
                <c:pt idx="52">
                  <c:v>0.19283842752161523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A-4862-A1B2-B576268DDD83}"/>
            </c:ext>
          </c:extLst>
        </c:ser>
        <c:ser>
          <c:idx val="0"/>
          <c:order val="1"/>
          <c:tx>
            <c:strRef>
              <c:f>'Ac-227 Dose 20 nCi decay cmprt'!$F$55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CA-4862-A1B2-B576268D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269440"/>
        <c:axId val="478270976"/>
      </c:scatterChart>
      <c:valAx>
        <c:axId val="47826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270976"/>
        <c:crosses val="autoZero"/>
        <c:crossBetween val="midCat"/>
      </c:valAx>
      <c:valAx>
        <c:axId val="47827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269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cmprt'!$H$81:$H$133</c:f>
              <c:numCache>
                <c:formatCode>General</c:formatCode>
                <c:ptCount val="53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0.28469621233608788</c:v>
                </c:pt>
                <c:pt idx="51">
                  <c:v>0.28974139711320945</c:v>
                </c:pt>
                <c:pt idx="52">
                  <c:v>0.2931253223825846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0-406E-B102-E2DEF18111AA}"/>
            </c:ext>
          </c:extLst>
        </c:ser>
        <c:ser>
          <c:idx val="0"/>
          <c:order val="1"/>
          <c:tx>
            <c:strRef>
              <c:f>'Ac-227 Dose 20 nCi decay cmprt'!$H$55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0-406E-B102-E2DEF181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17184"/>
        <c:axId val="478318976"/>
      </c:scatterChart>
      <c:valAx>
        <c:axId val="47831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318976"/>
        <c:crosses val="autoZero"/>
        <c:crossBetween val="midCat"/>
      </c:valAx>
      <c:valAx>
        <c:axId val="478318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317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0.51024412926598983</c:v>
                </c:pt>
                <c:pt idx="51">
                  <c:v>0.51928631459211372</c:v>
                </c:pt>
                <c:pt idx="52">
                  <c:v>0.52535112307131882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F-4FBA-82C8-FA48C801879D}"/>
            </c:ext>
          </c:extLst>
        </c:ser>
        <c:ser>
          <c:idx val="0"/>
          <c:order val="1"/>
          <c:tx>
            <c:strRef>
              <c:f>'Ac-227 Dose 20 nCi decay cmprt'!$I$55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4F-4FBA-82C8-FA48C801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65184"/>
        <c:axId val="478366720"/>
      </c:scatterChart>
      <c:valAx>
        <c:axId val="47836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366720"/>
        <c:crosses val="autoZero"/>
        <c:crossBetween val="midCat"/>
      </c:valAx>
      <c:valAx>
        <c:axId val="478366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365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cmprt'!$J$81:$J$133</c:f>
              <c:numCache>
                <c:formatCode>General</c:formatCode>
                <c:ptCount val="53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12.084976103213043</c:v>
                </c:pt>
                <c:pt idx="51">
                  <c:v>12.299137496396002</c:v>
                </c:pt>
                <c:pt idx="52">
                  <c:v>12.442780629825471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B-4EA2-B0F2-B94682EDF961}"/>
            </c:ext>
          </c:extLst>
        </c:ser>
        <c:ser>
          <c:idx val="0"/>
          <c:order val="1"/>
          <c:tx>
            <c:strRef>
              <c:f>'Ac-227 Dose 20 nCi decay cmprt'!$J$55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B-4EA2-B0F2-B94682ED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96800"/>
        <c:axId val="478398336"/>
      </c:scatterChart>
      <c:valAx>
        <c:axId val="47839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398336"/>
        <c:crosses val="autoZero"/>
        <c:crossBetween val="midCat"/>
      </c:valAx>
      <c:valAx>
        <c:axId val="478398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396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4.2239440278967306</c:v>
                </c:pt>
                <c:pt idx="51">
                  <c:v>4.2987977744010939</c:v>
                </c:pt>
                <c:pt idx="52">
                  <c:v>4.3490039601987203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9-4E43-8266-2C50FF7CB1FA}"/>
            </c:ext>
          </c:extLst>
        </c:ser>
        <c:ser>
          <c:idx val="0"/>
          <c:order val="1"/>
          <c:tx>
            <c:strRef>
              <c:f>'Ac-227 Dose 20 nCi decay cmprt'!$K$55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9-4E43-8266-2C50FF7C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97792"/>
        <c:axId val="478511872"/>
      </c:scatterChart>
      <c:valAx>
        <c:axId val="47849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511872"/>
        <c:crosses val="autoZero"/>
        <c:crossBetween val="midCat"/>
      </c:valAx>
      <c:valAx>
        <c:axId val="478511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497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0.22365248820269995</c:v>
                </c:pt>
                <c:pt idx="51">
                  <c:v>0.22761589930531612</c:v>
                </c:pt>
                <c:pt idx="52">
                  <c:v>0.23027425327559761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32-4235-A960-7D6794D919C9}"/>
            </c:ext>
          </c:extLst>
        </c:ser>
        <c:ser>
          <c:idx val="0"/>
          <c:order val="1"/>
          <c:tx>
            <c:strRef>
              <c:f>'Ac-227 Dose 20 nCi decay cmprt'!$L$55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32-4235-A960-7D6794D9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529408"/>
        <c:axId val="478530944"/>
      </c:scatterChart>
      <c:valAx>
        <c:axId val="47852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530944"/>
        <c:crosses val="autoZero"/>
        <c:crossBetween val="midCat"/>
      </c:valAx>
      <c:valAx>
        <c:axId val="478530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52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0.41182611594692825</c:v>
                </c:pt>
                <c:pt idx="51">
                  <c:v>0.41912420689779673</c:v>
                </c:pt>
                <c:pt idx="52">
                  <c:v>0.42401920985166913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7-498F-B363-DB9BC354ADBB}"/>
            </c:ext>
          </c:extLst>
        </c:ser>
        <c:ser>
          <c:idx val="1"/>
          <c:order val="1"/>
          <c:tx>
            <c:strRef>
              <c:f>'Ac-227 Dose 20 nCi decay cmprt'!$M$55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7-498F-B363-DB9BC354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572928"/>
        <c:axId val="478574848"/>
      </c:scatterChart>
      <c:valAx>
        <c:axId val="47857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574848"/>
        <c:crosses val="autoZero"/>
        <c:crossBetween val="midCat"/>
      </c:valAx>
      <c:valAx>
        <c:axId val="478574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57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1.3071180463047885</c:v>
                </c:pt>
                <c:pt idx="51">
                  <c:v>1.3302818671895311</c:v>
                </c:pt>
                <c:pt idx="52">
                  <c:v>1.34581839207215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5E-4023-9E90-6108D8AF181A}"/>
            </c:ext>
          </c:extLst>
        </c:ser>
        <c:ser>
          <c:idx val="0"/>
          <c:order val="1"/>
          <c:tx>
            <c:strRef>
              <c:f>'Ac-227 Dose 20 nCi decay cmprt'!$N$55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5E-4023-9E90-6108D8AF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16960"/>
        <c:axId val="478631040"/>
      </c:scatterChart>
      <c:valAx>
        <c:axId val="47861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631040"/>
        <c:crosses val="autoZero"/>
        <c:crossBetween val="midCat"/>
      </c:valAx>
      <c:valAx>
        <c:axId val="478631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616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0.27030862968170488</c:v>
                </c:pt>
                <c:pt idx="51">
                  <c:v>0.27509884790204703</c:v>
                </c:pt>
                <c:pt idx="52">
                  <c:v>0.27831176104551475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1-4BAF-8EBE-61FB2DA53DBB}"/>
            </c:ext>
          </c:extLst>
        </c:ser>
        <c:ser>
          <c:idx val="0"/>
          <c:order val="1"/>
          <c:tx>
            <c:strRef>
              <c:f>'Ac-227 Dose 20 nCi decay cmprt'!$G$55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91-4BAF-8EBE-61FB2DA5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52672"/>
        <c:axId val="478658560"/>
      </c:scatterChart>
      <c:valAx>
        <c:axId val="47865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658560"/>
        <c:crosses val="autoZero"/>
        <c:crossBetween val="midCat"/>
      </c:valAx>
      <c:valAx>
        <c:axId val="478658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652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cmprt'!$E$81:$E$162</c:f>
              <c:numCache>
                <c:formatCode>General</c:formatCode>
                <c:ptCount val="82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1.2746095412425585E-3</c:v>
                </c:pt>
                <c:pt idx="51">
                  <c:v>1.2971972694089571E-3</c:v>
                </c:pt>
                <c:pt idx="52">
                  <c:v>1.3123473952213285E-3</c:v>
                </c:pt>
                <c:pt idx="53">
                  <c:v>1.3890764427639242E-3</c:v>
                </c:pt>
                <c:pt idx="54">
                  <c:v>1.4672009937552644E-3</c:v>
                </c:pt>
                <c:pt idx="55">
                  <c:v>1.5465191979721158E-3</c:v>
                </c:pt>
                <c:pt idx="56">
                  <c:v>1.6266018726141241E-3</c:v>
                </c:pt>
                <c:pt idx="57">
                  <c:v>1.7073450748801785E-3</c:v>
                </c:pt>
                <c:pt idx="58">
                  <c:v>1.7883497990342956E-3</c:v>
                </c:pt>
                <c:pt idx="59">
                  <c:v>1.8696368335476387E-3</c:v>
                </c:pt>
                <c:pt idx="60">
                  <c:v>1.9508219259643256E-3</c:v>
                </c:pt>
                <c:pt idx="61">
                  <c:v>2.0317964395096936E-3</c:v>
                </c:pt>
                <c:pt idx="62">
                  <c:v>2.4286350835253426E-3</c:v>
                </c:pt>
                <c:pt idx="63">
                  <c:v>2.8024250321916984E-3</c:v>
                </c:pt>
                <c:pt idx="64">
                  <c:v>3.4554500350808498E-3</c:v>
                </c:pt>
                <c:pt idx="65">
                  <c:v>3.9710689895725813E-3</c:v>
                </c:pt>
                <c:pt idx="66">
                  <c:v>4.3615540817158668E-3</c:v>
                </c:pt>
                <c:pt idx="67">
                  <c:v>4.7621589457563576E-3</c:v>
                </c:pt>
                <c:pt idx="68">
                  <c:v>5.1099246549353829E-3</c:v>
                </c:pt>
                <c:pt idx="69">
                  <c:v>5.2480578808040013E-3</c:v>
                </c:pt>
                <c:pt idx="70">
                  <c:v>5.29881256034242E-3</c:v>
                </c:pt>
                <c:pt idx="71">
                  <c:v>5.3117457710093836E-3</c:v>
                </c:pt>
                <c:pt idx="72">
                  <c:v>5.3103953881862434E-3</c:v>
                </c:pt>
                <c:pt idx="73">
                  <c:v>5.3023391302621245E-3</c:v>
                </c:pt>
                <c:pt idx="74">
                  <c:v>5.2922711397994839E-3</c:v>
                </c:pt>
                <c:pt idx="75">
                  <c:v>5.2701235100340539E-3</c:v>
                </c:pt>
                <c:pt idx="76">
                  <c:v>5.2405941811333456E-3</c:v>
                </c:pt>
                <c:pt idx="77">
                  <c:v>5.0763744623916682E-3</c:v>
                </c:pt>
                <c:pt idx="78">
                  <c:v>4.7627786683312485E-3</c:v>
                </c:pt>
                <c:pt idx="79">
                  <c:v>4.1924033897398618E-3</c:v>
                </c:pt>
                <c:pt idx="80">
                  <c:v>3.2551080723261247E-3</c:v>
                </c:pt>
                <c:pt idx="81">
                  <c:v>2.7039724897348748E-3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9-4566-B852-B9523876F26A}"/>
            </c:ext>
          </c:extLst>
        </c:ser>
        <c:ser>
          <c:idx val="0"/>
          <c:order val="1"/>
          <c:tx>
            <c:strRef>
              <c:f>'Ac-227 Dose 20 nCi decay cmprt'!$E$55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9-4566-B852-B9523876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81344"/>
        <c:axId val="478687232"/>
      </c:scatterChart>
      <c:valAx>
        <c:axId val="478681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687232"/>
        <c:crossesAt val="1.0000000000000002E-2"/>
        <c:crossBetween val="midCat"/>
      </c:valAx>
      <c:valAx>
        <c:axId val="478687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6813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cmprt'!$F$81:$F$162</c:f>
              <c:numCache>
                <c:formatCode>General</c:formatCode>
                <c:ptCount val="82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0.18729316683393049</c:v>
                </c:pt>
                <c:pt idx="51">
                  <c:v>0.19061224377708957</c:v>
                </c:pt>
                <c:pt idx="52">
                  <c:v>0.19283842752161523</c:v>
                </c:pt>
                <c:pt idx="53">
                  <c:v>0.2041131166224002</c:v>
                </c:pt>
                <c:pt idx="54">
                  <c:v>0.21559286323435692</c:v>
                </c:pt>
                <c:pt idx="55">
                  <c:v>0.22724800716249066</c:v>
                </c:pt>
                <c:pt idx="56">
                  <c:v>0.23901548359893035</c:v>
                </c:pt>
                <c:pt idx="57">
                  <c:v>0.25088001902205265</c:v>
                </c:pt>
                <c:pt idx="58">
                  <c:v>0.26278298289014312</c:v>
                </c:pt>
                <c:pt idx="59">
                  <c:v>0.2747274298944401</c:v>
                </c:pt>
                <c:pt idx="60">
                  <c:v>0.2866568973638296</c:v>
                </c:pt>
                <c:pt idx="61">
                  <c:v>0.29855542203669871</c:v>
                </c:pt>
                <c:pt idx="62">
                  <c:v>0.35686752778738801</c:v>
                </c:pt>
                <c:pt idx="63">
                  <c:v>0.4117928213389852</c:v>
                </c:pt>
                <c:pt idx="64">
                  <c:v>0.50774936085587452</c:v>
                </c:pt>
                <c:pt idx="65">
                  <c:v>0.58351523561326346</c:v>
                </c:pt>
                <c:pt idx="66">
                  <c:v>0.64089374027882473</c:v>
                </c:pt>
                <c:pt idx="67">
                  <c:v>0.6997592604302556</c:v>
                </c:pt>
                <c:pt idx="68">
                  <c:v>0.75086051056281855</c:v>
                </c:pt>
                <c:pt idx="69">
                  <c:v>0.77115802794425858</c:v>
                </c:pt>
                <c:pt idx="70">
                  <c:v>0.77861600182159574</c:v>
                </c:pt>
                <c:pt idx="71">
                  <c:v>0.78051642850503677</c:v>
                </c:pt>
                <c:pt idx="72">
                  <c:v>0.78031800109083638</c:v>
                </c:pt>
                <c:pt idx="73">
                  <c:v>0.77913420165217184</c:v>
                </c:pt>
                <c:pt idx="74">
                  <c:v>0.77765479501320744</c:v>
                </c:pt>
                <c:pt idx="75">
                  <c:v>0.77440038683375112</c:v>
                </c:pt>
                <c:pt idx="76">
                  <c:v>0.77006129996413397</c:v>
                </c:pt>
                <c:pt idx="77">
                  <c:v>0.74593059155148378</c:v>
                </c:pt>
                <c:pt idx="78">
                  <c:v>0.69985032345768017</c:v>
                </c:pt>
                <c:pt idx="79">
                  <c:v>0.61603846676388418</c:v>
                </c:pt>
                <c:pt idx="80">
                  <c:v>0.47831079207074001</c:v>
                </c:pt>
                <c:pt idx="81">
                  <c:v>0.397326047112884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0B-4327-B6C4-BE8F968C5D75}"/>
            </c:ext>
          </c:extLst>
        </c:ser>
        <c:ser>
          <c:idx val="0"/>
          <c:order val="1"/>
          <c:tx>
            <c:strRef>
              <c:f>'Ac-227 Dose 20 nCi decay cmprt'!$F$55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0B-4327-B6C4-BE8F968C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13728"/>
        <c:axId val="478715264"/>
      </c:scatterChart>
      <c:valAx>
        <c:axId val="4787137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15264"/>
        <c:crossesAt val="1.0000000000000002E-2"/>
        <c:crossBetween val="midCat"/>
      </c:valAx>
      <c:valAx>
        <c:axId val="478715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13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cmprt'!$H$81:$H$162</c:f>
              <c:numCache>
                <c:formatCode>General</c:formatCode>
                <c:ptCount val="82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0.28469621233608788</c:v>
                </c:pt>
                <c:pt idx="51">
                  <c:v>0.28974139711320945</c:v>
                </c:pt>
                <c:pt idx="52">
                  <c:v>0.2931253223825846</c:v>
                </c:pt>
                <c:pt idx="53">
                  <c:v>0.31026348784009206</c:v>
                </c:pt>
                <c:pt idx="54">
                  <c:v>0.32771335231859705</c:v>
                </c:pt>
                <c:pt idx="55">
                  <c:v>0.34542983064326438</c:v>
                </c:pt>
                <c:pt idx="56">
                  <c:v>0.36331706073735032</c:v>
                </c:pt>
                <c:pt idx="57">
                  <c:v>0.38135182598367284</c:v>
                </c:pt>
                <c:pt idx="58">
                  <c:v>0.39944500464097754</c:v>
                </c:pt>
                <c:pt idx="59">
                  <c:v>0.41760124001280863</c:v>
                </c:pt>
                <c:pt idx="60">
                  <c:v>0.43573470564390232</c:v>
                </c:pt>
                <c:pt idx="61">
                  <c:v>0.4538211364732605</c:v>
                </c:pt>
                <c:pt idx="62">
                  <c:v>0.54245883704288511</c:v>
                </c:pt>
                <c:pt idx="63">
                  <c:v>0.62594839141329373</c:v>
                </c:pt>
                <c:pt idx="64">
                  <c:v>0.77180776157151909</c:v>
                </c:pt>
                <c:pt idx="65">
                  <c:v>0.8869761787241055</c:v>
                </c:pt>
                <c:pt idx="66">
                  <c:v>0.97419475281270629</c:v>
                </c:pt>
                <c:pt idx="67">
                  <c:v>1.0636736745886712</c:v>
                </c:pt>
                <c:pt idx="68">
                  <c:v>1.1413504665630385</c:v>
                </c:pt>
                <c:pt idx="69">
                  <c:v>1.1722038416007179</c:v>
                </c:pt>
                <c:pt idx="70">
                  <c:v>1.1835403839341709</c:v>
                </c:pt>
                <c:pt idx="71">
                  <c:v>1.1864291400364042</c:v>
                </c:pt>
                <c:pt idx="72">
                  <c:v>1.1861275191379943</c:v>
                </c:pt>
                <c:pt idx="73">
                  <c:v>1.1843280770010998</c:v>
                </c:pt>
                <c:pt idx="74">
                  <c:v>1.1820792951916093</c:v>
                </c:pt>
                <c:pt idx="75">
                  <c:v>1.177132410594862</c:v>
                </c:pt>
                <c:pt idx="76">
                  <c:v>1.1705367530080979</c:v>
                </c:pt>
                <c:pt idx="77">
                  <c:v>1.133856710686215</c:v>
                </c:pt>
                <c:pt idx="78">
                  <c:v>1.0638120955435297</c:v>
                </c:pt>
                <c:pt idx="79">
                  <c:v>0.93641333053286746</c:v>
                </c:pt>
                <c:pt idx="80">
                  <c:v>0.72705947111651015</c:v>
                </c:pt>
                <c:pt idx="81">
                  <c:v>0.60395807592813633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35-43A7-AC5A-37B0A28B3E49}"/>
            </c:ext>
          </c:extLst>
        </c:ser>
        <c:ser>
          <c:idx val="0"/>
          <c:order val="1"/>
          <c:tx>
            <c:strRef>
              <c:f>'Ac-227 Dose 20 nCi decay cmprt'!$H$55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35-43A7-AC5A-37B0A28B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42016"/>
        <c:axId val="478743552"/>
      </c:scatterChart>
      <c:valAx>
        <c:axId val="478742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43552"/>
        <c:crossesAt val="1.0000000000000002E-2"/>
        <c:crossBetween val="midCat"/>
      </c:valAx>
      <c:valAx>
        <c:axId val="478743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42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0.51024412926598983</c:v>
                </c:pt>
                <c:pt idx="51">
                  <c:v>0.51928631459211372</c:v>
                </c:pt>
                <c:pt idx="52">
                  <c:v>0.52535112307131882</c:v>
                </c:pt>
                <c:pt idx="53">
                  <c:v>0.55606684014857732</c:v>
                </c:pt>
                <c:pt idx="54">
                  <c:v>0.5873411968868868</c:v>
                </c:pt>
                <c:pt idx="55">
                  <c:v>0.61909338980246409</c:v>
                </c:pt>
                <c:pt idx="56">
                  <c:v>0.65115161098302166</c:v>
                </c:pt>
                <c:pt idx="57">
                  <c:v>0.68347425066311385</c:v>
                </c:pt>
                <c:pt idx="58">
                  <c:v>0.71590158123382053</c:v>
                </c:pt>
                <c:pt idx="59">
                  <c:v>0.74844192461257941</c:v>
                </c:pt>
                <c:pt idx="60">
                  <c:v>0.78094145913602941</c:v>
                </c:pt>
                <c:pt idx="61">
                  <c:v>0.81335669597508176</c:v>
                </c:pt>
                <c:pt idx="62">
                  <c:v>0.97221678749571172</c:v>
                </c:pt>
                <c:pt idx="63">
                  <c:v>1.121850162042489</c:v>
                </c:pt>
                <c:pt idx="64">
                  <c:v>1.383265256788502</c:v>
                </c:pt>
                <c:pt idx="65">
                  <c:v>1.5896747774729287</c:v>
                </c:pt>
                <c:pt idx="66">
                  <c:v>1.7459914528037659</c:v>
                </c:pt>
                <c:pt idx="67">
                  <c:v>1.9063592151796813</c:v>
                </c:pt>
                <c:pt idx="68">
                  <c:v>2.0455747205772301</c:v>
                </c:pt>
                <c:pt idx="69">
                  <c:v>2.1008713940097277</c:v>
                </c:pt>
                <c:pt idx="70">
                  <c:v>2.1211892061940056</c:v>
                </c:pt>
                <c:pt idx="71">
                  <c:v>2.1263665523552038</c:v>
                </c:pt>
                <c:pt idx="72">
                  <c:v>2.1258259751152933</c:v>
                </c:pt>
                <c:pt idx="73">
                  <c:v>2.1226009417410507</c:v>
                </c:pt>
                <c:pt idx="74">
                  <c:v>2.1185705835326383</c:v>
                </c:pt>
                <c:pt idx="75">
                  <c:v>2.1097045757872772</c:v>
                </c:pt>
                <c:pt idx="76">
                  <c:v>2.0978835700398526</c:v>
                </c:pt>
                <c:pt idx="77">
                  <c:v>2.0321441065521024</c:v>
                </c:pt>
                <c:pt idx="78">
                  <c:v>1.9066072988440346</c:v>
                </c:pt>
                <c:pt idx="79">
                  <c:v>1.6782780513664144</c:v>
                </c:pt>
                <c:pt idx="80">
                  <c:v>1.3030655508914541</c:v>
                </c:pt>
                <c:pt idx="81">
                  <c:v>1.0824382243671025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F-4345-AD0F-3F9C398EBC1A}"/>
            </c:ext>
          </c:extLst>
        </c:ser>
        <c:ser>
          <c:idx val="0"/>
          <c:order val="1"/>
          <c:tx>
            <c:strRef>
              <c:f>'Ac-227 Dose 20 nCi decay cmprt'!$I$55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F-4345-AD0F-3F9C398E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66976"/>
        <c:axId val="478768512"/>
      </c:scatterChart>
      <c:valAx>
        <c:axId val="4787669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68512"/>
        <c:crossesAt val="1.0000000000000002E-2"/>
        <c:crossBetween val="midCat"/>
      </c:valAx>
      <c:valAx>
        <c:axId val="478768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669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cmprt'!$J$81:$J$162</c:f>
              <c:numCache>
                <c:formatCode>General</c:formatCode>
                <c:ptCount val="82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12.084976103213043</c:v>
                </c:pt>
                <c:pt idx="51">
                  <c:v>12.299137496396002</c:v>
                </c:pt>
                <c:pt idx="52">
                  <c:v>12.442780629825471</c:v>
                </c:pt>
                <c:pt idx="53">
                  <c:v>13.17027299197319</c:v>
                </c:pt>
                <c:pt idx="54">
                  <c:v>13.910996563588855</c:v>
                </c:pt>
                <c:pt idx="55">
                  <c:v>14.663037538879193</c:v>
                </c:pt>
                <c:pt idx="56">
                  <c:v>15.422326700002676</c:v>
                </c:pt>
                <c:pt idx="57">
                  <c:v>16.187878532394365</c:v>
                </c:pt>
                <c:pt idx="58">
                  <c:v>16.95590993650228</c:v>
                </c:pt>
                <c:pt idx="59">
                  <c:v>17.726618014395022</c:v>
                </c:pt>
                <c:pt idx="60">
                  <c:v>18.496359547034388</c:v>
                </c:pt>
                <c:pt idx="61">
                  <c:v>19.264104514807894</c:v>
                </c:pt>
                <c:pt idx="62">
                  <c:v>23.026657182572642</c:v>
                </c:pt>
                <c:pt idx="63">
                  <c:v>26.570677881531545</c:v>
                </c:pt>
                <c:pt idx="64">
                  <c:v>32.762214426144787</c:v>
                </c:pt>
                <c:pt idx="65">
                  <c:v>37.650960776907013</c:v>
                </c:pt>
                <c:pt idx="66">
                  <c:v>41.353273410321165</c:v>
                </c:pt>
                <c:pt idx="67">
                  <c:v>45.151534801053174</c:v>
                </c:pt>
                <c:pt idx="68">
                  <c:v>48.448811456340408</c:v>
                </c:pt>
                <c:pt idx="69">
                  <c:v>49.758496249735742</c:v>
                </c:pt>
                <c:pt idx="70">
                  <c:v>50.239717415513361</c:v>
                </c:pt>
                <c:pt idx="71">
                  <c:v>50.362341275441253</c:v>
                </c:pt>
                <c:pt idx="72">
                  <c:v>50.349537868892192</c:v>
                </c:pt>
                <c:pt idx="73">
                  <c:v>50.273153940054357</c:v>
                </c:pt>
                <c:pt idx="74">
                  <c:v>50.177696138891363</c:v>
                </c:pt>
                <c:pt idx="75">
                  <c:v>49.967707457810953</c:v>
                </c:pt>
                <c:pt idx="76">
                  <c:v>49.687730553071098</c:v>
                </c:pt>
                <c:pt idx="77">
                  <c:v>48.130711471968937</c:v>
                </c:pt>
                <c:pt idx="78">
                  <c:v>45.15741058674741</c:v>
                </c:pt>
                <c:pt idx="79">
                  <c:v>39.749502212767453</c:v>
                </c:pt>
                <c:pt idx="80">
                  <c:v>30.862708927385217</c:v>
                </c:pt>
                <c:pt idx="81">
                  <c:v>25.637218194942815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B-467B-A313-8F56038060E1}"/>
            </c:ext>
          </c:extLst>
        </c:ser>
        <c:ser>
          <c:idx val="0"/>
          <c:order val="1"/>
          <c:tx>
            <c:strRef>
              <c:f>'Ac-227 Dose 20 nCi decay cmprt'!$J$55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B-467B-A313-8F560380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95264"/>
        <c:axId val="478796800"/>
      </c:scatterChart>
      <c:valAx>
        <c:axId val="478795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96800"/>
        <c:crossesAt val="1.0000000000000002E-2"/>
        <c:crossBetween val="midCat"/>
      </c:valAx>
      <c:valAx>
        <c:axId val="47879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95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4.2239440278967306</c:v>
                </c:pt>
                <c:pt idx="51">
                  <c:v>4.2987977744010939</c:v>
                </c:pt>
                <c:pt idx="52">
                  <c:v>4.3490039601987203</c:v>
                </c:pt>
                <c:pt idx="53">
                  <c:v>4.6032772820646484</c:v>
                </c:pt>
                <c:pt idx="54">
                  <c:v>4.8621751797457602</c:v>
                </c:pt>
                <c:pt idx="55">
                  <c:v>5.1250287393375489</c:v>
                </c:pt>
                <c:pt idx="56">
                  <c:v>5.3904156867491837</c:v>
                </c:pt>
                <c:pt idx="57">
                  <c:v>5.6579915646705743</c:v>
                </c:pt>
                <c:pt idx="58">
                  <c:v>5.9264341031507515</c:v>
                </c:pt>
                <c:pt idx="59">
                  <c:v>6.1958121933565975</c:v>
                </c:pt>
                <c:pt idx="60">
                  <c:v>6.4648524564111254</c:v>
                </c:pt>
                <c:pt idx="61">
                  <c:v>6.7331948795883187</c:v>
                </c:pt>
                <c:pt idx="62">
                  <c:v>8.0482832781848526</c:v>
                </c:pt>
                <c:pt idx="63">
                  <c:v>9.2869903255351431</c:v>
                </c:pt>
                <c:pt idx="64">
                  <c:v>11.451057807983057</c:v>
                </c:pt>
                <c:pt idx="65">
                  <c:v>13.159773719031808</c:v>
                </c:pt>
                <c:pt idx="66">
                  <c:v>14.453807004969258</c:v>
                </c:pt>
                <c:pt idx="67">
                  <c:v>15.781376325814476</c:v>
                </c:pt>
                <c:pt idx="68">
                  <c:v>16.933841330087084</c:v>
                </c:pt>
                <c:pt idx="69">
                  <c:v>17.391602703733373</c:v>
                </c:pt>
                <c:pt idx="70">
                  <c:v>17.5597992522349</c:v>
                </c:pt>
                <c:pt idx="71">
                  <c:v>17.602658776026789</c:v>
                </c:pt>
                <c:pt idx="72">
                  <c:v>17.598183726000396</c:v>
                </c:pt>
                <c:pt idx="73">
                  <c:v>17.571485995091678</c:v>
                </c:pt>
                <c:pt idx="74">
                  <c:v>17.538121559308362</c:v>
                </c:pt>
                <c:pt idx="75">
                  <c:v>17.464726260236176</c:v>
                </c:pt>
                <c:pt idx="76">
                  <c:v>17.366868658812333</c:v>
                </c:pt>
                <c:pt idx="77">
                  <c:v>16.822658939837865</c:v>
                </c:pt>
                <c:pt idx="78">
                  <c:v>15.783430031976605</c:v>
                </c:pt>
                <c:pt idx="79">
                  <c:v>13.893256473949283</c:v>
                </c:pt>
                <c:pt idx="80">
                  <c:v>10.787142146179699</c:v>
                </c:pt>
                <c:pt idx="81">
                  <c:v>8.9607272502279027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1-438E-954B-206EDA3617B9}"/>
            </c:ext>
          </c:extLst>
        </c:ser>
        <c:ser>
          <c:idx val="0"/>
          <c:order val="1"/>
          <c:tx>
            <c:strRef>
              <c:f>'Ac-227 Dose 20 nCi decay cmprt'!$K$55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1-438E-954B-206EDA361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749440"/>
        <c:axId val="500750976"/>
      </c:scatterChart>
      <c:valAx>
        <c:axId val="5007494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750976"/>
        <c:crossesAt val="1.0000000000000002E-2"/>
        <c:crossBetween val="midCat"/>
      </c:valAx>
      <c:valAx>
        <c:axId val="50075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749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0.22365248820269995</c:v>
                </c:pt>
                <c:pt idx="51">
                  <c:v>0.22761589930531612</c:v>
                </c:pt>
                <c:pt idx="52">
                  <c:v>0.23027425327559761</c:v>
                </c:pt>
                <c:pt idx="53">
                  <c:v>0.24373770372458428</c:v>
                </c:pt>
                <c:pt idx="54">
                  <c:v>0.25744601960765739</c:v>
                </c:pt>
                <c:pt idx="55">
                  <c:v>0.27136378278050727</c:v>
                </c:pt>
                <c:pt idx="56">
                  <c:v>0.28541568563081238</c:v>
                </c:pt>
                <c:pt idx="57">
                  <c:v>0.29958348958013209</c:v>
                </c:pt>
                <c:pt idx="58">
                  <c:v>0.31379718210873214</c:v>
                </c:pt>
                <c:pt idx="59">
                  <c:v>0.32806041091667365</c:v>
                </c:pt>
                <c:pt idx="60">
                  <c:v>0.34230575220468684</c:v>
                </c:pt>
                <c:pt idx="61">
                  <c:v>0.35651414375475321</c:v>
                </c:pt>
                <c:pt idx="62">
                  <c:v>0.42614640938377335</c:v>
                </c:pt>
                <c:pt idx="63">
                  <c:v>0.49173437917324558</c:v>
                </c:pt>
                <c:pt idx="64">
                  <c:v>0.60631901237186103</c:v>
                </c:pt>
                <c:pt idx="65">
                  <c:v>0.69679335640048867</c:v>
                </c:pt>
                <c:pt idx="66">
                  <c:v>0.765310780472781</c:v>
                </c:pt>
                <c:pt idx="67">
                  <c:v>0.83560389513236288</c:v>
                </c:pt>
                <c:pt idx="68">
                  <c:v>0.89662545793475845</c:v>
                </c:pt>
                <c:pt idx="69">
                  <c:v>0.92086334308260154</c:v>
                </c:pt>
                <c:pt idx="70">
                  <c:v>0.92976913736657651</c:v>
                </c:pt>
                <c:pt idx="71">
                  <c:v>0.9320384948855045</c:v>
                </c:pt>
                <c:pt idx="72">
                  <c:v>0.93180154665261505</c:v>
                </c:pt>
                <c:pt idx="73">
                  <c:v>0.93038793560387334</c:v>
                </c:pt>
                <c:pt idx="74">
                  <c:v>0.92862133097295607</c:v>
                </c:pt>
                <c:pt idx="75">
                  <c:v>0.92473514281528557</c:v>
                </c:pt>
                <c:pt idx="76">
                  <c:v>0.91955370672061998</c:v>
                </c:pt>
                <c:pt idx="77">
                  <c:v>0.89073849114274273</c:v>
                </c:pt>
                <c:pt idx="78">
                  <c:v>0.83571263627338277</c:v>
                </c:pt>
                <c:pt idx="79">
                  <c:v>0.73563033958673341</c:v>
                </c:pt>
                <c:pt idx="80">
                  <c:v>0.57116551868482435</c:v>
                </c:pt>
                <c:pt idx="81">
                  <c:v>0.47445916242813552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2-469D-A772-98B0CF891DDC}"/>
            </c:ext>
          </c:extLst>
        </c:ser>
        <c:ser>
          <c:idx val="0"/>
          <c:order val="1"/>
          <c:tx>
            <c:strRef>
              <c:f>'Ac-227 Dose 20 nCi decay cmprt'!$L$55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2-469D-A772-98B0CF8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29280"/>
        <c:axId val="500930816"/>
      </c:scatterChart>
      <c:valAx>
        <c:axId val="5009292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930816"/>
        <c:crossesAt val="1.0000000000000002E-2"/>
        <c:crossBetween val="midCat"/>
      </c:valAx>
      <c:valAx>
        <c:axId val="500930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92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0.41182611594692825</c:v>
                </c:pt>
                <c:pt idx="51">
                  <c:v>0.41912420689779673</c:v>
                </c:pt>
                <c:pt idx="52">
                  <c:v>0.42401920985166913</c:v>
                </c:pt>
                <c:pt idx="53">
                  <c:v>0.44881035145803899</c:v>
                </c:pt>
                <c:pt idx="54">
                  <c:v>0.47405237998035549</c:v>
                </c:pt>
                <c:pt idx="55">
                  <c:v>0.49968007764741307</c:v>
                </c:pt>
                <c:pt idx="56">
                  <c:v>0.52555477557279406</c:v>
                </c:pt>
                <c:pt idx="57">
                  <c:v>0.55164288985595755</c:v>
                </c:pt>
                <c:pt idx="58">
                  <c:v>0.57781550181461383</c:v>
                </c:pt>
                <c:pt idx="59">
                  <c:v>0.60407932820009624</c:v>
                </c:pt>
                <c:pt idx="60">
                  <c:v>0.63031021711229074</c:v>
                </c:pt>
                <c:pt idx="61">
                  <c:v>0.65647306802863636</c:v>
                </c:pt>
                <c:pt idx="62">
                  <c:v>0.78469156328898992</c:v>
                </c:pt>
                <c:pt idx="63">
                  <c:v>0.90546302918371513</c:v>
                </c:pt>
                <c:pt idx="64">
                  <c:v>1.1164552914053683</c:v>
                </c:pt>
                <c:pt idx="65">
                  <c:v>1.2830516838424906</c:v>
                </c:pt>
                <c:pt idx="66">
                  <c:v>1.4092173476235568</c:v>
                </c:pt>
                <c:pt idx="67">
                  <c:v>1.5386527079037036</c:v>
                </c:pt>
                <c:pt idx="68">
                  <c:v>1.6510157466513258</c:v>
                </c:pt>
                <c:pt idx="69">
                  <c:v>1.6956465673473928</c:v>
                </c:pt>
                <c:pt idx="70">
                  <c:v>1.7120453952739916</c:v>
                </c:pt>
                <c:pt idx="71">
                  <c:v>1.7162241133389031</c:v>
                </c:pt>
                <c:pt idx="72">
                  <c:v>1.71578780488906</c:v>
                </c:pt>
                <c:pt idx="73">
                  <c:v>1.7131848293874623</c:v>
                </c:pt>
                <c:pt idx="74">
                  <c:v>1.7099318634606755</c:v>
                </c:pt>
                <c:pt idx="75">
                  <c:v>1.7027759682248402</c:v>
                </c:pt>
                <c:pt idx="76">
                  <c:v>1.6932350473120381</c:v>
                </c:pt>
                <c:pt idx="77">
                  <c:v>1.6401756854110183</c:v>
                </c:pt>
                <c:pt idx="78">
                  <c:v>1.538852940157365</c:v>
                </c:pt>
                <c:pt idx="79">
                  <c:v>1.3545647891480379</c:v>
                </c:pt>
                <c:pt idx="80">
                  <c:v>1.0517248388920195</c:v>
                </c:pt>
                <c:pt idx="81">
                  <c:v>0.87365303023645491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5-4E91-AE9A-99E64C8DD898}"/>
            </c:ext>
          </c:extLst>
        </c:ser>
        <c:ser>
          <c:idx val="1"/>
          <c:order val="1"/>
          <c:tx>
            <c:strRef>
              <c:f>'Ac-227 Dose 20 nCi decay cmprt'!$M$55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25-4E91-AE9A-99E64C8D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30272"/>
        <c:axId val="501052928"/>
      </c:scatterChart>
      <c:valAx>
        <c:axId val="501030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052928"/>
        <c:crossesAt val="1.0000000000000002E-2"/>
        <c:crossBetween val="midCat"/>
      </c:valAx>
      <c:valAx>
        <c:axId val="50105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1030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1.3071180463047885</c:v>
                </c:pt>
                <c:pt idx="51">
                  <c:v>1.3302818671895311</c:v>
                </c:pt>
                <c:pt idx="52">
                  <c:v>1.34581839207215</c:v>
                </c:pt>
                <c:pt idx="53">
                  <c:v>1.4245043892136222</c:v>
                </c:pt>
                <c:pt idx="54">
                  <c:v>1.504621481669002</c:v>
                </c:pt>
                <c:pt idx="55">
                  <c:v>1.5859626710902455</c:v>
                </c:pt>
                <c:pt idx="56">
                  <c:v>1.668087828508162</c:v>
                </c:pt>
                <c:pt idx="57">
                  <c:v>1.7508903600940395</c:v>
                </c:pt>
                <c:pt idx="58">
                  <c:v>1.8339610835993474</c:v>
                </c:pt>
                <c:pt idx="59">
                  <c:v>1.9173213176984982</c:v>
                </c:pt>
                <c:pt idx="60">
                  <c:v>2.0005770097007121</c:v>
                </c:pt>
                <c:pt idx="61">
                  <c:v>2.0836167520854429</c:v>
                </c:pt>
                <c:pt idx="62">
                  <c:v>2.4905766376660141</c:v>
                </c:pt>
                <c:pt idx="63">
                  <c:v>2.8738999783596926</c:v>
                </c:pt>
                <c:pt idx="64">
                  <c:v>3.5435801732313941</c:v>
                </c:pt>
                <c:pt idx="65">
                  <c:v>4.072349822779068</c:v>
                </c:pt>
                <c:pt idx="66">
                  <c:v>4.4727941111969161</c:v>
                </c:pt>
                <c:pt idx="67">
                  <c:v>4.8836162730287924</c:v>
                </c:pt>
                <c:pt idx="68">
                  <c:v>5.2402516344044381</c:v>
                </c:pt>
                <c:pt idx="69">
                  <c:v>5.3819079036264226</c:v>
                </c:pt>
                <c:pt idx="70">
                  <c:v>5.4339570648891016</c:v>
                </c:pt>
                <c:pt idx="71">
                  <c:v>5.4472201329208776</c:v>
                </c:pt>
                <c:pt idx="72">
                  <c:v>5.4458353090195706</c:v>
                </c:pt>
                <c:pt idx="73">
                  <c:v>5.4375735788366653</c:v>
                </c:pt>
                <c:pt idx="74">
                  <c:v>5.4272488075259844</c:v>
                </c:pt>
                <c:pt idx="75">
                  <c:v>5.4045363096099166</c:v>
                </c:pt>
                <c:pt idx="76">
                  <c:v>5.3742538447040307</c:v>
                </c:pt>
                <c:pt idx="77">
                  <c:v>5.2058457550257717</c:v>
                </c:pt>
                <c:pt idx="78">
                  <c:v>4.8842518014279843</c:v>
                </c:pt>
                <c:pt idx="79">
                  <c:v>4.2993292854030987</c:v>
                </c:pt>
                <c:pt idx="80">
                  <c:v>3.3381285533623495</c:v>
                </c:pt>
                <c:pt idx="81">
                  <c:v>2.7729364355758772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C-4828-BD3B-E0350CB44584}"/>
            </c:ext>
          </c:extLst>
        </c:ser>
        <c:ser>
          <c:idx val="0"/>
          <c:order val="1"/>
          <c:tx>
            <c:strRef>
              <c:f>'Ac-227 Dose 20 nCi decay cmprt'!$N$55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C-4828-BD3B-E0350CB4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83520"/>
        <c:axId val="501085312"/>
      </c:scatterChart>
      <c:valAx>
        <c:axId val="501083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085312"/>
        <c:crossesAt val="1.0000000000000002E-2"/>
        <c:crossBetween val="midCat"/>
      </c:valAx>
      <c:valAx>
        <c:axId val="50108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1083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0.27030862968170488</c:v>
                </c:pt>
                <c:pt idx="51">
                  <c:v>0.27509884790204703</c:v>
                </c:pt>
                <c:pt idx="52">
                  <c:v>0.27831176104551475</c:v>
                </c:pt>
                <c:pt idx="53">
                  <c:v>0.29458382164675773</c:v>
                </c:pt>
                <c:pt idx="54">
                  <c:v>0.31115182905581956</c:v>
                </c:pt>
                <c:pt idx="55">
                  <c:v>0.32797297654995294</c:v>
                </c:pt>
                <c:pt idx="56">
                  <c:v>0.34495624659720547</c:v>
                </c:pt>
                <c:pt idx="57">
                  <c:v>0.36207959586962124</c:v>
                </c:pt>
                <c:pt idx="58">
                  <c:v>0.37925840653700277</c:v>
                </c:pt>
                <c:pt idx="59">
                  <c:v>0.39649708724605431</c:v>
                </c:pt>
                <c:pt idx="60">
                  <c:v>0.4137141489199721</c:v>
                </c:pt>
                <c:pt idx="61">
                  <c:v>0.43088655277178495</c:v>
                </c:pt>
                <c:pt idx="62">
                  <c:v>0.51504480406185793</c:v>
                </c:pt>
                <c:pt idx="63">
                  <c:v>0.59431507903116298</c:v>
                </c:pt>
                <c:pt idx="64">
                  <c:v>0.73280321046848007</c:v>
                </c:pt>
                <c:pt idx="65">
                  <c:v>0.8421514057524272</c:v>
                </c:pt>
                <c:pt idx="66">
                  <c:v>0.92496224840898555</c:v>
                </c:pt>
                <c:pt idx="67">
                  <c:v>1.0099192084338158</c:v>
                </c:pt>
                <c:pt idx="68">
                  <c:v>1.0836704783378743</c:v>
                </c:pt>
                <c:pt idx="69">
                  <c:v>1.1129646282637096</c:v>
                </c:pt>
                <c:pt idx="70">
                  <c:v>1.1237282601306025</c:v>
                </c:pt>
                <c:pt idx="71">
                  <c:v>1.1264710282801047</c:v>
                </c:pt>
                <c:pt idx="72">
                  <c:v>1.12618465028068</c:v>
                </c:pt>
                <c:pt idx="73">
                  <c:v>1.1244761458568797</c:v>
                </c:pt>
                <c:pt idx="74">
                  <c:v>1.1223410098661735</c:v>
                </c:pt>
                <c:pt idx="75">
                  <c:v>1.1176441240679116</c:v>
                </c:pt>
                <c:pt idx="76">
                  <c:v>1.1113817886841755</c:v>
                </c:pt>
                <c:pt idx="77">
                  <c:v>1.0765554315109005</c:v>
                </c:pt>
                <c:pt idx="78">
                  <c:v>1.0100506340622775</c:v>
                </c:pt>
                <c:pt idx="79">
                  <c:v>0.88909017129180601</c:v>
                </c:pt>
                <c:pt idx="80">
                  <c:v>0.69031634710546119</c:v>
                </c:pt>
                <c:pt idx="81">
                  <c:v>0.57343607963638343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9-41DA-A0B6-3B5182125C2D}"/>
            </c:ext>
          </c:extLst>
        </c:ser>
        <c:ser>
          <c:idx val="0"/>
          <c:order val="1"/>
          <c:tx>
            <c:strRef>
              <c:f>'Ac-227 Dose 20 nCi decay cmprt'!$G$55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C9-41DA-A0B6-3B518212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12512"/>
        <c:axId val="501314304"/>
      </c:scatterChart>
      <c:valAx>
        <c:axId val="5013125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314304"/>
        <c:crossesAt val="1.0000000000000002E-2"/>
        <c:crossBetween val="midCat"/>
      </c:valAx>
      <c:valAx>
        <c:axId val="501314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1312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'Ac-227 Dose 20 nCi decay cmprt'!$E$363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cmprt'!$E$364:$E$445</c:f>
              <c:numCache>
                <c:formatCode>0.00E+00</c:formatCode>
                <c:ptCount val="82"/>
                <c:pt idx="0">
                  <c:v>0</c:v>
                </c:pt>
                <c:pt idx="1">
                  <c:v>8.4088610897926983E-5</c:v>
                </c:pt>
                <c:pt idx="2">
                  <c:v>2.0821420553016401E-4</c:v>
                </c:pt>
                <c:pt idx="3">
                  <c:v>2.8752969431610241E-4</c:v>
                </c:pt>
                <c:pt idx="4">
                  <c:v>3.5559409909412184E-4</c:v>
                </c:pt>
                <c:pt idx="5">
                  <c:v>6.1963601225725512E-4</c:v>
                </c:pt>
                <c:pt idx="6">
                  <c:v>8.0411936199126796E-4</c:v>
                </c:pt>
                <c:pt idx="7">
                  <c:v>9.3465472385100251E-4</c:v>
                </c:pt>
                <c:pt idx="8">
                  <c:v>1.0220900622867285E-3</c:v>
                </c:pt>
                <c:pt idx="9">
                  <c:v>1.0771530436085492E-3</c:v>
                </c:pt>
                <c:pt idx="10">
                  <c:v>1.1104510359864026E-3</c:v>
                </c:pt>
                <c:pt idx="11">
                  <c:v>1.1324711094500603E-3</c:v>
                </c:pt>
                <c:pt idx="12">
                  <c:v>1.151019786903511E-3</c:v>
                </c:pt>
                <c:pt idx="13">
                  <c:v>1.1789128541846348E-3</c:v>
                </c:pt>
                <c:pt idx="14">
                  <c:v>1.2046927416724603E-3</c:v>
                </c:pt>
                <c:pt idx="15">
                  <c:v>1.2284608696665406E-3</c:v>
                </c:pt>
                <c:pt idx="16">
                  <c:v>1.2580502124336834E-3</c:v>
                </c:pt>
                <c:pt idx="17">
                  <c:v>1.2820232358920062E-3</c:v>
                </c:pt>
                <c:pt idx="18">
                  <c:v>1.3034056356319081E-3</c:v>
                </c:pt>
                <c:pt idx="19">
                  <c:v>1.3223802978783407E-3</c:v>
                </c:pt>
                <c:pt idx="20">
                  <c:v>1.339126108777936E-3</c:v>
                </c:pt>
                <c:pt idx="21">
                  <c:v>1.3538179543990073E-3</c:v>
                </c:pt>
                <c:pt idx="22">
                  <c:v>1.3666267207315481E-3</c:v>
                </c:pt>
                <c:pt idx="23">
                  <c:v>1.3777192936872331E-3</c:v>
                </c:pt>
                <c:pt idx="24">
                  <c:v>1.3872585590994171E-3</c:v>
                </c:pt>
                <c:pt idx="25">
                  <c:v>1.3954034027231362E-3</c:v>
                </c:pt>
                <c:pt idx="26">
                  <c:v>1.4023087102351074E-3</c:v>
                </c:pt>
                <c:pt idx="27">
                  <c:v>1.4081253672337277E-3</c:v>
                </c:pt>
                <c:pt idx="28">
                  <c:v>1.4130002592390753E-3</c:v>
                </c:pt>
                <c:pt idx="29">
                  <c:v>1.4170762716929088E-3</c:v>
                </c:pt>
                <c:pt idx="30">
                  <c:v>1.4204922899586682E-3</c:v>
                </c:pt>
                <c:pt idx="31">
                  <c:v>1.4233831993214735E-3</c:v>
                </c:pt>
                <c:pt idx="32">
                  <c:v>1.4258798849881257E-3</c:v>
                </c:pt>
                <c:pt idx="33">
                  <c:v>1.4280825109028853E-3</c:v>
                </c:pt>
                <c:pt idx="34">
                  <c:v>1.4300351319226905E-3</c:v>
                </c:pt>
                <c:pt idx="35">
                  <c:v>1.4317544150405383E-3</c:v>
                </c:pt>
                <c:pt idx="36">
                  <c:v>1.4332570272494257E-3</c:v>
                </c:pt>
                <c:pt idx="37">
                  <c:v>1.4345596355423494E-3</c:v>
                </c:pt>
                <c:pt idx="38">
                  <c:v>1.4356789069123067E-3</c:v>
                </c:pt>
                <c:pt idx="39">
                  <c:v>1.4366315083522941E-3</c:v>
                </c:pt>
                <c:pt idx="40">
                  <c:v>1.4374341068553091E-3</c:v>
                </c:pt>
                <c:pt idx="41">
                  <c:v>1.4381033694143483E-3</c:v>
                </c:pt>
                <c:pt idx="42">
                  <c:v>1.4386559630224088E-3</c:v>
                </c:pt>
                <c:pt idx="43">
                  <c:v>1.4391085546724876E-3</c:v>
                </c:pt>
                <c:pt idx="44">
                  <c:v>1.4394778113575814E-3</c:v>
                </c:pt>
                <c:pt idx="45">
                  <c:v>1.4397804000706874E-3</c:v>
                </c:pt>
                <c:pt idx="46">
                  <c:v>1.4400329878048025E-3</c:v>
                </c:pt>
                <c:pt idx="47">
                  <c:v>1.4402522415529239E-3</c:v>
                </c:pt>
                <c:pt idx="48">
                  <c:v>1.4404548283080481E-3</c:v>
                </c:pt>
                <c:pt idx="49">
                  <c:v>1.4406532483149232E-3</c:v>
                </c:pt>
                <c:pt idx="50">
                  <c:v>1.4408528468129549E-3</c:v>
                </c:pt>
                <c:pt idx="51">
                  <c:v>1.4410554028159929E-3</c:v>
                </c:pt>
                <c:pt idx="52">
                  <c:v>1.4412609310597269E-3</c:v>
                </c:pt>
                <c:pt idx="53">
                  <c:v>1.4421119897206924E-3</c:v>
                </c:pt>
                <c:pt idx="54">
                  <c:v>1.4430118335794343E-3</c:v>
                </c:pt>
                <c:pt idx="55">
                  <c:v>1.4439612783258792E-3</c:v>
                </c:pt>
                <c:pt idx="56">
                  <c:v>1.4449609408488206E-3</c:v>
                </c:pt>
                <c:pt idx="57">
                  <c:v>1.4460112700807491E-3</c:v>
                </c:pt>
                <c:pt idx="58">
                  <c:v>1.447112556504858E-3</c:v>
                </c:pt>
                <c:pt idx="59">
                  <c:v>1.4482649714504803E-3</c:v>
                </c:pt>
                <c:pt idx="60">
                  <c:v>1.4494685717409733E-3</c:v>
                </c:pt>
                <c:pt idx="61">
                  <c:v>1.450723258919489E-3</c:v>
                </c:pt>
                <c:pt idx="62">
                  <c:v>1.45774934795066E-3</c:v>
                </c:pt>
                <c:pt idx="63">
                  <c:v>1.4659893341292677E-3</c:v>
                </c:pt>
                <c:pt idx="64">
                  <c:v>1.4857041922731649E-3</c:v>
                </c:pt>
                <c:pt idx="65">
                  <c:v>1.5091007554036285E-3</c:v>
                </c:pt>
                <c:pt idx="66">
                  <c:v>1.5353519157497578E-3</c:v>
                </c:pt>
                <c:pt idx="67">
                  <c:v>1.5784670401686538E-3</c:v>
                </c:pt>
                <c:pt idx="68">
                  <c:v>1.6562197620111651E-3</c:v>
                </c:pt>
                <c:pt idx="69">
                  <c:v>1.7377994332868929E-3</c:v>
                </c:pt>
                <c:pt idx="70">
                  <c:v>1.8208667893678321E-3</c:v>
                </c:pt>
                <c:pt idx="71">
                  <c:v>1.9044357525068326E-3</c:v>
                </c:pt>
                <c:pt idx="72">
                  <c:v>1.9880959422225028E-3</c:v>
                </c:pt>
                <c:pt idx="73">
                  <c:v>2.0716820450532684E-3</c:v>
                </c:pt>
                <c:pt idx="74">
                  <c:v>2.1551254009523407E-3</c:v>
                </c:pt>
                <c:pt idx="75">
                  <c:v>2.3215046510514366E-3</c:v>
                </c:pt>
                <c:pt idx="76">
                  <c:v>2.5367394534864585E-3</c:v>
                </c:pt>
                <c:pt idx="77">
                  <c:v>3.723086471442108E-3</c:v>
                </c:pt>
                <c:pt idx="78">
                  <c:v>5.9858926074611296E-3</c:v>
                </c:pt>
                <c:pt idx="79">
                  <c:v>1.0104913958373249E-2</c:v>
                </c:pt>
                <c:pt idx="80">
                  <c:v>1.6956021735856013E-2</c:v>
                </c:pt>
                <c:pt idx="81">
                  <c:v>2.0911192251307911E-2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D-425A-85E3-625B9AFF797A}"/>
            </c:ext>
          </c:extLst>
        </c:ser>
        <c:ser>
          <c:idx val="1"/>
          <c:order val="1"/>
          <c:tx>
            <c:strRef>
              <c:f>'Ac-227 Dose 20 nCi decay cmprt'!$F$363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cmprt'!$F$364:$F$445</c:f>
              <c:numCache>
                <c:formatCode>0.00E+00</c:formatCode>
                <c:ptCount val="82"/>
                <c:pt idx="0">
                  <c:v>0</c:v>
                </c:pt>
                <c:pt idx="1">
                  <c:v>2.7945831707096702E-5</c:v>
                </c:pt>
                <c:pt idx="2">
                  <c:v>7.0090779964499387E-5</c:v>
                </c:pt>
                <c:pt idx="3">
                  <c:v>9.8303810418337511E-5</c:v>
                </c:pt>
                <c:pt idx="4">
                  <c:v>1.238040386168521E-4</c:v>
                </c:pt>
                <c:pt idx="5">
                  <c:v>2.4197651890676486E-4</c:v>
                </c:pt>
                <c:pt idx="6">
                  <c:v>3.6490910471756476E-4</c:v>
                </c:pt>
                <c:pt idx="7">
                  <c:v>5.0772815208376457E-4</c:v>
                </c:pt>
                <c:pt idx="8">
                  <c:v>6.7623387895902225E-4</c:v>
                </c:pt>
                <c:pt idx="9">
                  <c:v>8.7125488790814579E-4</c:v>
                </c:pt>
                <c:pt idx="10">
                  <c:v>1.0886481661070938E-3</c:v>
                </c:pt>
                <c:pt idx="11">
                  <c:v>1.3192990853429748E-3</c:v>
                </c:pt>
                <c:pt idx="12">
                  <c:v>1.5534832398455887E-3</c:v>
                </c:pt>
                <c:pt idx="13">
                  <c:v>1.9261204650200033E-3</c:v>
                </c:pt>
                <c:pt idx="14">
                  <c:v>2.2938500229588471E-3</c:v>
                </c:pt>
                <c:pt idx="15">
                  <c:v>2.6539643916600412E-3</c:v>
                </c:pt>
                <c:pt idx="16">
                  <c:v>3.1320144017744178E-3</c:v>
                </c:pt>
                <c:pt idx="17">
                  <c:v>3.5455138773835002E-3</c:v>
                </c:pt>
                <c:pt idx="18">
                  <c:v>3.9352007298720862E-3</c:v>
                </c:pt>
                <c:pt idx="19">
                  <c:v>4.2981835858749845E-3</c:v>
                </c:pt>
                <c:pt idx="20">
                  <c:v>4.6322017971704571E-3</c:v>
                </c:pt>
                <c:pt idx="21">
                  <c:v>4.9356254406802171E-3</c:v>
                </c:pt>
                <c:pt idx="22">
                  <c:v>5.2074553184694302E-3</c:v>
                </c:pt>
                <c:pt idx="23">
                  <c:v>5.4473229577467162E-3</c:v>
                </c:pt>
                <c:pt idx="24">
                  <c:v>5.655490610864144E-3</c:v>
                </c:pt>
                <c:pt idx="25">
                  <c:v>5.832851255317237E-3</c:v>
                </c:pt>
                <c:pt idx="26">
                  <c:v>5.9809285937449698E-3</c:v>
                </c:pt>
                <c:pt idx="27">
                  <c:v>6.1018770539297707E-3</c:v>
                </c:pt>
                <c:pt idx="28">
                  <c:v>6.1984817887975191E-3</c:v>
                </c:pt>
                <c:pt idx="29">
                  <c:v>6.2741586764175471E-3</c:v>
                </c:pt>
                <c:pt idx="30">
                  <c:v>6.332954320002639E-3</c:v>
                </c:pt>
                <c:pt idx="31">
                  <c:v>6.3795460479090307E-3</c:v>
                </c:pt>
                <c:pt idx="32">
                  <c:v>6.4192419136364113E-3</c:v>
                </c:pt>
                <c:pt idx="33">
                  <c:v>6.4563811970392267E-3</c:v>
                </c:pt>
                <c:pt idx="34">
                  <c:v>6.4925246638234992E-3</c:v>
                </c:pt>
                <c:pt idx="35">
                  <c:v>6.5277387017637981E-3</c:v>
                </c:pt>
                <c:pt idx="36">
                  <c:v>6.5620896986346936E-3</c:v>
                </c:pt>
                <c:pt idx="37">
                  <c:v>6.5956440422107552E-3</c:v>
                </c:pt>
                <c:pt idx="38">
                  <c:v>6.6284681202665521E-3</c:v>
                </c:pt>
                <c:pt idx="39">
                  <c:v>6.6606283205766538E-3</c:v>
                </c:pt>
                <c:pt idx="40">
                  <c:v>6.6921910309156304E-3</c:v>
                </c:pt>
                <c:pt idx="41">
                  <c:v>6.7232226390580505E-3</c:v>
                </c:pt>
                <c:pt idx="42">
                  <c:v>6.7537895327784842E-3</c:v>
                </c:pt>
                <c:pt idx="43">
                  <c:v>6.7839580998515009E-3</c:v>
                </c:pt>
                <c:pt idx="44">
                  <c:v>6.8137947280516699E-3</c:v>
                </c:pt>
                <c:pt idx="45">
                  <c:v>6.8433658051535607E-3</c:v>
                </c:pt>
                <c:pt idx="46">
                  <c:v>6.8727377189317434E-3</c:v>
                </c:pt>
                <c:pt idx="47">
                  <c:v>6.9019768571607866E-3</c:v>
                </c:pt>
                <c:pt idx="48">
                  <c:v>6.9311496076152604E-3</c:v>
                </c:pt>
                <c:pt idx="49">
                  <c:v>6.9603057611260918E-3</c:v>
                </c:pt>
                <c:pt idx="50">
                  <c:v>6.9896350840144127E-3</c:v>
                </c:pt>
                <c:pt idx="51">
                  <c:v>7.0193989874237795E-3</c:v>
                </c:pt>
                <c:pt idx="52">
                  <c:v>7.0495996366400438E-3</c:v>
                </c:pt>
                <c:pt idx="53">
                  <c:v>7.1746555589566755E-3</c:v>
                </c:pt>
                <c:pt idx="54">
                  <c:v>7.3068800563470928E-3</c:v>
                </c:pt>
                <c:pt idx="55">
                  <c:v>7.4463929875951589E-3</c:v>
                </c:pt>
                <c:pt idx="56">
                  <c:v>7.5932849993279239E-3</c:v>
                </c:pt>
                <c:pt idx="57">
                  <c:v>7.7476220584043586E-3</c:v>
                </c:pt>
                <c:pt idx="58">
                  <c:v>7.9094468488900057E-3</c:v>
                </c:pt>
                <c:pt idx="59">
                  <c:v>8.078784546191372E-3</c:v>
                </c:pt>
                <c:pt idx="60">
                  <c:v>8.255643500023566E-3</c:v>
                </c:pt>
                <c:pt idx="61">
                  <c:v>8.4400092429796798E-3</c:v>
                </c:pt>
                <c:pt idx="62">
                  <c:v>9.4724340150571691E-3</c:v>
                </c:pt>
                <c:pt idx="63">
                  <c:v>1.0683230777613004E-2</c:v>
                </c:pt>
                <c:pt idx="64">
                  <c:v>1.3580163599763861E-2</c:v>
                </c:pt>
                <c:pt idx="65">
                  <c:v>1.701809204761047E-2</c:v>
                </c:pt>
                <c:pt idx="66">
                  <c:v>2.087547958097135E-2</c:v>
                </c:pt>
                <c:pt idx="67">
                  <c:v>2.7210884996956109E-2</c:v>
                </c:pt>
                <c:pt idx="68">
                  <c:v>3.8635994438428911E-2</c:v>
                </c:pt>
                <c:pt idx="69">
                  <c:v>5.0623441957146659E-2</c:v>
                </c:pt>
                <c:pt idx="70">
                  <c:v>6.2829492263151862E-2</c:v>
                </c:pt>
                <c:pt idx="71">
                  <c:v>7.5109249513417756E-2</c:v>
                </c:pt>
                <c:pt idx="72">
                  <c:v>8.740241174292715E-2</c:v>
                </c:pt>
                <c:pt idx="73">
                  <c:v>9.9684687526944274E-2</c:v>
                </c:pt>
                <c:pt idx="74">
                  <c:v>0.11194598784825881</c:v>
                </c:pt>
                <c:pt idx="75">
                  <c:v>0.13639402125630634</c:v>
                </c:pt>
                <c:pt idx="76">
                  <c:v>0.16802096774976524</c:v>
                </c:pt>
                <c:pt idx="77">
                  <c:v>0.34234469809019241</c:v>
                </c:pt>
                <c:pt idx="78">
                  <c:v>0.67484505481363355</c:v>
                </c:pt>
                <c:pt idx="79">
                  <c:v>1.2801006472963636</c:v>
                </c:pt>
                <c:pt idx="80">
                  <c:v>2.2868133937853141</c:v>
                </c:pt>
                <c:pt idx="81">
                  <c:v>2.867992482155409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CCD-425A-85E3-625B9AFF797A}"/>
            </c:ext>
          </c:extLst>
        </c:ser>
        <c:ser>
          <c:idx val="2"/>
          <c:order val="2"/>
          <c:tx>
            <c:strRef>
              <c:f>'Ac-227 Dose 20 nCi decay cmprt'!$G$363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cmprt'!$G$364:$G$445</c:f>
              <c:numCache>
                <c:formatCode>0.00E+00</c:formatCode>
                <c:ptCount val="82"/>
                <c:pt idx="0">
                  <c:v>0</c:v>
                </c:pt>
                <c:pt idx="1">
                  <c:v>2.4563340124149126E-5</c:v>
                </c:pt>
                <c:pt idx="2">
                  <c:v>6.2220228422663716E-5</c:v>
                </c:pt>
                <c:pt idx="3">
                  <c:v>8.828724273968556E-5</c:v>
                </c:pt>
                <c:pt idx="4">
                  <c:v>1.1257793109304489E-4</c:v>
                </c:pt>
                <c:pt idx="5">
                  <c:v>2.2214557386887241E-4</c:v>
                </c:pt>
                <c:pt idx="6">
                  <c:v>3.196773868993796E-4</c:v>
                </c:pt>
                <c:pt idx="7">
                  <c:v>4.0949653262015065E-4</c:v>
                </c:pt>
                <c:pt idx="8">
                  <c:v>4.9329948159527396E-4</c:v>
                </c:pt>
                <c:pt idx="9">
                  <c:v>5.7246542944549346E-4</c:v>
                </c:pt>
                <c:pt idx="10">
                  <c:v>6.4805629684820958E-4</c:v>
                </c:pt>
                <c:pt idx="11">
                  <c:v>7.2081672953747881E-4</c:v>
                </c:pt>
                <c:pt idx="12">
                  <c:v>7.9115066990841489E-4</c:v>
                </c:pt>
                <c:pt idx="13">
                  <c:v>8.9898270752058486E-4</c:v>
                </c:pt>
                <c:pt idx="14">
                  <c:v>1.0012531932051475E-3</c:v>
                </c:pt>
                <c:pt idx="15">
                  <c:v>1.0982356696971371E-3</c:v>
                </c:pt>
                <c:pt idx="16">
                  <c:v>1.22347081291585E-3</c:v>
                </c:pt>
                <c:pt idx="17">
                  <c:v>1.3296487794437954E-3</c:v>
                </c:pt>
                <c:pt idx="18">
                  <c:v>1.4290434416401928E-3</c:v>
                </c:pt>
                <c:pt idx="19">
                  <c:v>1.522139923149716E-3</c:v>
                </c:pt>
                <c:pt idx="20">
                  <c:v>1.60941041616712E-3</c:v>
                </c:pt>
                <c:pt idx="21">
                  <c:v>1.6913141814372415E-3</c:v>
                </c:pt>
                <c:pt idx="22">
                  <c:v>1.7682975482549985E-3</c:v>
                </c:pt>
                <c:pt idx="23">
                  <c:v>1.8407939144653909E-3</c:v>
                </c:pt>
                <c:pt idx="24">
                  <c:v>1.9092237464634993E-3</c:v>
                </c:pt>
                <c:pt idx="25">
                  <c:v>1.9739945791944864E-3</c:v>
                </c:pt>
                <c:pt idx="26">
                  <c:v>2.0355010161535966E-3</c:v>
                </c:pt>
                <c:pt idx="27">
                  <c:v>2.0941247293861549E-3</c:v>
                </c:pt>
                <c:pt idx="28">
                  <c:v>2.1502344594875687E-3</c:v>
                </c:pt>
                <c:pt idx="29">
                  <c:v>2.2041860156033263E-3</c:v>
                </c:pt>
                <c:pt idx="30">
                  <c:v>2.2563222754289976E-3</c:v>
                </c:pt>
                <c:pt idx="31">
                  <c:v>2.3069731852102342E-3</c:v>
                </c:pt>
                <c:pt idx="32">
                  <c:v>2.3564557597427691E-3</c:v>
                </c:pt>
                <c:pt idx="33">
                  <c:v>2.4050142258483609E-3</c:v>
                </c:pt>
                <c:pt idx="34">
                  <c:v>2.4527644763340456E-3</c:v>
                </c:pt>
                <c:pt idx="35">
                  <c:v>2.4997603922411503E-3</c:v>
                </c:pt>
                <c:pt idx="36">
                  <c:v>2.5460558546110024E-3</c:v>
                </c:pt>
                <c:pt idx="37">
                  <c:v>2.5917047444849288E-3</c:v>
                </c:pt>
                <c:pt idx="38">
                  <c:v>2.6367609429042566E-3</c:v>
                </c:pt>
                <c:pt idx="39">
                  <c:v>2.6812783309103131E-3</c:v>
                </c:pt>
                <c:pt idx="40">
                  <c:v>2.7253107895444254E-3</c:v>
                </c:pt>
                <c:pt idx="41">
                  <c:v>2.7689121998479204E-3</c:v>
                </c:pt>
                <c:pt idx="42">
                  <c:v>2.8121364428621257E-3</c:v>
                </c:pt>
                <c:pt idx="43">
                  <c:v>2.8550373996283681E-3</c:v>
                </c:pt>
                <c:pt idx="44">
                  <c:v>2.8976689511879747E-3</c:v>
                </c:pt>
                <c:pt idx="45">
                  <c:v>2.9400849785822724E-3</c:v>
                </c:pt>
                <c:pt idx="46">
                  <c:v>2.9823393628525888E-3</c:v>
                </c:pt>
                <c:pt idx="47">
                  <c:v>3.0244859850402511E-3</c:v>
                </c:pt>
                <c:pt idx="48">
                  <c:v>3.066578726186586E-3</c:v>
                </c:pt>
                <c:pt idx="49">
                  <c:v>3.1086579970725893E-3</c:v>
                </c:pt>
                <c:pt idx="50">
                  <c:v>3.1509871925977191E-3</c:v>
                </c:pt>
                <c:pt idx="51">
                  <c:v>3.1939435912777545E-3</c:v>
                </c:pt>
                <c:pt idx="52">
                  <c:v>3.237530318135679E-3</c:v>
                </c:pt>
                <c:pt idx="53">
                  <c:v>3.418015786807174E-3</c:v>
                </c:pt>
                <c:pt idx="54">
                  <c:v>3.6088472159732316E-3</c:v>
                </c:pt>
                <c:pt idx="55">
                  <c:v>3.8101975903944234E-3</c:v>
                </c:pt>
                <c:pt idx="56">
                  <c:v>4.0221977347343358E-3</c:v>
                </c:pt>
                <c:pt idx="57">
                  <c:v>4.244942854875566E-3</c:v>
                </c:pt>
                <c:pt idx="58">
                  <c:v>4.4784945540867292E-3</c:v>
                </c:pt>
                <c:pt idx="59">
                  <c:v>4.7228891664730654E-3</c:v>
                </c:pt>
                <c:pt idx="60">
                  <c:v>4.9781387426613387E-3</c:v>
                </c:pt>
                <c:pt idx="61">
                  <c:v>5.244222402739045E-3</c:v>
                </c:pt>
                <c:pt idx="62">
                  <c:v>6.734257144034023E-3</c:v>
                </c:pt>
                <c:pt idx="63">
                  <c:v>8.4817251336148369E-3</c:v>
                </c:pt>
                <c:pt idx="64">
                  <c:v>1.2662688885110816E-2</c:v>
                </c:pt>
                <c:pt idx="65">
                  <c:v>1.7624438122364958E-2</c:v>
                </c:pt>
                <c:pt idx="66">
                  <c:v>2.319156668300594E-2</c:v>
                </c:pt>
                <c:pt idx="67">
                  <c:v>3.2335065003963631E-2</c:v>
                </c:pt>
                <c:pt idx="68">
                  <c:v>4.882421796823791E-2</c:v>
                </c:pt>
                <c:pt idx="69">
                  <c:v>6.6124958656973626E-2</c:v>
                </c:pt>
                <c:pt idx="70">
                  <c:v>8.3741195211763375E-2</c:v>
                </c:pt>
                <c:pt idx="71">
                  <c:v>0.10146380843494912</c:v>
                </c:pt>
                <c:pt idx="72">
                  <c:v>0.11920576823458225</c:v>
                </c:pt>
                <c:pt idx="73">
                  <c:v>0.13693201630157256</c:v>
                </c:pt>
                <c:pt idx="74">
                  <c:v>0.15462799178213638</c:v>
                </c:pt>
                <c:pt idx="75">
                  <c:v>0.18991232447112083</c:v>
                </c:pt>
                <c:pt idx="76">
                  <c:v>0.23555753786667283</c:v>
                </c:pt>
                <c:pt idx="77">
                  <c:v>0.48714818298137397</c:v>
                </c:pt>
                <c:pt idx="78">
                  <c:v>0.96702535796813893</c:v>
                </c:pt>
                <c:pt idx="79">
                  <c:v>1.8405532745325563</c:v>
                </c:pt>
                <c:pt idx="80">
                  <c:v>3.2934794414963551</c:v>
                </c:pt>
                <c:pt idx="81">
                  <c:v>4.1322592305971426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CCD-425A-85E3-625B9AFF797A}"/>
            </c:ext>
          </c:extLst>
        </c:ser>
        <c:ser>
          <c:idx val="3"/>
          <c:order val="3"/>
          <c:tx>
            <c:strRef>
              <c:f>'Ac-227 Dose 20 nCi decay cmprt'!$H$363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cmprt'!$H$364:$H$445</c:f>
              <c:numCache>
                <c:formatCode>0.00E+00</c:formatCode>
                <c:ptCount val="82"/>
                <c:pt idx="0">
                  <c:v>0</c:v>
                </c:pt>
                <c:pt idx="1">
                  <c:v>4.0052818450364307E-5</c:v>
                </c:pt>
                <c:pt idx="2">
                  <c:v>1.0049254802619844E-4</c:v>
                </c:pt>
                <c:pt idx="3">
                  <c:v>1.4097952922711605E-4</c:v>
                </c:pt>
                <c:pt idx="4">
                  <c:v>1.7752577361236451E-4</c:v>
                </c:pt>
                <c:pt idx="5">
                  <c:v>3.3946951696192933E-4</c:v>
                </c:pt>
                <c:pt idx="6">
                  <c:v>4.8570220240159024E-4</c:v>
                </c:pt>
                <c:pt idx="7">
                  <c:v>6.2481572339568399E-4</c:v>
                </c:pt>
                <c:pt idx="8">
                  <c:v>7.5856006905803308E-4</c:v>
                </c:pt>
                <c:pt idx="9">
                  <c:v>8.8801299811565478E-4</c:v>
                </c:pt>
                <c:pt idx="10">
                  <c:v>1.0135800389087617E-3</c:v>
                </c:pt>
                <c:pt idx="11">
                  <c:v>1.1349944893907606E-3</c:v>
                </c:pt>
                <c:pt idx="12">
                  <c:v>1.2517233200110207E-3</c:v>
                </c:pt>
                <c:pt idx="13">
                  <c:v>1.4284687347041261E-3</c:v>
                </c:pt>
                <c:pt idx="14">
                  <c:v>1.5932952556649567E-3</c:v>
                </c:pt>
                <c:pt idx="15">
                  <c:v>1.7467127820906148E-3</c:v>
                </c:pt>
                <c:pt idx="16">
                  <c:v>1.9400218086534718E-3</c:v>
                </c:pt>
                <c:pt idx="17">
                  <c:v>2.0989739353564065E-3</c:v>
                </c:pt>
                <c:pt idx="18">
                  <c:v>2.2429876090192245E-3</c:v>
                </c:pt>
                <c:pt idx="19">
                  <c:v>2.3730587265112664E-3</c:v>
                </c:pt>
                <c:pt idx="20">
                  <c:v>2.4901831847018736E-3</c:v>
                </c:pt>
                <c:pt idx="21">
                  <c:v>2.5953568804603869E-3</c:v>
                </c:pt>
                <c:pt idx="22">
                  <c:v>2.6895757106561477E-3</c:v>
                </c:pt>
                <c:pt idx="23">
                  <c:v>2.7738355721584969E-3</c:v>
                </c:pt>
                <c:pt idx="24">
                  <c:v>2.8491323618367761E-3</c:v>
                </c:pt>
                <c:pt idx="25">
                  <c:v>2.9164619765603261E-3</c:v>
                </c:pt>
                <c:pt idx="26">
                  <c:v>2.9768203131984878E-3</c:v>
                </c:pt>
                <c:pt idx="27">
                  <c:v>3.0312032686206029E-3</c:v>
                </c:pt>
                <c:pt idx="28">
                  <c:v>3.0806067396960124E-3</c:v>
                </c:pt>
                <c:pt idx="29">
                  <c:v>3.1260266232940571E-3</c:v>
                </c:pt>
                <c:pt idx="30">
                  <c:v>3.1684588162840784E-3</c:v>
                </c:pt>
                <c:pt idx="31">
                  <c:v>3.2088992155354175E-3</c:v>
                </c:pt>
                <c:pt idx="32">
                  <c:v>3.2483437179174155E-3</c:v>
                </c:pt>
                <c:pt idx="33">
                  <c:v>3.2875492528693668E-3</c:v>
                </c:pt>
                <c:pt idx="34">
                  <c:v>3.3267948149704727E-3</c:v>
                </c:pt>
                <c:pt idx="35">
                  <c:v>3.3661204313698875E-3</c:v>
                </c:pt>
                <c:pt idx="36">
                  <c:v>3.4055661292167663E-3</c:v>
                </c:pt>
                <c:pt idx="37">
                  <c:v>3.4451719356602632E-3</c:v>
                </c:pt>
                <c:pt idx="38">
                  <c:v>3.4849778778495329E-3</c:v>
                </c:pt>
                <c:pt idx="39">
                  <c:v>3.52502398293373E-3</c:v>
                </c:pt>
                <c:pt idx="40">
                  <c:v>3.5653502780620093E-3</c:v>
                </c:pt>
                <c:pt idx="41">
                  <c:v>3.6059967903835249E-3</c:v>
                </c:pt>
                <c:pt idx="42">
                  <c:v>3.6470035470474319E-3</c:v>
                </c:pt>
                <c:pt idx="43">
                  <c:v>3.6884105752028845E-3</c:v>
                </c:pt>
                <c:pt idx="44">
                  <c:v>3.7302579019990374E-3</c:v>
                </c:pt>
                <c:pt idx="45">
                  <c:v>3.7725855545850452E-3</c:v>
                </c:pt>
                <c:pt idx="46">
                  <c:v>3.8154335601100621E-3</c:v>
                </c:pt>
                <c:pt idx="47">
                  <c:v>3.8588419457232432E-3</c:v>
                </c:pt>
                <c:pt idx="48">
                  <c:v>3.9028507385737428E-3</c:v>
                </c:pt>
                <c:pt idx="49">
                  <c:v>3.9471697418301905E-3</c:v>
                </c:pt>
                <c:pt idx="50">
                  <c:v>3.9917519723399178E-3</c:v>
                </c:pt>
                <c:pt idx="51">
                  <c:v>4.0369947898341481E-3</c:v>
                </c:pt>
                <c:pt idx="52">
                  <c:v>4.082901485669907E-3</c:v>
                </c:pt>
                <c:pt idx="53">
                  <c:v>4.2729935643911216E-3</c:v>
                </c:pt>
                <c:pt idx="54">
                  <c:v>4.4739822828875776E-3</c:v>
                </c:pt>
                <c:pt idx="55">
                  <c:v>4.6860498332934476E-3</c:v>
                </c:pt>
                <c:pt idx="56">
                  <c:v>4.9093340036114553E-3</c:v>
                </c:pt>
                <c:pt idx="57">
                  <c:v>5.1439350672002416E-3</c:v>
                </c:pt>
                <c:pt idx="58">
                  <c:v>5.389917906254882E-3</c:v>
                </c:pt>
                <c:pt idx="59">
                  <c:v>5.6473207888179224E-3</c:v>
                </c:pt>
                <c:pt idx="60">
                  <c:v>5.9161564069288288E-3</c:v>
                </c:pt>
                <c:pt idx="61">
                  <c:v>6.1964027693104046E-3</c:v>
                </c:pt>
                <c:pt idx="62">
                  <c:v>7.7657468468390342E-3</c:v>
                </c:pt>
                <c:pt idx="63">
                  <c:v>9.6062264438020756E-3</c:v>
                </c:pt>
                <c:pt idx="64">
                  <c:v>1.4009728268242528E-2</c:v>
                </c:pt>
                <c:pt idx="65">
                  <c:v>1.9235574058186742E-2</c:v>
                </c:pt>
                <c:pt idx="66">
                  <c:v>2.5099021394917542E-2</c:v>
                </c:pt>
                <c:pt idx="67">
                  <c:v>3.472919614199562E-2</c:v>
                </c:pt>
                <c:pt idx="68">
                  <c:v>5.2096009029497715E-2</c:v>
                </c:pt>
                <c:pt idx="69">
                  <c:v>7.0317607616608116E-2</c:v>
                </c:pt>
                <c:pt idx="70">
                  <c:v>8.8871494810926654E-2</c:v>
                </c:pt>
                <c:pt idx="71">
                  <c:v>0.1075374207315298</c:v>
                </c:pt>
                <c:pt idx="72">
                  <c:v>0.12622372297915857</c:v>
                </c:pt>
                <c:pt idx="73">
                  <c:v>0.14489347721358511</c:v>
                </c:pt>
                <c:pt idx="74">
                  <c:v>0.16353134755772153</c:v>
                </c:pt>
                <c:pt idx="75">
                  <c:v>0.20069374182973901</c:v>
                </c:pt>
                <c:pt idx="76">
                  <c:v>0.24876849023968828</c:v>
                </c:pt>
                <c:pt idx="77">
                  <c:v>0.51375042517713654</c:v>
                </c:pt>
                <c:pt idx="78">
                  <c:v>1.0191697832869631</c:v>
                </c:pt>
                <c:pt idx="79">
                  <c:v>1.9391925347195114</c:v>
                </c:pt>
                <c:pt idx="80">
                  <c:v>3.4694528783336178</c:v>
                </c:pt>
                <c:pt idx="81">
                  <c:v>4.3528779810476781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CCD-425A-85E3-625B9AFF797A}"/>
            </c:ext>
          </c:extLst>
        </c:ser>
        <c:ser>
          <c:idx val="4"/>
          <c:order val="4"/>
          <c:tx>
            <c:strRef>
              <c:f>'Ac-227 Dose 20 nCi decay cmprt'!$I$363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cmprt'!$I$364:$I$445</c:f>
              <c:numCache>
                <c:formatCode>0.00E+00</c:formatCode>
                <c:ptCount val="82"/>
                <c:pt idx="0">
                  <c:v>0</c:v>
                </c:pt>
                <c:pt idx="1">
                  <c:v>3.3945298109141506E-5</c:v>
                </c:pt>
                <c:pt idx="2">
                  <c:v>8.7269835061379631E-5</c:v>
                </c:pt>
                <c:pt idx="3">
                  <c:v>1.2597267395305316E-4</c:v>
                </c:pt>
                <c:pt idx="4">
                  <c:v>1.6361128394362228E-4</c:v>
                </c:pt>
                <c:pt idx="5">
                  <c:v>3.4028501839218487E-4</c:v>
                </c:pt>
                <c:pt idx="6">
                  <c:v>5.0125817068779612E-4</c:v>
                </c:pt>
                <c:pt idx="7">
                  <c:v>6.5015388699260664E-4</c:v>
                </c:pt>
                <c:pt idx="8">
                  <c:v>7.8960784744190723E-4</c:v>
                </c:pt>
                <c:pt idx="9">
                  <c:v>9.2180189939980342E-4</c:v>
                </c:pt>
                <c:pt idx="10">
                  <c:v>1.0484640574592156E-3</c:v>
                </c:pt>
                <c:pt idx="11">
                  <c:v>1.1708685034418785E-3</c:v>
                </c:pt>
                <c:pt idx="12">
                  <c:v>1.2897564084590196E-3</c:v>
                </c:pt>
                <c:pt idx="13">
                  <c:v>1.4733192761524031E-3</c:v>
                </c:pt>
                <c:pt idx="14">
                  <c:v>1.6490871117225069E-3</c:v>
                </c:pt>
                <c:pt idx="15">
                  <c:v>1.817533728626369E-3</c:v>
                </c:pt>
                <c:pt idx="16">
                  <c:v>2.0380657659903037E-3</c:v>
                </c:pt>
                <c:pt idx="17">
                  <c:v>2.2282004138770538E-3</c:v>
                </c:pt>
                <c:pt idx="18">
                  <c:v>2.4093029406042636E-3</c:v>
                </c:pt>
                <c:pt idx="19">
                  <c:v>2.5821051374756679E-3</c:v>
                </c:pt>
                <c:pt idx="20">
                  <c:v>2.7472878416885437E-3</c:v>
                </c:pt>
                <c:pt idx="21">
                  <c:v>2.9054809363337091E-3</c:v>
                </c:pt>
                <c:pt idx="22">
                  <c:v>3.0572633503955248E-3</c:v>
                </c:pt>
                <c:pt idx="23">
                  <c:v>3.2031630587518937E-3</c:v>
                </c:pt>
                <c:pt idx="24">
                  <c:v>3.3436570821742608E-3</c:v>
                </c:pt>
                <c:pt idx="25">
                  <c:v>3.4791714873276124E-3</c:v>
                </c:pt>
                <c:pt idx="26">
                  <c:v>3.610081386770477E-3</c:v>
                </c:pt>
                <c:pt idx="27">
                  <c:v>3.7367109389549258E-3</c:v>
                </c:pt>
                <c:pt idx="28">
                  <c:v>3.8593333482265712E-3</c:v>
                </c:pt>
                <c:pt idx="29">
                  <c:v>3.9781708648245675E-3</c:v>
                </c:pt>
                <c:pt idx="30">
                  <c:v>4.0933947848816122E-3</c:v>
                </c:pt>
                <c:pt idx="31">
                  <c:v>4.2051254504239435E-3</c:v>
                </c:pt>
                <c:pt idx="32">
                  <c:v>4.313432249371342E-3</c:v>
                </c:pt>
                <c:pt idx="33">
                  <c:v>4.4183926997168723E-3</c:v>
                </c:pt>
                <c:pt idx="34">
                  <c:v>4.5201685184087775E-3</c:v>
                </c:pt>
                <c:pt idx="35">
                  <c:v>4.6189720142239656E-3</c:v>
                </c:pt>
                <c:pt idx="36">
                  <c:v>4.7150154959393446E-3</c:v>
                </c:pt>
                <c:pt idx="37">
                  <c:v>4.8085112723318234E-3</c:v>
                </c:pt>
                <c:pt idx="38">
                  <c:v>4.8996716521783109E-3</c:v>
                </c:pt>
                <c:pt idx="39">
                  <c:v>4.988708944255715E-3</c:v>
                </c:pt>
                <c:pt idx="40">
                  <c:v>5.0758354573409437E-3</c:v>
                </c:pt>
                <c:pt idx="41">
                  <c:v>5.161263500210905E-3</c:v>
                </c:pt>
                <c:pt idx="42">
                  <c:v>5.2452053816425077E-3</c:v>
                </c:pt>
                <c:pt idx="43">
                  <c:v>5.3278734104126608E-3</c:v>
                </c:pt>
                <c:pt idx="44">
                  <c:v>5.4094798952982722E-3</c:v>
                </c:pt>
                <c:pt idx="45">
                  <c:v>5.4902371450762499E-3</c:v>
                </c:pt>
                <c:pt idx="46">
                  <c:v>5.5703574685235027E-3</c:v>
                </c:pt>
                <c:pt idx="47">
                  <c:v>5.6500531744169387E-3</c:v>
                </c:pt>
                <c:pt idx="48">
                  <c:v>5.7295365715334659E-3</c:v>
                </c:pt>
                <c:pt idx="49">
                  <c:v>5.8089668914557665E-3</c:v>
                </c:pt>
                <c:pt idx="50">
                  <c:v>5.88886897796585E-3</c:v>
                </c:pt>
                <c:pt idx="51">
                  <c:v>5.9699549953331332E-3</c:v>
                </c:pt>
                <c:pt idx="52">
                  <c:v>6.052230842461522E-3</c:v>
                </c:pt>
                <c:pt idx="53">
                  <c:v>6.3929215962709408E-3</c:v>
                </c:pt>
                <c:pt idx="54">
                  <c:v>6.7531417510106389E-3</c:v>
                </c:pt>
                <c:pt idx="55">
                  <c:v>7.1332178388325423E-3</c:v>
                </c:pt>
                <c:pt idx="56">
                  <c:v>7.5333968089984511E-3</c:v>
                </c:pt>
                <c:pt idx="57">
                  <c:v>7.9538583754994591E-3</c:v>
                </c:pt>
                <c:pt idx="58">
                  <c:v>8.3947188228440956E-3</c:v>
                </c:pt>
                <c:pt idx="59">
                  <c:v>8.8560467365744258E-3</c:v>
                </c:pt>
                <c:pt idx="60">
                  <c:v>9.3378648638797173E-3</c:v>
                </c:pt>
                <c:pt idx="61">
                  <c:v>9.8401337910986771E-3</c:v>
                </c:pt>
                <c:pt idx="62">
                  <c:v>1.2652776066128451E-2</c:v>
                </c:pt>
                <c:pt idx="63">
                  <c:v>1.5951358445143782E-2</c:v>
                </c:pt>
                <c:pt idx="64">
                  <c:v>2.3843493488655935E-2</c:v>
                </c:pt>
                <c:pt idx="65">
                  <c:v>3.3209466828760068E-2</c:v>
                </c:pt>
                <c:pt idx="66">
                  <c:v>4.3718175589856419E-2</c:v>
                </c:pt>
                <c:pt idx="67">
                  <c:v>6.0977766394322189E-2</c:v>
                </c:pt>
                <c:pt idx="68">
                  <c:v>9.2103274693842413E-2</c:v>
                </c:pt>
                <c:pt idx="69">
                  <c:v>0.12476076468509929</c:v>
                </c:pt>
                <c:pt idx="70">
                  <c:v>0.15801379583111441</c:v>
                </c:pt>
                <c:pt idx="71">
                  <c:v>0.19146762733856768</c:v>
                </c:pt>
                <c:pt idx="72">
                  <c:v>0.22495797812794432</c:v>
                </c:pt>
                <c:pt idx="73">
                  <c:v>0.25841867089511489</c:v>
                </c:pt>
                <c:pt idx="74">
                  <c:v>0.29182222005751035</c:v>
                </c:pt>
                <c:pt idx="75">
                  <c:v>0.35842617432571883</c:v>
                </c:pt>
                <c:pt idx="76">
                  <c:v>0.44458769344406335</c:v>
                </c:pt>
                <c:pt idx="77">
                  <c:v>0.91949909305117661</c:v>
                </c:pt>
                <c:pt idx="78">
                  <c:v>1.8253322201476632</c:v>
                </c:pt>
                <c:pt idx="79">
                  <c:v>3.4742344091076784</c:v>
                </c:pt>
                <c:pt idx="80">
                  <c:v>6.2168292268283345</c:v>
                </c:pt>
                <c:pt idx="81">
                  <c:v>7.80013962146724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CCD-425A-85E3-625B9AFF797A}"/>
            </c:ext>
          </c:extLst>
        </c:ser>
        <c:ser>
          <c:idx val="5"/>
          <c:order val="5"/>
          <c:tx>
            <c:strRef>
              <c:f>'Ac-227 Dose 20 nCi decay cmprt'!$J$363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cmprt'!$J$364:$J$445</c:f>
              <c:numCache>
                <c:formatCode>0.00E+00</c:formatCode>
                <c:ptCount val="82"/>
                <c:pt idx="0">
                  <c:v>0</c:v>
                </c:pt>
                <c:pt idx="1">
                  <c:v>1.2805399969899762E-4</c:v>
                </c:pt>
                <c:pt idx="2">
                  <c:v>3.2813351200140014E-4</c:v>
                </c:pt>
                <c:pt idx="3">
                  <c:v>4.7185772906064194E-4</c:v>
                </c:pt>
                <c:pt idx="4">
                  <c:v>6.1054953262273492E-4</c:v>
                </c:pt>
                <c:pt idx="5">
                  <c:v>1.2877618517135509E-3</c:v>
                </c:pt>
                <c:pt idx="6">
                  <c:v>1.9794726066892881E-3</c:v>
                </c:pt>
                <c:pt idx="7">
                  <c:v>2.7199609158041231E-3</c:v>
                </c:pt>
                <c:pt idx="8">
                  <c:v>3.5239477238915525E-3</c:v>
                </c:pt>
                <c:pt idx="9">
                  <c:v>4.3943602560688865E-3</c:v>
                </c:pt>
                <c:pt idx="10">
                  <c:v>5.3223320177372448E-3</c:v>
                </c:pt>
                <c:pt idx="11">
                  <c:v>6.2872027945815633E-3</c:v>
                </c:pt>
                <c:pt idx="12">
                  <c:v>7.2670490941374203E-3</c:v>
                </c:pt>
                <c:pt idx="13">
                  <c:v>8.8477040683152212E-3</c:v>
                </c:pt>
                <c:pt idx="14">
                  <c:v>1.0443703696639783E-2</c:v>
                </c:pt>
                <c:pt idx="15">
                  <c:v>1.2054391523318731E-2</c:v>
                </c:pt>
                <c:pt idx="16">
                  <c:v>1.429179751417492E-2</c:v>
                </c:pt>
                <c:pt idx="17">
                  <c:v>1.6347410228456646E-2</c:v>
                </c:pt>
                <c:pt idx="18">
                  <c:v>1.8422255046030605E-2</c:v>
                </c:pt>
                <c:pt idx="19">
                  <c:v>2.0515049826677314E-2</c:v>
                </c:pt>
                <c:pt idx="20">
                  <c:v>2.2624512430177292E-2</c:v>
                </c:pt>
                <c:pt idx="21">
                  <c:v>2.4749360716311057E-2</c:v>
                </c:pt>
                <c:pt idx="22">
                  <c:v>2.6888312544859124E-2</c:v>
                </c:pt>
                <c:pt idx="23">
                  <c:v>2.9040085775602013E-2</c:v>
                </c:pt>
                <c:pt idx="24">
                  <c:v>3.1203398268320241E-2</c:v>
                </c:pt>
                <c:pt idx="25">
                  <c:v>3.3376967882794331E-2</c:v>
                </c:pt>
                <c:pt idx="26">
                  <c:v>3.5559512478804796E-2</c:v>
                </c:pt>
                <c:pt idx="27">
                  <c:v>3.7749749916132148E-2</c:v>
                </c:pt>
                <c:pt idx="28">
                  <c:v>3.9946398054556916E-2</c:v>
                </c:pt>
                <c:pt idx="29">
                  <c:v>4.2148174753859617E-2</c:v>
                </c:pt>
                <c:pt idx="30">
                  <c:v>4.4353797873820766E-2</c:v>
                </c:pt>
                <c:pt idx="31">
                  <c:v>4.6561985274220875E-2</c:v>
                </c:pt>
                <c:pt idx="32">
                  <c:v>4.8771454814840465E-2</c:v>
                </c:pt>
                <c:pt idx="33">
                  <c:v>5.0980436045282698E-2</c:v>
                </c:pt>
                <c:pt idx="34">
                  <c:v>5.3186226489332779E-2</c:v>
                </c:pt>
                <c:pt idx="35">
                  <c:v>5.538574684694042E-2</c:v>
                </c:pt>
                <c:pt idx="36">
                  <c:v>5.7576051601665547E-2</c:v>
                </c:pt>
                <c:pt idx="37">
                  <c:v>5.9754329020678343E-2</c:v>
                </c:pt>
                <c:pt idx="38">
                  <c:v>6.191790115475921E-2</c:v>
                </c:pt>
                <c:pt idx="39">
                  <c:v>6.4064223838298795E-2</c:v>
                </c:pt>
                <c:pt idx="40">
                  <c:v>6.6190886689297984E-2</c:v>
                </c:pt>
                <c:pt idx="41">
                  <c:v>6.8295613109367881E-2</c:v>
                </c:pt>
                <c:pt idx="42">
                  <c:v>7.0376260283729841E-2</c:v>
                </c:pt>
                <c:pt idx="43">
                  <c:v>7.2430819181215425E-2</c:v>
                </c:pt>
                <c:pt idx="44">
                  <c:v>7.4457414554266466E-2</c:v>
                </c:pt>
                <c:pt idx="45">
                  <c:v>7.6454304938935E-2</c:v>
                </c:pt>
                <c:pt idx="46">
                  <c:v>7.8419882654883311E-2</c:v>
                </c:pt>
                <c:pt idx="47">
                  <c:v>8.0352673805383912E-2</c:v>
                </c:pt>
                <c:pt idx="48">
                  <c:v>8.2251338277319549E-2</c:v>
                </c:pt>
                <c:pt idx="49">
                  <c:v>8.4132621104644673E-2</c:v>
                </c:pt>
                <c:pt idx="50">
                  <c:v>8.6025077579274384E-2</c:v>
                </c:pt>
                <c:pt idx="51">
                  <c:v>8.7945575094058148E-2</c:v>
                </c:pt>
                <c:pt idx="52">
                  <c:v>8.9894253362730311E-2</c:v>
                </c:pt>
                <c:pt idx="53">
                  <c:v>9.7963409639540991E-2</c:v>
                </c:pt>
                <c:pt idx="54">
                  <c:v>0.10649511380277617</c:v>
                </c:pt>
                <c:pt idx="55">
                  <c:v>0.11549709966655858</c:v>
                </c:pt>
                <c:pt idx="56">
                  <c:v>0.12497521614860502</c:v>
                </c:pt>
                <c:pt idx="57">
                  <c:v>0.13493371971981483</c:v>
                </c:pt>
                <c:pt idx="58">
                  <c:v>0.14537536454319774</c:v>
                </c:pt>
                <c:pt idx="59">
                  <c:v>0.15630177504633525</c:v>
                </c:pt>
                <c:pt idx="60">
                  <c:v>0.16771348998944616</c:v>
                </c:pt>
                <c:pt idx="61">
                  <c:v>0.1796095758720205</c:v>
                </c:pt>
                <c:pt idx="62">
                  <c:v>0.24622614768739604</c:v>
                </c:pt>
                <c:pt idx="63">
                  <c:v>0.32435206220252261</c:v>
                </c:pt>
                <c:pt idx="64">
                  <c:v>0.51127486627550212</c:v>
                </c:pt>
                <c:pt idx="65">
                  <c:v>0.73310507951345649</c:v>
                </c:pt>
                <c:pt idx="66">
                  <c:v>0.98200063160176132</c:v>
                </c:pt>
                <c:pt idx="67">
                  <c:v>1.3907887595969997</c:v>
                </c:pt>
                <c:pt idx="68">
                  <c:v>2.1279869014769894</c:v>
                </c:pt>
                <c:pt idx="69">
                  <c:v>2.9014695610482084</c:v>
                </c:pt>
                <c:pt idx="70">
                  <c:v>3.689057430676594</c:v>
                </c:pt>
                <c:pt idx="71">
                  <c:v>4.4814011954349979</c:v>
                </c:pt>
                <c:pt idx="72">
                  <c:v>5.2746099082134519</c:v>
                </c:pt>
                <c:pt idx="73">
                  <c:v>6.0671161798092026</c:v>
                </c:pt>
                <c:pt idx="74">
                  <c:v>6.8582690226077379</c:v>
                </c:pt>
                <c:pt idx="75">
                  <c:v>8.4357633033723012</c:v>
                </c:pt>
                <c:pt idx="76">
                  <c:v>10.476472524387011</c:v>
                </c:pt>
                <c:pt idx="77">
                  <c:v>21.724603734934533</c:v>
                </c:pt>
                <c:pt idx="78">
                  <c:v>43.178984229635205</c:v>
                </c:pt>
                <c:pt idx="79">
                  <c:v>82.23272812823393</c:v>
                </c:pt>
                <c:pt idx="80">
                  <c:v>147.19024734678825</c:v>
                </c:pt>
                <c:pt idx="81">
                  <c:v>184.69046966332039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CCD-425A-85E3-625B9AFF797A}"/>
            </c:ext>
          </c:extLst>
        </c:ser>
        <c:ser>
          <c:idx val="6"/>
          <c:order val="6"/>
          <c:tx>
            <c:strRef>
              <c:f>'Ac-227 Dose 20 nCi decay cmprt'!$K$363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cmprt'!$K$364:$K$445</c:f>
              <c:numCache>
                <c:formatCode>0.00E+00</c:formatCode>
                <c:ptCount val="82"/>
                <c:pt idx="0">
                  <c:v>0</c:v>
                </c:pt>
                <c:pt idx="1">
                  <c:v>4.8766515520561027E-5</c:v>
                </c:pt>
                <c:pt idx="2">
                  <c:v>1.2744434584569485E-4</c:v>
                </c:pt>
                <c:pt idx="3">
                  <c:v>1.8731171761947365E-4</c:v>
                </c:pt>
                <c:pt idx="4">
                  <c:v>2.479234329187849E-4</c:v>
                </c:pt>
                <c:pt idx="5">
                  <c:v>5.632027533228048E-4</c:v>
                </c:pt>
                <c:pt idx="6">
                  <c:v>9.0200571922921329E-4</c:v>
                </c:pt>
                <c:pt idx="7">
                  <c:v>1.268516134554255E-3</c:v>
                </c:pt>
                <c:pt idx="8">
                  <c:v>1.6637836147208847E-3</c:v>
                </c:pt>
                <c:pt idx="9">
                  <c:v>2.085506365674083E-3</c:v>
                </c:pt>
                <c:pt idx="10">
                  <c:v>2.5280311838808581E-3</c:v>
                </c:pt>
                <c:pt idx="11">
                  <c:v>2.9823534563302436E-3</c:v>
                </c:pt>
                <c:pt idx="12">
                  <c:v>3.4397758088185949E-3</c:v>
                </c:pt>
                <c:pt idx="13">
                  <c:v>4.1702986960046821E-3</c:v>
                </c:pt>
                <c:pt idx="14">
                  <c:v>4.8975954086933416E-3</c:v>
                </c:pt>
                <c:pt idx="15">
                  <c:v>5.6198879583387517E-3</c:v>
                </c:pt>
                <c:pt idx="16">
                  <c:v>6.6018044618615709E-3</c:v>
                </c:pt>
                <c:pt idx="17">
                  <c:v>7.4806110022526745E-3</c:v>
                </c:pt>
                <c:pt idx="18">
                  <c:v>8.3437976633506609E-3</c:v>
                </c:pt>
                <c:pt idx="19">
                  <c:v>9.1894816918478787E-3</c:v>
                </c:pt>
                <c:pt idx="20">
                  <c:v>1.0016198724060597E-2</c:v>
                </c:pt>
                <c:pt idx="21">
                  <c:v>1.0822902785929008E-2</c:v>
                </c:pt>
                <c:pt idx="22">
                  <c:v>1.1608966293017229E-2</c:v>
                </c:pt>
                <c:pt idx="23">
                  <c:v>1.2374180050513297E-2</c:v>
                </c:pt>
                <c:pt idx="24">
                  <c:v>1.3118753253229176E-2</c:v>
                </c:pt>
                <c:pt idx="25">
                  <c:v>1.3843313485600748E-2</c:v>
                </c:pt>
                <c:pt idx="26">
                  <c:v>1.4548906721687821E-2</c:v>
                </c:pt>
                <c:pt idx="27">
                  <c:v>1.5236997325174124E-2</c:v>
                </c:pt>
                <c:pt idx="28">
                  <c:v>1.5909468049367312E-2</c:v>
                </c:pt>
                <c:pt idx="29">
                  <c:v>1.6568620037198958E-2</c:v>
                </c:pt>
                <c:pt idx="30">
                  <c:v>1.721717282122456E-2</c:v>
                </c:pt>
                <c:pt idx="31">
                  <c:v>1.785826432362354E-2</c:v>
                </c:pt>
                <c:pt idx="32">
                  <c:v>1.849545085619924E-2</c:v>
                </c:pt>
                <c:pt idx="33">
                  <c:v>1.9131668020838554E-2</c:v>
                </c:pt>
                <c:pt idx="34">
                  <c:v>1.9768052146763571E-2</c:v>
                </c:pt>
                <c:pt idx="35">
                  <c:v>2.0404770195259998E-2</c:v>
                </c:pt>
                <c:pt idx="36">
                  <c:v>2.1041989127613538E-2</c:v>
                </c:pt>
                <c:pt idx="37">
                  <c:v>2.1679875905109898E-2</c:v>
                </c:pt>
                <c:pt idx="38">
                  <c:v>2.231859748903478E-2</c:v>
                </c:pt>
                <c:pt idx="39">
                  <c:v>2.2958320840673892E-2</c:v>
                </c:pt>
                <c:pt idx="40">
                  <c:v>2.3599212921312937E-2</c:v>
                </c:pt>
                <c:pt idx="41">
                  <c:v>2.4241440692237617E-2</c:v>
                </c:pt>
                <c:pt idx="42">
                  <c:v>2.488517111473364E-2</c:v>
                </c:pt>
                <c:pt idx="43">
                  <c:v>2.5530571150086712E-2</c:v>
                </c:pt>
                <c:pt idx="44">
                  <c:v>2.6177807759582533E-2</c:v>
                </c:pt>
                <c:pt idx="45">
                  <c:v>2.6827047904506813E-2</c:v>
                </c:pt>
                <c:pt idx="46">
                  <c:v>2.7478458546145251E-2</c:v>
                </c:pt>
                <c:pt idx="47">
                  <c:v>2.8132206645783555E-2</c:v>
                </c:pt>
                <c:pt idx="48">
                  <c:v>2.8788459164707431E-2</c:v>
                </c:pt>
                <c:pt idx="49">
                  <c:v>2.9446005633595517E-2</c:v>
                </c:pt>
                <c:pt idx="50">
                  <c:v>3.0107457518629976E-2</c:v>
                </c:pt>
                <c:pt idx="51">
                  <c:v>3.0778710315398406E-2</c:v>
                </c:pt>
                <c:pt idx="52">
                  <c:v>3.1459812856682E-2</c:v>
                </c:pt>
                <c:pt idx="53">
                  <c:v>3.4280146482044985E-2</c:v>
                </c:pt>
                <c:pt idx="54">
                  <c:v>3.7262149966395909E-2</c:v>
                </c:pt>
                <c:pt idx="55">
                  <c:v>4.0408526434482187E-2</c:v>
                </c:pt>
                <c:pt idx="56">
                  <c:v>4.3721320201563406E-2</c:v>
                </c:pt>
                <c:pt idx="57">
                  <c:v>4.7202018990468442E-2</c:v>
                </c:pt>
                <c:pt idx="58">
                  <c:v>5.0851585436977251E-2</c:v>
                </c:pt>
                <c:pt idx="59">
                  <c:v>5.4670587311445598E-2</c:v>
                </c:pt>
                <c:pt idx="60">
                  <c:v>5.8659212921486945E-2</c:v>
                </c:pt>
                <c:pt idx="61">
                  <c:v>6.2817135989757383E-2</c:v>
                </c:pt>
                <c:pt idx="62">
                  <c:v>8.6100977701591391E-2</c:v>
                </c:pt>
                <c:pt idx="63">
                  <c:v>0.11340756790265948</c:v>
                </c:pt>
                <c:pt idx="64">
                  <c:v>0.17874087557315238</c:v>
                </c:pt>
                <c:pt idx="65">
                  <c:v>0.25627503008127717</c:v>
                </c:pt>
                <c:pt idx="66">
                  <c:v>0.34326906894693443</c:v>
                </c:pt>
                <c:pt idx="67">
                  <c:v>0.48614880302117003</c:v>
                </c:pt>
                <c:pt idx="68">
                  <c:v>0.74381449157331037</c:v>
                </c:pt>
                <c:pt idx="69">
                  <c:v>1.0141623542975808</c:v>
                </c:pt>
                <c:pt idx="70">
                  <c:v>1.289440273752982</c:v>
                </c:pt>
                <c:pt idx="71">
                  <c:v>1.5663804749257961</c:v>
                </c:pt>
                <c:pt idx="72">
                  <c:v>1.8436229929581991</c:v>
                </c:pt>
                <c:pt idx="73">
                  <c:v>2.1206199935635683</c:v>
                </c:pt>
                <c:pt idx="74">
                  <c:v>2.3971439433795645</c:v>
                </c:pt>
                <c:pt idx="75">
                  <c:v>2.9485101595283219</c:v>
                </c:pt>
                <c:pt idx="76">
                  <c:v>3.6617793834936974</c:v>
                </c:pt>
                <c:pt idx="77">
                  <c:v>7.5932291642805296</c:v>
                </c:pt>
                <c:pt idx="78">
                  <c:v>15.091969880757516</c:v>
                </c:pt>
                <c:pt idx="79">
                  <c:v>28.742044725641669</c:v>
                </c:pt>
                <c:pt idx="80">
                  <c:v>51.446013937235797</c:v>
                </c:pt>
                <c:pt idx="81">
                  <c:v>64.553101509928808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CCD-425A-85E3-625B9AFF797A}"/>
            </c:ext>
          </c:extLst>
        </c:ser>
        <c:ser>
          <c:idx val="7"/>
          <c:order val="7"/>
          <c:tx>
            <c:strRef>
              <c:f>'Ac-227 Dose 20 nCi decay cmprt'!$L$363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cmprt'!$L$364:$L$445</c:f>
              <c:numCache>
                <c:formatCode>0.00E+00</c:formatCode>
                <c:ptCount val="82"/>
                <c:pt idx="0">
                  <c:v>0</c:v>
                </c:pt>
                <c:pt idx="1">
                  <c:v>4.1101107535313702E-6</c:v>
                </c:pt>
                <c:pt idx="2">
                  <c:v>1.1588039450681964E-5</c:v>
                </c:pt>
                <c:pt idx="3">
                  <c:v>1.8397753713620294E-5</c:v>
                </c:pt>
                <c:pt idx="4">
                  <c:v>2.618038450341328E-5</c:v>
                </c:pt>
                <c:pt idx="5">
                  <c:v>6.9033198098558297E-5</c:v>
                </c:pt>
                <c:pt idx="6">
                  <c:v>1.1334362199957157E-4</c:v>
                </c:pt>
                <c:pt idx="7">
                  <c:v>1.5702053098855273E-4</c:v>
                </c:pt>
                <c:pt idx="8">
                  <c:v>1.9982177293298716E-4</c:v>
                </c:pt>
                <c:pt idx="9">
                  <c:v>2.4161705257714784E-4</c:v>
                </c:pt>
                <c:pt idx="10">
                  <c:v>2.823879315420953E-4</c:v>
                </c:pt>
                <c:pt idx="11">
                  <c:v>3.2222782832567765E-4</c:v>
                </c:pt>
                <c:pt idx="12">
                  <c:v>3.6126942038541875E-4</c:v>
                </c:pt>
                <c:pt idx="13">
                  <c:v>4.2221011994841753E-4</c:v>
                </c:pt>
                <c:pt idx="14">
                  <c:v>4.8130180891842514E-4</c:v>
                </c:pt>
                <c:pt idx="15">
                  <c:v>5.3858203784049128E-4</c:v>
                </c:pt>
                <c:pt idx="16">
                  <c:v>6.1446249103606692E-4</c:v>
                </c:pt>
                <c:pt idx="17">
                  <c:v>6.8063007754791004E-4</c:v>
                </c:pt>
                <c:pt idx="18">
                  <c:v>7.4421022758748231E-4</c:v>
                </c:pt>
                <c:pt idx="19">
                  <c:v>8.0529749287055954E-4</c:v>
                </c:pt>
                <c:pt idx="20">
                  <c:v>8.6399200690435833E-4</c:v>
                </c:pt>
                <c:pt idx="21">
                  <c:v>9.2039948498753605E-4</c:v>
                </c:pt>
                <c:pt idx="22">
                  <c:v>9.746312242101911E-4</c:v>
                </c:pt>
                <c:pt idx="23">
                  <c:v>1.0268041034538627E-3</c:v>
                </c:pt>
                <c:pt idx="24">
                  <c:v>1.0770405833915311E-3</c:v>
                </c:pt>
                <c:pt idx="25">
                  <c:v>1.125468706487617E-3</c:v>
                </c:pt>
                <c:pt idx="26">
                  <c:v>1.1722220969979825E-3</c:v>
                </c:pt>
                <c:pt idx="27">
                  <c:v>1.2174399609699304E-3</c:v>
                </c:pt>
                <c:pt idx="28">
                  <c:v>1.2612670862422043E-3</c:v>
                </c:pt>
                <c:pt idx="29">
                  <c:v>1.3038538424449888E-3</c:v>
                </c:pt>
                <c:pt idx="30">
                  <c:v>1.3453561809999093E-3</c:v>
                </c:pt>
                <c:pt idx="31">
                  <c:v>1.3859356351200321E-3</c:v>
                </c:pt>
                <c:pt idx="32">
                  <c:v>1.4257593198098645E-3</c:v>
                </c:pt>
                <c:pt idx="33">
                  <c:v>1.4649647198389775E-3</c:v>
                </c:pt>
                <c:pt idx="34">
                  <c:v>1.5036226171184818E-3</c:v>
                </c:pt>
                <c:pt idx="35">
                  <c:v>1.5417695118316848E-3</c:v>
                </c:pt>
                <c:pt idx="36">
                  <c:v>1.5794419041618938E-3</c:v>
                </c:pt>
                <c:pt idx="37">
                  <c:v>1.6166762942924158E-3</c:v>
                </c:pt>
                <c:pt idx="38">
                  <c:v>1.6535091824065582E-3</c:v>
                </c:pt>
                <c:pt idx="39">
                  <c:v>1.6899770686876281E-3</c:v>
                </c:pt>
                <c:pt idx="40">
                  <c:v>1.7261164533189329E-3</c:v>
                </c:pt>
                <c:pt idx="41">
                  <c:v>1.7619638364837799E-3</c:v>
                </c:pt>
                <c:pt idx="42">
                  <c:v>1.7975557183654762E-3</c:v>
                </c:pt>
                <c:pt idx="43">
                  <c:v>1.8329285991473289E-3</c:v>
                </c:pt>
                <c:pt idx="44">
                  <c:v>1.8681189790126455E-3</c:v>
                </c:pt>
                <c:pt idx="45">
                  <c:v>1.9031633581447331E-3</c:v>
                </c:pt>
                <c:pt idx="46">
                  <c:v>1.938098236726899E-3</c:v>
                </c:pt>
                <c:pt idx="47">
                  <c:v>1.9729601149424503E-3</c:v>
                </c:pt>
                <c:pt idx="48">
                  <c:v>2.0077854929746947E-3</c:v>
                </c:pt>
                <c:pt idx="49">
                  <c:v>2.0426017459611121E-3</c:v>
                </c:pt>
                <c:pt idx="50">
                  <c:v>2.0776247857877041E-3</c:v>
                </c:pt>
                <c:pt idx="51">
                  <c:v>2.1131667714813533E-3</c:v>
                </c:pt>
                <c:pt idx="52">
                  <c:v>2.1492302886759952E-3</c:v>
                </c:pt>
                <c:pt idx="53">
                  <c:v>2.2985633832218197E-3</c:v>
                </c:pt>
                <c:pt idx="54">
                  <c:v>2.4564566921055305E-3</c:v>
                </c:pt>
                <c:pt idx="55">
                  <c:v>2.6230533423599886E-3</c:v>
                </c:pt>
                <c:pt idx="56">
                  <c:v>2.7984615778898145E-3</c:v>
                </c:pt>
                <c:pt idx="57">
                  <c:v>2.9827601717351418E-3</c:v>
                </c:pt>
                <c:pt idx="58">
                  <c:v>3.1760000942416943E-3</c:v>
                </c:pt>
                <c:pt idx="59">
                  <c:v>3.3782114081309378E-3</c:v>
                </c:pt>
                <c:pt idx="60">
                  <c:v>3.5894040840525822E-3</c:v>
                </c:pt>
                <c:pt idx="61">
                  <c:v>3.809560846034378E-3</c:v>
                </c:pt>
                <c:pt idx="62">
                  <c:v>5.0424107842383433E-3</c:v>
                </c:pt>
                <c:pt idx="63">
                  <c:v>6.4882601616131075E-3</c:v>
                </c:pt>
                <c:pt idx="64">
                  <c:v>9.9475760821164747E-3</c:v>
                </c:pt>
                <c:pt idx="65">
                  <c:v>1.4052911394779063E-2</c:v>
                </c:pt>
                <c:pt idx="66">
                  <c:v>1.8659135606702338E-2</c:v>
                </c:pt>
                <c:pt idx="67">
                  <c:v>2.6224436621203408E-2</c:v>
                </c:pt>
                <c:pt idx="68">
                  <c:v>3.9867508591037999E-2</c:v>
                </c:pt>
                <c:pt idx="69">
                  <c:v>5.4182085625969129E-2</c:v>
                </c:pt>
                <c:pt idx="70">
                  <c:v>6.8757702922706693E-2</c:v>
                </c:pt>
                <c:pt idx="71">
                  <c:v>8.3421335931711735E-2</c:v>
                </c:pt>
                <c:pt idx="72">
                  <c:v>9.8100976235658693E-2</c:v>
                </c:pt>
                <c:pt idx="73">
                  <c:v>0.11276761670270188</c:v>
                </c:pt>
                <c:pt idx="74">
                  <c:v>0.12740920972939293</c:v>
                </c:pt>
                <c:pt idx="75">
                  <c:v>0.15660335277157247</c:v>
                </c:pt>
                <c:pt idx="76">
                  <c:v>0.19437005508691982</c:v>
                </c:pt>
                <c:pt idx="77">
                  <c:v>0.40253534324173512</c:v>
                </c:pt>
                <c:pt idx="78">
                  <c:v>0.79958416977698532</c:v>
                </c:pt>
                <c:pt idx="79">
                  <c:v>1.5223383500049772</c:v>
                </c:pt>
                <c:pt idx="80">
                  <c:v>2.7244847735168802</c:v>
                </c:pt>
                <c:pt idx="81">
                  <c:v>3.4184884651763916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CCD-425A-85E3-625B9AFF797A}"/>
            </c:ext>
          </c:extLst>
        </c:ser>
        <c:ser>
          <c:idx val="8"/>
          <c:order val="8"/>
          <c:tx>
            <c:strRef>
              <c:f>'Ac-227 Dose 20 nCi decay cmprt'!$M$363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cmprt'!$M$364:$M$445</c:f>
              <c:numCache>
                <c:formatCode>0.00E+00</c:formatCode>
                <c:ptCount val="82"/>
                <c:pt idx="0">
                  <c:v>0</c:v>
                </c:pt>
                <c:pt idx="1">
                  <c:v>6.5623887600591059E-6</c:v>
                </c:pt>
                <c:pt idx="2">
                  <c:v>1.7277765953756232E-5</c:v>
                </c:pt>
                <c:pt idx="3">
                  <c:v>2.5600178830136408E-5</c:v>
                </c:pt>
                <c:pt idx="4">
                  <c:v>3.4155556114108431E-5</c:v>
                </c:pt>
                <c:pt idx="5">
                  <c:v>7.8312629375186507E-5</c:v>
                </c:pt>
                <c:pt idx="6">
                  <c:v>1.2372561390502907E-4</c:v>
                </c:pt>
                <c:pt idx="7">
                  <c:v>1.6990128657301486E-4</c:v>
                </c:pt>
                <c:pt idx="8">
                  <c:v>2.1668710975151524E-4</c:v>
                </c:pt>
                <c:pt idx="9">
                  <c:v>2.6393054581290155E-4</c:v>
                </c:pt>
                <c:pt idx="10">
                  <c:v>3.1147905712954521E-4</c:v>
                </c:pt>
                <c:pt idx="11">
                  <c:v>3.5918010607381749E-4</c:v>
                </c:pt>
                <c:pt idx="12">
                  <c:v>4.0691005760216183E-4</c:v>
                </c:pt>
                <c:pt idx="13">
                  <c:v>4.8318048138132222E-4</c:v>
                </c:pt>
                <c:pt idx="14">
                  <c:v>5.5921739585193552E-4</c:v>
                </c:pt>
                <c:pt idx="15">
                  <c:v>6.3489003924265008E-4</c:v>
                </c:pt>
                <c:pt idx="16">
                  <c:v>7.3811546277423301E-4</c:v>
                </c:pt>
                <c:pt idx="17">
                  <c:v>8.3093231797036059E-4</c:v>
                </c:pt>
                <c:pt idx="18">
                  <c:v>9.2258096428131744E-4</c:v>
                </c:pt>
                <c:pt idx="19">
                  <c:v>1.0129051981452577E-3</c:v>
                </c:pt>
                <c:pt idx="20">
                  <c:v>1.1017749187695004E-3</c:v>
                </c:pt>
                <c:pt idx="21">
                  <c:v>1.1890861281305285E-3</c:v>
                </c:pt>
                <c:pt idx="22">
                  <c:v>1.27476093097399E-3</c:v>
                </c:pt>
                <c:pt idx="23">
                  <c:v>1.3587475348146971E-3</c:v>
                </c:pt>
                <c:pt idx="24">
                  <c:v>1.4410202499366271E-3</c:v>
                </c:pt>
                <c:pt idx="25">
                  <c:v>1.5215794893929217E-3</c:v>
                </c:pt>
                <c:pt idx="26">
                  <c:v>1.6004517690058871E-3</c:v>
                </c:pt>
                <c:pt idx="27">
                  <c:v>1.6776897073669938E-3</c:v>
                </c:pt>
                <c:pt idx="28">
                  <c:v>1.7533720258368773E-3</c:v>
                </c:pt>
                <c:pt idx="29">
                  <c:v>1.8276035485453378E-3</c:v>
                </c:pt>
                <c:pt idx="30">
                  <c:v>1.9005152023913393E-3</c:v>
                </c:pt>
                <c:pt idx="31">
                  <c:v>1.9722640170430116E-3</c:v>
                </c:pt>
                <c:pt idx="32">
                  <c:v>2.0430331249376476E-3</c:v>
                </c:pt>
                <c:pt idx="33">
                  <c:v>2.112986081435668E-3</c:v>
                </c:pt>
                <c:pt idx="34">
                  <c:v>2.1822124840515269E-3</c:v>
                </c:pt>
                <c:pt idx="35">
                  <c:v>2.2507606009151675E-3</c:v>
                </c:pt>
                <c:pt idx="36">
                  <c:v>2.3186787001565332E-3</c:v>
                </c:pt>
                <c:pt idx="37">
                  <c:v>2.3860150499055671E-3</c:v>
                </c:pt>
                <c:pt idx="38">
                  <c:v>2.452817918292213E-3</c:v>
                </c:pt>
                <c:pt idx="39">
                  <c:v>2.5191355734464141E-3</c:v>
                </c:pt>
                <c:pt idx="40">
                  <c:v>2.5850162834981133E-3</c:v>
                </c:pt>
                <c:pt idx="41">
                  <c:v>2.6505083165772546E-3</c:v>
                </c:pt>
                <c:pt idx="42">
                  <c:v>2.7156599408137811E-3</c:v>
                </c:pt>
                <c:pt idx="43">
                  <c:v>2.7805194243376362E-3</c:v>
                </c:pt>
                <c:pt idx="44">
                  <c:v>2.8451350352787629E-3</c:v>
                </c:pt>
                <c:pt idx="45">
                  <c:v>2.9095550417671048E-3</c:v>
                </c:pt>
                <c:pt idx="46">
                  <c:v>2.9738277119326054E-3</c:v>
                </c:pt>
                <c:pt idx="47">
                  <c:v>3.0380013139052081E-3</c:v>
                </c:pt>
                <c:pt idx="48">
                  <c:v>3.1021241158148559E-3</c:v>
                </c:pt>
                <c:pt idx="49">
                  <c:v>3.1662335847255124E-3</c:v>
                </c:pt>
                <c:pt idx="50">
                  <c:v>3.2307238239191309E-3</c:v>
                </c:pt>
                <c:pt idx="51">
                  <c:v>3.2961696324539814E-3</c:v>
                </c:pt>
                <c:pt idx="52">
                  <c:v>3.3625757714288097E-3</c:v>
                </c:pt>
                <c:pt idx="53">
                  <c:v>3.6375526733330018E-3</c:v>
                </c:pt>
                <c:pt idx="54">
                  <c:v>3.9282920639569707E-3</c:v>
                </c:pt>
                <c:pt idx="55">
                  <c:v>4.2350574925708526E-3</c:v>
                </c:pt>
                <c:pt idx="56">
                  <c:v>4.558048275834046E-3</c:v>
                </c:pt>
                <c:pt idx="57">
                  <c:v>4.8974094637543571E-3</c:v>
                </c:pt>
                <c:pt idx="58">
                  <c:v>5.2532349113998721E-3</c:v>
                </c:pt>
                <c:pt idx="59">
                  <c:v>5.6255799752475766E-3</c:v>
                </c:pt>
                <c:pt idx="60">
                  <c:v>6.0144630149141084E-3</c:v>
                </c:pt>
                <c:pt idx="61">
                  <c:v>6.4198522190093612E-3</c:v>
                </c:pt>
                <c:pt idx="62">
                  <c:v>8.6899803346232353E-3</c:v>
                </c:pt>
                <c:pt idx="63">
                  <c:v>1.1352318402549749E-2</c:v>
                </c:pt>
                <c:pt idx="64">
                  <c:v>1.7722185560401813E-2</c:v>
                </c:pt>
                <c:pt idx="65">
                  <c:v>2.5281610944220063E-2</c:v>
                </c:pt>
                <c:pt idx="66">
                  <c:v>3.3763356180417987E-2</c:v>
                </c:pt>
                <c:pt idx="67">
                  <c:v>4.7693845207428601E-2</c:v>
                </c:pt>
                <c:pt idx="68">
                  <c:v>7.281573579792891E-2</c:v>
                </c:pt>
                <c:pt idx="69">
                  <c:v>9.9174113069260425E-2</c:v>
                </c:pt>
                <c:pt idx="70">
                  <c:v>0.12601316103640856</c:v>
                </c:pt>
                <c:pt idx="71">
                  <c:v>0.1530142781547506</c:v>
                </c:pt>
                <c:pt idx="72">
                  <c:v>0.1800448705637801</c:v>
                </c:pt>
                <c:pt idx="73">
                  <c:v>0.20705152551348133</c:v>
                </c:pt>
                <c:pt idx="74">
                  <c:v>0.23401205895495553</c:v>
                </c:pt>
                <c:pt idx="75">
                  <c:v>0.2877691650532489</c:v>
                </c:pt>
                <c:pt idx="76">
                  <c:v>0.35731149141698304</c:v>
                </c:pt>
                <c:pt idx="77">
                  <c:v>0.74062000179704235</c:v>
                </c:pt>
                <c:pt idx="78">
                  <c:v>1.4717322616575332</c:v>
                </c:pt>
                <c:pt idx="79">
                  <c:v>2.8025873271193391</c:v>
                </c:pt>
                <c:pt idx="80">
                  <c:v>5.0161790308061018</c:v>
                </c:pt>
                <c:pt idx="81">
                  <c:v>6.2940939204894804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CCD-425A-85E3-625B9AFF797A}"/>
            </c:ext>
          </c:extLst>
        </c:ser>
        <c:ser>
          <c:idx val="9"/>
          <c:order val="9"/>
          <c:tx>
            <c:strRef>
              <c:f>'Ac-227 Dose 20 nCi decay cmprt'!$N$363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cmprt'!$N$364:$N$445</c:f>
              <c:numCache>
                <c:formatCode>0.00E+00</c:formatCode>
                <c:ptCount val="82"/>
                <c:pt idx="0">
                  <c:v>0</c:v>
                </c:pt>
                <c:pt idx="1">
                  <c:v>5.4569608497802293E-6</c:v>
                </c:pt>
                <c:pt idx="2">
                  <c:v>2.0274706898543254E-5</c:v>
                </c:pt>
                <c:pt idx="3">
                  <c:v>3.9297652045423284E-5</c:v>
                </c:pt>
                <c:pt idx="4">
                  <c:v>6.4869850626410663E-5</c:v>
                </c:pt>
                <c:pt idx="5">
                  <c:v>2.7545586187258217E-4</c:v>
                </c:pt>
                <c:pt idx="6">
                  <c:v>6.0802568637484649E-4</c:v>
                </c:pt>
                <c:pt idx="7">
                  <c:v>1.0411076320008133E-3</c:v>
                </c:pt>
                <c:pt idx="8">
                  <c:v>1.5545992745257425E-3</c:v>
                </c:pt>
                <c:pt idx="9">
                  <c:v>2.128398189724893E-3</c:v>
                </c:pt>
                <c:pt idx="10">
                  <c:v>2.7424019533735249E-3</c:v>
                </c:pt>
                <c:pt idx="11">
                  <c:v>3.3765081412468973E-3</c:v>
                </c:pt>
                <c:pt idx="12">
                  <c:v>4.0151815186699625E-3</c:v>
                </c:pt>
                <c:pt idx="13">
                  <c:v>5.0322326327422668E-3</c:v>
                </c:pt>
                <c:pt idx="14">
                  <c:v>6.0377674683512019E-3</c:v>
                </c:pt>
                <c:pt idx="15">
                  <c:v>7.0254245619206903E-3</c:v>
                </c:pt>
                <c:pt idx="16">
                  <c:v>8.3432659332258602E-3</c:v>
                </c:pt>
                <c:pt idx="17">
                  <c:v>9.4917240265387798E-3</c:v>
                </c:pt>
                <c:pt idx="18">
                  <c:v>1.0584157894129406E-2</c:v>
                </c:pt>
                <c:pt idx="19">
                  <c:v>1.1613705493566426E-2</c:v>
                </c:pt>
                <c:pt idx="20">
                  <c:v>1.2574968648501607E-2</c:v>
                </c:pt>
                <c:pt idx="21">
                  <c:v>1.3464013048669801E-2</c:v>
                </c:pt>
                <c:pt idx="22">
                  <c:v>1.4278368249888942E-2</c:v>
                </c:pt>
                <c:pt idx="23">
                  <c:v>1.5017027674060046E-2</c:v>
                </c:pt>
                <c:pt idx="24">
                  <c:v>1.5680448609167213E-2</c:v>
                </c:pt>
                <c:pt idx="25">
                  <c:v>1.6270552209277624E-2</c:v>
                </c:pt>
                <c:pt idx="26">
                  <c:v>1.679072349454154E-2</c:v>
                </c:pt>
                <c:pt idx="27">
                  <c:v>1.7245811351192311E-2</c:v>
                </c:pt>
                <c:pt idx="28">
                  <c:v>1.7642128531546362E-2</c:v>
                </c:pt>
                <c:pt idx="29">
                  <c:v>1.7987451654003211E-2</c:v>
                </c:pt>
                <c:pt idx="30">
                  <c:v>1.8291021203045446E-2</c:v>
                </c:pt>
                <c:pt idx="31">
                  <c:v>1.8563541529238746E-2</c:v>
                </c:pt>
                <c:pt idx="32">
                  <c:v>1.8817180849231872E-2</c:v>
                </c:pt>
                <c:pt idx="33">
                  <c:v>1.906194407955351E-2</c:v>
                </c:pt>
                <c:pt idx="34">
                  <c:v>1.9301557715048104E-2</c:v>
                </c:pt>
                <c:pt idx="35">
                  <c:v>1.9536365062037458E-2</c:v>
                </c:pt>
                <c:pt idx="36">
                  <c:v>1.9766709426843374E-2</c:v>
                </c:pt>
                <c:pt idx="37">
                  <c:v>1.9992934115787654E-2</c:v>
                </c:pt>
                <c:pt idx="38">
                  <c:v>2.0215382435192102E-2</c:v>
                </c:pt>
                <c:pt idx="39">
                  <c:v>2.0434397691378517E-2</c:v>
                </c:pt>
                <c:pt idx="40">
                  <c:v>2.0650323190668708E-2</c:v>
                </c:pt>
                <c:pt idx="41">
                  <c:v>2.0863502239384473E-2</c:v>
                </c:pt>
                <c:pt idx="42">
                  <c:v>2.107427814384762E-2</c:v>
                </c:pt>
                <c:pt idx="43">
                  <c:v>2.1282994210379946E-2</c:v>
                </c:pt>
                <c:pt idx="44">
                  <c:v>2.1489993745303259E-2</c:v>
                </c:pt>
                <c:pt idx="45">
                  <c:v>2.1695620054939361E-2</c:v>
                </c:pt>
                <c:pt idx="46">
                  <c:v>2.1900216445610052E-2</c:v>
                </c:pt>
                <c:pt idx="47">
                  <c:v>2.2104126223637138E-2</c:v>
                </c:pt>
                <c:pt idx="48">
                  <c:v>2.230769269534242E-2</c:v>
                </c:pt>
                <c:pt idx="49">
                  <c:v>2.2511173340467251E-2</c:v>
                </c:pt>
                <c:pt idx="50">
                  <c:v>2.2715862533785321E-2</c:v>
                </c:pt>
                <c:pt idx="51">
                  <c:v>2.2923584662320598E-2</c:v>
                </c:pt>
                <c:pt idx="52">
                  <c:v>2.313435483759187E-2</c:v>
                </c:pt>
                <c:pt idx="53">
                  <c:v>2.4007119475088223E-2</c:v>
                </c:pt>
                <c:pt idx="54">
                  <c:v>2.4929913561088396E-2</c:v>
                </c:pt>
                <c:pt idx="55">
                  <c:v>2.5903573589427398E-2</c:v>
                </c:pt>
                <c:pt idx="56">
                  <c:v>2.6928732182448355E-2</c:v>
                </c:pt>
                <c:pt idx="57">
                  <c:v>2.8005849722520133E-2</c:v>
                </c:pt>
                <c:pt idx="58">
                  <c:v>2.913522410151622E-2</c:v>
                </c:pt>
                <c:pt idx="59">
                  <c:v>3.0317031018468915E-2</c:v>
                </c:pt>
                <c:pt idx="60">
                  <c:v>3.1551328745996934E-2</c:v>
                </c:pt>
                <c:pt idx="61">
                  <c:v>3.2838016316142013E-2</c:v>
                </c:pt>
                <c:pt idx="62">
                  <c:v>4.0043303480895728E-2</c:v>
                </c:pt>
                <c:pt idx="63">
                  <c:v>4.8493447848135016E-2</c:v>
                </c:pt>
                <c:pt idx="64">
                  <c:v>6.8711127087461396E-2</c:v>
                </c:pt>
                <c:pt idx="65">
                  <c:v>9.2704412011035062E-2</c:v>
                </c:pt>
                <c:pt idx="66">
                  <c:v>0.11962509973114727</c:v>
                </c:pt>
                <c:pt idx="67">
                  <c:v>0.16383986148608892</c:v>
                </c:pt>
                <c:pt idx="68">
                  <c:v>0.24357564141017982</c:v>
                </c:pt>
                <c:pt idx="69">
                  <c:v>0.32723597587791275</c:v>
                </c:pt>
                <c:pt idx="70">
                  <c:v>0.41242193807177258</c:v>
                </c:pt>
                <c:pt idx="71">
                  <c:v>0.49812230064985225</c:v>
                </c:pt>
                <c:pt idx="72">
                  <c:v>0.58391621650900305</c:v>
                </c:pt>
                <c:pt idx="73">
                  <c:v>0.66963415592115583</c:v>
                </c:pt>
                <c:pt idx="74">
                  <c:v>0.75520570768718343</c:v>
                </c:pt>
                <c:pt idx="75">
                  <c:v>0.92582840687330226</c:v>
                </c:pt>
                <c:pt idx="76">
                  <c:v>1.1465527034931124</c:v>
                </c:pt>
                <c:pt idx="77">
                  <c:v>2.363157119334844</c:v>
                </c:pt>
                <c:pt idx="78">
                  <c:v>4.6836753956975734</c:v>
                </c:pt>
                <c:pt idx="79">
                  <c:v>8.9077510570513248</c:v>
                </c:pt>
                <c:pt idx="80">
                  <c:v>15.933594127703996</c:v>
                </c:pt>
                <c:pt idx="81">
                  <c:v>19.989639990910003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CCD-425A-85E3-625B9AFF7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62304"/>
        <c:axId val="501790208"/>
      </c:scatterChart>
      <c:valAx>
        <c:axId val="501762304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90208"/>
        <c:crossesAt val="1.0000000000000005E-7"/>
        <c:crossBetween val="midCat"/>
      </c:valAx>
      <c:valAx>
        <c:axId val="50179020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62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actual'!$D$18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B8-4B7F-A7A0-09E89DD6423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B8-4B7F-A7A0-09E89DD6423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B8-4B7F-A7A0-09E89DD6423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EB8-4B7F-A7A0-09E89DD6423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EB8-4B7F-A7A0-09E89DD6423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EB8-4B7F-A7A0-09E89DD6423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EB8-4B7F-A7A0-09E89DD6423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EB8-4B7F-A7A0-09E89DD6423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EB8-4B7F-A7A0-09E89DD6423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EB8-4B7F-A7A0-09E89DD6423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EB8-4B7F-A7A0-09E89DD6423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EB8-4B7F-A7A0-09E89DD6423B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actual'!$R$18:$AC$18</c:f>
                <c:numCache>
                  <c:formatCode>General</c:formatCode>
                  <c:ptCount val="12"/>
                  <c:pt idx="0">
                    <c:v>0.91091890236070638</c:v>
                  </c:pt>
                  <c:pt idx="1">
                    <c:v>11.945603565701589</c:v>
                  </c:pt>
                  <c:pt idx="2">
                    <c:v>2.7418769534512197</c:v>
                  </c:pt>
                  <c:pt idx="3">
                    <c:v>0.95562868767187881</c:v>
                  </c:pt>
                  <c:pt idx="4">
                    <c:v>2.5474414699444115</c:v>
                  </c:pt>
                  <c:pt idx="5">
                    <c:v>13.751201373477604</c:v>
                  </c:pt>
                  <c:pt idx="6">
                    <c:v>2.0661280234863977</c:v>
                  </c:pt>
                  <c:pt idx="7">
                    <c:v>0.53589901457625266</c:v>
                  </c:pt>
                  <c:pt idx="8">
                    <c:v>0.59091294501752667</c:v>
                  </c:pt>
                  <c:pt idx="9">
                    <c:v>5.972295986053789E-2</c:v>
                  </c:pt>
                </c:numCache>
              </c:numRef>
            </c:plus>
            <c:minus>
              <c:numRef>
                <c:f>'Ac225 Dose 200 nCi decay actual'!$R$18:$AC$18</c:f>
                <c:numCache>
                  <c:formatCode>General</c:formatCode>
                  <c:ptCount val="12"/>
                  <c:pt idx="0">
                    <c:v>0.91091890236070638</c:v>
                  </c:pt>
                  <c:pt idx="1">
                    <c:v>11.945603565701589</c:v>
                  </c:pt>
                  <c:pt idx="2">
                    <c:v>2.7418769534512197</c:v>
                  </c:pt>
                  <c:pt idx="3">
                    <c:v>0.95562868767187881</c:v>
                  </c:pt>
                  <c:pt idx="4">
                    <c:v>2.5474414699444115</c:v>
                  </c:pt>
                  <c:pt idx="5">
                    <c:v>13.751201373477604</c:v>
                  </c:pt>
                  <c:pt idx="6">
                    <c:v>2.0661280234863977</c:v>
                  </c:pt>
                  <c:pt idx="7">
                    <c:v>0.53589901457625266</c:v>
                  </c:pt>
                  <c:pt idx="8">
                    <c:v>0.59091294501752667</c:v>
                  </c:pt>
                  <c:pt idx="9">
                    <c:v>5.972295986053789E-2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actual'!$E$18:$N$18</c:f>
              <c:numCache>
                <c:formatCode>0.000</c:formatCode>
                <c:ptCount val="10"/>
                <c:pt idx="0">
                  <c:v>35.638200594332112</c:v>
                </c:pt>
                <c:pt idx="1">
                  <c:v>24.673320527613747</c:v>
                </c:pt>
                <c:pt idx="2">
                  <c:v>13.818458173806468</c:v>
                </c:pt>
                <c:pt idx="3">
                  <c:v>19.196500026922525</c:v>
                </c:pt>
                <c:pt idx="4">
                  <c:v>20.361689364889365</c:v>
                </c:pt>
                <c:pt idx="5">
                  <c:v>95.465720576056384</c:v>
                </c:pt>
                <c:pt idx="6">
                  <c:v>26.314188774027347</c:v>
                </c:pt>
                <c:pt idx="7">
                  <c:v>2.2425540738949175</c:v>
                </c:pt>
                <c:pt idx="8">
                  <c:v>4.4790270867326534</c:v>
                </c:pt>
                <c:pt idx="9">
                  <c:v>3.7458646512128264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EB8-4B7F-A7A0-09E89DD64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actual'!$D$19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23-498A-884B-58EF1CD7F53E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23-498A-884B-58EF1CD7F53E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F23-498A-884B-58EF1CD7F53E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F23-498A-884B-58EF1CD7F53E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F23-498A-884B-58EF1CD7F53E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F23-498A-884B-58EF1CD7F53E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F23-498A-884B-58EF1CD7F53E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F23-498A-884B-58EF1CD7F53E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F23-498A-884B-58EF1CD7F53E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F23-498A-884B-58EF1CD7F53E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F23-498A-884B-58EF1CD7F53E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F23-498A-884B-58EF1CD7F53E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actual'!$R$19:$AC$19</c:f>
                <c:numCache>
                  <c:formatCode>General</c:formatCode>
                  <c:ptCount val="12"/>
                  <c:pt idx="0">
                    <c:v>15.362023388854881</c:v>
                  </c:pt>
                  <c:pt idx="1">
                    <c:v>22.553923226517401</c:v>
                  </c:pt>
                  <c:pt idx="2">
                    <c:v>3.3453519815494022</c:v>
                  </c:pt>
                  <c:pt idx="3">
                    <c:v>7.8182996985219306</c:v>
                  </c:pt>
                  <c:pt idx="4">
                    <c:v>3.8094876011544092</c:v>
                  </c:pt>
                  <c:pt idx="5">
                    <c:v>69.192723592943793</c:v>
                  </c:pt>
                  <c:pt idx="6">
                    <c:v>18.711786392567646</c:v>
                  </c:pt>
                  <c:pt idx="7">
                    <c:v>0.56071957136615658</c:v>
                  </c:pt>
                  <c:pt idx="8">
                    <c:v>0.4869441900658425</c:v>
                  </c:pt>
                  <c:pt idx="9">
                    <c:v>2.3044268496195315</c:v>
                  </c:pt>
                </c:numCache>
              </c:numRef>
            </c:plus>
            <c:minus>
              <c:numRef>
                <c:f>'Ac225 Dose 200 nCi decay actual'!$R$19:$AC$19</c:f>
                <c:numCache>
                  <c:formatCode>General</c:formatCode>
                  <c:ptCount val="12"/>
                  <c:pt idx="0">
                    <c:v>15.362023388854881</c:v>
                  </c:pt>
                  <c:pt idx="1">
                    <c:v>22.553923226517401</c:v>
                  </c:pt>
                  <c:pt idx="2">
                    <c:v>3.3453519815494022</c:v>
                  </c:pt>
                  <c:pt idx="3">
                    <c:v>7.8182996985219306</c:v>
                  </c:pt>
                  <c:pt idx="4">
                    <c:v>3.8094876011544092</c:v>
                  </c:pt>
                  <c:pt idx="5">
                    <c:v>69.192723592943793</c:v>
                  </c:pt>
                  <c:pt idx="6">
                    <c:v>18.711786392567646</c:v>
                  </c:pt>
                  <c:pt idx="7">
                    <c:v>0.56071957136615658</c:v>
                  </c:pt>
                  <c:pt idx="8">
                    <c:v>0.4869441900658425</c:v>
                  </c:pt>
                  <c:pt idx="9">
                    <c:v>2.3044268496195315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actual'!$E$19:$N$19</c:f>
              <c:numCache>
                <c:formatCode>0.000</c:formatCode>
                <c:ptCount val="10"/>
                <c:pt idx="0">
                  <c:v>38.852256626865163</c:v>
                </c:pt>
                <c:pt idx="1">
                  <c:v>27.699937840591687</c:v>
                </c:pt>
                <c:pt idx="2">
                  <c:v>14.75113985774853</c:v>
                </c:pt>
                <c:pt idx="3">
                  <c:v>22.888210852432934</c:v>
                </c:pt>
                <c:pt idx="4">
                  <c:v>24.068675808889537</c:v>
                </c:pt>
                <c:pt idx="5">
                  <c:v>198.71127868016853</c:v>
                </c:pt>
                <c:pt idx="6">
                  <c:v>48.510689793850808</c:v>
                </c:pt>
                <c:pt idx="7">
                  <c:v>5.8071171513831938</c:v>
                </c:pt>
                <c:pt idx="8">
                  <c:v>6.1334512639931198</c:v>
                </c:pt>
                <c:pt idx="9">
                  <c:v>15.156889774036559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23-498A-884B-58EF1CD7F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actual'!$D$20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2C-467A-B2CD-A7C88211106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2C-467A-B2CD-A7C88211106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52C-467A-B2CD-A7C88211106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52C-467A-B2CD-A7C88211106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52C-467A-B2CD-A7C88211106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52C-467A-B2CD-A7C88211106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52C-467A-B2CD-A7C88211106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52C-467A-B2CD-A7C88211106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52C-467A-B2CD-A7C88211106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52C-467A-B2CD-A7C88211106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52C-467A-B2CD-A7C88211106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52C-467A-B2CD-A7C88211106A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actual'!$R$20:$AC$20</c:f>
                <c:numCache>
                  <c:formatCode>General</c:formatCode>
                  <c:ptCount val="12"/>
                  <c:pt idx="0">
                    <c:v>2.0181078822480751</c:v>
                  </c:pt>
                  <c:pt idx="1">
                    <c:v>1.7351943594445012</c:v>
                  </c:pt>
                  <c:pt idx="2">
                    <c:v>1.2293615548202397</c:v>
                  </c:pt>
                  <c:pt idx="3">
                    <c:v>10.27631771424603</c:v>
                  </c:pt>
                  <c:pt idx="4">
                    <c:v>6.3803157826707571</c:v>
                  </c:pt>
                  <c:pt idx="5">
                    <c:v>116.65796308515061</c:v>
                  </c:pt>
                  <c:pt idx="6">
                    <c:v>2.2311883022730639</c:v>
                  </c:pt>
                  <c:pt idx="7">
                    <c:v>0.53338218307662821</c:v>
                  </c:pt>
                  <c:pt idx="8">
                    <c:v>0.35610357132019471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decay actual'!$R$20:$AC$20</c:f>
                <c:numCache>
                  <c:formatCode>General</c:formatCode>
                  <c:ptCount val="12"/>
                  <c:pt idx="0">
                    <c:v>2.0181078822480751</c:v>
                  </c:pt>
                  <c:pt idx="1">
                    <c:v>1.7351943594445012</c:v>
                  </c:pt>
                  <c:pt idx="2">
                    <c:v>1.2293615548202397</c:v>
                  </c:pt>
                  <c:pt idx="3">
                    <c:v>10.27631771424603</c:v>
                  </c:pt>
                  <c:pt idx="4">
                    <c:v>6.3803157826707571</c:v>
                  </c:pt>
                  <c:pt idx="5">
                    <c:v>116.65796308515061</c:v>
                  </c:pt>
                  <c:pt idx="6">
                    <c:v>2.2311883022730639</c:v>
                  </c:pt>
                  <c:pt idx="7">
                    <c:v>0.53338218307662821</c:v>
                  </c:pt>
                  <c:pt idx="8">
                    <c:v>0.35610357132019471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actual'!$E$20:$N$20</c:f>
              <c:numCache>
                <c:formatCode>0.000</c:formatCode>
                <c:ptCount val="10"/>
                <c:pt idx="0">
                  <c:v>4.6679947247666176</c:v>
                </c:pt>
                <c:pt idx="1">
                  <c:v>7.2856265295197842</c:v>
                </c:pt>
                <c:pt idx="2">
                  <c:v>7.7644690571017509</c:v>
                </c:pt>
                <c:pt idx="3">
                  <c:v>19.693788857849015</c:v>
                </c:pt>
                <c:pt idx="4">
                  <c:v>23.988395695952217</c:v>
                </c:pt>
                <c:pt idx="5">
                  <c:v>229.66597177991272</c:v>
                </c:pt>
                <c:pt idx="6">
                  <c:v>54.510291757037898</c:v>
                </c:pt>
                <c:pt idx="7">
                  <c:v>5.6798225012637849</c:v>
                </c:pt>
                <c:pt idx="8">
                  <c:v>5.9227727925168212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52C-467A-B2CD-A7C882111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actual'!$D$21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52-4F72-9F14-B35FCB74AEE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52-4F72-9F14-B35FCB74AEE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552-4F72-9F14-B35FCB74AEE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552-4F72-9F14-B35FCB74AEE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552-4F72-9F14-B35FCB74AEE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552-4F72-9F14-B35FCB74AEE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552-4F72-9F14-B35FCB74AEE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552-4F72-9F14-B35FCB74AEE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552-4F72-9F14-B35FCB74AEE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552-4F72-9F14-B35FCB74AEE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552-4F72-9F14-B35FCB74AEE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552-4F72-9F14-B35FCB74AEE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actual'!$R$21:$AC$21</c:f>
                <c:numCache>
                  <c:formatCode>General</c:formatCode>
                  <c:ptCount val="12"/>
                  <c:pt idx="0">
                    <c:v>3.5858412479483716E-2</c:v>
                  </c:pt>
                  <c:pt idx="1">
                    <c:v>1.1093808632476527</c:v>
                  </c:pt>
                  <c:pt idx="2">
                    <c:v>1.5695942291983285</c:v>
                  </c:pt>
                  <c:pt idx="3">
                    <c:v>0.32841298126730023</c:v>
                  </c:pt>
                  <c:pt idx="4">
                    <c:v>0.32715872811999896</c:v>
                  </c:pt>
                  <c:pt idx="5">
                    <c:v>164.97715137217583</c:v>
                  </c:pt>
                  <c:pt idx="6">
                    <c:v>3.6984997928284975</c:v>
                  </c:pt>
                  <c:pt idx="7">
                    <c:v>0.32730453415379374</c:v>
                  </c:pt>
                  <c:pt idx="8">
                    <c:v>5.9235690563707033E-2</c:v>
                  </c:pt>
                  <c:pt idx="9">
                    <c:v>12.156056313238063</c:v>
                  </c:pt>
                </c:numCache>
              </c:numRef>
            </c:plus>
            <c:minus>
              <c:numRef>
                <c:f>'Ac225 Dose 200 nCi decay actual'!$R$21:$AC$21</c:f>
                <c:numCache>
                  <c:formatCode>General</c:formatCode>
                  <c:ptCount val="12"/>
                  <c:pt idx="0">
                    <c:v>3.5858412479483716E-2</c:v>
                  </c:pt>
                  <c:pt idx="1">
                    <c:v>1.1093808632476527</c:v>
                  </c:pt>
                  <c:pt idx="2">
                    <c:v>1.5695942291983285</c:v>
                  </c:pt>
                  <c:pt idx="3">
                    <c:v>0.32841298126730023</c:v>
                  </c:pt>
                  <c:pt idx="4">
                    <c:v>0.32715872811999896</c:v>
                  </c:pt>
                  <c:pt idx="5">
                    <c:v>164.97715137217583</c:v>
                  </c:pt>
                  <c:pt idx="6">
                    <c:v>3.6984997928284975</c:v>
                  </c:pt>
                  <c:pt idx="7">
                    <c:v>0.32730453415379374</c:v>
                  </c:pt>
                  <c:pt idx="8">
                    <c:v>5.9235690563707033E-2</c:v>
                  </c:pt>
                  <c:pt idx="9">
                    <c:v>12.156056313238063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actual'!$E$21:$N$21</c:f>
              <c:numCache>
                <c:formatCode>0.000</c:formatCode>
                <c:ptCount val="10"/>
                <c:pt idx="0">
                  <c:v>0.29861152802163904</c:v>
                </c:pt>
                <c:pt idx="1">
                  <c:v>5.7061883996022829</c:v>
                </c:pt>
                <c:pt idx="2">
                  <c:v>3.3709572264896712</c:v>
                </c:pt>
                <c:pt idx="3">
                  <c:v>2.8019817662909499</c:v>
                </c:pt>
                <c:pt idx="4">
                  <c:v>6.2507766657863284</c:v>
                </c:pt>
                <c:pt idx="5">
                  <c:v>325.26163775916064</c:v>
                </c:pt>
                <c:pt idx="6">
                  <c:v>41.209837332943316</c:v>
                </c:pt>
                <c:pt idx="7">
                  <c:v>2.6822839779714887</c:v>
                </c:pt>
                <c:pt idx="8">
                  <c:v>3.7261390039619964</c:v>
                </c:pt>
                <c:pt idx="9">
                  <c:v>15.730114225632368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552-4F72-9F14-B35FCB74A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actual'!$E$17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actual'!$R$18:$R$22</c:f>
                <c:numCache>
                  <c:formatCode>General</c:formatCode>
                  <c:ptCount val="5"/>
                  <c:pt idx="0">
                    <c:v>0.91091890236070638</c:v>
                  </c:pt>
                  <c:pt idx="1">
                    <c:v>15.362023388854881</c:v>
                  </c:pt>
                  <c:pt idx="2">
                    <c:v>2.0181078822480751</c:v>
                  </c:pt>
                  <c:pt idx="3">
                    <c:v>3.5858412479483716E-2</c:v>
                  </c:pt>
                  <c:pt idx="4">
                    <c:v>3.6522043292953665E-2</c:v>
                  </c:pt>
                </c:numCache>
              </c:numRef>
            </c:plus>
            <c:minus>
              <c:numRef>
                <c:f>'Ac225 Dose 200 nCi decay actual'!$R$18:$R$22</c:f>
                <c:numCache>
                  <c:formatCode>General</c:formatCode>
                  <c:ptCount val="5"/>
                  <c:pt idx="0">
                    <c:v>0.91091890236070638</c:v>
                  </c:pt>
                  <c:pt idx="1">
                    <c:v>15.362023388854881</c:v>
                  </c:pt>
                  <c:pt idx="2">
                    <c:v>2.0181078822480751</c:v>
                  </c:pt>
                  <c:pt idx="3">
                    <c:v>3.5858412479483716E-2</c:v>
                  </c:pt>
                  <c:pt idx="4">
                    <c:v>3.6522043292953665E-2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actual'!$E$18:$E$22</c:f>
              <c:numCache>
                <c:formatCode>0.000</c:formatCode>
                <c:ptCount val="5"/>
                <c:pt idx="0">
                  <c:v>35.638200594332112</c:v>
                </c:pt>
                <c:pt idx="1">
                  <c:v>38.852256626865163</c:v>
                </c:pt>
                <c:pt idx="2">
                  <c:v>4.6679947247666176</c:v>
                </c:pt>
                <c:pt idx="3">
                  <c:v>0.29861152802163904</c:v>
                </c:pt>
                <c:pt idx="4">
                  <c:v>0.12090654747462731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8-445B-86A1-562A18B21B3F}"/>
            </c:ext>
          </c:extLst>
        </c:ser>
        <c:ser>
          <c:idx val="1"/>
          <c:order val="1"/>
          <c:tx>
            <c:strRef>
              <c:f>'Ac225 Dose 200 nCi decay actual'!$F$17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actual'!$S$18:$S$22</c:f>
                <c:numCache>
                  <c:formatCode>General</c:formatCode>
                  <c:ptCount val="5"/>
                  <c:pt idx="0">
                    <c:v>11.945603565701589</c:v>
                  </c:pt>
                  <c:pt idx="1">
                    <c:v>22.553923226517401</c:v>
                  </c:pt>
                  <c:pt idx="2">
                    <c:v>1.7351943594445012</c:v>
                  </c:pt>
                  <c:pt idx="3">
                    <c:v>1.1093808632476527</c:v>
                  </c:pt>
                  <c:pt idx="4">
                    <c:v>0.24247775916903719</c:v>
                  </c:pt>
                </c:numCache>
              </c:numRef>
            </c:plus>
            <c:minus>
              <c:numRef>
                <c:f>'Ac225 Dose 200 nCi decay actual'!$S$18:$S$22</c:f>
                <c:numCache>
                  <c:formatCode>General</c:formatCode>
                  <c:ptCount val="5"/>
                  <c:pt idx="0">
                    <c:v>11.945603565701589</c:v>
                  </c:pt>
                  <c:pt idx="1">
                    <c:v>22.553923226517401</c:v>
                  </c:pt>
                  <c:pt idx="2">
                    <c:v>1.7351943594445012</c:v>
                  </c:pt>
                  <c:pt idx="3">
                    <c:v>1.1093808632476527</c:v>
                  </c:pt>
                  <c:pt idx="4">
                    <c:v>0.24247775916903719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actual'!$F$18:$F$22</c:f>
              <c:numCache>
                <c:formatCode>0.000</c:formatCode>
                <c:ptCount val="5"/>
                <c:pt idx="0">
                  <c:v>24.673320527613747</c:v>
                </c:pt>
                <c:pt idx="1">
                  <c:v>27.699937840591687</c:v>
                </c:pt>
                <c:pt idx="2">
                  <c:v>7.2856265295197842</c:v>
                </c:pt>
                <c:pt idx="3">
                  <c:v>5.7061883996022829</c:v>
                </c:pt>
                <c:pt idx="4">
                  <c:v>2.823229347814562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8-445B-86A1-562A18B21B3F}"/>
            </c:ext>
          </c:extLst>
        </c:ser>
        <c:ser>
          <c:idx val="2"/>
          <c:order val="2"/>
          <c:tx>
            <c:strRef>
              <c:f>'Ac225 Dose 200 nCi decay actual'!$G$17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actual'!$T$18:$T$22</c:f>
                <c:numCache>
                  <c:formatCode>General</c:formatCode>
                  <c:ptCount val="5"/>
                  <c:pt idx="0">
                    <c:v>2.7418769534512197</c:v>
                  </c:pt>
                  <c:pt idx="1">
                    <c:v>3.3453519815494022</c:v>
                  </c:pt>
                  <c:pt idx="2">
                    <c:v>1.2293615548202397</c:v>
                  </c:pt>
                  <c:pt idx="3">
                    <c:v>1.5695942291983285</c:v>
                  </c:pt>
                  <c:pt idx="4">
                    <c:v>0.80166887810659848</c:v>
                  </c:pt>
                </c:numCache>
              </c:numRef>
            </c:plus>
            <c:minus>
              <c:numRef>
                <c:f>'Ac225 Dose 200 nCi decay actual'!$T$18:$T$22</c:f>
                <c:numCache>
                  <c:formatCode>General</c:formatCode>
                  <c:ptCount val="5"/>
                  <c:pt idx="0">
                    <c:v>2.7418769534512197</c:v>
                  </c:pt>
                  <c:pt idx="1">
                    <c:v>3.3453519815494022</c:v>
                  </c:pt>
                  <c:pt idx="2">
                    <c:v>1.2293615548202397</c:v>
                  </c:pt>
                  <c:pt idx="3">
                    <c:v>1.5695942291983285</c:v>
                  </c:pt>
                  <c:pt idx="4">
                    <c:v>0.80166887810659848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actual'!$G$18:$G$22</c:f>
              <c:numCache>
                <c:formatCode>0.000</c:formatCode>
                <c:ptCount val="5"/>
                <c:pt idx="0">
                  <c:v>13.818458173806468</c:v>
                </c:pt>
                <c:pt idx="1">
                  <c:v>14.75113985774853</c:v>
                </c:pt>
                <c:pt idx="2">
                  <c:v>7.7644690571017509</c:v>
                </c:pt>
                <c:pt idx="3">
                  <c:v>3.3709572264896712</c:v>
                </c:pt>
                <c:pt idx="4">
                  <c:v>3.7158287917340003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8-445B-86A1-562A18B21B3F}"/>
            </c:ext>
          </c:extLst>
        </c:ser>
        <c:ser>
          <c:idx val="3"/>
          <c:order val="3"/>
          <c:tx>
            <c:strRef>
              <c:f>'Ac225 Dose 200 nCi decay actual'!$H$17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actual'!$U$18:$U$22</c:f>
                <c:numCache>
                  <c:formatCode>General</c:formatCode>
                  <c:ptCount val="5"/>
                  <c:pt idx="0">
                    <c:v>0.95562868767187881</c:v>
                  </c:pt>
                  <c:pt idx="1">
                    <c:v>7.8182996985219306</c:v>
                  </c:pt>
                  <c:pt idx="2">
                    <c:v>10.27631771424603</c:v>
                  </c:pt>
                  <c:pt idx="3">
                    <c:v>0.32841298126730023</c:v>
                  </c:pt>
                  <c:pt idx="4">
                    <c:v>1.529933898599237</c:v>
                  </c:pt>
                </c:numCache>
              </c:numRef>
            </c:plus>
            <c:minus>
              <c:numRef>
                <c:f>'Ac225 Dose 200 nCi decay actual'!$U$18:$U$22</c:f>
                <c:numCache>
                  <c:formatCode>General</c:formatCode>
                  <c:ptCount val="5"/>
                  <c:pt idx="0">
                    <c:v>0.95562868767187881</c:v>
                  </c:pt>
                  <c:pt idx="1">
                    <c:v>7.8182996985219306</c:v>
                  </c:pt>
                  <c:pt idx="2">
                    <c:v>10.27631771424603</c:v>
                  </c:pt>
                  <c:pt idx="3">
                    <c:v>0.32841298126730023</c:v>
                  </c:pt>
                  <c:pt idx="4">
                    <c:v>1.529933898599237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actual'!$H$18:$H$22</c:f>
              <c:numCache>
                <c:formatCode>0.000</c:formatCode>
                <c:ptCount val="5"/>
                <c:pt idx="0">
                  <c:v>19.196500026922525</c:v>
                </c:pt>
                <c:pt idx="1">
                  <c:v>22.888210852432934</c:v>
                </c:pt>
                <c:pt idx="2">
                  <c:v>19.693788857849015</c:v>
                </c:pt>
                <c:pt idx="3">
                  <c:v>2.8019817662909499</c:v>
                </c:pt>
                <c:pt idx="4">
                  <c:v>4.4626425648623069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B8-445B-86A1-562A18B21B3F}"/>
            </c:ext>
          </c:extLst>
        </c:ser>
        <c:ser>
          <c:idx val="4"/>
          <c:order val="4"/>
          <c:tx>
            <c:strRef>
              <c:f>'Ac225 Dose 200 nCi decay actual'!$I$17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actual'!$V$18:$V$22</c:f>
                <c:numCache>
                  <c:formatCode>General</c:formatCode>
                  <c:ptCount val="5"/>
                  <c:pt idx="0">
                    <c:v>2.5474414699444115</c:v>
                  </c:pt>
                  <c:pt idx="1">
                    <c:v>3.8094876011544092</c:v>
                  </c:pt>
                  <c:pt idx="2">
                    <c:v>6.3803157826707571</c:v>
                  </c:pt>
                  <c:pt idx="3">
                    <c:v>0.32715872811999896</c:v>
                  </c:pt>
                  <c:pt idx="4">
                    <c:v>1.1090720542813455</c:v>
                  </c:pt>
                </c:numCache>
              </c:numRef>
            </c:plus>
            <c:minus>
              <c:numRef>
                <c:f>'Ac225 Dose 200 nCi decay actual'!$V$18:$V$22</c:f>
                <c:numCache>
                  <c:formatCode>General</c:formatCode>
                  <c:ptCount val="5"/>
                  <c:pt idx="0">
                    <c:v>2.5474414699444115</c:v>
                  </c:pt>
                  <c:pt idx="1">
                    <c:v>3.8094876011544092</c:v>
                  </c:pt>
                  <c:pt idx="2">
                    <c:v>6.3803157826707571</c:v>
                  </c:pt>
                  <c:pt idx="3">
                    <c:v>0.32715872811999896</c:v>
                  </c:pt>
                  <c:pt idx="4">
                    <c:v>1.1090720542813455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actual'!$I$18:$I$22</c:f>
              <c:numCache>
                <c:formatCode>0.000</c:formatCode>
                <c:ptCount val="5"/>
                <c:pt idx="0">
                  <c:v>20.361689364889365</c:v>
                </c:pt>
                <c:pt idx="1">
                  <c:v>24.068675808889537</c:v>
                </c:pt>
                <c:pt idx="2">
                  <c:v>23.988395695952217</c:v>
                </c:pt>
                <c:pt idx="3">
                  <c:v>6.2507766657863284</c:v>
                </c:pt>
                <c:pt idx="4">
                  <c:v>5.3918956040813431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B8-445B-86A1-562A18B21B3F}"/>
            </c:ext>
          </c:extLst>
        </c:ser>
        <c:ser>
          <c:idx val="5"/>
          <c:order val="5"/>
          <c:tx>
            <c:strRef>
              <c:f>'Ac225 Dose 200 nCi decay actual'!$J$17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actual'!$W$18:$W$22</c:f>
                <c:numCache>
                  <c:formatCode>General</c:formatCode>
                  <c:ptCount val="5"/>
                  <c:pt idx="0">
                    <c:v>13.751201373477604</c:v>
                  </c:pt>
                  <c:pt idx="1">
                    <c:v>69.192723592943793</c:v>
                  </c:pt>
                  <c:pt idx="2">
                    <c:v>116.65796308515061</c:v>
                  </c:pt>
                  <c:pt idx="3">
                    <c:v>164.97715137217583</c:v>
                  </c:pt>
                  <c:pt idx="4">
                    <c:v>117.53133048484557</c:v>
                  </c:pt>
                </c:numCache>
              </c:numRef>
            </c:plus>
            <c:minus>
              <c:numRef>
                <c:f>'Ac225 Dose 200 nCi decay actual'!$W$18:$W$22</c:f>
                <c:numCache>
                  <c:formatCode>General</c:formatCode>
                  <c:ptCount val="5"/>
                  <c:pt idx="0">
                    <c:v>13.751201373477604</c:v>
                  </c:pt>
                  <c:pt idx="1">
                    <c:v>69.192723592943793</c:v>
                  </c:pt>
                  <c:pt idx="2">
                    <c:v>116.65796308515061</c:v>
                  </c:pt>
                  <c:pt idx="3">
                    <c:v>164.97715137217583</c:v>
                  </c:pt>
                  <c:pt idx="4">
                    <c:v>117.53133048484557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actual'!$J$18:$J$22</c:f>
              <c:numCache>
                <c:formatCode>0.000</c:formatCode>
                <c:ptCount val="5"/>
                <c:pt idx="0">
                  <c:v>95.465720576056384</c:v>
                </c:pt>
                <c:pt idx="1">
                  <c:v>198.71127868016853</c:v>
                </c:pt>
                <c:pt idx="2">
                  <c:v>229.66597177991272</c:v>
                </c:pt>
                <c:pt idx="3">
                  <c:v>325.26163775916064</c:v>
                </c:pt>
                <c:pt idx="4">
                  <c:v>312.05449193604119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B8-445B-86A1-562A18B21B3F}"/>
            </c:ext>
          </c:extLst>
        </c:ser>
        <c:ser>
          <c:idx val="6"/>
          <c:order val="6"/>
          <c:tx>
            <c:strRef>
              <c:f>'Ac225 Dose 200 nCi decay actual'!$K$17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actual'!$X$18:$X$22</c:f>
                <c:numCache>
                  <c:formatCode>General</c:formatCode>
                  <c:ptCount val="5"/>
                  <c:pt idx="0">
                    <c:v>2.0661280234863977</c:v>
                  </c:pt>
                  <c:pt idx="1">
                    <c:v>18.711786392567646</c:v>
                  </c:pt>
                  <c:pt idx="2">
                    <c:v>2.2311883022730639</c:v>
                  </c:pt>
                  <c:pt idx="3">
                    <c:v>3.6984997928284975</c:v>
                  </c:pt>
                  <c:pt idx="4">
                    <c:v>3.4856537010538591</c:v>
                  </c:pt>
                </c:numCache>
              </c:numRef>
            </c:plus>
            <c:minus>
              <c:numRef>
                <c:f>'Ac225 Dose 200 nCi decay actual'!$X$18:$X$22</c:f>
                <c:numCache>
                  <c:formatCode>General</c:formatCode>
                  <c:ptCount val="5"/>
                  <c:pt idx="0">
                    <c:v>2.0661280234863977</c:v>
                  </c:pt>
                  <c:pt idx="1">
                    <c:v>18.711786392567646</c:v>
                  </c:pt>
                  <c:pt idx="2">
                    <c:v>2.2311883022730639</c:v>
                  </c:pt>
                  <c:pt idx="3">
                    <c:v>3.6984997928284975</c:v>
                  </c:pt>
                  <c:pt idx="4">
                    <c:v>3.4856537010538591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actual'!$K$18:$K$22</c:f>
              <c:numCache>
                <c:formatCode>0.000</c:formatCode>
                <c:ptCount val="5"/>
                <c:pt idx="0">
                  <c:v>26.314188774027347</c:v>
                </c:pt>
                <c:pt idx="1">
                  <c:v>48.510689793850808</c:v>
                </c:pt>
                <c:pt idx="2">
                  <c:v>54.510291757037898</c:v>
                </c:pt>
                <c:pt idx="3">
                  <c:v>41.209837332943316</c:v>
                </c:pt>
                <c:pt idx="4">
                  <c:v>45.25949762903592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B8-445B-86A1-562A18B21B3F}"/>
            </c:ext>
          </c:extLst>
        </c:ser>
        <c:ser>
          <c:idx val="7"/>
          <c:order val="7"/>
          <c:tx>
            <c:strRef>
              <c:f>'Ac225 Dose 200 nCi decay actual'!$L$17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actual'!$Y$18:$Y$22</c:f>
                <c:numCache>
                  <c:formatCode>General</c:formatCode>
                  <c:ptCount val="5"/>
                  <c:pt idx="0">
                    <c:v>0.53589901457625266</c:v>
                  </c:pt>
                  <c:pt idx="1">
                    <c:v>0.56071957136615658</c:v>
                  </c:pt>
                  <c:pt idx="2">
                    <c:v>0.53338218307662821</c:v>
                  </c:pt>
                  <c:pt idx="3">
                    <c:v>0.32730453415379374</c:v>
                  </c:pt>
                  <c:pt idx="4">
                    <c:v>0.23122146546677216</c:v>
                  </c:pt>
                </c:numCache>
              </c:numRef>
            </c:plus>
            <c:minus>
              <c:numRef>
                <c:f>'Ac225 Dose 200 nCi decay actual'!$Y$18:$Y$22</c:f>
                <c:numCache>
                  <c:formatCode>General</c:formatCode>
                  <c:ptCount val="5"/>
                  <c:pt idx="0">
                    <c:v>0.53589901457625266</c:v>
                  </c:pt>
                  <c:pt idx="1">
                    <c:v>0.56071957136615658</c:v>
                  </c:pt>
                  <c:pt idx="2">
                    <c:v>0.53338218307662821</c:v>
                  </c:pt>
                  <c:pt idx="3">
                    <c:v>0.32730453415379374</c:v>
                  </c:pt>
                  <c:pt idx="4">
                    <c:v>0.23122146546677216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actual'!$L$18:$L$22</c:f>
              <c:numCache>
                <c:formatCode>0.000</c:formatCode>
                <c:ptCount val="5"/>
                <c:pt idx="0">
                  <c:v>2.2425540738949175</c:v>
                </c:pt>
                <c:pt idx="1">
                  <c:v>5.8071171513831938</c:v>
                </c:pt>
                <c:pt idx="2">
                  <c:v>5.6798225012637849</c:v>
                </c:pt>
                <c:pt idx="3">
                  <c:v>2.6822839779714887</c:v>
                </c:pt>
                <c:pt idx="4">
                  <c:v>2.5403341210360719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B8-445B-86A1-562A18B21B3F}"/>
            </c:ext>
          </c:extLst>
        </c:ser>
        <c:ser>
          <c:idx val="8"/>
          <c:order val="8"/>
          <c:tx>
            <c:strRef>
              <c:f>'Ac225 Dose 200 nCi decay actual'!$M$17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actual'!$Z$18:$Z$22</c:f>
                <c:numCache>
                  <c:formatCode>General</c:formatCode>
                  <c:ptCount val="5"/>
                  <c:pt idx="0">
                    <c:v>0.59091294501752667</c:v>
                  </c:pt>
                  <c:pt idx="1">
                    <c:v>0.4869441900658425</c:v>
                  </c:pt>
                  <c:pt idx="2">
                    <c:v>0.35610357132019471</c:v>
                  </c:pt>
                  <c:pt idx="3">
                    <c:v>5.9235690563707033E-2</c:v>
                  </c:pt>
                  <c:pt idx="4">
                    <c:v>0.26922021923349942</c:v>
                  </c:pt>
                </c:numCache>
              </c:numRef>
            </c:plus>
            <c:minus>
              <c:numRef>
                <c:f>'Ac225 Dose 200 nCi decay actual'!$Z$18:$Z$22</c:f>
                <c:numCache>
                  <c:formatCode>General</c:formatCode>
                  <c:ptCount val="5"/>
                  <c:pt idx="0">
                    <c:v>0.59091294501752667</c:v>
                  </c:pt>
                  <c:pt idx="1">
                    <c:v>0.4869441900658425</c:v>
                  </c:pt>
                  <c:pt idx="2">
                    <c:v>0.35610357132019471</c:v>
                  </c:pt>
                  <c:pt idx="3">
                    <c:v>5.9235690563707033E-2</c:v>
                  </c:pt>
                  <c:pt idx="4">
                    <c:v>0.26922021923349942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actual'!$M$18:$M$22</c:f>
              <c:numCache>
                <c:formatCode>0.000</c:formatCode>
                <c:ptCount val="5"/>
                <c:pt idx="0">
                  <c:v>4.4790270867326534</c:v>
                </c:pt>
                <c:pt idx="1">
                  <c:v>6.1334512639931198</c:v>
                </c:pt>
                <c:pt idx="2">
                  <c:v>5.9227727925168212</c:v>
                </c:pt>
                <c:pt idx="3">
                  <c:v>3.7261390039619964</c:v>
                </c:pt>
                <c:pt idx="4">
                  <c:v>3.6813703327272855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7B8-445B-86A1-562A18B21B3F}"/>
            </c:ext>
          </c:extLst>
        </c:ser>
        <c:ser>
          <c:idx val="9"/>
          <c:order val="9"/>
          <c:tx>
            <c:strRef>
              <c:f>'Ac225 Dose 200 nCi decay actual'!$N$17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decay actual'!$AA$18:$AA$22</c:f>
                <c:numCache>
                  <c:formatCode>General</c:formatCode>
                  <c:ptCount val="5"/>
                  <c:pt idx="0">
                    <c:v>5.972295986053789E-2</c:v>
                  </c:pt>
                  <c:pt idx="1">
                    <c:v>2.3044268496195315</c:v>
                  </c:pt>
                  <c:pt idx="2">
                    <c:v>0</c:v>
                  </c:pt>
                  <c:pt idx="3">
                    <c:v>12.156056313238063</c:v>
                  </c:pt>
                  <c:pt idx="4">
                    <c:v>4.3168801685889839</c:v>
                  </c:pt>
                </c:numCache>
              </c:numRef>
            </c:plus>
            <c:minus>
              <c:numRef>
                <c:f>'Ac225 Dose 200 nCi decay actual'!$AA$18:$AA$22</c:f>
                <c:numCache>
                  <c:formatCode>General</c:formatCode>
                  <c:ptCount val="5"/>
                  <c:pt idx="0">
                    <c:v>5.972295986053789E-2</c:v>
                  </c:pt>
                  <c:pt idx="1">
                    <c:v>2.3044268496195315</c:v>
                  </c:pt>
                  <c:pt idx="2">
                    <c:v>0</c:v>
                  </c:pt>
                  <c:pt idx="3">
                    <c:v>12.156056313238063</c:v>
                  </c:pt>
                  <c:pt idx="4">
                    <c:v>4.3168801685889839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actual'!$N$18:$N$22</c:f>
              <c:numCache>
                <c:formatCode>0.000</c:formatCode>
                <c:ptCount val="5"/>
                <c:pt idx="0">
                  <c:v>3.7458646512128264</c:v>
                </c:pt>
                <c:pt idx="1">
                  <c:v>15.156889774036559</c:v>
                </c:pt>
                <c:pt idx="2">
                  <c:v>0</c:v>
                </c:pt>
                <c:pt idx="3">
                  <c:v>15.730114225632368</c:v>
                </c:pt>
                <c:pt idx="4">
                  <c:v>12.335870526041791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7B8-445B-86A1-562A18B21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actual'!$D$18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actual'!$R$18:$AC$18</c:f>
                <c:numCache>
                  <c:formatCode>General</c:formatCode>
                  <c:ptCount val="12"/>
                  <c:pt idx="0">
                    <c:v>0.91091890236070638</c:v>
                  </c:pt>
                  <c:pt idx="1">
                    <c:v>11.945603565701589</c:v>
                  </c:pt>
                  <c:pt idx="2">
                    <c:v>2.7418769534512197</c:v>
                  </c:pt>
                  <c:pt idx="3">
                    <c:v>0.95562868767187881</c:v>
                  </c:pt>
                  <c:pt idx="4">
                    <c:v>2.5474414699444115</c:v>
                  </c:pt>
                  <c:pt idx="5">
                    <c:v>13.751201373477604</c:v>
                  </c:pt>
                  <c:pt idx="6">
                    <c:v>2.0661280234863977</c:v>
                  </c:pt>
                  <c:pt idx="7">
                    <c:v>0.53589901457625266</c:v>
                  </c:pt>
                  <c:pt idx="8">
                    <c:v>0.59091294501752667</c:v>
                  </c:pt>
                  <c:pt idx="9">
                    <c:v>5.972295986053789E-2</c:v>
                  </c:pt>
                </c:numCache>
              </c:numRef>
            </c:plus>
            <c:minus>
              <c:numRef>
                <c:f>'Ac225 Dose 200 nCi decay actual'!$R$18:$AC$18</c:f>
                <c:numCache>
                  <c:formatCode>General</c:formatCode>
                  <c:ptCount val="12"/>
                  <c:pt idx="0">
                    <c:v>0.91091890236070638</c:v>
                  </c:pt>
                  <c:pt idx="1">
                    <c:v>11.945603565701589</c:v>
                  </c:pt>
                  <c:pt idx="2">
                    <c:v>2.7418769534512197</c:v>
                  </c:pt>
                  <c:pt idx="3">
                    <c:v>0.95562868767187881</c:v>
                  </c:pt>
                  <c:pt idx="4">
                    <c:v>2.5474414699444115</c:v>
                  </c:pt>
                  <c:pt idx="5">
                    <c:v>13.751201373477604</c:v>
                  </c:pt>
                  <c:pt idx="6">
                    <c:v>2.0661280234863977</c:v>
                  </c:pt>
                  <c:pt idx="7">
                    <c:v>0.53589901457625266</c:v>
                  </c:pt>
                  <c:pt idx="8">
                    <c:v>0.59091294501752667</c:v>
                  </c:pt>
                  <c:pt idx="9">
                    <c:v>5.972295986053789E-2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actual'!$E$18:$N$18</c:f>
              <c:numCache>
                <c:formatCode>0.000</c:formatCode>
                <c:ptCount val="10"/>
                <c:pt idx="0">
                  <c:v>35.638200594332112</c:v>
                </c:pt>
                <c:pt idx="1">
                  <c:v>24.673320527613747</c:v>
                </c:pt>
                <c:pt idx="2">
                  <c:v>13.818458173806468</c:v>
                </c:pt>
                <c:pt idx="3">
                  <c:v>19.196500026922525</c:v>
                </c:pt>
                <c:pt idx="4">
                  <c:v>20.361689364889365</c:v>
                </c:pt>
                <c:pt idx="5">
                  <c:v>95.465720576056384</c:v>
                </c:pt>
                <c:pt idx="6">
                  <c:v>26.314188774027347</c:v>
                </c:pt>
                <c:pt idx="7">
                  <c:v>2.2425540738949175</c:v>
                </c:pt>
                <c:pt idx="8">
                  <c:v>4.4790270867326534</c:v>
                </c:pt>
                <c:pt idx="9">
                  <c:v>3.7458646512128264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1DF-9046-619F1C51E367}"/>
            </c:ext>
          </c:extLst>
        </c:ser>
        <c:ser>
          <c:idx val="1"/>
          <c:order val="1"/>
          <c:tx>
            <c:strRef>
              <c:f>'Ac225 Dose 200 nCi decay actual'!$D$19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actual'!$R$19:$AC$19</c:f>
                <c:numCache>
                  <c:formatCode>General</c:formatCode>
                  <c:ptCount val="12"/>
                  <c:pt idx="0">
                    <c:v>15.362023388854881</c:v>
                  </c:pt>
                  <c:pt idx="1">
                    <c:v>22.553923226517401</c:v>
                  </c:pt>
                  <c:pt idx="2">
                    <c:v>3.3453519815494022</c:v>
                  </c:pt>
                  <c:pt idx="3">
                    <c:v>7.8182996985219306</c:v>
                  </c:pt>
                  <c:pt idx="4">
                    <c:v>3.8094876011544092</c:v>
                  </c:pt>
                  <c:pt idx="5">
                    <c:v>69.192723592943793</c:v>
                  </c:pt>
                  <c:pt idx="6">
                    <c:v>18.711786392567646</c:v>
                  </c:pt>
                  <c:pt idx="7">
                    <c:v>0.56071957136615658</c:v>
                  </c:pt>
                  <c:pt idx="8">
                    <c:v>0.4869441900658425</c:v>
                  </c:pt>
                  <c:pt idx="9">
                    <c:v>2.3044268496195315</c:v>
                  </c:pt>
                </c:numCache>
              </c:numRef>
            </c:plus>
            <c:minus>
              <c:numRef>
                <c:f>'Ac225 Dose 200 nCi decay actual'!$R$19:$AC$19</c:f>
                <c:numCache>
                  <c:formatCode>General</c:formatCode>
                  <c:ptCount val="12"/>
                  <c:pt idx="0">
                    <c:v>15.362023388854881</c:v>
                  </c:pt>
                  <c:pt idx="1">
                    <c:v>22.553923226517401</c:v>
                  </c:pt>
                  <c:pt idx="2">
                    <c:v>3.3453519815494022</c:v>
                  </c:pt>
                  <c:pt idx="3">
                    <c:v>7.8182996985219306</c:v>
                  </c:pt>
                  <c:pt idx="4">
                    <c:v>3.8094876011544092</c:v>
                  </c:pt>
                  <c:pt idx="5">
                    <c:v>69.192723592943793</c:v>
                  </c:pt>
                  <c:pt idx="6">
                    <c:v>18.711786392567646</c:v>
                  </c:pt>
                  <c:pt idx="7">
                    <c:v>0.56071957136615658</c:v>
                  </c:pt>
                  <c:pt idx="8">
                    <c:v>0.4869441900658425</c:v>
                  </c:pt>
                  <c:pt idx="9">
                    <c:v>2.3044268496195315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actual'!$E$19:$N$19</c:f>
              <c:numCache>
                <c:formatCode>0.000</c:formatCode>
                <c:ptCount val="10"/>
                <c:pt idx="0">
                  <c:v>38.852256626865163</c:v>
                </c:pt>
                <c:pt idx="1">
                  <c:v>27.699937840591687</c:v>
                </c:pt>
                <c:pt idx="2">
                  <c:v>14.75113985774853</c:v>
                </c:pt>
                <c:pt idx="3">
                  <c:v>22.888210852432934</c:v>
                </c:pt>
                <c:pt idx="4">
                  <c:v>24.068675808889537</c:v>
                </c:pt>
                <c:pt idx="5">
                  <c:v>198.71127868016853</c:v>
                </c:pt>
                <c:pt idx="6">
                  <c:v>48.510689793850808</c:v>
                </c:pt>
                <c:pt idx="7">
                  <c:v>5.8071171513831938</c:v>
                </c:pt>
                <c:pt idx="8">
                  <c:v>6.1334512639931198</c:v>
                </c:pt>
                <c:pt idx="9">
                  <c:v>15.156889774036559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1DF-9046-619F1C51E367}"/>
            </c:ext>
          </c:extLst>
        </c:ser>
        <c:ser>
          <c:idx val="2"/>
          <c:order val="2"/>
          <c:tx>
            <c:strRef>
              <c:f>'Ac225 Dose 200 nCi decay actual'!$D$20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actual'!$R$20:$AC$20</c:f>
                <c:numCache>
                  <c:formatCode>General</c:formatCode>
                  <c:ptCount val="12"/>
                  <c:pt idx="0">
                    <c:v>2.0181078822480751</c:v>
                  </c:pt>
                  <c:pt idx="1">
                    <c:v>1.7351943594445012</c:v>
                  </c:pt>
                  <c:pt idx="2">
                    <c:v>1.2293615548202397</c:v>
                  </c:pt>
                  <c:pt idx="3">
                    <c:v>10.27631771424603</c:v>
                  </c:pt>
                  <c:pt idx="4">
                    <c:v>6.3803157826707571</c:v>
                  </c:pt>
                  <c:pt idx="5">
                    <c:v>116.65796308515061</c:v>
                  </c:pt>
                  <c:pt idx="6">
                    <c:v>2.2311883022730639</c:v>
                  </c:pt>
                  <c:pt idx="7">
                    <c:v>0.53338218307662821</c:v>
                  </c:pt>
                  <c:pt idx="8">
                    <c:v>0.35610357132019471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decay actual'!$R$20:$AC$20</c:f>
                <c:numCache>
                  <c:formatCode>General</c:formatCode>
                  <c:ptCount val="12"/>
                  <c:pt idx="0">
                    <c:v>2.0181078822480751</c:v>
                  </c:pt>
                  <c:pt idx="1">
                    <c:v>1.7351943594445012</c:v>
                  </c:pt>
                  <c:pt idx="2">
                    <c:v>1.2293615548202397</c:v>
                  </c:pt>
                  <c:pt idx="3">
                    <c:v>10.27631771424603</c:v>
                  </c:pt>
                  <c:pt idx="4">
                    <c:v>6.3803157826707571</c:v>
                  </c:pt>
                  <c:pt idx="5">
                    <c:v>116.65796308515061</c:v>
                  </c:pt>
                  <c:pt idx="6">
                    <c:v>2.2311883022730639</c:v>
                  </c:pt>
                  <c:pt idx="7">
                    <c:v>0.53338218307662821</c:v>
                  </c:pt>
                  <c:pt idx="8">
                    <c:v>0.35610357132019471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actual'!$E$20:$N$20</c:f>
              <c:numCache>
                <c:formatCode>0.000</c:formatCode>
                <c:ptCount val="10"/>
                <c:pt idx="0">
                  <c:v>4.6679947247666176</c:v>
                </c:pt>
                <c:pt idx="1">
                  <c:v>7.2856265295197842</c:v>
                </c:pt>
                <c:pt idx="2">
                  <c:v>7.7644690571017509</c:v>
                </c:pt>
                <c:pt idx="3">
                  <c:v>19.693788857849015</c:v>
                </c:pt>
                <c:pt idx="4">
                  <c:v>23.988395695952217</c:v>
                </c:pt>
                <c:pt idx="5">
                  <c:v>229.66597177991272</c:v>
                </c:pt>
                <c:pt idx="6">
                  <c:v>54.510291757037898</c:v>
                </c:pt>
                <c:pt idx="7">
                  <c:v>5.6798225012637849</c:v>
                </c:pt>
                <c:pt idx="8">
                  <c:v>5.9227727925168212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1DF-9046-619F1C51E367}"/>
            </c:ext>
          </c:extLst>
        </c:ser>
        <c:ser>
          <c:idx val="3"/>
          <c:order val="3"/>
          <c:tx>
            <c:strRef>
              <c:f>'Ac225 Dose 200 nCi decay actual'!$D$21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actual'!$R$21:$AC$21</c:f>
                <c:numCache>
                  <c:formatCode>General</c:formatCode>
                  <c:ptCount val="12"/>
                  <c:pt idx="0">
                    <c:v>3.5858412479483716E-2</c:v>
                  </c:pt>
                  <c:pt idx="1">
                    <c:v>1.1093808632476527</c:v>
                  </c:pt>
                  <c:pt idx="2">
                    <c:v>1.5695942291983285</c:v>
                  </c:pt>
                  <c:pt idx="3">
                    <c:v>0.32841298126730023</c:v>
                  </c:pt>
                  <c:pt idx="4">
                    <c:v>0.32715872811999896</c:v>
                  </c:pt>
                  <c:pt idx="5">
                    <c:v>164.97715137217583</c:v>
                  </c:pt>
                  <c:pt idx="6">
                    <c:v>3.6984997928284975</c:v>
                  </c:pt>
                  <c:pt idx="7">
                    <c:v>0.32730453415379374</c:v>
                  </c:pt>
                  <c:pt idx="8">
                    <c:v>5.9235690563707033E-2</c:v>
                  </c:pt>
                  <c:pt idx="9">
                    <c:v>12.156056313238063</c:v>
                  </c:pt>
                </c:numCache>
              </c:numRef>
            </c:plus>
            <c:minus>
              <c:numRef>
                <c:f>'Ac225 Dose 200 nCi decay actual'!$R$21:$AC$21</c:f>
                <c:numCache>
                  <c:formatCode>General</c:formatCode>
                  <c:ptCount val="12"/>
                  <c:pt idx="0">
                    <c:v>3.5858412479483716E-2</c:v>
                  </c:pt>
                  <c:pt idx="1">
                    <c:v>1.1093808632476527</c:v>
                  </c:pt>
                  <c:pt idx="2">
                    <c:v>1.5695942291983285</c:v>
                  </c:pt>
                  <c:pt idx="3">
                    <c:v>0.32841298126730023</c:v>
                  </c:pt>
                  <c:pt idx="4">
                    <c:v>0.32715872811999896</c:v>
                  </c:pt>
                  <c:pt idx="5">
                    <c:v>164.97715137217583</c:v>
                  </c:pt>
                  <c:pt idx="6">
                    <c:v>3.6984997928284975</c:v>
                  </c:pt>
                  <c:pt idx="7">
                    <c:v>0.32730453415379374</c:v>
                  </c:pt>
                  <c:pt idx="8">
                    <c:v>5.9235690563707033E-2</c:v>
                  </c:pt>
                  <c:pt idx="9">
                    <c:v>12.156056313238063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actual'!$E$21:$N$21</c:f>
              <c:numCache>
                <c:formatCode>0.000</c:formatCode>
                <c:ptCount val="10"/>
                <c:pt idx="0">
                  <c:v>0.29861152802163904</c:v>
                </c:pt>
                <c:pt idx="1">
                  <c:v>5.7061883996022829</c:v>
                </c:pt>
                <c:pt idx="2">
                  <c:v>3.3709572264896712</c:v>
                </c:pt>
                <c:pt idx="3">
                  <c:v>2.8019817662909499</c:v>
                </c:pt>
                <c:pt idx="4">
                  <c:v>6.2507766657863284</c:v>
                </c:pt>
                <c:pt idx="5">
                  <c:v>325.26163775916064</c:v>
                </c:pt>
                <c:pt idx="6">
                  <c:v>41.209837332943316</c:v>
                </c:pt>
                <c:pt idx="7">
                  <c:v>2.6822839779714887</c:v>
                </c:pt>
                <c:pt idx="8">
                  <c:v>3.7261390039619964</c:v>
                </c:pt>
                <c:pt idx="9">
                  <c:v>15.730114225632368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1DF-9046-619F1C51E367}"/>
            </c:ext>
          </c:extLst>
        </c:ser>
        <c:ser>
          <c:idx val="4"/>
          <c:order val="4"/>
          <c:tx>
            <c:strRef>
              <c:f>'Ac225 Dose 200 nCi decay actual'!$D$22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actual'!$R$22:$AC$22</c:f>
                <c:numCache>
                  <c:formatCode>General</c:formatCode>
                  <c:ptCount val="12"/>
                  <c:pt idx="0">
                    <c:v>3.6522043292953665E-2</c:v>
                  </c:pt>
                  <c:pt idx="1">
                    <c:v>0.24247775916903719</c:v>
                  </c:pt>
                  <c:pt idx="2">
                    <c:v>0.80166887810659848</c:v>
                  </c:pt>
                  <c:pt idx="3">
                    <c:v>1.529933898599237</c:v>
                  </c:pt>
                  <c:pt idx="4">
                    <c:v>1.1090720542813455</c:v>
                  </c:pt>
                  <c:pt idx="5">
                    <c:v>117.53133048484557</c:v>
                  </c:pt>
                  <c:pt idx="6">
                    <c:v>3.4856537010538591</c:v>
                  </c:pt>
                  <c:pt idx="7">
                    <c:v>0.23122146546677216</c:v>
                  </c:pt>
                  <c:pt idx="8">
                    <c:v>0.26922021923349942</c:v>
                  </c:pt>
                  <c:pt idx="9">
                    <c:v>4.3168801685889839</c:v>
                  </c:pt>
                </c:numCache>
              </c:numRef>
            </c:plus>
            <c:minus>
              <c:numRef>
                <c:f>'Ac225 Dose 200 nCi decay actual'!$R$22:$AC$22</c:f>
                <c:numCache>
                  <c:formatCode>General</c:formatCode>
                  <c:ptCount val="12"/>
                  <c:pt idx="0">
                    <c:v>3.6522043292953665E-2</c:v>
                  </c:pt>
                  <c:pt idx="1">
                    <c:v>0.24247775916903719</c:v>
                  </c:pt>
                  <c:pt idx="2">
                    <c:v>0.80166887810659848</c:v>
                  </c:pt>
                  <c:pt idx="3">
                    <c:v>1.529933898599237</c:v>
                  </c:pt>
                  <c:pt idx="4">
                    <c:v>1.1090720542813455</c:v>
                  </c:pt>
                  <c:pt idx="5">
                    <c:v>117.53133048484557</c:v>
                  </c:pt>
                  <c:pt idx="6">
                    <c:v>3.4856537010538591</c:v>
                  </c:pt>
                  <c:pt idx="7">
                    <c:v>0.23122146546677216</c:v>
                  </c:pt>
                  <c:pt idx="8">
                    <c:v>0.26922021923349942</c:v>
                  </c:pt>
                  <c:pt idx="9">
                    <c:v>4.3168801685889839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actual'!$E$22:$N$22</c:f>
              <c:numCache>
                <c:formatCode>0.000</c:formatCode>
                <c:ptCount val="10"/>
                <c:pt idx="0">
                  <c:v>0.12090654747462731</c:v>
                </c:pt>
                <c:pt idx="1">
                  <c:v>2.823229347814562</c:v>
                </c:pt>
                <c:pt idx="2">
                  <c:v>3.7158287917340003</c:v>
                </c:pt>
                <c:pt idx="3">
                  <c:v>4.4626425648623069</c:v>
                </c:pt>
                <c:pt idx="4">
                  <c:v>5.3918956040813431</c:v>
                </c:pt>
                <c:pt idx="5">
                  <c:v>312.05449193604119</c:v>
                </c:pt>
                <c:pt idx="6">
                  <c:v>45.25949762903592</c:v>
                </c:pt>
                <c:pt idx="7">
                  <c:v>2.5403341210360719</c:v>
                </c:pt>
                <c:pt idx="8">
                  <c:v>3.6813703327272855</c:v>
                </c:pt>
                <c:pt idx="9">
                  <c:v>12.335870526041791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1DF-9046-619F1C51E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actual'!$D$22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FE-4974-B76A-10E94E2AA86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FE-4974-B76A-10E94E2AA86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4FE-4974-B76A-10E94E2AA86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4FE-4974-B76A-10E94E2AA86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4FE-4974-B76A-10E94E2AA86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4FE-4974-B76A-10E94E2AA86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4FE-4974-B76A-10E94E2AA86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4FE-4974-B76A-10E94E2AA86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4FE-4974-B76A-10E94E2AA86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4FE-4974-B76A-10E94E2AA86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4FE-4974-B76A-10E94E2AA86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4FE-4974-B76A-10E94E2AA86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actual'!$R$22:$AC$22</c:f>
                <c:numCache>
                  <c:formatCode>General</c:formatCode>
                  <c:ptCount val="12"/>
                  <c:pt idx="0">
                    <c:v>3.6522043292953665E-2</c:v>
                  </c:pt>
                  <c:pt idx="1">
                    <c:v>0.24247775916903719</c:v>
                  </c:pt>
                  <c:pt idx="2">
                    <c:v>0.80166887810659848</c:v>
                  </c:pt>
                  <c:pt idx="3">
                    <c:v>1.529933898599237</c:v>
                  </c:pt>
                  <c:pt idx="4">
                    <c:v>1.1090720542813455</c:v>
                  </c:pt>
                  <c:pt idx="5">
                    <c:v>117.53133048484557</c:v>
                  </c:pt>
                  <c:pt idx="6">
                    <c:v>3.4856537010538591</c:v>
                  </c:pt>
                  <c:pt idx="7">
                    <c:v>0.23122146546677216</c:v>
                  </c:pt>
                  <c:pt idx="8">
                    <c:v>0.26922021923349942</c:v>
                  </c:pt>
                  <c:pt idx="9">
                    <c:v>4.3168801685889839</c:v>
                  </c:pt>
                </c:numCache>
              </c:numRef>
            </c:plus>
            <c:minus>
              <c:numRef>
                <c:f>'Ac225 Dose 200 nCi decay actual'!$R$22:$AC$22</c:f>
                <c:numCache>
                  <c:formatCode>General</c:formatCode>
                  <c:ptCount val="12"/>
                  <c:pt idx="0">
                    <c:v>3.6522043292953665E-2</c:v>
                  </c:pt>
                  <c:pt idx="1">
                    <c:v>0.24247775916903719</c:v>
                  </c:pt>
                  <c:pt idx="2">
                    <c:v>0.80166887810659848</c:v>
                  </c:pt>
                  <c:pt idx="3">
                    <c:v>1.529933898599237</c:v>
                  </c:pt>
                  <c:pt idx="4">
                    <c:v>1.1090720542813455</c:v>
                  </c:pt>
                  <c:pt idx="5">
                    <c:v>117.53133048484557</c:v>
                  </c:pt>
                  <c:pt idx="6">
                    <c:v>3.4856537010538591</c:v>
                  </c:pt>
                  <c:pt idx="7">
                    <c:v>0.23122146546677216</c:v>
                  </c:pt>
                  <c:pt idx="8">
                    <c:v>0.26922021923349942</c:v>
                  </c:pt>
                  <c:pt idx="9">
                    <c:v>4.3168801685889839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actual'!$E$22:$N$22</c:f>
              <c:numCache>
                <c:formatCode>0.000</c:formatCode>
                <c:ptCount val="10"/>
                <c:pt idx="0">
                  <c:v>0.12090654747462731</c:v>
                </c:pt>
                <c:pt idx="1">
                  <c:v>2.823229347814562</c:v>
                </c:pt>
                <c:pt idx="2">
                  <c:v>3.7158287917340003</c:v>
                </c:pt>
                <c:pt idx="3">
                  <c:v>4.4626425648623069</c:v>
                </c:pt>
                <c:pt idx="4">
                  <c:v>5.3918956040813431</c:v>
                </c:pt>
                <c:pt idx="5">
                  <c:v>312.05449193604119</c:v>
                </c:pt>
                <c:pt idx="6">
                  <c:v>45.25949762903592</c:v>
                </c:pt>
                <c:pt idx="7">
                  <c:v>2.5403341210360719</c:v>
                </c:pt>
                <c:pt idx="8">
                  <c:v>3.6813703327272855</c:v>
                </c:pt>
                <c:pt idx="9">
                  <c:v>12.335870526041791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4FE-4974-B76A-10E94E2AA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9154304"/>
        <c:axId val="519156096"/>
      </c:barChart>
      <c:catAx>
        <c:axId val="51915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6096"/>
        <c:crosses val="autoZero"/>
        <c:auto val="1"/>
        <c:lblAlgn val="ctr"/>
        <c:lblOffset val="100"/>
        <c:noMultiLvlLbl val="0"/>
      </c:catAx>
      <c:valAx>
        <c:axId val="519156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actual'!$E$86:$E$167</c:f>
              <c:numCache>
                <c:formatCode>General</c:formatCode>
                <c:ptCount val="82"/>
                <c:pt idx="0">
                  <c:v>0</c:v>
                </c:pt>
                <c:pt idx="1">
                  <c:v>35.638200594332098</c:v>
                </c:pt>
                <c:pt idx="2">
                  <c:v>36.8189233034418</c:v>
                </c:pt>
                <c:pt idx="3">
                  <c:v>37.655828259066602</c:v>
                </c:pt>
                <c:pt idx="4">
                  <c:v>38.337657155312499</c:v>
                </c:pt>
                <c:pt idx="5">
                  <c:v>37.9082054431966</c:v>
                </c:pt>
                <c:pt idx="6">
                  <c:v>33.579237317111399</c:v>
                </c:pt>
                <c:pt idx="7">
                  <c:v>26.959216699622299</c:v>
                </c:pt>
                <c:pt idx="8">
                  <c:v>19.403112861186301</c:v>
                </c:pt>
                <c:pt idx="9">
                  <c:v>12.265895072260401</c:v>
                </c:pt>
                <c:pt idx="10">
                  <c:v>6.9025326033015002</c:v>
                </c:pt>
                <c:pt idx="11">
                  <c:v>4.6679947247666203</c:v>
                </c:pt>
                <c:pt idx="12">
                  <c:v>4.4525271518586402</c:v>
                </c:pt>
                <c:pt idx="13">
                  <c:v>4.1201905564773398</c:v>
                </c:pt>
                <c:pt idx="14">
                  <c:v>3.8029804074003501</c:v>
                </c:pt>
                <c:pt idx="15">
                  <c:v>3.5007261078463401</c:v>
                </c:pt>
                <c:pt idx="16">
                  <c:v>3.10923317238219</c:v>
                </c:pt>
                <c:pt idx="17">
                  <c:v>2.7772143785985399</c:v>
                </c:pt>
                <c:pt idx="18">
                  <c:v>2.46759782886283</c:v>
                </c:pt>
                <c:pt idx="19">
                  <c:v>2.1800503263365298</c:v>
                </c:pt>
                <c:pt idx="20">
                  <c:v>1.9142386741811099</c:v>
                </c:pt>
                <c:pt idx="21">
                  <c:v>1.66982967555805</c:v>
                </c:pt>
                <c:pt idx="22">
                  <c:v>1.4464901336288201</c:v>
                </c:pt>
                <c:pt idx="23">
                  <c:v>1.2438868515549</c:v>
                </c:pt>
                <c:pt idx="24">
                  <c:v>1.0616866324977601</c:v>
                </c:pt>
                <c:pt idx="25">
                  <c:v>0.89955627961887197</c:v>
                </c:pt>
                <c:pt idx="26">
                  <c:v>0.75716259607971403</c:v>
                </c:pt>
                <c:pt idx="27">
                  <c:v>0.63417238504175799</c:v>
                </c:pt>
                <c:pt idx="28">
                  <c:v>0.530252449666481</c:v>
                </c:pt>
                <c:pt idx="29">
                  <c:v>0.44506959311535599</c:v>
                </c:pt>
                <c:pt idx="30">
                  <c:v>0.37829061854985702</c:v>
                </c:pt>
                <c:pt idx="31">
                  <c:v>0.32958232913146002</c:v>
                </c:pt>
                <c:pt idx="32">
                  <c:v>0.29861152802163898</c:v>
                </c:pt>
                <c:pt idx="33">
                  <c:v>0.27709256553352402</c:v>
                </c:pt>
                <c:pt idx="34">
                  <c:v>0.25696192320593297</c:v>
                </c:pt>
                <c:pt idx="35">
                  <c:v>0.238219601038866</c:v>
                </c:pt>
                <c:pt idx="36">
                  <c:v>0.220865599032321</c:v>
                </c:pt>
                <c:pt idx="37">
                  <c:v>0.20489991718630099</c:v>
                </c:pt>
                <c:pt idx="38">
                  <c:v>0.19032255550080401</c:v>
                </c:pt>
                <c:pt idx="39">
                  <c:v>0.17713351397582999</c:v>
                </c:pt>
                <c:pt idx="40">
                  <c:v>0.16533279261138001</c:v>
                </c:pt>
                <c:pt idx="41">
                  <c:v>0.15492039140745401</c:v>
                </c:pt>
                <c:pt idx="42">
                  <c:v>0.14589631036405101</c:v>
                </c:pt>
                <c:pt idx="43">
                  <c:v>0.138260549481171</c:v>
                </c:pt>
                <c:pt idx="44">
                  <c:v>0.132013108758816</c:v>
                </c:pt>
                <c:pt idx="45">
                  <c:v>0.12715398819698301</c:v>
                </c:pt>
                <c:pt idx="46">
                  <c:v>0.123683187795674</c:v>
                </c:pt>
                <c:pt idx="47">
                  <c:v>0.121600707554889</c:v>
                </c:pt>
                <c:pt idx="48">
                  <c:v>0.12090654747462699</c:v>
                </c:pt>
                <c:pt idx="49">
                  <c:v>0.12090654747462699</c:v>
                </c:pt>
                <c:pt idx="50">
                  <c:v>0.11843227212909024</c:v>
                </c:pt>
                <c:pt idx="51">
                  <c:v>0.11598205787294395</c:v>
                </c:pt>
                <c:pt idx="52">
                  <c:v>0.11437798898167963</c:v>
                </c:pt>
                <c:pt idx="53">
                  <c:v>0.10667846055633957</c:v>
                </c:pt>
                <c:pt idx="54">
                  <c:v>9.7848066203730502E-2</c:v>
                </c:pt>
                <c:pt idx="55">
                  <c:v>9.2634843140770196E-2</c:v>
                </c:pt>
                <c:pt idx="56">
                  <c:v>8.6539384260326868E-2</c:v>
                </c:pt>
                <c:pt idx="57">
                  <c:v>8.0736668329300779E-2</c:v>
                </c:pt>
                <c:pt idx="58">
                  <c:v>7.5302888431998727E-2</c:v>
                </c:pt>
                <c:pt idx="59">
                  <c:v>7.0217993665413328E-2</c:v>
                </c:pt>
                <c:pt idx="60">
                  <c:v>6.5485994121975963E-2</c:v>
                </c:pt>
                <c:pt idx="61">
                  <c:v>6.1074808410688596E-2</c:v>
                </c:pt>
                <c:pt idx="62">
                  <c:v>4.310925560542344E-2</c:v>
                </c:pt>
                <c:pt idx="63">
                  <c:v>3.0232610732340001E-2</c:v>
                </c:pt>
                <c:pt idx="64">
                  <c:v>1.5158401559347374E-2</c:v>
                </c:pt>
                <c:pt idx="65">
                  <c:v>7.5551345879955271E-3</c:v>
                </c:pt>
                <c:pt idx="66">
                  <c:v>3.7655342148382696E-3</c:v>
                </c:pt>
                <c:pt idx="67">
                  <c:v>1.3233493066165448E-3</c:v>
                </c:pt>
                <c:pt idx="68">
                  <c:v>2.3218724871980313E-4</c:v>
                </c:pt>
                <c:pt idx="69">
                  <c:v>4.0101355158948144E-5</c:v>
                </c:pt>
                <c:pt idx="70">
                  <c:v>7.2182314203579331E-6</c:v>
                </c:pt>
                <c:pt idx="71">
                  <c:v>1.2814913067103864E-6</c:v>
                </c:pt>
                <c:pt idx="72">
                  <c:v>2.243703669490512E-7</c:v>
                </c:pt>
                <c:pt idx="73">
                  <c:v>3.9557631410412491E-8</c:v>
                </c:pt>
                <c:pt idx="74">
                  <c:v>6.6434016137728262E-9</c:v>
                </c:pt>
                <c:pt idx="75">
                  <c:v>2.1354943695089458E-10</c:v>
                </c:pt>
                <c:pt idx="76">
                  <c:v>2.2904005232348336E-12</c:v>
                </c:pt>
                <c:pt idx="77">
                  <c:v>2.045983587581447E-23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E-4962-B721-0405218CA40C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actual'!$E$61:$E$65</c:f>
              <c:numCache>
                <c:formatCode>0.000</c:formatCode>
                <c:ptCount val="5"/>
                <c:pt idx="0">
                  <c:v>35.638200594332112</c:v>
                </c:pt>
                <c:pt idx="1">
                  <c:v>38.852256626865163</c:v>
                </c:pt>
                <c:pt idx="2">
                  <c:v>4.6679947247666176</c:v>
                </c:pt>
                <c:pt idx="3">
                  <c:v>0.29861152802163904</c:v>
                </c:pt>
                <c:pt idx="4">
                  <c:v>0.12090654747462731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3E-4962-B721-0405218CA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actual'!$F$86:$F$167</c:f>
              <c:numCache>
                <c:formatCode>General</c:formatCode>
                <c:ptCount val="82"/>
                <c:pt idx="0">
                  <c:v>0</c:v>
                </c:pt>
                <c:pt idx="1">
                  <c:v>24.673320527613701</c:v>
                </c:pt>
                <c:pt idx="2">
                  <c:v>25.752143208497099</c:v>
                </c:pt>
                <c:pt idx="3">
                  <c:v>26.542698855283799</c:v>
                </c:pt>
                <c:pt idx="4">
                  <c:v>27.1982817907775</c:v>
                </c:pt>
                <c:pt idx="5">
                  <c:v>27.133075438271401</c:v>
                </c:pt>
                <c:pt idx="6">
                  <c:v>24.534880419016702</c:v>
                </c:pt>
                <c:pt idx="7">
                  <c:v>20.5646422792517</c:v>
                </c:pt>
                <c:pt idx="8">
                  <c:v>16.038479419698099</c:v>
                </c:pt>
                <c:pt idx="9">
                  <c:v>11.772510241077301</c:v>
                </c:pt>
                <c:pt idx="10">
                  <c:v>8.5828531441106595</c:v>
                </c:pt>
                <c:pt idx="11">
                  <c:v>7.2856265295197797</c:v>
                </c:pt>
                <c:pt idx="12">
                  <c:v>7.2092895385515297</c:v>
                </c:pt>
                <c:pt idx="13">
                  <c:v>7.0976546209667601</c:v>
                </c:pt>
                <c:pt idx="14">
                  <c:v>6.9980394799782299</c:v>
                </c:pt>
                <c:pt idx="15">
                  <c:v>6.9094057690646</c:v>
                </c:pt>
                <c:pt idx="16">
                  <c:v>6.8035576795258201</c:v>
                </c:pt>
                <c:pt idx="17">
                  <c:v>6.7213736320212103</c:v>
                </c:pt>
                <c:pt idx="18">
                  <c:v>6.6504668094152599</c:v>
                </c:pt>
                <c:pt idx="19">
                  <c:v>6.5888091911585303</c:v>
                </c:pt>
                <c:pt idx="20">
                  <c:v>6.5343727567015799</c:v>
                </c:pt>
                <c:pt idx="21">
                  <c:v>6.4851294854949497</c:v>
                </c:pt>
                <c:pt idx="22">
                  <c:v>6.4390513569892001</c:v>
                </c:pt>
                <c:pt idx="23">
                  <c:v>6.3941103506348904</c:v>
                </c:pt>
                <c:pt idx="24">
                  <c:v>6.3482784458825696</c:v>
                </c:pt>
                <c:pt idx="25">
                  <c:v>6.2995276221827998</c:v>
                </c:pt>
                <c:pt idx="26">
                  <c:v>6.2458298589861299</c:v>
                </c:pt>
                <c:pt idx="27">
                  <c:v>6.1851571357431201</c:v>
                </c:pt>
                <c:pt idx="28">
                  <c:v>6.1154814319043096</c:v>
                </c:pt>
                <c:pt idx="29">
                  <c:v>6.0347747269202703</c:v>
                </c:pt>
                <c:pt idx="30">
                  <c:v>5.9410090002415501</c:v>
                </c:pt>
                <c:pt idx="31">
                  <c:v>5.8321562313186996</c:v>
                </c:pt>
                <c:pt idx="32">
                  <c:v>5.7061883996022802</c:v>
                </c:pt>
                <c:pt idx="33">
                  <c:v>5.5681755564659099</c:v>
                </c:pt>
                <c:pt idx="34">
                  <c:v>5.4245397669828197</c:v>
                </c:pt>
                <c:pt idx="35">
                  <c:v>5.2752810311530096</c:v>
                </c:pt>
                <c:pt idx="36">
                  <c:v>5.1203993489765001</c:v>
                </c:pt>
                <c:pt idx="37">
                  <c:v>4.95989472045326</c:v>
                </c:pt>
                <c:pt idx="38">
                  <c:v>4.7937671455833204</c:v>
                </c:pt>
                <c:pt idx="39">
                  <c:v>4.6220166243666601</c:v>
                </c:pt>
                <c:pt idx="40">
                  <c:v>4.4446431568032798</c:v>
                </c:pt>
                <c:pt idx="41">
                  <c:v>4.2616467428931903</c:v>
                </c:pt>
                <c:pt idx="42">
                  <c:v>4.0730273826363899</c:v>
                </c:pt>
                <c:pt idx="43">
                  <c:v>3.8787850760328699</c:v>
                </c:pt>
                <c:pt idx="44">
                  <c:v>3.6789198230826399</c:v>
                </c:pt>
                <c:pt idx="45">
                  <c:v>3.4734316237856899</c:v>
                </c:pt>
                <c:pt idx="46">
                  <c:v>3.2623204781420299</c:v>
                </c:pt>
                <c:pt idx="47">
                  <c:v>3.0455863861516499</c:v>
                </c:pt>
                <c:pt idx="48">
                  <c:v>2.8232293478145598</c:v>
                </c:pt>
                <c:pt idx="49">
                  <c:v>2.8232293478145598</c:v>
                </c:pt>
                <c:pt idx="50">
                  <c:v>2.7654537606689642</c:v>
                </c:pt>
                <c:pt idx="51">
                  <c:v>2.7082400121923778</c:v>
                </c:pt>
                <c:pt idx="52">
                  <c:v>2.6707841881338483</c:v>
                </c:pt>
                <c:pt idx="53">
                  <c:v>2.4909962852552705</c:v>
                </c:pt>
                <c:pt idx="54">
                  <c:v>2.2848020880858102</c:v>
                </c:pt>
                <c:pt idx="55">
                  <c:v>2.1630706793617138</c:v>
                </c:pt>
                <c:pt idx="56">
                  <c:v>2.0207386158043135</c:v>
                </c:pt>
                <c:pt idx="57">
                  <c:v>1.8852422489351663</c:v>
                </c:pt>
                <c:pt idx="58">
                  <c:v>1.7583607260064986</c:v>
                </c:pt>
                <c:pt idx="59">
                  <c:v>1.6396258482399724</c:v>
                </c:pt>
                <c:pt idx="60">
                  <c:v>1.5291312533324379</c:v>
                </c:pt>
                <c:pt idx="61">
                  <c:v>1.4261278244951352</c:v>
                </c:pt>
                <c:pt idx="62">
                  <c:v>1.0066230334896613</c:v>
                </c:pt>
                <c:pt idx="63">
                  <c:v>0.70594682970752853</c:v>
                </c:pt>
                <c:pt idx="64">
                  <c:v>0.35395638236455662</c:v>
                </c:pt>
                <c:pt idx="65">
                  <c:v>0.17641623337225842</c:v>
                </c:pt>
                <c:pt idx="66">
                  <c:v>8.7927138170596053E-2</c:v>
                </c:pt>
                <c:pt idx="67">
                  <c:v>3.0900879049862259E-2</c:v>
                </c:pt>
                <c:pt idx="68">
                  <c:v>5.4216902927579783E-3</c:v>
                </c:pt>
                <c:pt idx="69">
                  <c:v>9.3638702896248151E-4</c:v>
                </c:pt>
                <c:pt idx="70">
                  <c:v>1.6854937313918667E-4</c:v>
                </c:pt>
                <c:pt idx="71">
                  <c:v>2.9923473473041157E-5</c:v>
                </c:pt>
                <c:pt idx="72">
                  <c:v>5.239162129606063E-6</c:v>
                </c:pt>
                <c:pt idx="73">
                  <c:v>9.2369080302573703E-7</c:v>
                </c:pt>
                <c:pt idx="74">
                  <c:v>1.5512680493385259E-7</c:v>
                </c:pt>
                <c:pt idx="75">
                  <c:v>4.9864879132005874E-9</c:v>
                </c:pt>
                <c:pt idx="76">
                  <c:v>5.3482016569891763E-11</c:v>
                </c:pt>
                <c:pt idx="77">
                  <c:v>4.7774756870127741E-22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B-4E49-B99B-CDD11B7C50CB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actual'!$F$61:$F$65</c:f>
              <c:numCache>
                <c:formatCode>0.000</c:formatCode>
                <c:ptCount val="5"/>
                <c:pt idx="0">
                  <c:v>24.673320527613747</c:v>
                </c:pt>
                <c:pt idx="1">
                  <c:v>27.699937840591687</c:v>
                </c:pt>
                <c:pt idx="2">
                  <c:v>7.2856265295197842</c:v>
                </c:pt>
                <c:pt idx="3">
                  <c:v>5.7061883996022829</c:v>
                </c:pt>
                <c:pt idx="4">
                  <c:v>2.823229347814562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5B-4E49-B99B-CDD11B7C5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actual'!$H$86:$H$167</c:f>
              <c:numCache>
                <c:formatCode>General</c:formatCode>
                <c:ptCount val="82"/>
                <c:pt idx="0">
                  <c:v>0</c:v>
                </c:pt>
                <c:pt idx="1">
                  <c:v>19.1965000269225</c:v>
                </c:pt>
                <c:pt idx="2">
                  <c:v>20.4514896403047</c:v>
                </c:pt>
                <c:pt idx="3">
                  <c:v>21.420298342935499</c:v>
                </c:pt>
                <c:pt idx="4">
                  <c:v>22.2448590002824</c:v>
                </c:pt>
                <c:pt idx="5">
                  <c:v>22.827029393490999</c:v>
                </c:pt>
                <c:pt idx="6">
                  <c:v>22.536282191333399</c:v>
                </c:pt>
                <c:pt idx="7">
                  <c:v>22.065239450674401</c:v>
                </c:pt>
                <c:pt idx="8">
                  <c:v>21.479684959255302</c:v>
                </c:pt>
                <c:pt idx="9">
                  <c:v>20.845402504817201</c:v>
                </c:pt>
                <c:pt idx="10">
                  <c:v>20.2281758751013</c:v>
                </c:pt>
                <c:pt idx="11">
                  <c:v>19.693788857849</c:v>
                </c:pt>
                <c:pt idx="12">
                  <c:v>19.214862871287998</c:v>
                </c:pt>
                <c:pt idx="13">
                  <c:v>18.418297806126599</c:v>
                </c:pt>
                <c:pt idx="14">
                  <c:v>17.5894812837975</c:v>
                </c:pt>
                <c:pt idx="15">
                  <c:v>16.734151048778902</c:v>
                </c:pt>
                <c:pt idx="16">
                  <c:v>15.5253197976467</c:v>
                </c:pt>
                <c:pt idx="17">
                  <c:v>14.4048480398171</c:v>
                </c:pt>
                <c:pt idx="18">
                  <c:v>13.2754475492443</c:v>
                </c:pt>
                <c:pt idx="19">
                  <c:v>12.1483248581123</c:v>
                </c:pt>
                <c:pt idx="20">
                  <c:v>11.0346864986052</c:v>
                </c:pt>
                <c:pt idx="21">
                  <c:v>9.9457390029072599</c:v>
                </c:pt>
                <c:pt idx="22">
                  <c:v>8.8926889032024992</c:v>
                </c:pt>
                <c:pt idx="23">
                  <c:v>7.8867427316750902</c:v>
                </c:pt>
                <c:pt idx="24">
                  <c:v>6.9391070205091596</c:v>
                </c:pt>
                <c:pt idx="25">
                  <c:v>6.06098830188885</c:v>
                </c:pt>
                <c:pt idx="26">
                  <c:v>5.2635931079982798</c:v>
                </c:pt>
                <c:pt idx="27">
                  <c:v>4.5581279710215901</c:v>
                </c:pt>
                <c:pt idx="28">
                  <c:v>3.9557994231429099</c:v>
                </c:pt>
                <c:pt idx="29">
                  <c:v>3.4678139965463801</c:v>
                </c:pt>
                <c:pt idx="30">
                  <c:v>3.1053782234161198</c:v>
                </c:pt>
                <c:pt idx="31">
                  <c:v>2.87969863593626</c:v>
                </c:pt>
                <c:pt idx="32">
                  <c:v>2.8019817662909499</c:v>
                </c:pt>
                <c:pt idx="33">
                  <c:v>2.8084687225353702</c:v>
                </c:pt>
                <c:pt idx="34">
                  <c:v>2.8279295912686302</c:v>
                </c:pt>
                <c:pt idx="35">
                  <c:v>2.8603643724907202</c:v>
                </c:pt>
                <c:pt idx="36">
                  <c:v>2.9057730662016601</c:v>
                </c:pt>
                <c:pt idx="37">
                  <c:v>2.96415567240143</c:v>
                </c:pt>
                <c:pt idx="38">
                  <c:v>3.0355121910900502</c:v>
                </c:pt>
                <c:pt idx="39">
                  <c:v>3.1198426222675</c:v>
                </c:pt>
                <c:pt idx="40">
                  <c:v>3.2171469659337899</c:v>
                </c:pt>
                <c:pt idx="41">
                  <c:v>3.32742522208892</c:v>
                </c:pt>
                <c:pt idx="42">
                  <c:v>3.4506773907328898</c:v>
                </c:pt>
                <c:pt idx="43">
                  <c:v>3.58690347186569</c:v>
                </c:pt>
                <c:pt idx="44">
                  <c:v>3.7361034654873402</c:v>
                </c:pt>
                <c:pt idx="45">
                  <c:v>3.8982773715978198</c:v>
                </c:pt>
                <c:pt idx="46">
                  <c:v>4.0734251901971499</c:v>
                </c:pt>
                <c:pt idx="47">
                  <c:v>4.2615469212853103</c:v>
                </c:pt>
                <c:pt idx="48">
                  <c:v>4.4626425648623096</c:v>
                </c:pt>
                <c:pt idx="49">
                  <c:v>4.4626425648623096</c:v>
                </c:pt>
                <c:pt idx="50">
                  <c:v>4.3713174323131492</c:v>
                </c:pt>
                <c:pt idx="51">
                  <c:v>4.2808803909709043</c:v>
                </c:pt>
                <c:pt idx="52">
                  <c:v>4.2216744483594848</c:v>
                </c:pt>
                <c:pt idx="53">
                  <c:v>3.9374860069725486</c:v>
                </c:pt>
                <c:pt idx="54">
                  <c:v>3.6115574735261462</c:v>
                </c:pt>
                <c:pt idx="55">
                  <c:v>3.4191381908088827</c:v>
                </c:pt>
                <c:pt idx="56">
                  <c:v>3.194155716158841</c:v>
                </c:pt>
                <c:pt idx="57">
                  <c:v>2.9799783399415936</c:v>
                </c:pt>
                <c:pt idx="58">
                  <c:v>2.7794183374910886</c:v>
                </c:pt>
                <c:pt idx="59">
                  <c:v>2.5917356329793937</c:v>
                </c:pt>
                <c:pt idx="60">
                  <c:v>2.4170782383177509</c:v>
                </c:pt>
                <c:pt idx="61">
                  <c:v>2.2542620341677271</c:v>
                </c:pt>
                <c:pt idx="62">
                  <c:v>1.5911561699722192</c:v>
                </c:pt>
                <c:pt idx="63">
                  <c:v>1.1158811356297047</c:v>
                </c:pt>
                <c:pt idx="64">
                  <c:v>0.55949433200228338</c:v>
                </c:pt>
                <c:pt idx="65">
                  <c:v>0.27885888646955037</c:v>
                </c:pt>
                <c:pt idx="66">
                  <c:v>0.13898530408462051</c:v>
                </c:pt>
                <c:pt idx="67">
                  <c:v>4.8844624772098069E-2</c:v>
                </c:pt>
                <c:pt idx="68">
                  <c:v>8.5699965866010003E-3</c:v>
                </c:pt>
                <c:pt idx="69">
                  <c:v>1.4801350148430812E-3</c:v>
                </c:pt>
                <c:pt idx="70">
                  <c:v>2.6642384099401906E-4</c:v>
                </c:pt>
                <c:pt idx="71">
                  <c:v>4.7299652262644635E-5</c:v>
                </c:pt>
                <c:pt idx="72">
                  <c:v>8.2814766508053471E-6</c:v>
                </c:pt>
                <c:pt idx="73">
                  <c:v>1.4600662526922897E-6</c:v>
                </c:pt>
                <c:pt idx="74">
                  <c:v>2.4520695889789763E-7</c:v>
                </c:pt>
                <c:pt idx="75">
                  <c:v>7.8820777447096835E-9</c:v>
                </c:pt>
                <c:pt idx="76">
                  <c:v>8.4538340388188376E-11</c:v>
                </c:pt>
                <c:pt idx="77">
                  <c:v>7.5516947887927664E-22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D-4827-BEA2-323ACA00164D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actual'!$H$61:$H$65</c:f>
              <c:numCache>
                <c:formatCode>0.000</c:formatCode>
                <c:ptCount val="5"/>
                <c:pt idx="0">
                  <c:v>19.196500026922525</c:v>
                </c:pt>
                <c:pt idx="1">
                  <c:v>22.888210852432934</c:v>
                </c:pt>
                <c:pt idx="2">
                  <c:v>19.693788857849015</c:v>
                </c:pt>
                <c:pt idx="3">
                  <c:v>2.8019817662909499</c:v>
                </c:pt>
                <c:pt idx="4">
                  <c:v>4.4626425648623069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2D-4827-BEA2-323ACA001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actual'!$I$86:$I$167</c:f>
              <c:numCache>
                <c:formatCode>General</c:formatCode>
                <c:ptCount val="82"/>
                <c:pt idx="0">
                  <c:v>0</c:v>
                </c:pt>
                <c:pt idx="1">
                  <c:v>20.361689364889401</c:v>
                </c:pt>
                <c:pt idx="2">
                  <c:v>21.6130971567271</c:v>
                </c:pt>
                <c:pt idx="3">
                  <c:v>22.586567277475702</c:v>
                </c:pt>
                <c:pt idx="4">
                  <c:v>23.418129479913102</c:v>
                </c:pt>
                <c:pt idx="5">
                  <c:v>24.067873007760198</c:v>
                </c:pt>
                <c:pt idx="6">
                  <c:v>24.063658301831001</c:v>
                </c:pt>
                <c:pt idx="7">
                  <c:v>24.055830990819601</c:v>
                </c:pt>
                <c:pt idx="8">
                  <c:v>24.044391074726001</c:v>
                </c:pt>
                <c:pt idx="9">
                  <c:v>24.0293385535503</c:v>
                </c:pt>
                <c:pt idx="10">
                  <c:v>24.0106734272923</c:v>
                </c:pt>
                <c:pt idx="11">
                  <c:v>23.9883956959522</c:v>
                </c:pt>
                <c:pt idx="12">
                  <c:v>23.934105527774499</c:v>
                </c:pt>
                <c:pt idx="13">
                  <c:v>23.727053369931099</c:v>
                </c:pt>
                <c:pt idx="14">
                  <c:v>23.382952187173</c:v>
                </c:pt>
                <c:pt idx="15">
                  <c:v>22.9142300143358</c:v>
                </c:pt>
                <c:pt idx="16">
                  <c:v>22.0890835482796</c:v>
                </c:pt>
                <c:pt idx="17">
                  <c:v>21.182070156325601</c:v>
                </c:pt>
                <c:pt idx="18">
                  <c:v>20.1507296334335</c:v>
                </c:pt>
                <c:pt idx="19">
                  <c:v>19.019335485141401</c:v>
                </c:pt>
                <c:pt idx="20">
                  <c:v>17.812161216987299</c:v>
                </c:pt>
                <c:pt idx="21">
                  <c:v>16.553480334509501</c:v>
                </c:pt>
                <c:pt idx="22">
                  <c:v>15.2675663432461</c:v>
                </c:pt>
                <c:pt idx="23">
                  <c:v>13.978692748735099</c:v>
                </c:pt>
                <c:pt idx="24">
                  <c:v>12.711133056514701</c:v>
                </c:pt>
                <c:pt idx="25">
                  <c:v>11.489160772123</c:v>
                </c:pt>
                <c:pt idx="26">
                  <c:v>10.337049401098101</c:v>
                </c:pt>
                <c:pt idx="27">
                  <c:v>9.2790724489781695</c:v>
                </c:pt>
                <c:pt idx="28">
                  <c:v>8.3395034213012504</c:v>
                </c:pt>
                <c:pt idx="29">
                  <c:v>7.5426158236054803</c:v>
                </c:pt>
                <c:pt idx="30">
                  <c:v>6.9126831614290003</c:v>
                </c:pt>
                <c:pt idx="31">
                  <c:v>6.4739789403099097</c:v>
                </c:pt>
                <c:pt idx="32">
                  <c:v>6.2507766657863302</c:v>
                </c:pt>
                <c:pt idx="33">
                  <c:v>6.1467715372204896</c:v>
                </c:pt>
                <c:pt idx="34">
                  <c:v>6.0494764169492203</c:v>
                </c:pt>
                <c:pt idx="35">
                  <c:v>5.9588913049725196</c:v>
                </c:pt>
                <c:pt idx="36">
                  <c:v>5.8750162012903999</c:v>
                </c:pt>
                <c:pt idx="37">
                  <c:v>5.7978511059028399</c:v>
                </c:pt>
                <c:pt idx="38">
                  <c:v>5.7273960188098503</c:v>
                </c:pt>
                <c:pt idx="39">
                  <c:v>5.6636509400114399</c:v>
                </c:pt>
                <c:pt idx="40">
                  <c:v>5.6066158695075901</c:v>
                </c:pt>
                <c:pt idx="41">
                  <c:v>5.5562908072983097</c:v>
                </c:pt>
                <c:pt idx="42">
                  <c:v>5.5126757533836104</c:v>
                </c:pt>
                <c:pt idx="43">
                  <c:v>5.4757707077634699</c:v>
                </c:pt>
                <c:pt idx="44">
                  <c:v>5.4455756704379104</c:v>
                </c:pt>
                <c:pt idx="45">
                  <c:v>5.4220906414069097</c:v>
                </c:pt>
                <c:pt idx="46">
                  <c:v>5.4053156206704802</c:v>
                </c:pt>
                <c:pt idx="47">
                  <c:v>5.39525060822863</c:v>
                </c:pt>
                <c:pt idx="48">
                  <c:v>5.3918956040813404</c:v>
                </c:pt>
                <c:pt idx="49">
                  <c:v>5.3918956040813404</c:v>
                </c:pt>
                <c:pt idx="50">
                  <c:v>5.2815539010260437</c:v>
                </c:pt>
                <c:pt idx="51">
                  <c:v>5.1722852158082713</c:v>
                </c:pt>
                <c:pt idx="52">
                  <c:v>5.1007508598606188</c:v>
                </c:pt>
                <c:pt idx="53">
                  <c:v>4.757386051773592</c:v>
                </c:pt>
                <c:pt idx="54">
                  <c:v>4.3635896405235766</c:v>
                </c:pt>
                <c:pt idx="55">
                  <c:v>4.131103020870742</c:v>
                </c:pt>
                <c:pt idx="56">
                  <c:v>3.8592725978804725</c:v>
                </c:pt>
                <c:pt idx="57">
                  <c:v>3.6004972116525411</c:v>
                </c:pt>
                <c:pt idx="58">
                  <c:v>3.3581747357092349</c:v>
                </c:pt>
                <c:pt idx="59">
                  <c:v>3.1314109887341446</c:v>
                </c:pt>
                <c:pt idx="60">
                  <c:v>2.9203848030585573</c:v>
                </c:pt>
                <c:pt idx="61">
                  <c:v>2.723665490976074</c:v>
                </c:pt>
                <c:pt idx="62">
                  <c:v>1.9224815417285872</c:v>
                </c:pt>
                <c:pt idx="63">
                  <c:v>1.348240308836999</c:v>
                </c:pt>
                <c:pt idx="64">
                  <c:v>0.67599745787048404</c:v>
                </c:pt>
                <c:pt idx="65">
                  <c:v>0.33692548355832247</c:v>
                </c:pt>
                <c:pt idx="66">
                  <c:v>0.16792611983453698</c:v>
                </c:pt>
                <c:pt idx="67">
                  <c:v>5.9015507911242271E-2</c:v>
                </c:pt>
                <c:pt idx="68">
                  <c:v>1.0354521172302705E-2</c:v>
                </c:pt>
                <c:pt idx="69">
                  <c:v>1.7883425266494578E-3</c:v>
                </c:pt>
                <c:pt idx="70">
                  <c:v>3.2190109698432458E-4</c:v>
                </c:pt>
                <c:pt idx="71">
                  <c:v>5.7148826822387123E-5</c:v>
                </c:pt>
                <c:pt idx="72">
                  <c:v>1.0005922925659479E-5</c:v>
                </c:pt>
                <c:pt idx="73">
                  <c:v>1.764094859746396E-6</c:v>
                </c:pt>
                <c:pt idx="74">
                  <c:v>2.9626623789721351E-7</c:v>
                </c:pt>
                <c:pt idx="75">
                  <c:v>9.5233574558169385E-9</c:v>
                </c:pt>
                <c:pt idx="76">
                  <c:v>1.0214170175860116E-10</c:v>
                </c:pt>
                <c:pt idx="77">
                  <c:v>9.124179080721872E-22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C-4F21-AC58-3E865DAFD476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actual'!$I$61:$I$65</c:f>
              <c:numCache>
                <c:formatCode>0.000</c:formatCode>
                <c:ptCount val="5"/>
                <c:pt idx="0">
                  <c:v>20.361689364889365</c:v>
                </c:pt>
                <c:pt idx="1">
                  <c:v>24.068675808889537</c:v>
                </c:pt>
                <c:pt idx="2">
                  <c:v>23.988395695952217</c:v>
                </c:pt>
                <c:pt idx="3">
                  <c:v>6.2507766657863284</c:v>
                </c:pt>
                <c:pt idx="4">
                  <c:v>5.3918956040813431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5C-4F21-AC58-3E865DAFD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actual'!$J$86:$J$167</c:f>
              <c:numCache>
                <c:formatCode>General</c:formatCode>
                <c:ptCount val="82"/>
                <c:pt idx="0">
                  <c:v>0</c:v>
                </c:pt>
                <c:pt idx="1">
                  <c:v>95.465720576056398</c:v>
                </c:pt>
                <c:pt idx="2">
                  <c:v>129.74205308324201</c:v>
                </c:pt>
                <c:pt idx="3">
                  <c:v>156.26736443119299</c:v>
                </c:pt>
                <c:pt idx="4">
                  <c:v>179.168646495481</c:v>
                </c:pt>
                <c:pt idx="5">
                  <c:v>204.33339223678399</c:v>
                </c:pt>
                <c:pt idx="6">
                  <c:v>210.90354997205401</c:v>
                </c:pt>
                <c:pt idx="7">
                  <c:v>215.75664885241599</c:v>
                </c:pt>
                <c:pt idx="8">
                  <c:v>219.47606467562599</c:v>
                </c:pt>
                <c:pt idx="9">
                  <c:v>222.64517323944099</c:v>
                </c:pt>
                <c:pt idx="10">
                  <c:v>225.84735034161699</c:v>
                </c:pt>
                <c:pt idx="11">
                  <c:v>229.66597177991301</c:v>
                </c:pt>
                <c:pt idx="12">
                  <c:v>233.950164198267</c:v>
                </c:pt>
                <c:pt idx="13">
                  <c:v>240.647396020473</c:v>
                </c:pt>
                <c:pt idx="14">
                  <c:v>247.14464918335301</c:v>
                </c:pt>
                <c:pt idx="15">
                  <c:v>253.43488141731501</c:v>
                </c:pt>
                <c:pt idx="16">
                  <c:v>261.73298833446398</c:v>
                </c:pt>
                <c:pt idx="17">
                  <c:v>268.910119495711</c:v>
                </c:pt>
                <c:pt idx="18">
                  <c:v>275.72389260040097</c:v>
                </c:pt>
                <c:pt idx="19">
                  <c:v>282.16055321573299</c:v>
                </c:pt>
                <c:pt idx="20">
                  <c:v>288.20634690890603</c:v>
                </c:pt>
                <c:pt idx="21">
                  <c:v>293.84751924711998</c:v>
                </c:pt>
                <c:pt idx="22">
                  <c:v>299.07031579757302</c:v>
                </c:pt>
                <c:pt idx="23">
                  <c:v>303.860982127466</c:v>
                </c:pt>
                <c:pt idx="24">
                  <c:v>308.205763803997</c:v>
                </c:pt>
                <c:pt idx="25">
                  <c:v>312.09090639436698</c:v>
                </c:pt>
                <c:pt idx="26">
                  <c:v>315.50265546577401</c:v>
                </c:pt>
                <c:pt idx="27">
                  <c:v>318.42725658541701</c:v>
                </c:pt>
                <c:pt idx="28">
                  <c:v>320.85095532049598</c:v>
                </c:pt>
                <c:pt idx="29">
                  <c:v>322.75999723821099</c:v>
                </c:pt>
                <c:pt idx="30">
                  <c:v>324.14062790576003</c:v>
                </c:pt>
                <c:pt idx="31">
                  <c:v>324.97909289034402</c:v>
                </c:pt>
                <c:pt idx="32">
                  <c:v>325.26163775916098</c:v>
                </c:pt>
                <c:pt idx="33">
                  <c:v>325.21004734578901</c:v>
                </c:pt>
                <c:pt idx="34">
                  <c:v>325.05527610567401</c:v>
                </c:pt>
                <c:pt idx="35">
                  <c:v>324.79732403881701</c:v>
                </c:pt>
                <c:pt idx="36">
                  <c:v>324.43619114521601</c:v>
                </c:pt>
                <c:pt idx="37">
                  <c:v>323.97187742487199</c:v>
                </c:pt>
                <c:pt idx="38">
                  <c:v>323.40438287778397</c:v>
                </c:pt>
                <c:pt idx="39">
                  <c:v>322.73370750395401</c:v>
                </c:pt>
                <c:pt idx="40">
                  <c:v>321.95985130338101</c:v>
                </c:pt>
                <c:pt idx="41">
                  <c:v>321.08281427606403</c:v>
                </c:pt>
                <c:pt idx="42">
                  <c:v>320.10259642200498</c:v>
                </c:pt>
                <c:pt idx="43">
                  <c:v>319.01919774120199</c:v>
                </c:pt>
                <c:pt idx="44">
                  <c:v>317.83261823365598</c:v>
                </c:pt>
                <c:pt idx="45">
                  <c:v>316.54285789936699</c:v>
                </c:pt>
                <c:pt idx="46">
                  <c:v>315.14991673833498</c:v>
                </c:pt>
                <c:pt idx="47">
                  <c:v>313.65379475056</c:v>
                </c:pt>
                <c:pt idx="48">
                  <c:v>312.05449193604102</c:v>
                </c:pt>
                <c:pt idx="49">
                  <c:v>312.05449193604102</c:v>
                </c:pt>
                <c:pt idx="50">
                  <c:v>305.66849587554333</c:v>
                </c:pt>
                <c:pt idx="51">
                  <c:v>299.34460043062023</c:v>
                </c:pt>
                <c:pt idx="52">
                  <c:v>295.20456903158498</c:v>
                </c:pt>
                <c:pt idx="53">
                  <c:v>275.33242413040989</c:v>
                </c:pt>
                <c:pt idx="54">
                  <c:v>252.54156390940668</c:v>
                </c:pt>
                <c:pt idx="55">
                  <c:v>239.08646401415308</c:v>
                </c:pt>
                <c:pt idx="56">
                  <c:v>223.35435219900972</c:v>
                </c:pt>
                <c:pt idx="57">
                  <c:v>208.37779708659517</c:v>
                </c:pt>
                <c:pt idx="58">
                  <c:v>194.35344968307092</c:v>
                </c:pt>
                <c:pt idx="59">
                  <c:v>181.22955948789325</c:v>
                </c:pt>
                <c:pt idx="60">
                  <c:v>169.01647637360773</c:v>
                </c:pt>
                <c:pt idx="61">
                  <c:v>157.63139967823543</c:v>
                </c:pt>
                <c:pt idx="62">
                  <c:v>111.26309647138356</c:v>
                </c:pt>
                <c:pt idx="63">
                  <c:v>78.029041263958774</c:v>
                </c:pt>
                <c:pt idx="64">
                  <c:v>39.123169058791532</c:v>
                </c:pt>
                <c:pt idx="65">
                  <c:v>19.499470745040629</c:v>
                </c:pt>
                <c:pt idx="66">
                  <c:v>9.7186785233920236</c:v>
                </c:pt>
                <c:pt idx="67">
                  <c:v>3.415506473020411</c:v>
                </c:pt>
                <c:pt idx="68">
                  <c:v>0.59926509727267263</c:v>
                </c:pt>
                <c:pt idx="69">
                  <c:v>0.1034998374484095</c:v>
                </c:pt>
                <c:pt idx="70">
                  <c:v>1.8629938457462445E-2</c:v>
                </c:pt>
                <c:pt idx="71">
                  <c:v>3.3074728125859639E-3</c:v>
                </c:pt>
                <c:pt idx="72">
                  <c:v>5.7909006853812048E-4</c:v>
                </c:pt>
                <c:pt idx="73">
                  <c:v>1.0209651031975703E-4</c:v>
                </c:pt>
                <c:pt idx="74">
                  <c:v>1.7146327958359808E-5</c:v>
                </c:pt>
                <c:pt idx="75">
                  <c:v>5.5116172318892538E-7</c:v>
                </c:pt>
                <c:pt idx="76">
                  <c:v>5.9114232151743405E-9</c:v>
                </c:pt>
                <c:pt idx="77">
                  <c:v>5.2805938327383925E-20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52-4E79-AD29-10882E04F450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actual'!$J$61:$J$65</c:f>
              <c:numCache>
                <c:formatCode>0.000</c:formatCode>
                <c:ptCount val="5"/>
                <c:pt idx="0">
                  <c:v>95.465720576056384</c:v>
                </c:pt>
                <c:pt idx="1">
                  <c:v>198.71127868016853</c:v>
                </c:pt>
                <c:pt idx="2">
                  <c:v>229.66597177991272</c:v>
                </c:pt>
                <c:pt idx="3">
                  <c:v>325.26163775916064</c:v>
                </c:pt>
                <c:pt idx="4">
                  <c:v>312.05449193604119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52-4E79-AD29-10882E04F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actual'!$K$86:$K$167</c:f>
              <c:numCache>
                <c:formatCode>General</c:formatCode>
                <c:ptCount val="82"/>
                <c:pt idx="0">
                  <c:v>0</c:v>
                </c:pt>
                <c:pt idx="1">
                  <c:v>26.314188774027301</c:v>
                </c:pt>
                <c:pt idx="2">
                  <c:v>33.695260552290797</c:v>
                </c:pt>
                <c:pt idx="3">
                  <c:v>39.4103144663001</c:v>
                </c:pt>
                <c:pt idx="4">
                  <c:v>44.3393415376325</c:v>
                </c:pt>
                <c:pt idx="5">
                  <c:v>49.6506141668564</c:v>
                </c:pt>
                <c:pt idx="6">
                  <c:v>51.135515652745198</c:v>
                </c:pt>
                <c:pt idx="7">
                  <c:v>52.350435050290599</c:v>
                </c:pt>
                <c:pt idx="8">
                  <c:v>53.295372359492497</c:v>
                </c:pt>
                <c:pt idx="9">
                  <c:v>53.970327580351103</c:v>
                </c:pt>
                <c:pt idx="10">
                  <c:v>54.375300712866199</c:v>
                </c:pt>
                <c:pt idx="11">
                  <c:v>54.510291757037898</c:v>
                </c:pt>
                <c:pt idx="12">
                  <c:v>54.485769044193503</c:v>
                </c:pt>
                <c:pt idx="13">
                  <c:v>54.349013771804898</c:v>
                </c:pt>
                <c:pt idx="14">
                  <c:v>54.101173104066397</c:v>
                </c:pt>
                <c:pt idx="15">
                  <c:v>53.752461789975399</c:v>
                </c:pt>
                <c:pt idx="16">
                  <c:v>53.127044496932101</c:v>
                </c:pt>
                <c:pt idx="17">
                  <c:v>52.432095753273103</c:v>
                </c:pt>
                <c:pt idx="18">
                  <c:v>51.637393601433502</c:v>
                </c:pt>
                <c:pt idx="19">
                  <c:v>50.762888723049301</c:v>
                </c:pt>
                <c:pt idx="20">
                  <c:v>49.828531799756597</c:v>
                </c:pt>
                <c:pt idx="21">
                  <c:v>48.8542735131917</c:v>
                </c:pt>
                <c:pt idx="22">
                  <c:v>47.8600645449906</c:v>
                </c:pt>
                <c:pt idx="23">
                  <c:v>46.8658555767895</c:v>
                </c:pt>
                <c:pt idx="24">
                  <c:v>45.891597290224603</c:v>
                </c:pt>
                <c:pt idx="25">
                  <c:v>44.957240366931998</c:v>
                </c:pt>
                <c:pt idx="26">
                  <c:v>44.082735488547698</c:v>
                </c:pt>
                <c:pt idx="27">
                  <c:v>43.288033336708096</c:v>
                </c:pt>
                <c:pt idx="28">
                  <c:v>42.593084593049099</c:v>
                </c:pt>
                <c:pt idx="29">
                  <c:v>42.0178399392071</c:v>
                </c:pt>
                <c:pt idx="30">
                  <c:v>41.582250056817998</c:v>
                </c:pt>
                <c:pt idx="31">
                  <c:v>41.306265627518002</c:v>
                </c:pt>
                <c:pt idx="32">
                  <c:v>41.209837332943302</c:v>
                </c:pt>
                <c:pt idx="33">
                  <c:v>41.225656318474897</c:v>
                </c:pt>
                <c:pt idx="34">
                  <c:v>41.273113275069797</c:v>
                </c:pt>
                <c:pt idx="35">
                  <c:v>41.352208202727802</c:v>
                </c:pt>
                <c:pt idx="36">
                  <c:v>41.462941101449097</c:v>
                </c:pt>
                <c:pt idx="37">
                  <c:v>41.605311971233597</c:v>
                </c:pt>
                <c:pt idx="38">
                  <c:v>41.779320812081302</c:v>
                </c:pt>
                <c:pt idx="39">
                  <c:v>41.984967623992297</c:v>
                </c:pt>
                <c:pt idx="40">
                  <c:v>42.222252406966497</c:v>
                </c:pt>
                <c:pt idx="41">
                  <c:v>42.491175161003902</c:v>
                </c:pt>
                <c:pt idx="42">
                  <c:v>42.791735886104497</c:v>
                </c:pt>
                <c:pt idx="43">
                  <c:v>43.123934582268298</c:v>
                </c:pt>
                <c:pt idx="44">
                  <c:v>43.487771249495403</c:v>
                </c:pt>
                <c:pt idx="45">
                  <c:v>43.883245887785698</c:v>
                </c:pt>
                <c:pt idx="46">
                  <c:v>44.310358497139198</c:v>
                </c:pt>
                <c:pt idx="47">
                  <c:v>44.769109077556003</c:v>
                </c:pt>
                <c:pt idx="48">
                  <c:v>45.259497629035899</c:v>
                </c:pt>
                <c:pt idx="49">
                  <c:v>45.259497629035899</c:v>
                </c:pt>
                <c:pt idx="50">
                  <c:v>44.333290889418237</c:v>
                </c:pt>
                <c:pt idx="51">
                  <c:v>43.416091046788075</c:v>
                </c:pt>
                <c:pt idx="52">
                  <c:v>42.815632645672764</c:v>
                </c:pt>
                <c:pt idx="53">
                  <c:v>39.933433163593413</c:v>
                </c:pt>
                <c:pt idx="54">
                  <c:v>36.627911497372367</c:v>
                </c:pt>
                <c:pt idx="55">
                  <c:v>34.676422005811112</c:v>
                </c:pt>
                <c:pt idx="56">
                  <c:v>32.394681169524262</c:v>
                </c:pt>
                <c:pt idx="57">
                  <c:v>30.222524132475808</c:v>
                </c:pt>
                <c:pt idx="58">
                  <c:v>28.188472598333249</c:v>
                </c:pt>
                <c:pt idx="59">
                  <c:v>26.285020821410537</c:v>
                </c:pt>
                <c:pt idx="60">
                  <c:v>24.513669917839771</c:v>
                </c:pt>
                <c:pt idx="61">
                  <c:v>22.862410714667629</c:v>
                </c:pt>
                <c:pt idx="62">
                  <c:v>16.137283651016634</c:v>
                </c:pt>
                <c:pt idx="63">
                  <c:v>11.317110630812252</c:v>
                </c:pt>
                <c:pt idx="64">
                  <c:v>5.6743133747924688</c:v>
                </c:pt>
                <c:pt idx="65">
                  <c:v>2.828147880446171</c:v>
                </c:pt>
                <c:pt idx="66">
                  <c:v>1.4095695429917992</c:v>
                </c:pt>
                <c:pt idx="67">
                  <c:v>0.49537536267642562</c:v>
                </c:pt>
                <c:pt idx="68">
                  <c:v>8.6915708474196662E-2</c:v>
                </c:pt>
                <c:pt idx="69">
                  <c:v>1.5011322601188511E-2</c:v>
                </c:pt>
                <c:pt idx="70">
                  <c:v>2.7020333859428167E-3</c:v>
                </c:pt>
                <c:pt idx="71">
                  <c:v>4.7970646726026514E-4</c:v>
                </c:pt>
                <c:pt idx="72">
                  <c:v>8.3989579580771382E-5</c:v>
                </c:pt>
                <c:pt idx="73">
                  <c:v>1.4807788018308588E-5</c:v>
                </c:pt>
                <c:pt idx="74">
                  <c:v>2.4868547309266563E-6</c:v>
                </c:pt>
                <c:pt idx="75">
                  <c:v>7.9938931656197152E-8</c:v>
                </c:pt>
                <c:pt idx="76">
                  <c:v>8.5737604138141275E-10</c:v>
                </c:pt>
                <c:pt idx="77">
                  <c:v>7.6588233859395912E-21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A-43C1-AA62-C27E2CC677EB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actual'!$K$61:$K$65</c:f>
              <c:numCache>
                <c:formatCode>0.000</c:formatCode>
                <c:ptCount val="5"/>
                <c:pt idx="0">
                  <c:v>26.314188774027347</c:v>
                </c:pt>
                <c:pt idx="1">
                  <c:v>48.510689793850808</c:v>
                </c:pt>
                <c:pt idx="2">
                  <c:v>54.510291757037898</c:v>
                </c:pt>
                <c:pt idx="3">
                  <c:v>41.209837332943316</c:v>
                </c:pt>
                <c:pt idx="4">
                  <c:v>45.25949762903592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FA-43C1-AA62-C27E2CC67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actual'!$L$86:$L$167</c:f>
              <c:numCache>
                <c:formatCode>General</c:formatCode>
                <c:ptCount val="82"/>
                <c:pt idx="0">
                  <c:v>0</c:v>
                </c:pt>
                <c:pt idx="1">
                  <c:v>2.2425540738949201</c:v>
                </c:pt>
                <c:pt idx="2">
                  <c:v>3.4460230259720701</c:v>
                </c:pt>
                <c:pt idx="3">
                  <c:v>4.38208172048114</c:v>
                </c:pt>
                <c:pt idx="4">
                  <c:v>5.1816375857453298</c:v>
                </c:pt>
                <c:pt idx="5">
                  <c:v>5.8051772181643297</c:v>
                </c:pt>
                <c:pt idx="6">
                  <c:v>5.7956873465962202</c:v>
                </c:pt>
                <c:pt idx="7">
                  <c:v>5.7796354823756602</c:v>
                </c:pt>
                <c:pt idx="8">
                  <c:v>5.7585223456173802</c:v>
                </c:pt>
                <c:pt idx="9">
                  <c:v>5.7338486564361499</c:v>
                </c:pt>
                <c:pt idx="10">
                  <c:v>5.7071151349467</c:v>
                </c:pt>
                <c:pt idx="11">
                  <c:v>5.6798225012637804</c:v>
                </c:pt>
                <c:pt idx="12">
                  <c:v>5.6487767691237201</c:v>
                </c:pt>
                <c:pt idx="13">
                  <c:v>5.5833428507472496</c:v>
                </c:pt>
                <c:pt idx="14">
                  <c:v>5.5000423509711602</c:v>
                </c:pt>
                <c:pt idx="15">
                  <c:v>5.4006252823706502</c:v>
                </c:pt>
                <c:pt idx="16">
                  <c:v>5.2408261007202697</c:v>
                </c:pt>
                <c:pt idx="17">
                  <c:v>5.0758121385636299</c:v>
                </c:pt>
                <c:pt idx="18">
                  <c:v>4.8955282182205702</c:v>
                </c:pt>
                <c:pt idx="19">
                  <c:v>4.7033923330020304</c:v>
                </c:pt>
                <c:pt idx="20">
                  <c:v>4.5028224762189497</c:v>
                </c:pt>
                <c:pt idx="21">
                  <c:v>4.2972366411822902</c:v>
                </c:pt>
                <c:pt idx="22">
                  <c:v>4.0900528212029696</c:v>
                </c:pt>
                <c:pt idx="23">
                  <c:v>3.8846890095919502</c:v>
                </c:pt>
                <c:pt idx="24">
                  <c:v>3.6845631996601602</c:v>
                </c:pt>
                <c:pt idx="25">
                  <c:v>3.4930933847185601</c:v>
                </c:pt>
                <c:pt idx="26">
                  <c:v>3.3136975580780699</c:v>
                </c:pt>
                <c:pt idx="27">
                  <c:v>3.1497937130496498</c:v>
                </c:pt>
                <c:pt idx="28">
                  <c:v>3.0047998429442302</c:v>
                </c:pt>
                <c:pt idx="29">
                  <c:v>2.88213394107277</c:v>
                </c:pt>
                <c:pt idx="30">
                  <c:v>2.7852140007461901</c:v>
                </c:pt>
                <c:pt idx="31">
                  <c:v>2.7174580152754499</c:v>
                </c:pt>
                <c:pt idx="32">
                  <c:v>2.68228397797149</c:v>
                </c:pt>
                <c:pt idx="33">
                  <c:v>2.6650947374832201</c:v>
                </c:pt>
                <c:pt idx="34">
                  <c:v>2.6490144802522502</c:v>
                </c:pt>
                <c:pt idx="35">
                  <c:v>2.6340432062785899</c:v>
                </c:pt>
                <c:pt idx="36">
                  <c:v>2.6201809155622402</c:v>
                </c:pt>
                <c:pt idx="37">
                  <c:v>2.6074276081032002</c:v>
                </c:pt>
                <c:pt idx="38">
                  <c:v>2.5957832839014698</c:v>
                </c:pt>
                <c:pt idx="39">
                  <c:v>2.5852479429570399</c:v>
                </c:pt>
                <c:pt idx="40">
                  <c:v>2.5758215852699302</c:v>
                </c:pt>
                <c:pt idx="41">
                  <c:v>2.56750421084012</c:v>
                </c:pt>
                <c:pt idx="42">
                  <c:v>2.5602958196676102</c:v>
                </c:pt>
                <c:pt idx="43">
                  <c:v>2.5541964117524198</c:v>
                </c:pt>
                <c:pt idx="44">
                  <c:v>2.54920598709454</c:v>
                </c:pt>
                <c:pt idx="45">
                  <c:v>2.5453245456939602</c:v>
                </c:pt>
                <c:pt idx="46">
                  <c:v>2.54255208755069</c:v>
                </c:pt>
                <c:pt idx="47">
                  <c:v>2.5408886126647299</c:v>
                </c:pt>
                <c:pt idx="48">
                  <c:v>2.5403341210360701</c:v>
                </c:pt>
                <c:pt idx="49">
                  <c:v>2.5403341210360701</c:v>
                </c:pt>
                <c:pt idx="50">
                  <c:v>2.4883478041955831</c:v>
                </c:pt>
                <c:pt idx="51">
                  <c:v>2.4368670282678475</c:v>
                </c:pt>
                <c:pt idx="52">
                  <c:v>2.4031643792212654</c:v>
                </c:pt>
                <c:pt idx="53">
                  <c:v>2.241391711129133</c:v>
                </c:pt>
                <c:pt idx="54">
                  <c:v>2.0558587309500025</c:v>
                </c:pt>
                <c:pt idx="55">
                  <c:v>1.9463251390641754</c:v>
                </c:pt>
                <c:pt idx="56">
                  <c:v>1.8182551337519153</c:v>
                </c:pt>
                <c:pt idx="57">
                  <c:v>1.6963358698066882</c:v>
                </c:pt>
                <c:pt idx="58">
                  <c:v>1.582168219107597</c:v>
                </c:pt>
                <c:pt idx="59">
                  <c:v>1.4753308976619126</c:v>
                </c:pt>
                <c:pt idx="60">
                  <c:v>1.3759081604156629</c:v>
                </c:pt>
                <c:pt idx="61">
                  <c:v>1.2832259541111479</c:v>
                </c:pt>
                <c:pt idx="62">
                  <c:v>0.90575667930559678</c:v>
                </c:pt>
                <c:pt idx="63">
                  <c:v>0.63520904546117951</c:v>
                </c:pt>
                <c:pt idx="64">
                  <c:v>0.31848899423463833</c:v>
                </c:pt>
                <c:pt idx="65">
                  <c:v>0.15873884900180871</c:v>
                </c:pt>
                <c:pt idx="66">
                  <c:v>7.9116600793599293E-2</c:v>
                </c:pt>
                <c:pt idx="67">
                  <c:v>2.7804527280484277E-2</c:v>
                </c:pt>
                <c:pt idx="68">
                  <c:v>4.8784222419069965E-3</c:v>
                </c:pt>
                <c:pt idx="69">
                  <c:v>8.4255851265160019E-4</c:v>
                </c:pt>
                <c:pt idx="70">
                  <c:v>1.5166026946983983E-4</c:v>
                </c:pt>
                <c:pt idx="71">
                  <c:v>2.6925060389559666E-5</c:v>
                </c:pt>
                <c:pt idx="72">
                  <c:v>4.7141838950423392E-6</c:v>
                </c:pt>
                <c:pt idx="73">
                  <c:v>8.3113448293879564E-7</c:v>
                </c:pt>
                <c:pt idx="74">
                  <c:v>1.3958267895090492E-7</c:v>
                </c:pt>
                <c:pt idx="75">
                  <c:v>4.4868283194360732E-9</c:v>
                </c:pt>
                <c:pt idx="76">
                  <c:v>4.8122973664708616E-11</c:v>
                </c:pt>
                <c:pt idx="77">
                  <c:v>4.2987596843782716E-22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1-450E-BA8F-EC8B68021E1D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actual'!$L$61:$L$65</c:f>
              <c:numCache>
                <c:formatCode>0.000</c:formatCode>
                <c:ptCount val="5"/>
                <c:pt idx="0">
                  <c:v>2.2425540738949175</c:v>
                </c:pt>
                <c:pt idx="1">
                  <c:v>5.8071171513831938</c:v>
                </c:pt>
                <c:pt idx="2">
                  <c:v>5.6798225012637849</c:v>
                </c:pt>
                <c:pt idx="3">
                  <c:v>2.6822839779714887</c:v>
                </c:pt>
                <c:pt idx="4">
                  <c:v>2.5403341210360719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91-450E-BA8F-EC8B68021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actual'!$M$86:$M$167</c:f>
              <c:numCache>
                <c:formatCode>General</c:formatCode>
                <c:ptCount val="82"/>
                <c:pt idx="0">
                  <c:v>0</c:v>
                </c:pt>
                <c:pt idx="1">
                  <c:v>4.4790270867326498</c:v>
                </c:pt>
                <c:pt idx="2">
                  <c:v>5.0380196692165402</c:v>
                </c:pt>
                <c:pt idx="3">
                  <c:v>5.4724418767813301</c:v>
                </c:pt>
                <c:pt idx="4">
                  <c:v>5.8433665221298998</c:v>
                </c:pt>
                <c:pt idx="5">
                  <c:v>6.1296482079550003</c:v>
                </c:pt>
                <c:pt idx="6">
                  <c:v>6.1114491130500603</c:v>
                </c:pt>
                <c:pt idx="7">
                  <c:v>6.0816491477744901</c:v>
                </c:pt>
                <c:pt idx="8">
                  <c:v>6.04406492260585</c:v>
                </c:pt>
                <c:pt idx="9">
                  <c:v>6.00251304802166</c:v>
                </c:pt>
                <c:pt idx="10">
                  <c:v>5.9608101344994697</c:v>
                </c:pt>
                <c:pt idx="11">
                  <c:v>5.9227727925168203</c:v>
                </c:pt>
                <c:pt idx="12">
                  <c:v>5.88558338343696</c:v>
                </c:pt>
                <c:pt idx="13">
                  <c:v>5.8171783792062302</c:v>
                </c:pt>
                <c:pt idx="14">
                  <c:v>5.7387861705887504</c:v>
                </c:pt>
                <c:pt idx="15">
                  <c:v>5.6515142334719703</c:v>
                </c:pt>
                <c:pt idx="16">
                  <c:v>5.5190507262776398</c:v>
                </c:pt>
                <c:pt idx="17">
                  <c:v>5.3883006076634103</c:v>
                </c:pt>
                <c:pt idx="18">
                  <c:v>5.2499487259127102</c:v>
                </c:pt>
                <c:pt idx="19">
                  <c:v>5.1061581198682102</c:v>
                </c:pt>
                <c:pt idx="20">
                  <c:v>4.9590918283725598</c:v>
                </c:pt>
                <c:pt idx="21">
                  <c:v>4.81091289026842</c:v>
                </c:pt>
                <c:pt idx="22">
                  <c:v>4.6637843443984401</c:v>
                </c:pt>
                <c:pt idx="23">
                  <c:v>4.5198692296052796</c:v>
                </c:pt>
                <c:pt idx="24">
                  <c:v>4.3813305847316002</c:v>
                </c:pt>
                <c:pt idx="25">
                  <c:v>4.2503314486200496</c:v>
                </c:pt>
                <c:pt idx="26">
                  <c:v>4.12903486011328</c:v>
                </c:pt>
                <c:pt idx="27">
                  <c:v>4.0196038580539604</c:v>
                </c:pt>
                <c:pt idx="28">
                  <c:v>3.9242014812847401</c:v>
                </c:pt>
                <c:pt idx="29">
                  <c:v>3.8449907686482798</c:v>
                </c:pt>
                <c:pt idx="30">
                  <c:v>3.7841347589872298</c:v>
                </c:pt>
                <c:pt idx="31">
                  <c:v>3.7437964911442498</c:v>
                </c:pt>
                <c:pt idx="32">
                  <c:v>3.7261390039619999</c:v>
                </c:pt>
                <c:pt idx="33">
                  <c:v>3.7207177976796699</c:v>
                </c:pt>
                <c:pt idx="34">
                  <c:v>3.7156463466413601</c:v>
                </c:pt>
                <c:pt idx="35">
                  <c:v>3.7109246508470699</c:v>
                </c:pt>
                <c:pt idx="36">
                  <c:v>3.7065527102968101</c:v>
                </c:pt>
                <c:pt idx="37">
                  <c:v>3.70253052499057</c:v>
                </c:pt>
                <c:pt idx="38">
                  <c:v>3.6988580949283398</c:v>
                </c:pt>
                <c:pt idx="39">
                  <c:v>3.69553542011014</c:v>
                </c:pt>
                <c:pt idx="40">
                  <c:v>3.6925625005359599</c:v>
                </c:pt>
                <c:pt idx="41">
                  <c:v>3.6899393362057999</c:v>
                </c:pt>
                <c:pt idx="42">
                  <c:v>3.6876659271196699</c:v>
                </c:pt>
                <c:pt idx="43">
                  <c:v>3.6857422732775502</c:v>
                </c:pt>
                <c:pt idx="44">
                  <c:v>3.68416837467946</c:v>
                </c:pt>
                <c:pt idx="45">
                  <c:v>3.6829442313253802</c:v>
                </c:pt>
                <c:pt idx="46">
                  <c:v>3.6820698432153298</c:v>
                </c:pt>
                <c:pt idx="47">
                  <c:v>3.6815452103493</c:v>
                </c:pt>
                <c:pt idx="48">
                  <c:v>3.68137033272729</c:v>
                </c:pt>
                <c:pt idx="49">
                  <c:v>3.68137033272729</c:v>
                </c:pt>
                <c:pt idx="50">
                  <c:v>3.6060334378914738</c:v>
                </c:pt>
                <c:pt idx="51">
                  <c:v>3.5314291566527318</c:v>
                </c:pt>
                <c:pt idx="52">
                  <c:v>3.482588363897563</c:v>
                </c:pt>
                <c:pt idx="53">
                  <c:v>3.2481526272639805</c:v>
                </c:pt>
                <c:pt idx="54">
                  <c:v>2.9792842121535448</c:v>
                </c:pt>
                <c:pt idx="55">
                  <c:v>2.820551661082237</c:v>
                </c:pt>
                <c:pt idx="56">
                  <c:v>2.6349567371056652</c:v>
                </c:pt>
                <c:pt idx="57">
                  <c:v>2.4582752692785697</c:v>
                </c:pt>
                <c:pt idx="58">
                  <c:v>2.2928271895317258</c:v>
                </c:pt>
                <c:pt idx="59">
                  <c:v>2.1380019866809357</c:v>
                </c:pt>
                <c:pt idx="60">
                  <c:v>1.9939217602784314</c:v>
                </c:pt>
                <c:pt idx="61">
                  <c:v>1.8596096940680245</c:v>
                </c:pt>
                <c:pt idx="62">
                  <c:v>1.3125933869302482</c:v>
                </c:pt>
                <c:pt idx="63">
                  <c:v>0.92052447576741536</c:v>
                </c:pt>
                <c:pt idx="64">
                  <c:v>0.46154398548068104</c:v>
                </c:pt>
                <c:pt idx="65">
                  <c:v>0.23003922378848293</c:v>
                </c:pt>
                <c:pt idx="66">
                  <c:v>0.11465322792617375</c:v>
                </c:pt>
                <c:pt idx="67">
                  <c:v>4.0293424789387383E-2</c:v>
                </c:pt>
                <c:pt idx="68">
                  <c:v>7.0696522804443987E-3</c:v>
                </c:pt>
                <c:pt idx="69">
                  <c:v>1.221008640704862E-3</c:v>
                </c:pt>
                <c:pt idx="70">
                  <c:v>2.1978117447479155E-4</c:v>
                </c:pt>
                <c:pt idx="71">
                  <c:v>3.9018929716453711E-5</c:v>
                </c:pt>
                <c:pt idx="72">
                  <c:v>6.8316433616029943E-6</c:v>
                </c:pt>
                <c:pt idx="73">
                  <c:v>1.2044533050438344E-6</c:v>
                </c:pt>
                <c:pt idx="74">
                  <c:v>2.0227871955791564E-7</c:v>
                </c:pt>
                <c:pt idx="75">
                  <c:v>6.5021669891501924E-9</c:v>
                </c:pt>
                <c:pt idx="76">
                  <c:v>6.9738262421803487E-11</c:v>
                </c:pt>
                <c:pt idx="77">
                  <c:v>6.2296239847142518E-22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7-4991-A046-1A254DD32030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actual'!$M$61:$M$65</c:f>
              <c:numCache>
                <c:formatCode>0.000</c:formatCode>
                <c:ptCount val="5"/>
                <c:pt idx="0">
                  <c:v>4.4790270867326534</c:v>
                </c:pt>
                <c:pt idx="1">
                  <c:v>6.1334512639931198</c:v>
                </c:pt>
                <c:pt idx="2">
                  <c:v>5.9227727925168212</c:v>
                </c:pt>
                <c:pt idx="3">
                  <c:v>3.7261390039619964</c:v>
                </c:pt>
                <c:pt idx="4">
                  <c:v>3.6813703327272855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07-4991-A046-1A254DD32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actual'!$N$86:$N$167</c:f>
              <c:numCache>
                <c:formatCode>General</c:formatCode>
                <c:ptCount val="82"/>
                <c:pt idx="0">
                  <c:v>0</c:v>
                </c:pt>
                <c:pt idx="1">
                  <c:v>3.74586465121283</c:v>
                </c:pt>
                <c:pt idx="2">
                  <c:v>7.4168810518060102</c:v>
                </c:pt>
                <c:pt idx="3">
                  <c:v>10.4252686440672</c:v>
                </c:pt>
                <c:pt idx="4">
                  <c:v>13.057811115566301</c:v>
                </c:pt>
                <c:pt idx="5">
                  <c:v>15.1731506309288</c:v>
                </c:pt>
                <c:pt idx="6">
                  <c:v>15.197103224084699</c:v>
                </c:pt>
                <c:pt idx="7">
                  <c:v>15.2205293866219</c:v>
                </c:pt>
                <c:pt idx="8">
                  <c:v>15.243429118540201</c:v>
                </c:pt>
                <c:pt idx="9">
                  <c:v>15.265802419839799</c:v>
                </c:pt>
                <c:pt idx="10">
                  <c:v>15.2876492905205</c:v>
                </c:pt>
                <c:pt idx="11">
                  <c:v>15.308969730582399</c:v>
                </c:pt>
                <c:pt idx="12">
                  <c:v>15.3297637400255</c:v>
                </c:pt>
                <c:pt idx="13">
                  <c:v>15.361939179447299</c:v>
                </c:pt>
                <c:pt idx="14">
                  <c:v>15.392766956485</c:v>
                </c:pt>
                <c:pt idx="15">
                  <c:v>15.4222470711385</c:v>
                </c:pt>
                <c:pt idx="16">
                  <c:v>15.460581748800401</c:v>
                </c:pt>
                <c:pt idx="17">
                  <c:v>15.4932204471668</c:v>
                </c:pt>
                <c:pt idx="18">
                  <c:v>15.523753423057901</c:v>
                </c:pt>
                <c:pt idx="19">
                  <c:v>15.5521806764738</c:v>
                </c:pt>
                <c:pt idx="20">
                  <c:v>15.578502207414401</c:v>
                </c:pt>
                <c:pt idx="21">
                  <c:v>15.602718015879701</c:v>
                </c:pt>
                <c:pt idx="22">
                  <c:v>15.6248281018699</c:v>
                </c:pt>
                <c:pt idx="23">
                  <c:v>15.644832465384701</c:v>
                </c:pt>
                <c:pt idx="24">
                  <c:v>15.662731106424401</c:v>
                </c:pt>
                <c:pt idx="25">
                  <c:v>15.6785240249887</c:v>
                </c:pt>
                <c:pt idx="26">
                  <c:v>15.692211221077899</c:v>
                </c:pt>
                <c:pt idx="27">
                  <c:v>15.7037926946917</c:v>
                </c:pt>
                <c:pt idx="28">
                  <c:v>15.7132684458304</c:v>
                </c:pt>
                <c:pt idx="29">
                  <c:v>15.7206384744937</c:v>
                </c:pt>
                <c:pt idx="30">
                  <c:v>15.725902780681899</c:v>
                </c:pt>
                <c:pt idx="31">
                  <c:v>15.729061364394701</c:v>
                </c:pt>
                <c:pt idx="32">
                  <c:v>15.7301142256324</c:v>
                </c:pt>
                <c:pt idx="33">
                  <c:v>15.710067220516301</c:v>
                </c:pt>
                <c:pt idx="34">
                  <c:v>15.6517364026788</c:v>
                </c:pt>
                <c:pt idx="35">
                  <c:v>15.557837068385499</c:v>
                </c:pt>
                <c:pt idx="36">
                  <c:v>15.431084513902199</c:v>
                </c:pt>
                <c:pt idx="37">
                  <c:v>15.274194035494901</c:v>
                </c:pt>
                <c:pt idx="38">
                  <c:v>15.089880929429199</c:v>
                </c:pt>
                <c:pt idx="39">
                  <c:v>14.880860491970999</c:v>
                </c:pt>
                <c:pt idx="40">
                  <c:v>14.6498480193861</c:v>
                </c:pt>
                <c:pt idx="41">
                  <c:v>14.3995588079403</c:v>
                </c:pt>
                <c:pt idx="42">
                  <c:v>14.132708153899401</c:v>
                </c:pt>
                <c:pt idx="43">
                  <c:v>13.8520113535292</c:v>
                </c:pt>
                <c:pt idx="44">
                  <c:v>13.5601837030955</c:v>
                </c:pt>
                <c:pt idx="45">
                  <c:v>13.259940498864101</c:v>
                </c:pt>
                <c:pt idx="46">
                  <c:v>12.9539970371008</c:v>
                </c:pt>
                <c:pt idx="47">
                  <c:v>12.6450686140714</c:v>
                </c:pt>
                <c:pt idx="48">
                  <c:v>12.3358705260418</c:v>
                </c:pt>
                <c:pt idx="49">
                  <c:v>12.3358705260418</c:v>
                </c:pt>
                <c:pt idx="50">
                  <c:v>12.083424807047765</c:v>
                </c:pt>
                <c:pt idx="51">
                  <c:v>11.833433996324917</c:v>
                </c:pt>
                <c:pt idx="52">
                  <c:v>11.669773825963667</c:v>
                </c:pt>
                <c:pt idx="53">
                  <c:v>10.884205238071388</c:v>
                </c:pt>
                <c:pt idx="54">
                  <c:v>9.9832564995381325</c:v>
                </c:pt>
                <c:pt idx="55">
                  <c:v>9.4513610309197027</c:v>
                </c:pt>
                <c:pt idx="56">
                  <c:v>8.8294526800775746</c:v>
                </c:pt>
                <c:pt idx="57">
                  <c:v>8.2374123487666537</c:v>
                </c:pt>
                <c:pt idx="58">
                  <c:v>7.68301387589492</c:v>
                </c:pt>
                <c:pt idx="59">
                  <c:v>7.1642115050612931</c:v>
                </c:pt>
                <c:pt idx="60">
                  <c:v>6.681414378550155</c:v>
                </c:pt>
                <c:pt idx="61">
                  <c:v>6.2313492916102939</c:v>
                </c:pt>
                <c:pt idx="62">
                  <c:v>4.3983572993360411</c:v>
                </c:pt>
                <c:pt idx="63">
                  <c:v>3.0845771337291144</c:v>
                </c:pt>
                <c:pt idx="64">
                  <c:v>1.5465835632855267</c:v>
                </c:pt>
                <c:pt idx="65">
                  <c:v>0.77083635279463603</c:v>
                </c:pt>
                <c:pt idx="66">
                  <c:v>0.3841904636750415</c:v>
                </c:pt>
                <c:pt idx="67">
                  <c:v>0.13501887241114652</c:v>
                </c:pt>
                <c:pt idx="68">
                  <c:v>2.3689633835640152E-2</c:v>
                </c:pt>
                <c:pt idx="69">
                  <c:v>4.0914668021879916E-3</c:v>
                </c:pt>
                <c:pt idx="70">
                  <c:v>7.3646274820003894E-4</c:v>
                </c:pt>
                <c:pt idx="71">
                  <c:v>1.30748178407335E-4</c:v>
                </c:pt>
                <c:pt idx="72">
                  <c:v>2.2892091903830314E-5</c:v>
                </c:pt>
                <c:pt idx="73">
                  <c:v>4.035991677771942E-6</c:v>
                </c:pt>
                <c:pt idx="74">
                  <c:v>6.7781393044240978E-7</c:v>
                </c:pt>
                <c:pt idx="75">
                  <c:v>2.1788052509630965E-8</c:v>
                </c:pt>
                <c:pt idx="76">
                  <c:v>2.3368531231389765E-10</c:v>
                </c:pt>
                <c:pt idx="77">
                  <c:v>2.0874790622987391E-21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2-44F9-BC8F-FB1DAA0370F1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actual'!$N$61:$N$65</c:f>
              <c:numCache>
                <c:formatCode>0.000</c:formatCode>
                <c:ptCount val="5"/>
                <c:pt idx="0">
                  <c:v>3.7458646512128264</c:v>
                </c:pt>
                <c:pt idx="1">
                  <c:v>15.156889774036559</c:v>
                </c:pt>
                <c:pt idx="3">
                  <c:v>15.730114225632368</c:v>
                </c:pt>
                <c:pt idx="4">
                  <c:v>12.335870526041791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C2-44F9-BC8F-FB1DAA037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actual'!$G$86:$G$167</c:f>
              <c:numCache>
                <c:formatCode>General</c:formatCode>
                <c:ptCount val="82"/>
                <c:pt idx="0">
                  <c:v>0</c:v>
                </c:pt>
                <c:pt idx="1">
                  <c:v>13.8184581738065</c:v>
                </c:pt>
                <c:pt idx="2">
                  <c:v>14.152860196604101</c:v>
                </c:pt>
                <c:pt idx="3">
                  <c:v>14.3963324292635</c:v>
                </c:pt>
                <c:pt idx="4">
                  <c:v>14.5975580544811</c:v>
                </c:pt>
                <c:pt idx="5">
                  <c:v>14.568693610822301</c:v>
                </c:pt>
                <c:pt idx="6">
                  <c:v>13.728121167500801</c:v>
                </c:pt>
                <c:pt idx="7">
                  <c:v>12.432424114500501</c:v>
                </c:pt>
                <c:pt idx="8">
                  <c:v>10.934906414390801</c:v>
                </c:pt>
                <c:pt idx="9">
                  <c:v>9.4888720297414508</c:v>
                </c:pt>
                <c:pt idx="10">
                  <c:v>8.3476249231219004</c:v>
                </c:pt>
                <c:pt idx="11">
                  <c:v>7.7644690571017501</c:v>
                </c:pt>
                <c:pt idx="12">
                  <c:v>7.54753941046528</c:v>
                </c:pt>
                <c:pt idx="13">
                  <c:v>7.2118751066065201</c:v>
                </c:pt>
                <c:pt idx="14">
                  <c:v>6.89027004060571</c:v>
                </c:pt>
                <c:pt idx="15">
                  <c:v>6.5827242124628702</c:v>
                </c:pt>
                <c:pt idx="16">
                  <c:v>6.1828047980814</c:v>
                </c:pt>
                <c:pt idx="17">
                  <c:v>5.8423076312089703</c:v>
                </c:pt>
                <c:pt idx="18">
                  <c:v>5.5237780234895899</c:v>
                </c:pt>
                <c:pt idx="19">
                  <c:v>5.2272159749232703</c:v>
                </c:pt>
                <c:pt idx="20">
                  <c:v>4.9526214855100203</c:v>
                </c:pt>
                <c:pt idx="21">
                  <c:v>4.6999945552498303</c:v>
                </c:pt>
                <c:pt idx="22">
                  <c:v>4.4693351841426896</c:v>
                </c:pt>
                <c:pt idx="23">
                  <c:v>4.2606433721886203</c:v>
                </c:pt>
                <c:pt idx="24">
                  <c:v>4.0739191193876003</c:v>
                </c:pt>
                <c:pt idx="25">
                  <c:v>3.90916242573965</c:v>
                </c:pt>
                <c:pt idx="26">
                  <c:v>3.7663732912447601</c:v>
                </c:pt>
                <c:pt idx="27">
                  <c:v>3.64555171590293</c:v>
                </c:pt>
                <c:pt idx="28">
                  <c:v>3.5466976997141599</c:v>
                </c:pt>
                <c:pt idx="29">
                  <c:v>3.46981124267844</c:v>
                </c:pt>
                <c:pt idx="30">
                  <c:v>3.4148923447957902</c:v>
                </c:pt>
                <c:pt idx="31">
                  <c:v>3.3819410060661999</c:v>
                </c:pt>
                <c:pt idx="32">
                  <c:v>3.3709572264896699</c:v>
                </c:pt>
                <c:pt idx="33">
                  <c:v>3.3723043810414102</c:v>
                </c:pt>
                <c:pt idx="34">
                  <c:v>3.3763458446966101</c:v>
                </c:pt>
                <c:pt idx="35">
                  <c:v>3.3830816174552898</c:v>
                </c:pt>
                <c:pt idx="36">
                  <c:v>3.3925116993174398</c:v>
                </c:pt>
                <c:pt idx="37">
                  <c:v>3.4046360902830601</c:v>
                </c:pt>
                <c:pt idx="38">
                  <c:v>3.4194547903521499</c:v>
                </c:pt>
                <c:pt idx="39">
                  <c:v>3.4369677995247199</c:v>
                </c:pt>
                <c:pt idx="40">
                  <c:v>3.4571751178007499</c:v>
                </c:pt>
                <c:pt idx="41">
                  <c:v>3.4800767451802601</c:v>
                </c:pt>
                <c:pt idx="42">
                  <c:v>3.5056726816632402</c:v>
                </c:pt>
                <c:pt idx="43">
                  <c:v>3.5339629272496902</c:v>
                </c:pt>
                <c:pt idx="44">
                  <c:v>3.5649474819396101</c:v>
                </c:pt>
                <c:pt idx="45">
                  <c:v>3.5986263457329999</c:v>
                </c:pt>
                <c:pt idx="46">
                  <c:v>3.63499951862986</c:v>
                </c:pt>
                <c:pt idx="47">
                  <c:v>3.6740670006301999</c:v>
                </c:pt>
                <c:pt idx="48">
                  <c:v>3.7158287917339998</c:v>
                </c:pt>
                <c:pt idx="49">
                  <c:v>3.7158287917339998</c:v>
                </c:pt>
                <c:pt idx="50">
                  <c:v>3.6397867265220025</c:v>
                </c:pt>
                <c:pt idx="51">
                  <c:v>3.5644841323360579</c:v>
                </c:pt>
                <c:pt idx="52">
                  <c:v>3.5151861787133583</c:v>
                </c:pt>
                <c:pt idx="53">
                  <c:v>3.2785560705576615</c:v>
                </c:pt>
                <c:pt idx="54">
                  <c:v>3.007170986266209</c:v>
                </c:pt>
                <c:pt idx="55">
                  <c:v>2.8469526626130195</c:v>
                </c:pt>
                <c:pt idx="56">
                  <c:v>2.6596205281681482</c:v>
                </c:pt>
                <c:pt idx="57">
                  <c:v>2.4812852818384554</c:v>
                </c:pt>
                <c:pt idx="58">
                  <c:v>2.3142885706423342</c:v>
                </c:pt>
                <c:pt idx="59">
                  <c:v>2.1580141688728127</c:v>
                </c:pt>
                <c:pt idx="60">
                  <c:v>2.0125853189615484</c:v>
                </c:pt>
                <c:pt idx="61">
                  <c:v>1.8770160614312479</c:v>
                </c:pt>
                <c:pt idx="62">
                  <c:v>1.3248795579285642</c:v>
                </c:pt>
                <c:pt idx="63">
                  <c:v>0.92914079307483655</c:v>
                </c:pt>
                <c:pt idx="64">
                  <c:v>0.46586414158181882</c:v>
                </c:pt>
                <c:pt idx="65">
                  <c:v>0.23219244295591676</c:v>
                </c:pt>
                <c:pt idx="66">
                  <c:v>0.11572640807307685</c:v>
                </c:pt>
                <c:pt idx="67">
                  <c:v>4.067058035942113E-2</c:v>
                </c:pt>
                <c:pt idx="68">
                  <c:v>7.1358258248802042E-3</c:v>
                </c:pt>
                <c:pt idx="69">
                  <c:v>1.2324375577628739E-3</c:v>
                </c:pt>
                <c:pt idx="70">
                  <c:v>2.2183837598037208E-4</c:v>
                </c:pt>
                <c:pt idx="71">
                  <c:v>3.9384155724325634E-5</c:v>
                </c:pt>
                <c:pt idx="72">
                  <c:v>6.8955890887229993E-6</c:v>
                </c:pt>
                <c:pt idx="73">
                  <c:v>1.2157272604153933E-6</c:v>
                </c:pt>
                <c:pt idx="74">
                  <c:v>2.041720941265786E-7</c:v>
                </c:pt>
                <c:pt idx="75">
                  <c:v>6.5630287428994881E-9</c:v>
                </c:pt>
                <c:pt idx="76">
                  <c:v>7.0391028332230283E-11</c:v>
                </c:pt>
                <c:pt idx="77">
                  <c:v>6.2879346742952864E-22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E1-4CE1-84A1-674262019D86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actual'!$G$61:$G$65</c:f>
              <c:numCache>
                <c:formatCode>0.000</c:formatCode>
                <c:ptCount val="5"/>
                <c:pt idx="0">
                  <c:v>13.818458173806468</c:v>
                </c:pt>
                <c:pt idx="1">
                  <c:v>14.75113985774853</c:v>
                </c:pt>
                <c:pt idx="2">
                  <c:v>7.7644690571017509</c:v>
                </c:pt>
                <c:pt idx="3">
                  <c:v>3.3709572264896712</c:v>
                </c:pt>
                <c:pt idx="4">
                  <c:v>3.7158287917340003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1-4CE1-84A1-674262019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actual'!$E$86:$E$138</c:f>
              <c:numCache>
                <c:formatCode>General</c:formatCode>
                <c:ptCount val="53"/>
                <c:pt idx="0">
                  <c:v>0</c:v>
                </c:pt>
                <c:pt idx="1">
                  <c:v>35.638200594332098</c:v>
                </c:pt>
                <c:pt idx="2">
                  <c:v>36.8189233034418</c:v>
                </c:pt>
                <c:pt idx="3">
                  <c:v>37.655828259066602</c:v>
                </c:pt>
                <c:pt idx="4">
                  <c:v>38.337657155312499</c:v>
                </c:pt>
                <c:pt idx="5">
                  <c:v>37.9082054431966</c:v>
                </c:pt>
                <c:pt idx="6">
                  <c:v>33.579237317111399</c:v>
                </c:pt>
                <c:pt idx="7">
                  <c:v>26.959216699622299</c:v>
                </c:pt>
                <c:pt idx="8">
                  <c:v>19.403112861186301</c:v>
                </c:pt>
                <c:pt idx="9">
                  <c:v>12.265895072260401</c:v>
                </c:pt>
                <c:pt idx="10">
                  <c:v>6.9025326033015002</c:v>
                </c:pt>
                <c:pt idx="11">
                  <c:v>4.6679947247666203</c:v>
                </c:pt>
                <c:pt idx="12">
                  <c:v>4.4525271518586402</c:v>
                </c:pt>
                <c:pt idx="13">
                  <c:v>4.1201905564773398</c:v>
                </c:pt>
                <c:pt idx="14">
                  <c:v>3.8029804074003501</c:v>
                </c:pt>
                <c:pt idx="15">
                  <c:v>3.5007261078463401</c:v>
                </c:pt>
                <c:pt idx="16">
                  <c:v>3.10923317238219</c:v>
                </c:pt>
                <c:pt idx="17">
                  <c:v>2.7772143785985399</c:v>
                </c:pt>
                <c:pt idx="18">
                  <c:v>2.46759782886283</c:v>
                </c:pt>
                <c:pt idx="19">
                  <c:v>2.1800503263365298</c:v>
                </c:pt>
                <c:pt idx="20">
                  <c:v>1.9142386741811099</c:v>
                </c:pt>
                <c:pt idx="21">
                  <c:v>1.66982967555805</c:v>
                </c:pt>
                <c:pt idx="22">
                  <c:v>1.4464901336288201</c:v>
                </c:pt>
                <c:pt idx="23">
                  <c:v>1.2438868515549</c:v>
                </c:pt>
                <c:pt idx="24">
                  <c:v>1.0616866324977601</c:v>
                </c:pt>
                <c:pt idx="25">
                  <c:v>0.89955627961887197</c:v>
                </c:pt>
                <c:pt idx="26">
                  <c:v>0.75716259607971403</c:v>
                </c:pt>
                <c:pt idx="27">
                  <c:v>0.63417238504175799</c:v>
                </c:pt>
                <c:pt idx="28">
                  <c:v>0.530252449666481</c:v>
                </c:pt>
                <c:pt idx="29">
                  <c:v>0.44506959311535599</c:v>
                </c:pt>
                <c:pt idx="30">
                  <c:v>0.37829061854985702</c:v>
                </c:pt>
                <c:pt idx="31">
                  <c:v>0.32958232913146002</c:v>
                </c:pt>
                <c:pt idx="32">
                  <c:v>0.29861152802163898</c:v>
                </c:pt>
                <c:pt idx="33">
                  <c:v>0.27709256553352402</c:v>
                </c:pt>
                <c:pt idx="34">
                  <c:v>0.25696192320593297</c:v>
                </c:pt>
                <c:pt idx="35">
                  <c:v>0.238219601038866</c:v>
                </c:pt>
                <c:pt idx="36">
                  <c:v>0.220865599032321</c:v>
                </c:pt>
                <c:pt idx="37">
                  <c:v>0.20489991718630099</c:v>
                </c:pt>
                <c:pt idx="38">
                  <c:v>0.19032255550080401</c:v>
                </c:pt>
                <c:pt idx="39">
                  <c:v>0.17713351397582999</c:v>
                </c:pt>
                <c:pt idx="40">
                  <c:v>0.16533279261138001</c:v>
                </c:pt>
                <c:pt idx="41">
                  <c:v>0.15492039140745401</c:v>
                </c:pt>
                <c:pt idx="42">
                  <c:v>0.14589631036405101</c:v>
                </c:pt>
                <c:pt idx="43">
                  <c:v>0.138260549481171</c:v>
                </c:pt>
                <c:pt idx="44">
                  <c:v>0.132013108758816</c:v>
                </c:pt>
                <c:pt idx="45">
                  <c:v>0.12715398819698301</c:v>
                </c:pt>
                <c:pt idx="46">
                  <c:v>0.123683187795674</c:v>
                </c:pt>
                <c:pt idx="47">
                  <c:v>0.121600707554889</c:v>
                </c:pt>
                <c:pt idx="48">
                  <c:v>0.12090654747462699</c:v>
                </c:pt>
                <c:pt idx="49">
                  <c:v>0.12090654747462699</c:v>
                </c:pt>
                <c:pt idx="50">
                  <c:v>0.11843227212909024</c:v>
                </c:pt>
                <c:pt idx="51">
                  <c:v>0.11598205787294395</c:v>
                </c:pt>
                <c:pt idx="52">
                  <c:v>0.11437798898167963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0A-47B6-9AEF-30B87F9781F7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actual'!$E$61:$E$65</c:f>
              <c:numCache>
                <c:formatCode>0.000</c:formatCode>
                <c:ptCount val="5"/>
                <c:pt idx="0">
                  <c:v>35.638200594332112</c:v>
                </c:pt>
                <c:pt idx="1">
                  <c:v>38.852256626865163</c:v>
                </c:pt>
                <c:pt idx="2">
                  <c:v>4.6679947247666176</c:v>
                </c:pt>
                <c:pt idx="3">
                  <c:v>0.29861152802163904</c:v>
                </c:pt>
                <c:pt idx="4">
                  <c:v>0.12090654747462731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0A-47B6-9AEF-30B87F97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actual'!$F$86:$F$138</c:f>
              <c:numCache>
                <c:formatCode>General</c:formatCode>
                <c:ptCount val="53"/>
                <c:pt idx="0">
                  <c:v>0</c:v>
                </c:pt>
                <c:pt idx="1">
                  <c:v>24.673320527613701</c:v>
                </c:pt>
                <c:pt idx="2">
                  <c:v>25.752143208497099</c:v>
                </c:pt>
                <c:pt idx="3">
                  <c:v>26.542698855283799</c:v>
                </c:pt>
                <c:pt idx="4">
                  <c:v>27.1982817907775</c:v>
                </c:pt>
                <c:pt idx="5">
                  <c:v>27.133075438271401</c:v>
                </c:pt>
                <c:pt idx="6">
                  <c:v>24.534880419016702</c:v>
                </c:pt>
                <c:pt idx="7">
                  <c:v>20.5646422792517</c:v>
                </c:pt>
                <c:pt idx="8">
                  <c:v>16.038479419698099</c:v>
                </c:pt>
                <c:pt idx="9">
                  <c:v>11.772510241077301</c:v>
                </c:pt>
                <c:pt idx="10">
                  <c:v>8.5828531441106595</c:v>
                </c:pt>
                <c:pt idx="11">
                  <c:v>7.2856265295197797</c:v>
                </c:pt>
                <c:pt idx="12">
                  <c:v>7.2092895385515297</c:v>
                </c:pt>
                <c:pt idx="13">
                  <c:v>7.0976546209667601</c:v>
                </c:pt>
                <c:pt idx="14">
                  <c:v>6.9980394799782299</c:v>
                </c:pt>
                <c:pt idx="15">
                  <c:v>6.9094057690646</c:v>
                </c:pt>
                <c:pt idx="16">
                  <c:v>6.8035576795258201</c:v>
                </c:pt>
                <c:pt idx="17">
                  <c:v>6.7213736320212103</c:v>
                </c:pt>
                <c:pt idx="18">
                  <c:v>6.6504668094152599</c:v>
                </c:pt>
                <c:pt idx="19">
                  <c:v>6.5888091911585303</c:v>
                </c:pt>
                <c:pt idx="20">
                  <c:v>6.5343727567015799</c:v>
                </c:pt>
                <c:pt idx="21">
                  <c:v>6.4851294854949497</c:v>
                </c:pt>
                <c:pt idx="22">
                  <c:v>6.4390513569892001</c:v>
                </c:pt>
                <c:pt idx="23">
                  <c:v>6.3941103506348904</c:v>
                </c:pt>
                <c:pt idx="24">
                  <c:v>6.3482784458825696</c:v>
                </c:pt>
                <c:pt idx="25">
                  <c:v>6.2995276221827998</c:v>
                </c:pt>
                <c:pt idx="26">
                  <c:v>6.2458298589861299</c:v>
                </c:pt>
                <c:pt idx="27">
                  <c:v>6.1851571357431201</c:v>
                </c:pt>
                <c:pt idx="28">
                  <c:v>6.1154814319043096</c:v>
                </c:pt>
                <c:pt idx="29">
                  <c:v>6.0347747269202703</c:v>
                </c:pt>
                <c:pt idx="30">
                  <c:v>5.9410090002415501</c:v>
                </c:pt>
                <c:pt idx="31">
                  <c:v>5.8321562313186996</c:v>
                </c:pt>
                <c:pt idx="32">
                  <c:v>5.7061883996022802</c:v>
                </c:pt>
                <c:pt idx="33">
                  <c:v>5.5681755564659099</c:v>
                </c:pt>
                <c:pt idx="34">
                  <c:v>5.4245397669828197</c:v>
                </c:pt>
                <c:pt idx="35">
                  <c:v>5.2752810311530096</c:v>
                </c:pt>
                <c:pt idx="36">
                  <c:v>5.1203993489765001</c:v>
                </c:pt>
                <c:pt idx="37">
                  <c:v>4.95989472045326</c:v>
                </c:pt>
                <c:pt idx="38">
                  <c:v>4.7937671455833204</c:v>
                </c:pt>
                <c:pt idx="39">
                  <c:v>4.6220166243666601</c:v>
                </c:pt>
                <c:pt idx="40">
                  <c:v>4.4446431568032798</c:v>
                </c:pt>
                <c:pt idx="41">
                  <c:v>4.2616467428931903</c:v>
                </c:pt>
                <c:pt idx="42">
                  <c:v>4.0730273826363899</c:v>
                </c:pt>
                <c:pt idx="43">
                  <c:v>3.8787850760328699</c:v>
                </c:pt>
                <c:pt idx="44">
                  <c:v>3.6789198230826399</c:v>
                </c:pt>
                <c:pt idx="45">
                  <c:v>3.4734316237856899</c:v>
                </c:pt>
                <c:pt idx="46">
                  <c:v>3.2623204781420299</c:v>
                </c:pt>
                <c:pt idx="47">
                  <c:v>3.0455863861516499</c:v>
                </c:pt>
                <c:pt idx="48">
                  <c:v>2.8232293478145598</c:v>
                </c:pt>
                <c:pt idx="49">
                  <c:v>2.8232293478145598</c:v>
                </c:pt>
                <c:pt idx="50">
                  <c:v>2.7654537606689642</c:v>
                </c:pt>
                <c:pt idx="51">
                  <c:v>2.7082400121923778</c:v>
                </c:pt>
                <c:pt idx="52">
                  <c:v>2.6707841881338483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4-4582-BF01-748D45913F8D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actual'!$F$61:$F$65</c:f>
              <c:numCache>
                <c:formatCode>0.000</c:formatCode>
                <c:ptCount val="5"/>
                <c:pt idx="0">
                  <c:v>24.673320527613747</c:v>
                </c:pt>
                <c:pt idx="1">
                  <c:v>27.699937840591687</c:v>
                </c:pt>
                <c:pt idx="2">
                  <c:v>7.2856265295197842</c:v>
                </c:pt>
                <c:pt idx="3">
                  <c:v>5.7061883996022829</c:v>
                </c:pt>
                <c:pt idx="4">
                  <c:v>2.823229347814562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4-4582-BF01-748D45913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actual'!$H$86:$H$138</c:f>
              <c:numCache>
                <c:formatCode>General</c:formatCode>
                <c:ptCount val="53"/>
                <c:pt idx="0">
                  <c:v>0</c:v>
                </c:pt>
                <c:pt idx="1">
                  <c:v>19.1965000269225</c:v>
                </c:pt>
                <c:pt idx="2">
                  <c:v>20.4514896403047</c:v>
                </c:pt>
                <c:pt idx="3">
                  <c:v>21.420298342935499</c:v>
                </c:pt>
                <c:pt idx="4">
                  <c:v>22.2448590002824</c:v>
                </c:pt>
                <c:pt idx="5">
                  <c:v>22.827029393490999</c:v>
                </c:pt>
                <c:pt idx="6">
                  <c:v>22.536282191333399</c:v>
                </c:pt>
                <c:pt idx="7">
                  <c:v>22.065239450674401</c:v>
                </c:pt>
                <c:pt idx="8">
                  <c:v>21.479684959255302</c:v>
                </c:pt>
                <c:pt idx="9">
                  <c:v>20.845402504817201</c:v>
                </c:pt>
                <c:pt idx="10">
                  <c:v>20.2281758751013</c:v>
                </c:pt>
                <c:pt idx="11">
                  <c:v>19.693788857849</c:v>
                </c:pt>
                <c:pt idx="12">
                  <c:v>19.214862871287998</c:v>
                </c:pt>
                <c:pt idx="13">
                  <c:v>18.418297806126599</c:v>
                </c:pt>
                <c:pt idx="14">
                  <c:v>17.5894812837975</c:v>
                </c:pt>
                <c:pt idx="15">
                  <c:v>16.734151048778902</c:v>
                </c:pt>
                <c:pt idx="16">
                  <c:v>15.5253197976467</c:v>
                </c:pt>
                <c:pt idx="17">
                  <c:v>14.4048480398171</c:v>
                </c:pt>
                <c:pt idx="18">
                  <c:v>13.2754475492443</c:v>
                </c:pt>
                <c:pt idx="19">
                  <c:v>12.1483248581123</c:v>
                </c:pt>
                <c:pt idx="20">
                  <c:v>11.0346864986052</c:v>
                </c:pt>
                <c:pt idx="21">
                  <c:v>9.9457390029072599</c:v>
                </c:pt>
                <c:pt idx="22">
                  <c:v>8.8926889032024992</c:v>
                </c:pt>
                <c:pt idx="23">
                  <c:v>7.8867427316750902</c:v>
                </c:pt>
                <c:pt idx="24">
                  <c:v>6.9391070205091596</c:v>
                </c:pt>
                <c:pt idx="25">
                  <c:v>6.06098830188885</c:v>
                </c:pt>
                <c:pt idx="26">
                  <c:v>5.2635931079982798</c:v>
                </c:pt>
                <c:pt idx="27">
                  <c:v>4.5581279710215901</c:v>
                </c:pt>
                <c:pt idx="28">
                  <c:v>3.9557994231429099</c:v>
                </c:pt>
                <c:pt idx="29">
                  <c:v>3.4678139965463801</c:v>
                </c:pt>
                <c:pt idx="30">
                  <c:v>3.1053782234161198</c:v>
                </c:pt>
                <c:pt idx="31">
                  <c:v>2.87969863593626</c:v>
                </c:pt>
                <c:pt idx="32">
                  <c:v>2.8019817662909499</c:v>
                </c:pt>
                <c:pt idx="33">
                  <c:v>2.8084687225353702</c:v>
                </c:pt>
                <c:pt idx="34">
                  <c:v>2.8279295912686302</c:v>
                </c:pt>
                <c:pt idx="35">
                  <c:v>2.8603643724907202</c:v>
                </c:pt>
                <c:pt idx="36">
                  <c:v>2.9057730662016601</c:v>
                </c:pt>
                <c:pt idx="37">
                  <c:v>2.96415567240143</c:v>
                </c:pt>
                <c:pt idx="38">
                  <c:v>3.0355121910900502</c:v>
                </c:pt>
                <c:pt idx="39">
                  <c:v>3.1198426222675</c:v>
                </c:pt>
                <c:pt idx="40">
                  <c:v>3.2171469659337899</c:v>
                </c:pt>
                <c:pt idx="41">
                  <c:v>3.32742522208892</c:v>
                </c:pt>
                <c:pt idx="42">
                  <c:v>3.4506773907328898</c:v>
                </c:pt>
                <c:pt idx="43">
                  <c:v>3.58690347186569</c:v>
                </c:pt>
                <c:pt idx="44">
                  <c:v>3.7361034654873402</c:v>
                </c:pt>
                <c:pt idx="45">
                  <c:v>3.8982773715978198</c:v>
                </c:pt>
                <c:pt idx="46">
                  <c:v>4.0734251901971499</c:v>
                </c:pt>
                <c:pt idx="47">
                  <c:v>4.2615469212853103</c:v>
                </c:pt>
                <c:pt idx="48">
                  <c:v>4.4626425648623096</c:v>
                </c:pt>
                <c:pt idx="49">
                  <c:v>4.4626425648623096</c:v>
                </c:pt>
                <c:pt idx="50">
                  <c:v>4.3713174323131492</c:v>
                </c:pt>
                <c:pt idx="51">
                  <c:v>4.2808803909709043</c:v>
                </c:pt>
                <c:pt idx="52">
                  <c:v>4.2216744483594848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4-492E-B60E-DAB920431698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actual'!$H$61:$H$65</c:f>
              <c:numCache>
                <c:formatCode>0.000</c:formatCode>
                <c:ptCount val="5"/>
                <c:pt idx="0">
                  <c:v>19.196500026922525</c:v>
                </c:pt>
                <c:pt idx="1">
                  <c:v>22.888210852432934</c:v>
                </c:pt>
                <c:pt idx="2">
                  <c:v>19.693788857849015</c:v>
                </c:pt>
                <c:pt idx="3">
                  <c:v>2.8019817662909499</c:v>
                </c:pt>
                <c:pt idx="4">
                  <c:v>4.4626425648623069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4-492E-B60E-DAB920431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actual'!$I$86:$I$138</c:f>
              <c:numCache>
                <c:formatCode>General</c:formatCode>
                <c:ptCount val="53"/>
                <c:pt idx="0">
                  <c:v>0</c:v>
                </c:pt>
                <c:pt idx="1">
                  <c:v>20.361689364889401</c:v>
                </c:pt>
                <c:pt idx="2">
                  <c:v>21.6130971567271</c:v>
                </c:pt>
                <c:pt idx="3">
                  <c:v>22.586567277475702</c:v>
                </c:pt>
                <c:pt idx="4">
                  <c:v>23.418129479913102</c:v>
                </c:pt>
                <c:pt idx="5">
                  <c:v>24.067873007760198</c:v>
                </c:pt>
                <c:pt idx="6">
                  <c:v>24.063658301831001</c:v>
                </c:pt>
                <c:pt idx="7">
                  <c:v>24.055830990819601</c:v>
                </c:pt>
                <c:pt idx="8">
                  <c:v>24.044391074726001</c:v>
                </c:pt>
                <c:pt idx="9">
                  <c:v>24.0293385535503</c:v>
                </c:pt>
                <c:pt idx="10">
                  <c:v>24.0106734272923</c:v>
                </c:pt>
                <c:pt idx="11">
                  <c:v>23.9883956959522</c:v>
                </c:pt>
                <c:pt idx="12">
                  <c:v>23.934105527774499</c:v>
                </c:pt>
                <c:pt idx="13">
                  <c:v>23.727053369931099</c:v>
                </c:pt>
                <c:pt idx="14">
                  <c:v>23.382952187173</c:v>
                </c:pt>
                <c:pt idx="15">
                  <c:v>22.9142300143358</c:v>
                </c:pt>
                <c:pt idx="16">
                  <c:v>22.0890835482796</c:v>
                </c:pt>
                <c:pt idx="17">
                  <c:v>21.182070156325601</c:v>
                </c:pt>
                <c:pt idx="18">
                  <c:v>20.1507296334335</c:v>
                </c:pt>
                <c:pt idx="19">
                  <c:v>19.019335485141401</c:v>
                </c:pt>
                <c:pt idx="20">
                  <c:v>17.812161216987299</c:v>
                </c:pt>
                <c:pt idx="21">
                  <c:v>16.553480334509501</c:v>
                </c:pt>
                <c:pt idx="22">
                  <c:v>15.2675663432461</c:v>
                </c:pt>
                <c:pt idx="23">
                  <c:v>13.978692748735099</c:v>
                </c:pt>
                <c:pt idx="24">
                  <c:v>12.711133056514701</c:v>
                </c:pt>
                <c:pt idx="25">
                  <c:v>11.489160772123</c:v>
                </c:pt>
                <c:pt idx="26">
                  <c:v>10.337049401098101</c:v>
                </c:pt>
                <c:pt idx="27">
                  <c:v>9.2790724489781695</c:v>
                </c:pt>
                <c:pt idx="28">
                  <c:v>8.3395034213012504</c:v>
                </c:pt>
                <c:pt idx="29">
                  <c:v>7.5426158236054803</c:v>
                </c:pt>
                <c:pt idx="30">
                  <c:v>6.9126831614290003</c:v>
                </c:pt>
                <c:pt idx="31">
                  <c:v>6.4739789403099097</c:v>
                </c:pt>
                <c:pt idx="32">
                  <c:v>6.2507766657863302</c:v>
                </c:pt>
                <c:pt idx="33">
                  <c:v>6.1467715372204896</c:v>
                </c:pt>
                <c:pt idx="34">
                  <c:v>6.0494764169492203</c:v>
                </c:pt>
                <c:pt idx="35">
                  <c:v>5.9588913049725196</c:v>
                </c:pt>
                <c:pt idx="36">
                  <c:v>5.8750162012903999</c:v>
                </c:pt>
                <c:pt idx="37">
                  <c:v>5.7978511059028399</c:v>
                </c:pt>
                <c:pt idx="38">
                  <c:v>5.7273960188098503</c:v>
                </c:pt>
                <c:pt idx="39">
                  <c:v>5.6636509400114399</c:v>
                </c:pt>
                <c:pt idx="40">
                  <c:v>5.6066158695075901</c:v>
                </c:pt>
                <c:pt idx="41">
                  <c:v>5.5562908072983097</c:v>
                </c:pt>
                <c:pt idx="42">
                  <c:v>5.5126757533836104</c:v>
                </c:pt>
                <c:pt idx="43">
                  <c:v>5.4757707077634699</c:v>
                </c:pt>
                <c:pt idx="44">
                  <c:v>5.4455756704379104</c:v>
                </c:pt>
                <c:pt idx="45">
                  <c:v>5.4220906414069097</c:v>
                </c:pt>
                <c:pt idx="46">
                  <c:v>5.4053156206704802</c:v>
                </c:pt>
                <c:pt idx="47">
                  <c:v>5.39525060822863</c:v>
                </c:pt>
                <c:pt idx="48">
                  <c:v>5.3918956040813404</c:v>
                </c:pt>
                <c:pt idx="49">
                  <c:v>5.3918956040813404</c:v>
                </c:pt>
                <c:pt idx="50">
                  <c:v>5.2815539010260437</c:v>
                </c:pt>
                <c:pt idx="51">
                  <c:v>5.1722852158082713</c:v>
                </c:pt>
                <c:pt idx="52">
                  <c:v>5.1007508598606188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2-498B-88CA-5368A9A3FC2A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actual'!$I$61:$I$65</c:f>
              <c:numCache>
                <c:formatCode>0.000</c:formatCode>
                <c:ptCount val="5"/>
                <c:pt idx="0">
                  <c:v>20.361689364889365</c:v>
                </c:pt>
                <c:pt idx="1">
                  <c:v>24.068675808889537</c:v>
                </c:pt>
                <c:pt idx="2">
                  <c:v>23.988395695952217</c:v>
                </c:pt>
                <c:pt idx="3">
                  <c:v>6.2507766657863284</c:v>
                </c:pt>
                <c:pt idx="4">
                  <c:v>5.3918956040813431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92-498B-88CA-5368A9A3F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actual'!$J$86:$J$138</c:f>
              <c:numCache>
                <c:formatCode>General</c:formatCode>
                <c:ptCount val="53"/>
                <c:pt idx="0">
                  <c:v>0</c:v>
                </c:pt>
                <c:pt idx="1">
                  <c:v>95.465720576056398</c:v>
                </c:pt>
                <c:pt idx="2">
                  <c:v>129.74205308324201</c:v>
                </c:pt>
                <c:pt idx="3">
                  <c:v>156.26736443119299</c:v>
                </c:pt>
                <c:pt idx="4">
                  <c:v>179.168646495481</c:v>
                </c:pt>
                <c:pt idx="5">
                  <c:v>204.33339223678399</c:v>
                </c:pt>
                <c:pt idx="6">
                  <c:v>210.90354997205401</c:v>
                </c:pt>
                <c:pt idx="7">
                  <c:v>215.75664885241599</c:v>
                </c:pt>
                <c:pt idx="8">
                  <c:v>219.47606467562599</c:v>
                </c:pt>
                <c:pt idx="9">
                  <c:v>222.64517323944099</c:v>
                </c:pt>
                <c:pt idx="10">
                  <c:v>225.84735034161699</c:v>
                </c:pt>
                <c:pt idx="11">
                  <c:v>229.66597177991301</c:v>
                </c:pt>
                <c:pt idx="12">
                  <c:v>233.950164198267</c:v>
                </c:pt>
                <c:pt idx="13">
                  <c:v>240.647396020473</c:v>
                </c:pt>
                <c:pt idx="14">
                  <c:v>247.14464918335301</c:v>
                </c:pt>
                <c:pt idx="15">
                  <c:v>253.43488141731501</c:v>
                </c:pt>
                <c:pt idx="16">
                  <c:v>261.73298833446398</c:v>
                </c:pt>
                <c:pt idx="17">
                  <c:v>268.910119495711</c:v>
                </c:pt>
                <c:pt idx="18">
                  <c:v>275.72389260040097</c:v>
                </c:pt>
                <c:pt idx="19">
                  <c:v>282.16055321573299</c:v>
                </c:pt>
                <c:pt idx="20">
                  <c:v>288.20634690890603</c:v>
                </c:pt>
                <c:pt idx="21">
                  <c:v>293.84751924711998</c:v>
                </c:pt>
                <c:pt idx="22">
                  <c:v>299.07031579757302</c:v>
                </c:pt>
                <c:pt idx="23">
                  <c:v>303.860982127466</c:v>
                </c:pt>
                <c:pt idx="24">
                  <c:v>308.205763803997</c:v>
                </c:pt>
                <c:pt idx="25">
                  <c:v>312.09090639436698</c:v>
                </c:pt>
                <c:pt idx="26">
                  <c:v>315.50265546577401</c:v>
                </c:pt>
                <c:pt idx="27">
                  <c:v>318.42725658541701</c:v>
                </c:pt>
                <c:pt idx="28">
                  <c:v>320.85095532049598</c:v>
                </c:pt>
                <c:pt idx="29">
                  <c:v>322.75999723821099</c:v>
                </c:pt>
                <c:pt idx="30">
                  <c:v>324.14062790576003</c:v>
                </c:pt>
                <c:pt idx="31">
                  <c:v>324.97909289034402</c:v>
                </c:pt>
                <c:pt idx="32">
                  <c:v>325.26163775916098</c:v>
                </c:pt>
                <c:pt idx="33">
                  <c:v>325.21004734578901</c:v>
                </c:pt>
                <c:pt idx="34">
                  <c:v>325.05527610567401</c:v>
                </c:pt>
                <c:pt idx="35">
                  <c:v>324.79732403881701</c:v>
                </c:pt>
                <c:pt idx="36">
                  <c:v>324.43619114521601</c:v>
                </c:pt>
                <c:pt idx="37">
                  <c:v>323.97187742487199</c:v>
                </c:pt>
                <c:pt idx="38">
                  <c:v>323.40438287778397</c:v>
                </c:pt>
                <c:pt idx="39">
                  <c:v>322.73370750395401</c:v>
                </c:pt>
                <c:pt idx="40">
                  <c:v>321.95985130338101</c:v>
                </c:pt>
                <c:pt idx="41">
                  <c:v>321.08281427606403</c:v>
                </c:pt>
                <c:pt idx="42">
                  <c:v>320.10259642200498</c:v>
                </c:pt>
                <c:pt idx="43">
                  <c:v>319.01919774120199</c:v>
                </c:pt>
                <c:pt idx="44">
                  <c:v>317.83261823365598</c:v>
                </c:pt>
                <c:pt idx="45">
                  <c:v>316.54285789936699</c:v>
                </c:pt>
                <c:pt idx="46">
                  <c:v>315.14991673833498</c:v>
                </c:pt>
                <c:pt idx="47">
                  <c:v>313.65379475056</c:v>
                </c:pt>
                <c:pt idx="48">
                  <c:v>312.05449193604102</c:v>
                </c:pt>
                <c:pt idx="49">
                  <c:v>312.05449193604102</c:v>
                </c:pt>
                <c:pt idx="50">
                  <c:v>305.66849587554333</c:v>
                </c:pt>
                <c:pt idx="51">
                  <c:v>299.34460043062023</c:v>
                </c:pt>
                <c:pt idx="52">
                  <c:v>295.20456903158498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75-47BA-B052-58677EAD64AC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actual'!$J$61:$J$65</c:f>
              <c:numCache>
                <c:formatCode>0.000</c:formatCode>
                <c:ptCount val="5"/>
                <c:pt idx="0">
                  <c:v>95.465720576056384</c:v>
                </c:pt>
                <c:pt idx="1">
                  <c:v>198.71127868016853</c:v>
                </c:pt>
                <c:pt idx="2">
                  <c:v>229.66597177991272</c:v>
                </c:pt>
                <c:pt idx="3">
                  <c:v>325.26163775916064</c:v>
                </c:pt>
                <c:pt idx="4">
                  <c:v>312.05449193604119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75-47BA-B052-58677EAD6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actual'!$K$86:$K$138</c:f>
              <c:numCache>
                <c:formatCode>General</c:formatCode>
                <c:ptCount val="53"/>
                <c:pt idx="0">
                  <c:v>0</c:v>
                </c:pt>
                <c:pt idx="1">
                  <c:v>26.314188774027301</c:v>
                </c:pt>
                <c:pt idx="2">
                  <c:v>33.695260552290797</c:v>
                </c:pt>
                <c:pt idx="3">
                  <c:v>39.4103144663001</c:v>
                </c:pt>
                <c:pt idx="4">
                  <c:v>44.3393415376325</c:v>
                </c:pt>
                <c:pt idx="5">
                  <c:v>49.6506141668564</c:v>
                </c:pt>
                <c:pt idx="6">
                  <c:v>51.135515652745198</c:v>
                </c:pt>
                <c:pt idx="7">
                  <c:v>52.350435050290599</c:v>
                </c:pt>
                <c:pt idx="8">
                  <c:v>53.295372359492497</c:v>
                </c:pt>
                <c:pt idx="9">
                  <c:v>53.970327580351103</c:v>
                </c:pt>
                <c:pt idx="10">
                  <c:v>54.375300712866199</c:v>
                </c:pt>
                <c:pt idx="11">
                  <c:v>54.510291757037898</c:v>
                </c:pt>
                <c:pt idx="12">
                  <c:v>54.485769044193503</c:v>
                </c:pt>
                <c:pt idx="13">
                  <c:v>54.349013771804898</c:v>
                </c:pt>
                <c:pt idx="14">
                  <c:v>54.101173104066397</c:v>
                </c:pt>
                <c:pt idx="15">
                  <c:v>53.752461789975399</c:v>
                </c:pt>
                <c:pt idx="16">
                  <c:v>53.127044496932101</c:v>
                </c:pt>
                <c:pt idx="17">
                  <c:v>52.432095753273103</c:v>
                </c:pt>
                <c:pt idx="18">
                  <c:v>51.637393601433502</c:v>
                </c:pt>
                <c:pt idx="19">
                  <c:v>50.762888723049301</c:v>
                </c:pt>
                <c:pt idx="20">
                  <c:v>49.828531799756597</c:v>
                </c:pt>
                <c:pt idx="21">
                  <c:v>48.8542735131917</c:v>
                </c:pt>
                <c:pt idx="22">
                  <c:v>47.8600645449906</c:v>
                </c:pt>
                <c:pt idx="23">
                  <c:v>46.8658555767895</c:v>
                </c:pt>
                <c:pt idx="24">
                  <c:v>45.891597290224603</c:v>
                </c:pt>
                <c:pt idx="25">
                  <c:v>44.957240366931998</c:v>
                </c:pt>
                <c:pt idx="26">
                  <c:v>44.082735488547698</c:v>
                </c:pt>
                <c:pt idx="27">
                  <c:v>43.288033336708096</c:v>
                </c:pt>
                <c:pt idx="28">
                  <c:v>42.593084593049099</c:v>
                </c:pt>
                <c:pt idx="29">
                  <c:v>42.0178399392071</c:v>
                </c:pt>
                <c:pt idx="30">
                  <c:v>41.582250056817998</c:v>
                </c:pt>
                <c:pt idx="31">
                  <c:v>41.306265627518002</c:v>
                </c:pt>
                <c:pt idx="32">
                  <c:v>41.209837332943302</c:v>
                </c:pt>
                <c:pt idx="33">
                  <c:v>41.225656318474897</c:v>
                </c:pt>
                <c:pt idx="34">
                  <c:v>41.273113275069797</c:v>
                </c:pt>
                <c:pt idx="35">
                  <c:v>41.352208202727802</c:v>
                </c:pt>
                <c:pt idx="36">
                  <c:v>41.462941101449097</c:v>
                </c:pt>
                <c:pt idx="37">
                  <c:v>41.605311971233597</c:v>
                </c:pt>
                <c:pt idx="38">
                  <c:v>41.779320812081302</c:v>
                </c:pt>
                <c:pt idx="39">
                  <c:v>41.984967623992297</c:v>
                </c:pt>
                <c:pt idx="40">
                  <c:v>42.222252406966497</c:v>
                </c:pt>
                <c:pt idx="41">
                  <c:v>42.491175161003902</c:v>
                </c:pt>
                <c:pt idx="42">
                  <c:v>42.791735886104497</c:v>
                </c:pt>
                <c:pt idx="43">
                  <c:v>43.123934582268298</c:v>
                </c:pt>
                <c:pt idx="44">
                  <c:v>43.487771249495403</c:v>
                </c:pt>
                <c:pt idx="45">
                  <c:v>43.883245887785698</c:v>
                </c:pt>
                <c:pt idx="46">
                  <c:v>44.310358497139198</c:v>
                </c:pt>
                <c:pt idx="47">
                  <c:v>44.769109077556003</c:v>
                </c:pt>
                <c:pt idx="48">
                  <c:v>45.259497629035899</c:v>
                </c:pt>
                <c:pt idx="49">
                  <c:v>45.259497629035899</c:v>
                </c:pt>
                <c:pt idx="50">
                  <c:v>44.333290889418237</c:v>
                </c:pt>
                <c:pt idx="51">
                  <c:v>43.416091046788075</c:v>
                </c:pt>
                <c:pt idx="52">
                  <c:v>42.815632645672764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B-4E90-B604-664E0FADB8F0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actual'!$K$61:$K$65</c:f>
              <c:numCache>
                <c:formatCode>0.000</c:formatCode>
                <c:ptCount val="5"/>
                <c:pt idx="0">
                  <c:v>26.314188774027347</c:v>
                </c:pt>
                <c:pt idx="1">
                  <c:v>48.510689793850808</c:v>
                </c:pt>
                <c:pt idx="2">
                  <c:v>54.510291757037898</c:v>
                </c:pt>
                <c:pt idx="3">
                  <c:v>41.209837332943316</c:v>
                </c:pt>
                <c:pt idx="4">
                  <c:v>45.25949762903592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AB-4E90-B604-664E0FADB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actual'!$L$86:$L$138</c:f>
              <c:numCache>
                <c:formatCode>General</c:formatCode>
                <c:ptCount val="53"/>
                <c:pt idx="0">
                  <c:v>0</c:v>
                </c:pt>
                <c:pt idx="1">
                  <c:v>2.2425540738949201</c:v>
                </c:pt>
                <c:pt idx="2">
                  <c:v>3.4460230259720701</c:v>
                </c:pt>
                <c:pt idx="3">
                  <c:v>4.38208172048114</c:v>
                </c:pt>
                <c:pt idx="4">
                  <c:v>5.1816375857453298</c:v>
                </c:pt>
                <c:pt idx="5">
                  <c:v>5.8051772181643297</c:v>
                </c:pt>
                <c:pt idx="6">
                  <c:v>5.7956873465962202</c:v>
                </c:pt>
                <c:pt idx="7">
                  <c:v>5.7796354823756602</c:v>
                </c:pt>
                <c:pt idx="8">
                  <c:v>5.7585223456173802</c:v>
                </c:pt>
                <c:pt idx="9">
                  <c:v>5.7338486564361499</c:v>
                </c:pt>
                <c:pt idx="10">
                  <c:v>5.7071151349467</c:v>
                </c:pt>
                <c:pt idx="11">
                  <c:v>5.6798225012637804</c:v>
                </c:pt>
                <c:pt idx="12">
                  <c:v>5.6487767691237201</c:v>
                </c:pt>
                <c:pt idx="13">
                  <c:v>5.5833428507472496</c:v>
                </c:pt>
                <c:pt idx="14">
                  <c:v>5.5000423509711602</c:v>
                </c:pt>
                <c:pt idx="15">
                  <c:v>5.4006252823706502</c:v>
                </c:pt>
                <c:pt idx="16">
                  <c:v>5.2408261007202697</c:v>
                </c:pt>
                <c:pt idx="17">
                  <c:v>5.0758121385636299</c:v>
                </c:pt>
                <c:pt idx="18">
                  <c:v>4.8955282182205702</c:v>
                </c:pt>
                <c:pt idx="19">
                  <c:v>4.7033923330020304</c:v>
                </c:pt>
                <c:pt idx="20">
                  <c:v>4.5028224762189497</c:v>
                </c:pt>
                <c:pt idx="21">
                  <c:v>4.2972366411822902</c:v>
                </c:pt>
                <c:pt idx="22">
                  <c:v>4.0900528212029696</c:v>
                </c:pt>
                <c:pt idx="23">
                  <c:v>3.8846890095919502</c:v>
                </c:pt>
                <c:pt idx="24">
                  <c:v>3.6845631996601602</c:v>
                </c:pt>
                <c:pt idx="25">
                  <c:v>3.4930933847185601</c:v>
                </c:pt>
                <c:pt idx="26">
                  <c:v>3.3136975580780699</c:v>
                </c:pt>
                <c:pt idx="27">
                  <c:v>3.1497937130496498</c:v>
                </c:pt>
                <c:pt idx="28">
                  <c:v>3.0047998429442302</c:v>
                </c:pt>
                <c:pt idx="29">
                  <c:v>2.88213394107277</c:v>
                </c:pt>
                <c:pt idx="30">
                  <c:v>2.7852140007461901</c:v>
                </c:pt>
                <c:pt idx="31">
                  <c:v>2.7174580152754499</c:v>
                </c:pt>
                <c:pt idx="32">
                  <c:v>2.68228397797149</c:v>
                </c:pt>
                <c:pt idx="33">
                  <c:v>2.6650947374832201</c:v>
                </c:pt>
                <c:pt idx="34">
                  <c:v>2.6490144802522502</c:v>
                </c:pt>
                <c:pt idx="35">
                  <c:v>2.6340432062785899</c:v>
                </c:pt>
                <c:pt idx="36">
                  <c:v>2.6201809155622402</c:v>
                </c:pt>
                <c:pt idx="37">
                  <c:v>2.6074276081032002</c:v>
                </c:pt>
                <c:pt idx="38">
                  <c:v>2.5957832839014698</c:v>
                </c:pt>
                <c:pt idx="39">
                  <c:v>2.5852479429570399</c:v>
                </c:pt>
                <c:pt idx="40">
                  <c:v>2.5758215852699302</c:v>
                </c:pt>
                <c:pt idx="41">
                  <c:v>2.56750421084012</c:v>
                </c:pt>
                <c:pt idx="42">
                  <c:v>2.5602958196676102</c:v>
                </c:pt>
                <c:pt idx="43">
                  <c:v>2.5541964117524198</c:v>
                </c:pt>
                <c:pt idx="44">
                  <c:v>2.54920598709454</c:v>
                </c:pt>
                <c:pt idx="45">
                  <c:v>2.5453245456939602</c:v>
                </c:pt>
                <c:pt idx="46">
                  <c:v>2.54255208755069</c:v>
                </c:pt>
                <c:pt idx="47">
                  <c:v>2.5408886126647299</c:v>
                </c:pt>
                <c:pt idx="48">
                  <c:v>2.5403341210360701</c:v>
                </c:pt>
                <c:pt idx="49">
                  <c:v>2.5403341210360701</c:v>
                </c:pt>
                <c:pt idx="50">
                  <c:v>2.4883478041955831</c:v>
                </c:pt>
                <c:pt idx="51">
                  <c:v>2.4368670282678475</c:v>
                </c:pt>
                <c:pt idx="52">
                  <c:v>2.4031643792212654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E-408B-A584-3746FA39C409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actual'!$L$61:$L$65</c:f>
              <c:numCache>
                <c:formatCode>0.000</c:formatCode>
                <c:ptCount val="5"/>
                <c:pt idx="0">
                  <c:v>2.2425540738949175</c:v>
                </c:pt>
                <c:pt idx="1">
                  <c:v>5.8071171513831938</c:v>
                </c:pt>
                <c:pt idx="2">
                  <c:v>5.6798225012637849</c:v>
                </c:pt>
                <c:pt idx="3">
                  <c:v>2.6822839779714887</c:v>
                </c:pt>
                <c:pt idx="4">
                  <c:v>2.5403341210360719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E-408B-A584-3746FA39C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actual'!$M$86:$M$138</c:f>
              <c:numCache>
                <c:formatCode>General</c:formatCode>
                <c:ptCount val="53"/>
                <c:pt idx="0">
                  <c:v>0</c:v>
                </c:pt>
                <c:pt idx="1">
                  <c:v>4.4790270867326498</c:v>
                </c:pt>
                <c:pt idx="2">
                  <c:v>5.0380196692165402</c:v>
                </c:pt>
                <c:pt idx="3">
                  <c:v>5.4724418767813301</c:v>
                </c:pt>
                <c:pt idx="4">
                  <c:v>5.8433665221298998</c:v>
                </c:pt>
                <c:pt idx="5">
                  <c:v>6.1296482079550003</c:v>
                </c:pt>
                <c:pt idx="6">
                  <c:v>6.1114491130500603</c:v>
                </c:pt>
                <c:pt idx="7">
                  <c:v>6.0816491477744901</c:v>
                </c:pt>
                <c:pt idx="8">
                  <c:v>6.04406492260585</c:v>
                </c:pt>
                <c:pt idx="9">
                  <c:v>6.00251304802166</c:v>
                </c:pt>
                <c:pt idx="10">
                  <c:v>5.9608101344994697</c:v>
                </c:pt>
                <c:pt idx="11">
                  <c:v>5.9227727925168203</c:v>
                </c:pt>
                <c:pt idx="12">
                  <c:v>5.88558338343696</c:v>
                </c:pt>
                <c:pt idx="13">
                  <c:v>5.8171783792062302</c:v>
                </c:pt>
                <c:pt idx="14">
                  <c:v>5.7387861705887504</c:v>
                </c:pt>
                <c:pt idx="15">
                  <c:v>5.6515142334719703</c:v>
                </c:pt>
                <c:pt idx="16">
                  <c:v>5.5190507262776398</c:v>
                </c:pt>
                <c:pt idx="17">
                  <c:v>5.3883006076634103</c:v>
                </c:pt>
                <c:pt idx="18">
                  <c:v>5.2499487259127102</c:v>
                </c:pt>
                <c:pt idx="19">
                  <c:v>5.1061581198682102</c:v>
                </c:pt>
                <c:pt idx="20">
                  <c:v>4.9590918283725598</c:v>
                </c:pt>
                <c:pt idx="21">
                  <c:v>4.81091289026842</c:v>
                </c:pt>
                <c:pt idx="22">
                  <c:v>4.6637843443984401</c:v>
                </c:pt>
                <c:pt idx="23">
                  <c:v>4.5198692296052796</c:v>
                </c:pt>
                <c:pt idx="24">
                  <c:v>4.3813305847316002</c:v>
                </c:pt>
                <c:pt idx="25">
                  <c:v>4.2503314486200496</c:v>
                </c:pt>
                <c:pt idx="26">
                  <c:v>4.12903486011328</c:v>
                </c:pt>
                <c:pt idx="27">
                  <c:v>4.0196038580539604</c:v>
                </c:pt>
                <c:pt idx="28">
                  <c:v>3.9242014812847401</c:v>
                </c:pt>
                <c:pt idx="29">
                  <c:v>3.8449907686482798</c:v>
                </c:pt>
                <c:pt idx="30">
                  <c:v>3.7841347589872298</c:v>
                </c:pt>
                <c:pt idx="31">
                  <c:v>3.7437964911442498</c:v>
                </c:pt>
                <c:pt idx="32">
                  <c:v>3.7261390039619999</c:v>
                </c:pt>
                <c:pt idx="33">
                  <c:v>3.7207177976796699</c:v>
                </c:pt>
                <c:pt idx="34">
                  <c:v>3.7156463466413601</c:v>
                </c:pt>
                <c:pt idx="35">
                  <c:v>3.7109246508470699</c:v>
                </c:pt>
                <c:pt idx="36">
                  <c:v>3.7065527102968101</c:v>
                </c:pt>
                <c:pt idx="37">
                  <c:v>3.70253052499057</c:v>
                </c:pt>
                <c:pt idx="38">
                  <c:v>3.6988580949283398</c:v>
                </c:pt>
                <c:pt idx="39">
                  <c:v>3.69553542011014</c:v>
                </c:pt>
                <c:pt idx="40">
                  <c:v>3.6925625005359599</c:v>
                </c:pt>
                <c:pt idx="41">
                  <c:v>3.6899393362057999</c:v>
                </c:pt>
                <c:pt idx="42">
                  <c:v>3.6876659271196699</c:v>
                </c:pt>
                <c:pt idx="43">
                  <c:v>3.6857422732775502</c:v>
                </c:pt>
                <c:pt idx="44">
                  <c:v>3.68416837467946</c:v>
                </c:pt>
                <c:pt idx="45">
                  <c:v>3.6829442313253802</c:v>
                </c:pt>
                <c:pt idx="46">
                  <c:v>3.6820698432153298</c:v>
                </c:pt>
                <c:pt idx="47">
                  <c:v>3.6815452103493</c:v>
                </c:pt>
                <c:pt idx="48">
                  <c:v>3.68137033272729</c:v>
                </c:pt>
                <c:pt idx="49">
                  <c:v>3.68137033272729</c:v>
                </c:pt>
                <c:pt idx="50">
                  <c:v>3.6060334378914738</c:v>
                </c:pt>
                <c:pt idx="51">
                  <c:v>3.5314291566527318</c:v>
                </c:pt>
                <c:pt idx="52">
                  <c:v>3.482588363897563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0-48BF-B044-4BE9910D180C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actual'!$M$61:$M$65</c:f>
              <c:numCache>
                <c:formatCode>0.000</c:formatCode>
                <c:ptCount val="5"/>
                <c:pt idx="0">
                  <c:v>4.4790270867326534</c:v>
                </c:pt>
                <c:pt idx="1">
                  <c:v>6.1334512639931198</c:v>
                </c:pt>
                <c:pt idx="2">
                  <c:v>5.9227727925168212</c:v>
                </c:pt>
                <c:pt idx="3">
                  <c:v>3.7261390039619964</c:v>
                </c:pt>
                <c:pt idx="4">
                  <c:v>3.6813703327272855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40-48BF-B044-4BE9910D1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actual'!$N$86:$N$138</c:f>
              <c:numCache>
                <c:formatCode>General</c:formatCode>
                <c:ptCount val="53"/>
                <c:pt idx="0">
                  <c:v>0</c:v>
                </c:pt>
                <c:pt idx="1">
                  <c:v>3.74586465121283</c:v>
                </c:pt>
                <c:pt idx="2">
                  <c:v>7.4168810518060102</c:v>
                </c:pt>
                <c:pt idx="3">
                  <c:v>10.4252686440672</c:v>
                </c:pt>
                <c:pt idx="4">
                  <c:v>13.057811115566301</c:v>
                </c:pt>
                <c:pt idx="5">
                  <c:v>15.1731506309288</c:v>
                </c:pt>
                <c:pt idx="6">
                  <c:v>15.197103224084699</c:v>
                </c:pt>
                <c:pt idx="7">
                  <c:v>15.2205293866219</c:v>
                </c:pt>
                <c:pt idx="8">
                  <c:v>15.243429118540201</c:v>
                </c:pt>
                <c:pt idx="9">
                  <c:v>15.265802419839799</c:v>
                </c:pt>
                <c:pt idx="10">
                  <c:v>15.2876492905205</c:v>
                </c:pt>
                <c:pt idx="11">
                  <c:v>15.308969730582399</c:v>
                </c:pt>
                <c:pt idx="12">
                  <c:v>15.3297637400255</c:v>
                </c:pt>
                <c:pt idx="13">
                  <c:v>15.361939179447299</c:v>
                </c:pt>
                <c:pt idx="14">
                  <c:v>15.392766956485</c:v>
                </c:pt>
                <c:pt idx="15">
                  <c:v>15.4222470711385</c:v>
                </c:pt>
                <c:pt idx="16">
                  <c:v>15.460581748800401</c:v>
                </c:pt>
                <c:pt idx="17">
                  <c:v>15.4932204471668</c:v>
                </c:pt>
                <c:pt idx="18">
                  <c:v>15.523753423057901</c:v>
                </c:pt>
                <c:pt idx="19">
                  <c:v>15.5521806764738</c:v>
                </c:pt>
                <c:pt idx="20">
                  <c:v>15.578502207414401</c:v>
                </c:pt>
                <c:pt idx="21">
                  <c:v>15.602718015879701</c:v>
                </c:pt>
                <c:pt idx="22">
                  <c:v>15.6248281018699</c:v>
                </c:pt>
                <c:pt idx="23">
                  <c:v>15.644832465384701</c:v>
                </c:pt>
                <c:pt idx="24">
                  <c:v>15.662731106424401</c:v>
                </c:pt>
                <c:pt idx="25">
                  <c:v>15.6785240249887</c:v>
                </c:pt>
                <c:pt idx="26">
                  <c:v>15.692211221077899</c:v>
                </c:pt>
                <c:pt idx="27">
                  <c:v>15.7037926946917</c:v>
                </c:pt>
                <c:pt idx="28">
                  <c:v>15.7132684458304</c:v>
                </c:pt>
                <c:pt idx="29">
                  <c:v>15.7206384744937</c:v>
                </c:pt>
                <c:pt idx="30">
                  <c:v>15.725902780681899</c:v>
                </c:pt>
                <c:pt idx="31">
                  <c:v>15.729061364394701</c:v>
                </c:pt>
                <c:pt idx="32">
                  <c:v>15.7301142256324</c:v>
                </c:pt>
                <c:pt idx="33">
                  <c:v>15.710067220516301</c:v>
                </c:pt>
                <c:pt idx="34">
                  <c:v>15.6517364026788</c:v>
                </c:pt>
                <c:pt idx="35">
                  <c:v>15.557837068385499</c:v>
                </c:pt>
                <c:pt idx="36">
                  <c:v>15.431084513902199</c:v>
                </c:pt>
                <c:pt idx="37">
                  <c:v>15.274194035494901</c:v>
                </c:pt>
                <c:pt idx="38">
                  <c:v>15.089880929429199</c:v>
                </c:pt>
                <c:pt idx="39">
                  <c:v>14.880860491970999</c:v>
                </c:pt>
                <c:pt idx="40">
                  <c:v>14.6498480193861</c:v>
                </c:pt>
                <c:pt idx="41">
                  <c:v>14.3995588079403</c:v>
                </c:pt>
                <c:pt idx="42">
                  <c:v>14.132708153899401</c:v>
                </c:pt>
                <c:pt idx="43">
                  <c:v>13.8520113535292</c:v>
                </c:pt>
                <c:pt idx="44">
                  <c:v>13.5601837030955</c:v>
                </c:pt>
                <c:pt idx="45">
                  <c:v>13.259940498864101</c:v>
                </c:pt>
                <c:pt idx="46">
                  <c:v>12.9539970371008</c:v>
                </c:pt>
                <c:pt idx="47">
                  <c:v>12.6450686140714</c:v>
                </c:pt>
                <c:pt idx="48">
                  <c:v>12.3358705260418</c:v>
                </c:pt>
                <c:pt idx="49">
                  <c:v>12.3358705260418</c:v>
                </c:pt>
                <c:pt idx="50">
                  <c:v>12.083424807047765</c:v>
                </c:pt>
                <c:pt idx="51">
                  <c:v>11.833433996324917</c:v>
                </c:pt>
                <c:pt idx="52">
                  <c:v>11.669773825963667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56-4124-AB14-8A6E15AE2CFA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actual'!$N$61:$N$65</c:f>
              <c:numCache>
                <c:formatCode>0.000</c:formatCode>
                <c:ptCount val="5"/>
                <c:pt idx="0">
                  <c:v>3.7458646512128264</c:v>
                </c:pt>
                <c:pt idx="1">
                  <c:v>15.156889774036559</c:v>
                </c:pt>
                <c:pt idx="3">
                  <c:v>15.730114225632368</c:v>
                </c:pt>
                <c:pt idx="4">
                  <c:v>12.335870526041791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56-4124-AB14-8A6E15AE2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actual'!$G$86:$G$138</c:f>
              <c:numCache>
                <c:formatCode>General</c:formatCode>
                <c:ptCount val="53"/>
                <c:pt idx="0">
                  <c:v>0</c:v>
                </c:pt>
                <c:pt idx="1">
                  <c:v>13.8184581738065</c:v>
                </c:pt>
                <c:pt idx="2">
                  <c:v>14.152860196604101</c:v>
                </c:pt>
                <c:pt idx="3">
                  <c:v>14.3963324292635</c:v>
                </c:pt>
                <c:pt idx="4">
                  <c:v>14.5975580544811</c:v>
                </c:pt>
                <c:pt idx="5">
                  <c:v>14.568693610822301</c:v>
                </c:pt>
                <c:pt idx="6">
                  <c:v>13.728121167500801</c:v>
                </c:pt>
                <c:pt idx="7">
                  <c:v>12.432424114500501</c:v>
                </c:pt>
                <c:pt idx="8">
                  <c:v>10.934906414390801</c:v>
                </c:pt>
                <c:pt idx="9">
                  <c:v>9.4888720297414508</c:v>
                </c:pt>
                <c:pt idx="10">
                  <c:v>8.3476249231219004</c:v>
                </c:pt>
                <c:pt idx="11">
                  <c:v>7.7644690571017501</c:v>
                </c:pt>
                <c:pt idx="12">
                  <c:v>7.54753941046528</c:v>
                </c:pt>
                <c:pt idx="13">
                  <c:v>7.2118751066065201</c:v>
                </c:pt>
                <c:pt idx="14">
                  <c:v>6.89027004060571</c:v>
                </c:pt>
                <c:pt idx="15">
                  <c:v>6.5827242124628702</c:v>
                </c:pt>
                <c:pt idx="16">
                  <c:v>6.1828047980814</c:v>
                </c:pt>
                <c:pt idx="17">
                  <c:v>5.8423076312089703</c:v>
                </c:pt>
                <c:pt idx="18">
                  <c:v>5.5237780234895899</c:v>
                </c:pt>
                <c:pt idx="19">
                  <c:v>5.2272159749232703</c:v>
                </c:pt>
                <c:pt idx="20">
                  <c:v>4.9526214855100203</c:v>
                </c:pt>
                <c:pt idx="21">
                  <c:v>4.6999945552498303</c:v>
                </c:pt>
                <c:pt idx="22">
                  <c:v>4.4693351841426896</c:v>
                </c:pt>
                <c:pt idx="23">
                  <c:v>4.2606433721886203</c:v>
                </c:pt>
                <c:pt idx="24">
                  <c:v>4.0739191193876003</c:v>
                </c:pt>
                <c:pt idx="25">
                  <c:v>3.90916242573965</c:v>
                </c:pt>
                <c:pt idx="26">
                  <c:v>3.7663732912447601</c:v>
                </c:pt>
                <c:pt idx="27">
                  <c:v>3.64555171590293</c:v>
                </c:pt>
                <c:pt idx="28">
                  <c:v>3.5466976997141599</c:v>
                </c:pt>
                <c:pt idx="29">
                  <c:v>3.46981124267844</c:v>
                </c:pt>
                <c:pt idx="30">
                  <c:v>3.4148923447957902</c:v>
                </c:pt>
                <c:pt idx="31">
                  <c:v>3.3819410060661999</c:v>
                </c:pt>
                <c:pt idx="32">
                  <c:v>3.3709572264896699</c:v>
                </c:pt>
                <c:pt idx="33">
                  <c:v>3.3723043810414102</c:v>
                </c:pt>
                <c:pt idx="34">
                  <c:v>3.3763458446966101</c:v>
                </c:pt>
                <c:pt idx="35">
                  <c:v>3.3830816174552898</c:v>
                </c:pt>
                <c:pt idx="36">
                  <c:v>3.3925116993174398</c:v>
                </c:pt>
                <c:pt idx="37">
                  <c:v>3.4046360902830601</c:v>
                </c:pt>
                <c:pt idx="38">
                  <c:v>3.4194547903521499</c:v>
                </c:pt>
                <c:pt idx="39">
                  <c:v>3.4369677995247199</c:v>
                </c:pt>
                <c:pt idx="40">
                  <c:v>3.4571751178007499</c:v>
                </c:pt>
                <c:pt idx="41">
                  <c:v>3.4800767451802601</c:v>
                </c:pt>
                <c:pt idx="42">
                  <c:v>3.5056726816632402</c:v>
                </c:pt>
                <c:pt idx="43">
                  <c:v>3.5339629272496902</c:v>
                </c:pt>
                <c:pt idx="44">
                  <c:v>3.5649474819396101</c:v>
                </c:pt>
                <c:pt idx="45">
                  <c:v>3.5986263457329999</c:v>
                </c:pt>
                <c:pt idx="46">
                  <c:v>3.63499951862986</c:v>
                </c:pt>
                <c:pt idx="47">
                  <c:v>3.6740670006301999</c:v>
                </c:pt>
                <c:pt idx="48">
                  <c:v>3.7158287917339998</c:v>
                </c:pt>
                <c:pt idx="49">
                  <c:v>3.7158287917339998</c:v>
                </c:pt>
                <c:pt idx="50">
                  <c:v>3.6397867265220025</c:v>
                </c:pt>
                <c:pt idx="51">
                  <c:v>3.5644841323360579</c:v>
                </c:pt>
                <c:pt idx="52">
                  <c:v>3.5151861787133583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8-4BE6-AE0D-844AB40A86E9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actual'!$G$61:$G$65</c:f>
              <c:numCache>
                <c:formatCode>0.000</c:formatCode>
                <c:ptCount val="5"/>
                <c:pt idx="0">
                  <c:v>13.818458173806468</c:v>
                </c:pt>
                <c:pt idx="1">
                  <c:v>14.75113985774853</c:v>
                </c:pt>
                <c:pt idx="2">
                  <c:v>7.7644690571017509</c:v>
                </c:pt>
                <c:pt idx="3">
                  <c:v>3.3709572264896712</c:v>
                </c:pt>
                <c:pt idx="4">
                  <c:v>3.7158287917340003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8-4BE6-AE0D-844AB40A8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decay actual'!$E$368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actual'!$E$369:$E$450</c:f>
              <c:numCache>
                <c:formatCode>0.00E+00</c:formatCode>
                <c:ptCount val="82"/>
                <c:pt idx="0">
                  <c:v>0</c:v>
                </c:pt>
                <c:pt idx="1">
                  <c:v>4.8230455332072406E-4</c:v>
                </c:pt>
                <c:pt idx="2">
                  <c:v>1.2667751538252418E-3</c:v>
                </c:pt>
                <c:pt idx="3">
                  <c:v>1.8715112715922003E-3</c:v>
                </c:pt>
                <c:pt idx="4">
                  <c:v>2.488579531383569E-3</c:v>
                </c:pt>
                <c:pt idx="5">
                  <c:v>5.5841673632486596E-3</c:v>
                </c:pt>
                <c:pt idx="6">
                  <c:v>8.4865629870643014E-3</c:v>
                </c:pt>
                <c:pt idx="7">
                  <c:v>1.0944428833516009E-2</c:v>
                </c:pt>
                <c:pt idx="8">
                  <c:v>1.2826742946756359E-2</c:v>
                </c:pt>
                <c:pt idx="9">
                  <c:v>1.4112507082211673E-2</c:v>
                </c:pt>
                <c:pt idx="10">
                  <c:v>1.4890746706582003E-2</c:v>
                </c:pt>
                <c:pt idx="11">
                  <c:v>1.536051099784114E-2</c:v>
                </c:pt>
                <c:pt idx="12">
                  <c:v>1.5730804881067435E-2</c:v>
                </c:pt>
                <c:pt idx="13">
                  <c:v>1.6287689668664198E-2</c:v>
                </c:pt>
                <c:pt idx="14">
                  <c:v>1.6802379820542338E-2</c:v>
                </c:pt>
                <c:pt idx="15">
                  <c:v>1.7276829486306704E-2</c:v>
                </c:pt>
                <c:pt idx="16">
                  <c:v>1.7867232157392471E-2</c:v>
                </c:pt>
                <c:pt idx="17">
                  <c:v>1.8345212595693244E-2</c:v>
                </c:pt>
                <c:pt idx="18">
                  <c:v>1.8771092146307768E-2</c:v>
                </c:pt>
                <c:pt idx="19">
                  <c:v>1.9148481884864066E-2</c:v>
                </c:pt>
                <c:pt idx="20">
                  <c:v>1.9480938775722018E-2</c:v>
                </c:pt>
                <c:pt idx="21">
                  <c:v>1.9771965671973365E-2</c:v>
                </c:pt>
                <c:pt idx="22">
                  <c:v>2.0025011315441699E-2</c:v>
                </c:pt>
                <c:pt idx="23">
                  <c:v>2.024347033668248E-2</c:v>
                </c:pt>
                <c:pt idx="24">
                  <c:v>2.0430683254983015E-2</c:v>
                </c:pt>
                <c:pt idx="25">
                  <c:v>2.0589936478362474E-2</c:v>
                </c:pt>
                <c:pt idx="26">
                  <c:v>2.0724462303571882E-2</c:v>
                </c:pt>
                <c:pt idx="27">
                  <c:v>2.0837438916094124E-2</c:v>
                </c:pt>
                <c:pt idx="28">
                  <c:v>2.0931990390143939E-2</c:v>
                </c:pt>
                <c:pt idx="29">
                  <c:v>2.1011186688667926E-2</c:v>
                </c:pt>
                <c:pt idx="30">
                  <c:v>2.1078043663344544E-2</c:v>
                </c:pt>
                <c:pt idx="31">
                  <c:v>2.1135523054584104E-2</c:v>
                </c:pt>
                <c:pt idx="32">
                  <c:v>2.118653249152878E-2</c:v>
                </c:pt>
                <c:pt idx="33">
                  <c:v>2.1233279751669269E-2</c:v>
                </c:pt>
                <c:pt idx="34">
                  <c:v>2.1276645057550853E-2</c:v>
                </c:pt>
                <c:pt idx="35">
                  <c:v>2.1316853872790791E-2</c:v>
                </c:pt>
                <c:pt idx="36">
                  <c:v>2.1354131661006345E-2</c:v>
                </c:pt>
                <c:pt idx="37">
                  <c:v>2.1388703885814774E-2</c:v>
                </c:pt>
                <c:pt idx="38">
                  <c:v>2.142079601083334E-2</c:v>
                </c:pt>
                <c:pt idx="39">
                  <c:v>2.1450633499679302E-2</c:v>
                </c:pt>
                <c:pt idx="40">
                  <c:v>2.1478441815969918E-2</c:v>
                </c:pt>
                <c:pt idx="41">
                  <c:v>2.1504446423322453E-2</c:v>
                </c:pt>
                <c:pt idx="42">
                  <c:v>2.1528872785354165E-2</c:v>
                </c:pt>
                <c:pt idx="43">
                  <c:v>2.1551946365682313E-2</c:v>
                </c:pt>
                <c:pt idx="44">
                  <c:v>2.1573892627924161E-2</c:v>
                </c:pt>
                <c:pt idx="45">
                  <c:v>2.1594937035696968E-2</c:v>
                </c:pt>
                <c:pt idx="46">
                  <c:v>2.1615305052617991E-2</c:v>
                </c:pt>
                <c:pt idx="47">
                  <c:v>2.1635222142304494E-2</c:v>
                </c:pt>
                <c:pt idx="48">
                  <c:v>2.1654913768373737E-2</c:v>
                </c:pt>
                <c:pt idx="49">
                  <c:v>2.1674549028538666E-2</c:v>
                </c:pt>
                <c:pt idx="50">
                  <c:v>2.1693983377168428E-2</c:v>
                </c:pt>
                <c:pt idx="51">
                  <c:v>2.1713017856491986E-2</c:v>
                </c:pt>
                <c:pt idx="52">
                  <c:v>2.1731723127406056E-2</c:v>
                </c:pt>
                <c:pt idx="53">
                  <c:v>2.1803522396982009E-2</c:v>
                </c:pt>
                <c:pt idx="54">
                  <c:v>2.1869952737562297E-2</c:v>
                </c:pt>
                <c:pt idx="55">
                  <c:v>2.1931821702644384E-2</c:v>
                </c:pt>
                <c:pt idx="56">
                  <c:v>2.1990017600936971E-2</c:v>
                </c:pt>
                <c:pt idx="57">
                  <c:v>2.2044348964797126E-2</c:v>
                </c:pt>
                <c:pt idx="58">
                  <c:v>2.2095030707961965E-2</c:v>
                </c:pt>
                <c:pt idx="59">
                  <c:v>2.2142295979183314E-2</c:v>
                </c:pt>
                <c:pt idx="60">
                  <c:v>2.2186372717147945E-2</c:v>
                </c:pt>
                <c:pt idx="61">
                  <c:v>2.2227479742967741E-2</c:v>
                </c:pt>
                <c:pt idx="62">
                  <c:v>2.2396674980506483E-2</c:v>
                </c:pt>
                <c:pt idx="63">
                  <c:v>2.2515782395001599E-2</c:v>
                </c:pt>
                <c:pt idx="64">
                  <c:v>2.2663212679649131E-2</c:v>
                </c:pt>
                <c:pt idx="65">
                  <c:v>2.2736986383527686E-2</c:v>
                </c:pt>
                <c:pt idx="66">
                  <c:v>2.2773755984815205E-2</c:v>
                </c:pt>
                <c:pt idx="67">
                  <c:v>2.2798549071867933E-2</c:v>
                </c:pt>
                <c:pt idx="68">
                  <c:v>2.28111800524054E-2</c:v>
                </c:pt>
                <c:pt idx="69">
                  <c:v>2.2813391040018883E-2</c:v>
                </c:pt>
                <c:pt idx="70">
                  <c:v>2.281377527578311E-2</c:v>
                </c:pt>
                <c:pt idx="71">
                  <c:v>2.2813844293661199E-2</c:v>
                </c:pt>
                <c:pt idx="72">
                  <c:v>2.2813856521280939E-2</c:v>
                </c:pt>
                <c:pt idx="73">
                  <c:v>2.2813858664380307E-2</c:v>
                </c:pt>
                <c:pt idx="74">
                  <c:v>2.28138590395334E-2</c:v>
                </c:pt>
                <c:pt idx="75">
                  <c:v>2.2813859150890493E-2</c:v>
                </c:pt>
                <c:pt idx="76">
                  <c:v>2.2813859155447314E-2</c:v>
                </c:pt>
                <c:pt idx="77">
                  <c:v>2.2813859155718846E-2</c:v>
                </c:pt>
                <c:pt idx="78">
                  <c:v>2.2813859155718846E-2</c:v>
                </c:pt>
                <c:pt idx="79">
                  <c:v>2.2813859155718846E-2</c:v>
                </c:pt>
                <c:pt idx="80">
                  <c:v>2.2813859155718846E-2</c:v>
                </c:pt>
                <c:pt idx="81">
                  <c:v>2.2813859155718846E-2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56-4A67-A4B0-8F456B641A53}"/>
            </c:ext>
          </c:extLst>
        </c:ser>
        <c:ser>
          <c:idx val="1"/>
          <c:order val="1"/>
          <c:tx>
            <c:strRef>
              <c:f>'Ac225 Dose 200 nCi decay actual'!$F$368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actual'!$F$369:$F$450</c:f>
              <c:numCache>
                <c:formatCode>0.00E+00</c:formatCode>
                <c:ptCount val="82"/>
                <c:pt idx="0">
                  <c:v>0</c:v>
                </c:pt>
                <c:pt idx="1">
                  <c:v>3.3391289788919264E-4</c:v>
                </c:pt>
                <c:pt idx="2">
                  <c:v>8.798536099935677E-4</c:v>
                </c:pt>
                <c:pt idx="3">
                  <c:v>1.3044885245839691E-3</c:v>
                </c:pt>
                <c:pt idx="4">
                  <c:v>1.7408661065032734E-3</c:v>
                </c:pt>
                <c:pt idx="5">
                  <c:v>3.9467233503591246E-3</c:v>
                </c:pt>
                <c:pt idx="6">
                  <c:v>6.0444462955552515E-3</c:v>
                </c:pt>
                <c:pt idx="7">
                  <c:v>7.8754903539434516E-3</c:v>
                </c:pt>
                <c:pt idx="8">
                  <c:v>9.3615798842855442E-3</c:v>
                </c:pt>
                <c:pt idx="9">
                  <c:v>1.0490708183867607E-2</c:v>
                </c:pt>
                <c:pt idx="10">
                  <c:v>1.1317137488499962E-2</c:v>
                </c:pt>
                <c:pt idx="11">
                  <c:v>1.1961398972517188E-2</c:v>
                </c:pt>
                <c:pt idx="12">
                  <c:v>1.2549893669475403E-2</c:v>
                </c:pt>
                <c:pt idx="13">
                  <c:v>1.3479274506509709E-2</c:v>
                </c:pt>
                <c:pt idx="14">
                  <c:v>1.4394932513981575E-2</c:v>
                </c:pt>
                <c:pt idx="15">
                  <c:v>1.5298361853080875E-2</c:v>
                </c:pt>
                <c:pt idx="16">
                  <c:v>1.6523206047320656E-2</c:v>
                </c:pt>
                <c:pt idx="17">
                  <c:v>1.7621432531170676E-2</c:v>
                </c:pt>
                <c:pt idx="18">
                  <c:v>1.8707228013034937E-2</c:v>
                </c:pt>
                <c:pt idx="19">
                  <c:v>1.9782259242096832E-2</c:v>
                </c:pt>
                <c:pt idx="20">
                  <c:v>2.084786361638433E-2</c:v>
                </c:pt>
                <c:pt idx="21">
                  <c:v>2.1905049182769986E-2</c:v>
                </c:pt>
                <c:pt idx="22">
                  <c:v>2.2954494636970937E-2</c:v>
                </c:pt>
                <c:pt idx="23">
                  <c:v>2.3996549323548905E-2</c:v>
                </c:pt>
                <c:pt idx="24">
                  <c:v>2.5031233235910198E-2</c:v>
                </c:pt>
                <c:pt idx="25">
                  <c:v>2.6058237016305705E-2</c:v>
                </c:pt>
                <c:pt idx="26">
                  <c:v>2.7076921955830897E-2</c:v>
                </c:pt>
                <c:pt idx="27">
                  <c:v>2.8086319994425835E-2</c:v>
                </c:pt>
                <c:pt idx="28">
                  <c:v>2.9085133720875154E-2</c:v>
                </c:pt>
                <c:pt idx="29">
                  <c:v>3.0071736372808078E-2</c:v>
                </c:pt>
                <c:pt idx="30">
                  <c:v>3.1044171836698418E-2</c:v>
                </c:pt>
                <c:pt idx="31">
                  <c:v>3.2000154647864557E-2</c:v>
                </c:pt>
                <c:pt idx="32">
                  <c:v>3.2937069990469477E-2</c:v>
                </c:pt>
                <c:pt idx="33">
                  <c:v>3.3852550062042713E-2</c:v>
                </c:pt>
                <c:pt idx="34">
                  <c:v>3.4745160221720812E-2</c:v>
                </c:pt>
                <c:pt idx="35">
                  <c:v>3.5613987301303066E-2</c:v>
                </c:pt>
                <c:pt idx="36">
                  <c:v>3.6458118132588771E-2</c:v>
                </c:pt>
                <c:pt idx="37">
                  <c:v>3.727663954737722E-2</c:v>
                </c:pt>
                <c:pt idx="38">
                  <c:v>3.8068638377467705E-2</c:v>
                </c:pt>
                <c:pt idx="39">
                  <c:v>3.8833201454659516E-2</c:v>
                </c:pt>
                <c:pt idx="40">
                  <c:v>3.9569415610751946E-2</c:v>
                </c:pt>
                <c:pt idx="41">
                  <c:v>4.0276367677544285E-2</c:v>
                </c:pt>
                <c:pt idx="42">
                  <c:v>4.0953144486835825E-2</c:v>
                </c:pt>
                <c:pt idx="43">
                  <c:v>4.1598832870425866E-2</c:v>
                </c:pt>
                <c:pt idx="44">
                  <c:v>4.2212519660113697E-2</c:v>
                </c:pt>
                <c:pt idx="45">
                  <c:v>4.2793291687698604E-2</c:v>
                </c:pt>
                <c:pt idx="46">
                  <c:v>4.3340235784979884E-2</c:v>
                </c:pt>
                <c:pt idx="47">
                  <c:v>4.3852438783756831E-2</c:v>
                </c:pt>
                <c:pt idx="48">
                  <c:v>4.4328987515828741E-2</c:v>
                </c:pt>
                <c:pt idx="49">
                  <c:v>4.4787480822497949E-2</c:v>
                </c:pt>
                <c:pt idx="50">
                  <c:v>4.5241282742685282E-2</c:v>
                </c:pt>
                <c:pt idx="51">
                  <c:v>4.5685747511294422E-2</c:v>
                </c:pt>
                <c:pt idx="52">
                  <c:v>4.6122525096184995E-2</c:v>
                </c:pt>
                <c:pt idx="53">
                  <c:v>4.7799074540796523E-2</c:v>
                </c:pt>
                <c:pt idx="54">
                  <c:v>4.935025676400031E-2</c:v>
                </c:pt>
                <c:pt idx="55">
                  <c:v>5.0794928550491593E-2</c:v>
                </c:pt>
                <c:pt idx="56">
                  <c:v>5.2153832360200818E-2</c:v>
                </c:pt>
                <c:pt idx="57">
                  <c:v>5.3422497326330726E-2</c:v>
                </c:pt>
                <c:pt idx="58">
                  <c:v>5.4605941793896884E-2</c:v>
                </c:pt>
                <c:pt idx="59">
                  <c:v>5.5709609904778377E-2</c:v>
                </c:pt>
                <c:pt idx="60">
                  <c:v>5.6738824143186685E-2</c:v>
                </c:pt>
                <c:pt idx="61">
                  <c:v>5.7698694093324621E-2</c:v>
                </c:pt>
                <c:pt idx="62">
                  <c:v>6.1649488902266479E-2</c:v>
                </c:pt>
                <c:pt idx="63">
                  <c:v>6.4430707580398788E-2</c:v>
                </c:pt>
                <c:pt idx="64">
                  <c:v>6.7873279674858095E-2</c:v>
                </c:pt>
                <c:pt idx="65">
                  <c:v>6.9595933164162516E-2</c:v>
                </c:pt>
                <c:pt idx="66">
                  <c:v>7.0454522046490414E-2</c:v>
                </c:pt>
                <c:pt idx="67">
                  <c:v>7.1033453233032465E-2</c:v>
                </c:pt>
                <c:pt idx="68">
                  <c:v>7.1328393049691546E-2</c:v>
                </c:pt>
                <c:pt idx="69">
                  <c:v>7.1380020734448199E-2</c:v>
                </c:pt>
                <c:pt idx="70">
                  <c:v>7.1388992834873738E-2</c:v>
                </c:pt>
                <c:pt idx="71">
                  <c:v>7.1390604437413185E-2</c:v>
                </c:pt>
                <c:pt idx="72">
                  <c:v>7.1390889958550197E-2</c:v>
                </c:pt>
                <c:pt idx="73">
                  <c:v>7.1390940001009942E-2</c:v>
                </c:pt>
                <c:pt idx="74">
                  <c:v>7.1390948761025363E-2</c:v>
                </c:pt>
                <c:pt idx="75">
                  <c:v>7.1390951361270119E-2</c:v>
                </c:pt>
                <c:pt idx="76">
                  <c:v>7.1390951467674157E-2</c:v>
                </c:pt>
                <c:pt idx="77">
                  <c:v>7.1390951474014572E-2</c:v>
                </c:pt>
                <c:pt idx="78">
                  <c:v>7.1390951474014572E-2</c:v>
                </c:pt>
                <c:pt idx="79">
                  <c:v>7.1390951474014572E-2</c:v>
                </c:pt>
                <c:pt idx="80">
                  <c:v>7.1390951474014572E-2</c:v>
                </c:pt>
                <c:pt idx="81">
                  <c:v>7.1390951474014572E-2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56-4A67-A4B0-8F456B641A53}"/>
            </c:ext>
          </c:extLst>
        </c:ser>
        <c:ser>
          <c:idx val="2"/>
          <c:order val="2"/>
          <c:tx>
            <c:strRef>
              <c:f>'Ac225 Dose 200 nCi decay actual'!$G$368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actual'!$G$369:$G$450</c:f>
              <c:numCache>
                <c:formatCode>0.00E+00</c:formatCode>
                <c:ptCount val="82"/>
                <c:pt idx="0">
                  <c:v>0</c:v>
                </c:pt>
                <c:pt idx="1">
                  <c:v>1.8701015163371647E-4</c:v>
                </c:pt>
                <c:pt idx="2">
                  <c:v>4.8984686027670464E-4</c:v>
                </c:pt>
                <c:pt idx="3">
                  <c:v>7.2166673952071348E-4</c:v>
                </c:pt>
                <c:pt idx="4">
                  <c:v>9.5709757214838148E-4</c:v>
                </c:pt>
                <c:pt idx="5">
                  <c:v>2.1412496123929051E-3</c:v>
                </c:pt>
                <c:pt idx="6">
                  <c:v>3.2901024487700242E-3</c:v>
                </c:pt>
                <c:pt idx="7">
                  <c:v>4.3522225808006699E-3</c:v>
                </c:pt>
                <c:pt idx="8">
                  <c:v>5.3009379809963002E-3</c:v>
                </c:pt>
                <c:pt idx="9">
                  <c:v>6.1301449422354083E-3</c:v>
                </c:pt>
                <c:pt idx="10">
                  <c:v>6.8543080777635282E-3</c:v>
                </c:pt>
                <c:pt idx="11">
                  <c:v>7.5084603211932246E-3</c:v>
                </c:pt>
                <c:pt idx="12">
                  <c:v>8.1301290318380251E-3</c:v>
                </c:pt>
                <c:pt idx="13">
                  <c:v>9.0889023984682838E-3</c:v>
                </c:pt>
                <c:pt idx="14">
                  <c:v>1.0004979466692239E-2</c:v>
                </c:pt>
                <c:pt idx="15">
                  <c:v>1.0880186816120858E-2</c:v>
                </c:pt>
                <c:pt idx="16">
                  <c:v>1.202040600751467E-2</c:v>
                </c:pt>
                <c:pt idx="17">
                  <c:v>1.2996846969536098E-2</c:v>
                </c:pt>
                <c:pt idx="18">
                  <c:v>1.3919774857017543E-2</c:v>
                </c:pt>
                <c:pt idx="19">
                  <c:v>1.4792757208261668E-2</c:v>
                </c:pt>
                <c:pt idx="20">
                  <c:v>1.561936156157114E-2</c:v>
                </c:pt>
                <c:pt idx="21">
                  <c:v>1.6403155455248626E-2</c:v>
                </c:pt>
                <c:pt idx="22">
                  <c:v>1.714770642759679E-2</c:v>
                </c:pt>
                <c:pt idx="23">
                  <c:v>1.7856582016918296E-2</c:v>
                </c:pt>
                <c:pt idx="24">
                  <c:v>1.8533349761515813E-2</c:v>
                </c:pt>
                <c:pt idx="25">
                  <c:v>1.9181577199692004E-2</c:v>
                </c:pt>
                <c:pt idx="26">
                  <c:v>1.9804831869749535E-2</c:v>
                </c:pt>
                <c:pt idx="27">
                  <c:v>2.0406681309991074E-2</c:v>
                </c:pt>
                <c:pt idx="28">
                  <c:v>2.0990693058719284E-2</c:v>
                </c:pt>
                <c:pt idx="29">
                  <c:v>2.1560434654236831E-2</c:v>
                </c:pt>
                <c:pt idx="30">
                  <c:v>2.2119473634846381E-2</c:v>
                </c:pt>
                <c:pt idx="31">
                  <c:v>2.2671377538850599E-2</c:v>
                </c:pt>
                <c:pt idx="32">
                  <c:v>2.3219713904552151E-2</c:v>
                </c:pt>
                <c:pt idx="33">
                  <c:v>2.376726777483296E-2</c:v>
                </c:pt>
                <c:pt idx="34">
                  <c:v>2.4315259201733459E-2</c:v>
                </c:pt>
                <c:pt idx="35">
                  <c:v>2.4864125741873338E-2</c:v>
                </c:pt>
                <c:pt idx="36">
                  <c:v>2.5414304951872288E-2</c:v>
                </c:pt>
                <c:pt idx="37">
                  <c:v>2.5966234388349999E-2</c:v>
                </c:pt>
                <c:pt idx="38">
                  <c:v>2.6520351607926158E-2</c:v>
                </c:pt>
                <c:pt idx="39">
                  <c:v>2.7077094167220459E-2</c:v>
                </c:pt>
                <c:pt idx="40">
                  <c:v>2.7636899622852592E-2</c:v>
                </c:pt>
                <c:pt idx="41">
                  <c:v>2.8200205531442243E-2</c:v>
                </c:pt>
                <c:pt idx="42">
                  <c:v>2.8767449449609107E-2</c:v>
                </c:pt>
                <c:pt idx="43">
                  <c:v>2.9339068933972871E-2</c:v>
                </c:pt>
                <c:pt idx="44">
                  <c:v>2.9915501541153224E-2</c:v>
                </c:pt>
                <c:pt idx="45">
                  <c:v>3.049718482776986E-2</c:v>
                </c:pt>
                <c:pt idx="46">
                  <c:v>3.1084556350442466E-2</c:v>
                </c:pt>
                <c:pt idx="47">
                  <c:v>3.1678053665790733E-2</c:v>
                </c:pt>
                <c:pt idx="48">
                  <c:v>3.227811433043435E-2</c:v>
                </c:pt>
                <c:pt idx="49">
                  <c:v>3.2881566058880568E-2</c:v>
                </c:pt>
                <c:pt idx="50">
                  <c:v>3.3478843160041898E-2</c:v>
                </c:pt>
                <c:pt idx="51">
                  <c:v>3.4063831051793482E-2</c:v>
                </c:pt>
                <c:pt idx="52">
                  <c:v>3.4638701360072466E-2</c:v>
                </c:pt>
                <c:pt idx="53">
                  <c:v>3.6845312984408116E-2</c:v>
                </c:pt>
                <c:pt idx="54">
                  <c:v>3.8886920964527907E-2</c:v>
                </c:pt>
                <c:pt idx="55">
                  <c:v>4.0788343894622325E-2</c:v>
                </c:pt>
                <c:pt idx="56">
                  <c:v>4.2576882224044023E-2</c:v>
                </c:pt>
                <c:pt idx="57">
                  <c:v>4.4246651565262772E-2</c:v>
                </c:pt>
                <c:pt idx="58">
                  <c:v>4.5804256876147163E-2</c:v>
                </c:pt>
                <c:pt idx="59">
                  <c:v>4.7256863532459628E-2</c:v>
                </c:pt>
                <c:pt idx="60">
                  <c:v>4.8611476788694236E-2</c:v>
                </c:pt>
                <c:pt idx="61">
                  <c:v>4.9874821688322669E-2</c:v>
                </c:pt>
                <c:pt idx="62">
                  <c:v>5.5074709934264651E-2</c:v>
                </c:pt>
                <c:pt idx="63">
                  <c:v>5.8735245855057731E-2</c:v>
                </c:pt>
                <c:pt idx="64">
                  <c:v>6.3266230387403324E-2</c:v>
                </c:pt>
                <c:pt idx="65">
                  <c:v>6.5533522429650423E-2</c:v>
                </c:pt>
                <c:pt idx="66">
                  <c:v>6.6663564978863207E-2</c:v>
                </c:pt>
                <c:pt idx="67">
                  <c:v>6.7425532536706467E-2</c:v>
                </c:pt>
                <c:pt idx="68">
                  <c:v>6.7813721283546652E-2</c:v>
                </c:pt>
                <c:pt idx="69">
                  <c:v>6.7881671709755509E-2</c:v>
                </c:pt>
                <c:pt idx="70">
                  <c:v>6.7893480452502319E-2</c:v>
                </c:pt>
                <c:pt idx="71">
                  <c:v>6.7895601583441087E-2</c:v>
                </c:pt>
                <c:pt idx="72">
                  <c:v>6.7895977375674321E-2</c:v>
                </c:pt>
                <c:pt idx="73">
                  <c:v>6.7896043239686704E-2</c:v>
                </c:pt>
                <c:pt idx="74">
                  <c:v>6.78960547692911E-2</c:v>
                </c:pt>
                <c:pt idx="75">
                  <c:v>6.7896058191635925E-2</c:v>
                </c:pt>
                <c:pt idx="76">
                  <c:v>6.7896058331680942E-2</c:v>
                </c:pt>
                <c:pt idx="77">
                  <c:v>6.7896058340025961E-2</c:v>
                </c:pt>
                <c:pt idx="78">
                  <c:v>6.7896058340025961E-2</c:v>
                </c:pt>
                <c:pt idx="79">
                  <c:v>6.7896058340025961E-2</c:v>
                </c:pt>
                <c:pt idx="80">
                  <c:v>6.7896058340025961E-2</c:v>
                </c:pt>
                <c:pt idx="81">
                  <c:v>6.7896058340025961E-2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56-4A67-A4B0-8F456B641A53}"/>
            </c:ext>
          </c:extLst>
        </c:ser>
        <c:ser>
          <c:idx val="3"/>
          <c:order val="3"/>
          <c:tx>
            <c:strRef>
              <c:f>'Ac225 Dose 200 nCi decay actual'!$H$368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actual'!$H$369:$H$450</c:f>
              <c:numCache>
                <c:formatCode>0.00E+00</c:formatCode>
                <c:ptCount val="82"/>
                <c:pt idx="0">
                  <c:v>0</c:v>
                </c:pt>
                <c:pt idx="1">
                  <c:v>2.5979312132494718E-4</c:v>
                </c:pt>
                <c:pt idx="2">
                  <c:v>6.8904949516236094E-4</c:v>
                </c:pt>
                <c:pt idx="3">
                  <c:v>1.0290490517596467E-3</c:v>
                </c:pt>
                <c:pt idx="4">
                  <c:v>1.3836107948929273E-3</c:v>
                </c:pt>
                <c:pt idx="5">
                  <c:v>3.2135328984127399E-3</c:v>
                </c:pt>
                <c:pt idx="6">
                  <c:v>5.055286805697317E-3</c:v>
                </c:pt>
                <c:pt idx="7">
                  <c:v>6.8661119832508413E-3</c:v>
                </c:pt>
                <c:pt idx="8">
                  <c:v>8.6340392326633153E-3</c:v>
                </c:pt>
                <c:pt idx="9">
                  <c:v>1.0352441009115518E-2</c:v>
                </c:pt>
                <c:pt idx="10">
                  <c:v>1.2020031421379002E-2</c:v>
                </c:pt>
                <c:pt idx="11">
                  <c:v>1.3640866231816109E-2</c:v>
                </c:pt>
                <c:pt idx="12">
                  <c:v>1.522056045707822E-2</c:v>
                </c:pt>
                <c:pt idx="13">
                  <c:v>1.7665215163258308E-2</c:v>
                </c:pt>
                <c:pt idx="14">
                  <c:v>2.0004284883333792E-2</c:v>
                </c:pt>
                <c:pt idx="15">
                  <c:v>2.2233952224705568E-2</c:v>
                </c:pt>
                <c:pt idx="16">
                  <c:v>2.5115373569087079E-2</c:v>
                </c:pt>
                <c:pt idx="17">
                  <c:v>2.7545707759185009E-2</c:v>
                </c:pt>
                <c:pt idx="18">
                  <c:v>2.9793351979806704E-2</c:v>
                </c:pt>
                <c:pt idx="19">
                  <c:v>3.1857766174154332E-2</c:v>
                </c:pt>
                <c:pt idx="20">
                  <c:v>3.3740230229672756E-2</c:v>
                </c:pt>
                <c:pt idx="21">
                  <c:v>3.5443843978049547E-2</c:v>
                </c:pt>
                <c:pt idx="22">
                  <c:v>3.6973527195214996E-2</c:v>
                </c:pt>
                <c:pt idx="23">
                  <c:v>3.8336019601342093E-2</c:v>
                </c:pt>
                <c:pt idx="24">
                  <c:v>3.9539880860846525E-2</c:v>
                </c:pt>
                <c:pt idx="25">
                  <c:v>4.0595490582386706E-2</c:v>
                </c:pt>
                <c:pt idx="26">
                  <c:v>4.1515048318863747E-2</c:v>
                </c:pt>
                <c:pt idx="27">
                  <c:v>4.2312573567421463E-2</c:v>
                </c:pt>
                <c:pt idx="28">
                  <c:v>4.3003905769446384E-2</c:v>
                </c:pt>
                <c:pt idx="29">
                  <c:v>4.3606704310567748E-2</c:v>
                </c:pt>
                <c:pt idx="30">
                  <c:v>4.4140448520657495E-2</c:v>
                </c:pt>
                <c:pt idx="31">
                  <c:v>4.4626437673830267E-2</c:v>
                </c:pt>
                <c:pt idx="32">
                  <c:v>4.5087790988443427E-2</c:v>
                </c:pt>
                <c:pt idx="33">
                  <c:v>4.554336042323219E-2</c:v>
                </c:pt>
                <c:pt idx="34">
                  <c:v>4.6001036825363883E-2</c:v>
                </c:pt>
                <c:pt idx="35">
                  <c:v>4.6462927162181436E-2</c:v>
                </c:pt>
                <c:pt idx="36">
                  <c:v>4.6931138401027778E-2</c:v>
                </c:pt>
                <c:pt idx="37">
                  <c:v>4.7407777509245831E-2</c:v>
                </c:pt>
                <c:pt idx="38">
                  <c:v>4.7894951454178533E-2</c:v>
                </c:pt>
                <c:pt idx="39">
                  <c:v>4.8394767203168813E-2</c:v>
                </c:pt>
                <c:pt idx="40">
                  <c:v>4.8909331723559595E-2</c:v>
                </c:pt>
                <c:pt idx="41">
                  <c:v>4.9440751982693813E-2</c:v>
                </c:pt>
                <c:pt idx="42">
                  <c:v>4.9991134947914392E-2</c:v>
                </c:pt>
                <c:pt idx="43">
                  <c:v>5.0562587586564262E-2</c:v>
                </c:pt>
                <c:pt idx="44">
                  <c:v>5.1157216865986357E-2</c:v>
                </c:pt>
                <c:pt idx="45">
                  <c:v>5.1777129753523603E-2</c:v>
                </c:pt>
                <c:pt idx="46">
                  <c:v>5.2424433216518927E-2</c:v>
                </c:pt>
                <c:pt idx="47">
                  <c:v>5.3101234222315261E-2</c:v>
                </c:pt>
                <c:pt idx="48">
                  <c:v>5.3809639738255532E-2</c:v>
                </c:pt>
                <c:pt idx="49">
                  <c:v>5.4534374251103503E-2</c:v>
                </c:pt>
                <c:pt idx="50">
                  <c:v>5.5251693149269504E-2</c:v>
                </c:pt>
                <c:pt idx="51">
                  <c:v>5.5954252931212908E-2</c:v>
                </c:pt>
                <c:pt idx="52">
                  <c:v>5.6644661680051993E-2</c:v>
                </c:pt>
                <c:pt idx="53">
                  <c:v>5.9294761970136931E-2</c:v>
                </c:pt>
                <c:pt idx="54">
                  <c:v>6.1746695894841108E-2</c:v>
                </c:pt>
                <c:pt idx="55">
                  <c:v>6.4030270132847067E-2</c:v>
                </c:pt>
                <c:pt idx="56">
                  <c:v>6.6178272025593135E-2</c:v>
                </c:pt>
                <c:pt idx="57">
                  <c:v>6.8183634531045811E-2</c:v>
                </c:pt>
                <c:pt idx="58">
                  <c:v>7.0054290083064547E-2</c:v>
                </c:pt>
                <c:pt idx="59">
                  <c:v>7.1798844167171652E-2</c:v>
                </c:pt>
                <c:pt idx="60">
                  <c:v>7.3425709966168359E-2</c:v>
                </c:pt>
                <c:pt idx="61">
                  <c:v>7.4942964134531873E-2</c:v>
                </c:pt>
                <c:pt idx="62">
                  <c:v>8.11879350197591E-2</c:v>
                </c:pt>
                <c:pt idx="63">
                  <c:v>8.5584171855718261E-2</c:v>
                </c:pt>
                <c:pt idx="64">
                  <c:v>9.1025801588433264E-2</c:v>
                </c:pt>
                <c:pt idx="65">
                  <c:v>9.3748777953010023E-2</c:v>
                </c:pt>
                <c:pt idx="66">
                  <c:v>9.5105938431297068E-2</c:v>
                </c:pt>
                <c:pt idx="67">
                  <c:v>9.6021047562331249E-2</c:v>
                </c:pt>
                <c:pt idx="68">
                  <c:v>9.6487255162827607E-2</c:v>
                </c:pt>
                <c:pt idx="69">
                  <c:v>9.6568862384606699E-2</c:v>
                </c:pt>
                <c:pt idx="70">
                  <c:v>9.6583044469135626E-2</c:v>
                </c:pt>
                <c:pt idx="71">
                  <c:v>9.6585591908682364E-2</c:v>
                </c:pt>
                <c:pt idx="72">
                  <c:v>9.6586043228296267E-2</c:v>
                </c:pt>
                <c:pt idx="73">
                  <c:v>9.6586122329773122E-2</c:v>
                </c:pt>
                <c:pt idx="74">
                  <c:v>9.6586136176617585E-2</c:v>
                </c:pt>
                <c:pt idx="75">
                  <c:v>9.6586140286791258E-2</c:v>
                </c:pt>
                <c:pt idx="76">
                  <c:v>9.6586140454982775E-2</c:v>
                </c:pt>
                <c:pt idx="77">
                  <c:v>9.658614046500498E-2</c:v>
                </c:pt>
                <c:pt idx="78">
                  <c:v>9.658614046500498E-2</c:v>
                </c:pt>
                <c:pt idx="79">
                  <c:v>9.658614046500498E-2</c:v>
                </c:pt>
                <c:pt idx="80">
                  <c:v>9.658614046500498E-2</c:v>
                </c:pt>
                <c:pt idx="81">
                  <c:v>9.658614046500498E-2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56-4A67-A4B0-8F456B641A53}"/>
            </c:ext>
          </c:extLst>
        </c:ser>
        <c:ser>
          <c:idx val="4"/>
          <c:order val="4"/>
          <c:tx>
            <c:strRef>
              <c:f>'Ac225 Dose 200 nCi decay actual'!$I$368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actual'!$I$369:$I$450</c:f>
              <c:numCache>
                <c:formatCode>0.00E+00</c:formatCode>
                <c:ptCount val="82"/>
                <c:pt idx="0">
                  <c:v>0</c:v>
                </c:pt>
                <c:pt idx="1">
                  <c:v>2.7556204663010335E-4</c:v>
                </c:pt>
                <c:pt idx="2">
                  <c:v>7.300099216950573E-4</c:v>
                </c:pt>
                <c:pt idx="3">
                  <c:v>1.0889118705536276E-3</c:v>
                </c:pt>
                <c:pt idx="4">
                  <c:v>1.4624707093872009E-3</c:v>
                </c:pt>
                <c:pt idx="5">
                  <c:v>3.3904060290884858E-3</c:v>
                </c:pt>
                <c:pt idx="6">
                  <c:v>5.3445498681525816E-3</c:v>
                </c:pt>
                <c:pt idx="7">
                  <c:v>7.2982048004112191E-3</c:v>
                </c:pt>
                <c:pt idx="8">
                  <c:v>9.2510774817811219E-3</c:v>
                </c:pt>
                <c:pt idx="9">
                  <c:v>1.1202874568179019E-2</c:v>
                </c:pt>
                <c:pt idx="10">
                  <c:v>1.3153302715521632E-2</c:v>
                </c:pt>
                <c:pt idx="11">
                  <c:v>1.5102068579725686E-2</c:v>
                </c:pt>
                <c:pt idx="12">
                  <c:v>1.7047725781374409E-2</c:v>
                </c:pt>
                <c:pt idx="13">
                  <c:v>2.0143800474648817E-2</c:v>
                </c:pt>
                <c:pt idx="14">
                  <c:v>2.3204072179716151E-2</c:v>
                </c:pt>
                <c:pt idx="15">
                  <c:v>2.6211542780497241E-2</c:v>
                </c:pt>
                <c:pt idx="16">
                  <c:v>3.0231246292825059E-2</c:v>
                </c:pt>
                <c:pt idx="17">
                  <c:v>3.3744870568651907E-2</c:v>
                </c:pt>
                <c:pt idx="18">
                  <c:v>3.7101100211166207E-2</c:v>
                </c:pt>
                <c:pt idx="19">
                  <c:v>4.0281715468755142E-2</c:v>
                </c:pt>
                <c:pt idx="20">
                  <c:v>4.3272438614504381E-2</c:v>
                </c:pt>
                <c:pt idx="21">
                  <c:v>4.606293394619812E-2</c:v>
                </c:pt>
                <c:pt idx="22">
                  <c:v>4.8646807786319052E-2</c:v>
                </c:pt>
                <c:pt idx="23">
                  <c:v>5.102160848204837E-2</c:v>
                </c:pt>
                <c:pt idx="24">
                  <c:v>5.3188826405265774E-2</c:v>
                </c:pt>
                <c:pt idx="25">
                  <c:v>5.5153893952549465E-2</c:v>
                </c:pt>
                <c:pt idx="26">
                  <c:v>5.6926185545176144E-2</c:v>
                </c:pt>
                <c:pt idx="27">
                  <c:v>5.8519017629121026E-2</c:v>
                </c:pt>
                <c:pt idx="28">
                  <c:v>5.9949648675057816E-2</c:v>
                </c:pt>
                <c:pt idx="29">
                  <c:v>6.1239279178358724E-2</c:v>
                </c:pt>
                <c:pt idx="30">
                  <c:v>6.2413051659094471E-2</c:v>
                </c:pt>
                <c:pt idx="31">
                  <c:v>6.3500050662034277E-2</c:v>
                </c:pt>
                <c:pt idx="32">
                  <c:v>6.4533302756645872E-2</c:v>
                </c:pt>
                <c:pt idx="33">
                  <c:v>6.5539985560256503E-2</c:v>
                </c:pt>
                <c:pt idx="34">
                  <c:v>6.6530322752981125E-2</c:v>
                </c:pt>
                <c:pt idx="35">
                  <c:v>6.7505404042212142E-2</c:v>
                </c:pt>
                <c:pt idx="36">
                  <c:v>6.8466319135341944E-2</c:v>
                </c:pt>
                <c:pt idx="37">
                  <c:v>6.9414157739762949E-2</c:v>
                </c:pt>
                <c:pt idx="38">
                  <c:v>7.0350009562867549E-2</c:v>
                </c:pt>
                <c:pt idx="39">
                  <c:v>7.1274964312048147E-2</c:v>
                </c:pt>
                <c:pt idx="40">
                  <c:v>7.2190111694697134E-2</c:v>
                </c:pt>
                <c:pt idx="41">
                  <c:v>7.3096541418206928E-2</c:v>
                </c:pt>
                <c:pt idx="42">
                  <c:v>7.399534318996992E-2</c:v>
                </c:pt>
                <c:pt idx="43">
                  <c:v>7.4887606717378499E-2</c:v>
                </c:pt>
                <c:pt idx="44">
                  <c:v>7.5774421707825085E-2</c:v>
                </c:pt>
                <c:pt idx="45">
                  <c:v>7.6656877868702067E-2</c:v>
                </c:pt>
                <c:pt idx="46">
                  <c:v>7.753606490740185E-2</c:v>
                </c:pt>
                <c:pt idx="47">
                  <c:v>7.8413072531316824E-2</c:v>
                </c:pt>
                <c:pt idx="48">
                  <c:v>7.9288990447839394E-2</c:v>
                </c:pt>
                <c:pt idx="49">
                  <c:v>8.016463593751387E-2</c:v>
                </c:pt>
                <c:pt idx="50">
                  <c:v>8.1031321664082931E-2</c:v>
                </c:pt>
                <c:pt idx="51">
                  <c:v>8.1880174993653118E-2</c:v>
                </c:pt>
                <c:pt idx="52">
                  <c:v>8.2714347088724244E-2</c:v>
                </c:pt>
                <c:pt idx="53">
                  <c:v>8.5916275967588995E-2</c:v>
                </c:pt>
                <c:pt idx="54">
                  <c:v>8.8878774433006263E-2</c:v>
                </c:pt>
                <c:pt idx="55">
                  <c:v>9.1637855788175834E-2</c:v>
                </c:pt>
                <c:pt idx="56">
                  <c:v>9.4233134660440462E-2</c:v>
                </c:pt>
                <c:pt idx="57">
                  <c:v>9.6656072442389718E-2</c:v>
                </c:pt>
                <c:pt idx="58">
                  <c:v>9.8916253333213855E-2</c:v>
                </c:pt>
                <c:pt idx="59">
                  <c:v>0.10102407473285792</c:v>
                </c:pt>
                <c:pt idx="60">
                  <c:v>0.10298970169548051</c:v>
                </c:pt>
                <c:pt idx="61">
                  <c:v>0.10482289267185119</c:v>
                </c:pt>
                <c:pt idx="62">
                  <c:v>0.11236824961546998</c:v>
                </c:pt>
                <c:pt idx="63">
                  <c:v>0.11767991187068806</c:v>
                </c:pt>
                <c:pt idx="64">
                  <c:v>0.12425464847762256</c:v>
                </c:pt>
                <c:pt idx="65">
                  <c:v>0.12754462836661953</c:v>
                </c:pt>
                <c:pt idx="66">
                  <c:v>0.12918438945224317</c:v>
                </c:pt>
                <c:pt idx="67">
                  <c:v>0.13029005113792874</c:v>
                </c:pt>
                <c:pt idx="68">
                  <c:v>0.13085333683136477</c:v>
                </c:pt>
                <c:pt idx="69">
                  <c:v>0.13095193706967123</c:v>
                </c:pt>
                <c:pt idx="70">
                  <c:v>0.13096907228005764</c:v>
                </c:pt>
                <c:pt idx="71">
                  <c:v>0.13097215017121611</c:v>
                </c:pt>
                <c:pt idx="72">
                  <c:v>0.13097269546880758</c:v>
                </c:pt>
                <c:pt idx="73">
                  <c:v>0.13097279104153139</c:v>
                </c:pt>
                <c:pt idx="74">
                  <c:v>0.1309728077716949</c:v>
                </c:pt>
                <c:pt idx="75">
                  <c:v>0.13097281273772726</c:v>
                </c:pt>
                <c:pt idx="76">
                  <c:v>0.13097281294094118</c:v>
                </c:pt>
                <c:pt idx="77">
                  <c:v>0.1309728129530503</c:v>
                </c:pt>
                <c:pt idx="78">
                  <c:v>0.1309728129530503</c:v>
                </c:pt>
                <c:pt idx="79">
                  <c:v>0.1309728129530503</c:v>
                </c:pt>
                <c:pt idx="80">
                  <c:v>0.1309728129530503</c:v>
                </c:pt>
                <c:pt idx="81">
                  <c:v>0.1309728129530503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056-4A67-A4B0-8F456B641A53}"/>
            </c:ext>
          </c:extLst>
        </c:ser>
        <c:ser>
          <c:idx val="5"/>
          <c:order val="5"/>
          <c:tx>
            <c:strRef>
              <c:f>'Ac225 Dose 200 nCi decay actual'!$J$368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actual'!$J$369:$J$450</c:f>
              <c:numCache>
                <c:formatCode>0.00E+00</c:formatCode>
                <c:ptCount val="82"/>
                <c:pt idx="0">
                  <c:v>0</c:v>
                </c:pt>
                <c:pt idx="1">
                  <c:v>1.291971843471769E-3</c:v>
                </c:pt>
                <c:pt idx="2">
                  <c:v>3.730225916184461E-3</c:v>
                </c:pt>
                <c:pt idx="3">
                  <c:v>6.0526267455084642E-3</c:v>
                </c:pt>
                <c:pt idx="4">
                  <c:v>8.7763722666569961E-3</c:v>
                </c:pt>
                <c:pt idx="5">
                  <c:v>2.4346584264209607E-2</c:v>
                </c:pt>
                <c:pt idx="6">
                  <c:v>4.1205235761290072E-2</c:v>
                </c:pt>
                <c:pt idx="7">
                  <c:v>5.8527672347481907E-2</c:v>
                </c:pt>
                <c:pt idx="8">
                  <c:v>7.6198153683912834E-2</c:v>
                </c:pt>
                <c:pt idx="9">
                  <c:v>9.4148309635401467E-2</c:v>
                </c:pt>
                <c:pt idx="10">
                  <c:v>0.1123571402704573</c:v>
                </c:pt>
                <c:pt idx="11">
                  <c:v>0.13085101586128084</c:v>
                </c:pt>
                <c:pt idx="12">
                  <c:v>0.14967386631216456</c:v>
                </c:pt>
                <c:pt idx="13">
                  <c:v>0.18050378169119982</c:v>
                </c:pt>
                <c:pt idx="14">
                  <c:v>0.21219081242365717</c:v>
                </c:pt>
                <c:pt idx="15">
                  <c:v>0.24470851976665925</c:v>
                </c:pt>
                <c:pt idx="16">
                  <c:v>0.29072340026203491</c:v>
                </c:pt>
                <c:pt idx="17">
                  <c:v>0.33381170149385248</c:v>
                </c:pt>
                <c:pt idx="18">
                  <c:v>0.37803606628443603</c:v>
                </c:pt>
                <c:pt idx="19">
                  <c:v>0.42333636831260124</c:v>
                </c:pt>
                <c:pt idx="20">
                  <c:v>0.46965024753308415</c:v>
                </c:pt>
                <c:pt idx="21">
                  <c:v>0.5169131101765414</c:v>
                </c:pt>
                <c:pt idx="22">
                  <c:v>0.56505812874955008</c:v>
                </c:pt>
                <c:pt idx="23">
                  <c:v>0.61401624203460781</c:v>
                </c:pt>
                <c:pt idx="24">
                  <c:v>0.66371615509013271</c:v>
                </c:pt>
                <c:pt idx="25">
                  <c:v>0.71408433925046344</c:v>
                </c:pt>
                <c:pt idx="26">
                  <c:v>0.76504503212585917</c:v>
                </c:pt>
                <c:pt idx="27">
                  <c:v>0.81652023760249959</c:v>
                </c:pt>
                <c:pt idx="28">
                  <c:v>0.86842972584248479</c:v>
                </c:pt>
                <c:pt idx="29">
                  <c:v>0.9206910332838355</c:v>
                </c:pt>
                <c:pt idx="30">
                  <c:v>0.97321946264049297</c:v>
                </c:pt>
                <c:pt idx="31">
                  <c:v>1.025928082902319</c:v>
                </c:pt>
                <c:pt idx="32">
                  <c:v>1.0787277293350956</c:v>
                </c:pt>
                <c:pt idx="33">
                  <c:v>1.1315461293048545</c:v>
                </c:pt>
                <c:pt idx="34">
                  <c:v>1.1843477726768983</c:v>
                </c:pt>
                <c:pt idx="35">
                  <c:v>1.2371159028535124</c:v>
                </c:pt>
                <c:pt idx="36">
                  <c:v>1.2898337632369816</c:v>
                </c:pt>
                <c:pt idx="37">
                  <c:v>1.3424845972295911</c:v>
                </c:pt>
                <c:pt idx="38">
                  <c:v>1.3950516482336259</c:v>
                </c:pt>
                <c:pt idx="39">
                  <c:v>1.4475181596513711</c:v>
                </c:pt>
                <c:pt idx="40">
                  <c:v>1.4998673748851119</c:v>
                </c:pt>
                <c:pt idx="41">
                  <c:v>1.5520825373371332</c:v>
                </c:pt>
                <c:pt idx="42">
                  <c:v>1.60414689040972</c:v>
                </c:pt>
                <c:pt idx="43">
                  <c:v>1.6560436775051577</c:v>
                </c:pt>
                <c:pt idx="44">
                  <c:v>1.707756142025731</c:v>
                </c:pt>
                <c:pt idx="45">
                  <c:v>1.7592675273737253</c:v>
                </c:pt>
                <c:pt idx="46">
                  <c:v>1.8105610769514253</c:v>
                </c:pt>
                <c:pt idx="47">
                  <c:v>1.8616200341611164</c:v>
                </c:pt>
                <c:pt idx="48">
                  <c:v>1.9124276424050834</c:v>
                </c:pt>
                <c:pt idx="49">
                  <c:v>1.9631053870167599</c:v>
                </c:pt>
                <c:pt idx="50">
                  <c:v>2.0132645877750259</c:v>
                </c:pt>
                <c:pt idx="51">
                  <c:v>2.0623917434059207</c:v>
                </c:pt>
                <c:pt idx="52">
                  <c:v>2.1106692265822651</c:v>
                </c:pt>
                <c:pt idx="53">
                  <c:v>2.2959799897864266</c:v>
                </c:pt>
                <c:pt idx="54">
                  <c:v>2.4674337829176078</c:v>
                </c:pt>
                <c:pt idx="55">
                  <c:v>2.6271148661058525</c:v>
                </c:pt>
                <c:pt idx="56">
                  <c:v>2.7773159251367168</c:v>
                </c:pt>
                <c:pt idx="57">
                  <c:v>2.9175427904281181</c:v>
                </c:pt>
                <c:pt idx="58">
                  <c:v>3.0483501449020816</c:v>
                </c:pt>
                <c:pt idx="59">
                  <c:v>3.1703397352531937</c:v>
                </c:pt>
                <c:pt idx="60">
                  <c:v>3.2840998612268275</c:v>
                </c:pt>
                <c:pt idx="61">
                  <c:v>3.3901952905077795</c:v>
                </c:pt>
                <c:pt idx="62">
                  <c:v>3.8268807719059694</c:v>
                </c:pt>
                <c:pt idx="63">
                  <c:v>4.1342917805933919</c:v>
                </c:pt>
                <c:pt idx="64">
                  <c:v>4.5148028739345243</c:v>
                </c:pt>
                <c:pt idx="65">
                  <c:v>4.705209565407487</c:v>
                </c:pt>
                <c:pt idx="66">
                  <c:v>4.8001102923584043</c:v>
                </c:pt>
                <c:pt idx="67">
                  <c:v>4.8641001617688202</c:v>
                </c:pt>
                <c:pt idx="68">
                  <c:v>4.8967001681092563</c:v>
                </c:pt>
                <c:pt idx="69">
                  <c:v>4.9024066300901232</c:v>
                </c:pt>
                <c:pt idx="70">
                  <c:v>4.9033983257318745</c:v>
                </c:pt>
                <c:pt idx="71">
                  <c:v>4.9035764578457384</c:v>
                </c:pt>
                <c:pt idx="72">
                  <c:v>4.9036080167955687</c:v>
                </c:pt>
                <c:pt idx="73">
                  <c:v>4.9036135480409708</c:v>
                </c:pt>
                <c:pt idx="74">
                  <c:v>4.9036145162946347</c:v>
                </c:pt>
                <c:pt idx="75">
                  <c:v>4.903614803702407</c:v>
                </c:pt>
                <c:pt idx="76">
                  <c:v>4.9036148154633574</c:v>
                </c:pt>
                <c:pt idx="77">
                  <c:v>4.9036148161641702</c:v>
                </c:pt>
                <c:pt idx="78">
                  <c:v>4.9036148161641702</c:v>
                </c:pt>
                <c:pt idx="79">
                  <c:v>4.9036148161641702</c:v>
                </c:pt>
                <c:pt idx="80">
                  <c:v>4.9036148161641702</c:v>
                </c:pt>
                <c:pt idx="81">
                  <c:v>4.9036148161641702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056-4A67-A4B0-8F456B641A53}"/>
            </c:ext>
          </c:extLst>
        </c:ser>
        <c:ser>
          <c:idx val="6"/>
          <c:order val="6"/>
          <c:tx>
            <c:strRef>
              <c:f>'Ac225 Dose 200 nCi decay actual'!$K$368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actual'!$K$369:$K$450</c:f>
              <c:numCache>
                <c:formatCode>0.00E+00</c:formatCode>
                <c:ptCount val="82"/>
                <c:pt idx="0">
                  <c:v>0</c:v>
                </c:pt>
                <c:pt idx="1">
                  <c:v>3.5611935650513445E-4</c:v>
                </c:pt>
                <c:pt idx="2">
                  <c:v>1.0058228806938511E-3</c:v>
                </c:pt>
                <c:pt idx="3">
                  <c:v>1.5994412640564018E-3</c:v>
                </c:pt>
                <c:pt idx="4">
                  <c:v>2.2794897472477515E-3</c:v>
                </c:pt>
                <c:pt idx="5">
                  <c:v>6.0954891114157949E-3</c:v>
                </c:pt>
                <c:pt idx="6">
                  <c:v>1.0187413662564289E-2</c:v>
                </c:pt>
                <c:pt idx="7">
                  <c:v>1.438895114732182E-2</c:v>
                </c:pt>
                <c:pt idx="8">
                  <c:v>1.8678178978966578E-2</c:v>
                </c:pt>
                <c:pt idx="9">
                  <c:v>2.3033174570776759E-2</c:v>
                </c:pt>
                <c:pt idx="10">
                  <c:v>2.7432015336030555E-2</c:v>
                </c:pt>
                <c:pt idx="11">
                  <c:v>3.1852778688006157E-2</c:v>
                </c:pt>
                <c:pt idx="12">
                  <c:v>3.6278027062651957E-2</c:v>
                </c:pt>
                <c:pt idx="13">
                  <c:v>4.3347947824500035E-2</c:v>
                </c:pt>
                <c:pt idx="14">
                  <c:v>5.0392885187184037E-2</c:v>
                </c:pt>
                <c:pt idx="15">
                  <c:v>5.7399070460391388E-2</c:v>
                </c:pt>
                <c:pt idx="16">
                  <c:v>6.6945565880547231E-2</c:v>
                </c:pt>
                <c:pt idx="17">
                  <c:v>7.551698415726997E-2</c:v>
                </c:pt>
                <c:pt idx="18">
                  <c:v>8.3967442554238589E-2</c:v>
                </c:pt>
                <c:pt idx="19">
                  <c:v>9.2282361085947021E-2</c:v>
                </c:pt>
                <c:pt idx="20">
                  <c:v>0.1004503997636683</c:v>
                </c:pt>
                <c:pt idx="21">
                  <c:v>0.10846345859545461</c:v>
                </c:pt>
                <c:pt idx="22">
                  <c:v>0.11631667758613727</c:v>
                </c:pt>
                <c:pt idx="23">
                  <c:v>0.1240084367373267</c:v>
                </c:pt>
                <c:pt idx="24">
                  <c:v>0.13154035604741246</c:v>
                </c:pt>
                <c:pt idx="25">
                  <c:v>0.13891729551156326</c:v>
                </c:pt>
                <c:pt idx="26">
                  <c:v>0.14614735512172691</c:v>
                </c:pt>
                <c:pt idx="27">
                  <c:v>0.15324187486663038</c:v>
                </c:pt>
                <c:pt idx="28">
                  <c:v>0.16021543473177971</c:v>
                </c:pt>
                <c:pt idx="29">
                  <c:v>0.16708585469946013</c:v>
                </c:pt>
                <c:pt idx="30">
                  <c:v>0.173874194748736</c:v>
                </c:pt>
                <c:pt idx="31">
                  <c:v>0.18060475485545074</c:v>
                </c:pt>
                <c:pt idx="32">
                  <c:v>0.18730507499222696</c:v>
                </c:pt>
                <c:pt idx="33">
                  <c:v>0.19399884964082309</c:v>
                </c:pt>
                <c:pt idx="34">
                  <c:v>0.20069776230556385</c:v>
                </c:pt>
                <c:pt idx="35">
                  <c:v>0.2074069510025939</c:v>
                </c:pt>
                <c:pt idx="36">
                  <c:v>0.21413155374805787</c:v>
                </c:pt>
                <c:pt idx="37">
                  <c:v>0.22087670855810038</c:v>
                </c:pt>
                <c:pt idx="38">
                  <c:v>0.22764755344886606</c:v>
                </c:pt>
                <c:pt idx="39">
                  <c:v>0.23444922643649954</c:v>
                </c:pt>
                <c:pt idx="40">
                  <c:v>0.24128686553714548</c:v>
                </c:pt>
                <c:pt idx="41">
                  <c:v>0.24816560876694854</c:v>
                </c:pt>
                <c:pt idx="42">
                  <c:v>0.25509059414205332</c:v>
                </c:pt>
                <c:pt idx="43">
                  <c:v>0.26206695967860444</c:v>
                </c:pt>
                <c:pt idx="44">
                  <c:v>0.26909984339274656</c:v>
                </c:pt>
                <c:pt idx="45">
                  <c:v>0.27619438330062435</c:v>
                </c:pt>
                <c:pt idx="46">
                  <c:v>0.28335571741838239</c:v>
                </c:pt>
                <c:pt idx="47">
                  <c:v>0.29058898376216535</c:v>
                </c:pt>
                <c:pt idx="48">
                  <c:v>0.29789932034811784</c:v>
                </c:pt>
                <c:pt idx="49">
                  <c:v>0.30524947655919127</c:v>
                </c:pt>
                <c:pt idx="50">
                  <c:v>0.31252442464184338</c:v>
                </c:pt>
                <c:pt idx="51">
                  <c:v>0.31964968782906095</c:v>
                </c:pt>
                <c:pt idx="52">
                  <c:v>0.3266517169355781</c:v>
                </c:pt>
                <c:pt idx="53">
                  <c:v>0.35352866395799942</c:v>
                </c:pt>
                <c:pt idx="54">
                  <c:v>0.37839583537913818</c:v>
                </c:pt>
                <c:pt idx="55">
                  <c:v>0.40155552637131758</c:v>
                </c:pt>
                <c:pt idx="56">
                  <c:v>0.42334026157224336</c:v>
                </c:pt>
                <c:pt idx="57">
                  <c:v>0.44367836802861232</c:v>
                </c:pt>
                <c:pt idx="58">
                  <c:v>0.4626502953767635</c:v>
                </c:pt>
                <c:pt idx="59">
                  <c:v>0.48034331924900064</c:v>
                </c:pt>
                <c:pt idx="60">
                  <c:v>0.49684276497028768</c:v>
                </c:pt>
                <c:pt idx="61">
                  <c:v>0.51223054484232677</c:v>
                </c:pt>
                <c:pt idx="62">
                  <c:v>0.57556616737208244</c:v>
                </c:pt>
                <c:pt idx="63">
                  <c:v>0.62015218737297251</c:v>
                </c:pt>
                <c:pt idx="64">
                  <c:v>0.67534043613057926</c:v>
                </c:pt>
                <c:pt idx="65">
                  <c:v>0.70295648212244222</c:v>
                </c:pt>
                <c:pt idx="66">
                  <c:v>0.71672061414881005</c:v>
                </c:pt>
                <c:pt idx="67">
                  <c:v>0.72600152314933375</c:v>
                </c:pt>
                <c:pt idx="68">
                  <c:v>0.73072973552185083</c:v>
                </c:pt>
                <c:pt idx="69">
                  <c:v>0.73155738456766617</c:v>
                </c:pt>
                <c:pt idx="70">
                  <c:v>0.73170121728825321</c:v>
                </c:pt>
                <c:pt idx="71">
                  <c:v>0.73172705306435448</c:v>
                </c:pt>
                <c:pt idx="72">
                  <c:v>0.73173163028484622</c:v>
                </c:pt>
                <c:pt idx="73">
                  <c:v>0.73173243252097686</c:v>
                </c:pt>
                <c:pt idx="74">
                  <c:v>0.73173257295373961</c:v>
                </c:pt>
                <c:pt idx="75">
                  <c:v>0.73173261463854689</c:v>
                </c:pt>
                <c:pt idx="76">
                  <c:v>0.73173261634432174</c:v>
                </c:pt>
                <c:pt idx="77">
                  <c:v>0.73173261644596554</c:v>
                </c:pt>
                <c:pt idx="78">
                  <c:v>0.73173261644596554</c:v>
                </c:pt>
                <c:pt idx="79">
                  <c:v>0.73173261644596554</c:v>
                </c:pt>
                <c:pt idx="80">
                  <c:v>0.73173261644596554</c:v>
                </c:pt>
                <c:pt idx="81">
                  <c:v>0.73173261644596554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056-4A67-A4B0-8F456B641A53}"/>
            </c:ext>
          </c:extLst>
        </c:ser>
        <c:ser>
          <c:idx val="7"/>
          <c:order val="7"/>
          <c:tx>
            <c:strRef>
              <c:f>'Ac225 Dose 200 nCi decay actual'!$L$368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actual'!$L$369:$L$450</c:f>
              <c:numCache>
                <c:formatCode>0.00E+00</c:formatCode>
                <c:ptCount val="82"/>
                <c:pt idx="0">
                  <c:v>0</c:v>
                </c:pt>
                <c:pt idx="1">
                  <c:v>3.0349288765142539E-5</c:v>
                </c:pt>
                <c:pt idx="2">
                  <c:v>9.1937732433495321E-5</c:v>
                </c:pt>
                <c:pt idx="3">
                  <c:v>1.5550206228385962E-4</c:v>
                </c:pt>
                <c:pt idx="4">
                  <c:v>2.3315960881231033E-4</c:v>
                </c:pt>
                <c:pt idx="5">
                  <c:v>6.7922512710842089E-4</c:v>
                </c:pt>
                <c:pt idx="6">
                  <c:v>1.1502211124891394E-3</c:v>
                </c:pt>
                <c:pt idx="7">
                  <c:v>1.6201801014504135E-3</c:v>
                </c:pt>
                <c:pt idx="8">
                  <c:v>2.0886301885397634E-3</c:v>
                </c:pt>
                <c:pt idx="9">
                  <c:v>2.5552213270067545E-3</c:v>
                </c:pt>
                <c:pt idx="10">
                  <c:v>3.0197253288029957E-3</c:v>
                </c:pt>
                <c:pt idx="11">
                  <c:v>3.4820358645821408E-3</c:v>
                </c:pt>
                <c:pt idx="12">
                  <c:v>3.9419778582631595E-3</c:v>
                </c:pt>
                <c:pt idx="13">
                  <c:v>4.6716177182915646E-3</c:v>
                </c:pt>
                <c:pt idx="14">
                  <c:v>5.391595772381734E-3</c:v>
                </c:pt>
                <c:pt idx="15">
                  <c:v>6.0997044709515807E-3</c:v>
                </c:pt>
                <c:pt idx="16">
                  <c:v>7.0502006925544768E-3</c:v>
                </c:pt>
                <c:pt idx="17">
                  <c:v>7.887913289956602E-3</c:v>
                </c:pt>
                <c:pt idx="18">
                  <c:v>8.6975876466724514E-3</c:v>
                </c:pt>
                <c:pt idx="19">
                  <c:v>9.477021458415712E-3</c:v>
                </c:pt>
                <c:pt idx="20">
                  <c:v>1.0224567504055648E-2</c:v>
                </c:pt>
                <c:pt idx="21">
                  <c:v>1.0939133645617103E-2</c:v>
                </c:pt>
                <c:pt idx="22">
                  <c:v>1.1620182828280499E-2</c:v>
                </c:pt>
                <c:pt idx="23">
                  <c:v>1.2267733080381838E-2</c:v>
                </c:pt>
                <c:pt idx="24">
                  <c:v>1.2882357513412698E-2</c:v>
                </c:pt>
                <c:pt idx="25">
                  <c:v>1.346518432202024E-2</c:v>
                </c:pt>
                <c:pt idx="26">
                  <c:v>1.4017896784007201E-2</c:v>
                </c:pt>
                <c:pt idx="27">
                  <c:v>1.4542733260331897E-2</c:v>
                </c:pt>
                <c:pt idx="28">
                  <c:v>1.5042487195108221E-2</c:v>
                </c:pt>
                <c:pt idx="29">
                  <c:v>1.5520507115605649E-2</c:v>
                </c:pt>
                <c:pt idx="30">
                  <c:v>1.5980696632249231E-2</c:v>
                </c:pt>
                <c:pt idx="31">
                  <c:v>1.64275144386196E-2</c:v>
                </c:pt>
                <c:pt idx="32">
                  <c:v>1.6865974311452963E-2</c:v>
                </c:pt>
                <c:pt idx="33">
                  <c:v>1.7300182278148842E-2</c:v>
                </c:pt>
                <c:pt idx="34">
                  <c:v>1.7731688756559269E-2</c:v>
                </c:pt>
                <c:pt idx="35">
                  <c:v>1.8160673845903277E-2</c:v>
                </c:pt>
                <c:pt idx="36">
                  <c:v>1.8587317645399896E-2</c:v>
                </c:pt>
                <c:pt idx="37">
                  <c:v>1.9011800254268154E-2</c:v>
                </c:pt>
                <c:pt idx="38">
                  <c:v>1.9434301771727083E-2</c:v>
                </c:pt>
                <c:pt idx="39">
                  <c:v>1.9855002296995713E-2</c:v>
                </c:pt>
                <c:pt idx="40">
                  <c:v>2.0274081929293072E-2</c:v>
                </c:pt>
                <c:pt idx="41">
                  <c:v>2.0691720767838193E-2</c:v>
                </c:pt>
                <c:pt idx="42">
                  <c:v>2.1108098911850101E-2</c:v>
                </c:pt>
                <c:pt idx="43">
                  <c:v>2.1523396460547833E-2</c:v>
                </c:pt>
                <c:pt idx="44">
                  <c:v>2.1937793513150415E-2</c:v>
                </c:pt>
                <c:pt idx="45">
                  <c:v>2.2351470168876876E-2</c:v>
                </c:pt>
                <c:pt idx="46">
                  <c:v>2.2764606526946247E-2</c:v>
                </c:pt>
                <c:pt idx="47">
                  <c:v>2.3177382686577559E-2</c:v>
                </c:pt>
                <c:pt idx="48">
                  <c:v>2.3589978746989839E-2</c:v>
                </c:pt>
                <c:pt idx="49">
                  <c:v>2.4002529782597364E-2</c:v>
                </c:pt>
                <c:pt idx="50">
                  <c:v>2.4410859521354137E-2</c:v>
                </c:pt>
                <c:pt idx="51">
                  <c:v>2.4810787716408576E-2</c:v>
                </c:pt>
                <c:pt idx="52">
                  <c:v>2.5203799004372182E-2</c:v>
                </c:pt>
                <c:pt idx="53">
                  <c:v>2.6712353654049368E-2</c:v>
                </c:pt>
                <c:pt idx="54">
                  <c:v>2.8108103217434822E-2</c:v>
                </c:pt>
                <c:pt idx="55">
                  <c:v>2.9408014978327658E-2</c:v>
                </c:pt>
                <c:pt idx="56">
                  <c:v>3.0630752945996657E-2</c:v>
                </c:pt>
                <c:pt idx="57">
                  <c:v>3.1772294246606061E-2</c:v>
                </c:pt>
                <c:pt idx="58">
                  <c:v>3.2837154373409734E-2</c:v>
                </c:pt>
                <c:pt idx="59">
                  <c:v>3.3830231950526167E-2</c:v>
                </c:pt>
                <c:pt idx="60">
                  <c:v>3.4756316134834001E-2</c:v>
                </c:pt>
                <c:pt idx="61">
                  <c:v>3.5620004516360687E-2</c:v>
                </c:pt>
                <c:pt idx="62">
                  <c:v>3.9174918985543372E-2</c:v>
                </c:pt>
                <c:pt idx="63">
                  <c:v>4.167745201977649E-2</c:v>
                </c:pt>
                <c:pt idx="64">
                  <c:v>4.477506906688293E-2</c:v>
                </c:pt>
                <c:pt idx="65">
                  <c:v>4.6325108011111601E-2</c:v>
                </c:pt>
                <c:pt idx="66">
                  <c:v>4.7097663962121443E-2</c:v>
                </c:pt>
                <c:pt idx="67">
                  <c:v>4.7618584675857681E-2</c:v>
                </c:pt>
                <c:pt idx="68">
                  <c:v>4.7883970724104587E-2</c:v>
                </c:pt>
                <c:pt idx="69">
                  <c:v>4.7930425175025812E-2</c:v>
                </c:pt>
                <c:pt idx="70">
                  <c:v>4.7938498246689658E-2</c:v>
                </c:pt>
                <c:pt idx="71">
                  <c:v>4.7939948362289958E-2</c:v>
                </c:pt>
                <c:pt idx="72">
                  <c:v>4.7940205273435767E-2</c:v>
                </c:pt>
                <c:pt idx="73">
                  <c:v>4.7940250301505512E-2</c:v>
                </c:pt>
                <c:pt idx="74">
                  <c:v>4.7940258183743659E-2</c:v>
                </c:pt>
                <c:pt idx="75">
                  <c:v>4.7940260523436848E-2</c:v>
                </c:pt>
                <c:pt idx="76">
                  <c:v>4.7940260619178922E-2</c:v>
                </c:pt>
                <c:pt idx="77">
                  <c:v>4.7940260624884004E-2</c:v>
                </c:pt>
                <c:pt idx="78">
                  <c:v>4.7940260624884004E-2</c:v>
                </c:pt>
                <c:pt idx="79">
                  <c:v>4.7940260624884004E-2</c:v>
                </c:pt>
                <c:pt idx="80">
                  <c:v>4.7940260624884004E-2</c:v>
                </c:pt>
                <c:pt idx="81">
                  <c:v>4.7940260624884004E-2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056-4A67-A4B0-8F456B641A53}"/>
            </c:ext>
          </c:extLst>
        </c:ser>
        <c:ser>
          <c:idx val="8"/>
          <c:order val="8"/>
          <c:tx>
            <c:strRef>
              <c:f>'Ac225 Dose 200 nCi decay actual'!$M$368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actual'!$M$369:$M$450</c:f>
              <c:numCache>
                <c:formatCode>0.00E+00</c:formatCode>
                <c:ptCount val="82"/>
                <c:pt idx="0">
                  <c:v>0</c:v>
                </c:pt>
                <c:pt idx="1">
                  <c:v>6.0616280349507366E-5</c:v>
                </c:pt>
                <c:pt idx="2">
                  <c:v>1.636543666279831E-4</c:v>
                </c:pt>
                <c:pt idx="3">
                  <c:v>2.4899947457279943E-4</c:v>
                </c:pt>
                <c:pt idx="4">
                  <c:v>3.4088401123766847E-4</c:v>
                </c:pt>
                <c:pt idx="5">
                  <c:v>8.2698932169050147E-4</c:v>
                </c:pt>
                <c:pt idx="6">
                  <c:v>1.3239788057641015E-3</c:v>
                </c:pt>
                <c:pt idx="7">
                  <c:v>1.8190195243365731E-3</c:v>
                </c:pt>
                <c:pt idx="8">
                  <c:v>2.3113244396419535E-3</c:v>
                </c:pt>
                <c:pt idx="9">
                  <c:v>2.8004164232667511E-3</c:v>
                </c:pt>
                <c:pt idx="10">
                  <c:v>3.2861282561499443E-3</c:v>
                </c:pt>
                <c:pt idx="11">
                  <c:v>3.7686026285829828E-3</c:v>
                </c:pt>
                <c:pt idx="12">
                  <c:v>4.24802278919018E-3</c:v>
                </c:pt>
                <c:pt idx="13">
                  <c:v>5.0082356201980134E-3</c:v>
                </c:pt>
                <c:pt idx="14">
                  <c:v>5.758912486360384E-3</c:v>
                </c:pt>
                <c:pt idx="15">
                  <c:v>6.4988277894165863E-3</c:v>
                </c:pt>
                <c:pt idx="16">
                  <c:v>7.4965845243938154E-3</c:v>
                </c:pt>
                <c:pt idx="17">
                  <c:v>8.3822631151134544E-3</c:v>
                </c:pt>
                <c:pt idx="18">
                  <c:v>9.2460905823892742E-3</c:v>
                </c:pt>
                <c:pt idx="19">
                  <c:v>1.0087008036654421E-2</c:v>
                </c:pt>
                <c:pt idx="20">
                  <c:v>1.0904307866509427E-2</c:v>
                </c:pt>
                <c:pt idx="21">
                  <c:v>1.1697633738722221E-2</c:v>
                </c:pt>
                <c:pt idx="22">
                  <c:v>1.2466980598228119E-2</c:v>
                </c:pt>
                <c:pt idx="23">
                  <c:v>1.3212694668129825E-2</c:v>
                </c:pt>
                <c:pt idx="24">
                  <c:v>1.3935473449697438E-2</c:v>
                </c:pt>
                <c:pt idx="25">
                  <c:v>1.4636365722368446E-2</c:v>
                </c:pt>
                <c:pt idx="26">
                  <c:v>1.5316771543747727E-2</c:v>
                </c:pt>
                <c:pt idx="27">
                  <c:v>1.5978442249607549E-2</c:v>
                </c:pt>
                <c:pt idx="28">
                  <c:v>1.6623480453887573E-2</c:v>
                </c:pt>
                <c:pt idx="29">
                  <c:v>1.7254340048694847E-2</c:v>
                </c:pt>
                <c:pt idx="30">
                  <c:v>1.7873826204303809E-2</c:v>
                </c:pt>
                <c:pt idx="31">
                  <c:v>1.8485095369156292E-2</c:v>
                </c:pt>
                <c:pt idx="32">
                  <c:v>1.9091655269861521E-2</c:v>
                </c:pt>
                <c:pt idx="33">
                  <c:v>1.9696341177139972E-2</c:v>
                </c:pt>
                <c:pt idx="34">
                  <c:v>2.0300175079044785E-2</c:v>
                </c:pt>
                <c:pt idx="35">
                  <c:v>2.0903213775934206E-2</c:v>
                </c:pt>
                <c:pt idx="36">
                  <c:v>2.1505514068166476E-2</c:v>
                </c:pt>
                <c:pt idx="37">
                  <c:v>2.2107132756099837E-2</c:v>
                </c:pt>
                <c:pt idx="38">
                  <c:v>2.2708126640092533E-2</c:v>
                </c:pt>
                <c:pt idx="39">
                  <c:v>2.3308552520502807E-2</c:v>
                </c:pt>
                <c:pt idx="40">
                  <c:v>2.3908467197688899E-2</c:v>
                </c:pt>
                <c:pt idx="41">
                  <c:v>2.4507927472009052E-2</c:v>
                </c:pt>
                <c:pt idx="42">
                  <c:v>2.5106990143821509E-2</c:v>
                </c:pt>
                <c:pt idx="43">
                  <c:v>2.5705712013484514E-2</c:v>
                </c:pt>
                <c:pt idx="44">
                  <c:v>2.6304149881356306E-2</c:v>
                </c:pt>
                <c:pt idx="45">
                  <c:v>2.6902360547795129E-2</c:v>
                </c:pt>
                <c:pt idx="46">
                  <c:v>2.7500400813159225E-2</c:v>
                </c:pt>
                <c:pt idx="47">
                  <c:v>2.8098327477806835E-2</c:v>
                </c:pt>
                <c:pt idx="48">
                  <c:v>2.8696197342096205E-2</c:v>
                </c:pt>
                <c:pt idx="49">
                  <c:v>2.9294053006296013E-2</c:v>
                </c:pt>
                <c:pt idx="50">
                  <c:v>2.9885791303152959E-2</c:v>
                </c:pt>
                <c:pt idx="51">
                  <c:v>3.0465354353659921E-2</c:v>
                </c:pt>
                <c:pt idx="52">
                  <c:v>3.1034893645344151E-2</c:v>
                </c:pt>
                <c:pt idx="53">
                  <c:v>3.3221042422637431E-2</c:v>
                </c:pt>
                <c:pt idx="54">
                  <c:v>3.524371770460729E-2</c:v>
                </c:pt>
                <c:pt idx="55">
                  <c:v>3.7127507932076434E-2</c:v>
                </c:pt>
                <c:pt idx="56">
                  <c:v>3.8899460385732429E-2</c:v>
                </c:pt>
                <c:pt idx="57">
                  <c:v>4.0553745246470527E-2</c:v>
                </c:pt>
                <c:pt idx="58">
                  <c:v>4.2096906221578967E-2</c:v>
                </c:pt>
                <c:pt idx="59">
                  <c:v>4.3536042239246626E-2</c:v>
                </c:pt>
                <c:pt idx="60">
                  <c:v>4.487809359126655E-2</c:v>
                </c:pt>
                <c:pt idx="61">
                  <c:v>4.6129722956925273E-2</c:v>
                </c:pt>
                <c:pt idx="62">
                  <c:v>5.1281390430058547E-2</c:v>
                </c:pt>
                <c:pt idx="63">
                  <c:v>5.4907980646127605E-2</c:v>
                </c:pt>
                <c:pt idx="64">
                  <c:v>5.9396947433975604E-2</c:v>
                </c:pt>
                <c:pt idx="65">
                  <c:v>6.1643213913885761E-2</c:v>
                </c:pt>
                <c:pt idx="66">
                  <c:v>6.2762777098455985E-2</c:v>
                </c:pt>
                <c:pt idx="67">
                  <c:v>6.3517678607423467E-2</c:v>
                </c:pt>
                <c:pt idx="68">
                  <c:v>6.3902267515097325E-2</c:v>
                </c:pt>
                <c:pt idx="69">
                  <c:v>6.3969587808136094E-2</c:v>
                </c:pt>
                <c:pt idx="70">
                  <c:v>6.3981287043394619E-2</c:v>
                </c:pt>
                <c:pt idx="71">
                  <c:v>6.3983388504185057E-2</c:v>
                </c:pt>
                <c:pt idx="72">
                  <c:v>6.3983760811537269E-2</c:v>
                </c:pt>
                <c:pt idx="73">
                  <c:v>6.3983826064764687E-2</c:v>
                </c:pt>
                <c:pt idx="74">
                  <c:v>6.3983837487450165E-2</c:v>
                </c:pt>
                <c:pt idx="75">
                  <c:v>6.3983840878058126E-2</c:v>
                </c:pt>
                <c:pt idx="76">
                  <c:v>6.3983841016804446E-2</c:v>
                </c:pt>
                <c:pt idx="77">
                  <c:v>6.3983841025072069E-2</c:v>
                </c:pt>
                <c:pt idx="78">
                  <c:v>6.3983841025072069E-2</c:v>
                </c:pt>
                <c:pt idx="79">
                  <c:v>6.3983841025072069E-2</c:v>
                </c:pt>
                <c:pt idx="80">
                  <c:v>6.3983841025072069E-2</c:v>
                </c:pt>
                <c:pt idx="81">
                  <c:v>6.3983841025072069E-2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056-4A67-A4B0-8F456B641A53}"/>
            </c:ext>
          </c:extLst>
        </c:ser>
        <c:ser>
          <c:idx val="9"/>
          <c:order val="9"/>
          <c:tx>
            <c:strRef>
              <c:f>'Ac225 Dose 200 nCi decay actual'!$N$368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actual'!$N$369:$N$450</c:f>
              <c:numCache>
                <c:formatCode>0.00E+00</c:formatCode>
                <c:ptCount val="82"/>
                <c:pt idx="0">
                  <c:v>0</c:v>
                </c:pt>
                <c:pt idx="1">
                  <c:v>5.0694130098432162E-5</c:v>
                </c:pt>
                <c:pt idx="2">
                  <c:v>1.7154968375359802E-4</c:v>
                </c:pt>
                <c:pt idx="3">
                  <c:v>3.1642821121861633E-4</c:v>
                </c:pt>
                <c:pt idx="4">
                  <c:v>5.0711117677551803E-4</c:v>
                </c:pt>
                <c:pt idx="5">
                  <c:v>1.6532903750420471E-3</c:v>
                </c:pt>
                <c:pt idx="6">
                  <c:v>2.8863249959405718E-3</c:v>
                </c:pt>
                <c:pt idx="7">
                  <c:v>4.1212831979307654E-3</c:v>
                </c:pt>
                <c:pt idx="8">
                  <c:v>5.3581222347661474E-3</c:v>
                </c:pt>
                <c:pt idx="9">
                  <c:v>6.5967993602002364E-3</c:v>
                </c:pt>
                <c:pt idx="10">
                  <c:v>7.8372718279865524E-3</c:v>
                </c:pt>
                <c:pt idx="11">
                  <c:v>9.079496891878612E-3</c:v>
                </c:pt>
                <c:pt idx="12">
                  <c:v>1.0323431805629934E-2</c:v>
                </c:pt>
                <c:pt idx="13">
                  <c:v>1.2317168569488824E-2</c:v>
                </c:pt>
                <c:pt idx="14">
                  <c:v>1.4314998029970846E-2</c:v>
                </c:pt>
                <c:pt idx="15">
                  <c:v>1.6316745098450412E-2</c:v>
                </c:pt>
                <c:pt idx="16">
                  <c:v>1.9075204546228745E-2</c:v>
                </c:pt>
                <c:pt idx="17">
                  <c:v>2.1588658002250596E-2</c:v>
                </c:pt>
                <c:pt idx="18">
                  <c:v>2.4107241007850236E-2</c:v>
                </c:pt>
                <c:pt idx="19">
                  <c:v>2.6630611593055808E-2</c:v>
                </c:pt>
                <c:pt idx="20">
                  <c:v>2.9158427787895461E-2</c:v>
                </c:pt>
                <c:pt idx="21">
                  <c:v>3.1690347622397336E-2</c:v>
                </c:pt>
                <c:pt idx="22">
                  <c:v>3.4226029126589584E-2</c:v>
                </c:pt>
                <c:pt idx="23">
                  <c:v>3.6765130330500356E-2</c:v>
                </c:pt>
                <c:pt idx="24">
                  <c:v>3.9307309264157805E-2</c:v>
                </c:pt>
                <c:pt idx="25">
                  <c:v>4.1852223957590071E-2</c:v>
                </c:pt>
                <c:pt idx="26">
                  <c:v>4.4399532440825305E-2</c:v>
                </c:pt>
                <c:pt idx="27">
                  <c:v>4.6948892743891649E-2</c:v>
                </c:pt>
                <c:pt idx="28">
                  <c:v>4.9499962896817261E-2</c:v>
                </c:pt>
                <c:pt idx="29">
                  <c:v>5.2052400929630281E-2</c:v>
                </c:pt>
                <c:pt idx="30">
                  <c:v>5.4605864872358856E-2</c:v>
                </c:pt>
                <c:pt idx="31">
                  <c:v>5.7160012755031138E-2</c:v>
                </c:pt>
                <c:pt idx="32">
                  <c:v>5.9714502607675274E-2</c:v>
                </c:pt>
                <c:pt idx="33">
                  <c:v>6.2267450132941563E-2</c:v>
                </c:pt>
                <c:pt idx="34">
                  <c:v>6.4814033367038351E-2</c:v>
                </c:pt>
                <c:pt idx="35">
                  <c:v>6.7348255489580525E-2</c:v>
                </c:pt>
                <c:pt idx="36">
                  <c:v>6.9864560645124196E-2</c:v>
                </c:pt>
                <c:pt idx="37">
                  <c:v>7.2357833943166749E-2</c:v>
                </c:pt>
                <c:pt idx="38">
                  <c:v>7.482340145814681E-2</c:v>
                </c:pt>
                <c:pt idx="39">
                  <c:v>7.7257030229444246E-2</c:v>
                </c:pt>
                <c:pt idx="40">
                  <c:v>7.9654928261380195E-2</c:v>
                </c:pt>
                <c:pt idx="41">
                  <c:v>8.2013744523217039E-2</c:v>
                </c:pt>
                <c:pt idx="42">
                  <c:v>8.4330568949158399E-2</c:v>
                </c:pt>
                <c:pt idx="43">
                  <c:v>8.6602932438349156E-2</c:v>
                </c:pt>
                <c:pt idx="44">
                  <c:v>8.8828806854875444E-2</c:v>
                </c:pt>
                <c:pt idx="45">
                  <c:v>9.1006605027764628E-2</c:v>
                </c:pt>
                <c:pt idx="46">
                  <c:v>9.3135180750985341E-2</c:v>
                </c:pt>
                <c:pt idx="47">
                  <c:v>9.5213828783447474E-2</c:v>
                </c:pt>
                <c:pt idx="48">
                  <c:v>9.7242284849002145E-2</c:v>
                </c:pt>
                <c:pt idx="49">
                  <c:v>9.9245633982683532E-2</c:v>
                </c:pt>
                <c:pt idx="50">
                  <c:v>0.10122848448550702</c:v>
                </c:pt>
                <c:pt idx="51">
                  <c:v>0.10317053706554048</c:v>
                </c:pt>
                <c:pt idx="52">
                  <c:v>0.10507900112286483</c:v>
                </c:pt>
                <c:pt idx="53">
                  <c:v>0.11240454727278874</c:v>
                </c:pt>
                <c:pt idx="54">
                  <c:v>0.11918231156691242</c:v>
                </c:pt>
                <c:pt idx="55">
                  <c:v>0.12549468718902662</c:v>
                </c:pt>
                <c:pt idx="56">
                  <c:v>0.13143230662716907</c:v>
                </c:pt>
                <c:pt idx="57">
                  <c:v>0.13697563479327018</c:v>
                </c:pt>
                <c:pt idx="58">
                  <c:v>0.14214659893685186</c:v>
                </c:pt>
                <c:pt idx="59">
                  <c:v>0.14696898679212628</c:v>
                </c:pt>
                <c:pt idx="60">
                  <c:v>0.15146605452004278</c:v>
                </c:pt>
                <c:pt idx="61">
                  <c:v>0.15566012803231541</c:v>
                </c:pt>
                <c:pt idx="62">
                  <c:v>0.17292280393776083</c:v>
                </c:pt>
                <c:pt idx="63">
                  <c:v>0.18507511226673434</c:v>
                </c:pt>
                <c:pt idx="64">
                  <c:v>0.2001171504442873</c:v>
                </c:pt>
                <c:pt idx="65">
                  <c:v>0.20764414445975521</c:v>
                </c:pt>
                <c:pt idx="66">
                  <c:v>0.21139567860121439</c:v>
                </c:pt>
                <c:pt idx="67">
                  <c:v>0.21392527123462857</c:v>
                </c:pt>
                <c:pt idx="68">
                  <c:v>0.21521398672424949</c:v>
                </c:pt>
                <c:pt idx="69">
                  <c:v>0.21543956968484404</c:v>
                </c:pt>
                <c:pt idx="70">
                  <c:v>0.21547877254637629</c:v>
                </c:pt>
                <c:pt idx="71">
                  <c:v>0.21548581431231761</c:v>
                </c:pt>
                <c:pt idx="72">
                  <c:v>0.21548706187365418</c:v>
                </c:pt>
                <c:pt idx="73">
                  <c:v>0.21548728053010327</c:v>
                </c:pt>
                <c:pt idx="74">
                  <c:v>0.21548731880627664</c:v>
                </c:pt>
                <c:pt idx="75">
                  <c:v>0.21548733016783417</c:v>
                </c:pt>
                <c:pt idx="76">
                  <c:v>0.21548733063275796</c:v>
                </c:pt>
                <c:pt idx="77">
                  <c:v>0.21548733066046188</c:v>
                </c:pt>
                <c:pt idx="78">
                  <c:v>0.21548733066046188</c:v>
                </c:pt>
                <c:pt idx="79">
                  <c:v>0.21548733066046188</c:v>
                </c:pt>
                <c:pt idx="80">
                  <c:v>0.21548733066046188</c:v>
                </c:pt>
                <c:pt idx="81">
                  <c:v>0.21548733066046188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056-4A67-A4B0-8F456B641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CBA-42E3-896F-6B7C1F4DB5B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CBA-42E3-896F-6B7C1F4DB5B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CBA-42E3-896F-6B7C1F4DB5B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BA-42E3-896F-6B7C1F4DB5B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CBA-42E3-896F-6B7C1F4DB5B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CBA-42E3-896F-6B7C1F4DB5B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CBA-42E3-896F-6B7C1F4DB5B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CBA-42E3-896F-6B7C1F4DB5B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CBA-42E3-896F-6B7C1F4DB5B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CBA-42E3-896F-6B7C1F4DB5B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CBA-42E3-896F-6B7C1F4DB5B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CBA-42E3-896F-6B7C1F4DB5B8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plus>
            <c:min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actual'!$E$18:$N$18</c:f>
              <c:numCache>
                <c:formatCode>0.000</c:formatCode>
                <c:ptCount val="10"/>
                <c:pt idx="0">
                  <c:v>4.6035163546199822</c:v>
                </c:pt>
                <c:pt idx="1">
                  <c:v>1.5299229221807613</c:v>
                </c:pt>
                <c:pt idx="2">
                  <c:v>1.3447449872001822</c:v>
                </c:pt>
                <c:pt idx="3">
                  <c:v>2.1927322001869687</c:v>
                </c:pt>
                <c:pt idx="4">
                  <c:v>1.8583697998956463</c:v>
                </c:pt>
                <c:pt idx="5">
                  <c:v>7.0104461899651964</c:v>
                </c:pt>
                <c:pt idx="6">
                  <c:v>2.66977239080859</c:v>
                </c:pt>
                <c:pt idx="7">
                  <c:v>0.22501218501693138</c:v>
                </c:pt>
                <c:pt idx="8">
                  <c:v>0.35926463357775845</c:v>
                </c:pt>
                <c:pt idx="9">
                  <c:v>0.29874686060610789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CBA-42E3-896F-6B7C1F4DB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329920"/>
        <c:axId val="525331456"/>
      </c:barChart>
      <c:catAx>
        <c:axId val="52532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31456"/>
        <c:crosses val="autoZero"/>
        <c:auto val="1"/>
        <c:lblAlgn val="ctr"/>
        <c:lblOffset val="100"/>
        <c:noMultiLvlLbl val="0"/>
      </c:catAx>
      <c:valAx>
        <c:axId val="52533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2B-4AFF-B674-A1747C322C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2B-4AFF-B674-A1747C322C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82B-4AFF-B674-A1747C322C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82B-4AFF-B674-A1747C322C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82B-4AFF-B674-A1747C322C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82B-4AFF-B674-A1747C322C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82B-4AFF-B674-A1747C322C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82B-4AFF-B674-A1747C322C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82B-4AFF-B674-A1747C322C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82B-4AFF-B674-A1747C322C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82B-4AFF-B674-A1747C322C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82B-4AFF-B674-A1747C322C4A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plus>
            <c:min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actual'!$E$19:$N$19</c:f>
              <c:numCache>
                <c:formatCode>0.000</c:formatCode>
                <c:ptCount val="10"/>
                <c:pt idx="0">
                  <c:v>3.2315759375072868</c:v>
                </c:pt>
                <c:pt idx="1">
                  <c:v>1.3878923588607859</c:v>
                </c:pt>
                <c:pt idx="2">
                  <c:v>1.3527755743272549</c:v>
                </c:pt>
                <c:pt idx="3">
                  <c:v>1.9551473963519999</c:v>
                </c:pt>
                <c:pt idx="4">
                  <c:v>2.2200045513637403</c:v>
                </c:pt>
                <c:pt idx="5">
                  <c:v>8.257313848892629</c:v>
                </c:pt>
                <c:pt idx="6">
                  <c:v>3.869811930327999</c:v>
                </c:pt>
                <c:pt idx="7">
                  <c:v>0.55522318912063851</c:v>
                </c:pt>
                <c:pt idx="8">
                  <c:v>0.55142659581451914</c:v>
                </c:pt>
                <c:pt idx="9">
                  <c:v>2.3923783459224652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2B-4AFF-B674-A1747C322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543296"/>
        <c:axId val="525544832"/>
      </c:barChart>
      <c:catAx>
        <c:axId val="52554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4832"/>
        <c:crosses val="autoZero"/>
        <c:auto val="1"/>
        <c:lblAlgn val="ctr"/>
        <c:lblOffset val="100"/>
        <c:noMultiLvlLbl val="0"/>
      </c:catAx>
      <c:valAx>
        <c:axId val="5255448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DA-4954-9F06-2F2F27032A1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DA-4954-9F06-2F2F27032A1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DA-4954-9F06-2F2F27032A1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DA-4954-9F06-2F2F27032A1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DA-4954-9F06-2F2F27032A1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DA-4954-9F06-2F2F27032A1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DA-4954-9F06-2F2F27032A1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DA-4954-9F06-2F2F27032A1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DA-4954-9F06-2F2F27032A1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DA-4954-9F06-2F2F27032A1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DA-4954-9F06-2F2F27032A1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DA-4954-9F06-2F2F27032A1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plus>
            <c:min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actual'!$E$20:$N$20</c:f>
              <c:numCache>
                <c:formatCode>0.000</c:formatCode>
                <c:ptCount val="10"/>
                <c:pt idx="0">
                  <c:v>0.23420056426715416</c:v>
                </c:pt>
                <c:pt idx="1">
                  <c:v>2.8908938301930602</c:v>
                </c:pt>
                <c:pt idx="2">
                  <c:v>0.88179576036783636</c:v>
                </c:pt>
                <c:pt idx="3">
                  <c:v>1.4700862256539151</c:v>
                </c:pt>
                <c:pt idx="4">
                  <c:v>1.4867368936190752</c:v>
                </c:pt>
                <c:pt idx="5">
                  <c:v>12.046614774218071</c:v>
                </c:pt>
                <c:pt idx="6">
                  <c:v>5.6435413249192132</c:v>
                </c:pt>
                <c:pt idx="7">
                  <c:v>0.48611375758761566</c:v>
                </c:pt>
                <c:pt idx="8">
                  <c:v>0.58882638457342273</c:v>
                </c:pt>
                <c:pt idx="9">
                  <c:v>7.8832027920764434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DA-4954-9F06-2F2F27032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637504"/>
        <c:axId val="525639040"/>
      </c:barChart>
      <c:catAx>
        <c:axId val="5256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9040"/>
        <c:crosses val="autoZero"/>
        <c:auto val="1"/>
        <c:lblAlgn val="ctr"/>
        <c:lblOffset val="100"/>
        <c:noMultiLvlLbl val="0"/>
      </c:catAx>
      <c:valAx>
        <c:axId val="525639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13-456B-99A3-78214C921656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713-456B-99A3-78214C921656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713-456B-99A3-78214C921656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713-456B-99A3-78214C921656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713-456B-99A3-78214C921656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713-456B-99A3-78214C921656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713-456B-99A3-78214C921656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713-456B-99A3-78214C921656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713-456B-99A3-78214C921656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713-456B-99A3-78214C921656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713-456B-99A3-78214C921656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713-456B-99A3-78214C921656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plus>
            <c:min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actual'!$E$21:$N$21</c:f>
              <c:numCache>
                <c:formatCode>0.000</c:formatCode>
                <c:ptCount val="10"/>
                <c:pt idx="0">
                  <c:v>1.2381993170266779E-2</c:v>
                </c:pt>
                <c:pt idx="1">
                  <c:v>0.19994421974437815</c:v>
                </c:pt>
                <c:pt idx="2">
                  <c:v>0.26006617895599626</c:v>
                </c:pt>
                <c:pt idx="3">
                  <c:v>0.20813096307534418</c:v>
                </c:pt>
                <c:pt idx="4">
                  <c:v>0.56608439503941876</c:v>
                </c:pt>
                <c:pt idx="5">
                  <c:v>11.73413800452667</c:v>
                </c:pt>
                <c:pt idx="6">
                  <c:v>3.3781354646350135</c:v>
                </c:pt>
                <c:pt idx="7">
                  <c:v>0.20968547669885457</c:v>
                </c:pt>
                <c:pt idx="8">
                  <c:v>0.37344813538704452</c:v>
                </c:pt>
                <c:pt idx="9">
                  <c:v>1.3138377640985519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713-456B-99A3-78214C921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776768"/>
        <c:axId val="525778304"/>
      </c:barChart>
      <c:catAx>
        <c:axId val="5257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8304"/>
        <c:crosses val="autoZero"/>
        <c:auto val="1"/>
        <c:lblAlgn val="ctr"/>
        <c:lblOffset val="100"/>
        <c:noMultiLvlLbl val="0"/>
      </c:catAx>
      <c:valAx>
        <c:axId val="525778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actual'!$E$17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actual'!$R$18:$R$22</c:f>
                <c:numCache>
                  <c:formatCode>General</c:formatCode>
                  <c:ptCount val="5"/>
                  <c:pt idx="0">
                    <c:v>9.7863036801423095E-2</c:v>
                  </c:pt>
                  <c:pt idx="1">
                    <c:v>0.26056720714846288</c:v>
                  </c:pt>
                  <c:pt idx="2">
                    <c:v>2.8406475464427192E-2</c:v>
                  </c:pt>
                  <c:pt idx="3">
                    <c:v>2.5441189798681464E-3</c:v>
                  </c:pt>
                  <c:pt idx="4">
                    <c:v>1.7762501645716411E-3</c:v>
                  </c:pt>
                </c:numCache>
              </c:numRef>
            </c:plus>
            <c:minus>
              <c:numRef>
                <c:f>'Ac227 Dose 20 nCi decay actual'!$R$18:$R$22</c:f>
                <c:numCache>
                  <c:formatCode>General</c:formatCode>
                  <c:ptCount val="5"/>
                  <c:pt idx="0">
                    <c:v>9.7863036801423095E-2</c:v>
                  </c:pt>
                  <c:pt idx="1">
                    <c:v>0.26056720714846288</c:v>
                  </c:pt>
                  <c:pt idx="2">
                    <c:v>2.8406475464427192E-2</c:v>
                  </c:pt>
                  <c:pt idx="3">
                    <c:v>2.5441189798681464E-3</c:v>
                  </c:pt>
                  <c:pt idx="4">
                    <c:v>1.7762501645716411E-3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actual'!$E$18:$E$22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3-49CD-9BDE-1FC1AA4B46DD}"/>
            </c:ext>
          </c:extLst>
        </c:ser>
        <c:ser>
          <c:idx val="1"/>
          <c:order val="1"/>
          <c:tx>
            <c:strRef>
              <c:f>'Ac227 Dose 20 nCi decay actual'!$F$17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actual'!$S$18:$S$22</c:f>
                <c:numCache>
                  <c:formatCode>General</c:formatCode>
                  <c:ptCount val="5"/>
                  <c:pt idx="0">
                    <c:v>0.33019558380163189</c:v>
                  </c:pt>
                  <c:pt idx="1">
                    <c:v>0.23560816922576674</c:v>
                  </c:pt>
                  <c:pt idx="2">
                    <c:v>0.71446806195851353</c:v>
                  </c:pt>
                  <c:pt idx="3">
                    <c:v>0.15505390196912816</c:v>
                  </c:pt>
                  <c:pt idx="4">
                    <c:v>0.15959069113490981</c:v>
                  </c:pt>
                </c:numCache>
              </c:numRef>
            </c:plus>
            <c:minus>
              <c:numRef>
                <c:f>'Ac227 Dose 20 nCi decay actual'!$S$18:$S$22</c:f>
                <c:numCache>
                  <c:formatCode>General</c:formatCode>
                  <c:ptCount val="5"/>
                  <c:pt idx="0">
                    <c:v>0.33019558380163189</c:v>
                  </c:pt>
                  <c:pt idx="1">
                    <c:v>0.23560816922576674</c:v>
                  </c:pt>
                  <c:pt idx="2">
                    <c:v>0.71446806195851353</c:v>
                  </c:pt>
                  <c:pt idx="3">
                    <c:v>0.15505390196912816</c:v>
                  </c:pt>
                  <c:pt idx="4">
                    <c:v>0.15959069113490981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actual'!$F$18:$F$22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33-49CD-9BDE-1FC1AA4B46DD}"/>
            </c:ext>
          </c:extLst>
        </c:ser>
        <c:ser>
          <c:idx val="2"/>
          <c:order val="2"/>
          <c:tx>
            <c:strRef>
              <c:f>'Ac227 Dose 20 nCi decay actual'!$G$17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actual'!$T$18:$T$22</c:f>
                <c:numCache>
                  <c:formatCode>General</c:formatCode>
                  <c:ptCount val="5"/>
                  <c:pt idx="0">
                    <c:v>7.8465596187332481E-2</c:v>
                  </c:pt>
                  <c:pt idx="1">
                    <c:v>0.46698463020695602</c:v>
                  </c:pt>
                  <c:pt idx="2">
                    <c:v>6.7414425245336779E-2</c:v>
                  </c:pt>
                  <c:pt idx="3">
                    <c:v>7.0378276582897248E-2</c:v>
                  </c:pt>
                  <c:pt idx="4">
                    <c:v>2.4715494551508611E-2</c:v>
                  </c:pt>
                </c:numCache>
              </c:numRef>
            </c:plus>
            <c:minus>
              <c:numRef>
                <c:f>'Ac227 Dose 20 nCi decay actual'!$T$18:$T$22</c:f>
                <c:numCache>
                  <c:formatCode>General</c:formatCode>
                  <c:ptCount val="5"/>
                  <c:pt idx="0">
                    <c:v>7.8465596187332481E-2</c:v>
                  </c:pt>
                  <c:pt idx="1">
                    <c:v>0.46698463020695602</c:v>
                  </c:pt>
                  <c:pt idx="2">
                    <c:v>6.7414425245336779E-2</c:v>
                  </c:pt>
                  <c:pt idx="3">
                    <c:v>7.0378276582897248E-2</c:v>
                  </c:pt>
                  <c:pt idx="4">
                    <c:v>2.4715494551508611E-2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actual'!$G$18:$G$22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33-49CD-9BDE-1FC1AA4B46DD}"/>
            </c:ext>
          </c:extLst>
        </c:ser>
        <c:ser>
          <c:idx val="3"/>
          <c:order val="3"/>
          <c:tx>
            <c:strRef>
              <c:f>'Ac227 Dose 20 nCi decay actual'!$H$17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actual'!$U$18:$U$22</c:f>
                <c:numCache>
                  <c:formatCode>General</c:formatCode>
                  <c:ptCount val="5"/>
                  <c:pt idx="0">
                    <c:v>6.7931811675545906E-2</c:v>
                  </c:pt>
                  <c:pt idx="1">
                    <c:v>0.19158099859680153</c:v>
                  </c:pt>
                  <c:pt idx="2">
                    <c:v>0.49316771828254152</c:v>
                  </c:pt>
                  <c:pt idx="3">
                    <c:v>3.6246430597644506E-2</c:v>
                  </c:pt>
                  <c:pt idx="4">
                    <c:v>5.1759247359749294E-2</c:v>
                  </c:pt>
                </c:numCache>
              </c:numRef>
            </c:plus>
            <c:minus>
              <c:numRef>
                <c:f>'Ac227 Dose 20 nCi decay actual'!$U$18:$U$22</c:f>
                <c:numCache>
                  <c:formatCode>General</c:formatCode>
                  <c:ptCount val="5"/>
                  <c:pt idx="0">
                    <c:v>6.7931811675545906E-2</c:v>
                  </c:pt>
                  <c:pt idx="1">
                    <c:v>0.19158099859680153</c:v>
                  </c:pt>
                  <c:pt idx="2">
                    <c:v>0.49316771828254152</c:v>
                  </c:pt>
                  <c:pt idx="3">
                    <c:v>3.6246430597644506E-2</c:v>
                  </c:pt>
                  <c:pt idx="4">
                    <c:v>5.1759247359749294E-2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actual'!$H$18:$H$22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33-49CD-9BDE-1FC1AA4B46DD}"/>
            </c:ext>
          </c:extLst>
        </c:ser>
        <c:ser>
          <c:idx val="4"/>
          <c:order val="4"/>
          <c:tx>
            <c:strRef>
              <c:f>'Ac227 Dose 20 nCi decay actual'!$I$17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actual'!$V$18:$V$22</c:f>
                <c:numCache>
                  <c:formatCode>General</c:formatCode>
                  <c:ptCount val="5"/>
                  <c:pt idx="0">
                    <c:v>0.11758745836722777</c:v>
                  </c:pt>
                  <c:pt idx="1">
                    <c:v>0.40602469205367775</c:v>
                  </c:pt>
                  <c:pt idx="2">
                    <c:v>0.37311535878713048</c:v>
                  </c:pt>
                  <c:pt idx="3">
                    <c:v>8.8256058253914308E-3</c:v>
                  </c:pt>
                  <c:pt idx="4">
                    <c:v>5.4028545585756871E-2</c:v>
                  </c:pt>
                </c:numCache>
              </c:numRef>
            </c:plus>
            <c:minus>
              <c:numRef>
                <c:f>'Ac227 Dose 20 nCi decay actual'!$V$18:$V$22</c:f>
                <c:numCache>
                  <c:formatCode>General</c:formatCode>
                  <c:ptCount val="5"/>
                  <c:pt idx="0">
                    <c:v>0.11758745836722777</c:v>
                  </c:pt>
                  <c:pt idx="1">
                    <c:v>0.40602469205367775</c:v>
                  </c:pt>
                  <c:pt idx="2">
                    <c:v>0.37311535878713048</c:v>
                  </c:pt>
                  <c:pt idx="3">
                    <c:v>8.8256058253914308E-3</c:v>
                  </c:pt>
                  <c:pt idx="4">
                    <c:v>5.4028545585756871E-2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actual'!$I$18:$I$22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33-49CD-9BDE-1FC1AA4B46DD}"/>
            </c:ext>
          </c:extLst>
        </c:ser>
        <c:ser>
          <c:idx val="5"/>
          <c:order val="5"/>
          <c:tx>
            <c:strRef>
              <c:f>'Ac227 Dose 20 nCi decay actual'!$J$17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actual'!$W$18:$W$22</c:f>
                <c:numCache>
                  <c:formatCode>General</c:formatCode>
                  <c:ptCount val="5"/>
                  <c:pt idx="0">
                    <c:v>0.83406082785913438</c:v>
                  </c:pt>
                  <c:pt idx="1">
                    <c:v>1.2600334360346475</c:v>
                  </c:pt>
                  <c:pt idx="2">
                    <c:v>3.6944593463321733</c:v>
                  </c:pt>
                  <c:pt idx="3">
                    <c:v>2.9363822639244757</c:v>
                  </c:pt>
                  <c:pt idx="4">
                    <c:v>3.0053440595303793</c:v>
                  </c:pt>
                </c:numCache>
              </c:numRef>
            </c:plus>
            <c:minus>
              <c:numRef>
                <c:f>'Ac227 Dose 20 nCi decay actual'!$W$18:$W$22</c:f>
                <c:numCache>
                  <c:formatCode>General</c:formatCode>
                  <c:ptCount val="5"/>
                  <c:pt idx="0">
                    <c:v>0.83406082785913438</c:v>
                  </c:pt>
                  <c:pt idx="1">
                    <c:v>1.2600334360346475</c:v>
                  </c:pt>
                  <c:pt idx="2">
                    <c:v>3.6944593463321733</c:v>
                  </c:pt>
                  <c:pt idx="3">
                    <c:v>2.9363822639244757</c:v>
                  </c:pt>
                  <c:pt idx="4">
                    <c:v>3.0053440595303793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actual'!$J$18:$J$22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33-49CD-9BDE-1FC1AA4B46DD}"/>
            </c:ext>
          </c:extLst>
        </c:ser>
        <c:ser>
          <c:idx val="6"/>
          <c:order val="6"/>
          <c:tx>
            <c:strRef>
              <c:f>'Ac227 Dose 20 nCi decay actual'!$K$17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actual'!$X$18:$X$22</c:f>
                <c:numCache>
                  <c:formatCode>General</c:formatCode>
                  <c:ptCount val="5"/>
                  <c:pt idx="0">
                    <c:v>0.27829070011951029</c:v>
                  </c:pt>
                  <c:pt idx="1">
                    <c:v>0.87708256823935837</c:v>
                  </c:pt>
                  <c:pt idx="2">
                    <c:v>0.94186295976720824</c:v>
                  </c:pt>
                  <c:pt idx="3">
                    <c:v>0.31438308097932544</c:v>
                  </c:pt>
                  <c:pt idx="4">
                    <c:v>0.35797456674950895</c:v>
                  </c:pt>
                </c:numCache>
              </c:numRef>
            </c:plus>
            <c:minus>
              <c:numRef>
                <c:f>'Ac227 Dose 20 nCi decay actual'!$X$18:$X$22</c:f>
                <c:numCache>
                  <c:formatCode>General</c:formatCode>
                  <c:ptCount val="5"/>
                  <c:pt idx="0">
                    <c:v>0.27829070011951029</c:v>
                  </c:pt>
                  <c:pt idx="1">
                    <c:v>0.87708256823935837</c:v>
                  </c:pt>
                  <c:pt idx="2">
                    <c:v>0.94186295976720824</c:v>
                  </c:pt>
                  <c:pt idx="3">
                    <c:v>0.31438308097932544</c:v>
                  </c:pt>
                  <c:pt idx="4">
                    <c:v>0.35797456674950895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actual'!$K$18:$K$22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33-49CD-9BDE-1FC1AA4B46DD}"/>
            </c:ext>
          </c:extLst>
        </c:ser>
        <c:ser>
          <c:idx val="7"/>
          <c:order val="7"/>
          <c:tx>
            <c:strRef>
              <c:f>'Ac227 Dose 20 nCi decay actual'!$L$17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actual'!$Y$18:$Y$22</c:f>
                <c:numCache>
                  <c:formatCode>General</c:formatCode>
                  <c:ptCount val="5"/>
                  <c:pt idx="0">
                    <c:v>2.2920704670552152E-2</c:v>
                  </c:pt>
                  <c:pt idx="1">
                    <c:v>5.3590786400160684E-2</c:v>
                  </c:pt>
                  <c:pt idx="2">
                    <c:v>0.11912958036663215</c:v>
                  </c:pt>
                  <c:pt idx="3">
                    <c:v>3.0854700922158709E-2</c:v>
                  </c:pt>
                  <c:pt idx="4">
                    <c:v>2.9339309822906008E-3</c:v>
                  </c:pt>
                </c:numCache>
              </c:numRef>
            </c:plus>
            <c:minus>
              <c:numRef>
                <c:f>'Ac227 Dose 20 nCi decay actual'!$Y$18:$Y$22</c:f>
                <c:numCache>
                  <c:formatCode>General</c:formatCode>
                  <c:ptCount val="5"/>
                  <c:pt idx="0">
                    <c:v>2.2920704670552152E-2</c:v>
                  </c:pt>
                  <c:pt idx="1">
                    <c:v>5.3590786400160684E-2</c:v>
                  </c:pt>
                  <c:pt idx="2">
                    <c:v>0.11912958036663215</c:v>
                  </c:pt>
                  <c:pt idx="3">
                    <c:v>3.0854700922158709E-2</c:v>
                  </c:pt>
                  <c:pt idx="4">
                    <c:v>2.9339309822906008E-3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actual'!$L$18:$L$22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33-49CD-9BDE-1FC1AA4B46DD}"/>
            </c:ext>
          </c:extLst>
        </c:ser>
        <c:ser>
          <c:idx val="8"/>
          <c:order val="8"/>
          <c:tx>
            <c:strRef>
              <c:f>'Ac227 Dose 20 nCi decay actual'!$M$17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actual'!$Z$18:$Z$22</c:f>
                <c:numCache>
                  <c:formatCode>General</c:formatCode>
                  <c:ptCount val="5"/>
                  <c:pt idx="0">
                    <c:v>3.7948295972355786E-2</c:v>
                  </c:pt>
                  <c:pt idx="1">
                    <c:v>1.1995815312621706E-2</c:v>
                  </c:pt>
                  <c:pt idx="2">
                    <c:v>8.6406950608233057E-2</c:v>
                  </c:pt>
                  <c:pt idx="3">
                    <c:v>4.199523892449418E-2</c:v>
                  </c:pt>
                  <c:pt idx="4">
                    <c:v>1.3716481922183636E-2</c:v>
                  </c:pt>
                </c:numCache>
              </c:numRef>
            </c:plus>
            <c:minus>
              <c:numRef>
                <c:f>'Ac227 Dose 20 nCi decay actual'!$Z$18:$Z$22</c:f>
                <c:numCache>
                  <c:formatCode>General</c:formatCode>
                  <c:ptCount val="5"/>
                  <c:pt idx="0">
                    <c:v>3.7948295972355786E-2</c:v>
                  </c:pt>
                  <c:pt idx="1">
                    <c:v>1.1995815312621706E-2</c:v>
                  </c:pt>
                  <c:pt idx="2">
                    <c:v>8.6406950608233057E-2</c:v>
                  </c:pt>
                  <c:pt idx="3">
                    <c:v>4.199523892449418E-2</c:v>
                  </c:pt>
                  <c:pt idx="4">
                    <c:v>1.3716481922183636E-2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actual'!$M$18:$M$22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33-49CD-9BDE-1FC1AA4B46DD}"/>
            </c:ext>
          </c:extLst>
        </c:ser>
        <c:ser>
          <c:idx val="9"/>
          <c:order val="9"/>
          <c:tx>
            <c:strRef>
              <c:f>'Ac227 Dose 20 nCi decay actual'!$N$17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20 nCi decay actual'!$AA$18:$AA$22</c:f>
                <c:numCache>
                  <c:formatCode>General</c:formatCode>
                  <c:ptCount val="5"/>
                  <c:pt idx="0">
                    <c:v>0.26063876198357994</c:v>
                  </c:pt>
                  <c:pt idx="1">
                    <c:v>1.6472644251004018</c:v>
                  </c:pt>
                  <c:pt idx="2">
                    <c:v>5.7081489484432746</c:v>
                  </c:pt>
                  <c:pt idx="3">
                    <c:v>0.47615430495357303</c:v>
                  </c:pt>
                  <c:pt idx="4">
                    <c:v>0.38024252831712579</c:v>
                  </c:pt>
                </c:numCache>
              </c:numRef>
            </c:plus>
            <c:minus>
              <c:numRef>
                <c:f>'Ac227 Dose 20 nCi decay actual'!$AA$18:$AA$22</c:f>
                <c:numCache>
                  <c:formatCode>General</c:formatCode>
                  <c:ptCount val="5"/>
                  <c:pt idx="0">
                    <c:v>0.26063876198357994</c:v>
                  </c:pt>
                  <c:pt idx="1">
                    <c:v>1.6472644251004018</c:v>
                  </c:pt>
                  <c:pt idx="2">
                    <c:v>5.7081489484432746</c:v>
                  </c:pt>
                  <c:pt idx="3">
                    <c:v>0.47615430495357303</c:v>
                  </c:pt>
                  <c:pt idx="4">
                    <c:v>0.38024252831712579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actual'!$N$18:$N$22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33-49CD-9BDE-1FC1AA4B4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125696"/>
        <c:axId val="526131584"/>
      </c:barChart>
      <c:catAx>
        <c:axId val="5261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31584"/>
        <c:crosses val="autoZero"/>
        <c:auto val="1"/>
        <c:lblAlgn val="ctr"/>
        <c:lblOffset val="100"/>
        <c:noMultiLvlLbl val="0"/>
      </c:catAx>
      <c:valAx>
        <c:axId val="526131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plus>
            <c:min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actual'!$E$18:$N$18</c:f>
              <c:numCache>
                <c:formatCode>0.000</c:formatCode>
                <c:ptCount val="10"/>
                <c:pt idx="0">
                  <c:v>4.6035163546199822</c:v>
                </c:pt>
                <c:pt idx="1">
                  <c:v>1.5299229221807613</c:v>
                </c:pt>
                <c:pt idx="2">
                  <c:v>1.3447449872001822</c:v>
                </c:pt>
                <c:pt idx="3">
                  <c:v>2.1927322001869687</c:v>
                </c:pt>
                <c:pt idx="4">
                  <c:v>1.8583697998956463</c:v>
                </c:pt>
                <c:pt idx="5">
                  <c:v>7.0104461899651964</c:v>
                </c:pt>
                <c:pt idx="6">
                  <c:v>2.66977239080859</c:v>
                </c:pt>
                <c:pt idx="7">
                  <c:v>0.22501218501693138</c:v>
                </c:pt>
                <c:pt idx="8">
                  <c:v>0.35926463357775845</c:v>
                </c:pt>
                <c:pt idx="9">
                  <c:v>0.29874686060610789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2-4D72-AB9D-678D20CD3092}"/>
            </c:ext>
          </c:extLst>
        </c:ser>
        <c:ser>
          <c:idx val="1"/>
          <c:order val="1"/>
          <c:tx>
            <c:strRef>
              <c:f>'Ac227 Dose 20 nCi decay actual'!$D$19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plus>
            <c:min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actual'!$E$19:$N$19</c:f>
              <c:numCache>
                <c:formatCode>0.000</c:formatCode>
                <c:ptCount val="10"/>
                <c:pt idx="0">
                  <c:v>3.2315759375072868</c:v>
                </c:pt>
                <c:pt idx="1">
                  <c:v>1.3878923588607859</c:v>
                </c:pt>
                <c:pt idx="2">
                  <c:v>1.3527755743272549</c:v>
                </c:pt>
                <c:pt idx="3">
                  <c:v>1.9551473963519999</c:v>
                </c:pt>
                <c:pt idx="4">
                  <c:v>2.2200045513637403</c:v>
                </c:pt>
                <c:pt idx="5">
                  <c:v>8.257313848892629</c:v>
                </c:pt>
                <c:pt idx="6">
                  <c:v>3.869811930327999</c:v>
                </c:pt>
                <c:pt idx="7">
                  <c:v>0.55522318912063851</c:v>
                </c:pt>
                <c:pt idx="8">
                  <c:v>0.55142659581451914</c:v>
                </c:pt>
                <c:pt idx="9">
                  <c:v>2.3923783459224652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2-4D72-AB9D-678D20CD3092}"/>
            </c:ext>
          </c:extLst>
        </c:ser>
        <c:ser>
          <c:idx val="2"/>
          <c:order val="2"/>
          <c:tx>
            <c:strRef>
              <c:f>'Ac227 Dose 20 nCi decay actual'!$D$20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plus>
            <c:min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actual'!$E$20:$N$20</c:f>
              <c:numCache>
                <c:formatCode>0.000</c:formatCode>
                <c:ptCount val="10"/>
                <c:pt idx="0">
                  <c:v>0.23420056426715416</c:v>
                </c:pt>
                <c:pt idx="1">
                  <c:v>2.8908938301930602</c:v>
                </c:pt>
                <c:pt idx="2">
                  <c:v>0.88179576036783636</c:v>
                </c:pt>
                <c:pt idx="3">
                  <c:v>1.4700862256539151</c:v>
                </c:pt>
                <c:pt idx="4">
                  <c:v>1.4867368936190752</c:v>
                </c:pt>
                <c:pt idx="5">
                  <c:v>12.046614774218071</c:v>
                </c:pt>
                <c:pt idx="6">
                  <c:v>5.6435413249192132</c:v>
                </c:pt>
                <c:pt idx="7">
                  <c:v>0.48611375758761566</c:v>
                </c:pt>
                <c:pt idx="8">
                  <c:v>0.58882638457342273</c:v>
                </c:pt>
                <c:pt idx="9">
                  <c:v>7.8832027920764434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2-4D72-AB9D-678D20CD3092}"/>
            </c:ext>
          </c:extLst>
        </c:ser>
        <c:ser>
          <c:idx val="3"/>
          <c:order val="3"/>
          <c:tx>
            <c:strRef>
              <c:f>'Ac227 Dose 20 nCi decay actual'!$D$21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plus>
            <c:min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actual'!$E$21:$N$21</c:f>
              <c:numCache>
                <c:formatCode>0.000</c:formatCode>
                <c:ptCount val="10"/>
                <c:pt idx="0">
                  <c:v>1.2381993170266779E-2</c:v>
                </c:pt>
                <c:pt idx="1">
                  <c:v>0.19994421974437815</c:v>
                </c:pt>
                <c:pt idx="2">
                  <c:v>0.26006617895599626</c:v>
                </c:pt>
                <c:pt idx="3">
                  <c:v>0.20813096307534418</c:v>
                </c:pt>
                <c:pt idx="4">
                  <c:v>0.56608439503941876</c:v>
                </c:pt>
                <c:pt idx="5">
                  <c:v>11.73413800452667</c:v>
                </c:pt>
                <c:pt idx="6">
                  <c:v>3.3781354646350135</c:v>
                </c:pt>
                <c:pt idx="7">
                  <c:v>0.20968547669885457</c:v>
                </c:pt>
                <c:pt idx="8">
                  <c:v>0.37344813538704452</c:v>
                </c:pt>
                <c:pt idx="9">
                  <c:v>1.3138377640985519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C2-4D72-AB9D-678D20CD3092}"/>
            </c:ext>
          </c:extLst>
        </c:ser>
        <c:ser>
          <c:idx val="4"/>
          <c:order val="4"/>
          <c:tx>
            <c:strRef>
              <c:f>'Ac227 Dose 20 nCi decay actual'!$D$22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plus>
            <c:min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actual'!$E$22:$N$22</c:f>
              <c:numCache>
                <c:formatCode>0.000</c:formatCode>
                <c:ptCount val="10"/>
                <c:pt idx="0">
                  <c:v>1.0255185106635538E-3</c:v>
                </c:pt>
                <c:pt idx="1">
                  <c:v>0.15069133196802328</c:v>
                </c:pt>
                <c:pt idx="2">
                  <c:v>0.21748346796498316</c:v>
                </c:pt>
                <c:pt idx="3">
                  <c:v>0.22905935207564776</c:v>
                </c:pt>
                <c:pt idx="4">
                  <c:v>0.41052948576673293</c:v>
                </c:pt>
                <c:pt idx="5">
                  <c:v>9.7232652775295971</c:v>
                </c:pt>
                <c:pt idx="6">
                  <c:v>3.3984782385922312</c:v>
                </c:pt>
                <c:pt idx="7">
                  <c:v>0.17994511980840638</c:v>
                </c:pt>
                <c:pt idx="8">
                  <c:v>0.33134484829490113</c:v>
                </c:pt>
                <c:pt idx="9">
                  <c:v>1.0516740293668077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C2-4D72-AB9D-678D20CD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212480"/>
        <c:axId val="526214272"/>
      </c:barChart>
      <c:catAx>
        <c:axId val="52621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4272"/>
        <c:crosses val="autoZero"/>
        <c:auto val="1"/>
        <c:lblAlgn val="ctr"/>
        <c:lblOffset val="100"/>
        <c:noMultiLvlLbl val="0"/>
      </c:catAx>
      <c:valAx>
        <c:axId val="526214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C-4691-8DB6-E1F6502AD765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C-4691-8DB6-E1F6502AD765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C-4691-8DB6-E1F6502AD765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C-4691-8DB6-E1F6502AD765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C-4691-8DB6-E1F6502AD765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C-4691-8DB6-E1F6502AD765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C-4691-8DB6-E1F6502AD765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C-4691-8DB6-E1F6502AD765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C-4691-8DB6-E1F6502AD765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C-4691-8DB6-E1F6502AD765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C-4691-8DB6-E1F6502AD765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C-4691-8DB6-E1F6502AD765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plus>
            <c:min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actual'!$E$22:$N$22</c:f>
              <c:numCache>
                <c:formatCode>0.000</c:formatCode>
                <c:ptCount val="10"/>
                <c:pt idx="0">
                  <c:v>1.0255185106635538E-3</c:v>
                </c:pt>
                <c:pt idx="1">
                  <c:v>0.15069133196802328</c:v>
                </c:pt>
                <c:pt idx="2">
                  <c:v>0.21748346796498316</c:v>
                </c:pt>
                <c:pt idx="3">
                  <c:v>0.22905935207564776</c:v>
                </c:pt>
                <c:pt idx="4">
                  <c:v>0.41052948576673293</c:v>
                </c:pt>
                <c:pt idx="5">
                  <c:v>9.7232652775295971</c:v>
                </c:pt>
                <c:pt idx="6">
                  <c:v>3.3984782385922312</c:v>
                </c:pt>
                <c:pt idx="7">
                  <c:v>0.17994511980840638</c:v>
                </c:pt>
                <c:pt idx="8">
                  <c:v>0.33134484829490113</c:v>
                </c:pt>
                <c:pt idx="9">
                  <c:v>1.0516740293668077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C-4691-8DB6-E1F6502AD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6323072"/>
        <c:axId val="526333056"/>
      </c:barChart>
      <c:catAx>
        <c:axId val="5263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33056"/>
        <c:crosses val="autoZero"/>
        <c:auto val="1"/>
        <c:lblAlgn val="ctr"/>
        <c:lblOffset val="100"/>
        <c:noMultiLvlLbl val="0"/>
      </c:catAx>
      <c:valAx>
        <c:axId val="52633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2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actual'!$E$86:$E$138</c:f>
              <c:numCache>
                <c:formatCode>General</c:formatCode>
                <c:ptCount val="53"/>
                <c:pt idx="0">
                  <c:v>0</c:v>
                </c:pt>
                <c:pt idx="1">
                  <c:v>4.6035163546199804</c:v>
                </c:pt>
                <c:pt idx="2">
                  <c:v>4.1957611479365902</c:v>
                </c:pt>
                <c:pt idx="3">
                  <c:v>3.8924017324440099</c:v>
                </c:pt>
                <c:pt idx="4">
                  <c:v>3.60994422028124</c:v>
                </c:pt>
                <c:pt idx="5">
                  <c:v>2.6627400723049499</c:v>
                </c:pt>
                <c:pt idx="6">
                  <c:v>1.9236901268881199</c:v>
                </c:pt>
                <c:pt idx="7">
                  <c:v>1.3203538929087</c:v>
                </c:pt>
                <c:pt idx="8">
                  <c:v>0.85123409501180203</c:v>
                </c:pt>
                <c:pt idx="9">
                  <c:v>0.514833457842513</c:v>
                </c:pt>
                <c:pt idx="10">
                  <c:v>0.30965470604593198</c:v>
                </c:pt>
                <c:pt idx="11">
                  <c:v>0.23420056426715399</c:v>
                </c:pt>
                <c:pt idx="12">
                  <c:v>0.22326557319861001</c:v>
                </c:pt>
                <c:pt idx="13">
                  <c:v>0.20641348932140199</c:v>
                </c:pt>
                <c:pt idx="14">
                  <c:v>0.19034436056851201</c:v>
                </c:pt>
                <c:pt idx="15">
                  <c:v>0.17504728472426601</c:v>
                </c:pt>
                <c:pt idx="16">
                  <c:v>0.15525439664504301</c:v>
                </c:pt>
                <c:pt idx="17">
                  <c:v>0.13848577628643799</c:v>
                </c:pt>
                <c:pt idx="18">
                  <c:v>0.122861737766629</c:v>
                </c:pt>
                <c:pt idx="19">
                  <c:v>0.108360987695629</c:v>
                </c:pt>
                <c:pt idx="20">
                  <c:v>9.4962232683450998E-2</c:v>
                </c:pt>
                <c:pt idx="21">
                  <c:v>8.2644179340108495E-2</c:v>
                </c:pt>
                <c:pt idx="22">
                  <c:v>7.1385534275614601E-2</c:v>
                </c:pt>
                <c:pt idx="23">
                  <c:v>6.1165004099982698E-2</c:v>
                </c:pt>
                <c:pt idx="24">
                  <c:v>5.1961295423225903E-2</c:v>
                </c:pt>
                <c:pt idx="25">
                  <c:v>4.3753114855357503E-2</c:v>
                </c:pt>
                <c:pt idx="26">
                  <c:v>3.6519169006390802E-2</c:v>
                </c:pt>
                <c:pt idx="27">
                  <c:v>3.0238164486339002E-2</c:v>
                </c:pt>
                <c:pt idx="28">
                  <c:v>2.4888807905215301E-2</c:v>
                </c:pt>
                <c:pt idx="29">
                  <c:v>2.0449805873033002E-2</c:v>
                </c:pt>
                <c:pt idx="30">
                  <c:v>1.6899864999805302E-2</c:v>
                </c:pt>
                <c:pt idx="31">
                  <c:v>1.42176918955455E-2</c:v>
                </c:pt>
                <c:pt idx="32">
                  <c:v>1.23819931702668E-2</c:v>
                </c:pt>
                <c:pt idx="33">
                  <c:v>1.10067950669555E-2</c:v>
                </c:pt>
                <c:pt idx="34">
                  <c:v>9.7203194219222695E-3</c:v>
                </c:pt>
                <c:pt idx="35">
                  <c:v>8.5225662351672508E-3</c:v>
                </c:pt>
                <c:pt idx="36">
                  <c:v>7.41353550669037E-3</c:v>
                </c:pt>
                <c:pt idx="37">
                  <c:v>6.3932272364916401E-3</c:v>
                </c:pt>
                <c:pt idx="38">
                  <c:v>5.4616414245710603E-3</c:v>
                </c:pt>
                <c:pt idx="39">
                  <c:v>4.6187780709286402E-3</c:v>
                </c:pt>
                <c:pt idx="40">
                  <c:v>3.8646371755643601E-3</c:v>
                </c:pt>
                <c:pt idx="41">
                  <c:v>3.1992187384782302E-3</c:v>
                </c:pt>
                <c:pt idx="42">
                  <c:v>2.6225227596702598E-3</c:v>
                </c:pt>
                <c:pt idx="43">
                  <c:v>2.13454923914043E-3</c:v>
                </c:pt>
                <c:pt idx="44">
                  <c:v>1.7352981768887601E-3</c:v>
                </c:pt>
                <c:pt idx="45">
                  <c:v>1.42476957291523E-3</c:v>
                </c:pt>
                <c:pt idx="46">
                  <c:v>1.20296342721985E-3</c:v>
                </c:pt>
                <c:pt idx="47">
                  <c:v>1.0698797398026301E-3</c:v>
                </c:pt>
                <c:pt idx="48">
                  <c:v>1.0255185106635501E-3</c:v>
                </c:pt>
                <c:pt idx="49">
                  <c:v>1.0255185106635501E-3</c:v>
                </c:pt>
                <c:pt idx="50">
                  <c:v>1.0377003920649475E-3</c:v>
                </c:pt>
                <c:pt idx="51">
                  <c:v>1.0560897839655278E-3</c:v>
                </c:pt>
                <c:pt idx="52">
                  <c:v>1.0684239859204301E-3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0-48FF-A992-BBB51F8C6CFC}"/>
            </c:ext>
          </c:extLst>
        </c:ser>
        <c:ser>
          <c:idx val="0"/>
          <c:order val="1"/>
          <c:tx>
            <c:strRef>
              <c:f>'Ac227 Dose 20 nCi decay actual'!$E$60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actual'!$E$61:$E$65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50-48FF-A992-BBB51F8C6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379648"/>
        <c:axId val="526385536"/>
      </c:scatterChart>
      <c:valAx>
        <c:axId val="52637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385536"/>
        <c:crosses val="autoZero"/>
        <c:crossBetween val="midCat"/>
      </c:valAx>
      <c:valAx>
        <c:axId val="526385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379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actual'!$F$86:$F$138</c:f>
              <c:numCache>
                <c:formatCode>General</c:formatCode>
                <c:ptCount val="53"/>
                <c:pt idx="0">
                  <c:v>0</c:v>
                </c:pt>
                <c:pt idx="1">
                  <c:v>1.52992292218076</c:v>
                </c:pt>
                <c:pt idx="2">
                  <c:v>1.4777676309802501</c:v>
                </c:pt>
                <c:pt idx="3">
                  <c:v>1.44078283987633</c:v>
                </c:pt>
                <c:pt idx="4">
                  <c:v>1.41064377605511</c:v>
                </c:pt>
                <c:pt idx="5">
                  <c:v>1.4299764000580899</c:v>
                </c:pt>
                <c:pt idx="6">
                  <c:v>1.62273633875645</c:v>
                </c:pt>
                <c:pt idx="7">
                  <c:v>1.91694887676975</c:v>
                </c:pt>
                <c:pt idx="8">
                  <c:v>2.2517424545090101</c:v>
                </c:pt>
                <c:pt idx="9">
                  <c:v>2.5662455123852901</c:v>
                </c:pt>
                <c:pt idx="10">
                  <c:v>2.79958649080963</c:v>
                </c:pt>
                <c:pt idx="11">
                  <c:v>2.8908938301930598</c:v>
                </c:pt>
                <c:pt idx="12">
                  <c:v>2.8860074255450199</c:v>
                </c:pt>
                <c:pt idx="13">
                  <c:v>2.8587504663955401</c:v>
                </c:pt>
                <c:pt idx="14">
                  <c:v>2.8093358846968699</c:v>
                </c:pt>
                <c:pt idx="15">
                  <c:v>2.7397830469775699</c:v>
                </c:pt>
                <c:pt idx="16">
                  <c:v>2.61497530172851</c:v>
                </c:pt>
                <c:pt idx="17">
                  <c:v>2.4762047763467501</c:v>
                </c:pt>
                <c:pt idx="18">
                  <c:v>2.3174060441609199</c:v>
                </c:pt>
                <c:pt idx="19">
                  <c:v>2.1425231804221201</c:v>
                </c:pt>
                <c:pt idx="20">
                  <c:v>1.95550026038145</c:v>
                </c:pt>
                <c:pt idx="21">
                  <c:v>1.76028135928999</c:v>
                </c:pt>
                <c:pt idx="22">
                  <c:v>1.56081055239883</c:v>
                </c:pt>
                <c:pt idx="23">
                  <c:v>1.3610319149590699</c:v>
                </c:pt>
                <c:pt idx="24">
                  <c:v>1.1648895222218001</c:v>
                </c:pt>
                <c:pt idx="25">
                  <c:v>0.976327449438115</c:v>
                </c:pt>
                <c:pt idx="26">
                  <c:v>0.79928977185910299</c:v>
                </c:pt>
                <c:pt idx="27">
                  <c:v>0.63772056473585903</c:v>
                </c:pt>
                <c:pt idx="28">
                  <c:v>0.49556390331947398</c:v>
                </c:pt>
                <c:pt idx="29">
                  <c:v>0.37676386286104102</c:v>
                </c:pt>
                <c:pt idx="30">
                  <c:v>0.28526451861165197</c:v>
                </c:pt>
                <c:pt idx="31">
                  <c:v>0.2250099458224</c:v>
                </c:pt>
                <c:pt idx="32">
                  <c:v>0.19994421974437801</c:v>
                </c:pt>
                <c:pt idx="33">
                  <c:v>0.19398000286521</c:v>
                </c:pt>
                <c:pt idx="34">
                  <c:v>0.18840057417179501</c:v>
                </c:pt>
                <c:pt idx="35">
                  <c:v>0.18320593366413301</c:v>
                </c:pt>
                <c:pt idx="36">
                  <c:v>0.17839608134222301</c:v>
                </c:pt>
                <c:pt idx="37">
                  <c:v>0.173971017206066</c:v>
                </c:pt>
                <c:pt idx="38">
                  <c:v>0.16993074125566199</c:v>
                </c:pt>
                <c:pt idx="39">
                  <c:v>0.16627525349101099</c:v>
                </c:pt>
                <c:pt idx="40">
                  <c:v>0.16300455391211199</c:v>
                </c:pt>
                <c:pt idx="41">
                  <c:v>0.16011864251896599</c:v>
                </c:pt>
                <c:pt idx="42">
                  <c:v>0.157617519311573</c:v>
                </c:pt>
                <c:pt idx="43">
                  <c:v>0.15550118428993301</c:v>
                </c:pt>
                <c:pt idx="44">
                  <c:v>0.15376963745404501</c:v>
                </c:pt>
                <c:pt idx="45">
                  <c:v>0.152422878803911</c:v>
                </c:pt>
                <c:pt idx="46">
                  <c:v>0.15146090833952899</c:v>
                </c:pt>
                <c:pt idx="47">
                  <c:v>0.1508837260609</c:v>
                </c:pt>
                <c:pt idx="48">
                  <c:v>0.15069133196802301</c:v>
                </c:pt>
                <c:pt idx="49">
                  <c:v>0.15069133196802301</c:v>
                </c:pt>
                <c:pt idx="50">
                  <c:v>0.15248135712618938</c:v>
                </c:pt>
                <c:pt idx="51">
                  <c:v>0.15518352381627415</c:v>
                </c:pt>
                <c:pt idx="52">
                  <c:v>0.15699593120046093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02-4867-9E5A-9E2166E23A27}"/>
            </c:ext>
          </c:extLst>
        </c:ser>
        <c:ser>
          <c:idx val="0"/>
          <c:order val="1"/>
          <c:tx>
            <c:strRef>
              <c:f>'Ac227 Dose 20 nCi decay actual'!$F$60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actual'!$F$61:$F$65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02-4867-9E5A-9E2166E23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35840"/>
        <c:axId val="526437376"/>
      </c:scatterChart>
      <c:valAx>
        <c:axId val="52643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37376"/>
        <c:crosses val="autoZero"/>
        <c:crossBetween val="midCat"/>
      </c:valAx>
      <c:valAx>
        <c:axId val="526437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35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actual'!$H$86:$H$138</c:f>
              <c:numCache>
                <c:formatCode>General</c:formatCode>
                <c:ptCount val="53"/>
                <c:pt idx="0">
                  <c:v>0</c:v>
                </c:pt>
                <c:pt idx="1">
                  <c:v>2.19273220018697</c:v>
                </c:pt>
                <c:pt idx="2">
                  <c:v>2.1214920423537702</c:v>
                </c:pt>
                <c:pt idx="3">
                  <c:v>2.0683121512319298</c:v>
                </c:pt>
                <c:pt idx="4">
                  <c:v>2.0191103383534599</c:v>
                </c:pt>
                <c:pt idx="5">
                  <c:v>1.8667716397070999</c:v>
                </c:pt>
                <c:pt idx="6">
                  <c:v>1.76265118514938</c:v>
                </c:pt>
                <c:pt idx="7">
                  <c:v>1.68509081550774</c:v>
                </c:pt>
                <c:pt idx="8">
                  <c:v>1.62557233275978</c:v>
                </c:pt>
                <c:pt idx="9">
                  <c:v>1.5755775388830899</c:v>
                </c:pt>
                <c:pt idx="10">
                  <c:v>1.52658823585527</c:v>
                </c:pt>
                <c:pt idx="11">
                  <c:v>1.47008622565392</c:v>
                </c:pt>
                <c:pt idx="12">
                  <c:v>1.4077771845641001</c:v>
                </c:pt>
                <c:pt idx="13">
                  <c:v>1.3113638025031</c:v>
                </c:pt>
                <c:pt idx="14">
                  <c:v>1.2189886772823399</c:v>
                </c:pt>
                <c:pt idx="15">
                  <c:v>1.13065180890184</c:v>
                </c:pt>
                <c:pt idx="16">
                  <c:v>1.01578233112563</c:v>
                </c:pt>
                <c:pt idx="17">
                  <c:v>0.91798079827579004</c:v>
                </c:pt>
                <c:pt idx="18">
                  <c:v>0.82648904173884397</c:v>
                </c:pt>
                <c:pt idx="19">
                  <c:v>0.74130706151479098</c:v>
                </c:pt>
                <c:pt idx="20">
                  <c:v>0.66243485760362997</c:v>
                </c:pt>
                <c:pt idx="21">
                  <c:v>0.58987243000536205</c:v>
                </c:pt>
                <c:pt idx="22">
                  <c:v>0.52361977871998699</c:v>
                </c:pt>
                <c:pt idx="23">
                  <c:v>0.46367690374750498</c:v>
                </c:pt>
                <c:pt idx="24">
                  <c:v>0.41004380508791599</c:v>
                </c:pt>
                <c:pt idx="25">
                  <c:v>0.36272048274121899</c:v>
                </c:pt>
                <c:pt idx="26">
                  <c:v>0.32170693670741601</c:v>
                </c:pt>
                <c:pt idx="27">
                  <c:v>0.28700316698650502</c:v>
                </c:pt>
                <c:pt idx="28">
                  <c:v>0.25860917357848701</c:v>
                </c:pt>
                <c:pt idx="29">
                  <c:v>0.236524956483362</c:v>
                </c:pt>
                <c:pt idx="30">
                  <c:v>0.22075051570113</c:v>
                </c:pt>
                <c:pt idx="31">
                  <c:v>0.21128585123179</c:v>
                </c:pt>
                <c:pt idx="32">
                  <c:v>0.20813096307534401</c:v>
                </c:pt>
                <c:pt idx="33">
                  <c:v>0.208212714594877</c:v>
                </c:pt>
                <c:pt idx="34">
                  <c:v>0.208457969153474</c:v>
                </c:pt>
                <c:pt idx="35">
                  <c:v>0.20886672675113599</c:v>
                </c:pt>
                <c:pt idx="36">
                  <c:v>0.20943898738786301</c:v>
                </c:pt>
                <c:pt idx="37">
                  <c:v>0.21017475106365499</c:v>
                </c:pt>
                <c:pt idx="38">
                  <c:v>0.21107401777851201</c:v>
                </c:pt>
                <c:pt idx="39">
                  <c:v>0.21213678753243401</c:v>
                </c:pt>
                <c:pt idx="40">
                  <c:v>0.21336306032541999</c:v>
                </c:pt>
                <c:pt idx="41">
                  <c:v>0.21475283615747101</c:v>
                </c:pt>
                <c:pt idx="42">
                  <c:v>0.21630611502858799</c:v>
                </c:pt>
                <c:pt idx="43">
                  <c:v>0.218022896938769</c:v>
                </c:pt>
                <c:pt idx="44">
                  <c:v>0.219903181888015</c:v>
                </c:pt>
                <c:pt idx="45">
                  <c:v>0.22194696987632601</c:v>
                </c:pt>
                <c:pt idx="46">
                  <c:v>0.224154260903702</c:v>
                </c:pt>
                <c:pt idx="47">
                  <c:v>0.226525054970142</c:v>
                </c:pt>
                <c:pt idx="48">
                  <c:v>0.22905935207564801</c:v>
                </c:pt>
                <c:pt idx="49">
                  <c:v>0.22905935207564801</c:v>
                </c:pt>
                <c:pt idx="50">
                  <c:v>0.23178029161194269</c:v>
                </c:pt>
                <c:pt idx="51">
                  <c:v>0.23588773789400594</c:v>
                </c:pt>
                <c:pt idx="52">
                  <c:v>0.23864269968044124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80-422E-BE1A-9F5E72E8F2D9}"/>
            </c:ext>
          </c:extLst>
        </c:ser>
        <c:ser>
          <c:idx val="0"/>
          <c:order val="1"/>
          <c:tx>
            <c:strRef>
              <c:f>'Ac227 Dose 20 nCi decay actual'!$H$60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actual'!$H$61:$H$65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80-422E-BE1A-9F5E72E8F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75648"/>
        <c:axId val="526477184"/>
      </c:scatterChart>
      <c:valAx>
        <c:axId val="52647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77184"/>
        <c:crosses val="autoZero"/>
        <c:crossBetween val="midCat"/>
      </c:valAx>
      <c:valAx>
        <c:axId val="526477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75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actual'!$I$86:$I$138</c:f>
              <c:numCache>
                <c:formatCode>General</c:formatCode>
                <c:ptCount val="53"/>
                <c:pt idx="0">
                  <c:v>0</c:v>
                </c:pt>
                <c:pt idx="1">
                  <c:v>1.8583697998956501</c:v>
                </c:pt>
                <c:pt idx="2">
                  <c:v>1.9824862080672501</c:v>
                </c:pt>
                <c:pt idx="3">
                  <c:v>2.0773016086807301</c:v>
                </c:pt>
                <c:pt idx="4">
                  <c:v>2.1575919152638199</c:v>
                </c:pt>
                <c:pt idx="5">
                  <c:v>2.2022350144426301</c:v>
                </c:pt>
                <c:pt idx="6">
                  <c:v>2.1198166751314398</c:v>
                </c:pt>
                <c:pt idx="7">
                  <c:v>1.9913552157921699</c:v>
                </c:pt>
                <c:pt idx="8">
                  <c:v>1.84033357219805</c:v>
                </c:pt>
                <c:pt idx="9">
                  <c:v>1.69023468012233</c:v>
                </c:pt>
                <c:pt idx="10">
                  <c:v>1.5645414753382501</c:v>
                </c:pt>
                <c:pt idx="11">
                  <c:v>1.4867368936190799</c:v>
                </c:pt>
                <c:pt idx="12">
                  <c:v>1.4415166546838001</c:v>
                </c:pt>
                <c:pt idx="13">
                  <c:v>1.3724780761720099</c:v>
                </c:pt>
                <c:pt idx="14">
                  <c:v>1.3073873592714</c:v>
                </c:pt>
                <c:pt idx="15">
                  <c:v>1.24609517126905</c:v>
                </c:pt>
                <c:pt idx="16">
                  <c:v>1.16774638687221</c:v>
                </c:pt>
                <c:pt idx="17">
                  <c:v>1.10218051642087</c:v>
                </c:pt>
                <c:pt idx="18">
                  <c:v>1.0417040175539001</c:v>
                </c:pt>
                <c:pt idx="19">
                  <c:v>0.98602522481641797</c:v>
                </c:pt>
                <c:pt idx="20">
                  <c:v>0.93485247275354</c:v>
                </c:pt>
                <c:pt idx="21">
                  <c:v>0.88789409591037805</c:v>
                </c:pt>
                <c:pt idx="22">
                  <c:v>0.84485842883204698</c:v>
                </c:pt>
                <c:pt idx="23">
                  <c:v>0.80545380606366002</c:v>
                </c:pt>
                <c:pt idx="24">
                  <c:v>0.76938856215033102</c:v>
                </c:pt>
                <c:pt idx="25">
                  <c:v>0.73637103163717199</c:v>
                </c:pt>
                <c:pt idx="26">
                  <c:v>0.70610954906929901</c:v>
                </c:pt>
                <c:pt idx="27">
                  <c:v>0.67831244899182597</c:v>
                </c:pt>
                <c:pt idx="28">
                  <c:v>0.65268806594986395</c:v>
                </c:pt>
                <c:pt idx="29">
                  <c:v>0.62894473448852894</c:v>
                </c:pt>
                <c:pt idx="30">
                  <c:v>0.60679078915293405</c:v>
                </c:pt>
                <c:pt idx="31">
                  <c:v>0.58593456448819203</c:v>
                </c:pt>
                <c:pt idx="32">
                  <c:v>0.56608439503941899</c:v>
                </c:pt>
                <c:pt idx="33">
                  <c:v>0.54724766774467903</c:v>
                </c:pt>
                <c:pt idx="34">
                  <c:v>0.52962621317863301</c:v>
                </c:pt>
                <c:pt idx="35">
                  <c:v>0.51322003134127903</c:v>
                </c:pt>
                <c:pt idx="36">
                  <c:v>0.49802912223261903</c:v>
                </c:pt>
                <c:pt idx="37">
                  <c:v>0.48405348585265101</c:v>
                </c:pt>
                <c:pt idx="38">
                  <c:v>0.47129312220137598</c:v>
                </c:pt>
                <c:pt idx="39">
                  <c:v>0.45974803127879399</c:v>
                </c:pt>
                <c:pt idx="40">
                  <c:v>0.44941821308490398</c:v>
                </c:pt>
                <c:pt idx="41">
                  <c:v>0.44030366761970802</c:v>
                </c:pt>
                <c:pt idx="42">
                  <c:v>0.43240439488320398</c:v>
                </c:pt>
                <c:pt idx="43">
                  <c:v>0.42572039487539398</c:v>
                </c:pt>
                <c:pt idx="44">
                  <c:v>0.42025166759627602</c:v>
                </c:pt>
                <c:pt idx="45">
                  <c:v>0.415998213045851</c:v>
                </c:pt>
                <c:pt idx="46">
                  <c:v>0.41296003122411901</c:v>
                </c:pt>
                <c:pt idx="47">
                  <c:v>0.411137122131079</c:v>
                </c:pt>
                <c:pt idx="48">
                  <c:v>0.41052948576673298</c:v>
                </c:pt>
                <c:pt idx="49">
                  <c:v>0.41052948576673298</c:v>
                </c:pt>
                <c:pt idx="50">
                  <c:v>0.41540606425399124</c:v>
                </c:pt>
                <c:pt idx="51">
                  <c:v>0.42276759651499685</c:v>
                </c:pt>
                <c:pt idx="52">
                  <c:v>0.42770515106251328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E5-48E1-8688-424CD6BAB982}"/>
            </c:ext>
          </c:extLst>
        </c:ser>
        <c:ser>
          <c:idx val="0"/>
          <c:order val="1"/>
          <c:tx>
            <c:strRef>
              <c:f>'Ac227 Dose 20 nCi decay actual'!$I$60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actual'!$I$61:$I$65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E5-48E1-8688-424CD6BAB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07008"/>
        <c:axId val="526508800"/>
      </c:scatterChart>
      <c:valAx>
        <c:axId val="52650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508800"/>
        <c:crosses val="autoZero"/>
        <c:crossBetween val="midCat"/>
      </c:valAx>
      <c:valAx>
        <c:axId val="526508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507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actual'!$J$86:$J$138</c:f>
              <c:numCache>
                <c:formatCode>General</c:formatCode>
                <c:ptCount val="53"/>
                <c:pt idx="0">
                  <c:v>0</c:v>
                </c:pt>
                <c:pt idx="1">
                  <c:v>7.0104461899652</c:v>
                </c:pt>
                <c:pt idx="2">
                  <c:v>7.3613756054711201</c:v>
                </c:pt>
                <c:pt idx="3">
                  <c:v>7.6168501278945797</c:v>
                </c:pt>
                <c:pt idx="4">
                  <c:v>7.8645543461633798</c:v>
                </c:pt>
                <c:pt idx="5">
                  <c:v>8.9772810247044603</c:v>
                </c:pt>
                <c:pt idx="6">
                  <c:v>9.9151330037225094</c:v>
                </c:pt>
                <c:pt idx="7">
                  <c:v>10.6824664411009</c:v>
                </c:pt>
                <c:pt idx="8">
                  <c:v>11.2792813368397</c:v>
                </c:pt>
                <c:pt idx="9">
                  <c:v>11.705577690938799</c:v>
                </c:pt>
                <c:pt idx="10">
                  <c:v>11.961355503398201</c:v>
                </c:pt>
                <c:pt idx="11">
                  <c:v>12.046614774218099</c:v>
                </c:pt>
                <c:pt idx="12">
                  <c:v>12.046419476237</c:v>
                </c:pt>
                <c:pt idx="13">
                  <c:v>12.0452945598661</c:v>
                </c:pt>
                <c:pt idx="14">
                  <c:v>12.0431697178322</c:v>
                </c:pt>
                <c:pt idx="15">
                  <c:v>12.0400449501353</c:v>
                </c:pt>
                <c:pt idx="16">
                  <c:v>12.0341157034304</c:v>
                </c:pt>
                <c:pt idx="17">
                  <c:v>12.0270849761124</c:v>
                </c:pt>
                <c:pt idx="18">
                  <c:v>12.018491864945799</c:v>
                </c:pt>
                <c:pt idx="19">
                  <c:v>12.0083363699309</c:v>
                </c:pt>
                <c:pt idx="20">
                  <c:v>11.9966184910674</c:v>
                </c:pt>
                <c:pt idx="21">
                  <c:v>11.983338228355599</c:v>
                </c:pt>
                <c:pt idx="22">
                  <c:v>11.968495581795199</c:v>
                </c:pt>
                <c:pt idx="23">
                  <c:v>11.9520905513864</c:v>
                </c:pt>
                <c:pt idx="24">
                  <c:v>11.9341231371292</c:v>
                </c:pt>
                <c:pt idx="25">
                  <c:v>11.914593339023501</c:v>
                </c:pt>
                <c:pt idx="26">
                  <c:v>11.8935011570693</c:v>
                </c:pt>
                <c:pt idx="27">
                  <c:v>11.8708465912667</c:v>
                </c:pt>
                <c:pt idx="28">
                  <c:v>11.8466296416156</c:v>
                </c:pt>
                <c:pt idx="29">
                  <c:v>11.820850308116</c:v>
                </c:pt>
                <c:pt idx="30">
                  <c:v>11.793508590768001</c:v>
                </c:pt>
                <c:pt idx="31">
                  <c:v>11.7646044895716</c:v>
                </c:pt>
                <c:pt idx="32">
                  <c:v>11.734138004526701</c:v>
                </c:pt>
                <c:pt idx="33">
                  <c:v>11.6943212525204</c:v>
                </c:pt>
                <c:pt idx="34">
                  <c:v>11.6380775726421</c:v>
                </c:pt>
                <c:pt idx="35">
                  <c:v>11.566473798194799</c:v>
                </c:pt>
                <c:pt idx="36">
                  <c:v>11.4805767624817</c:v>
                </c:pt>
                <c:pt idx="37">
                  <c:v>11.3814532988059</c:v>
                </c:pt>
                <c:pt idx="38">
                  <c:v>11.270170240470501</c:v>
                </c:pt>
                <c:pt idx="39">
                  <c:v>11.1477944207787</c:v>
                </c:pt>
                <c:pt idx="40">
                  <c:v>11.015392673033601</c:v>
                </c:pt>
                <c:pt idx="41">
                  <c:v>10.8740318305383</c:v>
                </c:pt>
                <c:pt idx="42">
                  <c:v>10.724778726596</c:v>
                </c:pt>
                <c:pt idx="43">
                  <c:v>10.5687001945098</c:v>
                </c:pt>
                <c:pt idx="44">
                  <c:v>10.4068630675827</c:v>
                </c:pt>
                <c:pt idx="45">
                  <c:v>10.240334179118101</c:v>
                </c:pt>
                <c:pt idx="46">
                  <c:v>10.070180362418901</c:v>
                </c:pt>
                <c:pt idx="47">
                  <c:v>9.8974684507883897</c:v>
                </c:pt>
                <c:pt idx="48">
                  <c:v>9.7232652775296007</c:v>
                </c:pt>
                <c:pt idx="49">
                  <c:v>9.7232652775296007</c:v>
                </c:pt>
                <c:pt idx="50">
                  <c:v>9.8387655471137645</c:v>
                </c:pt>
                <c:pt idx="51">
                  <c:v>10.01312118660983</c:v>
                </c:pt>
                <c:pt idx="52">
                  <c:v>10.130065655526868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8-41CF-9993-C04ECF9E4204}"/>
            </c:ext>
          </c:extLst>
        </c:ser>
        <c:ser>
          <c:idx val="0"/>
          <c:order val="1"/>
          <c:tx>
            <c:strRef>
              <c:f>'Ac227 Dose 20 nCi decay actual'!$J$60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actual'!$J$61:$J$65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8-41CF-9993-C04ECF9E4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669696"/>
        <c:axId val="526671232"/>
      </c:scatterChart>
      <c:valAx>
        <c:axId val="52666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671232"/>
        <c:crosses val="autoZero"/>
        <c:crossBetween val="midCat"/>
      </c:valAx>
      <c:valAx>
        <c:axId val="526671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669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actual'!$K$86:$K$138</c:f>
              <c:numCache>
                <c:formatCode>General</c:formatCode>
                <c:ptCount val="53"/>
                <c:pt idx="0">
                  <c:v>0</c:v>
                </c:pt>
                <c:pt idx="1">
                  <c:v>2.66977239080859</c:v>
                </c:pt>
                <c:pt idx="2">
                  <c:v>3.0420841550143898</c:v>
                </c:pt>
                <c:pt idx="3">
                  <c:v>3.32353953845525</c:v>
                </c:pt>
                <c:pt idx="4">
                  <c:v>3.57777393104706</c:v>
                </c:pt>
                <c:pt idx="5">
                  <c:v>4.20682051530033</c:v>
                </c:pt>
                <c:pt idx="6">
                  <c:v>4.6458185404616597</c:v>
                </c:pt>
                <c:pt idx="7">
                  <c:v>5.0049987428663796</c:v>
                </c:pt>
                <c:pt idx="8">
                  <c:v>5.2843611225144898</c:v>
                </c:pt>
                <c:pt idx="9">
                  <c:v>5.4839056794059999</c:v>
                </c:pt>
                <c:pt idx="10">
                  <c:v>5.6036324135409101</c:v>
                </c:pt>
                <c:pt idx="11">
                  <c:v>5.6435413249192097</c:v>
                </c:pt>
                <c:pt idx="12">
                  <c:v>5.6393644828643099</c:v>
                </c:pt>
                <c:pt idx="13">
                  <c:v>5.6160715798088701</c:v>
                </c:pt>
                <c:pt idx="14">
                  <c:v>5.5738580070083401</c:v>
                </c:pt>
                <c:pt idx="15">
                  <c:v>5.5144635961634103</c:v>
                </c:pt>
                <c:pt idx="16">
                  <c:v>5.4079391154496603</c:v>
                </c:pt>
                <c:pt idx="17">
                  <c:v>5.2895716592498099</c:v>
                </c:pt>
                <c:pt idx="18">
                  <c:v>5.15421365909783</c:v>
                </c:pt>
                <c:pt idx="19">
                  <c:v>5.0052632237841399</c:v>
                </c:pt>
                <c:pt idx="20">
                  <c:v>4.84611846209918</c:v>
                </c:pt>
                <c:pt idx="21">
                  <c:v>4.6801774828333604</c:v>
                </c:pt>
                <c:pt idx="22">
                  <c:v>4.5108383947771102</c:v>
                </c:pt>
                <c:pt idx="23">
                  <c:v>4.3414993067208698</c:v>
                </c:pt>
                <c:pt idx="24">
                  <c:v>4.1755583274550503</c:v>
                </c:pt>
                <c:pt idx="25">
                  <c:v>4.0164135657700903</c:v>
                </c:pt>
                <c:pt idx="26">
                  <c:v>3.8674631304564002</c:v>
                </c:pt>
                <c:pt idx="27">
                  <c:v>3.7321051303044199</c:v>
                </c:pt>
                <c:pt idx="28">
                  <c:v>3.6137376741045699</c:v>
                </c:pt>
                <c:pt idx="29">
                  <c:v>3.51575887064728</c:v>
                </c:pt>
                <c:pt idx="30">
                  <c:v>3.4415668287229702</c:v>
                </c:pt>
                <c:pt idx="31">
                  <c:v>3.3945596571220702</c:v>
                </c:pt>
                <c:pt idx="32">
                  <c:v>3.3781354646350099</c:v>
                </c:pt>
                <c:pt idx="33">
                  <c:v>3.3782149285957801</c:v>
                </c:pt>
                <c:pt idx="34">
                  <c:v>3.3784533204781</c:v>
                </c:pt>
                <c:pt idx="35">
                  <c:v>3.37885064028195</c:v>
                </c:pt>
                <c:pt idx="36">
                  <c:v>3.37940688800734</c:v>
                </c:pt>
                <c:pt idx="37">
                  <c:v>3.3801220636542699</c:v>
                </c:pt>
                <c:pt idx="38">
                  <c:v>3.38099616722275</c:v>
                </c:pt>
                <c:pt idx="39">
                  <c:v>3.3820291987127602</c:v>
                </c:pt>
                <c:pt idx="40">
                  <c:v>3.3832211581243201</c:v>
                </c:pt>
                <c:pt idx="41">
                  <c:v>3.3845720454574102</c:v>
                </c:pt>
                <c:pt idx="42">
                  <c:v>3.38608186071205</c:v>
                </c:pt>
                <c:pt idx="43">
                  <c:v>3.3877506038882301</c:v>
                </c:pt>
                <c:pt idx="44">
                  <c:v>3.3895782749859502</c:v>
                </c:pt>
                <c:pt idx="45">
                  <c:v>3.3915648740052098</c:v>
                </c:pt>
                <c:pt idx="46">
                  <c:v>3.3937104009460102</c:v>
                </c:pt>
                <c:pt idx="47">
                  <c:v>3.3960148558083501</c:v>
                </c:pt>
                <c:pt idx="48">
                  <c:v>3.3984782385922299</c:v>
                </c:pt>
                <c:pt idx="49">
                  <c:v>3.3984782385922299</c:v>
                </c:pt>
                <c:pt idx="50">
                  <c:v>3.4388479232125233</c:v>
                </c:pt>
                <c:pt idx="51">
                  <c:v>3.4997887522128974</c:v>
                </c:pt>
                <c:pt idx="52">
                  <c:v>3.5406632137640748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E1-4444-8624-32FD6D9808FB}"/>
            </c:ext>
          </c:extLst>
        </c:ser>
        <c:ser>
          <c:idx val="0"/>
          <c:order val="1"/>
          <c:tx>
            <c:strRef>
              <c:f>'Ac227 Dose 20 nCi decay actual'!$K$60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actual'!$K$61:$K$65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E1-4444-8624-32FD6D980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21792"/>
        <c:axId val="526723328"/>
      </c:scatterChart>
      <c:valAx>
        <c:axId val="52672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23328"/>
        <c:crosses val="autoZero"/>
        <c:crossBetween val="midCat"/>
      </c:valAx>
      <c:valAx>
        <c:axId val="52672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21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actual'!$L$86:$L$138</c:f>
              <c:numCache>
                <c:formatCode>General</c:formatCode>
                <c:ptCount val="53"/>
                <c:pt idx="0">
                  <c:v>0</c:v>
                </c:pt>
                <c:pt idx="1">
                  <c:v>0.22501218501693099</c:v>
                </c:pt>
                <c:pt idx="2">
                  <c:v>0.33665895270395302</c:v>
                </c:pt>
                <c:pt idx="3">
                  <c:v>0.42336081094373701</c:v>
                </c:pt>
                <c:pt idx="4">
                  <c:v>0.49736360625602599</c:v>
                </c:pt>
                <c:pt idx="5">
                  <c:v>0.55388048956973002</c:v>
                </c:pt>
                <c:pt idx="6">
                  <c:v>0.54751007238118998</c:v>
                </c:pt>
                <c:pt idx="7">
                  <c:v>0.53721522422919199</c:v>
                </c:pt>
                <c:pt idx="8">
                  <c:v>0.524462056893785</c:v>
                </c:pt>
                <c:pt idx="9">
                  <c:v>0.51071668215501997</c:v>
                </c:pt>
                <c:pt idx="10">
                  <c:v>0.49744521179294698</c:v>
                </c:pt>
                <c:pt idx="11">
                  <c:v>0.48611375758761599</c:v>
                </c:pt>
                <c:pt idx="12">
                  <c:v>0.47626412496553899</c:v>
                </c:pt>
                <c:pt idx="13">
                  <c:v>0.46061497633641002</c:v>
                </c:pt>
                <c:pt idx="14">
                  <c:v>0.445129624961624</c:v>
                </c:pt>
                <c:pt idx="15">
                  <c:v>0.42984017169809402</c:v>
                </c:pt>
                <c:pt idx="16">
                  <c:v>0.40919600486100199</c:v>
                </c:pt>
                <c:pt idx="17">
                  <c:v>0.39087286189528803</c:v>
                </c:pt>
                <c:pt idx="18">
                  <c:v>0.37303763098825998</c:v>
                </c:pt>
                <c:pt idx="19">
                  <c:v>0.35575300912607299</c:v>
                </c:pt>
                <c:pt idx="20">
                  <c:v>0.33908169329488302</c:v>
                </c:pt>
                <c:pt idx="21">
                  <c:v>0.32308638048084498</c:v>
                </c:pt>
                <c:pt idx="22">
                  <c:v>0.307829767670115</c:v>
                </c:pt>
                <c:pt idx="23">
                  <c:v>0.29337455184884598</c:v>
                </c:pt>
                <c:pt idx="24">
                  <c:v>0.279783430003196</c:v>
                </c:pt>
                <c:pt idx="25">
                  <c:v>0.26711909911931803</c:v>
                </c:pt>
                <c:pt idx="26">
                  <c:v>0.25544425618336802</c:v>
                </c:pt>
                <c:pt idx="27">
                  <c:v>0.24482159818150201</c:v>
                </c:pt>
                <c:pt idx="28">
                  <c:v>0.235313822099874</c:v>
                </c:pt>
                <c:pt idx="29">
                  <c:v>0.226983624924641</c:v>
                </c:pt>
                <c:pt idx="30">
                  <c:v>0.21989370364195601</c:v>
                </c:pt>
                <c:pt idx="31">
                  <c:v>0.21410675523797501</c:v>
                </c:pt>
                <c:pt idx="32">
                  <c:v>0.20968547669885501</c:v>
                </c:pt>
                <c:pt idx="33">
                  <c:v>0.206084105356652</c:v>
                </c:pt>
                <c:pt idx="34">
                  <c:v>0.202715080552656</c:v>
                </c:pt>
                <c:pt idx="35">
                  <c:v>0.19957840228686599</c:v>
                </c:pt>
                <c:pt idx="36">
                  <c:v>0.19667407055928299</c:v>
                </c:pt>
                <c:pt idx="37">
                  <c:v>0.19400208536990701</c:v>
                </c:pt>
                <c:pt idx="38">
                  <c:v>0.19156244671873801</c:v>
                </c:pt>
                <c:pt idx="39">
                  <c:v>0.18935515460577501</c:v>
                </c:pt>
                <c:pt idx="40">
                  <c:v>0.18738020903101801</c:v>
                </c:pt>
                <c:pt idx="41">
                  <c:v>0.18563760999446899</c:v>
                </c:pt>
                <c:pt idx="42">
                  <c:v>0.18412735749612599</c:v>
                </c:pt>
                <c:pt idx="43">
                  <c:v>0.182849451535989</c:v>
                </c:pt>
                <c:pt idx="44">
                  <c:v>0.18180389211405901</c:v>
                </c:pt>
                <c:pt idx="45">
                  <c:v>0.18099067923033599</c:v>
                </c:pt>
                <c:pt idx="46">
                  <c:v>0.18040981288482</c:v>
                </c:pt>
                <c:pt idx="47">
                  <c:v>0.18006129307751001</c:v>
                </c:pt>
                <c:pt idx="48">
                  <c:v>0.179945119808406</c:v>
                </c:pt>
                <c:pt idx="49">
                  <c:v>0.179945119808406</c:v>
                </c:pt>
                <c:pt idx="50">
                  <c:v>0.18208264349566533</c:v>
                </c:pt>
                <c:pt idx="51">
                  <c:v>0.1853093832320476</c:v>
                </c:pt>
                <c:pt idx="52">
                  <c:v>0.18747363421868254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4-435C-87D5-8208AB19581A}"/>
            </c:ext>
          </c:extLst>
        </c:ser>
        <c:ser>
          <c:idx val="0"/>
          <c:order val="1"/>
          <c:tx>
            <c:strRef>
              <c:f>'Ac227 Dose 20 nCi decay actual'!$L$60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actual'!$L$61:$L$65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4-435C-87D5-8208AB195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44960"/>
        <c:axId val="526750848"/>
      </c:scatterChart>
      <c:valAx>
        <c:axId val="52674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50848"/>
        <c:crosses val="autoZero"/>
        <c:crossBetween val="midCat"/>
      </c:valAx>
      <c:valAx>
        <c:axId val="526750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44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actual'!$M$86:$M$138</c:f>
              <c:numCache>
                <c:formatCode>General</c:formatCode>
                <c:ptCount val="53"/>
                <c:pt idx="0">
                  <c:v>0</c:v>
                </c:pt>
                <c:pt idx="1">
                  <c:v>0.35926463357775801</c:v>
                </c:pt>
                <c:pt idx="2">
                  <c:v>0.42343312869070698</c:v>
                </c:pt>
                <c:pt idx="3">
                  <c:v>0.47318626017679999</c:v>
                </c:pt>
                <c:pt idx="4">
                  <c:v>0.51598126914232001</c:v>
                </c:pt>
                <c:pt idx="5">
                  <c:v>0.55853255567871096</c:v>
                </c:pt>
                <c:pt idx="6">
                  <c:v>0.56778900339653904</c:v>
                </c:pt>
                <c:pt idx="7">
                  <c:v>0.57536246062021701</c:v>
                </c:pt>
                <c:pt idx="8">
                  <c:v>0.58125292734974499</c:v>
                </c:pt>
                <c:pt idx="9">
                  <c:v>0.58546040358512097</c:v>
                </c:pt>
                <c:pt idx="10">
                  <c:v>0.58798488932634696</c:v>
                </c:pt>
                <c:pt idx="11">
                  <c:v>0.58882638457342296</c:v>
                </c:pt>
                <c:pt idx="12">
                  <c:v>0.58849342265291504</c:v>
                </c:pt>
                <c:pt idx="13">
                  <c:v>0.586630571200218</c:v>
                </c:pt>
                <c:pt idx="14">
                  <c:v>0.58324002577918899</c:v>
                </c:pt>
                <c:pt idx="15">
                  <c:v>0.57844677772959596</c:v>
                </c:pt>
                <c:pt idx="16">
                  <c:v>0.56979530962541103</c:v>
                </c:pt>
                <c:pt idx="17">
                  <c:v>0.56010751209416199</c:v>
                </c:pt>
                <c:pt idx="18">
                  <c:v>0.54893595046617805</c:v>
                </c:pt>
                <c:pt idx="19">
                  <c:v>0.53652474845194098</c:v>
                </c:pt>
                <c:pt idx="20">
                  <c:v>0.523118029761932</c:v>
                </c:pt>
                <c:pt idx="21">
                  <c:v>0.50895991810663399</c:v>
                </c:pt>
                <c:pt idx="22">
                  <c:v>0.49429453719652799</c:v>
                </c:pt>
                <c:pt idx="23">
                  <c:v>0.479366010742097</c:v>
                </c:pt>
                <c:pt idx="24">
                  <c:v>0.46441846245382101</c:v>
                </c:pt>
                <c:pt idx="25">
                  <c:v>0.44969601604218301</c:v>
                </c:pt>
                <c:pt idx="26">
                  <c:v>0.43544279521766499</c:v>
                </c:pt>
                <c:pt idx="27">
                  <c:v>0.421902923690748</c:v>
                </c:pt>
                <c:pt idx="28">
                  <c:v>0.40932052517191397</c:v>
                </c:pt>
                <c:pt idx="29">
                  <c:v>0.39793972337164502</c:v>
                </c:pt>
                <c:pt idx="30">
                  <c:v>0.38800464200042201</c:v>
                </c:pt>
                <c:pt idx="31">
                  <c:v>0.37975940476872799</c:v>
                </c:pt>
                <c:pt idx="32">
                  <c:v>0.37344813538704502</c:v>
                </c:pt>
                <c:pt idx="33">
                  <c:v>0.36834969046573002</c:v>
                </c:pt>
                <c:pt idx="34">
                  <c:v>0.36358017747482302</c:v>
                </c:pt>
                <c:pt idx="35">
                  <c:v>0.35913959641432402</c:v>
                </c:pt>
                <c:pt idx="36">
                  <c:v>0.35502794728423198</c:v>
                </c:pt>
                <c:pt idx="37">
                  <c:v>0.351245230084547</c:v>
                </c:pt>
                <c:pt idx="38">
                  <c:v>0.34779144481527002</c:v>
                </c:pt>
                <c:pt idx="39">
                  <c:v>0.3446665914764</c:v>
                </c:pt>
                <c:pt idx="40">
                  <c:v>0.34187067006793698</c:v>
                </c:pt>
                <c:pt idx="41">
                  <c:v>0.33940368058988202</c:v>
                </c:pt>
                <c:pt idx="42">
                  <c:v>0.33726562304223401</c:v>
                </c:pt>
                <c:pt idx="43">
                  <c:v>0.33545649742499301</c:v>
                </c:pt>
                <c:pt idx="44">
                  <c:v>0.33397630373816001</c:v>
                </c:pt>
                <c:pt idx="45">
                  <c:v>0.33282504198173402</c:v>
                </c:pt>
                <c:pt idx="46">
                  <c:v>0.33200271215571597</c:v>
                </c:pt>
                <c:pt idx="47">
                  <c:v>0.33150931426010499</c:v>
                </c:pt>
                <c:pt idx="48">
                  <c:v>0.33134484829490102</c:v>
                </c:pt>
                <c:pt idx="49">
                  <c:v>0.33134484829490102</c:v>
                </c:pt>
                <c:pt idx="50">
                  <c:v>0.33528081200781418</c:v>
                </c:pt>
                <c:pt idx="51">
                  <c:v>0.34122242125832952</c:v>
                </c:pt>
                <c:pt idx="52">
                  <c:v>0.34520759971497328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13-497A-A17E-396A9D75171B}"/>
            </c:ext>
          </c:extLst>
        </c:ser>
        <c:ser>
          <c:idx val="1"/>
          <c:order val="1"/>
          <c:tx>
            <c:strRef>
              <c:f>'Ac227 Dose 20 nCi decay actual'!$M$60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actual'!$M$61:$M$65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13-497A-A17E-396A9D75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68000"/>
        <c:axId val="526848000"/>
      </c:scatterChart>
      <c:valAx>
        <c:axId val="52676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48000"/>
        <c:crosses val="autoZero"/>
        <c:crossBetween val="midCat"/>
      </c:valAx>
      <c:valAx>
        <c:axId val="52684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68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actual'!$N$86:$N$138</c:f>
              <c:numCache>
                <c:formatCode>General</c:formatCode>
                <c:ptCount val="53"/>
                <c:pt idx="0">
                  <c:v>0</c:v>
                </c:pt>
                <c:pt idx="1">
                  <c:v>0.298746860606108</c:v>
                </c:pt>
                <c:pt idx="2">
                  <c:v>0.90408259192342599</c:v>
                </c:pt>
                <c:pt idx="3">
                  <c:v>1.3496105072812801</c:v>
                </c:pt>
                <c:pt idx="4">
                  <c:v>1.7729027764943299</c:v>
                </c:pt>
                <c:pt idx="5">
                  <c:v>3.4356349906917201</c:v>
                </c:pt>
                <c:pt idx="6">
                  <c:v>4.7946140411148299</c:v>
                </c:pt>
                <c:pt idx="7">
                  <c:v>5.9065059914610103</c:v>
                </c:pt>
                <c:pt idx="8">
                  <c:v>6.7713108417302603</c:v>
                </c:pt>
                <c:pt idx="9">
                  <c:v>7.3890285919225898</c:v>
                </c:pt>
                <c:pt idx="10">
                  <c:v>7.75965924203798</c:v>
                </c:pt>
                <c:pt idx="11">
                  <c:v>7.8832027920764398</c:v>
                </c:pt>
                <c:pt idx="12">
                  <c:v>7.8714899153707396</c:v>
                </c:pt>
                <c:pt idx="13">
                  <c:v>7.8061334267474196</c:v>
                </c:pt>
                <c:pt idx="14">
                  <c:v>7.6875979358621001</c:v>
                </c:pt>
                <c:pt idx="15">
                  <c:v>7.5206770378709198</c:v>
                </c:pt>
                <c:pt idx="16">
                  <c:v>7.2209619279452797</c:v>
                </c:pt>
                <c:pt idx="17">
                  <c:v>6.8874618191187702</c:v>
                </c:pt>
                <c:pt idx="18">
                  <c:v>6.5055107342534697</c:v>
                </c:pt>
                <c:pt idx="19">
                  <c:v>6.0844711638887103</c:v>
                </c:pt>
                <c:pt idx="20">
                  <c:v>5.6337055985638402</c:v>
                </c:pt>
                <c:pt idx="21">
                  <c:v>5.1625765288182102</c:v>
                </c:pt>
                <c:pt idx="22">
                  <c:v>4.68044644519117</c:v>
                </c:pt>
                <c:pt idx="23">
                  <c:v>4.1966778382220502</c:v>
                </c:pt>
                <c:pt idx="24">
                  <c:v>3.7206331984502001</c:v>
                </c:pt>
                <c:pt idx="25">
                  <c:v>3.2616750164149599</c:v>
                </c:pt>
                <c:pt idx="26">
                  <c:v>2.8291657826556902</c:v>
                </c:pt>
                <c:pt idx="27">
                  <c:v>2.4324679877117301</c:v>
                </c:pt>
                <c:pt idx="28">
                  <c:v>2.0809441221224101</c:v>
                </c:pt>
                <c:pt idx="29">
                  <c:v>1.78395667642709</c:v>
                </c:pt>
                <c:pt idx="30">
                  <c:v>1.55086814116511</c:v>
                </c:pt>
                <c:pt idx="31">
                  <c:v>1.3910410068758201</c:v>
                </c:pt>
                <c:pt idx="32">
                  <c:v>1.3138377640985499</c:v>
                </c:pt>
                <c:pt idx="33">
                  <c:v>1.2820913743458799</c:v>
                </c:pt>
                <c:pt idx="34">
                  <c:v>1.2523931387708001</c:v>
                </c:pt>
                <c:pt idx="35">
                  <c:v>1.22474305737331</c:v>
                </c:pt>
                <c:pt idx="36">
                  <c:v>1.1991411301534101</c:v>
                </c:pt>
                <c:pt idx="37">
                  <c:v>1.17558735711111</c:v>
                </c:pt>
                <c:pt idx="38">
                  <c:v>1.1540817382463999</c:v>
                </c:pt>
                <c:pt idx="39">
                  <c:v>1.13462427355927</c:v>
                </c:pt>
                <c:pt idx="40">
                  <c:v>1.1172149630497401</c:v>
                </c:pt>
                <c:pt idx="41">
                  <c:v>1.1018538067178101</c:v>
                </c:pt>
                <c:pt idx="42">
                  <c:v>1.0885408045634599</c:v>
                </c:pt>
                <c:pt idx="43">
                  <c:v>1.0772759565867001</c:v>
                </c:pt>
                <c:pt idx="44">
                  <c:v>1.06805926278754</c:v>
                </c:pt>
                <c:pt idx="45">
                  <c:v>1.0608907231659701</c:v>
                </c:pt>
                <c:pt idx="46">
                  <c:v>1.05577033772199</c:v>
                </c:pt>
                <c:pt idx="47">
                  <c:v>1.0526981064556</c:v>
                </c:pt>
                <c:pt idx="48">
                  <c:v>1.0516740293668101</c:v>
                </c:pt>
                <c:pt idx="49">
                  <c:v>1.0516740293668101</c:v>
                </c:pt>
                <c:pt idx="50">
                  <c:v>1.0641666057225374</c:v>
                </c:pt>
                <c:pt idx="51">
                  <c:v>1.0830250131297088</c:v>
                </c:pt>
                <c:pt idx="52">
                  <c:v>1.0956737949255078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0-4001-BCEC-34C0091D6F59}"/>
            </c:ext>
          </c:extLst>
        </c:ser>
        <c:ser>
          <c:idx val="0"/>
          <c:order val="1"/>
          <c:tx>
            <c:strRef>
              <c:f>'Ac227 Dose 20 nCi decay actual'!$N$60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actual'!$N$61:$N$65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30-4001-BCEC-34C0091D6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890112"/>
        <c:axId val="526891648"/>
      </c:scatterChart>
      <c:valAx>
        <c:axId val="52689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91648"/>
        <c:crosses val="autoZero"/>
        <c:crossBetween val="midCat"/>
      </c:valAx>
      <c:valAx>
        <c:axId val="52689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890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actual'!$G$86:$G$138</c:f>
              <c:numCache>
                <c:formatCode>General</c:formatCode>
                <c:ptCount val="53"/>
                <c:pt idx="0">
                  <c:v>0</c:v>
                </c:pt>
                <c:pt idx="1">
                  <c:v>1.34474498720018</c:v>
                </c:pt>
                <c:pt idx="2">
                  <c:v>1.34845690302781</c:v>
                </c:pt>
                <c:pt idx="3">
                  <c:v>1.35049131843333</c:v>
                </c:pt>
                <c:pt idx="4">
                  <c:v>1.3518832868686901</c:v>
                </c:pt>
                <c:pt idx="5">
                  <c:v>1.34145332828063</c:v>
                </c:pt>
                <c:pt idx="6">
                  <c:v>1.28889950310566</c:v>
                </c:pt>
                <c:pt idx="7">
                  <c:v>1.20688602641872</c:v>
                </c:pt>
                <c:pt idx="8">
                  <c:v>1.1102909060106401</c:v>
                </c:pt>
                <c:pt idx="9">
                  <c:v>1.0139921496722499</c:v>
                </c:pt>
                <c:pt idx="10">
                  <c:v>0.93286776519437398</c:v>
                </c:pt>
                <c:pt idx="11">
                  <c:v>0.88179576036783602</c:v>
                </c:pt>
                <c:pt idx="12">
                  <c:v>0.85116273438440204</c:v>
                </c:pt>
                <c:pt idx="13">
                  <c:v>0.80401826645809005</c:v>
                </c:pt>
                <c:pt idx="14">
                  <c:v>0.75913756585107794</c:v>
                </c:pt>
                <c:pt idx="15">
                  <c:v>0.71647975316081403</c:v>
                </c:pt>
                <c:pt idx="16">
                  <c:v>0.66137972793885502</c:v>
                </c:pt>
                <c:pt idx="17">
                  <c:v>0.61477922994441603</c:v>
                </c:pt>
                <c:pt idx="18">
                  <c:v>0.57142045082888204</c:v>
                </c:pt>
                <c:pt idx="19">
                  <c:v>0.53122354800914695</c:v>
                </c:pt>
                <c:pt idx="20">
                  <c:v>0.49410867890210203</c:v>
                </c:pt>
                <c:pt idx="21">
                  <c:v>0.45999600092463799</c:v>
                </c:pt>
                <c:pt idx="22">
                  <c:v>0.42880567149364801</c:v>
                </c:pt>
                <c:pt idx="23">
                  <c:v>0.40045784802602302</c:v>
                </c:pt>
                <c:pt idx="24">
                  <c:v>0.37487268793865502</c:v>
                </c:pt>
                <c:pt idx="25">
                  <c:v>0.35197034864843701</c:v>
                </c:pt>
                <c:pt idx="26">
                  <c:v>0.33167098757225899</c:v>
                </c:pt>
                <c:pt idx="27">
                  <c:v>0.313894762127014</c:v>
                </c:pt>
                <c:pt idx="28">
                  <c:v>0.298561829729594</c:v>
                </c:pt>
                <c:pt idx="29">
                  <c:v>0.28559234779689002</c:v>
                </c:pt>
                <c:pt idx="30">
                  <c:v>0.27490647374579502</c:v>
                </c:pt>
                <c:pt idx="31">
                  <c:v>0.26642436499319999</c:v>
                </c:pt>
                <c:pt idx="32">
                  <c:v>0.26006617895599599</c:v>
                </c:pt>
                <c:pt idx="33">
                  <c:v>0.254909678796928</c:v>
                </c:pt>
                <c:pt idx="34">
                  <c:v>0.25008585606747802</c:v>
                </c:pt>
                <c:pt idx="35">
                  <c:v>0.245594710767644</c:v>
                </c:pt>
                <c:pt idx="36">
                  <c:v>0.24143624289742799</c:v>
                </c:pt>
                <c:pt idx="37">
                  <c:v>0.23761045245682899</c:v>
                </c:pt>
                <c:pt idx="38">
                  <c:v>0.23411733944584801</c:v>
                </c:pt>
                <c:pt idx="39">
                  <c:v>0.230956903864483</c:v>
                </c:pt>
                <c:pt idx="40">
                  <c:v>0.22812914571273599</c:v>
                </c:pt>
                <c:pt idx="41">
                  <c:v>0.22563406499060701</c:v>
                </c:pt>
                <c:pt idx="42">
                  <c:v>0.22347166169809399</c:v>
                </c:pt>
                <c:pt idx="43">
                  <c:v>0.22164193583519901</c:v>
                </c:pt>
                <c:pt idx="44">
                  <c:v>0.22014488740192101</c:v>
                </c:pt>
                <c:pt idx="45">
                  <c:v>0.21898051639826099</c:v>
                </c:pt>
                <c:pt idx="46">
                  <c:v>0.21814882282421799</c:v>
                </c:pt>
                <c:pt idx="47">
                  <c:v>0.217649806679792</c:v>
                </c:pt>
                <c:pt idx="48">
                  <c:v>0.217483467964983</c:v>
                </c:pt>
                <c:pt idx="49">
                  <c:v>0.217483467964983</c:v>
                </c:pt>
                <c:pt idx="50">
                  <c:v>0.22006690042960014</c:v>
                </c:pt>
                <c:pt idx="51">
                  <c:v>0.22396677028345346</c:v>
                </c:pt>
                <c:pt idx="52">
                  <c:v>0.2265825056288808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A-4CA8-9596-F4048637D0DD}"/>
            </c:ext>
          </c:extLst>
        </c:ser>
        <c:ser>
          <c:idx val="0"/>
          <c:order val="1"/>
          <c:tx>
            <c:strRef>
              <c:f>'Ac227 Dose 20 nCi decay actual'!$G$60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actual'!$G$61:$G$65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6A-4CA8-9596-F4048637D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09440"/>
        <c:axId val="526910976"/>
      </c:scatterChart>
      <c:valAx>
        <c:axId val="52690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10976"/>
        <c:crosses val="autoZero"/>
        <c:crossBetween val="midCat"/>
      </c:valAx>
      <c:valAx>
        <c:axId val="52691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09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actual'!$E$86:$E$167</c:f>
              <c:numCache>
                <c:formatCode>General</c:formatCode>
                <c:ptCount val="82"/>
                <c:pt idx="0">
                  <c:v>0</c:v>
                </c:pt>
                <c:pt idx="1">
                  <c:v>4.6035163546199804</c:v>
                </c:pt>
                <c:pt idx="2">
                  <c:v>4.1957611479365902</c:v>
                </c:pt>
                <c:pt idx="3">
                  <c:v>3.8924017324440099</c:v>
                </c:pt>
                <c:pt idx="4">
                  <c:v>3.60994422028124</c:v>
                </c:pt>
                <c:pt idx="5">
                  <c:v>2.6627400723049499</c:v>
                </c:pt>
                <c:pt idx="6">
                  <c:v>1.9236901268881199</c:v>
                </c:pt>
                <c:pt idx="7">
                  <c:v>1.3203538929087</c:v>
                </c:pt>
                <c:pt idx="8">
                  <c:v>0.85123409501180203</c:v>
                </c:pt>
                <c:pt idx="9">
                  <c:v>0.514833457842513</c:v>
                </c:pt>
                <c:pt idx="10">
                  <c:v>0.30965470604593198</c:v>
                </c:pt>
                <c:pt idx="11">
                  <c:v>0.23420056426715399</c:v>
                </c:pt>
                <c:pt idx="12">
                  <c:v>0.22326557319861001</c:v>
                </c:pt>
                <c:pt idx="13">
                  <c:v>0.20641348932140199</c:v>
                </c:pt>
                <c:pt idx="14">
                  <c:v>0.19034436056851201</c:v>
                </c:pt>
                <c:pt idx="15">
                  <c:v>0.17504728472426601</c:v>
                </c:pt>
                <c:pt idx="16">
                  <c:v>0.15525439664504301</c:v>
                </c:pt>
                <c:pt idx="17">
                  <c:v>0.13848577628643799</c:v>
                </c:pt>
                <c:pt idx="18">
                  <c:v>0.122861737766629</c:v>
                </c:pt>
                <c:pt idx="19">
                  <c:v>0.108360987695629</c:v>
                </c:pt>
                <c:pt idx="20">
                  <c:v>9.4962232683450998E-2</c:v>
                </c:pt>
                <c:pt idx="21">
                  <c:v>8.2644179340108495E-2</c:v>
                </c:pt>
                <c:pt idx="22">
                  <c:v>7.1385534275614601E-2</c:v>
                </c:pt>
                <c:pt idx="23">
                  <c:v>6.1165004099982698E-2</c:v>
                </c:pt>
                <c:pt idx="24">
                  <c:v>5.1961295423225903E-2</c:v>
                </c:pt>
                <c:pt idx="25">
                  <c:v>4.3753114855357503E-2</c:v>
                </c:pt>
                <c:pt idx="26">
                  <c:v>3.6519169006390802E-2</c:v>
                </c:pt>
                <c:pt idx="27">
                  <c:v>3.0238164486339002E-2</c:v>
                </c:pt>
                <c:pt idx="28">
                  <c:v>2.4888807905215301E-2</c:v>
                </c:pt>
                <c:pt idx="29">
                  <c:v>2.0449805873033002E-2</c:v>
                </c:pt>
                <c:pt idx="30">
                  <c:v>1.6899864999805302E-2</c:v>
                </c:pt>
                <c:pt idx="31">
                  <c:v>1.42176918955455E-2</c:v>
                </c:pt>
                <c:pt idx="32">
                  <c:v>1.23819931702668E-2</c:v>
                </c:pt>
                <c:pt idx="33">
                  <c:v>1.10067950669555E-2</c:v>
                </c:pt>
                <c:pt idx="34">
                  <c:v>9.7203194219222695E-3</c:v>
                </c:pt>
                <c:pt idx="35">
                  <c:v>8.5225662351672508E-3</c:v>
                </c:pt>
                <c:pt idx="36">
                  <c:v>7.41353550669037E-3</c:v>
                </c:pt>
                <c:pt idx="37">
                  <c:v>6.3932272364916401E-3</c:v>
                </c:pt>
                <c:pt idx="38">
                  <c:v>5.4616414245710603E-3</c:v>
                </c:pt>
                <c:pt idx="39">
                  <c:v>4.6187780709286402E-3</c:v>
                </c:pt>
                <c:pt idx="40">
                  <c:v>3.8646371755643601E-3</c:v>
                </c:pt>
                <c:pt idx="41">
                  <c:v>3.1992187384782302E-3</c:v>
                </c:pt>
                <c:pt idx="42">
                  <c:v>2.6225227596702598E-3</c:v>
                </c:pt>
                <c:pt idx="43">
                  <c:v>2.13454923914043E-3</c:v>
                </c:pt>
                <c:pt idx="44">
                  <c:v>1.7352981768887601E-3</c:v>
                </c:pt>
                <c:pt idx="45">
                  <c:v>1.42476957291523E-3</c:v>
                </c:pt>
                <c:pt idx="46">
                  <c:v>1.20296342721985E-3</c:v>
                </c:pt>
                <c:pt idx="47">
                  <c:v>1.0698797398026301E-3</c:v>
                </c:pt>
                <c:pt idx="48">
                  <c:v>1.0255185106635501E-3</c:v>
                </c:pt>
                <c:pt idx="49">
                  <c:v>1.0255185106635501E-3</c:v>
                </c:pt>
                <c:pt idx="50">
                  <c:v>1.0377003920649475E-3</c:v>
                </c:pt>
                <c:pt idx="51">
                  <c:v>1.0560897839655278E-3</c:v>
                </c:pt>
                <c:pt idx="52">
                  <c:v>1.0684239859204301E-3</c:v>
                </c:pt>
                <c:pt idx="53">
                  <c:v>1.1308915574718733E-3</c:v>
                </c:pt>
                <c:pt idx="54">
                  <c:v>1.1944952530119053E-3</c:v>
                </c:pt>
                <c:pt idx="55">
                  <c:v>1.259070739818222E-3</c:v>
                </c:pt>
                <c:pt idx="56">
                  <c:v>1.3242686064469382E-3</c:v>
                </c:pt>
                <c:pt idx="57">
                  <c:v>1.3900042297393732E-3</c:v>
                </c:pt>
                <c:pt idx="58">
                  <c:v>1.4559527663648682E-3</c:v>
                </c:pt>
                <c:pt idx="59">
                  <c:v>1.522131140882654E-3</c:v>
                </c:pt>
                <c:pt idx="60">
                  <c:v>1.5882265210792415E-3</c:v>
                </c:pt>
                <c:pt idx="61">
                  <c:v>1.6541504622819587E-3</c:v>
                </c:pt>
                <c:pt idx="62">
                  <c:v>1.9772294940614606E-3</c:v>
                </c:pt>
                <c:pt idx="63">
                  <c:v>2.281543845814144E-3</c:v>
                </c:pt>
                <c:pt idx="64">
                  <c:v>2.8131923857000773E-3</c:v>
                </c:pt>
                <c:pt idx="65">
                  <c:v>3.2329742670679073E-3</c:v>
                </c:pt>
                <c:pt idx="66">
                  <c:v>3.5508806690689367E-3</c:v>
                </c:pt>
                <c:pt idx="67">
                  <c:v>3.877025901021844E-3</c:v>
                </c:pt>
                <c:pt idx="68">
                  <c:v>4.1601530871011334E-3</c:v>
                </c:pt>
                <c:pt idx="69">
                  <c:v>4.272611764055116E-3</c:v>
                </c:pt>
                <c:pt idx="70">
                  <c:v>4.3139327719025882E-3</c:v>
                </c:pt>
                <c:pt idx="71">
                  <c:v>4.3244621123362742E-3</c:v>
                </c:pt>
                <c:pt idx="72">
                  <c:v>4.3233627224920374E-3</c:v>
                </c:pt>
                <c:pt idx="73">
                  <c:v>4.3168038652609151E-3</c:v>
                </c:pt>
                <c:pt idx="74">
                  <c:v>4.3086071922309906E-3</c:v>
                </c:pt>
                <c:pt idx="75">
                  <c:v>4.2905760985138585E-3</c:v>
                </c:pt>
                <c:pt idx="76">
                  <c:v>4.2665353274493265E-3</c:v>
                </c:pt>
                <c:pt idx="77">
                  <c:v>4.1328388023496414E-3</c:v>
                </c:pt>
                <c:pt idx="78">
                  <c:v>3.8775304369900185E-3</c:v>
                </c:pt>
                <c:pt idx="79">
                  <c:v>3.4131696809568887E-3</c:v>
                </c:pt>
                <c:pt idx="80">
                  <c:v>2.6500875864884127E-3</c:v>
                </c:pt>
                <c:pt idx="81">
                  <c:v>2.2013904822926048E-3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F1-4251-A688-6B602B730622}"/>
            </c:ext>
          </c:extLst>
        </c:ser>
        <c:ser>
          <c:idx val="0"/>
          <c:order val="1"/>
          <c:tx>
            <c:strRef>
              <c:f>'Ac227 Dose 20 nCi decay actual'!$E$60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actual'!$E$61:$E$65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F1-4251-A688-6B602B730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66784"/>
        <c:axId val="526968320"/>
      </c:scatterChart>
      <c:valAx>
        <c:axId val="52696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68320"/>
        <c:crossesAt val="1.0000000000000002E-2"/>
        <c:crossBetween val="midCat"/>
      </c:valAx>
      <c:valAx>
        <c:axId val="526968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667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actual'!$F$86:$F$167</c:f>
              <c:numCache>
                <c:formatCode>General</c:formatCode>
                <c:ptCount val="82"/>
                <c:pt idx="0">
                  <c:v>0</c:v>
                </c:pt>
                <c:pt idx="1">
                  <c:v>1.52992292218076</c:v>
                </c:pt>
                <c:pt idx="2">
                  <c:v>1.4777676309802501</c:v>
                </c:pt>
                <c:pt idx="3">
                  <c:v>1.44078283987633</c:v>
                </c:pt>
                <c:pt idx="4">
                  <c:v>1.41064377605511</c:v>
                </c:pt>
                <c:pt idx="5">
                  <c:v>1.4299764000580899</c:v>
                </c:pt>
                <c:pt idx="6">
                  <c:v>1.62273633875645</c:v>
                </c:pt>
                <c:pt idx="7">
                  <c:v>1.91694887676975</c:v>
                </c:pt>
                <c:pt idx="8">
                  <c:v>2.2517424545090101</c:v>
                </c:pt>
                <c:pt idx="9">
                  <c:v>2.5662455123852901</c:v>
                </c:pt>
                <c:pt idx="10">
                  <c:v>2.79958649080963</c:v>
                </c:pt>
                <c:pt idx="11">
                  <c:v>2.8908938301930598</c:v>
                </c:pt>
                <c:pt idx="12">
                  <c:v>2.8860074255450199</c:v>
                </c:pt>
                <c:pt idx="13">
                  <c:v>2.8587504663955401</c:v>
                </c:pt>
                <c:pt idx="14">
                  <c:v>2.8093358846968699</c:v>
                </c:pt>
                <c:pt idx="15">
                  <c:v>2.7397830469775699</c:v>
                </c:pt>
                <c:pt idx="16">
                  <c:v>2.61497530172851</c:v>
                </c:pt>
                <c:pt idx="17">
                  <c:v>2.4762047763467501</c:v>
                </c:pt>
                <c:pt idx="18">
                  <c:v>2.3174060441609199</c:v>
                </c:pt>
                <c:pt idx="19">
                  <c:v>2.1425231804221201</c:v>
                </c:pt>
                <c:pt idx="20">
                  <c:v>1.95550026038145</c:v>
                </c:pt>
                <c:pt idx="21">
                  <c:v>1.76028135928999</c:v>
                </c:pt>
                <c:pt idx="22">
                  <c:v>1.56081055239883</c:v>
                </c:pt>
                <c:pt idx="23">
                  <c:v>1.3610319149590699</c:v>
                </c:pt>
                <c:pt idx="24">
                  <c:v>1.1648895222218001</c:v>
                </c:pt>
                <c:pt idx="25">
                  <c:v>0.976327449438115</c:v>
                </c:pt>
                <c:pt idx="26">
                  <c:v>0.79928977185910299</c:v>
                </c:pt>
                <c:pt idx="27">
                  <c:v>0.63772056473585903</c:v>
                </c:pt>
                <c:pt idx="28">
                  <c:v>0.49556390331947398</c:v>
                </c:pt>
                <c:pt idx="29">
                  <c:v>0.37676386286104102</c:v>
                </c:pt>
                <c:pt idx="30">
                  <c:v>0.28526451861165197</c:v>
                </c:pt>
                <c:pt idx="31">
                  <c:v>0.2250099458224</c:v>
                </c:pt>
                <c:pt idx="32">
                  <c:v>0.19994421974437801</c:v>
                </c:pt>
                <c:pt idx="33">
                  <c:v>0.19398000286521</c:v>
                </c:pt>
                <c:pt idx="34">
                  <c:v>0.18840057417179501</c:v>
                </c:pt>
                <c:pt idx="35">
                  <c:v>0.18320593366413301</c:v>
                </c:pt>
                <c:pt idx="36">
                  <c:v>0.17839608134222301</c:v>
                </c:pt>
                <c:pt idx="37">
                  <c:v>0.173971017206066</c:v>
                </c:pt>
                <c:pt idx="38">
                  <c:v>0.16993074125566199</c:v>
                </c:pt>
                <c:pt idx="39">
                  <c:v>0.16627525349101099</c:v>
                </c:pt>
                <c:pt idx="40">
                  <c:v>0.16300455391211199</c:v>
                </c:pt>
                <c:pt idx="41">
                  <c:v>0.16011864251896599</c:v>
                </c:pt>
                <c:pt idx="42">
                  <c:v>0.157617519311573</c:v>
                </c:pt>
                <c:pt idx="43">
                  <c:v>0.15550118428993301</c:v>
                </c:pt>
                <c:pt idx="44">
                  <c:v>0.15376963745404501</c:v>
                </c:pt>
                <c:pt idx="45">
                  <c:v>0.152422878803911</c:v>
                </c:pt>
                <c:pt idx="46">
                  <c:v>0.15146090833952899</c:v>
                </c:pt>
                <c:pt idx="47">
                  <c:v>0.1508837260609</c:v>
                </c:pt>
                <c:pt idx="48">
                  <c:v>0.15069133196802301</c:v>
                </c:pt>
                <c:pt idx="49">
                  <c:v>0.15069133196802301</c:v>
                </c:pt>
                <c:pt idx="50">
                  <c:v>0.15248135712618938</c:v>
                </c:pt>
                <c:pt idx="51">
                  <c:v>0.15518352381627415</c:v>
                </c:pt>
                <c:pt idx="52">
                  <c:v>0.15699593120046093</c:v>
                </c:pt>
                <c:pt idx="53">
                  <c:v>0.1661750161843136</c:v>
                </c:pt>
                <c:pt idx="54">
                  <c:v>0.17552104504615684</c:v>
                </c:pt>
                <c:pt idx="55">
                  <c:v>0.1850098704726536</c:v>
                </c:pt>
                <c:pt idx="56">
                  <c:v>0.19459014938677849</c:v>
                </c:pt>
                <c:pt idx="57">
                  <c:v>0.20424944712610041</c:v>
                </c:pt>
                <c:pt idx="58">
                  <c:v>0.21394003069148881</c:v>
                </c:pt>
                <c:pt idx="59">
                  <c:v>0.22366438700477581</c:v>
                </c:pt>
                <c:pt idx="60">
                  <c:v>0.23337654799961949</c:v>
                </c:pt>
                <c:pt idx="61">
                  <c:v>0.24306351747420388</c:v>
                </c:pt>
                <c:pt idx="62">
                  <c:v>0.29053726770255539</c:v>
                </c:pt>
                <c:pt idx="63">
                  <c:v>0.33525370580265923</c:v>
                </c:pt>
                <c:pt idx="64">
                  <c:v>0.41337499350367646</c:v>
                </c:pt>
                <c:pt idx="65">
                  <c:v>0.475058415286508</c:v>
                </c:pt>
                <c:pt idx="66">
                  <c:v>0.52177209101304367</c:v>
                </c:pt>
                <c:pt idx="67">
                  <c:v>0.56969639360432822</c:v>
                </c:pt>
                <c:pt idx="68">
                  <c:v>0.61129955565650851</c:v>
                </c:pt>
                <c:pt idx="69">
                  <c:v>0.62782441371157394</c:v>
                </c:pt>
                <c:pt idx="70">
                  <c:v>0.63389618876590026</c:v>
                </c:pt>
                <c:pt idx="71">
                  <c:v>0.6354433869083016</c:v>
                </c:pt>
                <c:pt idx="72">
                  <c:v>0.63528184080429906</c:v>
                </c:pt>
                <c:pt idx="73">
                  <c:v>0.63431807182103006</c:v>
                </c:pt>
                <c:pt idx="74">
                  <c:v>0.63311363956189259</c:v>
                </c:pt>
                <c:pt idx="75">
                  <c:v>0.63046412178057343</c:v>
                </c:pt>
                <c:pt idx="76">
                  <c:v>0.62693153238742005</c:v>
                </c:pt>
                <c:pt idx="77">
                  <c:v>0.60728595092079984</c:v>
                </c:pt>
                <c:pt idx="78">
                  <c:v>0.56977053092733054</c:v>
                </c:pt>
                <c:pt idx="79">
                  <c:v>0.50153661792362081</c:v>
                </c:pt>
                <c:pt idx="80">
                  <c:v>0.38940811315192203</c:v>
                </c:pt>
                <c:pt idx="81">
                  <c:v>0.32347584222907766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3-45CD-9841-940261E5F613}"/>
            </c:ext>
          </c:extLst>
        </c:ser>
        <c:ser>
          <c:idx val="0"/>
          <c:order val="1"/>
          <c:tx>
            <c:strRef>
              <c:f>'Ac227 Dose 20 nCi decay actual'!$F$60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actual'!$F$61:$F$65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3-45CD-9841-940261E5F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21792"/>
        <c:axId val="527131776"/>
      </c:scatterChart>
      <c:valAx>
        <c:axId val="5271217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31776"/>
        <c:crossesAt val="1.0000000000000002E-2"/>
        <c:crossBetween val="midCat"/>
      </c:valAx>
      <c:valAx>
        <c:axId val="527131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2179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actual'!$H$86:$H$167</c:f>
              <c:numCache>
                <c:formatCode>General</c:formatCode>
                <c:ptCount val="82"/>
                <c:pt idx="0">
                  <c:v>0</c:v>
                </c:pt>
                <c:pt idx="1">
                  <c:v>2.19273220018697</c:v>
                </c:pt>
                <c:pt idx="2">
                  <c:v>2.1214920423537702</c:v>
                </c:pt>
                <c:pt idx="3">
                  <c:v>2.0683121512319298</c:v>
                </c:pt>
                <c:pt idx="4">
                  <c:v>2.0191103383534599</c:v>
                </c:pt>
                <c:pt idx="5">
                  <c:v>1.8667716397070999</c:v>
                </c:pt>
                <c:pt idx="6">
                  <c:v>1.76265118514938</c:v>
                </c:pt>
                <c:pt idx="7">
                  <c:v>1.68509081550774</c:v>
                </c:pt>
                <c:pt idx="8">
                  <c:v>1.62557233275978</c:v>
                </c:pt>
                <c:pt idx="9">
                  <c:v>1.5755775388830899</c:v>
                </c:pt>
                <c:pt idx="10">
                  <c:v>1.52658823585527</c:v>
                </c:pt>
                <c:pt idx="11">
                  <c:v>1.47008622565392</c:v>
                </c:pt>
                <c:pt idx="12">
                  <c:v>1.4077771845641001</c:v>
                </c:pt>
                <c:pt idx="13">
                  <c:v>1.3113638025031</c:v>
                </c:pt>
                <c:pt idx="14">
                  <c:v>1.2189886772823399</c:v>
                </c:pt>
                <c:pt idx="15">
                  <c:v>1.13065180890184</c:v>
                </c:pt>
                <c:pt idx="16">
                  <c:v>1.01578233112563</c:v>
                </c:pt>
                <c:pt idx="17">
                  <c:v>0.91798079827579004</c:v>
                </c:pt>
                <c:pt idx="18">
                  <c:v>0.82648904173884397</c:v>
                </c:pt>
                <c:pt idx="19">
                  <c:v>0.74130706151479098</c:v>
                </c:pt>
                <c:pt idx="20">
                  <c:v>0.66243485760362997</c:v>
                </c:pt>
                <c:pt idx="21">
                  <c:v>0.58987243000536205</c:v>
                </c:pt>
                <c:pt idx="22">
                  <c:v>0.52361977871998699</c:v>
                </c:pt>
                <c:pt idx="23">
                  <c:v>0.46367690374750498</c:v>
                </c:pt>
                <c:pt idx="24">
                  <c:v>0.41004380508791599</c:v>
                </c:pt>
                <c:pt idx="25">
                  <c:v>0.36272048274121899</c:v>
                </c:pt>
                <c:pt idx="26">
                  <c:v>0.32170693670741601</c:v>
                </c:pt>
                <c:pt idx="27">
                  <c:v>0.28700316698650502</c:v>
                </c:pt>
                <c:pt idx="28">
                  <c:v>0.25860917357848701</c:v>
                </c:pt>
                <c:pt idx="29">
                  <c:v>0.236524956483362</c:v>
                </c:pt>
                <c:pt idx="30">
                  <c:v>0.22075051570113</c:v>
                </c:pt>
                <c:pt idx="31">
                  <c:v>0.21128585123179</c:v>
                </c:pt>
                <c:pt idx="32">
                  <c:v>0.20813096307534401</c:v>
                </c:pt>
                <c:pt idx="33">
                  <c:v>0.208212714594877</c:v>
                </c:pt>
                <c:pt idx="34">
                  <c:v>0.208457969153474</c:v>
                </c:pt>
                <c:pt idx="35">
                  <c:v>0.20886672675113599</c:v>
                </c:pt>
                <c:pt idx="36">
                  <c:v>0.20943898738786301</c:v>
                </c:pt>
                <c:pt idx="37">
                  <c:v>0.21017475106365499</c:v>
                </c:pt>
                <c:pt idx="38">
                  <c:v>0.21107401777851201</c:v>
                </c:pt>
                <c:pt idx="39">
                  <c:v>0.21213678753243401</c:v>
                </c:pt>
                <c:pt idx="40">
                  <c:v>0.21336306032541999</c:v>
                </c:pt>
                <c:pt idx="41">
                  <c:v>0.21475283615747101</c:v>
                </c:pt>
                <c:pt idx="42">
                  <c:v>0.21630611502858799</c:v>
                </c:pt>
                <c:pt idx="43">
                  <c:v>0.218022896938769</c:v>
                </c:pt>
                <c:pt idx="44">
                  <c:v>0.219903181888015</c:v>
                </c:pt>
                <c:pt idx="45">
                  <c:v>0.22194696987632601</c:v>
                </c:pt>
                <c:pt idx="46">
                  <c:v>0.224154260903702</c:v>
                </c:pt>
                <c:pt idx="47">
                  <c:v>0.226525054970142</c:v>
                </c:pt>
                <c:pt idx="48">
                  <c:v>0.22905935207564801</c:v>
                </c:pt>
                <c:pt idx="49">
                  <c:v>0.22905935207564801</c:v>
                </c:pt>
                <c:pt idx="50">
                  <c:v>0.23178029161194269</c:v>
                </c:pt>
                <c:pt idx="51">
                  <c:v>0.23588773789400594</c:v>
                </c:pt>
                <c:pt idx="52">
                  <c:v>0.23864269968044124</c:v>
                </c:pt>
                <c:pt idx="53">
                  <c:v>0.25259542829189696</c:v>
                </c:pt>
                <c:pt idx="54">
                  <c:v>0.2668019210450992</c:v>
                </c:pt>
                <c:pt idx="55">
                  <c:v>0.28122547265730147</c:v>
                </c:pt>
                <c:pt idx="56">
                  <c:v>0.29578803874596743</c:v>
                </c:pt>
                <c:pt idx="57">
                  <c:v>0.31047071792053577</c:v>
                </c:pt>
                <c:pt idx="58">
                  <c:v>0.32520095332116133</c:v>
                </c:pt>
                <c:pt idx="59">
                  <c:v>0.33998252520976163</c:v>
                </c:pt>
                <c:pt idx="60">
                  <c:v>0.35474555952420606</c:v>
                </c:pt>
                <c:pt idx="61">
                  <c:v>0.36947030130229147</c:v>
                </c:pt>
                <c:pt idx="62">
                  <c:v>0.44163308814536545</c:v>
                </c:pt>
                <c:pt idx="63">
                  <c:v>0.50960460451973877</c:v>
                </c:pt>
                <c:pt idx="64">
                  <c:v>0.62835338263729856</c:v>
                </c:pt>
                <c:pt idx="65">
                  <c:v>0.72211567435546142</c:v>
                </c:pt>
                <c:pt idx="66">
                  <c:v>0.79312310494385641</c:v>
                </c:pt>
                <c:pt idx="67">
                  <c:v>0.86597075687493363</c:v>
                </c:pt>
                <c:pt idx="68">
                  <c:v>0.92920991747902726</c:v>
                </c:pt>
                <c:pt idx="69">
                  <c:v>0.95432863684928659</c:v>
                </c:pt>
                <c:pt idx="70">
                  <c:v>0.96355807852804343</c:v>
                </c:pt>
                <c:pt idx="71">
                  <c:v>0.96590990725901726</c:v>
                </c:pt>
                <c:pt idx="72">
                  <c:v>0.96566434803918744</c:v>
                </c:pt>
                <c:pt idx="73">
                  <c:v>0.96419936464581568</c:v>
                </c:pt>
                <c:pt idx="74">
                  <c:v>0.96236855945421007</c:v>
                </c:pt>
                <c:pt idx="75">
                  <c:v>0.95834114249282409</c:v>
                </c:pt>
                <c:pt idx="76">
                  <c:v>0.95297140670923741</c:v>
                </c:pt>
                <c:pt idx="77">
                  <c:v>0.92310901115453969</c:v>
                </c:pt>
                <c:pt idx="78">
                  <c:v>0.86608344980126029</c:v>
                </c:pt>
                <c:pt idx="79">
                  <c:v>0.76236404074107289</c:v>
                </c:pt>
                <c:pt idx="80">
                  <c:v>0.59192236823885647</c:v>
                </c:pt>
                <c:pt idx="81">
                  <c:v>0.49170158538939851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8-4619-ACF8-A29A394425B2}"/>
            </c:ext>
          </c:extLst>
        </c:ser>
        <c:ser>
          <c:idx val="0"/>
          <c:order val="1"/>
          <c:tx>
            <c:strRef>
              <c:f>'Ac227 Dose 20 nCi decay actual'!$H$60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actual'!$H$61:$H$65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8-4619-ACF8-A29A39442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74656"/>
        <c:axId val="527184640"/>
      </c:scatterChart>
      <c:valAx>
        <c:axId val="5271746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84640"/>
        <c:crossesAt val="1.0000000000000002E-2"/>
        <c:crossBetween val="midCat"/>
      </c:valAx>
      <c:valAx>
        <c:axId val="527184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746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actual'!$I$86:$I$167</c:f>
              <c:numCache>
                <c:formatCode>General</c:formatCode>
                <c:ptCount val="82"/>
                <c:pt idx="0">
                  <c:v>0</c:v>
                </c:pt>
                <c:pt idx="1">
                  <c:v>1.8583697998956501</c:v>
                </c:pt>
                <c:pt idx="2">
                  <c:v>1.9824862080672501</c:v>
                </c:pt>
                <c:pt idx="3">
                  <c:v>2.0773016086807301</c:v>
                </c:pt>
                <c:pt idx="4">
                  <c:v>2.1575919152638199</c:v>
                </c:pt>
                <c:pt idx="5">
                  <c:v>2.2022350144426301</c:v>
                </c:pt>
                <c:pt idx="6">
                  <c:v>2.1198166751314398</c:v>
                </c:pt>
                <c:pt idx="7">
                  <c:v>1.9913552157921699</c:v>
                </c:pt>
                <c:pt idx="8">
                  <c:v>1.84033357219805</c:v>
                </c:pt>
                <c:pt idx="9">
                  <c:v>1.69023468012233</c:v>
                </c:pt>
                <c:pt idx="10">
                  <c:v>1.5645414753382501</c:v>
                </c:pt>
                <c:pt idx="11">
                  <c:v>1.4867368936190799</c:v>
                </c:pt>
                <c:pt idx="12">
                  <c:v>1.4415166546838001</c:v>
                </c:pt>
                <c:pt idx="13">
                  <c:v>1.3724780761720099</c:v>
                </c:pt>
                <c:pt idx="14">
                  <c:v>1.3073873592714</c:v>
                </c:pt>
                <c:pt idx="15">
                  <c:v>1.24609517126905</c:v>
                </c:pt>
                <c:pt idx="16">
                  <c:v>1.16774638687221</c:v>
                </c:pt>
                <c:pt idx="17">
                  <c:v>1.10218051642087</c:v>
                </c:pt>
                <c:pt idx="18">
                  <c:v>1.0417040175539001</c:v>
                </c:pt>
                <c:pt idx="19">
                  <c:v>0.98602522481641797</c:v>
                </c:pt>
                <c:pt idx="20">
                  <c:v>0.93485247275354</c:v>
                </c:pt>
                <c:pt idx="21">
                  <c:v>0.88789409591037805</c:v>
                </c:pt>
                <c:pt idx="22">
                  <c:v>0.84485842883204698</c:v>
                </c:pt>
                <c:pt idx="23">
                  <c:v>0.80545380606366002</c:v>
                </c:pt>
                <c:pt idx="24">
                  <c:v>0.76938856215033102</c:v>
                </c:pt>
                <c:pt idx="25">
                  <c:v>0.73637103163717199</c:v>
                </c:pt>
                <c:pt idx="26">
                  <c:v>0.70610954906929901</c:v>
                </c:pt>
                <c:pt idx="27">
                  <c:v>0.67831244899182597</c:v>
                </c:pt>
                <c:pt idx="28">
                  <c:v>0.65268806594986395</c:v>
                </c:pt>
                <c:pt idx="29">
                  <c:v>0.62894473448852894</c:v>
                </c:pt>
                <c:pt idx="30">
                  <c:v>0.60679078915293405</c:v>
                </c:pt>
                <c:pt idx="31">
                  <c:v>0.58593456448819203</c:v>
                </c:pt>
                <c:pt idx="32">
                  <c:v>0.56608439503941899</c:v>
                </c:pt>
                <c:pt idx="33">
                  <c:v>0.54724766774467903</c:v>
                </c:pt>
                <c:pt idx="34">
                  <c:v>0.52962621317863301</c:v>
                </c:pt>
                <c:pt idx="35">
                  <c:v>0.51322003134127903</c:v>
                </c:pt>
                <c:pt idx="36">
                  <c:v>0.49802912223261903</c:v>
                </c:pt>
                <c:pt idx="37">
                  <c:v>0.48405348585265101</c:v>
                </c:pt>
                <c:pt idx="38">
                  <c:v>0.47129312220137598</c:v>
                </c:pt>
                <c:pt idx="39">
                  <c:v>0.45974803127879399</c:v>
                </c:pt>
                <c:pt idx="40">
                  <c:v>0.44941821308490398</c:v>
                </c:pt>
                <c:pt idx="41">
                  <c:v>0.44030366761970802</c:v>
                </c:pt>
                <c:pt idx="42">
                  <c:v>0.43240439488320398</c:v>
                </c:pt>
                <c:pt idx="43">
                  <c:v>0.42572039487539398</c:v>
                </c:pt>
                <c:pt idx="44">
                  <c:v>0.42025166759627602</c:v>
                </c:pt>
                <c:pt idx="45">
                  <c:v>0.415998213045851</c:v>
                </c:pt>
                <c:pt idx="46">
                  <c:v>0.41296003122411901</c:v>
                </c:pt>
                <c:pt idx="47">
                  <c:v>0.411137122131079</c:v>
                </c:pt>
                <c:pt idx="48">
                  <c:v>0.41052948576673298</c:v>
                </c:pt>
                <c:pt idx="49">
                  <c:v>0.41052948576673298</c:v>
                </c:pt>
                <c:pt idx="50">
                  <c:v>0.41540606425399124</c:v>
                </c:pt>
                <c:pt idx="51">
                  <c:v>0.42276759651499685</c:v>
                </c:pt>
                <c:pt idx="52">
                  <c:v>0.42770515106251328</c:v>
                </c:pt>
                <c:pt idx="53">
                  <c:v>0.45271179868461953</c:v>
                </c:pt>
                <c:pt idx="54">
                  <c:v>0.47817325272119093</c:v>
                </c:pt>
                <c:pt idx="55">
                  <c:v>0.50402372847182431</c:v>
                </c:pt>
                <c:pt idx="56">
                  <c:v>0.53012335162036839</c:v>
                </c:pt>
                <c:pt idx="57">
                  <c:v>0.55643824632601124</c:v>
                </c:pt>
                <c:pt idx="58">
                  <c:v>0.58283837323392551</c:v>
                </c:pt>
                <c:pt idx="59">
                  <c:v>0.60933050748324891</c:v>
                </c:pt>
                <c:pt idx="60">
                  <c:v>0.635789417938317</c:v>
                </c:pt>
                <c:pt idx="61">
                  <c:v>0.66217969895251017</c:v>
                </c:pt>
                <c:pt idx="62">
                  <c:v>0.79151278012003967</c:v>
                </c:pt>
                <c:pt idx="63">
                  <c:v>0.91333409591045978</c:v>
                </c:pt>
                <c:pt idx="64">
                  <c:v>1.1261604851160389</c:v>
                </c:pt>
                <c:pt idx="65">
                  <c:v>1.2942050772908025</c:v>
                </c:pt>
                <c:pt idx="66">
                  <c:v>1.4214674819947311</c:v>
                </c:pt>
                <c:pt idx="67">
                  <c:v>1.5520280062238505</c:v>
                </c:pt>
                <c:pt idx="68">
                  <c:v>1.6653678015557807</c:v>
                </c:pt>
                <c:pt idx="69">
                  <c:v>1.7103865918943904</c:v>
                </c:pt>
                <c:pt idx="70">
                  <c:v>1.726927972597514</c:v>
                </c:pt>
                <c:pt idx="71">
                  <c:v>1.731143015689137</c:v>
                </c:pt>
                <c:pt idx="72">
                  <c:v>1.7307029144693942</c:v>
                </c:pt>
                <c:pt idx="73">
                  <c:v>1.7280773116564645</c:v>
                </c:pt>
                <c:pt idx="74">
                  <c:v>1.7247960681401522</c:v>
                </c:pt>
                <c:pt idx="75">
                  <c:v>1.7175779676821539</c:v>
                </c:pt>
                <c:pt idx="76">
                  <c:v>1.7079541088439825</c:v>
                </c:pt>
                <c:pt idx="77">
                  <c:v>1.6544335091402684</c:v>
                </c:pt>
                <c:pt idx="78">
                  <c:v>1.552229979069208</c:v>
                </c:pt>
                <c:pt idx="79">
                  <c:v>1.3663398362757981</c:v>
                </c:pt>
                <c:pt idx="80">
                  <c:v>1.0608673395997035</c:v>
                </c:pt>
                <c:pt idx="81">
                  <c:v>0.88124757697704703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3F-4BE7-A6D4-CB8C6B681FD4}"/>
            </c:ext>
          </c:extLst>
        </c:ser>
        <c:ser>
          <c:idx val="0"/>
          <c:order val="1"/>
          <c:tx>
            <c:strRef>
              <c:f>'Ac227 Dose 20 nCi decay actual'!$I$60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actual'!$I$61:$I$65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3F-4BE7-A6D4-CB8C6B681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99616"/>
        <c:axId val="527209600"/>
      </c:scatterChart>
      <c:valAx>
        <c:axId val="5271996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209600"/>
        <c:crossesAt val="1.0000000000000002E-2"/>
        <c:crossBetween val="midCat"/>
      </c:valAx>
      <c:valAx>
        <c:axId val="52720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996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actual'!$J$86:$J$167</c:f>
              <c:numCache>
                <c:formatCode>General</c:formatCode>
                <c:ptCount val="82"/>
                <c:pt idx="0">
                  <c:v>0</c:v>
                </c:pt>
                <c:pt idx="1">
                  <c:v>7.0104461899652</c:v>
                </c:pt>
                <c:pt idx="2">
                  <c:v>7.3613756054711201</c:v>
                </c:pt>
                <c:pt idx="3">
                  <c:v>7.6168501278945797</c:v>
                </c:pt>
                <c:pt idx="4">
                  <c:v>7.8645543461633798</c:v>
                </c:pt>
                <c:pt idx="5">
                  <c:v>8.9772810247044603</c:v>
                </c:pt>
                <c:pt idx="6">
                  <c:v>9.9151330037225094</c:v>
                </c:pt>
                <c:pt idx="7">
                  <c:v>10.6824664411009</c:v>
                </c:pt>
                <c:pt idx="8">
                  <c:v>11.2792813368397</c:v>
                </c:pt>
                <c:pt idx="9">
                  <c:v>11.705577690938799</c:v>
                </c:pt>
                <c:pt idx="10">
                  <c:v>11.961355503398201</c:v>
                </c:pt>
                <c:pt idx="11">
                  <c:v>12.046614774218099</c:v>
                </c:pt>
                <c:pt idx="12">
                  <c:v>12.046419476237</c:v>
                </c:pt>
                <c:pt idx="13">
                  <c:v>12.0452945598661</c:v>
                </c:pt>
                <c:pt idx="14">
                  <c:v>12.0431697178322</c:v>
                </c:pt>
                <c:pt idx="15">
                  <c:v>12.0400449501353</c:v>
                </c:pt>
                <c:pt idx="16">
                  <c:v>12.0341157034304</c:v>
                </c:pt>
                <c:pt idx="17">
                  <c:v>12.0270849761124</c:v>
                </c:pt>
                <c:pt idx="18">
                  <c:v>12.018491864945799</c:v>
                </c:pt>
                <c:pt idx="19">
                  <c:v>12.0083363699309</c:v>
                </c:pt>
                <c:pt idx="20">
                  <c:v>11.9966184910674</c:v>
                </c:pt>
                <c:pt idx="21">
                  <c:v>11.983338228355599</c:v>
                </c:pt>
                <c:pt idx="22">
                  <c:v>11.968495581795199</c:v>
                </c:pt>
                <c:pt idx="23">
                  <c:v>11.9520905513864</c:v>
                </c:pt>
                <c:pt idx="24">
                  <c:v>11.9341231371292</c:v>
                </c:pt>
                <c:pt idx="25">
                  <c:v>11.914593339023501</c:v>
                </c:pt>
                <c:pt idx="26">
                  <c:v>11.8935011570693</c:v>
                </c:pt>
                <c:pt idx="27">
                  <c:v>11.8708465912667</c:v>
                </c:pt>
                <c:pt idx="28">
                  <c:v>11.8466296416156</c:v>
                </c:pt>
                <c:pt idx="29">
                  <c:v>11.820850308116</c:v>
                </c:pt>
                <c:pt idx="30">
                  <c:v>11.793508590768001</c:v>
                </c:pt>
                <c:pt idx="31">
                  <c:v>11.7646044895716</c:v>
                </c:pt>
                <c:pt idx="32">
                  <c:v>11.734138004526701</c:v>
                </c:pt>
                <c:pt idx="33">
                  <c:v>11.6943212525204</c:v>
                </c:pt>
                <c:pt idx="34">
                  <c:v>11.6380775726421</c:v>
                </c:pt>
                <c:pt idx="35">
                  <c:v>11.566473798194799</c:v>
                </c:pt>
                <c:pt idx="36">
                  <c:v>11.4805767624817</c:v>
                </c:pt>
                <c:pt idx="37">
                  <c:v>11.3814532988059</c:v>
                </c:pt>
                <c:pt idx="38">
                  <c:v>11.270170240470501</c:v>
                </c:pt>
                <c:pt idx="39">
                  <c:v>11.1477944207787</c:v>
                </c:pt>
                <c:pt idx="40">
                  <c:v>11.015392673033601</c:v>
                </c:pt>
                <c:pt idx="41">
                  <c:v>10.8740318305383</c:v>
                </c:pt>
                <c:pt idx="42">
                  <c:v>10.724778726596</c:v>
                </c:pt>
                <c:pt idx="43">
                  <c:v>10.5687001945098</c:v>
                </c:pt>
                <c:pt idx="44">
                  <c:v>10.4068630675827</c:v>
                </c:pt>
                <c:pt idx="45">
                  <c:v>10.240334179118101</c:v>
                </c:pt>
                <c:pt idx="46">
                  <c:v>10.070180362418901</c:v>
                </c:pt>
                <c:pt idx="47">
                  <c:v>9.8974684507883897</c:v>
                </c:pt>
                <c:pt idx="48">
                  <c:v>9.7232652775296007</c:v>
                </c:pt>
                <c:pt idx="49">
                  <c:v>9.7232652775296007</c:v>
                </c:pt>
                <c:pt idx="50">
                  <c:v>9.8387655471137645</c:v>
                </c:pt>
                <c:pt idx="51">
                  <c:v>10.01312118660983</c:v>
                </c:pt>
                <c:pt idx="52">
                  <c:v>10.130065655526868</c:v>
                </c:pt>
                <c:pt idx="53">
                  <c:v>10.722340454198946</c:v>
                </c:pt>
                <c:pt idx="54">
                  <c:v>11.325387203659185</c:v>
                </c:pt>
                <c:pt idx="55">
                  <c:v>11.93764781340397</c:v>
                </c:pt>
                <c:pt idx="56">
                  <c:v>12.555809403046872</c:v>
                </c:pt>
                <c:pt idx="57">
                  <c:v>13.179069633661857</c:v>
                </c:pt>
                <c:pt idx="58">
                  <c:v>13.804348562912642</c:v>
                </c:pt>
                <c:pt idx="59">
                  <c:v>14.431806657896987</c:v>
                </c:pt>
                <c:pt idx="60">
                  <c:v>15.058477857478524</c:v>
                </c:pt>
                <c:pt idx="61">
                  <c:v>15.683523589748665</c:v>
                </c:pt>
                <c:pt idx="62">
                  <c:v>18.746738050467584</c:v>
                </c:pt>
                <c:pt idx="63">
                  <c:v>21.632038646296177</c:v>
                </c:pt>
                <c:pt idx="64">
                  <c:v>26.672766564876049</c:v>
                </c:pt>
                <c:pt idx="65">
                  <c:v>30.652851320829296</c:v>
                </c:pt>
                <c:pt idx="66">
                  <c:v>33.667022442987708</c:v>
                </c:pt>
                <c:pt idx="67">
                  <c:v>36.759308517110014</c:v>
                </c:pt>
                <c:pt idx="68">
                  <c:v>39.443726895621936</c:v>
                </c:pt>
                <c:pt idx="69">
                  <c:v>40.509983172240553</c:v>
                </c:pt>
                <c:pt idx="70">
                  <c:v>40.901760713706764</c:v>
                </c:pt>
                <c:pt idx="71">
                  <c:v>41.001592719828132</c:v>
                </c:pt>
                <c:pt idx="72">
                  <c:v>40.991169057078231</c:v>
                </c:pt>
                <c:pt idx="73">
                  <c:v>40.928982457701906</c:v>
                </c:pt>
                <c:pt idx="74">
                  <c:v>40.851267208845442</c:v>
                </c:pt>
                <c:pt idx="75">
                  <c:v>40.680308707723661</c:v>
                </c:pt>
                <c:pt idx="76">
                  <c:v>40.45237055535862</c:v>
                </c:pt>
                <c:pt idx="77">
                  <c:v>39.184751524877157</c:v>
                </c:pt>
                <c:pt idx="78">
                  <c:v>36.764092182162962</c:v>
                </c:pt>
                <c:pt idx="79">
                  <c:v>32.361341019277681</c:v>
                </c:pt>
                <c:pt idx="80">
                  <c:v>25.126318388385243</c:v>
                </c:pt>
                <c:pt idx="81">
                  <c:v>20.872079261553413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8-4B9D-9D98-052585E13405}"/>
            </c:ext>
          </c:extLst>
        </c:ser>
        <c:ser>
          <c:idx val="0"/>
          <c:order val="1"/>
          <c:tx>
            <c:strRef>
              <c:f>'Ac227 Dose 20 nCi decay actual'!$J$60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actual'!$J$61:$J$65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48-4B9D-9D98-052585E13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26208"/>
        <c:axId val="527332096"/>
      </c:scatterChart>
      <c:valAx>
        <c:axId val="527326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32096"/>
        <c:crossesAt val="1.0000000000000002E-2"/>
        <c:crossBetween val="midCat"/>
      </c:valAx>
      <c:valAx>
        <c:axId val="52733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26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actual'!$K$86:$K$167</c:f>
              <c:numCache>
                <c:formatCode>General</c:formatCode>
                <c:ptCount val="82"/>
                <c:pt idx="0">
                  <c:v>0</c:v>
                </c:pt>
                <c:pt idx="1">
                  <c:v>2.66977239080859</c:v>
                </c:pt>
                <c:pt idx="2">
                  <c:v>3.0420841550143898</c:v>
                </c:pt>
                <c:pt idx="3">
                  <c:v>3.32353953845525</c:v>
                </c:pt>
                <c:pt idx="4">
                  <c:v>3.57777393104706</c:v>
                </c:pt>
                <c:pt idx="5">
                  <c:v>4.20682051530033</c:v>
                </c:pt>
                <c:pt idx="6">
                  <c:v>4.6458185404616597</c:v>
                </c:pt>
                <c:pt idx="7">
                  <c:v>5.0049987428663796</c:v>
                </c:pt>
                <c:pt idx="8">
                  <c:v>5.2843611225144898</c:v>
                </c:pt>
                <c:pt idx="9">
                  <c:v>5.4839056794059999</c:v>
                </c:pt>
                <c:pt idx="10">
                  <c:v>5.6036324135409101</c:v>
                </c:pt>
                <c:pt idx="11">
                  <c:v>5.6435413249192097</c:v>
                </c:pt>
                <c:pt idx="12">
                  <c:v>5.6393644828643099</c:v>
                </c:pt>
                <c:pt idx="13">
                  <c:v>5.6160715798088701</c:v>
                </c:pt>
                <c:pt idx="14">
                  <c:v>5.5738580070083401</c:v>
                </c:pt>
                <c:pt idx="15">
                  <c:v>5.5144635961634103</c:v>
                </c:pt>
                <c:pt idx="16">
                  <c:v>5.4079391154496603</c:v>
                </c:pt>
                <c:pt idx="17">
                  <c:v>5.2895716592498099</c:v>
                </c:pt>
                <c:pt idx="18">
                  <c:v>5.15421365909783</c:v>
                </c:pt>
                <c:pt idx="19">
                  <c:v>5.0052632237841399</c:v>
                </c:pt>
                <c:pt idx="20">
                  <c:v>4.84611846209918</c:v>
                </c:pt>
                <c:pt idx="21">
                  <c:v>4.6801774828333604</c:v>
                </c:pt>
                <c:pt idx="22">
                  <c:v>4.5108383947771102</c:v>
                </c:pt>
                <c:pt idx="23">
                  <c:v>4.3414993067208698</c:v>
                </c:pt>
                <c:pt idx="24">
                  <c:v>4.1755583274550503</c:v>
                </c:pt>
                <c:pt idx="25">
                  <c:v>4.0164135657700903</c:v>
                </c:pt>
                <c:pt idx="26">
                  <c:v>3.8674631304564002</c:v>
                </c:pt>
                <c:pt idx="27">
                  <c:v>3.7321051303044199</c:v>
                </c:pt>
                <c:pt idx="28">
                  <c:v>3.6137376741045699</c:v>
                </c:pt>
                <c:pt idx="29">
                  <c:v>3.51575887064728</c:v>
                </c:pt>
                <c:pt idx="30">
                  <c:v>3.4415668287229702</c:v>
                </c:pt>
                <c:pt idx="31">
                  <c:v>3.3945596571220702</c:v>
                </c:pt>
                <c:pt idx="32">
                  <c:v>3.3781354646350099</c:v>
                </c:pt>
                <c:pt idx="33">
                  <c:v>3.3782149285957801</c:v>
                </c:pt>
                <c:pt idx="34">
                  <c:v>3.3784533204781</c:v>
                </c:pt>
                <c:pt idx="35">
                  <c:v>3.37885064028195</c:v>
                </c:pt>
                <c:pt idx="36">
                  <c:v>3.37940688800734</c:v>
                </c:pt>
                <c:pt idx="37">
                  <c:v>3.3801220636542699</c:v>
                </c:pt>
                <c:pt idx="38">
                  <c:v>3.38099616722275</c:v>
                </c:pt>
                <c:pt idx="39">
                  <c:v>3.3820291987127602</c:v>
                </c:pt>
                <c:pt idx="40">
                  <c:v>3.3832211581243201</c:v>
                </c:pt>
                <c:pt idx="41">
                  <c:v>3.3845720454574102</c:v>
                </c:pt>
                <c:pt idx="42">
                  <c:v>3.38608186071205</c:v>
                </c:pt>
                <c:pt idx="43">
                  <c:v>3.3877506038882301</c:v>
                </c:pt>
                <c:pt idx="44">
                  <c:v>3.3895782749859502</c:v>
                </c:pt>
                <c:pt idx="45">
                  <c:v>3.3915648740052098</c:v>
                </c:pt>
                <c:pt idx="46">
                  <c:v>3.3937104009460102</c:v>
                </c:pt>
                <c:pt idx="47">
                  <c:v>3.3960148558083501</c:v>
                </c:pt>
                <c:pt idx="48">
                  <c:v>3.3984782385922299</c:v>
                </c:pt>
                <c:pt idx="49">
                  <c:v>3.3984782385922299</c:v>
                </c:pt>
                <c:pt idx="50">
                  <c:v>3.4388479232125233</c:v>
                </c:pt>
                <c:pt idx="51">
                  <c:v>3.4997887522128974</c:v>
                </c:pt>
                <c:pt idx="52">
                  <c:v>3.5406632137640748</c:v>
                </c:pt>
                <c:pt idx="53">
                  <c:v>3.747675257259925</c:v>
                </c:pt>
                <c:pt idx="54">
                  <c:v>3.9584523158300167</c:v>
                </c:pt>
                <c:pt idx="55">
                  <c:v>4.1724498052714987</c:v>
                </c:pt>
                <c:pt idx="56">
                  <c:v>4.3885098067598811</c:v>
                </c:pt>
                <c:pt idx="57">
                  <c:v>4.6063518865825923</c:v>
                </c:pt>
                <c:pt idx="58">
                  <c:v>4.8248995424837329</c:v>
                </c:pt>
                <c:pt idx="59">
                  <c:v>5.04420886096554</c:v>
                </c:pt>
                <c:pt idx="60">
                  <c:v>5.2632431435590767</c:v>
                </c:pt>
                <c:pt idx="61">
                  <c:v>5.4817092923901729</c:v>
                </c:pt>
                <c:pt idx="62">
                  <c:v>6.5523648168210791</c:v>
                </c:pt>
                <c:pt idx="63">
                  <c:v>7.5608358403754217</c:v>
                </c:pt>
                <c:pt idx="64">
                  <c:v>9.3226723890035021</c:v>
                </c:pt>
                <c:pt idx="65">
                  <c:v>10.713792660309769</c:v>
                </c:pt>
                <c:pt idx="66">
                  <c:v>11.767306544140682</c:v>
                </c:pt>
                <c:pt idx="67">
                  <c:v>12.848123186538873</c:v>
                </c:pt>
                <c:pt idx="68">
                  <c:v>13.786381804632205</c:v>
                </c:pt>
                <c:pt idx="69">
                  <c:v>14.159059979033653</c:v>
                </c:pt>
                <c:pt idx="70">
                  <c:v>14.295994168427731</c:v>
                </c:pt>
                <c:pt idx="71">
                  <c:v>14.330887477479225</c:v>
                </c:pt>
                <c:pt idx="72">
                  <c:v>14.327244196131771</c:v>
                </c:pt>
                <c:pt idx="73">
                  <c:v>14.305508719552632</c:v>
                </c:pt>
                <c:pt idx="74">
                  <c:v>14.278345665320652</c:v>
                </c:pt>
                <c:pt idx="75">
                  <c:v>14.218592205018853</c:v>
                </c:pt>
                <c:pt idx="76">
                  <c:v>14.138923202019654</c:v>
                </c:pt>
                <c:pt idx="77">
                  <c:v>13.695864664897115</c:v>
                </c:pt>
                <c:pt idx="78">
                  <c:v>12.849795174407058</c:v>
                </c:pt>
                <c:pt idx="79">
                  <c:v>11.310944429320337</c:v>
                </c:pt>
                <c:pt idx="80">
                  <c:v>8.7821574153906532</c:v>
                </c:pt>
                <c:pt idx="81">
                  <c:v>7.2952146362280006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7-4343-9286-FD5A043301CA}"/>
            </c:ext>
          </c:extLst>
        </c:ser>
        <c:ser>
          <c:idx val="0"/>
          <c:order val="1"/>
          <c:tx>
            <c:strRef>
              <c:f>'Ac227 Dose 20 nCi decay actual'!$K$60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actual'!$K$61:$K$65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17-4343-9286-FD5A04330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54496"/>
        <c:axId val="527368576"/>
      </c:scatterChart>
      <c:valAx>
        <c:axId val="5273544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68576"/>
        <c:crossesAt val="1.0000000000000002E-2"/>
        <c:crossBetween val="midCat"/>
      </c:valAx>
      <c:valAx>
        <c:axId val="527368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544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actual'!$L$86:$L$167</c:f>
              <c:numCache>
                <c:formatCode>General</c:formatCode>
                <c:ptCount val="82"/>
                <c:pt idx="0">
                  <c:v>0</c:v>
                </c:pt>
                <c:pt idx="1">
                  <c:v>0.22501218501693099</c:v>
                </c:pt>
                <c:pt idx="2">
                  <c:v>0.33665895270395302</c:v>
                </c:pt>
                <c:pt idx="3">
                  <c:v>0.42336081094373701</c:v>
                </c:pt>
                <c:pt idx="4">
                  <c:v>0.49736360625602599</c:v>
                </c:pt>
                <c:pt idx="5">
                  <c:v>0.55388048956973002</c:v>
                </c:pt>
                <c:pt idx="6">
                  <c:v>0.54751007238118998</c:v>
                </c:pt>
                <c:pt idx="7">
                  <c:v>0.53721522422919199</c:v>
                </c:pt>
                <c:pt idx="8">
                  <c:v>0.524462056893785</c:v>
                </c:pt>
                <c:pt idx="9">
                  <c:v>0.51071668215501997</c:v>
                </c:pt>
                <c:pt idx="10">
                  <c:v>0.49744521179294698</c:v>
                </c:pt>
                <c:pt idx="11">
                  <c:v>0.48611375758761599</c:v>
                </c:pt>
                <c:pt idx="12">
                  <c:v>0.47626412496553899</c:v>
                </c:pt>
                <c:pt idx="13">
                  <c:v>0.46061497633641002</c:v>
                </c:pt>
                <c:pt idx="14">
                  <c:v>0.445129624961624</c:v>
                </c:pt>
                <c:pt idx="15">
                  <c:v>0.42984017169809402</c:v>
                </c:pt>
                <c:pt idx="16">
                  <c:v>0.40919600486100199</c:v>
                </c:pt>
                <c:pt idx="17">
                  <c:v>0.39087286189528803</c:v>
                </c:pt>
                <c:pt idx="18">
                  <c:v>0.37303763098825998</c:v>
                </c:pt>
                <c:pt idx="19">
                  <c:v>0.35575300912607299</c:v>
                </c:pt>
                <c:pt idx="20">
                  <c:v>0.33908169329488302</c:v>
                </c:pt>
                <c:pt idx="21">
                  <c:v>0.32308638048084498</c:v>
                </c:pt>
                <c:pt idx="22">
                  <c:v>0.307829767670115</c:v>
                </c:pt>
                <c:pt idx="23">
                  <c:v>0.29337455184884598</c:v>
                </c:pt>
                <c:pt idx="24">
                  <c:v>0.279783430003196</c:v>
                </c:pt>
                <c:pt idx="25">
                  <c:v>0.26711909911931803</c:v>
                </c:pt>
                <c:pt idx="26">
                  <c:v>0.25544425618336802</c:v>
                </c:pt>
                <c:pt idx="27">
                  <c:v>0.24482159818150201</c:v>
                </c:pt>
                <c:pt idx="28">
                  <c:v>0.235313822099874</c:v>
                </c:pt>
                <c:pt idx="29">
                  <c:v>0.226983624924641</c:v>
                </c:pt>
                <c:pt idx="30">
                  <c:v>0.21989370364195601</c:v>
                </c:pt>
                <c:pt idx="31">
                  <c:v>0.21410675523797501</c:v>
                </c:pt>
                <c:pt idx="32">
                  <c:v>0.20968547669885501</c:v>
                </c:pt>
                <c:pt idx="33">
                  <c:v>0.206084105356652</c:v>
                </c:pt>
                <c:pt idx="34">
                  <c:v>0.202715080552656</c:v>
                </c:pt>
                <c:pt idx="35">
                  <c:v>0.19957840228686599</c:v>
                </c:pt>
                <c:pt idx="36">
                  <c:v>0.19667407055928299</c:v>
                </c:pt>
                <c:pt idx="37">
                  <c:v>0.19400208536990701</c:v>
                </c:pt>
                <c:pt idx="38">
                  <c:v>0.19156244671873801</c:v>
                </c:pt>
                <c:pt idx="39">
                  <c:v>0.18935515460577501</c:v>
                </c:pt>
                <c:pt idx="40">
                  <c:v>0.18738020903101801</c:v>
                </c:pt>
                <c:pt idx="41">
                  <c:v>0.18563760999446899</c:v>
                </c:pt>
                <c:pt idx="42">
                  <c:v>0.18412735749612599</c:v>
                </c:pt>
                <c:pt idx="43">
                  <c:v>0.182849451535989</c:v>
                </c:pt>
                <c:pt idx="44">
                  <c:v>0.18180389211405901</c:v>
                </c:pt>
                <c:pt idx="45">
                  <c:v>0.18099067923033599</c:v>
                </c:pt>
                <c:pt idx="46">
                  <c:v>0.18040981288482</c:v>
                </c:pt>
                <c:pt idx="47">
                  <c:v>0.18006129307751001</c:v>
                </c:pt>
                <c:pt idx="48">
                  <c:v>0.179945119808406</c:v>
                </c:pt>
                <c:pt idx="49">
                  <c:v>0.179945119808406</c:v>
                </c:pt>
                <c:pt idx="50">
                  <c:v>0.18208264349566533</c:v>
                </c:pt>
                <c:pt idx="51">
                  <c:v>0.1853093832320476</c:v>
                </c:pt>
                <c:pt idx="52">
                  <c:v>0.18747363421868254</c:v>
                </c:pt>
                <c:pt idx="53">
                  <c:v>0.19843465981703221</c:v>
                </c:pt>
                <c:pt idx="54">
                  <c:v>0.20959503819655359</c:v>
                </c:pt>
                <c:pt idx="55">
                  <c:v>0.22092593431322163</c:v>
                </c:pt>
                <c:pt idx="56">
                  <c:v>0.23236603783135873</c:v>
                </c:pt>
                <c:pt idx="57">
                  <c:v>0.24390050014095055</c:v>
                </c:pt>
                <c:pt idx="58">
                  <c:v>0.25547232181054214</c:v>
                </c:pt>
                <c:pt idx="59">
                  <c:v>0.26708447254941398</c:v>
                </c:pt>
                <c:pt idx="60">
                  <c:v>0.2786820604862339</c:v>
                </c:pt>
                <c:pt idx="61">
                  <c:v>0.29024956645966543</c:v>
                </c:pt>
                <c:pt idx="62">
                  <c:v>0.34693942088611529</c:v>
                </c:pt>
                <c:pt idx="63">
                  <c:v>0.40033668472499245</c:v>
                </c:pt>
                <c:pt idx="64">
                  <c:v>0.4936236992556593</c:v>
                </c:pt>
                <c:pt idx="65">
                  <c:v>0.56728175627820543</c:v>
                </c:pt>
                <c:pt idx="66">
                  <c:v>0.6230639825384805</c:v>
                </c:pt>
                <c:pt idx="67">
                  <c:v>0.68029185529597247</c:v>
                </c:pt>
                <c:pt idx="68">
                  <c:v>0.72997146116392453</c:v>
                </c:pt>
                <c:pt idx="69">
                  <c:v>0.74970429863838961</c:v>
                </c:pt>
                <c:pt idx="70">
                  <c:v>0.75695479058992587</c:v>
                </c:pt>
                <c:pt idx="71">
                  <c:v>0.75880234712463646</c:v>
                </c:pt>
                <c:pt idx="72">
                  <c:v>0.75860943999016706</c:v>
                </c:pt>
                <c:pt idx="73">
                  <c:v>0.75745857402530337</c:v>
                </c:pt>
                <c:pt idx="74">
                  <c:v>0.7560203246957562</c:v>
                </c:pt>
                <c:pt idx="75">
                  <c:v>0.75285645462859696</c:v>
                </c:pt>
                <c:pt idx="76">
                  <c:v>0.74863808179133395</c:v>
                </c:pt>
                <c:pt idx="77">
                  <c:v>0.72517869322167872</c:v>
                </c:pt>
                <c:pt idx="78">
                  <c:v>0.68038038493663389</c:v>
                </c:pt>
                <c:pt idx="79">
                  <c:v>0.59890018637382358</c:v>
                </c:pt>
                <c:pt idx="80">
                  <c:v>0.46500411576664119</c:v>
                </c:pt>
                <c:pt idx="81">
                  <c:v>0.38627237827712768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1-4C98-8913-0960EE161C57}"/>
            </c:ext>
          </c:extLst>
        </c:ser>
        <c:ser>
          <c:idx val="0"/>
          <c:order val="1"/>
          <c:tx>
            <c:strRef>
              <c:f>'Ac227 Dose 20 nCi decay actual'!$L$60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actual'!$L$61:$L$65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1-4C98-8913-0960EE161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03264"/>
        <c:axId val="527421440"/>
      </c:scatterChart>
      <c:valAx>
        <c:axId val="5274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421440"/>
        <c:crossesAt val="1.0000000000000002E-2"/>
        <c:crossBetween val="midCat"/>
      </c:valAx>
      <c:valAx>
        <c:axId val="527421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4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actual'!$M$86:$M$167</c:f>
              <c:numCache>
                <c:formatCode>General</c:formatCode>
                <c:ptCount val="82"/>
                <c:pt idx="0">
                  <c:v>0</c:v>
                </c:pt>
                <c:pt idx="1">
                  <c:v>0.35926463357775801</c:v>
                </c:pt>
                <c:pt idx="2">
                  <c:v>0.42343312869070698</c:v>
                </c:pt>
                <c:pt idx="3">
                  <c:v>0.47318626017679999</c:v>
                </c:pt>
                <c:pt idx="4">
                  <c:v>0.51598126914232001</c:v>
                </c:pt>
                <c:pt idx="5">
                  <c:v>0.55853255567871096</c:v>
                </c:pt>
                <c:pt idx="6">
                  <c:v>0.56778900339653904</c:v>
                </c:pt>
                <c:pt idx="7">
                  <c:v>0.57536246062021701</c:v>
                </c:pt>
                <c:pt idx="8">
                  <c:v>0.58125292734974499</c:v>
                </c:pt>
                <c:pt idx="9">
                  <c:v>0.58546040358512097</c:v>
                </c:pt>
                <c:pt idx="10">
                  <c:v>0.58798488932634696</c:v>
                </c:pt>
                <c:pt idx="11">
                  <c:v>0.58882638457342296</c:v>
                </c:pt>
                <c:pt idx="12">
                  <c:v>0.58849342265291504</c:v>
                </c:pt>
                <c:pt idx="13">
                  <c:v>0.586630571200218</c:v>
                </c:pt>
                <c:pt idx="14">
                  <c:v>0.58324002577918899</c:v>
                </c:pt>
                <c:pt idx="15">
                  <c:v>0.57844677772959596</c:v>
                </c:pt>
                <c:pt idx="16">
                  <c:v>0.56979530962541103</c:v>
                </c:pt>
                <c:pt idx="17">
                  <c:v>0.56010751209416199</c:v>
                </c:pt>
                <c:pt idx="18">
                  <c:v>0.54893595046617805</c:v>
                </c:pt>
                <c:pt idx="19">
                  <c:v>0.53652474845194098</c:v>
                </c:pt>
                <c:pt idx="20">
                  <c:v>0.523118029761932</c:v>
                </c:pt>
                <c:pt idx="21">
                  <c:v>0.50895991810663399</c:v>
                </c:pt>
                <c:pt idx="22">
                  <c:v>0.49429453719652799</c:v>
                </c:pt>
                <c:pt idx="23">
                  <c:v>0.479366010742097</c:v>
                </c:pt>
                <c:pt idx="24">
                  <c:v>0.46441846245382101</c:v>
                </c:pt>
                <c:pt idx="25">
                  <c:v>0.44969601604218301</c:v>
                </c:pt>
                <c:pt idx="26">
                  <c:v>0.43544279521766499</c:v>
                </c:pt>
                <c:pt idx="27">
                  <c:v>0.421902923690748</c:v>
                </c:pt>
                <c:pt idx="28">
                  <c:v>0.40932052517191397</c:v>
                </c:pt>
                <c:pt idx="29">
                  <c:v>0.39793972337164502</c:v>
                </c:pt>
                <c:pt idx="30">
                  <c:v>0.38800464200042201</c:v>
                </c:pt>
                <c:pt idx="31">
                  <c:v>0.37975940476872799</c:v>
                </c:pt>
                <c:pt idx="32">
                  <c:v>0.37344813538704502</c:v>
                </c:pt>
                <c:pt idx="33">
                  <c:v>0.36834969046573002</c:v>
                </c:pt>
                <c:pt idx="34">
                  <c:v>0.36358017747482302</c:v>
                </c:pt>
                <c:pt idx="35">
                  <c:v>0.35913959641432402</c:v>
                </c:pt>
                <c:pt idx="36">
                  <c:v>0.35502794728423198</c:v>
                </c:pt>
                <c:pt idx="37">
                  <c:v>0.351245230084547</c:v>
                </c:pt>
                <c:pt idx="38">
                  <c:v>0.34779144481527002</c:v>
                </c:pt>
                <c:pt idx="39">
                  <c:v>0.3446665914764</c:v>
                </c:pt>
                <c:pt idx="40">
                  <c:v>0.34187067006793698</c:v>
                </c:pt>
                <c:pt idx="41">
                  <c:v>0.33940368058988202</c:v>
                </c:pt>
                <c:pt idx="42">
                  <c:v>0.33726562304223401</c:v>
                </c:pt>
                <c:pt idx="43">
                  <c:v>0.33545649742499301</c:v>
                </c:pt>
                <c:pt idx="44">
                  <c:v>0.33397630373816001</c:v>
                </c:pt>
                <c:pt idx="45">
                  <c:v>0.33282504198173402</c:v>
                </c:pt>
                <c:pt idx="46">
                  <c:v>0.33200271215571597</c:v>
                </c:pt>
                <c:pt idx="47">
                  <c:v>0.33150931426010499</c:v>
                </c:pt>
                <c:pt idx="48">
                  <c:v>0.33134484829490102</c:v>
                </c:pt>
                <c:pt idx="49">
                  <c:v>0.33134484829490102</c:v>
                </c:pt>
                <c:pt idx="50">
                  <c:v>0.33528081200781418</c:v>
                </c:pt>
                <c:pt idx="51">
                  <c:v>0.34122242125832952</c:v>
                </c:pt>
                <c:pt idx="52">
                  <c:v>0.34520759971497328</c:v>
                </c:pt>
                <c:pt idx="53">
                  <c:v>0.3653908609665632</c:v>
                </c:pt>
                <c:pt idx="54">
                  <c:v>0.38594120367668239</c:v>
                </c:pt>
                <c:pt idx="55">
                  <c:v>0.40680553197199898</c:v>
                </c:pt>
                <c:pt idx="56">
                  <c:v>0.42787095107717454</c:v>
                </c:pt>
                <c:pt idx="57">
                  <c:v>0.4491101192646989</c:v>
                </c:pt>
                <c:pt idx="58">
                  <c:v>0.47041807971224503</c:v>
                </c:pt>
                <c:pt idx="59">
                  <c:v>0.49180030074188852</c:v>
                </c:pt>
                <c:pt idx="60">
                  <c:v>0.51315570632112251</c:v>
                </c:pt>
                <c:pt idx="61">
                  <c:v>0.53445571999194608</c:v>
                </c:pt>
                <c:pt idx="62">
                  <c:v>0.63884249766500523</c:v>
                </c:pt>
                <c:pt idx="63">
                  <c:v>0.73716641056074717</c:v>
                </c:pt>
                <c:pt idx="64">
                  <c:v>0.90894195918612353</c:v>
                </c:pt>
                <c:pt idx="65">
                  <c:v>1.0445734103520061</c:v>
                </c:pt>
                <c:pt idx="66">
                  <c:v>1.1472889122641576</c:v>
                </c:pt>
                <c:pt idx="67">
                  <c:v>1.2526663786675856</c:v>
                </c:pt>
                <c:pt idx="68">
                  <c:v>1.3441447221047054</c:v>
                </c:pt>
                <c:pt idx="69">
                  <c:v>1.380480100615477</c:v>
                </c:pt>
                <c:pt idx="70">
                  <c:v>1.3938309108975404</c:v>
                </c:pt>
                <c:pt idx="71">
                  <c:v>1.3972329389178708</c:v>
                </c:pt>
                <c:pt idx="72">
                  <c:v>1.3968777262548444</c:v>
                </c:pt>
                <c:pt idx="73">
                  <c:v>1.3947585606506783</c:v>
                </c:pt>
                <c:pt idx="74">
                  <c:v>1.3921102170533832</c:v>
                </c:pt>
                <c:pt idx="75">
                  <c:v>1.3862843738821775</c:v>
                </c:pt>
                <c:pt idx="76">
                  <c:v>1.3785168050295045</c:v>
                </c:pt>
                <c:pt idx="77">
                  <c:v>1.3353194815623279</c:v>
                </c:pt>
                <c:pt idx="78">
                  <c:v>1.2528293941491158</c:v>
                </c:pt>
                <c:pt idx="79">
                  <c:v>1.1027945165120976</c:v>
                </c:pt>
                <c:pt idx="80">
                  <c:v>0.85624282758684034</c:v>
                </c:pt>
                <c:pt idx="81">
                  <c:v>0.71126887307096931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57-47CA-B66C-CC4B7B3DE145}"/>
            </c:ext>
          </c:extLst>
        </c:ser>
        <c:ser>
          <c:idx val="1"/>
          <c:order val="1"/>
          <c:tx>
            <c:strRef>
              <c:f>'Ac227 Dose 20 nCi decay actual'!$M$60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actual'!$M$61:$M$65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57-47CA-B66C-CC4B7B3DE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38592"/>
        <c:axId val="536640512"/>
      </c:scatterChart>
      <c:valAx>
        <c:axId val="5366385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640512"/>
        <c:crossesAt val="1.0000000000000002E-2"/>
        <c:crossBetween val="midCat"/>
      </c:valAx>
      <c:valAx>
        <c:axId val="536640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6385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actual'!$N$86:$N$167</c:f>
              <c:numCache>
                <c:formatCode>General</c:formatCode>
                <c:ptCount val="82"/>
                <c:pt idx="0">
                  <c:v>0</c:v>
                </c:pt>
                <c:pt idx="1">
                  <c:v>0.298746860606108</c:v>
                </c:pt>
                <c:pt idx="2">
                  <c:v>0.90408259192342599</c:v>
                </c:pt>
                <c:pt idx="3">
                  <c:v>1.3496105072812801</c:v>
                </c:pt>
                <c:pt idx="4">
                  <c:v>1.7729027764943299</c:v>
                </c:pt>
                <c:pt idx="5">
                  <c:v>3.4356349906917201</c:v>
                </c:pt>
                <c:pt idx="6">
                  <c:v>4.7946140411148299</c:v>
                </c:pt>
                <c:pt idx="7">
                  <c:v>5.9065059914610103</c:v>
                </c:pt>
                <c:pt idx="8">
                  <c:v>6.7713108417302603</c:v>
                </c:pt>
                <c:pt idx="9">
                  <c:v>7.3890285919225898</c:v>
                </c:pt>
                <c:pt idx="10">
                  <c:v>7.75965924203798</c:v>
                </c:pt>
                <c:pt idx="11">
                  <c:v>7.8832027920764398</c:v>
                </c:pt>
                <c:pt idx="12">
                  <c:v>7.8714899153707396</c:v>
                </c:pt>
                <c:pt idx="13">
                  <c:v>7.8061334267474196</c:v>
                </c:pt>
                <c:pt idx="14">
                  <c:v>7.6875979358621001</c:v>
                </c:pt>
                <c:pt idx="15">
                  <c:v>7.5206770378709198</c:v>
                </c:pt>
                <c:pt idx="16">
                  <c:v>7.2209619279452797</c:v>
                </c:pt>
                <c:pt idx="17">
                  <c:v>6.8874618191187702</c:v>
                </c:pt>
                <c:pt idx="18">
                  <c:v>6.5055107342534697</c:v>
                </c:pt>
                <c:pt idx="19">
                  <c:v>6.0844711638887103</c:v>
                </c:pt>
                <c:pt idx="20">
                  <c:v>5.6337055985638402</c:v>
                </c:pt>
                <c:pt idx="21">
                  <c:v>5.1625765288182102</c:v>
                </c:pt>
                <c:pt idx="22">
                  <c:v>4.68044644519117</c:v>
                </c:pt>
                <c:pt idx="23">
                  <c:v>4.1966778382220502</c:v>
                </c:pt>
                <c:pt idx="24">
                  <c:v>3.7206331984502001</c:v>
                </c:pt>
                <c:pt idx="25">
                  <c:v>3.2616750164149599</c:v>
                </c:pt>
                <c:pt idx="26">
                  <c:v>2.8291657826556902</c:v>
                </c:pt>
                <c:pt idx="27">
                  <c:v>2.4324679877117301</c:v>
                </c:pt>
                <c:pt idx="28">
                  <c:v>2.0809441221224101</c:v>
                </c:pt>
                <c:pt idx="29">
                  <c:v>1.78395667642709</c:v>
                </c:pt>
                <c:pt idx="30">
                  <c:v>1.55086814116511</c:v>
                </c:pt>
                <c:pt idx="31">
                  <c:v>1.3910410068758201</c:v>
                </c:pt>
                <c:pt idx="32">
                  <c:v>1.3138377640985499</c:v>
                </c:pt>
                <c:pt idx="33">
                  <c:v>1.2820913743458799</c:v>
                </c:pt>
                <c:pt idx="34">
                  <c:v>1.2523931387708001</c:v>
                </c:pt>
                <c:pt idx="35">
                  <c:v>1.22474305737331</c:v>
                </c:pt>
                <c:pt idx="36">
                  <c:v>1.1991411301534101</c:v>
                </c:pt>
                <c:pt idx="37">
                  <c:v>1.17558735711111</c:v>
                </c:pt>
                <c:pt idx="38">
                  <c:v>1.1540817382463999</c:v>
                </c:pt>
                <c:pt idx="39">
                  <c:v>1.13462427355927</c:v>
                </c:pt>
                <c:pt idx="40">
                  <c:v>1.1172149630497401</c:v>
                </c:pt>
                <c:pt idx="41">
                  <c:v>1.1018538067178101</c:v>
                </c:pt>
                <c:pt idx="42">
                  <c:v>1.0885408045634599</c:v>
                </c:pt>
                <c:pt idx="43">
                  <c:v>1.0772759565867001</c:v>
                </c:pt>
                <c:pt idx="44">
                  <c:v>1.06805926278754</c:v>
                </c:pt>
                <c:pt idx="45">
                  <c:v>1.0608907231659701</c:v>
                </c:pt>
                <c:pt idx="46">
                  <c:v>1.05577033772199</c:v>
                </c:pt>
                <c:pt idx="47">
                  <c:v>1.0526981064556</c:v>
                </c:pt>
                <c:pt idx="48">
                  <c:v>1.0516740293668101</c:v>
                </c:pt>
                <c:pt idx="49">
                  <c:v>1.0516740293668101</c:v>
                </c:pt>
                <c:pt idx="50">
                  <c:v>1.0641666057225374</c:v>
                </c:pt>
                <c:pt idx="51">
                  <c:v>1.0830250131297088</c:v>
                </c:pt>
                <c:pt idx="52">
                  <c:v>1.0956737949255078</c:v>
                </c:pt>
                <c:pt idx="53">
                  <c:v>1.1597345817325233</c:v>
                </c:pt>
                <c:pt idx="54">
                  <c:v>1.2249604690038556</c:v>
                </c:pt>
                <c:pt idx="55">
                  <c:v>1.2911829327641444</c:v>
                </c:pt>
                <c:pt idx="56">
                  <c:v>1.3580436499433755</c:v>
                </c:pt>
                <c:pt idx="57">
                  <c:v>1.4254558390965117</c:v>
                </c:pt>
                <c:pt idx="58">
                  <c:v>1.4930863718685654</c:v>
                </c:pt>
                <c:pt idx="59">
                  <c:v>1.5609526044741895</c:v>
                </c:pt>
                <c:pt idx="60">
                  <c:v>1.6287337260152335</c:v>
                </c:pt>
                <c:pt idx="61">
                  <c:v>1.6963390360661879</c:v>
                </c:pt>
                <c:pt idx="62">
                  <c:v>2.02765809430106</c:v>
                </c:pt>
                <c:pt idx="63">
                  <c:v>2.3397338853999603</c:v>
                </c:pt>
                <c:pt idx="64">
                  <c:v>2.8849419497449404</c:v>
                </c:pt>
                <c:pt idx="65">
                  <c:v>3.3154302325431084</c:v>
                </c:pt>
                <c:pt idx="66">
                  <c:v>3.6414447347460963</c:v>
                </c:pt>
                <c:pt idx="67">
                  <c:v>3.9759081956004052</c:v>
                </c:pt>
                <c:pt idx="68">
                  <c:v>4.2662564492020216</c:v>
                </c:pt>
                <c:pt idx="69">
                  <c:v>4.3815833484238897</c:v>
                </c:pt>
                <c:pt idx="70">
                  <c:v>4.4239582352431732</c:v>
                </c:pt>
                <c:pt idx="71">
                  <c:v>4.4347561231070447</c:v>
                </c:pt>
                <c:pt idx="72">
                  <c:v>4.4336286936795783</c:v>
                </c:pt>
                <c:pt idx="73">
                  <c:v>4.4269025549111696</c:v>
                </c:pt>
                <c:pt idx="74">
                  <c:v>4.4184968283804942</c:v>
                </c:pt>
                <c:pt idx="75">
                  <c:v>4.4000058574363248</c:v>
                </c:pt>
                <c:pt idx="76">
                  <c:v>4.375351934263195</c:v>
                </c:pt>
                <c:pt idx="77">
                  <c:v>4.2382455224316349</c:v>
                </c:pt>
                <c:pt idx="78">
                  <c:v>3.9764255995956459</c:v>
                </c:pt>
                <c:pt idx="79">
                  <c:v>3.5002214723184162</c:v>
                </c:pt>
                <c:pt idx="80">
                  <c:v>2.7176772152595459</c:v>
                </c:pt>
                <c:pt idx="81">
                  <c:v>2.2575362362054494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33-41C8-9333-FCEA58A5C5F0}"/>
            </c:ext>
          </c:extLst>
        </c:ser>
        <c:ser>
          <c:idx val="0"/>
          <c:order val="1"/>
          <c:tx>
            <c:strRef>
              <c:f>'Ac227 Dose 20 nCi decay actual'!$N$60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actual'!$N$61:$N$65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33-41C8-9333-FCEA58A5C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04128"/>
        <c:axId val="536705664"/>
      </c:scatterChart>
      <c:valAx>
        <c:axId val="5367041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05664"/>
        <c:crossesAt val="1.0000000000000002E-2"/>
        <c:crossBetween val="midCat"/>
      </c:valAx>
      <c:valAx>
        <c:axId val="536705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041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actual'!$G$86:$G$167</c:f>
              <c:numCache>
                <c:formatCode>General</c:formatCode>
                <c:ptCount val="82"/>
                <c:pt idx="0">
                  <c:v>0</c:v>
                </c:pt>
                <c:pt idx="1">
                  <c:v>1.34474498720018</c:v>
                </c:pt>
                <c:pt idx="2">
                  <c:v>1.34845690302781</c:v>
                </c:pt>
                <c:pt idx="3">
                  <c:v>1.35049131843333</c:v>
                </c:pt>
                <c:pt idx="4">
                  <c:v>1.3518832868686901</c:v>
                </c:pt>
                <c:pt idx="5">
                  <c:v>1.34145332828063</c:v>
                </c:pt>
                <c:pt idx="6">
                  <c:v>1.28889950310566</c:v>
                </c:pt>
                <c:pt idx="7">
                  <c:v>1.20688602641872</c:v>
                </c:pt>
                <c:pt idx="8">
                  <c:v>1.1102909060106401</c:v>
                </c:pt>
                <c:pt idx="9">
                  <c:v>1.0139921496722499</c:v>
                </c:pt>
                <c:pt idx="10">
                  <c:v>0.93286776519437398</c:v>
                </c:pt>
                <c:pt idx="11">
                  <c:v>0.88179576036783602</c:v>
                </c:pt>
                <c:pt idx="12">
                  <c:v>0.85116273438440204</c:v>
                </c:pt>
                <c:pt idx="13">
                  <c:v>0.80401826645809005</c:v>
                </c:pt>
                <c:pt idx="14">
                  <c:v>0.75913756585107794</c:v>
                </c:pt>
                <c:pt idx="15">
                  <c:v>0.71647975316081403</c:v>
                </c:pt>
                <c:pt idx="16">
                  <c:v>0.66137972793885502</c:v>
                </c:pt>
                <c:pt idx="17">
                  <c:v>0.61477922994441603</c:v>
                </c:pt>
                <c:pt idx="18">
                  <c:v>0.57142045082888204</c:v>
                </c:pt>
                <c:pt idx="19">
                  <c:v>0.53122354800914695</c:v>
                </c:pt>
                <c:pt idx="20">
                  <c:v>0.49410867890210203</c:v>
                </c:pt>
                <c:pt idx="21">
                  <c:v>0.45999600092463799</c:v>
                </c:pt>
                <c:pt idx="22">
                  <c:v>0.42880567149364801</c:v>
                </c:pt>
                <c:pt idx="23">
                  <c:v>0.40045784802602302</c:v>
                </c:pt>
                <c:pt idx="24">
                  <c:v>0.37487268793865502</c:v>
                </c:pt>
                <c:pt idx="25">
                  <c:v>0.35197034864843701</c:v>
                </c:pt>
                <c:pt idx="26">
                  <c:v>0.33167098757225899</c:v>
                </c:pt>
                <c:pt idx="27">
                  <c:v>0.313894762127014</c:v>
                </c:pt>
                <c:pt idx="28">
                  <c:v>0.298561829729594</c:v>
                </c:pt>
                <c:pt idx="29">
                  <c:v>0.28559234779689002</c:v>
                </c:pt>
                <c:pt idx="30">
                  <c:v>0.27490647374579502</c:v>
                </c:pt>
                <c:pt idx="31">
                  <c:v>0.26642436499319999</c:v>
                </c:pt>
                <c:pt idx="32">
                  <c:v>0.26006617895599599</c:v>
                </c:pt>
                <c:pt idx="33">
                  <c:v>0.254909678796928</c:v>
                </c:pt>
                <c:pt idx="34">
                  <c:v>0.25008585606747802</c:v>
                </c:pt>
                <c:pt idx="35">
                  <c:v>0.245594710767644</c:v>
                </c:pt>
                <c:pt idx="36">
                  <c:v>0.24143624289742799</c:v>
                </c:pt>
                <c:pt idx="37">
                  <c:v>0.23761045245682899</c:v>
                </c:pt>
                <c:pt idx="38">
                  <c:v>0.23411733944584801</c:v>
                </c:pt>
                <c:pt idx="39">
                  <c:v>0.230956903864483</c:v>
                </c:pt>
                <c:pt idx="40">
                  <c:v>0.22812914571273599</c:v>
                </c:pt>
                <c:pt idx="41">
                  <c:v>0.22563406499060701</c:v>
                </c:pt>
                <c:pt idx="42">
                  <c:v>0.22347166169809399</c:v>
                </c:pt>
                <c:pt idx="43">
                  <c:v>0.22164193583519901</c:v>
                </c:pt>
                <c:pt idx="44">
                  <c:v>0.22014488740192101</c:v>
                </c:pt>
                <c:pt idx="45">
                  <c:v>0.21898051639826099</c:v>
                </c:pt>
                <c:pt idx="46">
                  <c:v>0.21814882282421799</c:v>
                </c:pt>
                <c:pt idx="47">
                  <c:v>0.217649806679792</c:v>
                </c:pt>
                <c:pt idx="48">
                  <c:v>0.217483467964983</c:v>
                </c:pt>
                <c:pt idx="49">
                  <c:v>0.217483467964983</c:v>
                </c:pt>
                <c:pt idx="50">
                  <c:v>0.22006690042960014</c:v>
                </c:pt>
                <c:pt idx="51">
                  <c:v>0.22396677028345346</c:v>
                </c:pt>
                <c:pt idx="52">
                  <c:v>0.2265825056288808</c:v>
                </c:pt>
                <c:pt idx="53">
                  <c:v>0.23983011057710171</c:v>
                </c:pt>
                <c:pt idx="54">
                  <c:v>0.25331865528653341</c:v>
                </c:pt>
                <c:pt idx="55">
                  <c:v>0.26701328943514346</c:v>
                </c:pt>
                <c:pt idx="56">
                  <c:v>0.28083991273924835</c:v>
                </c:pt>
                <c:pt idx="57">
                  <c:v>0.29478057902056998</c:v>
                </c:pt>
                <c:pt idx="58">
                  <c:v>0.30876639819729851</c:v>
                </c:pt>
                <c:pt idx="59">
                  <c:v>0.32280095948971321</c:v>
                </c:pt>
                <c:pt idx="60">
                  <c:v>0.33681792003420596</c:v>
                </c:pt>
                <c:pt idx="61">
                  <c:v>0.35079852321747734</c:v>
                </c:pt>
                <c:pt idx="62">
                  <c:v>0.41931444714040228</c:v>
                </c:pt>
                <c:pt idx="63">
                  <c:v>0.48385091321341939</c:v>
                </c:pt>
                <c:pt idx="64">
                  <c:v>0.59659853014146358</c:v>
                </c:pt>
                <c:pt idx="65">
                  <c:v>0.6856223930941362</c:v>
                </c:pt>
                <c:pt idx="66">
                  <c:v>0.75304134855571825</c:v>
                </c:pt>
                <c:pt idx="67">
                  <c:v>0.82220752680389719</c:v>
                </c:pt>
                <c:pt idx="68">
                  <c:v>0.88225079434457676</c:v>
                </c:pt>
                <c:pt idx="69">
                  <c:v>0.9061000986841744</c:v>
                </c:pt>
                <c:pt idx="70">
                  <c:v>0.91486311562929212</c:v>
                </c:pt>
                <c:pt idx="71">
                  <c:v>0.91709609089896349</c:v>
                </c:pt>
                <c:pt idx="72">
                  <c:v>0.91686294141069591</c:v>
                </c:pt>
                <c:pt idx="73">
                  <c:v>0.91547199331792228</c:v>
                </c:pt>
                <c:pt idx="74">
                  <c:v>0.91373371082200738</c:v>
                </c:pt>
                <c:pt idx="75">
                  <c:v>0.90990982587792546</c:v>
                </c:pt>
                <c:pt idx="76">
                  <c:v>0.90481145836012855</c:v>
                </c:pt>
                <c:pt idx="77">
                  <c:v>0.87645820716943768</c:v>
                </c:pt>
                <c:pt idx="78">
                  <c:v>0.82231452461128018</c:v>
                </c:pt>
                <c:pt idx="79">
                  <c:v>0.72383674331449832</c:v>
                </c:pt>
                <c:pt idx="80">
                  <c:v>0.56200861586353124</c:v>
                </c:pt>
                <c:pt idx="81">
                  <c:v>0.46685265205434673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E-4409-8ED4-BB7E588B9A0F}"/>
            </c:ext>
          </c:extLst>
        </c:ser>
        <c:ser>
          <c:idx val="0"/>
          <c:order val="1"/>
          <c:tx>
            <c:strRef>
              <c:f>'Ac227 Dose 20 nCi decay actual'!$G$60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actual'!$G$61:$G$65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EE-4409-8ED4-BB7E588B9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61088"/>
        <c:axId val="536762624"/>
      </c:scatterChart>
      <c:valAx>
        <c:axId val="536761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62624"/>
        <c:crossesAt val="1.0000000000000002E-2"/>
        <c:crossBetween val="midCat"/>
      </c:valAx>
      <c:valAx>
        <c:axId val="536762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610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20 nCi decay actual'!$E$368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actual'!$E$369:$E$450</c:f>
              <c:numCache>
                <c:formatCode>0.00E+00</c:formatCode>
                <c:ptCount val="82"/>
                <c:pt idx="0">
                  <c:v>0</c:v>
                </c:pt>
                <c:pt idx="1">
                  <c:v>6.0428973439328532E-5</c:v>
                </c:pt>
                <c:pt idx="2">
                  <c:v>1.5283334705753265E-4</c:v>
                </c:pt>
                <c:pt idx="3">
                  <c:v>2.1653587471958494E-4</c:v>
                </c:pt>
                <c:pt idx="4">
                  <c:v>2.7562449690139701E-4</c:v>
                </c:pt>
                <c:pt idx="5">
                  <c:v>5.226434124285962E-4</c:v>
                </c:pt>
                <c:pt idx="6">
                  <c:v>7.0325747828950782E-4</c:v>
                </c:pt>
                <c:pt idx="7">
                  <c:v>8.3100824627249496E-4</c:v>
                </c:pt>
                <c:pt idx="8">
                  <c:v>9.1652559175440043E-4</c:v>
                </c:pt>
                <c:pt idx="9">
                  <c:v>9.7032146441481792E-4</c:v>
                </c:pt>
                <c:pt idx="10">
                  <c:v>1.0027898882360917E-3</c:v>
                </c:pt>
                <c:pt idx="11">
                  <c:v>1.0242069615033168E-3</c:v>
                </c:pt>
                <c:pt idx="12">
                  <c:v>1.0422220223442983E-3</c:v>
                </c:pt>
                <c:pt idx="13">
                  <c:v>1.0692953073617214E-3</c:v>
                </c:pt>
                <c:pt idx="14">
                  <c:v>1.0942942875074421E-3</c:v>
                </c:pt>
                <c:pt idx="15">
                  <c:v>1.1173169409687935E-3</c:v>
                </c:pt>
                <c:pt idx="16">
                  <c:v>1.1459330278799744E-3</c:v>
                </c:pt>
                <c:pt idx="17">
                  <c:v>1.1690680608514459E-3</c:v>
                </c:pt>
                <c:pt idx="18">
                  <c:v>1.1896518417292498E-3</c:v>
                </c:pt>
                <c:pt idx="19">
                  <c:v>1.2078629884169404E-3</c:v>
                </c:pt>
                <c:pt idx="20">
                  <c:v>1.2238767646750249E-3</c:v>
                </c:pt>
                <c:pt idx="21">
                  <c:v>1.2378650801209625E-3</c:v>
                </c:pt>
                <c:pt idx="22">
                  <c:v>1.2499964902291647E-3</c:v>
                </c:pt>
                <c:pt idx="23">
                  <c:v>1.2604361963309959E-3</c:v>
                </c:pt>
                <c:pt idx="24">
                  <c:v>1.2693460456147726E-3</c:v>
                </c:pt>
                <c:pt idx="25">
                  <c:v>1.2768845311257636E-3</c:v>
                </c:pt>
                <c:pt idx="26">
                  <c:v>1.2832067917661904E-3</c:v>
                </c:pt>
                <c:pt idx="27">
                  <c:v>1.2884646122952267E-3</c:v>
                </c:pt>
                <c:pt idx="28">
                  <c:v>1.2928064233289987E-3</c:v>
                </c:pt>
                <c:pt idx="29">
                  <c:v>1.2963773013405849E-3</c:v>
                </c:pt>
                <c:pt idx="30">
                  <c:v>1.2993189686600164E-3</c:v>
                </c:pt>
                <c:pt idx="31">
                  <c:v>1.3017697934742767E-3</c:v>
                </c:pt>
                <c:pt idx="32">
                  <c:v>1.3038647898273015E-3</c:v>
                </c:pt>
                <c:pt idx="33">
                  <c:v>1.3057068953235664E-3</c:v>
                </c:pt>
                <c:pt idx="34">
                  <c:v>1.307339366879357E-3</c:v>
                </c:pt>
                <c:pt idx="35">
                  <c:v>1.3087761800907049E-3</c:v>
                </c:pt>
                <c:pt idx="36">
                  <c:v>1.3100313105536417E-3</c:v>
                </c:pt>
                <c:pt idx="37">
                  <c:v>1.311118733864199E-3</c:v>
                </c:pt>
                <c:pt idx="38">
                  <c:v>1.3120524256184083E-3</c:v>
                </c:pt>
                <c:pt idx="39">
                  <c:v>1.3128463614123015E-3</c:v>
                </c:pt>
                <c:pt idx="40">
                  <c:v>1.31351451684191E-3</c:v>
                </c:pt>
                <c:pt idx="41">
                  <c:v>1.3140708675032655E-3</c:v>
                </c:pt>
                <c:pt idx="42">
                  <c:v>1.3145293889923995E-3</c:v>
                </c:pt>
                <c:pt idx="43">
                  <c:v>1.3149040569053439E-3</c:v>
                </c:pt>
                <c:pt idx="44">
                  <c:v>1.3152088468381302E-3</c:v>
                </c:pt>
                <c:pt idx="45">
                  <c:v>1.31545773438679E-3</c:v>
                </c:pt>
                <c:pt idx="46">
                  <c:v>1.3156646951473549E-3</c:v>
                </c:pt>
                <c:pt idx="47">
                  <c:v>1.3158437047158566E-3</c:v>
                </c:pt>
                <c:pt idx="48">
                  <c:v>1.3160087386883265E-3</c:v>
                </c:pt>
                <c:pt idx="49">
                  <c:v>1.3161702787617886E-3</c:v>
                </c:pt>
                <c:pt idx="50">
                  <c:v>1.3163327782825917E-3</c:v>
                </c:pt>
                <c:pt idx="51">
                  <c:v>1.3164976856028074E-3</c:v>
                </c:pt>
                <c:pt idx="52">
                  <c:v>1.316665012719232E-3</c:v>
                </c:pt>
                <c:pt idx="53">
                  <c:v>1.3173578867936668E-3</c:v>
                </c:pt>
                <c:pt idx="54">
                  <c:v>1.3180904784578587E-3</c:v>
                </c:pt>
                <c:pt idx="55">
                  <c:v>1.3188634517910642E-3</c:v>
                </c:pt>
                <c:pt idx="56">
                  <c:v>1.3196773090221796E-3</c:v>
                </c:pt>
                <c:pt idx="57">
                  <c:v>1.3205324156415031E-3</c:v>
                </c:pt>
                <c:pt idx="58">
                  <c:v>1.3214290081406928E-3</c:v>
                </c:pt>
                <c:pt idx="59">
                  <c:v>1.3223672260044381E-3</c:v>
                </c:pt>
                <c:pt idx="60">
                  <c:v>1.3233471154944514E-3</c:v>
                </c:pt>
                <c:pt idx="61">
                  <c:v>1.3243685964538638E-3</c:v>
                </c:pt>
                <c:pt idx="62">
                  <c:v>1.3300887602423928E-3</c:v>
                </c:pt>
                <c:pt idx="63">
                  <c:v>1.3367971965214868E-3</c:v>
                </c:pt>
                <c:pt idx="64">
                  <c:v>1.3528476930566714E-3</c:v>
                </c:pt>
                <c:pt idx="65">
                  <c:v>1.3718955833696422E-3</c:v>
                </c:pt>
                <c:pt idx="66">
                  <c:v>1.3932674925715633E-3</c:v>
                </c:pt>
                <c:pt idx="67">
                  <c:v>1.4283688942681187E-3</c:v>
                </c:pt>
                <c:pt idx="68">
                  <c:v>1.4916698718062562E-3</c:v>
                </c:pt>
                <c:pt idx="69">
                  <c:v>1.5580864912714029E-3</c:v>
                </c:pt>
                <c:pt idx="70">
                  <c:v>1.6257142825155809E-3</c:v>
                </c:pt>
                <c:pt idx="71">
                  <c:v>1.6937504481081144E-3</c:v>
                </c:pt>
                <c:pt idx="72">
                  <c:v>1.7618608841743215E-3</c:v>
                </c:pt>
                <c:pt idx="73">
                  <c:v>1.8299110037380824E-3</c:v>
                </c:pt>
                <c:pt idx="74">
                  <c:v>1.8978449084594217E-3</c:v>
                </c:pt>
                <c:pt idx="75">
                  <c:v>2.0332995771032746E-3</c:v>
                </c:pt>
                <c:pt idx="76">
                  <c:v>2.2085291134011989E-3</c:v>
                </c:pt>
                <c:pt idx="77">
                  <c:v>3.1743721624478442E-3</c:v>
                </c:pt>
                <c:pt idx="78">
                  <c:v>5.0165950068059989E-3</c:v>
                </c:pt>
                <c:pt idx="79">
                  <c:v>8.3700220230501794E-3</c:v>
                </c:pt>
                <c:pt idx="80">
                  <c:v>1.3947727976704384E-2</c:v>
                </c:pt>
                <c:pt idx="81">
                  <c:v>1.7167758787525932E-2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15-43D2-8C81-F3B15A0EB6A0}"/>
            </c:ext>
          </c:extLst>
        </c:ser>
        <c:ser>
          <c:idx val="1"/>
          <c:order val="1"/>
          <c:tx>
            <c:strRef>
              <c:f>'Ac227 Dose 20 nCi decay actual'!$F$368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actual'!$F$369:$F$450</c:f>
              <c:numCache>
                <c:formatCode>0.00E+00</c:formatCode>
                <c:ptCount val="82"/>
                <c:pt idx="0">
                  <c:v>0</c:v>
                </c:pt>
                <c:pt idx="1">
                  <c:v>2.0082837662974458E-5</c:v>
                </c:pt>
                <c:pt idx="2">
                  <c:v>5.1667676477466226E-5</c:v>
                </c:pt>
                <c:pt idx="3">
                  <c:v>7.4654236571825789E-5</c:v>
                </c:pt>
                <c:pt idx="4">
                  <c:v>9.71121278833738E-5</c:v>
                </c:pt>
                <c:pt idx="5">
                  <c:v>2.0897602579347612E-4</c:v>
                </c:pt>
                <c:pt idx="6">
                  <c:v>3.2919214938338691E-4</c:v>
                </c:pt>
                <c:pt idx="7">
                  <c:v>4.6858529631417956E-4</c:v>
                </c:pt>
                <c:pt idx="8">
                  <c:v>6.3274876506027797E-4</c:v>
                </c:pt>
                <c:pt idx="9">
                  <c:v>8.2248159826088529E-4</c:v>
                </c:pt>
                <c:pt idx="10">
                  <c:v>1.0337885827199848E-3</c:v>
                </c:pt>
                <c:pt idx="11">
                  <c:v>1.2578802494063387E-3</c:v>
                </c:pt>
                <c:pt idx="12">
                  <c:v>1.4853751808803712E-3</c:v>
                </c:pt>
                <c:pt idx="13">
                  <c:v>1.8473417771870133E-3</c:v>
                </c:pt>
                <c:pt idx="14">
                  <c:v>2.2044774411556145E-3</c:v>
                </c:pt>
                <c:pt idx="15">
                  <c:v>2.5541171875088677E-3</c:v>
                </c:pt>
                <c:pt idx="16">
                  <c:v>3.0180331738268919E-3</c:v>
                </c:pt>
                <c:pt idx="17">
                  <c:v>3.4190155038721758E-3</c:v>
                </c:pt>
                <c:pt idx="18">
                  <c:v>3.7965612214976518E-3</c:v>
                </c:pt>
                <c:pt idx="19">
                  <c:v>4.1478261119327307E-3</c:v>
                </c:pt>
                <c:pt idx="20">
                  <c:v>4.47058723266976E-3</c:v>
                </c:pt>
                <c:pt idx="21">
                  <c:v>4.7632429134640206E-3</c:v>
                </c:pt>
                <c:pt idx="22">
                  <c:v>5.0248127563337274E-3</c:v>
                </c:pt>
                <c:pt idx="23">
                  <c:v>5.2549376355600311E-3</c:v>
                </c:pt>
                <c:pt idx="24">
                  <c:v>5.4538796976870158E-3</c:v>
                </c:pt>
                <c:pt idx="25">
                  <c:v>5.6225223615217028E-3</c:v>
                </c:pt>
                <c:pt idx="26">
                  <c:v>5.7623703181340453E-3</c:v>
                </c:pt>
                <c:pt idx="27">
                  <c:v>5.8755495308569329E-3</c:v>
                </c:pt>
                <c:pt idx="28">
                  <c:v>5.9648072352861889E-3</c:v>
                </c:pt>
                <c:pt idx="29">
                  <c:v>6.0335119392805718E-3</c:v>
                </c:pt>
                <c:pt idx="30">
                  <c:v>6.0856534229617749E-3</c:v>
                </c:pt>
                <c:pt idx="31">
                  <c:v>6.1258427387144267E-3</c:v>
                </c:pt>
                <c:pt idx="32">
                  <c:v>6.1593122111860887E-3</c:v>
                </c:pt>
                <c:pt idx="33">
                  <c:v>6.1903377593342471E-3</c:v>
                </c:pt>
                <c:pt idx="34">
                  <c:v>6.2204541277189858E-3</c:v>
                </c:pt>
                <c:pt idx="35">
                  <c:v>6.2497219283245333E-3</c:v>
                </c:pt>
                <c:pt idx="36">
                  <c:v>6.2782017731351173E-3</c:v>
                </c:pt>
                <c:pt idx="37">
                  <c:v>6.3059542741349655E-3</c:v>
                </c:pt>
                <c:pt idx="38">
                  <c:v>6.3330400433083056E-3</c:v>
                </c:pt>
                <c:pt idx="39">
                  <c:v>6.3595196926393661E-3</c:v>
                </c:pt>
                <c:pt idx="40">
                  <c:v>6.3854538341123748E-3</c:v>
                </c:pt>
                <c:pt idx="41">
                  <c:v>6.4109030797115593E-3</c:v>
                </c:pt>
                <c:pt idx="42">
                  <c:v>6.4359280414211482E-3</c:v>
                </c:pt>
                <c:pt idx="43">
                  <c:v>6.4605893312253693E-3</c:v>
                </c:pt>
                <c:pt idx="44">
                  <c:v>6.4849475611084501E-3</c:v>
                </c:pt>
                <c:pt idx="45">
                  <c:v>6.5090633430546193E-3</c:v>
                </c:pt>
                <c:pt idx="46">
                  <c:v>6.5329972890481045E-3</c:v>
                </c:pt>
                <c:pt idx="47">
                  <c:v>6.5568100110731335E-3</c:v>
                </c:pt>
                <c:pt idx="48">
                  <c:v>6.5805621211139347E-3</c:v>
                </c:pt>
                <c:pt idx="49">
                  <c:v>6.6042990781586793E-3</c:v>
                </c:pt>
                <c:pt idx="50">
                  <c:v>6.628177017931937E-3</c:v>
                </c:pt>
                <c:pt idx="51">
                  <c:v>6.6524087636061257E-3</c:v>
                </c:pt>
                <c:pt idx="52">
                  <c:v>6.6769960780097056E-3</c:v>
                </c:pt>
                <c:pt idx="53">
                  <c:v>6.7788081039039296E-3</c:v>
                </c:pt>
                <c:pt idx="54">
                  <c:v>6.886456296030961E-3</c:v>
                </c:pt>
                <c:pt idx="55">
                  <c:v>7.000038235260065E-3</c:v>
                </c:pt>
                <c:pt idx="56">
                  <c:v>7.1196277199093811E-3</c:v>
                </c:pt>
                <c:pt idx="57">
                  <c:v>7.245278455708549E-3</c:v>
                </c:pt>
                <c:pt idx="58">
                  <c:v>7.3770251931204473E-3</c:v>
                </c:pt>
                <c:pt idx="59">
                  <c:v>7.5148884282486735E-3</c:v>
                </c:pt>
                <c:pt idx="60">
                  <c:v>7.6588749588633372E-3</c:v>
                </c:pt>
                <c:pt idx="61">
                  <c:v>7.8089730065857791E-3</c:v>
                </c:pt>
                <c:pt idx="62">
                  <c:v>8.6495030325245189E-3</c:v>
                </c:pt>
                <c:pt idx="63">
                  <c:v>9.6352514006014661E-3</c:v>
                </c:pt>
                <c:pt idx="64">
                  <c:v>1.1993737060767794E-2</c:v>
                </c:pt>
                <c:pt idx="65">
                  <c:v>1.4792664561925385E-2</c:v>
                </c:pt>
                <c:pt idx="66">
                  <c:v>1.7933087119733057E-2</c:v>
                </c:pt>
                <c:pt idx="67">
                  <c:v>2.3090943287708096E-2</c:v>
                </c:pt>
                <c:pt idx="68">
                  <c:v>3.2392490281655376E-2</c:v>
                </c:pt>
                <c:pt idx="69">
                  <c:v>4.2151854688974019E-2</c:v>
                </c:pt>
                <c:pt idx="70">
                  <c:v>5.2089190616773785E-2</c:v>
                </c:pt>
                <c:pt idx="71">
                  <c:v>6.2086533725190338E-2</c:v>
                </c:pt>
                <c:pt idx="72">
                  <c:v>7.2094790255926827E-2</c:v>
                </c:pt>
                <c:pt idx="73">
                  <c:v>8.2094183783217964E-2</c:v>
                </c:pt>
                <c:pt idx="74">
                  <c:v>9.2076500515486048E-2</c:v>
                </c:pt>
                <c:pt idx="75">
                  <c:v>0.11198042640954144</c:v>
                </c:pt>
                <c:pt idx="76">
                  <c:v>0.13772893504229916</c:v>
                </c:pt>
                <c:pt idx="77">
                  <c:v>0.27965145913084327</c:v>
                </c:pt>
                <c:pt idx="78">
                  <c:v>0.55035063355981362</c:v>
                </c:pt>
                <c:pt idx="79">
                  <c:v>1.043108568673456</c:v>
                </c:pt>
                <c:pt idx="80">
                  <c:v>1.8627056122590275</c:v>
                </c:pt>
                <c:pt idx="81">
                  <c:v>2.3358620953602531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15-43D2-8C81-F3B15A0EB6A0}"/>
            </c:ext>
          </c:extLst>
        </c:ser>
        <c:ser>
          <c:idx val="2"/>
          <c:order val="2"/>
          <c:tx>
            <c:strRef>
              <c:f>'Ac227 Dose 20 nCi decay actual'!$G$368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actual'!$G$369:$G$450</c:f>
              <c:numCache>
                <c:formatCode>0.00E+00</c:formatCode>
                <c:ptCount val="82"/>
                <c:pt idx="0">
                  <c:v>0</c:v>
                </c:pt>
                <c:pt idx="1">
                  <c:v>1.7652062652636754E-5</c:v>
                </c:pt>
                <c:pt idx="2">
                  <c:v>4.5934343058224038E-5</c:v>
                </c:pt>
                <c:pt idx="3">
                  <c:v>6.7191311578618715E-5</c:v>
                </c:pt>
                <c:pt idx="4">
                  <c:v>8.8475266364576089E-5</c:v>
                </c:pt>
                <c:pt idx="5">
                  <c:v>1.9453912336599085E-4</c:v>
                </c:pt>
                <c:pt idx="6">
                  <c:v>2.9812267285705767E-4</c:v>
                </c:pt>
                <c:pt idx="7">
                  <c:v>3.9640694895560921E-4</c:v>
                </c:pt>
                <c:pt idx="8">
                  <c:v>4.876576011859243E-4</c:v>
                </c:pt>
                <c:pt idx="9">
                  <c:v>5.7131207385048848E-4</c:v>
                </c:pt>
                <c:pt idx="10">
                  <c:v>6.4797960602999368E-4</c:v>
                </c:pt>
                <c:pt idx="11">
                  <c:v>7.1944123158333836E-4</c:v>
                </c:pt>
                <c:pt idx="12">
                  <c:v>7.8768530510275555E-4</c:v>
                </c:pt>
                <c:pt idx="13">
                  <c:v>8.9197520633373627E-4</c:v>
                </c:pt>
                <c:pt idx="14">
                  <c:v>9.9046677147203617E-4</c:v>
                </c:pt>
                <c:pt idx="15">
                  <c:v>1.083442696386679E-3</c:v>
                </c:pt>
                <c:pt idx="16">
                  <c:v>1.202815224249949E-3</c:v>
                </c:pt>
                <c:pt idx="17">
                  <c:v>1.3033257511990669E-3</c:v>
                </c:pt>
                <c:pt idx="18">
                  <c:v>1.3967510680413791E-3</c:v>
                </c:pt>
                <c:pt idx="19">
                  <c:v>1.4835955231743971E-3</c:v>
                </c:pt>
                <c:pt idx="20">
                  <c:v>1.5643508881609811E-3</c:v>
                </c:pt>
                <c:pt idx="21">
                  <c:v>1.6394963577293393E-3</c:v>
                </c:pt>
                <c:pt idx="22">
                  <c:v>1.7094985497730286E-3</c:v>
                </c:pt>
                <c:pt idx="23">
                  <c:v>1.7748115053509545E-3</c:v>
                </c:pt>
                <c:pt idx="24">
                  <c:v>1.8358766886873708E-3</c:v>
                </c:pt>
                <c:pt idx="25">
                  <c:v>1.8931229871718797E-3</c:v>
                </c:pt>
                <c:pt idx="26">
                  <c:v>1.9469667113594321E-3</c:v>
                </c:pt>
                <c:pt idx="27">
                  <c:v>1.9978115949703273E-3</c:v>
                </c:pt>
                <c:pt idx="28">
                  <c:v>2.0460487948902131E-3</c:v>
                </c:pt>
                <c:pt idx="29">
                  <c:v>2.0920568911700858E-3</c:v>
                </c:pt>
                <c:pt idx="30">
                  <c:v>2.13620188702629E-3</c:v>
                </c:pt>
                <c:pt idx="31">
                  <c:v>2.178837208840519E-3</c:v>
                </c:pt>
                <c:pt idx="32">
                  <c:v>2.2203037061598141E-3</c:v>
                </c:pt>
                <c:pt idx="33">
                  <c:v>2.2608633045617826E-3</c:v>
                </c:pt>
                <c:pt idx="34">
                  <c:v>2.300636850798031E-3</c:v>
                </c:pt>
                <c:pt idx="35">
                  <c:v>2.339676748346274E-3</c:v>
                </c:pt>
                <c:pt idx="36">
                  <c:v>2.3780354006842264E-3</c:v>
                </c:pt>
                <c:pt idx="37">
                  <c:v>2.4157652112896024E-3</c:v>
                </c:pt>
                <c:pt idx="38">
                  <c:v>2.4529185836401168E-3</c:v>
                </c:pt>
                <c:pt idx="39">
                  <c:v>2.4895479212134848E-3</c:v>
                </c:pt>
                <c:pt idx="40">
                  <c:v>2.5257056274874206E-3</c:v>
                </c:pt>
                <c:pt idx="41">
                  <c:v>2.561444105939639E-3</c:v>
                </c:pt>
                <c:pt idx="42">
                  <c:v>2.5968157600478547E-3</c:v>
                </c:pt>
                <c:pt idx="43">
                  <c:v>2.631872993289782E-3</c:v>
                </c:pt>
                <c:pt idx="44">
                  <c:v>2.666668209143136E-3</c:v>
                </c:pt>
                <c:pt idx="45">
                  <c:v>2.7012538110856312E-3</c:v>
                </c:pt>
                <c:pt idx="46">
                  <c:v>2.7356822025949826E-3</c:v>
                </c:pt>
                <c:pt idx="47">
                  <c:v>2.7700057871489045E-3</c:v>
                </c:pt>
                <c:pt idx="48">
                  <c:v>2.8042769682251117E-3</c:v>
                </c:pt>
                <c:pt idx="49">
                  <c:v>2.8385350484318901E-3</c:v>
                </c:pt>
                <c:pt idx="50">
                  <c:v>2.8729966002804669E-3</c:v>
                </c:pt>
                <c:pt idx="51">
                  <c:v>2.9079687782766523E-3</c:v>
                </c:pt>
                <c:pt idx="52">
                  <c:v>2.9434541266016015E-3</c:v>
                </c:pt>
                <c:pt idx="53">
                  <c:v>3.0903931189300727E-3</c:v>
                </c:pt>
                <c:pt idx="54">
                  <c:v>3.2457550885814893E-3</c:v>
                </c:pt>
                <c:pt idx="55">
                  <c:v>3.4096808679818288E-3</c:v>
                </c:pt>
                <c:pt idx="56">
                  <c:v>3.5822769656737481E-3</c:v>
                </c:pt>
                <c:pt idx="57">
                  <c:v>3.7636208918111428E-3</c:v>
                </c:pt>
                <c:pt idx="58">
                  <c:v>3.9537627995851867E-3</c:v>
                </c:pt>
                <c:pt idx="59">
                  <c:v>4.1527322697529926E-3</c:v>
                </c:pt>
                <c:pt idx="60">
                  <c:v>4.3605391131152126E-3</c:v>
                </c:pt>
                <c:pt idx="61">
                  <c:v>4.5771663306672962E-3</c:v>
                </c:pt>
                <c:pt idx="62">
                  <c:v>5.7902512678197878E-3</c:v>
                </c:pt>
                <c:pt idx="63">
                  <c:v>7.2129208456272863E-3</c:v>
                </c:pt>
                <c:pt idx="64">
                  <c:v>1.0616777151227535E-2</c:v>
                </c:pt>
                <c:pt idx="65">
                  <c:v>1.4656295891850839E-2</c:v>
                </c:pt>
                <c:pt idx="66">
                  <c:v>1.9188673300873982E-2</c:v>
                </c:pt>
                <c:pt idx="67">
                  <c:v>2.6632687711164196E-2</c:v>
                </c:pt>
                <c:pt idx="68">
                  <c:v>4.0057034495172894E-2</c:v>
                </c:pt>
                <c:pt idx="69">
                  <c:v>5.4142120801849637E-2</c:v>
                </c:pt>
                <c:pt idx="70">
                  <c:v>6.8484062383264072E-2</c:v>
                </c:pt>
                <c:pt idx="71">
                  <c:v>8.2912608612556379E-2</c:v>
                </c:pt>
                <c:pt idx="72">
                  <c:v>9.7356905508476352E-2</c:v>
                </c:pt>
                <c:pt idx="73">
                  <c:v>0.11178841098035946</c:v>
                </c:pt>
                <c:pt idx="74">
                  <c:v>0.12619527057145544</c:v>
                </c:pt>
                <c:pt idx="75">
                  <c:v>0.15492137427645</c:v>
                </c:pt>
                <c:pt idx="76">
                  <c:v>0.19208260232616128</c:v>
                </c:pt>
                <c:pt idx="77">
                  <c:v>0.39691059288151853</c:v>
                </c:pt>
                <c:pt idx="78">
                  <c:v>0.78759394846140818</c:v>
                </c:pt>
                <c:pt idx="79">
                  <c:v>1.4987609624905891</c:v>
                </c:pt>
                <c:pt idx="80">
                  <c:v>2.6816346224743111</c:v>
                </c:pt>
                <c:pt idx="81">
                  <c:v>3.3645120746213646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15-43D2-8C81-F3B15A0EB6A0}"/>
            </c:ext>
          </c:extLst>
        </c:ser>
        <c:ser>
          <c:idx val="3"/>
          <c:order val="3"/>
          <c:tx>
            <c:strRef>
              <c:f>'Ac227 Dose 20 nCi decay actual'!$H$368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actual'!$H$369:$H$450</c:f>
              <c:numCache>
                <c:formatCode>0.00E+00</c:formatCode>
                <c:ptCount val="82"/>
                <c:pt idx="0">
                  <c:v>0</c:v>
                </c:pt>
                <c:pt idx="1">
                  <c:v>2.8783335536905473E-5</c:v>
                </c:pt>
                <c:pt idx="2">
                  <c:v>7.4088553910189213E-5</c:v>
                </c:pt>
                <c:pt idx="3">
                  <c:v>1.0708753297228203E-4</c:v>
                </c:pt>
                <c:pt idx="4">
                  <c:v>1.3928015174865556E-4</c:v>
                </c:pt>
                <c:pt idx="5">
                  <c:v>2.9230656074898028E-4</c:v>
                </c:pt>
                <c:pt idx="6">
                  <c:v>4.3523358343452252E-4</c:v>
                </c:pt>
                <c:pt idx="7">
                  <c:v>5.7100599765063233E-4</c:v>
                </c:pt>
                <c:pt idx="8">
                  <c:v>7.0138023337097222E-4</c:v>
                </c:pt>
                <c:pt idx="9">
                  <c:v>8.2744182564142192E-4</c:v>
                </c:pt>
                <c:pt idx="10">
                  <c:v>9.4960541458007791E-4</c:v>
                </c:pt>
                <c:pt idx="11">
                  <c:v>1.067614745377254E-3</c:v>
                </c:pt>
                <c:pt idx="12">
                  <c:v>1.1809452854568295E-3</c:v>
                </c:pt>
                <c:pt idx="13">
                  <c:v>1.3522733425273296E-3</c:v>
                </c:pt>
                <c:pt idx="14">
                  <c:v>1.5117061840486314E-3</c:v>
                </c:pt>
                <c:pt idx="15">
                  <c:v>1.6597526962474384E-3</c:v>
                </c:pt>
                <c:pt idx="16">
                  <c:v>1.8457116221769607E-3</c:v>
                </c:pt>
                <c:pt idx="17">
                  <c:v>1.9980151811734804E-3</c:v>
                </c:pt>
                <c:pt idx="18">
                  <c:v>2.1354099639970415E-3</c:v>
                </c:pt>
                <c:pt idx="19">
                  <c:v>2.2588898890591748E-3</c:v>
                </c:pt>
                <c:pt idx="20">
                  <c:v>2.3694488747714108E-3</c:v>
                </c:pt>
                <c:pt idx="21">
                  <c:v>2.4680808395452798E-3</c:v>
                </c:pt>
                <c:pt idx="22">
                  <c:v>2.5557797017923124E-3</c:v>
                </c:pt>
                <c:pt idx="23">
                  <c:v>2.6335393799240396E-3</c:v>
                </c:pt>
                <c:pt idx="24">
                  <c:v>2.7023537923519915E-3</c:v>
                </c:pt>
                <c:pt idx="25">
                  <c:v>2.7632168574876991E-3</c:v>
                </c:pt>
                <c:pt idx="26">
                  <c:v>2.8171224937426926E-3</c:v>
                </c:pt>
                <c:pt idx="27">
                  <c:v>2.8650646195285028E-3</c:v>
                </c:pt>
                <c:pt idx="28">
                  <c:v>2.90803715325666E-3</c:v>
                </c:pt>
                <c:pt idx="29">
                  <c:v>2.947034013338695E-3</c:v>
                </c:pt>
                <c:pt idx="30">
                  <c:v>2.9830491181861382E-3</c:v>
                </c:pt>
                <c:pt idx="31">
                  <c:v>3.0170763862105202E-3</c:v>
                </c:pt>
                <c:pt idx="32">
                  <c:v>3.0501097358233719E-3</c:v>
                </c:pt>
                <c:pt idx="33">
                  <c:v>3.0829010445988696E-3</c:v>
                </c:pt>
                <c:pt idx="34">
                  <c:v>3.115718108436482E-3</c:v>
                </c:pt>
                <c:pt idx="35">
                  <c:v>3.1485866823983233E-3</c:v>
                </c:pt>
                <c:pt idx="36">
                  <c:v>3.1815325215465086E-3</c:v>
                </c:pt>
                <c:pt idx="37">
                  <c:v>3.2145813809431522E-3</c:v>
                </c:pt>
                <c:pt idx="38">
                  <c:v>3.2477590156503688E-3</c:v>
                </c:pt>
                <c:pt idx="39">
                  <c:v>3.2810911807302731E-3</c:v>
                </c:pt>
                <c:pt idx="40">
                  <c:v>3.3146036312449796E-3</c:v>
                </c:pt>
                <c:pt idx="41">
                  <c:v>3.3483221222566028E-3</c:v>
                </c:pt>
                <c:pt idx="42">
                  <c:v>3.3822724088272572E-3</c:v>
                </c:pt>
                <c:pt idx="43">
                  <c:v>3.4164802460190575E-3</c:v>
                </c:pt>
                <c:pt idx="44">
                  <c:v>3.4509713888941185E-3</c:v>
                </c:pt>
                <c:pt idx="45">
                  <c:v>3.4857715925145547E-3</c:v>
                </c:pt>
                <c:pt idx="46">
                  <c:v>3.5209066119424809E-3</c:v>
                </c:pt>
                <c:pt idx="47">
                  <c:v>3.5564022022400114E-3</c:v>
                </c:pt>
                <c:pt idx="48">
                  <c:v>3.5922841184692607E-3</c:v>
                </c:pt>
                <c:pt idx="49">
                  <c:v>3.6283656364298981E-3</c:v>
                </c:pt>
                <c:pt idx="50">
                  <c:v>3.6646614561159597E-3</c:v>
                </c:pt>
                <c:pt idx="51">
                  <c:v>3.7014950807929868E-3</c:v>
                </c:pt>
                <c:pt idx="52">
                  <c:v>3.738869190059997E-3</c:v>
                </c:pt>
                <c:pt idx="53">
                  <c:v>3.8936292308683743E-3</c:v>
                </c:pt>
                <c:pt idx="54">
                  <c:v>4.0572605746139129E-3</c:v>
                </c:pt>
                <c:pt idx="55">
                  <c:v>4.2299115497399075E-3</c:v>
                </c:pt>
                <c:pt idx="56">
                  <c:v>4.4116943338661091E-3</c:v>
                </c:pt>
                <c:pt idx="57">
                  <c:v>4.6026905627407286E-3</c:v>
                </c:pt>
                <c:pt idx="58">
                  <c:v>4.8029530590338381E-3</c:v>
                </c:pt>
                <c:pt idx="59">
                  <c:v>5.0125129779827618E-3</c:v>
                </c:pt>
                <c:pt idx="60">
                  <c:v>5.2313806525827455E-3</c:v>
                </c:pt>
                <c:pt idx="61">
                  <c:v>5.4595381790316991E-3</c:v>
                </c:pt>
                <c:pt idx="62">
                  <c:v>6.7371913832817683E-3</c:v>
                </c:pt>
                <c:pt idx="63">
                  <c:v>8.2355846853546903E-3</c:v>
                </c:pt>
                <c:pt idx="64">
                  <c:v>1.1820616353347673E-2</c:v>
                </c:pt>
                <c:pt idx="65">
                  <c:v>1.6075144543847158E-2</c:v>
                </c:pt>
                <c:pt idx="66">
                  <c:v>2.0848764545346784E-2</c:v>
                </c:pt>
                <c:pt idx="67">
                  <c:v>2.8688997799018297E-2</c:v>
                </c:pt>
                <c:pt idx="68">
                  <c:v>4.2827875595830615E-2</c:v>
                </c:pt>
                <c:pt idx="69">
                  <c:v>5.7662661768434896E-2</c:v>
                </c:pt>
                <c:pt idx="70">
                  <c:v>7.2767974723415577E-2</c:v>
                </c:pt>
                <c:pt idx="71">
                  <c:v>8.7964501988685079E-2</c:v>
                </c:pt>
                <c:pt idx="72">
                  <c:v>0.10317761827346146</c:v>
                </c:pt>
                <c:pt idx="73">
                  <c:v>0.11837726229145165</c:v>
                </c:pt>
                <c:pt idx="74">
                  <c:v>0.13355094861464664</c:v>
                </c:pt>
                <c:pt idx="75">
                  <c:v>0.16380604231852011</c:v>
                </c:pt>
                <c:pt idx="76">
                  <c:v>0.20294523252479729</c:v>
                </c:pt>
                <c:pt idx="77">
                  <c:v>0.41867550040484269</c:v>
                </c:pt>
                <c:pt idx="78">
                  <c:v>0.83015356415485719</c:v>
                </c:pt>
                <c:pt idx="79">
                  <c:v>1.5791735102471547</c:v>
                </c:pt>
                <c:pt idx="80">
                  <c:v>2.8250073967421372</c:v>
                </c:pt>
                <c:pt idx="81">
                  <c:v>3.5442320265473715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15-43D2-8C81-F3B15A0EB6A0}"/>
            </c:ext>
          </c:extLst>
        </c:ser>
        <c:ser>
          <c:idx val="4"/>
          <c:order val="4"/>
          <c:tx>
            <c:strRef>
              <c:f>'Ac227 Dose 20 nCi decay actual'!$I$368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actual'!$I$369:$I$450</c:f>
              <c:numCache>
                <c:formatCode>0.00E+00</c:formatCode>
                <c:ptCount val="82"/>
                <c:pt idx="0">
                  <c:v>0</c:v>
                </c:pt>
                <c:pt idx="1">
                  <c:v>2.4394260957853119E-5</c:v>
                </c:pt>
                <c:pt idx="2">
                  <c:v>6.4728469473314805E-5</c:v>
                </c:pt>
                <c:pt idx="3">
                  <c:v>9.6703437030630041E-5</c:v>
                </c:pt>
                <c:pt idx="4">
                  <c:v>1.300575405328371E-4</c:v>
                </c:pt>
                <c:pt idx="5">
                  <c:v>3.0174794767404226E-4</c:v>
                </c:pt>
                <c:pt idx="6">
                  <c:v>4.7195076219683544E-4</c:v>
                </c:pt>
                <c:pt idx="7">
                  <c:v>6.3384910980571131E-4</c:v>
                </c:pt>
                <c:pt idx="8">
                  <c:v>7.8474138572748201E-4</c:v>
                </c:pt>
                <c:pt idx="9">
                  <c:v>9.2377550576341482E-4</c:v>
                </c:pt>
                <c:pt idx="10">
                  <c:v>1.0519489062892331E-3</c:v>
                </c:pt>
                <c:pt idx="11">
                  <c:v>1.1721085442551167E-3</c:v>
                </c:pt>
                <c:pt idx="12">
                  <c:v>1.2874234528573833E-3</c:v>
                </c:pt>
                <c:pt idx="13">
                  <c:v>1.4647280693289807E-3</c:v>
                </c:pt>
                <c:pt idx="14">
                  <c:v>1.6335814463508621E-3</c:v>
                </c:pt>
                <c:pt idx="15">
                  <c:v>1.7944716696977649E-3</c:v>
                </c:pt>
                <c:pt idx="16">
                  <c:v>2.0035977617334833E-3</c:v>
                </c:pt>
                <c:pt idx="17">
                  <c:v>2.1823776447383366E-3</c:v>
                </c:pt>
                <c:pt idx="18">
                  <c:v>2.3512304062981377E-3</c:v>
                </c:pt>
                <c:pt idx="19">
                  <c:v>2.5109347545705712E-3</c:v>
                </c:pt>
                <c:pt idx="20">
                  <c:v>2.6622234544577718E-3</c:v>
                </c:pt>
                <c:pt idx="21">
                  <c:v>2.8057833276063206E-3</c:v>
                </c:pt>
                <c:pt idx="22">
                  <c:v>2.9422552524072478E-3</c:v>
                </c:pt>
                <c:pt idx="23">
                  <c:v>3.0722341639960312E-3</c:v>
                </c:pt>
                <c:pt idx="24">
                  <c:v>3.1962690542525971E-3</c:v>
                </c:pt>
                <c:pt idx="25">
                  <c:v>3.3148629718013191E-3</c:v>
                </c:pt>
                <c:pt idx="26">
                  <c:v>3.4284730220110193E-3</c:v>
                </c:pt>
                <c:pt idx="27">
                  <c:v>3.5375103669949676E-3</c:v>
                </c:pt>
                <c:pt idx="28">
                  <c:v>3.6423402256108824E-3</c:v>
                </c:pt>
                <c:pt idx="29">
                  <c:v>3.7432818734609297E-3</c:v>
                </c:pt>
                <c:pt idx="30">
                  <c:v>3.8406086428917235E-3</c:v>
                </c:pt>
                <c:pt idx="31">
                  <c:v>3.9345479229943268E-3</c:v>
                </c:pt>
                <c:pt idx="32">
                  <c:v>4.0252811596042494E-3</c:v>
                </c:pt>
                <c:pt idx="33">
                  <c:v>4.1129674087258998E-3</c:v>
                </c:pt>
                <c:pt idx="34">
                  <c:v>4.1977822043755527E-3</c:v>
                </c:pt>
                <c:pt idx="35">
                  <c:v>4.2799169767846748E-3</c:v>
                </c:pt>
                <c:pt idx="36">
                  <c:v>4.359563156184733E-3</c:v>
                </c:pt>
                <c:pt idx="37">
                  <c:v>4.4369121728071934E-3</c:v>
                </c:pt>
                <c:pt idx="38">
                  <c:v>4.5121554568835218E-3</c:v>
                </c:pt>
                <c:pt idx="39">
                  <c:v>4.5854844386451861E-3</c:v>
                </c:pt>
                <c:pt idx="40">
                  <c:v>4.6570905483236513E-3</c:v>
                </c:pt>
                <c:pt idx="41">
                  <c:v>4.7271652161503851E-3</c:v>
                </c:pt>
                <c:pt idx="42">
                  <c:v>4.7958998723568536E-3</c:v>
                </c:pt>
                <c:pt idx="43">
                  <c:v>4.8634859471745227E-3</c:v>
                </c:pt>
                <c:pt idx="44">
                  <c:v>4.9301148708348593E-3</c:v>
                </c:pt>
                <c:pt idx="45">
                  <c:v>4.9959780735693302E-3</c:v>
                </c:pt>
                <c:pt idx="46">
                  <c:v>5.0612669856094014E-3</c:v>
                </c:pt>
                <c:pt idx="47">
                  <c:v>5.1261730371865398E-3</c:v>
                </c:pt>
                <c:pt idx="48">
                  <c:v>5.1908876585322122E-3</c:v>
                </c:pt>
                <c:pt idx="49">
                  <c:v>5.2555544223200175E-3</c:v>
                </c:pt>
                <c:pt idx="50">
                  <c:v>5.320605266374968E-3</c:v>
                </c:pt>
                <c:pt idx="51">
                  <c:v>5.3866199864052201E-3</c:v>
                </c:pt>
                <c:pt idx="52">
                  <c:v>5.4536033848971016E-3</c:v>
                </c:pt>
                <c:pt idx="53">
                  <c:v>5.7309706235388995E-3</c:v>
                </c:pt>
                <c:pt idx="54">
                  <c:v>6.0242373720669866E-3</c:v>
                </c:pt>
                <c:pt idx="55">
                  <c:v>6.333669470749391E-3</c:v>
                </c:pt>
                <c:pt idx="56">
                  <c:v>6.6594679688780712E-3</c:v>
                </c:pt>
                <c:pt idx="57">
                  <c:v>7.0017791773607863E-3</c:v>
                </c:pt>
                <c:pt idx="58">
                  <c:v>7.3606977671349383E-3</c:v>
                </c:pt>
                <c:pt idx="59">
                  <c:v>7.7362795758838246E-3</c:v>
                </c:pt>
                <c:pt idx="60">
                  <c:v>8.1285431228217287E-3</c:v>
                </c:pt>
                <c:pt idx="61">
                  <c:v>8.5374563200264642E-3</c:v>
                </c:pt>
                <c:pt idx="62">
                  <c:v>1.0827318350002767E-2</c:v>
                </c:pt>
                <c:pt idx="63">
                  <c:v>1.3512799759961362E-2</c:v>
                </c:pt>
                <c:pt idx="64">
                  <c:v>1.9938039305005373E-2</c:v>
                </c:pt>
                <c:pt idx="65">
                  <c:v>2.7563177743574762E-2</c:v>
                </c:pt>
                <c:pt idx="66">
                  <c:v>3.6118653635317563E-2</c:v>
                </c:pt>
                <c:pt idx="67">
                  <c:v>5.0170238505155285E-2</c:v>
                </c:pt>
                <c:pt idx="68">
                  <c:v>7.551051026724033E-2</c:v>
                </c:pt>
                <c:pt idx="69">
                  <c:v>0.10209801732037906</c:v>
                </c:pt>
                <c:pt idx="70">
                  <c:v>0.12917037347419294</c:v>
                </c:pt>
                <c:pt idx="71">
                  <c:v>0.15640620762424715</c:v>
                </c:pt>
                <c:pt idx="72">
                  <c:v>0.18367177328967421</c:v>
                </c:pt>
                <c:pt idx="73">
                  <c:v>0.21091319341070097</c:v>
                </c:pt>
                <c:pt idx="74">
                  <c:v>0.23810809109551459</c:v>
                </c:pt>
                <c:pt idx="75">
                  <c:v>0.29233250039172848</c:v>
                </c:pt>
                <c:pt idx="76">
                  <c:v>0.36247934872212478</c:v>
                </c:pt>
                <c:pt idx="77">
                  <c:v>0.74911990775010118</c:v>
                </c:pt>
                <c:pt idx="78">
                  <c:v>1.4865876268581009</c:v>
                </c:pt>
                <c:pt idx="79">
                  <c:v>2.8290116340505476</c:v>
                </c:pt>
                <c:pt idx="80">
                  <c:v>5.0618457887749795</c:v>
                </c:pt>
                <c:pt idx="81">
                  <c:v>6.3508694184550265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B15-43D2-8C81-F3B15A0EB6A0}"/>
            </c:ext>
          </c:extLst>
        </c:ser>
        <c:ser>
          <c:idx val="5"/>
          <c:order val="5"/>
          <c:tx>
            <c:strRef>
              <c:f>'Ac227 Dose 20 nCi decay actual'!$J$368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actual'!$J$369:$J$450</c:f>
              <c:numCache>
                <c:formatCode>0.00E+00</c:formatCode>
                <c:ptCount val="82"/>
                <c:pt idx="0">
                  <c:v>0</c:v>
                </c:pt>
                <c:pt idx="1">
                  <c:v>9.2024016855311009E-5</c:v>
                </c:pt>
                <c:pt idx="2">
                  <c:v>2.4294767966443365E-4</c:v>
                </c:pt>
                <c:pt idx="3">
                  <c:v>3.6091647594358237E-4</c:v>
                </c:pt>
                <c:pt idx="4">
                  <c:v>4.8284831774023139E-4</c:v>
                </c:pt>
                <c:pt idx="5">
                  <c:v>1.1460814273224372E-3</c:v>
                </c:pt>
                <c:pt idx="6">
                  <c:v>1.8900665232260581E-3</c:v>
                </c:pt>
                <c:pt idx="7">
                  <c:v>2.7012019861310729E-3</c:v>
                </c:pt>
                <c:pt idx="8">
                  <c:v>3.5660577426372053E-3</c:v>
                </c:pt>
                <c:pt idx="9">
                  <c:v>4.4712037193441754E-3</c:v>
                </c:pt>
                <c:pt idx="10">
                  <c:v>5.4032098428516999E-3</c:v>
                </c:pt>
                <c:pt idx="11">
                  <c:v>6.3486460397595042E-3</c:v>
                </c:pt>
                <c:pt idx="12">
                  <c:v>7.2974320641639532E-3</c:v>
                </c:pt>
                <c:pt idx="13">
                  <c:v>8.8154065189404059E-3</c:v>
                </c:pt>
                <c:pt idx="14">
                  <c:v>1.0333176212435229E-2</c:v>
                </c:pt>
                <c:pt idx="15">
                  <c:v>1.1850615137705883E-2</c:v>
                </c:pt>
                <c:pt idx="16">
                  <c:v>1.3936309254430353E-2</c:v>
                </c:pt>
                <c:pt idx="17">
                  <c:v>1.5831374085022193E-2</c:v>
                </c:pt>
                <c:pt idx="18">
                  <c:v>1.7725208379065778E-2</c:v>
                </c:pt>
                <c:pt idx="19">
                  <c:v>1.9617566029251462E-2</c:v>
                </c:pt>
                <c:pt idx="20">
                  <c:v>2.1508200928269598E-2</c:v>
                </c:pt>
                <c:pt idx="21">
                  <c:v>2.3396866968810534E-2</c:v>
                </c:pt>
                <c:pt idx="22">
                  <c:v>2.5283318043564623E-2</c:v>
                </c:pt>
                <c:pt idx="23">
                  <c:v>2.7167308045222206E-2</c:v>
                </c:pt>
                <c:pt idx="24">
                  <c:v>2.9048590866473642E-2</c:v>
                </c:pt>
                <c:pt idx="25">
                  <c:v>3.0926920400009286E-2</c:v>
                </c:pt>
                <c:pt idx="26">
                  <c:v>3.2802050538519478E-2</c:v>
                </c:pt>
                <c:pt idx="27">
                  <c:v>3.4673735174694569E-2</c:v>
                </c:pt>
                <c:pt idx="28">
                  <c:v>3.6541728201224907E-2</c:v>
                </c:pt>
                <c:pt idx="29">
                  <c:v>3.8405783510800845E-2</c:v>
                </c:pt>
                <c:pt idx="30">
                  <c:v>4.0265654996112725E-2</c:v>
                </c:pt>
                <c:pt idx="31">
                  <c:v>4.2121096549850912E-2</c:v>
                </c:pt>
                <c:pt idx="32">
                  <c:v>4.3971862064705748E-2</c:v>
                </c:pt>
                <c:pt idx="33">
                  <c:v>4.581709205818367E-2</c:v>
                </c:pt>
                <c:pt idx="34">
                  <c:v>4.7654756313421823E-2</c:v>
                </c:pt>
                <c:pt idx="35">
                  <c:v>4.9482351278369772E-2</c:v>
                </c:pt>
                <c:pt idx="36">
                  <c:v>5.1297541448972674E-2</c:v>
                </c:pt>
                <c:pt idx="37">
                  <c:v>5.3098159369171276E-2</c:v>
                </c:pt>
                <c:pt idx="38">
                  <c:v>5.488220563090191E-2</c:v>
                </c:pt>
                <c:pt idx="39">
                  <c:v>5.6647848874096511E-2</c:v>
                </c:pt>
                <c:pt idx="40">
                  <c:v>5.83934257866826E-2</c:v>
                </c:pt>
                <c:pt idx="41">
                  <c:v>6.0117441104583294E-2</c:v>
                </c:pt>
                <c:pt idx="42">
                  <c:v>6.18185676117173E-2</c:v>
                </c:pt>
                <c:pt idx="43">
                  <c:v>6.3495646139998918E-2</c:v>
                </c:pt>
                <c:pt idx="44">
                  <c:v>6.5147685569338032E-2</c:v>
                </c:pt>
                <c:pt idx="45">
                  <c:v>6.6773862827640126E-2</c:v>
                </c:pt>
                <c:pt idx="46">
                  <c:v>6.8373522890806282E-2</c:v>
                </c:pt>
                <c:pt idx="47">
                  <c:v>6.9946178782733154E-2</c:v>
                </c:pt>
                <c:pt idx="48">
                  <c:v>7.1491511575313027E-2</c:v>
                </c:pt>
                <c:pt idx="49">
                  <c:v>7.3023124092191902E-2</c:v>
                </c:pt>
                <c:pt idx="50">
                  <c:v>7.4563833432696833E-2</c:v>
                </c:pt>
                <c:pt idx="51">
                  <c:v>7.6127371880799211E-2</c:v>
                </c:pt>
                <c:pt idx="52">
                  <c:v>7.7713853181918507E-2</c:v>
                </c:pt>
                <c:pt idx="53">
                  <c:v>8.4283211374480763E-2</c:v>
                </c:pt>
                <c:pt idx="54">
                  <c:v>9.122914459457937E-2</c:v>
                </c:pt>
                <c:pt idx="55">
                  <c:v>9.8557949187634358E-2</c:v>
                </c:pt>
                <c:pt idx="56">
                  <c:v>0.10627438694461895</c:v>
                </c:pt>
                <c:pt idx="57">
                  <c:v>0.11438192319462268</c:v>
                </c:pt>
                <c:pt idx="58">
                  <c:v>0.12288280018983534</c:v>
                </c:pt>
                <c:pt idx="59">
                  <c:v>0.13177834042870346</c:v>
                </c:pt>
                <c:pt idx="60">
                  <c:v>0.14106898253315178</c:v>
                </c:pt>
                <c:pt idx="61">
                  <c:v>0.15075396651055994</c:v>
                </c:pt>
                <c:pt idx="62">
                  <c:v>0.20498864815545689</c:v>
                </c:pt>
                <c:pt idx="63">
                  <c:v>0.268593453783812</c:v>
                </c:pt>
                <c:pt idx="64">
                  <c:v>0.42077328674137704</c:v>
                </c:pt>
                <c:pt idx="65">
                  <c:v>0.60137235790827925</c:v>
                </c:pt>
                <c:pt idx="66">
                  <c:v>0.80400618703643134</c:v>
                </c:pt>
                <c:pt idx="67">
                  <c:v>1.1368136758919003</c:v>
                </c:pt>
                <c:pt idx="68">
                  <c:v>1.7369902602540934</c:v>
                </c:pt>
                <c:pt idx="69">
                  <c:v>2.366707230919507</c:v>
                </c:pt>
                <c:pt idx="70">
                  <c:v>3.0079077042050342</c:v>
                </c:pt>
                <c:pt idx="71">
                  <c:v>3.6529801038188618</c:v>
                </c:pt>
                <c:pt idx="72">
                  <c:v>4.2987566852785637</c:v>
                </c:pt>
                <c:pt idx="73">
                  <c:v>4.9439613869059658</c:v>
                </c:pt>
                <c:pt idx="74">
                  <c:v>5.5880642188642193</c:v>
                </c:pt>
                <c:pt idx="75">
                  <c:v>6.8723527642283209</c:v>
                </c:pt>
                <c:pt idx="76">
                  <c:v>8.5337594069819396</c:v>
                </c:pt>
                <c:pt idx="77">
                  <c:v>17.69122276301842</c:v>
                </c:pt>
                <c:pt idx="78">
                  <c:v>35.157920077364736</c:v>
                </c:pt>
                <c:pt idx="79">
                  <c:v>66.952822001347783</c:v>
                </c:pt>
                <c:pt idx="80">
                  <c:v>119.83681586738233</c:v>
                </c:pt>
                <c:pt idx="81">
                  <c:v>150.36694618670572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B15-43D2-8C81-F3B15A0EB6A0}"/>
            </c:ext>
          </c:extLst>
        </c:ser>
        <c:ser>
          <c:idx val="6"/>
          <c:order val="6"/>
          <c:tx>
            <c:strRef>
              <c:f>'Ac227 Dose 20 nCi decay actual'!$K$368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actual'!$K$369:$K$450</c:f>
              <c:numCache>
                <c:formatCode>0.00E+00</c:formatCode>
                <c:ptCount val="82"/>
                <c:pt idx="0">
                  <c:v>0</c:v>
                </c:pt>
                <c:pt idx="1">
                  <c:v>3.5045298520839688E-5</c:v>
                </c:pt>
                <c:pt idx="2">
                  <c:v>9.5027555718713339E-5</c:v>
                </c:pt>
                <c:pt idx="3">
                  <c:v>1.4516333134745335E-4</c:v>
                </c:pt>
                <c:pt idx="4">
                  <c:v>1.9951821003837025E-4</c:v>
                </c:pt>
                <c:pt idx="5">
                  <c:v>5.0607629398794071E-4</c:v>
                </c:pt>
                <c:pt idx="6">
                  <c:v>8.5469407819439922E-4</c:v>
                </c:pt>
                <c:pt idx="7">
                  <c:v>1.2347441983792235E-3</c:v>
                </c:pt>
                <c:pt idx="8">
                  <c:v>1.6399401873467402E-3</c:v>
                </c:pt>
                <c:pt idx="9">
                  <c:v>2.0639955779012762E-3</c:v>
                </c:pt>
                <c:pt idx="10">
                  <c:v>2.5006239028471586E-3</c:v>
                </c:pt>
                <c:pt idx="11">
                  <c:v>2.943538694988714E-3</c:v>
                </c:pt>
                <c:pt idx="12">
                  <c:v>3.3878606194841553E-3</c:v>
                </c:pt>
                <c:pt idx="13">
                  <c:v>4.0970448807162033E-3</c:v>
                </c:pt>
                <c:pt idx="14">
                  <c:v>4.8021016997570158E-3</c:v>
                </c:pt>
                <c:pt idx="15">
                  <c:v>5.5007563872042017E-3</c:v>
                </c:pt>
                <c:pt idx="16">
                  <c:v>6.4470319979691671E-3</c:v>
                </c:pt>
                <c:pt idx="17">
                  <c:v>7.2895700206558819E-3</c:v>
                </c:pt>
                <c:pt idx="18">
                  <c:v>8.1121245772071329E-3</c:v>
                </c:pt>
                <c:pt idx="19">
                  <c:v>8.9122869462583791E-3</c:v>
                </c:pt>
                <c:pt idx="20">
                  <c:v>9.6881836778594209E-3</c:v>
                </c:pt>
                <c:pt idx="21">
                  <c:v>1.04384765934744E-2</c:v>
                </c:pt>
                <c:pt idx="22">
                  <c:v>1.1162362785981804E-2</c:v>
                </c:pt>
                <c:pt idx="23">
                  <c:v>1.1859574619674461E-2</c:v>
                </c:pt>
                <c:pt idx="24">
                  <c:v>1.2530379730259542E-2</c:v>
                </c:pt>
                <c:pt idx="25">
                  <c:v>1.317558102485856E-2</c:v>
                </c:pt>
                <c:pt idx="26">
                  <c:v>1.3796516682007374E-2</c:v>
                </c:pt>
                <c:pt idx="27">
                  <c:v>1.4395060151656184E-2</c:v>
                </c:pt>
                <c:pt idx="28">
                  <c:v>1.497362015516953E-2</c:v>
                </c:pt>
                <c:pt idx="29">
                  <c:v>1.5535140685326299E-2</c:v>
                </c:pt>
                <c:pt idx="30">
                  <c:v>1.6083101006319718E-2</c:v>
                </c:pt>
                <c:pt idx="31">
                  <c:v>1.6621515653757357E-2</c:v>
                </c:pt>
                <c:pt idx="32">
                  <c:v>1.715493443466113E-2</c:v>
                </c:pt>
                <c:pt idx="33">
                  <c:v>1.76870659015772E-2</c:v>
                </c:pt>
                <c:pt idx="34">
                  <c:v>1.8219222402881097E-2</c:v>
                </c:pt>
                <c:pt idx="35">
                  <c:v>1.875142897296065E-2</c:v>
                </c:pt>
                <c:pt idx="36">
                  <c:v>1.9283710646203687E-2</c:v>
                </c:pt>
                <c:pt idx="37">
                  <c:v>1.9816092456998037E-2</c:v>
                </c:pt>
                <c:pt idx="38">
                  <c:v>2.0348599439731527E-2</c:v>
                </c:pt>
                <c:pt idx="39">
                  <c:v>2.0881256628791988E-2</c:v>
                </c:pt>
                <c:pt idx="40">
                  <c:v>2.1414089058567246E-2</c:v>
                </c:pt>
                <c:pt idx="41">
                  <c:v>2.1947121763445127E-2</c:v>
                </c:pt>
                <c:pt idx="42">
                  <c:v>2.2480379777813461E-2</c:v>
                </c:pt>
                <c:pt idx="43">
                  <c:v>2.3013888136060076E-2</c:v>
                </c:pt>
                <c:pt idx="44">
                  <c:v>2.3547671872572801E-2</c:v>
                </c:pt>
                <c:pt idx="45">
                  <c:v>2.4081756021739464E-2</c:v>
                </c:pt>
                <c:pt idx="46">
                  <c:v>2.4616165617947893E-2</c:v>
                </c:pt>
                <c:pt idx="47">
                  <c:v>2.5150925695585916E-2</c:v>
                </c:pt>
                <c:pt idx="48">
                  <c:v>2.568606128904136E-2</c:v>
                </c:pt>
                <c:pt idx="49">
                  <c:v>2.622139089900247E-2</c:v>
                </c:pt>
                <c:pt idx="50">
                  <c:v>2.6759900033151294E-2</c:v>
                </c:pt>
                <c:pt idx="51">
                  <c:v>2.7306388402995322E-2</c:v>
                </c:pt>
                <c:pt idx="52">
                  <c:v>2.7860895764863502E-2</c:v>
                </c:pt>
                <c:pt idx="53">
                  <c:v>3.0157019569130701E-2</c:v>
                </c:pt>
                <c:pt idx="54">
                  <c:v>3.2584763976122491E-2</c:v>
                </c:pt>
                <c:pt idx="55">
                  <c:v>3.5146329686147046E-2</c:v>
                </c:pt>
                <c:pt idx="56">
                  <c:v>3.7843381041638438E-2</c:v>
                </c:pt>
                <c:pt idx="57">
                  <c:v>4.0677129245331983E-2</c:v>
                </c:pt>
                <c:pt idx="58">
                  <c:v>4.3648358009803136E-2</c:v>
                </c:pt>
                <c:pt idx="59">
                  <c:v>4.6757529575056953E-2</c:v>
                </c:pt>
                <c:pt idx="60">
                  <c:v>5.0004797248344009E-2</c:v>
                </c:pt>
                <c:pt idx="61">
                  <c:v>5.3389895396843627E-2</c:v>
                </c:pt>
                <c:pt idx="62">
                  <c:v>7.2346015597853808E-2</c:v>
                </c:pt>
                <c:pt idx="63">
                  <c:v>9.457718399941914E-2</c:v>
                </c:pt>
                <c:pt idx="64">
                  <c:v>0.14776711926263619</c:v>
                </c:pt>
                <c:pt idx="65">
                  <c:v>0.2108901541436331</c:v>
                </c:pt>
                <c:pt idx="66">
                  <c:v>0.28171478342594825</c:v>
                </c:pt>
                <c:pt idx="67">
                  <c:v>0.39803774451286422</c:v>
                </c:pt>
                <c:pt idx="68">
                  <c:v>0.60781162222257035</c:v>
                </c:pt>
                <c:pt idx="69">
                  <c:v>0.82791046352687359</c:v>
                </c:pt>
                <c:pt idx="70">
                  <c:v>1.0520230216889759</c:v>
                </c:pt>
                <c:pt idx="71">
                  <c:v>1.277488896560288</c:v>
                </c:pt>
                <c:pt idx="72">
                  <c:v>1.5032008972556838</c:v>
                </c:pt>
                <c:pt idx="73">
                  <c:v>1.7287130143615974</c:v>
                </c:pt>
                <c:pt idx="74">
                  <c:v>1.9538400056907805</c:v>
                </c:pt>
                <c:pt idx="75">
                  <c:v>2.4027248760418742</c:v>
                </c:pt>
                <c:pt idx="76">
                  <c:v>2.9834201630355559</c:v>
                </c:pt>
                <c:pt idx="77">
                  <c:v>6.1841391651301691</c:v>
                </c:pt>
                <c:pt idx="78">
                  <c:v>12.289103807004569</c:v>
                </c:pt>
                <c:pt idx="79">
                  <c:v>23.402066294672501</c:v>
                </c:pt>
                <c:pt idx="80">
                  <c:v>41.886093747765536</c:v>
                </c:pt>
                <c:pt idx="81">
                  <c:v>52.556992931333504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B15-43D2-8C81-F3B15A0EB6A0}"/>
            </c:ext>
          </c:extLst>
        </c:ser>
        <c:ser>
          <c:idx val="7"/>
          <c:order val="7"/>
          <c:tx>
            <c:strRef>
              <c:f>'Ac227 Dose 20 nCi decay actual'!$L$368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actual'!$L$369:$L$450</c:f>
              <c:numCache>
                <c:formatCode>0.00E+00</c:formatCode>
                <c:ptCount val="82"/>
                <c:pt idx="0">
                  <c:v>0</c:v>
                </c:pt>
                <c:pt idx="1">
                  <c:v>2.9536672196825179E-6</c:v>
                </c:pt>
                <c:pt idx="2">
                  <c:v>8.8519775804414445E-6</c:v>
                </c:pt>
                <c:pt idx="3">
                  <c:v>1.4837907974463775E-5</c:v>
                </c:pt>
                <c:pt idx="4">
                  <c:v>2.2089551335661131E-5</c:v>
                </c:pt>
                <c:pt idx="5">
                  <c:v>6.3487645738748941E-5</c:v>
                </c:pt>
                <c:pt idx="6">
                  <c:v>1.0686051283913321E-4</c:v>
                </c:pt>
                <c:pt idx="7">
                  <c:v>1.4957710017484666E-4</c:v>
                </c:pt>
                <c:pt idx="8">
                  <c:v>1.9138605442635057E-4</c:v>
                </c:pt>
                <c:pt idx="9">
                  <c:v>2.3215149352215784E-4</c:v>
                </c:pt>
                <c:pt idx="10">
                  <c:v>2.7185300663883316E-4</c:v>
                </c:pt>
                <c:pt idx="11">
                  <c:v>3.1058565420099291E-4</c:v>
                </c:pt>
                <c:pt idx="12">
                  <c:v>3.4848418851055719E-4</c:v>
                </c:pt>
                <c:pt idx="13">
                  <c:v>4.0751521224174859E-4</c:v>
                </c:pt>
                <c:pt idx="14">
                  <c:v>4.6458450856751935E-4</c:v>
                </c:pt>
                <c:pt idx="15">
                  <c:v>5.1971474122925636E-4</c:v>
                </c:pt>
                <c:pt idx="16">
                  <c:v>5.9240565836447562E-4</c:v>
                </c:pt>
                <c:pt idx="17">
                  <c:v>6.5541923743039454E-4</c:v>
                </c:pt>
                <c:pt idx="18">
                  <c:v>7.1558497595958237E-4</c:v>
                </c:pt>
                <c:pt idx="19">
                  <c:v>7.7298466807550507E-4</c:v>
                </c:pt>
                <c:pt idx="20">
                  <c:v>8.2770998395519959E-4</c:v>
                </c:pt>
                <c:pt idx="21">
                  <c:v>8.7986246982927393E-4</c:v>
                </c:pt>
                <c:pt idx="22">
                  <c:v>9.295535479819072E-4</c:v>
                </c:pt>
                <c:pt idx="23">
                  <c:v>9.7690451675084937E-4</c:v>
                </c:pt>
                <c:pt idx="24">
                  <c:v>1.0220465505274214E-3</c:v>
                </c:pt>
                <c:pt idx="25">
                  <c:v>1.0651206997565154E-3</c:v>
                </c:pt>
                <c:pt idx="26">
                  <c:v>1.1062778909365944E-3</c:v>
                </c:pt>
                <c:pt idx="27">
                  <c:v>1.1456789266196922E-3</c:v>
                </c:pt>
                <c:pt idx="28">
                  <c:v>1.183494485411414E-3</c:v>
                </c:pt>
                <c:pt idx="29">
                  <c:v>1.2199051219709358E-3</c:v>
                </c:pt>
                <c:pt idx="30">
                  <c:v>1.2551012670110047E-3</c:v>
                </c:pt>
                <c:pt idx="31">
                  <c:v>1.2892832272979385E-3</c:v>
                </c:pt>
                <c:pt idx="32">
                  <c:v>1.3226611856516264E-3</c:v>
                </c:pt>
                <c:pt idx="33">
                  <c:v>1.3554072785452013E-3</c:v>
                </c:pt>
                <c:pt idx="34">
                  <c:v>1.3876043816868566E-3</c:v>
                </c:pt>
                <c:pt idx="35">
                  <c:v>1.4192890943933866E-3</c:v>
                </c:pt>
                <c:pt idx="36">
                  <c:v>1.450498015981586E-3</c:v>
                </c:pt>
                <c:pt idx="37">
                  <c:v>1.4812677457682498E-3</c:v>
                </c:pt>
                <c:pt idx="38">
                  <c:v>1.5116348830701723E-3</c:v>
                </c:pt>
                <c:pt idx="39">
                  <c:v>1.5416360272041485E-3</c:v>
                </c:pt>
                <c:pt idx="40">
                  <c:v>1.5713077774869727E-3</c:v>
                </c:pt>
                <c:pt idx="41">
                  <c:v>1.6006867332354396E-3</c:v>
                </c:pt>
                <c:pt idx="42">
                  <c:v>1.6298094937663441E-3</c:v>
                </c:pt>
                <c:pt idx="43">
                  <c:v>1.6587126583964807E-3</c:v>
                </c:pt>
                <c:pt idx="44">
                  <c:v>1.6874328264426439E-3</c:v>
                </c:pt>
                <c:pt idx="45">
                  <c:v>1.7160065972216284E-3</c:v>
                </c:pt>
                <c:pt idx="46">
                  <c:v>1.7444705700502292E-3</c:v>
                </c:pt>
                <c:pt idx="47">
                  <c:v>1.7728613442452405E-3</c:v>
                </c:pt>
                <c:pt idx="48">
                  <c:v>1.8012155191234572E-3</c:v>
                </c:pt>
                <c:pt idx="49">
                  <c:v>1.8295605441724751E-3</c:v>
                </c:pt>
                <c:pt idx="50">
                  <c:v>1.8580739210015324E-3</c:v>
                </c:pt>
                <c:pt idx="51">
                  <c:v>1.8870097882578781E-3</c:v>
                </c:pt>
                <c:pt idx="52">
                  <c:v>1.916370250988793E-3</c:v>
                </c:pt>
                <c:pt idx="53">
                  <c:v>2.0379470992268876E-3</c:v>
                </c:pt>
                <c:pt idx="54">
                  <c:v>2.166493091730076E-3</c:v>
                </c:pt>
                <c:pt idx="55">
                  <c:v>2.3021247527932969E-3</c:v>
                </c:pt>
                <c:pt idx="56">
                  <c:v>2.4449302072411558E-3</c:v>
                </c:pt>
                <c:pt idx="57">
                  <c:v>2.5949735867249438E-3</c:v>
                </c:pt>
                <c:pt idx="58">
                  <c:v>2.7522963878332477E-3</c:v>
                </c:pt>
                <c:pt idx="59">
                  <c:v>2.9169230855890776E-3</c:v>
                </c:pt>
                <c:pt idx="60">
                  <c:v>3.0888617974172434E-3</c:v>
                </c:pt>
                <c:pt idx="61">
                  <c:v>3.2680984583962178E-3</c:v>
                </c:pt>
                <c:pt idx="62">
                  <c:v>4.2718010220725716E-3</c:v>
                </c:pt>
                <c:pt idx="63">
                  <c:v>5.4489132413220991E-3</c:v>
                </c:pt>
                <c:pt idx="64">
                  <c:v>8.2652529679833209E-3</c:v>
                </c:pt>
                <c:pt idx="65">
                  <c:v>1.160753774278192E-2</c:v>
                </c:pt>
                <c:pt idx="66">
                  <c:v>1.5357612189888396E-2</c:v>
                </c:pt>
                <c:pt idx="67">
                  <c:v>2.1516765699114433E-2</c:v>
                </c:pt>
                <c:pt idx="68">
                  <c:v>3.2624026922238654E-2</c:v>
                </c:pt>
                <c:pt idx="69">
                  <c:v>4.4277981894920854E-2</c:v>
                </c:pt>
                <c:pt idx="70">
                  <c:v>5.614445809332462E-2</c:v>
                </c:pt>
                <c:pt idx="71">
                  <c:v>6.8082590698002265E-2</c:v>
                </c:pt>
                <c:pt idx="72">
                  <c:v>8.0033755353437139E-2</c:v>
                </c:pt>
                <c:pt idx="73">
                  <c:v>9.197433642588812E-2</c:v>
                </c:pt>
                <c:pt idx="74">
                  <c:v>0.10389452557608163</c:v>
                </c:pt>
                <c:pt idx="75">
                  <c:v>0.12766241111327667</c:v>
                </c:pt>
                <c:pt idx="76">
                  <c:v>0.15840949132219381</c:v>
                </c:pt>
                <c:pt idx="77">
                  <c:v>0.32788350994752341</c:v>
                </c:pt>
                <c:pt idx="78">
                  <c:v>0.6511336580382856</c:v>
                </c:pt>
                <c:pt idx="79">
                  <c:v>1.2395509512730611</c:v>
                </c:pt>
                <c:pt idx="80">
                  <c:v>2.2182568016793542</c:v>
                </c:pt>
                <c:pt idx="81">
                  <c:v>2.7832674026729229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B15-43D2-8C81-F3B15A0EB6A0}"/>
            </c:ext>
          </c:extLst>
        </c:ser>
        <c:ser>
          <c:idx val="8"/>
          <c:order val="8"/>
          <c:tx>
            <c:strRef>
              <c:f>'Ac227 Dose 20 nCi decay actual'!$M$368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actual'!$M$369:$M$450</c:f>
              <c:numCache>
                <c:formatCode>0.00E+00</c:formatCode>
                <c:ptCount val="82"/>
                <c:pt idx="0">
                  <c:v>0</c:v>
                </c:pt>
                <c:pt idx="1">
                  <c:v>4.7159586993479015E-6</c:v>
                </c:pt>
                <c:pt idx="2">
                  <c:v>1.2935349033812758E-5</c:v>
                </c:pt>
                <c:pt idx="3">
                  <c:v>1.9997140724508417E-5</c:v>
                </c:pt>
                <c:pt idx="4">
                  <c:v>2.7787843363757194E-5</c:v>
                </c:pt>
                <c:pt idx="5">
                  <c:v>7.0102301950487794E-5</c:v>
                </c:pt>
                <c:pt idx="6">
                  <c:v>1.1445695413448331E-4</c:v>
                </c:pt>
                <c:pt idx="7">
                  <c:v>1.594743696065962E-4</c:v>
                </c:pt>
                <c:pt idx="8">
                  <c:v>2.0502199570920302E-4</c:v>
                </c:pt>
                <c:pt idx="9">
                  <c:v>2.5096727978468028E-4</c:v>
                </c:pt>
                <c:pt idx="10">
                  <c:v>2.9717766917540452E-4</c:v>
                </c:pt>
                <c:pt idx="11">
                  <c:v>3.4352061122375221E-4</c:v>
                </c:pt>
                <c:pt idx="12">
                  <c:v>3.898835793637983E-4</c:v>
                </c:pt>
                <c:pt idx="13">
                  <c:v>4.6392597423826744E-4</c:v>
                </c:pt>
                <c:pt idx="14">
                  <c:v>5.3763736226767906E-4</c:v>
                </c:pt>
                <c:pt idx="15">
                  <c:v>6.1083310456873136E-4</c:v>
                </c:pt>
                <c:pt idx="16">
                  <c:v>7.1031245093659942E-4</c:v>
                </c:pt>
                <c:pt idx="17">
                  <c:v>7.9930381624480527E-4</c:v>
                </c:pt>
                <c:pt idx="18">
                  <c:v>8.8665229438134323E-4</c:v>
                </c:pt>
                <c:pt idx="19">
                  <c:v>9.7214338948110987E-4</c:v>
                </c:pt>
                <c:pt idx="20">
                  <c:v>1.0556010601405399E-3</c:v>
                </c:pt>
                <c:pt idx="21">
                  <c:v>1.1368877194176065E-3</c:v>
                </c:pt>
                <c:pt idx="22">
                  <c:v>1.2159042348318207E-3</c:v>
                </c:pt>
                <c:pt idx="23">
                  <c:v>1.2925899283642321E-3</c:v>
                </c:pt>
                <c:pt idx="24">
                  <c:v>1.3669225764574285E-3</c:v>
                </c:pt>
                <c:pt idx="25">
                  <c:v>1.4389184100155356E-3</c:v>
                </c:pt>
                <c:pt idx="26">
                  <c:v>1.5086321144042179E-3</c:v>
                </c:pt>
                <c:pt idx="27">
                  <c:v>1.5761568294506776E-3</c:v>
                </c:pt>
                <c:pt idx="28">
                  <c:v>1.6416241494436555E-3</c:v>
                </c:pt>
                <c:pt idx="29">
                  <c:v>1.7052041231334304E-3</c:v>
                </c:pt>
                <c:pt idx="30">
                  <c:v>1.7671052537318196E-3</c:v>
                </c:pt>
                <c:pt idx="31">
                  <c:v>1.8275744989121781E-3</c:v>
                </c:pt>
                <c:pt idx="32">
                  <c:v>1.8868972708093999E-3</c:v>
                </c:pt>
                <c:pt idx="33">
                  <c:v>1.9453214113959616E-3</c:v>
                </c:pt>
                <c:pt idx="34">
                  <c:v>2.0029683497041219E-3</c:v>
                </c:pt>
                <c:pt idx="35">
                  <c:v>2.0598898992191077E-3</c:v>
                </c:pt>
                <c:pt idx="36">
                  <c:v>2.1161378734261458E-3</c:v>
                </c:pt>
                <c:pt idx="37">
                  <c:v>2.171764085810463E-3</c:v>
                </c:pt>
                <c:pt idx="38">
                  <c:v>2.226820349857286E-3</c:v>
                </c:pt>
                <c:pt idx="39">
                  <c:v>2.2813584790518414E-3</c:v>
                </c:pt>
                <c:pt idx="40">
                  <c:v>2.3354302868793561E-3</c:v>
                </c:pt>
                <c:pt idx="41">
                  <c:v>2.3890875868250567E-3</c:v>
                </c:pt>
                <c:pt idx="42">
                  <c:v>2.4423821923741703E-3</c:v>
                </c:pt>
                <c:pt idx="43">
                  <c:v>2.4953659170119232E-3</c:v>
                </c:pt>
                <c:pt idx="44">
                  <c:v>2.5480905742235422E-3</c:v>
                </c:pt>
                <c:pt idx="45">
                  <c:v>2.6006079774942544E-3</c:v>
                </c:pt>
                <c:pt idx="46">
                  <c:v>2.6529699403092864E-3</c:v>
                </c:pt>
                <c:pt idx="47">
                  <c:v>2.705228276153865E-3</c:v>
                </c:pt>
                <c:pt idx="48">
                  <c:v>2.7574347985132165E-3</c:v>
                </c:pt>
                <c:pt idx="49">
                  <c:v>2.8096283675012614E-3</c:v>
                </c:pt>
                <c:pt idx="50">
                  <c:v>2.8621319337544539E-3</c:v>
                </c:pt>
                <c:pt idx="51">
                  <c:v>2.9154134595693452E-3</c:v>
                </c:pt>
                <c:pt idx="52">
                  <c:v>2.9694768211086932E-3</c:v>
                </c:pt>
                <c:pt idx="53">
                  <c:v>3.1933443112552181E-3</c:v>
                </c:pt>
                <c:pt idx="54">
                  <c:v>3.4300445475841431E-3</c:v>
                </c:pt>
                <c:pt idx="55">
                  <c:v>3.6797920939851147E-3</c:v>
                </c:pt>
                <c:pt idx="56">
                  <c:v>3.942749220525091E-3</c:v>
                </c:pt>
                <c:pt idx="57">
                  <c:v>4.2190340170544143E-3</c:v>
                </c:pt>
                <c:pt idx="58">
                  <c:v>4.5087228939856838E-3</c:v>
                </c:pt>
                <c:pt idx="59">
                  <c:v>4.8118609187972226E-3</c:v>
                </c:pt>
                <c:pt idx="60">
                  <c:v>5.1284630386401134E-3</c:v>
                </c:pt>
                <c:pt idx="61">
                  <c:v>5.4585033548442798E-3</c:v>
                </c:pt>
                <c:pt idx="62">
                  <c:v>7.3066872569620247E-3</c:v>
                </c:pt>
                <c:pt idx="63">
                  <c:v>9.4741818249091184E-3</c:v>
                </c:pt>
                <c:pt idx="64">
                  <c:v>1.4660094399093153E-2</c:v>
                </c:pt>
                <c:pt idx="65">
                  <c:v>2.0814464369466011E-2</c:v>
                </c:pt>
                <c:pt idx="66">
                  <c:v>2.7719724429278059E-2</c:v>
                </c:pt>
                <c:pt idx="67">
                  <c:v>3.9060981070816458E-2</c:v>
                </c:pt>
                <c:pt idx="68">
                  <c:v>5.951351564839498E-2</c:v>
                </c:pt>
                <c:pt idx="69">
                  <c:v>8.0972713578132932E-2</c:v>
                </c:pt>
                <c:pt idx="70">
                  <c:v>0.10282324089413672</c:v>
                </c:pt>
                <c:pt idx="71">
                  <c:v>0.12480571388942015</c:v>
                </c:pt>
                <c:pt idx="72">
                  <c:v>0.14681218366153043</c:v>
                </c:pt>
                <c:pt idx="73">
                  <c:v>0.16879916518243418</c:v>
                </c:pt>
                <c:pt idx="74">
                  <c:v>0.19074859770843305</c:v>
                </c:pt>
                <c:pt idx="75">
                  <c:v>0.23451397704185231</c:v>
                </c:pt>
                <c:pt idx="76">
                  <c:v>0.29113060903599702</c:v>
                </c:pt>
                <c:pt idx="77">
                  <c:v>0.60319432630227587</c:v>
                </c:pt>
                <c:pt idx="78">
                  <c:v>1.1984161994738232</c:v>
                </c:pt>
                <c:pt idx="79">
                  <c:v>2.281907871649004</c:v>
                </c:pt>
                <c:pt idx="80">
                  <c:v>4.0840636726703803</c:v>
                </c:pt>
                <c:pt idx="81">
                  <c:v>5.1244550546125947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B15-43D2-8C81-F3B15A0EB6A0}"/>
            </c:ext>
          </c:extLst>
        </c:ser>
        <c:ser>
          <c:idx val="9"/>
          <c:order val="9"/>
          <c:tx>
            <c:strRef>
              <c:f>'Ac227 Dose 20 nCi decay actual'!$N$368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actual'!$N$369:$N$450</c:f>
              <c:numCache>
                <c:formatCode>0.00E+00</c:formatCode>
                <c:ptCount val="82"/>
                <c:pt idx="0">
                  <c:v>0</c:v>
                </c:pt>
                <c:pt idx="1">
                  <c:v>3.9215601105732467E-6</c:v>
                </c:pt>
                <c:pt idx="2">
                  <c:v>1.6552904229249585E-5</c:v>
                </c:pt>
                <c:pt idx="3">
                  <c:v>3.4303034773988126E-5</c:v>
                </c:pt>
                <c:pt idx="4">
                  <c:v>5.889600993740142E-5</c:v>
                </c:pt>
                <c:pt idx="5">
                  <c:v>2.6400873213408901E-4</c:v>
                </c:pt>
                <c:pt idx="6">
                  <c:v>5.881167368615881E-4</c:v>
                </c:pt>
                <c:pt idx="7">
                  <c:v>1.0095278811300048E-3</c:v>
                </c:pt>
                <c:pt idx="8">
                  <c:v>1.5087815370311551E-3</c:v>
                </c:pt>
                <c:pt idx="9">
                  <c:v>2.0664170766568563E-3</c:v>
                </c:pt>
                <c:pt idx="10">
                  <c:v>2.6629738720989247E-3</c:v>
                </c:pt>
                <c:pt idx="11">
                  <c:v>3.2789912954491762E-3</c:v>
                </c:pt>
                <c:pt idx="12">
                  <c:v>3.8994126215563356E-3</c:v>
                </c:pt>
                <c:pt idx="13">
                  <c:v>4.8872307448031543E-3</c:v>
                </c:pt>
                <c:pt idx="14">
                  <c:v>5.8634621736821883E-3</c:v>
                </c:pt>
                <c:pt idx="15">
                  <c:v>6.821707522134653E-3</c:v>
                </c:pt>
                <c:pt idx="16">
                  <c:v>8.0988672995545592E-3</c:v>
                </c:pt>
                <c:pt idx="17">
                  <c:v>9.2100494892646302E-3</c:v>
                </c:pt>
                <c:pt idx="18">
                  <c:v>1.0264882604245315E-2</c:v>
                </c:pt>
                <c:pt idx="19">
                  <c:v>1.1256472019533401E-2</c:v>
                </c:pt>
                <c:pt idx="20">
                  <c:v>1.2179397893305896E-2</c:v>
                </c:pt>
                <c:pt idx="21">
                  <c:v>1.3029715166880031E-2</c:v>
                </c:pt>
                <c:pt idx="22">
                  <c:v>1.3804953564713264E-2</c:v>
                </c:pt>
                <c:pt idx="23">
                  <c:v>1.4504117594403275E-2</c:v>
                </c:pt>
                <c:pt idx="24">
                  <c:v>1.5127686546687965E-2</c:v>
                </c:pt>
                <c:pt idx="25">
                  <c:v>1.5677614495445462E-2</c:v>
                </c:pt>
                <c:pt idx="26">
                  <c:v>1.6157330297694113E-2</c:v>
                </c:pt>
                <c:pt idx="27">
                  <c:v>1.6571737593592494E-2</c:v>
                </c:pt>
                <c:pt idx="28">
                  <c:v>1.6927214806439401E-2</c:v>
                </c:pt>
                <c:pt idx="29">
                  <c:v>1.7231615142673854E-2</c:v>
                </c:pt>
                <c:pt idx="30">
                  <c:v>1.7494266591875095E-2</c:v>
                </c:pt>
                <c:pt idx="31">
                  <c:v>1.7725971926762594E-2</c:v>
                </c:pt>
                <c:pt idx="32">
                  <c:v>1.7939008703196039E-2</c:v>
                </c:pt>
                <c:pt idx="33">
                  <c:v>1.8143464585447883E-2</c:v>
                </c:pt>
                <c:pt idx="34">
                  <c:v>1.8343081077095813E-2</c:v>
                </c:pt>
                <c:pt idx="35">
                  <c:v>1.8538180804180088E-2</c:v>
                </c:pt>
                <c:pt idx="36">
                  <c:v>1.8729086392740967E-2</c:v>
                </c:pt>
                <c:pt idx="37">
                  <c:v>1.8916120468818715E-2</c:v>
                </c:pt>
                <c:pt idx="38">
                  <c:v>1.9099605658453592E-2</c:v>
                </c:pt>
                <c:pt idx="39">
                  <c:v>1.9279864587685859E-2</c:v>
                </c:pt>
                <c:pt idx="40">
                  <c:v>1.9457219882555773E-2</c:v>
                </c:pt>
                <c:pt idx="41">
                  <c:v>1.9631994169103599E-2</c:v>
                </c:pt>
                <c:pt idx="42">
                  <c:v>1.9804510073369599E-2</c:v>
                </c:pt>
                <c:pt idx="43">
                  <c:v>1.9975090221394032E-2</c:v>
                </c:pt>
                <c:pt idx="44">
                  <c:v>2.014405723921716E-2</c:v>
                </c:pt>
                <c:pt idx="45">
                  <c:v>2.0311733752879244E-2</c:v>
                </c:pt>
                <c:pt idx="46">
                  <c:v>2.0478442388420545E-2</c:v>
                </c:pt>
                <c:pt idx="47">
                  <c:v>2.0644505771881323E-2</c:v>
                </c:pt>
                <c:pt idx="48">
                  <c:v>2.0810246529301839E-2</c:v>
                </c:pt>
                <c:pt idx="49">
                  <c:v>2.0975906630212291E-2</c:v>
                </c:pt>
                <c:pt idx="50">
                  <c:v>2.1142550648858626E-2</c:v>
                </c:pt>
                <c:pt idx="51">
                  <c:v>2.1311663877064565E-2</c:v>
                </c:pt>
                <c:pt idx="52">
                  <c:v>2.1483258617600857E-2</c:v>
                </c:pt>
                <c:pt idx="53">
                  <c:v>2.2193804221729552E-2</c:v>
                </c:pt>
                <c:pt idx="54">
                  <c:v>2.2945080399926127E-2</c:v>
                </c:pt>
                <c:pt idx="55">
                  <c:v>2.3737768168574397E-2</c:v>
                </c:pt>
                <c:pt idx="56">
                  <c:v>2.4572382565756411E-2</c:v>
                </c:pt>
                <c:pt idx="57">
                  <c:v>2.5449298403482607E-2</c:v>
                </c:pt>
                <c:pt idx="58">
                  <c:v>2.6368758205054365E-2</c:v>
                </c:pt>
                <c:pt idx="59">
                  <c:v>2.7330905012673084E-2</c:v>
                </c:pt>
                <c:pt idx="60">
                  <c:v>2.8335786267941331E-2</c:v>
                </c:pt>
                <c:pt idx="61">
                  <c:v>2.938331976961513E-2</c:v>
                </c:pt>
                <c:pt idx="62">
                  <c:v>3.5249374489805425E-2</c:v>
                </c:pt>
                <c:pt idx="63">
                  <c:v>4.2128907271539853E-2</c:v>
                </c:pt>
                <c:pt idx="64">
                  <c:v>5.8588766541728662E-2</c:v>
                </c:pt>
                <c:pt idx="65">
                  <c:v>7.812246715081618E-2</c:v>
                </c:pt>
                <c:pt idx="66">
                  <c:v>0.10003946000070921</c:v>
                </c:pt>
                <c:pt idx="67">
                  <c:v>0.13603611162112111</c:v>
                </c:pt>
                <c:pt idx="68">
                  <c:v>0.20095156016560059</c:v>
                </c:pt>
                <c:pt idx="69">
                  <c:v>0.26906211407909181</c:v>
                </c:pt>
                <c:pt idx="70">
                  <c:v>0.33841473031702135</c:v>
                </c:pt>
                <c:pt idx="71">
                  <c:v>0.40818613635928808</c:v>
                </c:pt>
                <c:pt idx="72">
                  <c:v>0.47803370711969417</c:v>
                </c:pt>
                <c:pt idx="73">
                  <c:v>0.54781942302472186</c:v>
                </c:pt>
                <c:pt idx="74">
                  <c:v>0.61748596006527201</c:v>
                </c:pt>
                <c:pt idx="75">
                  <c:v>0.75639535632478294</c:v>
                </c:pt>
                <c:pt idx="76">
                  <c:v>0.93609406540344864</c:v>
                </c:pt>
                <c:pt idx="77">
                  <c:v>1.9265706297607124</c:v>
                </c:pt>
                <c:pt idx="78">
                  <c:v>3.8157787733213215</c:v>
                </c:pt>
                <c:pt idx="79">
                  <c:v>7.254733863541114</c:v>
                </c:pt>
                <c:pt idx="80">
                  <c:v>12.974697407745968</c:v>
                </c:pt>
                <c:pt idx="81">
                  <c:v>16.276854065367708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B15-43D2-8C81-F3B15A0E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75008"/>
        <c:axId val="536878080"/>
      </c:scatterChart>
      <c:valAx>
        <c:axId val="53687500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8080"/>
        <c:crossesAt val="1.0000000000000005E-7"/>
        <c:crossBetween val="midCat"/>
      </c:valAx>
      <c:valAx>
        <c:axId val="5368780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50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Comparison!$D$8:$D$89</c:f>
              <c:numCache>
                <c:formatCode>General</c:formatCode>
                <c:ptCount val="82"/>
                <c:pt idx="0">
                  <c:v>0</c:v>
                </c:pt>
                <c:pt idx="1">
                  <c:v>0.12529214792451757</c:v>
                </c:pt>
                <c:pt idx="2">
                  <c:v>0.12064757237780242</c:v>
                </c:pt>
                <c:pt idx="3">
                  <c:v>0.11570107966027138</c:v>
                </c:pt>
                <c:pt idx="4">
                  <c:v>0.11075575179554691</c:v>
                </c:pt>
                <c:pt idx="5">
                  <c:v>9.3593794460440707E-2</c:v>
                </c:pt>
                <c:pt idx="6">
                  <c:v>8.2867172418498822E-2</c:v>
                </c:pt>
                <c:pt idx="7">
                  <c:v>7.5929795781359666E-2</c:v>
                </c:pt>
                <c:pt idx="8">
                  <c:v>7.1454272963829252E-2</c:v>
                </c:pt>
                <c:pt idx="9">
                  <c:v>6.8756136578870142E-2</c:v>
                </c:pt>
                <c:pt idx="10">
                  <c:v>6.7343156659352671E-2</c:v>
                </c:pt>
                <c:pt idx="11">
                  <c:v>6.6677922475838536E-2</c:v>
                </c:pt>
                <c:pt idx="12">
                  <c:v>6.6253572542791392E-2</c:v>
                </c:pt>
                <c:pt idx="13">
                  <c:v>6.5650520676295371E-2</c:v>
                </c:pt>
                <c:pt idx="14">
                  <c:v>6.5127339055243483E-2</c:v>
                </c:pt>
                <c:pt idx="15">
                  <c:v>6.467141102795268E-2</c:v>
                </c:pt>
                <c:pt idx="16">
                  <c:v>6.4136012661919262E-2</c:v>
                </c:pt>
                <c:pt idx="17">
                  <c:v>6.3726056852886973E-2</c:v>
                </c:pt>
                <c:pt idx="18">
                  <c:v>6.3376804740860632E-2</c:v>
                </c:pt>
                <c:pt idx="19">
                  <c:v>6.3078785863003417E-2</c:v>
                </c:pt>
                <c:pt idx="20">
                  <c:v>6.2824321700567773E-2</c:v>
                </c:pt>
                <c:pt idx="21">
                  <c:v>6.260708220203054E-2</c:v>
                </c:pt>
                <c:pt idx="22">
                  <c:v>6.2421761992477211E-2</c:v>
                </c:pt>
                <c:pt idx="23">
                  <c:v>6.2263839913209142E-2</c:v>
                </c:pt>
                <c:pt idx="24">
                  <c:v>6.2129397718756217E-2</c:v>
                </c:pt>
                <c:pt idx="25">
                  <c:v>6.2014981564785999E-2</c:v>
                </c:pt>
                <c:pt idx="26">
                  <c:v>6.1917495034118614E-2</c:v>
                </c:pt>
                <c:pt idx="27">
                  <c:v>6.1834115866324667E-2</c:v>
                </c:pt>
                <c:pt idx="28">
                  <c:v>6.1762230883582431E-2</c:v>
                </c:pt>
                <c:pt idx="29">
                  <c:v>6.1699385215579799E-2</c:v>
                </c:pt>
                <c:pt idx="30">
                  <c:v>6.1643243054837087E-2</c:v>
                </c:pt>
                <c:pt idx="31">
                  <c:v>6.1591557971494564E-2</c:v>
                </c:pt>
                <c:pt idx="32">
                  <c:v>6.1542151380771654E-2</c:v>
                </c:pt>
                <c:pt idx="33">
                  <c:v>6.1493415553050268E-2</c:v>
                </c:pt>
                <c:pt idx="34">
                  <c:v>6.1444807832398196E-2</c:v>
                </c:pt>
                <c:pt idx="35">
                  <c:v>6.1396310539110557E-2</c:v>
                </c:pt>
                <c:pt idx="36">
                  <c:v>6.1347908280710892E-2</c:v>
                </c:pt>
                <c:pt idx="37">
                  <c:v>6.1299587897598019E-2</c:v>
                </c:pt>
                <c:pt idx="38">
                  <c:v>6.1251338416875439E-2</c:v>
                </c:pt>
                <c:pt idx="39">
                  <c:v>6.120315101332225E-2</c:v>
                </c:pt>
                <c:pt idx="40">
                  <c:v>6.1155018976528801E-2</c:v>
                </c:pt>
                <c:pt idx="41">
                  <c:v>6.1106937683273806E-2</c:v>
                </c:pt>
                <c:pt idx="42">
                  <c:v>6.1058904574263551E-2</c:v>
                </c:pt>
                <c:pt idx="43">
                  <c:v>6.1010919134389531E-2</c:v>
                </c:pt>
                <c:pt idx="44">
                  <c:v>6.0962982875690686E-2</c:v>
                </c:pt>
                <c:pt idx="45">
                  <c:v>6.0915099322230284E-2</c:v>
                </c:pt>
                <c:pt idx="46">
                  <c:v>6.086727399611716E-2</c:v>
                </c:pt>
                <c:pt idx="47">
                  <c:v>6.0819514403918126E-2</c:v>
                </c:pt>
                <c:pt idx="48">
                  <c:v>6.0771830022722712E-2</c:v>
                </c:pt>
                <c:pt idx="49">
                  <c:v>6.0724229003740748E-2</c:v>
                </c:pt>
                <c:pt idx="50">
                  <c:v>6.0677320314901244E-2</c:v>
                </c:pt>
                <c:pt idx="51">
                  <c:v>6.0631723066040179E-2</c:v>
                </c:pt>
                <c:pt idx="52">
                  <c:v>6.0587234845578111E-2</c:v>
                </c:pt>
                <c:pt idx="53">
                  <c:v>6.0419498409853827E-2</c:v>
                </c:pt>
                <c:pt idx="54">
                  <c:v>6.0269470824872835E-2</c:v>
                </c:pt>
                <c:pt idx="55">
                  <c:v>6.0134696956434079E-2</c:v>
                </c:pt>
                <c:pt idx="56">
                  <c:v>6.0012562653244513E-2</c:v>
                </c:pt>
                <c:pt idx="57">
                  <c:v>5.9903443633117788E-2</c:v>
                </c:pt>
                <c:pt idx="58">
                  <c:v>5.9806615596352836E-2</c:v>
                </c:pt>
                <c:pt idx="59">
                  <c:v>5.9721323716729204E-2</c:v>
                </c:pt>
                <c:pt idx="60">
                  <c:v>5.9646844140125284E-2</c:v>
                </c:pt>
                <c:pt idx="61">
                  <c:v>5.9582490312373955E-2</c:v>
                </c:pt>
                <c:pt idx="62">
                  <c:v>5.9387777935790441E-2</c:v>
                </c:pt>
                <c:pt idx="63">
                  <c:v>5.9371563158216067E-2</c:v>
                </c:pt>
                <c:pt idx="64">
                  <c:v>5.9693553256528677E-2</c:v>
                </c:pt>
                <c:pt idx="65">
                  <c:v>6.0337617317814042E-2</c:v>
                </c:pt>
                <c:pt idx="66">
                  <c:v>6.1178643237441752E-2</c:v>
                </c:pt>
                <c:pt idx="67">
                  <c:v>6.2651745502113637E-2</c:v>
                </c:pt>
                <c:pt idx="68">
                  <c:v>6.5392051984130575E-2</c:v>
                </c:pt>
                <c:pt idx="69">
                  <c:v>6.8297014176377055E-2</c:v>
                </c:pt>
                <c:pt idx="70">
                  <c:v>7.1260204103144709E-2</c:v>
                </c:pt>
                <c:pt idx="71">
                  <c:v>7.4242220044375473E-2</c:v>
                </c:pt>
                <c:pt idx="72">
                  <c:v>7.7227665674623858E-2</c:v>
                </c:pt>
                <c:pt idx="73">
                  <c:v>8.0210499708019828E-2</c:v>
                </c:pt>
                <c:pt idx="74">
                  <c:v>8.3188245582244871E-2</c:v>
                </c:pt>
                <c:pt idx="75">
                  <c:v>8.9125630330890715E-2</c:v>
                </c:pt>
                <c:pt idx="76">
                  <c:v>9.6806467435118879E-2</c:v>
                </c:pt>
                <c:pt idx="77">
                  <c:v>0.13914227052866288</c:v>
                </c:pt>
                <c:pt idx="78">
                  <c:v>0.21989243347934265</c:v>
                </c:pt>
                <c:pt idx="79">
                  <c:v>0.36688321629056919</c:v>
                </c:pt>
                <c:pt idx="80">
                  <c:v>0.61137082864860448</c:v>
                </c:pt>
                <c:pt idx="81">
                  <c:v>0.75251445493483804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Comparison!$E$8:$E$89</c:f>
              <c:numCache>
                <c:formatCode>General</c:formatCode>
                <c:ptCount val="82"/>
                <c:pt idx="0">
                  <c:v>0</c:v>
                </c:pt>
                <c:pt idx="1">
                  <c:v>6.0143941099390683E-2</c:v>
                </c:pt>
                <c:pt idx="2">
                  <c:v>5.8723037435561523E-2</c:v>
                </c:pt>
                <c:pt idx="3">
                  <c:v>5.7228741506664245E-2</c:v>
                </c:pt>
                <c:pt idx="4">
                  <c:v>5.578380067289293E-2</c:v>
                </c:pt>
                <c:pt idx="5">
                  <c:v>5.2949246056088715E-2</c:v>
                </c:pt>
                <c:pt idx="6">
                  <c:v>5.4461919799908963E-2</c:v>
                </c:pt>
                <c:pt idx="7">
                  <c:v>5.9499189924034052E-2</c:v>
                </c:pt>
                <c:pt idx="8">
                  <c:v>6.7589955208566588E-2</c:v>
                </c:pt>
                <c:pt idx="9">
                  <c:v>7.8400960530546487E-2</c:v>
                </c:pt>
                <c:pt idx="10">
                  <c:v>9.1347178893115041E-2</c:v>
                </c:pt>
                <c:pt idx="11">
                  <c:v>0.10516163304112472</c:v>
                </c:pt>
                <c:pt idx="12">
                  <c:v>0.11835759090877311</c:v>
                </c:pt>
                <c:pt idx="13">
                  <c:v>0.13705053460368763</c:v>
                </c:pt>
                <c:pt idx="14">
                  <c:v>0.15314260341369712</c:v>
                </c:pt>
                <c:pt idx="15">
                  <c:v>0.16695363935286342</c:v>
                </c:pt>
                <c:pt idx="16">
                  <c:v>0.18265421160902884</c:v>
                </c:pt>
                <c:pt idx="17">
                  <c:v>0.19402596796964464</c:v>
                </c:pt>
                <c:pt idx="18">
                  <c:v>0.20294622051178618</c:v>
                </c:pt>
                <c:pt idx="19">
                  <c:v>0.2096740347586851</c:v>
                </c:pt>
                <c:pt idx="20">
                  <c:v>0.21443862617924681</c:v>
                </c:pt>
                <c:pt idx="21">
                  <c:v>0.21744954205401554</c:v>
                </c:pt>
                <c:pt idx="22">
                  <c:v>0.21890321855488251</c:v>
                </c:pt>
                <c:pt idx="23">
                  <c:v>0.21898722040018986</c:v>
                </c:pt>
                <c:pt idx="24">
                  <c:v>0.2178829802865164</c:v>
                </c:pt>
                <c:pt idx="25">
                  <c:v>0.21576756547280848</c:v>
                </c:pt>
                <c:pt idx="26">
                  <c:v>0.21281482169701138</c:v>
                </c:pt>
                <c:pt idx="27">
                  <c:v>0.20919613292246997</c:v>
                </c:pt>
                <c:pt idx="28">
                  <c:v>0.20508096309714033</c:v>
                </c:pt>
                <c:pt idx="29">
                  <c:v>0.20063729824182303</c:v>
                </c:pt>
                <c:pt idx="30">
                  <c:v>0.19603207503727665</c:v>
                </c:pt>
                <c:pt idx="31">
                  <c:v>0.19143166044427909</c:v>
                </c:pt>
                <c:pt idx="32">
                  <c:v>0.18700243260764604</c:v>
                </c:pt>
                <c:pt idx="33">
                  <c:v>0.18286178583264792</c:v>
                </c:pt>
                <c:pt idx="34">
                  <c:v>0.17903080855071984</c:v>
                </c:pt>
                <c:pt idx="35">
                  <c:v>0.17548503837692628</c:v>
                </c:pt>
                <c:pt idx="36">
                  <c:v>0.17220312223200651</c:v>
                </c:pt>
                <c:pt idx="37">
                  <c:v>0.16916638277225426</c:v>
                </c:pt>
                <c:pt idx="38">
                  <c:v>0.16635845969885657</c:v>
                </c:pt>
                <c:pt idx="39">
                  <c:v>0.16376501175326869</c:v>
                </c:pt>
                <c:pt idx="40">
                  <c:v>0.16137346825959431</c:v>
                </c:pt>
                <c:pt idx="41">
                  <c:v>0.15917282141820099</c:v>
                </c:pt>
                <c:pt idx="42">
                  <c:v>0.1571534523677405</c:v>
                </c:pt>
                <c:pt idx="43">
                  <c:v>0.15530698544714314</c:v>
                </c:pt>
                <c:pt idx="44">
                  <c:v>0.15362616620196756</c:v>
                </c:pt>
                <c:pt idx="45">
                  <c:v>0.15210475956271716</c:v>
                </c:pt>
                <c:pt idx="46">
                  <c:v>0.15073746533036164</c:v>
                </c:pt>
                <c:pt idx="47">
                  <c:v>0.1495198486771917</c:v>
                </c:pt>
                <c:pt idx="48">
                  <c:v>0.14844828384054984</c:v>
                </c:pt>
                <c:pt idx="49">
                  <c:v>0.14745859684166837</c:v>
                </c:pt>
                <c:pt idx="50">
                  <c:v>0.14650727424397789</c:v>
                </c:pt>
                <c:pt idx="51">
                  <c:v>0.14561234358618119</c:v>
                </c:pt>
                <c:pt idx="52">
                  <c:v>0.14476649021460428</c:v>
                </c:pt>
                <c:pt idx="53">
                  <c:v>0.14181881488350187</c:v>
                </c:pt>
                <c:pt idx="54">
                  <c:v>0.13954246132827514</c:v>
                </c:pt>
                <c:pt idx="55">
                  <c:v>0.13780978603605731</c:v>
                </c:pt>
                <c:pt idx="56">
                  <c:v>0.13651207203216861</c:v>
                </c:pt>
                <c:pt idx="57">
                  <c:v>0.13562223442028265</c:v>
                </c:pt>
                <c:pt idx="58">
                  <c:v>0.13509564986469938</c:v>
                </c:pt>
                <c:pt idx="59">
                  <c:v>0.13489393375924716</c:v>
                </c:pt>
                <c:pt idx="60">
                  <c:v>0.13498473178674483</c:v>
                </c:pt>
                <c:pt idx="61">
                  <c:v>0.13534055023767391</c:v>
                </c:pt>
                <c:pt idx="62">
                  <c:v>0.14030129343386216</c:v>
                </c:pt>
                <c:pt idx="63">
                  <c:v>0.1495443983535068</c:v>
                </c:pt>
                <c:pt idx="64">
                  <c:v>0.17670778719140878</c:v>
                </c:pt>
                <c:pt idx="65">
                  <c:v>0.2125507036026448</c:v>
                </c:pt>
                <c:pt idx="66">
                  <c:v>0.2545342243312595</c:v>
                </c:pt>
                <c:pt idx="67">
                  <c:v>0.32507138871534108</c:v>
                </c:pt>
                <c:pt idx="68">
                  <c:v>0.4541317825439985</c:v>
                </c:pt>
                <c:pt idx="69">
                  <c:v>0.5905273528259346</c:v>
                </c:pt>
                <c:pt idx="70">
                  <c:v>0.72965296957275549</c:v>
                </c:pt>
                <c:pt idx="71">
                  <c:v>0.86967373668366188</c:v>
                </c:pt>
                <c:pt idx="72">
                  <c:v>1.0098598056108463</c:v>
                </c:pt>
                <c:pt idx="73">
                  <c:v>1.1499243991192245</c:v>
                </c:pt>
                <c:pt idx="74">
                  <c:v>1.2897503410930098</c:v>
                </c:pt>
                <c:pt idx="75">
                  <c:v>1.5685520962295407</c:v>
                </c:pt>
                <c:pt idx="76">
                  <c:v>1.9292211717427923</c:v>
                </c:pt>
                <c:pt idx="77">
                  <c:v>3.9171835275599731</c:v>
                </c:pt>
                <c:pt idx="78">
                  <c:v>7.7089690247388631</c:v>
                </c:pt>
                <c:pt idx="79">
                  <c:v>14.611215387052724</c:v>
                </c:pt>
                <c:pt idx="80">
                  <c:v>26.091620489706312</c:v>
                </c:pt>
                <c:pt idx="81">
                  <c:v>32.719301916160596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Comparison!$F$8:$F$89</c:f>
              <c:numCache>
                <c:formatCode>General</c:formatCode>
                <c:ptCount val="82"/>
                <c:pt idx="0">
                  <c:v>0</c:v>
                </c:pt>
                <c:pt idx="1">
                  <c:v>9.439093278321381E-2</c:v>
                </c:pt>
                <c:pt idx="2">
                  <c:v>9.3772864099356784E-2</c:v>
                </c:pt>
                <c:pt idx="3">
                  <c:v>9.3105734127698667E-2</c:v>
                </c:pt>
                <c:pt idx="4">
                  <c:v>9.2441219097418759E-2</c:v>
                </c:pt>
                <c:pt idx="5">
                  <c:v>9.0853080481629628E-2</c:v>
                </c:pt>
                <c:pt idx="6">
                  <c:v>9.0611972575051034E-2</c:v>
                </c:pt>
                <c:pt idx="7">
                  <c:v>9.1081497234151793E-2</c:v>
                </c:pt>
                <c:pt idx="8">
                  <c:v>9.1994587171961226E-2</c:v>
                </c:pt>
                <c:pt idx="9">
                  <c:v>9.3197155896636075E-2</c:v>
                </c:pt>
                <c:pt idx="10">
                  <c:v>9.4536107609773656E-2</c:v>
                </c:pt>
                <c:pt idx="11">
                  <c:v>9.5817411400931085E-2</c:v>
                </c:pt>
                <c:pt idx="12">
                  <c:v>9.6884723725556787E-2</c:v>
                </c:pt>
                <c:pt idx="13">
                  <c:v>9.8138935509314879E-2</c:v>
                </c:pt>
                <c:pt idx="14">
                  <c:v>9.8997381730708919E-2</c:v>
                </c:pt>
                <c:pt idx="15">
                  <c:v>9.9579420344269573E-2</c:v>
                </c:pt>
                <c:pt idx="16">
                  <c:v>0.10006444237390964</c:v>
                </c:pt>
                <c:pt idx="17">
                  <c:v>0.10028014904337887</c:v>
                </c:pt>
                <c:pt idx="18">
                  <c:v>0.10034293531243561</c:v>
                </c:pt>
                <c:pt idx="19">
                  <c:v>0.1002920214458612</c:v>
                </c:pt>
                <c:pt idx="20">
                  <c:v>0.10015459863672073</c:v>
                </c:pt>
                <c:pt idx="21">
                  <c:v>9.9950059133575964E-2</c:v>
                </c:pt>
                <c:pt idx="22">
                  <c:v>9.96925482128522E-2</c:v>
                </c:pt>
                <c:pt idx="23">
                  <c:v>9.9392565927197141E-2</c:v>
                </c:pt>
                <c:pt idx="24">
                  <c:v>9.9058006907069632E-2</c:v>
                </c:pt>
                <c:pt idx="25">
                  <c:v>9.8694855353306257E-2</c:v>
                </c:pt>
                <c:pt idx="26">
                  <c:v>9.8307661694078036E-2</c:v>
                </c:pt>
                <c:pt idx="27">
                  <c:v>9.7899877232472995E-2</c:v>
                </c:pt>
                <c:pt idx="28">
                  <c:v>9.7474094312493834E-2</c:v>
                </c:pt>
                <c:pt idx="29">
                  <c:v>9.703222243522705E-2</c:v>
                </c:pt>
                <c:pt idx="30">
                  <c:v>9.6575620301424317E-2</c:v>
                </c:pt>
                <c:pt idx="31">
                  <c:v>9.6105197185604382E-2</c:v>
                </c:pt>
                <c:pt idx="32">
                  <c:v>9.5621492809372238E-2</c:v>
                </c:pt>
                <c:pt idx="33">
                  <c:v>9.5125082360362823E-2</c:v>
                </c:pt>
                <c:pt idx="34">
                  <c:v>9.4616998803533886E-2</c:v>
                </c:pt>
                <c:pt idx="35">
                  <c:v>9.4098492447938997E-2</c:v>
                </c:pt>
                <c:pt idx="36">
                  <c:v>9.3570743138070164E-2</c:v>
                </c:pt>
                <c:pt idx="37">
                  <c:v>9.3034868866987461E-2</c:v>
                </c:pt>
                <c:pt idx="38">
                  <c:v>9.2491932984290121E-2</c:v>
                </c:pt>
                <c:pt idx="39">
                  <c:v>9.1942950223489361E-2</c:v>
                </c:pt>
                <c:pt idx="40">
                  <c:v>9.1388891733678673E-2</c:v>
                </c:pt>
                <c:pt idx="41">
                  <c:v>9.0830689268690548E-2</c:v>
                </c:pt>
                <c:pt idx="42">
                  <c:v>9.0269238661446233E-2</c:v>
                </c:pt>
                <c:pt idx="43">
                  <c:v>8.9705402690616123E-2</c:v>
                </c:pt>
                <c:pt idx="44">
                  <c:v>8.9140013429985024E-2</c:v>
                </c:pt>
                <c:pt idx="45">
                  <c:v>8.8573874157261465E-2</c:v>
                </c:pt>
                <c:pt idx="46">
                  <c:v>8.8007760887861025E-2</c:v>
                </c:pt>
                <c:pt idx="47">
                  <c:v>8.7442423589939353E-2</c:v>
                </c:pt>
                <c:pt idx="48">
                  <c:v>8.6878587129267909E-2</c:v>
                </c:pt>
                <c:pt idx="49">
                  <c:v>8.6326029707616853E-2</c:v>
                </c:pt>
                <c:pt idx="50">
                  <c:v>8.581528897358924E-2</c:v>
                </c:pt>
                <c:pt idx="51">
                  <c:v>8.5368224550407573E-2</c:v>
                </c:pt>
                <c:pt idx="52">
                  <c:v>8.4975879898155735E-2</c:v>
                </c:pt>
                <c:pt idx="53">
                  <c:v>8.3874796239017946E-2</c:v>
                </c:pt>
                <c:pt idx="54">
                  <c:v>8.3466497425759692E-2</c:v>
                </c:pt>
                <c:pt idx="55">
                  <c:v>8.3594491524118311E-2</c:v>
                </c:pt>
                <c:pt idx="56">
                  <c:v>8.4136667096088219E-2</c:v>
                </c:pt>
                <c:pt idx="57">
                  <c:v>8.5060016038951344E-2</c:v>
                </c:pt>
                <c:pt idx="58">
                  <c:v>8.6318675800723055E-2</c:v>
                </c:pt>
                <c:pt idx="59">
                  <c:v>8.7875748819017122E-2</c:v>
                </c:pt>
                <c:pt idx="60">
                  <c:v>8.9701844115325474E-2</c:v>
                </c:pt>
                <c:pt idx="61">
                  <c:v>9.1773086614141436E-2</c:v>
                </c:pt>
                <c:pt idx="62">
                  <c:v>0.10513448504278715</c:v>
                </c:pt>
                <c:pt idx="63">
                  <c:v>0.12280396107350552</c:v>
                </c:pt>
                <c:pt idx="64">
                  <c:v>0.16781112271455007</c:v>
                </c:pt>
                <c:pt idx="65">
                  <c:v>0.22364578231826659</c:v>
                </c:pt>
                <c:pt idx="66">
                  <c:v>0.28784349152281413</c:v>
                </c:pt>
                <c:pt idx="67">
                  <c:v>0.39499410251843925</c:v>
                </c:pt>
                <c:pt idx="68">
                  <c:v>0.59069217463651802</c:v>
                </c:pt>
                <c:pt idx="69">
                  <c:v>0.79759557238583279</c:v>
                </c:pt>
                <c:pt idx="70">
                  <c:v>1.0086986545221366</c:v>
                </c:pt>
                <c:pt idx="71">
                  <c:v>1.2211779066521704</c:v>
                </c:pt>
                <c:pt idx="72">
                  <c:v>1.43391271871369</c:v>
                </c:pt>
                <c:pt idx="73">
                  <c:v>1.646464295212666</c:v>
                </c:pt>
                <c:pt idx="74">
                  <c:v>1.8586539527261701</c:v>
                </c:pt>
                <c:pt idx="75">
                  <c:v>2.2817432764533403</c:v>
                </c:pt>
                <c:pt idx="76">
                  <c:v>2.8290685357287337</c:v>
                </c:pt>
                <c:pt idx="77">
                  <c:v>5.8458561893795906</c:v>
                </c:pt>
                <c:pt idx="78">
                  <c:v>11.599995164919717</c:v>
                </c:pt>
                <c:pt idx="79">
                  <c:v>22.07434421280745</c:v>
                </c:pt>
                <c:pt idx="80">
                  <c:v>39.496175301437766</c:v>
                </c:pt>
                <c:pt idx="81">
                  <c:v>49.553864493455045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Comparison!$G$8:$G$89</c:f>
              <c:numCache>
                <c:formatCode>General</c:formatCode>
                <c:ptCount val="82"/>
                <c:pt idx="0">
                  <c:v>0</c:v>
                </c:pt>
                <c:pt idx="1">
                  <c:v>0.11079329348718014</c:v>
                </c:pt>
                <c:pt idx="2">
                  <c:v>0.1075228331641571</c:v>
                </c:pt>
                <c:pt idx="3">
                  <c:v>0.10406455629026155</c:v>
                </c:pt>
                <c:pt idx="4">
                  <c:v>0.10066425635211523</c:v>
                </c:pt>
                <c:pt idx="5">
                  <c:v>9.0961122848115E-2</c:v>
                </c:pt>
                <c:pt idx="6">
                  <c:v>8.6094736097665811E-2</c:v>
                </c:pt>
                <c:pt idx="7">
                  <c:v>8.3162931079997157E-2</c:v>
                </c:pt>
                <c:pt idx="8">
                  <c:v>8.1234311597472283E-2</c:v>
                </c:pt>
                <c:pt idx="9">
                  <c:v>7.9927219571967995E-2</c:v>
                </c:pt>
                <c:pt idx="10">
                  <c:v>7.9001907839533259E-2</c:v>
                </c:pt>
                <c:pt idx="11">
                  <c:v>7.8265905348968046E-2</c:v>
                </c:pt>
                <c:pt idx="12">
                  <c:v>7.7588817362348753E-2</c:v>
                </c:pt>
                <c:pt idx="13">
                  <c:v>7.6550063502193191E-2</c:v>
                </c:pt>
                <c:pt idx="14">
                  <c:v>7.5569118959512627E-2</c:v>
                </c:pt>
                <c:pt idx="15">
                  <c:v>7.4649467601319255E-2</c:v>
                </c:pt>
                <c:pt idx="16">
                  <c:v>7.3489315900470226E-2</c:v>
                </c:pt>
                <c:pt idx="17">
                  <c:v>7.2534537817684139E-2</c:v>
                </c:pt>
                <c:pt idx="18">
                  <c:v>7.1674042096517926E-2</c:v>
                </c:pt>
                <c:pt idx="19">
                  <c:v>7.0905470167326859E-2</c:v>
                </c:pt>
                <c:pt idx="20">
                  <c:v>7.0226221298502145E-2</c:v>
                </c:pt>
                <c:pt idx="21">
                  <c:v>6.9633554449505183E-2</c:v>
                </c:pt>
                <c:pt idx="22">
                  <c:v>6.9124584416795212E-2</c:v>
                </c:pt>
                <c:pt idx="23">
                  <c:v>6.8696213308275828E-2</c:v>
                </c:pt>
                <c:pt idx="24">
                  <c:v>6.834501605764666E-2</c:v>
                </c:pt>
                <c:pt idx="25">
                  <c:v>6.8067088680203919E-2</c:v>
                </c:pt>
                <c:pt idx="26">
                  <c:v>6.7857863782435704E-2</c:v>
                </c:pt>
                <c:pt idx="27">
                  <c:v>6.7711896913178013E-2</c:v>
                </c:pt>
                <c:pt idx="28">
                  <c:v>6.7622628717663502E-2</c:v>
                </c:pt>
                <c:pt idx="29">
                  <c:v>6.7582131232616541E-2</c:v>
                </c:pt>
                <c:pt idx="30">
                  <c:v>6.7580851988626414E-2</c:v>
                </c:pt>
                <c:pt idx="31">
                  <c:v>6.7607376781046252E-2</c:v>
                </c:pt>
                <c:pt idx="32">
                  <c:v>6.7648240664643644E-2</c:v>
                </c:pt>
                <c:pt idx="33">
                  <c:v>6.7691558460983625E-2</c:v>
                </c:pt>
                <c:pt idx="34">
                  <c:v>6.7731475711402853E-2</c:v>
                </c:pt>
                <c:pt idx="35">
                  <c:v>6.7765568695403247E-2</c:v>
                </c:pt>
                <c:pt idx="36">
                  <c:v>6.7791505383062139E-2</c:v>
                </c:pt>
                <c:pt idx="37">
                  <c:v>6.7807046645800256E-2</c:v>
                </c:pt>
                <c:pt idx="38">
                  <c:v>6.7810049223194738E-2</c:v>
                </c:pt>
                <c:pt idx="39">
                  <c:v>6.7798470172523786E-2</c:v>
                </c:pt>
                <c:pt idx="40">
                  <c:v>6.7770372532985096E-2</c:v>
                </c:pt>
                <c:pt idx="41">
                  <c:v>6.7723931938346041E-2</c:v>
                </c:pt>
                <c:pt idx="42">
                  <c:v>6.7657443911830289E-2</c:v>
                </c:pt>
                <c:pt idx="43">
                  <c:v>6.7569331576829775E-2</c:v>
                </c:pt>
                <c:pt idx="44">
                  <c:v>6.7458153517898189E-2</c:v>
                </c:pt>
                <c:pt idx="45">
                  <c:v>6.7322611529607557E-2</c:v>
                </c:pt>
                <c:pt idx="46">
                  <c:v>6.7161557997217292E-2</c:v>
                </c:pt>
                <c:pt idx="47">
                  <c:v>6.6974002663491183E-2</c:v>
                </c:pt>
                <c:pt idx="48">
                  <c:v>6.6759118550934193E-2</c:v>
                </c:pt>
                <c:pt idx="49">
                  <c:v>6.6533552209164265E-2</c:v>
                </c:pt>
                <c:pt idx="50">
                  <c:v>6.6326681541059904E-2</c:v>
                </c:pt>
                <c:pt idx="51">
                  <c:v>6.6152166937934131E-2</c:v>
                </c:pt>
                <c:pt idx="52">
                  <c:v>6.6005676071972705E-2</c:v>
                </c:pt>
                <c:pt idx="53">
                  <c:v>6.5665652437045821E-2</c:v>
                </c:pt>
                <c:pt idx="54">
                  <c:v>6.5708140586562047E-2</c:v>
                </c:pt>
                <c:pt idx="55">
                  <c:v>6.6061122980800815E-2</c:v>
                </c:pt>
                <c:pt idx="56">
                  <c:v>6.6663788564318718E-2</c:v>
                </c:pt>
                <c:pt idx="57">
                  <c:v>6.7504329952446318E-2</c:v>
                </c:pt>
                <c:pt idx="58">
                  <c:v>6.8560441528119062E-2</c:v>
                </c:pt>
                <c:pt idx="59">
                  <c:v>6.9813282318472433E-2</c:v>
                </c:pt>
                <c:pt idx="60">
                  <c:v>7.124726005364003E-2</c:v>
                </c:pt>
                <c:pt idx="61">
                  <c:v>7.2849242648464693E-2</c:v>
                </c:pt>
                <c:pt idx="62">
                  <c:v>8.2982667087691114E-2</c:v>
                </c:pt>
                <c:pt idx="63">
                  <c:v>9.6227894793895041E-2</c:v>
                </c:pt>
                <c:pt idx="64">
                  <c:v>0.12986006326858571</c:v>
                </c:pt>
                <c:pt idx="65">
                  <c:v>0.17147044361372421</c:v>
                </c:pt>
                <c:pt idx="66">
                  <c:v>0.21921622234354568</c:v>
                </c:pt>
                <c:pt idx="67">
                  <c:v>0.29877822131022969</c:v>
                </c:pt>
                <c:pt idx="68">
                  <c:v>0.44387080473536317</c:v>
                </c:pt>
                <c:pt idx="69">
                  <c:v>0.59711443569440303</c:v>
                </c:pt>
                <c:pt idx="70">
                  <c:v>0.7534239070986164</c:v>
                </c:pt>
                <c:pt idx="71">
                  <c:v>0.9107414496341425</c:v>
                </c:pt>
                <c:pt idx="72">
                  <c:v>1.0682456266438514</c:v>
                </c:pt>
                <c:pt idx="73">
                  <c:v>1.2256135709359699</c:v>
                </c:pt>
                <c:pt idx="74">
                  <c:v>1.3827134400576406</c:v>
                </c:pt>
                <c:pt idx="75">
                  <c:v>1.695958051870943</c:v>
                </c:pt>
                <c:pt idx="76">
                  <c:v>2.1011837885725102</c:v>
                </c:pt>
                <c:pt idx="77">
                  <c:v>4.3347368306588141</c:v>
                </c:pt>
                <c:pt idx="78">
                  <c:v>8.5949553440913995</c:v>
                </c:pt>
                <c:pt idx="79">
                  <c:v>16.349897642087889</c:v>
                </c:pt>
                <c:pt idx="80">
                  <c:v>29.248579383557537</c:v>
                </c:pt>
                <c:pt idx="81">
                  <c:v>36.695037295040429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Comparison!$H$8:$H$89</c:f>
              <c:numCache>
                <c:formatCode>General</c:formatCode>
                <c:ptCount val="82"/>
                <c:pt idx="0">
                  <c:v>0</c:v>
                </c:pt>
                <c:pt idx="1">
                  <c:v>8.8525474593380407E-2</c:v>
                </c:pt>
                <c:pt idx="2">
                  <c:v>8.866793114676795E-2</c:v>
                </c:pt>
                <c:pt idx="3">
                  <c:v>8.880740457119253E-2</c:v>
                </c:pt>
                <c:pt idx="4">
                  <c:v>8.8930013912780062E-2</c:v>
                </c:pt>
                <c:pt idx="5">
                  <c:v>8.9000534179432045E-2</c:v>
                </c:pt>
                <c:pt idx="6">
                  <c:v>8.830505352922674E-2</c:v>
                </c:pt>
                <c:pt idx="7">
                  <c:v>8.6850003136387313E-2</c:v>
                </c:pt>
                <c:pt idx="8">
                  <c:v>8.4827025530046118E-2</c:v>
                </c:pt>
                <c:pt idx="9">
                  <c:v>8.2458792173513609E-2</c:v>
                </c:pt>
                <c:pt idx="10">
                  <c:v>7.9976028001535665E-2</c:v>
                </c:pt>
                <c:pt idx="11">
                  <c:v>7.7612450113533182E-2</c:v>
                </c:pt>
                <c:pt idx="12">
                  <c:v>7.5518780004307978E-2</c:v>
                </c:pt>
                <c:pt idx="13">
                  <c:v>7.2713591021334636E-2</c:v>
                </c:pt>
                <c:pt idx="14">
                  <c:v>7.0400636306366005E-2</c:v>
                </c:pt>
                <c:pt idx="15">
                  <c:v>6.8461123586855244E-2</c:v>
                </c:pt>
                <c:pt idx="16">
                  <c:v>6.6275724868445393E-2</c:v>
                </c:pt>
                <c:pt idx="17">
                  <c:v>6.4672870512228545E-2</c:v>
                </c:pt>
                <c:pt idx="18">
                  <c:v>6.3373603287120175E-2</c:v>
                </c:pt>
                <c:pt idx="19">
                  <c:v>6.2334355062862189E-2</c:v>
                </c:pt>
                <c:pt idx="20">
                  <c:v>6.152238098190814E-2</c:v>
                </c:pt>
                <c:pt idx="21">
                  <c:v>6.0911954303290758E-2</c:v>
                </c:pt>
                <c:pt idx="22">
                  <c:v>6.0481979934451091E-2</c:v>
                </c:pt>
                <c:pt idx="23">
                  <c:v>6.021437299604103E-2</c:v>
                </c:pt>
                <c:pt idx="24">
                  <c:v>6.0092866684047792E-2</c:v>
                </c:pt>
                <c:pt idx="25">
                  <c:v>6.0102065951194564E-2</c:v>
                </c:pt>
                <c:pt idx="26">
                  <c:v>6.0226642434881079E-2</c:v>
                </c:pt>
                <c:pt idx="27">
                  <c:v>6.0450610934975502E-2</c:v>
                </c:pt>
                <c:pt idx="28">
                  <c:v>6.0756656729604591E-2</c:v>
                </c:pt>
                <c:pt idx="29">
                  <c:v>6.1125505128149245E-2</c:v>
                </c:pt>
                <c:pt idx="30">
                  <c:v>6.153534462422159E-2</c:v>
                </c:pt>
                <c:pt idx="31">
                  <c:v>6.1961335179638428E-2</c:v>
                </c:pt>
                <c:pt idx="32">
                  <c:v>6.2375254134807344E-2</c:v>
                </c:pt>
                <c:pt idx="33">
                  <c:v>6.2755085671242605E-2</c:v>
                </c:pt>
                <c:pt idx="34">
                  <c:v>6.3095773936967053E-2</c:v>
                </c:pt>
                <c:pt idx="35">
                  <c:v>6.3401101548971966E-2</c:v>
                </c:pt>
                <c:pt idx="36">
                  <c:v>6.367456599451321E-2</c:v>
                </c:pt>
                <c:pt idx="37">
                  <c:v>6.3919412368891551E-2</c:v>
                </c:pt>
                <c:pt idx="38">
                  <c:v>6.4138661599630359E-2</c:v>
                </c:pt>
                <c:pt idx="39">
                  <c:v>6.4335134824754545E-2</c:v>
                </c:pt>
                <c:pt idx="40">
                  <c:v>6.4511474480316494E-2</c:v>
                </c:pt>
                <c:pt idx="41">
                  <c:v>6.4670162560836839E-2</c:v>
                </c:pt>
                <c:pt idx="42">
                  <c:v>6.481353644166811E-2</c:v>
                </c:pt>
                <c:pt idx="43">
                  <c:v>6.4943802591115485E-2</c:v>
                </c:pt>
                <c:pt idx="44">
                  <c:v>6.5063048449840372E-2</c:v>
                </c:pt>
                <c:pt idx="45">
                  <c:v>6.5173252713558769E-2</c:v>
                </c:pt>
                <c:pt idx="46">
                  <c:v>6.527629422068125E-2</c:v>
                </c:pt>
                <c:pt idx="47">
                  <c:v>6.5373959618011845E-2</c:v>
                </c:pt>
                <c:pt idx="48">
                  <c:v>6.5467949953872354E-2</c:v>
                </c:pt>
                <c:pt idx="49">
                  <c:v>6.5559512132214726E-2</c:v>
                </c:pt>
                <c:pt idx="50">
                  <c:v>6.5661094464578157E-2</c:v>
                </c:pt>
                <c:pt idx="51">
                  <c:v>6.5786620348854408E-2</c:v>
                </c:pt>
                <c:pt idx="52">
                  <c:v>6.5932979910332215E-2</c:v>
                </c:pt>
                <c:pt idx="53">
                  <c:v>6.6704132121611595E-2</c:v>
                </c:pt>
                <c:pt idx="54">
                  <c:v>6.778038300480671E-2</c:v>
                </c:pt>
                <c:pt idx="55">
                  <c:v>6.9116299331467262E-2</c:v>
                </c:pt>
                <c:pt idx="56">
                  <c:v>7.0670130977546153E-2</c:v>
                </c:pt>
                <c:pt idx="57">
                  <c:v>7.2440137494041906E-2</c:v>
                </c:pt>
                <c:pt idx="58">
                  <c:v>7.4413430746708045E-2</c:v>
                </c:pt>
                <c:pt idx="59">
                  <c:v>7.6578573932413477E-2</c:v>
                </c:pt>
                <c:pt idx="60">
                  <c:v>7.8925785675699578E-2</c:v>
                </c:pt>
                <c:pt idx="61">
                  <c:v>8.1446486568091878E-2</c:v>
                </c:pt>
                <c:pt idx="62">
                  <c:v>9.6355673306778522E-2</c:v>
                </c:pt>
                <c:pt idx="63">
                  <c:v>0.11482673249118192</c:v>
                </c:pt>
                <c:pt idx="64">
                  <c:v>0.16046111392441048</c:v>
                </c:pt>
                <c:pt idx="65">
                  <c:v>0.21610614336768483</c:v>
                </c:pt>
                <c:pt idx="66">
                  <c:v>0.2795899240493751</c:v>
                </c:pt>
                <c:pt idx="67">
                  <c:v>0.38506576723992264</c:v>
                </c:pt>
                <c:pt idx="68">
                  <c:v>0.57706216819333644</c:v>
                </c:pt>
                <c:pt idx="69">
                  <c:v>0.77966022958529557</c:v>
                </c:pt>
                <c:pt idx="70">
                  <c:v>0.98626623236653577</c:v>
                </c:pt>
                <c:pt idx="71">
                  <c:v>1.1941943949135891</c:v>
                </c:pt>
                <c:pt idx="72">
                  <c:v>1.4023669027520125</c:v>
                </c:pt>
                <c:pt idx="73">
                  <c:v>1.6103588518917682</c:v>
                </c:pt>
                <c:pt idx="74">
                  <c:v>1.8179963852540479</c:v>
                </c:pt>
                <c:pt idx="75">
                  <c:v>2.232009027530955</c:v>
                </c:pt>
                <c:pt idx="76">
                  <c:v>2.767592300896641</c:v>
                </c:pt>
                <c:pt idx="77">
                  <c:v>5.7196596061400733</c:v>
                </c:pt>
                <c:pt idx="78">
                  <c:v>11.350352743748402</c:v>
                </c:pt>
                <c:pt idx="79">
                  <c:v>21.599991404816667</c:v>
                </c:pt>
                <c:pt idx="80">
                  <c:v>38.648065004066872</c:v>
                </c:pt>
                <c:pt idx="81">
                  <c:v>48.48998257929771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Comparison!$I$8:$I$89</c:f>
              <c:numCache>
                <c:formatCode>General</c:formatCode>
                <c:ptCount val="82"/>
                <c:pt idx="0">
                  <c:v>0</c:v>
                </c:pt>
                <c:pt idx="1">
                  <c:v>7.1227571498791595E-2</c:v>
                </c:pt>
                <c:pt idx="2">
                  <c:v>6.51294814639371E-2</c:v>
                </c:pt>
                <c:pt idx="3">
                  <c:v>5.9629726252558267E-2</c:v>
                </c:pt>
                <c:pt idx="4">
                  <c:v>5.5016845579198857E-2</c:v>
                </c:pt>
                <c:pt idx="5">
                  <c:v>4.7073602394698953E-2</c:v>
                </c:pt>
                <c:pt idx="6">
                  <c:v>4.5869571871292772E-2</c:v>
                </c:pt>
                <c:pt idx="7">
                  <c:v>4.615256130628078E-2</c:v>
                </c:pt>
                <c:pt idx="8">
                  <c:v>4.6799791992730148E-2</c:v>
                </c:pt>
                <c:pt idx="9">
                  <c:v>4.7491067409062879E-2</c:v>
                </c:pt>
                <c:pt idx="10">
                  <c:v>4.8089599199886333E-2</c:v>
                </c:pt>
                <c:pt idx="11">
                  <c:v>4.8518125732320623E-2</c:v>
                </c:pt>
                <c:pt idx="12">
                  <c:v>4.875555261560624E-2</c:v>
                </c:pt>
                <c:pt idx="13">
                  <c:v>4.8837794069165406E-2</c:v>
                </c:pt>
                <c:pt idx="14">
                  <c:v>4.8697566564777348E-2</c:v>
                </c:pt>
                <c:pt idx="15">
                  <c:v>4.8427472607026456E-2</c:v>
                </c:pt>
                <c:pt idx="16">
                  <c:v>4.7936661589226298E-2</c:v>
                </c:pt>
                <c:pt idx="17">
                  <c:v>4.742606090252275E-2</c:v>
                </c:pt>
                <c:pt idx="18">
                  <c:v>4.6887611950044081E-2</c:v>
                </c:pt>
                <c:pt idx="19">
                  <c:v>4.6340374930332946E-2</c:v>
                </c:pt>
                <c:pt idx="20">
                  <c:v>4.5796209075253322E-2</c:v>
                </c:pt>
                <c:pt idx="21">
                  <c:v>4.5262668924802081E-2</c:v>
                </c:pt>
                <c:pt idx="22">
                  <c:v>4.4744632024877766E-2</c:v>
                </c:pt>
                <c:pt idx="23">
                  <c:v>4.4245259628964299E-2</c:v>
                </c:pt>
                <c:pt idx="24">
                  <c:v>4.3766587032266588E-2</c:v>
                </c:pt>
                <c:pt idx="25">
                  <c:v>4.3309898705342902E-2</c:v>
                </c:pt>
                <c:pt idx="26">
                  <c:v>4.2875973519324997E-2</c:v>
                </c:pt>
                <c:pt idx="27">
                  <c:v>4.2465248964930764E-2</c:v>
                </c:pt>
                <c:pt idx="28">
                  <c:v>4.2077933439893356E-2</c:v>
                </c:pt>
                <c:pt idx="29">
                  <c:v>4.1714084445700156E-2</c:v>
                </c:pt>
                <c:pt idx="30">
                  <c:v>4.1373663949204074E-2</c:v>
                </c:pt>
                <c:pt idx="31">
                  <c:v>4.1056578186934534E-2</c:v>
                </c:pt>
                <c:pt idx="32">
                  <c:v>4.0762706722862356E-2</c:v>
                </c:pt>
                <c:pt idx="33">
                  <c:v>4.0490697525809749E-2</c:v>
                </c:pt>
                <c:pt idx="34">
                  <c:v>4.0237130860398478E-2</c:v>
                </c:pt>
                <c:pt idx="35">
                  <c:v>3.99981530948188E-2</c:v>
                </c:pt>
                <c:pt idx="36">
                  <c:v>3.9770661081344139E-2</c:v>
                </c:pt>
                <c:pt idx="37">
                  <c:v>3.9552155368297648E-2</c:v>
                </c:pt>
                <c:pt idx="38">
                  <c:v>3.9340626349133503E-2</c:v>
                </c:pt>
                <c:pt idx="39">
                  <c:v>3.9134465081764443E-2</c:v>
                </c:pt>
                <c:pt idx="40">
                  <c:v>3.8932392799833695E-2</c:v>
                </c:pt>
                <c:pt idx="41">
                  <c:v>3.8733404737434383E-2</c:v>
                </c:pt>
                <c:pt idx="42">
                  <c:v>3.8536725022686687E-2</c:v>
                </c:pt>
                <c:pt idx="43">
                  <c:v>3.8341770209621276E-2</c:v>
                </c:pt>
                <c:pt idx="44">
                  <c:v>3.8148119609196778E-2</c:v>
                </c:pt>
                <c:pt idx="45">
                  <c:v>3.7955491014673402E-2</c:v>
                </c:pt>
                <c:pt idx="46">
                  <c:v>3.7763720738950055E-2</c:v>
                </c:pt>
                <c:pt idx="47">
                  <c:v>3.7572747123046681E-2</c:v>
                </c:pt>
                <c:pt idx="48">
                  <c:v>3.7382596857575619E-2</c:v>
                </c:pt>
                <c:pt idx="49">
                  <c:v>3.7197760535496137E-2</c:v>
                </c:pt>
                <c:pt idx="50">
                  <c:v>3.7036281214831081E-2</c:v>
                </c:pt>
                <c:pt idx="51">
                  <c:v>3.6912178360004128E-2</c:v>
                </c:pt>
                <c:pt idx="52">
                  <c:v>3.6819532024806138E-2</c:v>
                </c:pt>
                <c:pt idx="53">
                  <c:v>3.6709035683852295E-2</c:v>
                </c:pt>
                <c:pt idx="54">
                  <c:v>3.6973289912042059E-2</c:v>
                </c:pt>
                <c:pt idx="55">
                  <c:v>3.7515660414851167E-2</c:v>
                </c:pt>
                <c:pt idx="56">
                  <c:v>3.8265141528466003E-2</c:v>
                </c:pt>
                <c:pt idx="57">
                  <c:v>3.9204882810935003E-2</c:v>
                </c:pt>
                <c:pt idx="58">
                  <c:v>4.0311248494645145E-2</c:v>
                </c:pt>
                <c:pt idx="59">
                  <c:v>4.1565999682421799E-2</c:v>
                </c:pt>
                <c:pt idx="60">
                  <c:v>4.2955144025508783E-2</c:v>
                </c:pt>
                <c:pt idx="61">
                  <c:v>4.4467634927302428E-2</c:v>
                </c:pt>
                <c:pt idx="62">
                  <c:v>5.3565465028418628E-2</c:v>
                </c:pt>
                <c:pt idx="63">
                  <c:v>6.496722245019218E-2</c:v>
                </c:pt>
                <c:pt idx="64">
                  <c:v>9.3198595484786886E-2</c:v>
                </c:pt>
                <c:pt idx="65">
                  <c:v>0.12780989869814616</c:v>
                </c:pt>
                <c:pt idx="66">
                  <c:v>0.16749744028098251</c:v>
                </c:pt>
                <c:pt idx="67">
                  <c:v>0.23371510414754706</c:v>
                </c:pt>
                <c:pt idx="68">
                  <c:v>0.35472669361432246</c:v>
                </c:pt>
                <c:pt idx="69">
                  <c:v>0.48276436646300774</c:v>
                </c:pt>
                <c:pt idx="70">
                  <c:v>0.61343327716621476</c:v>
                </c:pt>
                <c:pt idx="71">
                  <c:v>0.74496240350735876</c:v>
                </c:pt>
                <c:pt idx="72">
                  <c:v>0.87665177774297998</c:v>
                </c:pt>
                <c:pt idx="73">
                  <c:v>1.008228184882374</c:v>
                </c:pt>
                <c:pt idx="74">
                  <c:v>1.1395806502112205</c:v>
                </c:pt>
                <c:pt idx="75">
                  <c:v>1.401487074196661</c:v>
                </c:pt>
                <c:pt idx="76">
                  <c:v>1.7402997030009502</c:v>
                </c:pt>
                <c:pt idx="77">
                  <c:v>3.6077920934371628</c:v>
                </c:pt>
                <c:pt idx="78">
                  <c:v>7.1697964451593803</c:v>
                </c:pt>
                <c:pt idx="79">
                  <c:v>13.653768599573919</c:v>
                </c:pt>
                <c:pt idx="80">
                  <c:v>24.438464349270426</c:v>
                </c:pt>
                <c:pt idx="81">
                  <c:v>30.664510126496754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Comparison!$J$8:$J$89</c:f>
              <c:numCache>
                <c:formatCode>General</c:formatCode>
                <c:ptCount val="82"/>
                <c:pt idx="0">
                  <c:v>0</c:v>
                </c:pt>
                <c:pt idx="1">
                  <c:v>9.8408856133981051E-2</c:v>
                </c:pt>
                <c:pt idx="2">
                  <c:v>9.4477424944996349E-2</c:v>
                </c:pt>
                <c:pt idx="3">
                  <c:v>9.075877596111237E-2</c:v>
                </c:pt>
                <c:pt idx="4">
                  <c:v>8.752757509844819E-2</c:v>
                </c:pt>
                <c:pt idx="5">
                  <c:v>8.3024722829895231E-2</c:v>
                </c:pt>
                <c:pt idx="6">
                  <c:v>8.3897062248011522E-2</c:v>
                </c:pt>
                <c:pt idx="7">
                  <c:v>8.581196681656976E-2</c:v>
                </c:pt>
                <c:pt idx="8">
                  <c:v>8.779978975431546E-2</c:v>
                </c:pt>
                <c:pt idx="9">
                  <c:v>8.9609687607715247E-2</c:v>
                </c:pt>
                <c:pt idx="10">
                  <c:v>9.1157134181195809E-2</c:v>
                </c:pt>
                <c:pt idx="11">
                  <c:v>9.2410735145598888E-2</c:v>
                </c:pt>
                <c:pt idx="12">
                  <c:v>9.3386021616703091E-2</c:v>
                </c:pt>
                <c:pt idx="13">
                  <c:v>9.4515313557717598E-2</c:v>
                </c:pt>
                <c:pt idx="14">
                  <c:v>9.5293247884490853E-2</c:v>
                </c:pt>
                <c:pt idx="15">
                  <c:v>9.5833544743551824E-2</c:v>
                </c:pt>
                <c:pt idx="16">
                  <c:v>9.6302599181442114E-2</c:v>
                </c:pt>
                <c:pt idx="17">
                  <c:v>9.6528881575498132E-2</c:v>
                </c:pt>
                <c:pt idx="18">
                  <c:v>9.6610356710187084E-2</c:v>
                </c:pt>
                <c:pt idx="19">
                  <c:v>9.6576277864823326E-2</c:v>
                </c:pt>
                <c:pt idx="20">
                  <c:v>9.6447437746917955E-2</c:v>
                </c:pt>
                <c:pt idx="21">
                  <c:v>9.6239569792879953E-2</c:v>
                </c:pt>
                <c:pt idx="22">
                  <c:v>9.596528217301957E-2</c:v>
                </c:pt>
                <c:pt idx="23">
                  <c:v>9.5635223954925588E-2</c:v>
                </c:pt>
                <c:pt idx="24">
                  <c:v>9.5258824795510566E-2</c:v>
                </c:pt>
                <c:pt idx="25">
                  <c:v>9.4844784994837769E-2</c:v>
                </c:pt>
                <c:pt idx="26">
                  <c:v>9.4401411989400566E-2</c:v>
                </c:pt>
                <c:pt idx="27">
                  <c:v>9.3936857430023654E-2</c:v>
                </c:pt>
                <c:pt idx="28">
                  <c:v>9.3459286118326906E-2</c:v>
                </c:pt>
                <c:pt idx="29">
                  <c:v>9.2976995050057298E-2</c:v>
                </c:pt>
                <c:pt idx="30">
                  <c:v>9.2498493117746772E-2</c:v>
                </c:pt>
                <c:pt idx="31">
                  <c:v>9.2032547354916505E-2</c:v>
                </c:pt>
                <c:pt idx="32">
                  <c:v>9.158819874674004E-2</c:v>
                </c:pt>
                <c:pt idx="33">
                  <c:v>9.1170983406982625E-2</c:v>
                </c:pt>
                <c:pt idx="34">
                  <c:v>9.0779399797902047E-2</c:v>
                </c:pt>
                <c:pt idx="35">
                  <c:v>9.0408874352172208E-2</c:v>
                </c:pt>
                <c:pt idx="36">
                  <c:v>9.0055436990348681E-2</c:v>
                </c:pt>
                <c:pt idx="37">
                  <c:v>8.971562726717075E-2</c:v>
                </c:pt>
                <c:pt idx="38">
                  <c:v>8.9386418309574348E-2</c:v>
                </c:pt>
                <c:pt idx="39">
                  <c:v>8.9065154729557894E-2</c:v>
                </c:pt>
                <c:pt idx="40">
                  <c:v>8.874950159800804E-2</c:v>
                </c:pt>
                <c:pt idx="41">
                  <c:v>8.8437402235116272E-2</c:v>
                </c:pt>
                <c:pt idx="42">
                  <c:v>8.8127043074331168E-2</c:v>
                </c:pt>
                <c:pt idx="43">
                  <c:v>8.7816824235622884E-2</c:v>
                </c:pt>
                <c:pt idx="44">
                  <c:v>8.7505334732601026E-2</c:v>
                </c:pt>
                <c:pt idx="45">
                  <c:v>8.719133145994365E-2</c:v>
                </c:pt>
                <c:pt idx="46">
                  <c:v>8.6873721279466742E-2</c:v>
                </c:pt>
                <c:pt idx="47">
                  <c:v>8.6551545657253384E-2</c:v>
                </c:pt>
                <c:pt idx="48">
                  <c:v>8.6223967409610941E-2</c:v>
                </c:pt>
                <c:pt idx="49">
                  <c:v>8.5901509789871336E-2</c:v>
                </c:pt>
                <c:pt idx="50">
                  <c:v>8.5624987755176102E-2</c:v>
                </c:pt>
                <c:pt idx="51">
                  <c:v>8.5425981762878994E-2</c:v>
                </c:pt>
                <c:pt idx="52">
                  <c:v>8.529235978379443E-2</c:v>
                </c:pt>
                <c:pt idx="53">
                  <c:v>8.5302898021059684E-2</c:v>
                </c:pt>
                <c:pt idx="54">
                  <c:v>8.6112903286775871E-2</c:v>
                </c:pt>
                <c:pt idx="55">
                  <c:v>8.7525453836357625E-2</c:v>
                </c:pt>
                <c:pt idx="56">
                  <c:v>8.9392350496245998E-2</c:v>
                </c:pt>
                <c:pt idx="57">
                  <c:v>9.1681569750790198E-2</c:v>
                </c:pt>
                <c:pt idx="58">
                  <c:v>9.4344169767054176E-2</c:v>
                </c:pt>
                <c:pt idx="59">
                  <c:v>9.7341896308999684E-2</c:v>
                </c:pt>
                <c:pt idx="60">
                  <c:v>0.10064511506237675</c:v>
                </c:pt>
                <c:pt idx="61">
                  <c:v>0.10423020636787277</c:v>
                </c:pt>
                <c:pt idx="62">
                  <c:v>0.12569539298699736</c:v>
                </c:pt>
                <c:pt idx="63">
                  <c:v>0.15250641040235249</c:v>
                </c:pt>
                <c:pt idx="64">
                  <c:v>0.21880389705269321</c:v>
                </c:pt>
                <c:pt idx="65">
                  <c:v>0.30000456572630319</c:v>
                </c:pt>
                <c:pt idx="66">
                  <c:v>0.39306080760704454</c:v>
                </c:pt>
                <c:pt idx="67">
                  <c:v>0.54826020582740631</c:v>
                </c:pt>
                <c:pt idx="68">
                  <c:v>0.83178717475962782</c:v>
                </c:pt>
                <c:pt idx="69">
                  <c:v>1.1317095295485944</c:v>
                </c:pt>
                <c:pt idx="70">
                  <c:v>1.437776782151412</c:v>
                </c:pt>
                <c:pt idx="71">
                  <c:v>1.7458544018707129</c:v>
                </c:pt>
                <c:pt idx="72">
                  <c:v>2.0543062989781138</c:v>
                </c:pt>
                <c:pt idx="73">
                  <c:v>2.3624933616866022</c:v>
                </c:pt>
                <c:pt idx="74">
                  <c:v>2.6701558436900457</c:v>
                </c:pt>
                <c:pt idx="75">
                  <c:v>3.2836104718780992</c:v>
                </c:pt>
                <c:pt idx="76">
                  <c:v>4.0771999175607165</c:v>
                </c:pt>
                <c:pt idx="77">
                  <c:v>8.4513646462373249</c:v>
                </c:pt>
                <c:pt idx="78">
                  <c:v>16.794527851844162</c:v>
                </c:pt>
                <c:pt idx="79">
                  <c:v>31.981718142258888</c:v>
                </c:pt>
                <c:pt idx="80">
                  <c:v>57.242348921395383</c:v>
                </c:pt>
                <c:pt idx="81">
                  <c:v>71.825406917903251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Comparison!$K$8:$K$89</c:f>
              <c:numCache>
                <c:formatCode>General</c:formatCode>
                <c:ptCount val="82"/>
                <c:pt idx="0">
                  <c:v>0</c:v>
                </c:pt>
                <c:pt idx="1">
                  <c:v>9.7322452678855906E-2</c:v>
                </c:pt>
                <c:pt idx="2">
                  <c:v>9.6282313541338094E-2</c:v>
                </c:pt>
                <c:pt idx="3">
                  <c:v>9.5419364582947266E-2</c:v>
                </c:pt>
                <c:pt idx="4">
                  <c:v>9.4740042875277153E-2</c:v>
                </c:pt>
                <c:pt idx="5">
                  <c:v>9.3470696540669598E-2</c:v>
                </c:pt>
                <c:pt idx="6">
                  <c:v>9.2904322202781858E-2</c:v>
                </c:pt>
                <c:pt idx="7">
                  <c:v>9.2321279616347979E-2</c:v>
                </c:pt>
                <c:pt idx="8">
                  <c:v>9.1632331791658847E-2</c:v>
                </c:pt>
                <c:pt idx="9">
                  <c:v>9.0853771087651913E-2</c:v>
                </c:pt>
                <c:pt idx="10">
                  <c:v>9.0025739773688079E-2</c:v>
                </c:pt>
                <c:pt idx="11">
                  <c:v>8.9196569558672403E-2</c:v>
                </c:pt>
                <c:pt idx="12">
                  <c:v>8.8403385569522139E-2</c:v>
                </c:pt>
                <c:pt idx="13">
                  <c:v>8.7232140302520106E-2</c:v>
                </c:pt>
                <c:pt idx="14">
                  <c:v>8.6168275253003523E-2</c:v>
                </c:pt>
                <c:pt idx="15">
                  <c:v>8.5203265781854928E-2</c:v>
                </c:pt>
                <c:pt idx="16">
                  <c:v>8.4026779406449939E-2</c:v>
                </c:pt>
                <c:pt idx="17">
                  <c:v>8.3091587513381568E-2</c:v>
                </c:pt>
                <c:pt idx="18">
                  <c:v>8.2273959749443057E-2</c:v>
                </c:pt>
                <c:pt idx="19">
                  <c:v>8.1564093894615497E-2</c:v>
                </c:pt>
                <c:pt idx="20">
                  <c:v>8.0953055826261847E-2</c:v>
                </c:pt>
                <c:pt idx="21">
                  <c:v>8.0432555112058754E-2</c:v>
                </c:pt>
                <c:pt idx="22">
                  <c:v>7.9994743776286889E-2</c:v>
                </c:pt>
                <c:pt idx="23">
                  <c:v>7.9632032287455246E-2</c:v>
                </c:pt>
                <c:pt idx="24">
                  <c:v>7.9336918686141039E-2</c:v>
                </c:pt>
                <c:pt idx="25">
                  <c:v>7.9101828410523448E-2</c:v>
                </c:pt>
                <c:pt idx="26">
                  <c:v>7.8918963948909182E-2</c:v>
                </c:pt>
                <c:pt idx="27">
                  <c:v>7.8780165056368867E-2</c:v>
                </c:pt>
                <c:pt idx="28">
                  <c:v>7.867678197501031E-2</c:v>
                </c:pt>
                <c:pt idx="29">
                  <c:v>7.8599565908792926E-2</c:v>
                </c:pt>
                <c:pt idx="30">
                  <c:v>7.8538582884941061E-2</c:v>
                </c:pt>
                <c:pt idx="31">
                  <c:v>7.8483158977900536E-2</c:v>
                </c:pt>
                <c:pt idx="32">
                  <c:v>7.8421866488523201E-2</c:v>
                </c:pt>
                <c:pt idx="33">
                  <c:v>7.8346416052341911E-2</c:v>
                </c:pt>
                <c:pt idx="34">
                  <c:v>7.8255624759573844E-2</c:v>
                </c:pt>
                <c:pt idx="35">
                  <c:v>7.8151785910386407E-2</c:v>
                </c:pt>
                <c:pt idx="36">
                  <c:v>7.8036973578087213E-2</c:v>
                </c:pt>
                <c:pt idx="37">
                  <c:v>7.7913071143049947E-2</c:v>
                </c:pt>
                <c:pt idx="38">
                  <c:v>7.7781795344419868E-2</c:v>
                </c:pt>
                <c:pt idx="39">
                  <c:v>7.7644716638356454E-2</c:v>
                </c:pt>
                <c:pt idx="40">
                  <c:v>7.7503276496908274E-2</c:v>
                </c:pt>
                <c:pt idx="41">
                  <c:v>7.735880216030358E-2</c:v>
                </c:pt>
                <c:pt idx="42">
                  <c:v>7.7212519259674678E-2</c:v>
                </c:pt>
                <c:pt idx="43">
                  <c:v>7.7065562651177477E-2</c:v>
                </c:pt>
                <c:pt idx="44">
                  <c:v>7.6918985741712229E-2</c:v>
                </c:pt>
                <c:pt idx="45">
                  <c:v>7.6773768537653872E-2</c:v>
                </c:pt>
                <c:pt idx="46">
                  <c:v>7.6630824608600906E-2</c:v>
                </c:pt>
                <c:pt idx="47">
                  <c:v>7.6491007126181537E-2</c:v>
                </c:pt>
                <c:pt idx="48">
                  <c:v>7.6355114111889499E-2</c:v>
                </c:pt>
                <c:pt idx="49">
                  <c:v>7.6223654787378609E-2</c:v>
                </c:pt>
                <c:pt idx="50">
                  <c:v>7.6116693858162845E-2</c:v>
                </c:pt>
                <c:pt idx="51">
                  <c:v>7.605602086587146E-2</c:v>
                </c:pt>
                <c:pt idx="52">
                  <c:v>7.6034975943759686E-2</c:v>
                </c:pt>
                <c:pt idx="53">
                  <c:v>7.6292307507614621E-2</c:v>
                </c:pt>
                <c:pt idx="54">
                  <c:v>7.7077171482216891E-2</c:v>
                </c:pt>
                <c:pt idx="55">
                  <c:v>7.8282221853119158E-2</c:v>
                </c:pt>
                <c:pt idx="56">
                  <c:v>7.9819461557202778E-2</c:v>
                </c:pt>
                <c:pt idx="57">
                  <c:v>8.1674101548462802E-2</c:v>
                </c:pt>
                <c:pt idx="58">
                  <c:v>8.3816531619498411E-2</c:v>
                </c:pt>
                <c:pt idx="59">
                  <c:v>8.6222379138719149E-2</c:v>
                </c:pt>
                <c:pt idx="60">
                  <c:v>8.887195597583708E-2</c:v>
                </c:pt>
                <c:pt idx="61">
                  <c:v>9.1748962493678005E-2</c:v>
                </c:pt>
                <c:pt idx="62">
                  <c:v>0.10904428477947802</c:v>
                </c:pt>
                <c:pt idx="63">
                  <c:v>0.13074007592250408</c:v>
                </c:pt>
                <c:pt idx="64">
                  <c:v>0.18459497975619127</c:v>
                </c:pt>
                <c:pt idx="65">
                  <c:v>0.25056687919643322</c:v>
                </c:pt>
                <c:pt idx="66">
                  <c:v>0.32608012580496226</c:v>
                </c:pt>
                <c:pt idx="67">
                  <c:v>0.45185647254281575</c:v>
                </c:pt>
                <c:pt idx="68">
                  <c:v>0.6813141522913817</c:v>
                </c:pt>
                <c:pt idx="69">
                  <c:v>0.92379697724842913</c:v>
                </c:pt>
                <c:pt idx="70">
                  <c:v>1.1711768233624551</c:v>
                </c:pt>
                <c:pt idx="71">
                  <c:v>1.4201640390492516</c:v>
                </c:pt>
                <c:pt idx="72">
                  <c:v>1.6694495757152044</c:v>
                </c:pt>
                <c:pt idx="73">
                  <c:v>1.9185201547226749</c:v>
                </c:pt>
                <c:pt idx="74">
                  <c:v>2.1671665842490566</c:v>
                </c:pt>
                <c:pt idx="75">
                  <c:v>2.6629477962654287</c:v>
                </c:pt>
                <c:pt idx="76">
                  <c:v>3.3043101826363603</c:v>
                </c:pt>
                <c:pt idx="77">
                  <c:v>6.8394185945941919</c:v>
                </c:pt>
                <c:pt idx="78">
                  <c:v>13.582188531121718</c:v>
                </c:pt>
                <c:pt idx="79">
                  <c:v>25.856157958174645</c:v>
                </c:pt>
                <c:pt idx="80">
                  <c:v>46.271271218912389</c:v>
                </c:pt>
                <c:pt idx="81">
                  <c:v>58.056993566452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Comparison!$L$8:$L$89</c:f>
              <c:numCache>
                <c:formatCode>General</c:formatCode>
                <c:ptCount val="82"/>
                <c:pt idx="0">
                  <c:v>0</c:v>
                </c:pt>
                <c:pt idx="1">
                  <c:v>7.7800199420950261E-2</c:v>
                </c:pt>
                <c:pt idx="2">
                  <c:v>7.9040659289080981E-2</c:v>
                </c:pt>
                <c:pt idx="3">
                  <c:v>8.0309971572497821E-2</c:v>
                </c:pt>
                <c:pt idx="4">
                  <c:v>8.1517004164748497E-2</c:v>
                </c:pt>
                <c:pt idx="5">
                  <c:v>8.476808601009167E-2</c:v>
                </c:pt>
                <c:pt idx="6">
                  <c:v>8.6449234410838877E-2</c:v>
                </c:pt>
                <c:pt idx="7">
                  <c:v>8.7670510114375585E-2</c:v>
                </c:pt>
                <c:pt idx="8">
                  <c:v>8.8703252642871253E-2</c:v>
                </c:pt>
                <c:pt idx="9">
                  <c:v>8.9617843153455404E-2</c:v>
                </c:pt>
                <c:pt idx="10">
                  <c:v>9.0433983706886836E-2</c:v>
                </c:pt>
                <c:pt idx="11">
                  <c:v>9.115331200438026E-2</c:v>
                </c:pt>
                <c:pt idx="12">
                  <c:v>9.1780011245684398E-2</c:v>
                </c:pt>
                <c:pt idx="13">
                  <c:v>9.2632617436622308E-2</c:v>
                </c:pt>
                <c:pt idx="14">
                  <c:v>9.3357446139533951E-2</c:v>
                </c:pt>
                <c:pt idx="15">
                  <c:v>9.3991274174625758E-2</c:v>
                </c:pt>
                <c:pt idx="16">
                  <c:v>9.4751476305676194E-2</c:v>
                </c:pt>
                <c:pt idx="17">
                  <c:v>9.5356564840304067E-2</c:v>
                </c:pt>
                <c:pt idx="18">
                  <c:v>9.5894831061910726E-2</c:v>
                </c:pt>
                <c:pt idx="19">
                  <c:v>9.6375792102922006E-2</c:v>
                </c:pt>
                <c:pt idx="20">
                  <c:v>9.6805874619756843E-2</c:v>
                </c:pt>
                <c:pt idx="21">
                  <c:v>9.7189546604986563E-2</c:v>
                </c:pt>
                <c:pt idx="22">
                  <c:v>9.7529969285797422E-2</c:v>
                </c:pt>
                <c:pt idx="23">
                  <c:v>9.782939520142489E-2</c:v>
                </c:pt>
                <c:pt idx="24">
                  <c:v>9.8089424904835701E-2</c:v>
                </c:pt>
                <c:pt idx="25">
                  <c:v>9.8311181703834252E-2</c:v>
                </c:pt>
                <c:pt idx="26">
                  <c:v>9.8495437507523459E-2</c:v>
                </c:pt>
                <c:pt idx="27">
                  <c:v>9.8642709021862882E-2</c:v>
                </c:pt>
                <c:pt idx="28">
                  <c:v>9.8753335921283839E-2</c:v>
                </c:pt>
                <c:pt idx="29">
                  <c:v>9.8827548218073713E-2</c:v>
                </c:pt>
                <c:pt idx="30">
                  <c:v>9.8865527365725486E-2</c:v>
                </c:pt>
                <c:pt idx="31">
                  <c:v>9.8867463889941151E-2</c:v>
                </c:pt>
                <c:pt idx="32">
                  <c:v>9.883361312248784E-2</c:v>
                </c:pt>
                <c:pt idx="33">
                  <c:v>9.8765623214008225E-2</c:v>
                </c:pt>
                <c:pt idx="34">
                  <c:v>9.8667540644598747E-2</c:v>
                </c:pt>
                <c:pt idx="35">
                  <c:v>9.8544172264585048E-2</c:v>
                </c:pt>
                <c:pt idx="36">
                  <c:v>9.8399780945416113E-2</c:v>
                </c:pt>
                <c:pt idx="37">
                  <c:v>9.8238161853496181E-2</c:v>
                </c:pt>
                <c:pt idx="38">
                  <c:v>9.8062706147045334E-2</c:v>
                </c:pt>
                <c:pt idx="39">
                  <c:v>9.7876454449288483E-2</c:v>
                </c:pt>
                <c:pt idx="40">
                  <c:v>9.7682141961200647E-2</c:v>
                </c:pt>
                <c:pt idx="41">
                  <c:v>9.7482236698867214E-2</c:v>
                </c:pt>
                <c:pt idx="42">
                  <c:v>9.7278972046563994E-2</c:v>
                </c:pt>
                <c:pt idx="43">
                  <c:v>9.7074374586586923E-2</c:v>
                </c:pt>
                <c:pt idx="44">
                  <c:v>9.6870287985606499E-2</c:v>
                </c:pt>
                <c:pt idx="45">
                  <c:v>9.6668393573641098E-2</c:v>
                </c:pt>
                <c:pt idx="46">
                  <c:v>9.6470228137177289E-2</c:v>
                </c:pt>
                <c:pt idx="47">
                  <c:v>9.6277199356102627E-2</c:v>
                </c:pt>
                <c:pt idx="48">
                  <c:v>9.6090599240066105E-2</c:v>
                </c:pt>
                <c:pt idx="49">
                  <c:v>9.5911220168045819E-2</c:v>
                </c:pt>
                <c:pt idx="50">
                  <c:v>9.5768986162079572E-2</c:v>
                </c:pt>
                <c:pt idx="51">
                  <c:v>9.5696029848381048E-2</c:v>
                </c:pt>
                <c:pt idx="52">
                  <c:v>9.5681875215775827E-2</c:v>
                </c:pt>
                <c:pt idx="53">
                  <c:v>9.6124145372368394E-2</c:v>
                </c:pt>
                <c:pt idx="54">
                  <c:v>9.7323573419036469E-2</c:v>
                </c:pt>
                <c:pt idx="55">
                  <c:v>9.9112283558518782E-2</c:v>
                </c:pt>
                <c:pt idx="56">
                  <c:v>0.10135742710639799</c:v>
                </c:pt>
                <c:pt idx="57">
                  <c:v>0.10403561967982736</c:v>
                </c:pt>
                <c:pt idx="58">
                  <c:v>0.10710342632434358</c:v>
                </c:pt>
                <c:pt idx="59">
                  <c:v>0.11052591534054175</c:v>
                </c:pt>
                <c:pt idx="60">
                  <c:v>0.11427542099600532</c:v>
                </c:pt>
                <c:pt idx="61">
                  <c:v>0.11832941983937964</c:v>
                </c:pt>
                <c:pt idx="62">
                  <c:v>0.14248223762433743</c:v>
                </c:pt>
                <c:pt idx="63">
                  <c:v>0.17254653537467665</c:v>
                </c:pt>
                <c:pt idx="64">
                  <c:v>0.24681561986647554</c:v>
                </c:pt>
                <c:pt idx="65">
                  <c:v>0.33766027187588515</c:v>
                </c:pt>
                <c:pt idx="66">
                  <c:v>0.44165866634285667</c:v>
                </c:pt>
                <c:pt idx="67">
                  <c:v>0.61496235264258081</c:v>
                </c:pt>
                <c:pt idx="68">
                  <c:v>0.93132087424494803</c:v>
                </c:pt>
                <c:pt idx="69">
                  <c:v>1.2658001458598467</c:v>
                </c:pt>
                <c:pt idx="70">
                  <c:v>1.6070830338939253</c:v>
                </c:pt>
                <c:pt idx="71">
                  <c:v>1.9505955656171101</c:v>
                </c:pt>
                <c:pt idx="72">
                  <c:v>2.2945225757198364</c:v>
                </c:pt>
                <c:pt idx="73">
                  <c:v>2.6381536642021843</c:v>
                </c:pt>
                <c:pt idx="74">
                  <c:v>2.9811997091585294</c:v>
                </c:pt>
                <c:pt idx="75">
                  <c:v>3.6652063055857251</c:v>
                </c:pt>
                <c:pt idx="76">
                  <c:v>4.5500645852057504</c:v>
                </c:pt>
                <c:pt idx="77">
                  <c:v>9.4272915886046</c:v>
                </c:pt>
                <c:pt idx="78">
                  <c:v>18.729982137274686</c:v>
                </c:pt>
                <c:pt idx="79">
                  <c:v>35.663815036593981</c:v>
                </c:pt>
                <c:pt idx="80">
                  <c:v>63.829610839868771</c:v>
                </c:pt>
                <c:pt idx="81">
                  <c:v>80.089831628028975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Comparison!$M$8:$M$89</c:f>
              <c:numCache>
                <c:formatCode>General</c:formatCode>
                <c:ptCount val="82"/>
                <c:pt idx="0">
                  <c:v>0</c:v>
                </c:pt>
                <c:pt idx="1">
                  <c:v>7.7357281858053434E-2</c:v>
                </c:pt>
                <c:pt idx="2">
                  <c:v>9.6490438612670482E-2</c:v>
                </c:pt>
                <c:pt idx="3">
                  <c:v>0.10840700531056184</c:v>
                </c:pt>
                <c:pt idx="4">
                  <c:v>0.11614023242771636</c:v>
                </c:pt>
                <c:pt idx="5">
                  <c:v>0.15968685000502386</c:v>
                </c:pt>
                <c:pt idx="6">
                  <c:v>0.20375970747879604</c:v>
                </c:pt>
                <c:pt idx="7">
                  <c:v>0.244954746530613</c:v>
                </c:pt>
                <c:pt idx="8">
                  <c:v>0.28158774117571156</c:v>
                </c:pt>
                <c:pt idx="9">
                  <c:v>0.3132454033881869</c:v>
                </c:pt>
                <c:pt idx="10">
                  <c:v>0.33978327287176163</c:v>
                </c:pt>
                <c:pt idx="11">
                  <c:v>0.36114239968319761</c:v>
                </c:pt>
                <c:pt idx="12">
                  <c:v>0.37772445200149157</c:v>
                </c:pt>
                <c:pt idx="13">
                  <c:v>0.39678199719612833</c:v>
                </c:pt>
                <c:pt idx="14">
                  <c:v>0.40960272306053053</c:v>
                </c:pt>
                <c:pt idx="15">
                  <c:v>0.41808016739701997</c:v>
                </c:pt>
                <c:pt idx="16">
                  <c:v>0.42457564635424799</c:v>
                </c:pt>
                <c:pt idx="17">
                  <c:v>0.42661519249156166</c:v>
                </c:pt>
                <c:pt idx="18">
                  <c:v>0.42580080403654147</c:v>
                </c:pt>
                <c:pt idx="19">
                  <c:v>0.4226892041213442</c:v>
                </c:pt>
                <c:pt idx="20">
                  <c:v>0.41769734575202061</c:v>
                </c:pt>
                <c:pt idx="21">
                  <c:v>0.41115721803162564</c:v>
                </c:pt>
                <c:pt idx="22">
                  <c:v>0.4033466317010887</c:v>
                </c:pt>
                <c:pt idx="23">
                  <c:v>0.39450744398342735</c:v>
                </c:pt>
                <c:pt idx="24">
                  <c:v>0.3848568327337043</c:v>
                </c:pt>
                <c:pt idx="25">
                  <c:v>0.37459453794694375</c:v>
                </c:pt>
                <c:pt idx="26">
                  <c:v>0.36390766770411914</c:v>
                </c:pt>
                <c:pt idx="27">
                  <c:v>0.35297398138848723</c:v>
                </c:pt>
                <c:pt idx="28">
                  <c:v>0.34196419180604648</c:v>
                </c:pt>
                <c:pt idx="29">
                  <c:v>0.33104361825632789</c:v>
                </c:pt>
                <c:pt idx="30">
                  <c:v>0.32037340005085391</c:v>
                </c:pt>
                <c:pt idx="31">
                  <c:v>0.3101114060756115</c:v>
                </c:pt>
                <c:pt idx="32">
                  <c:v>0.30041293018976412</c:v>
                </c:pt>
                <c:pt idx="33">
                  <c:v>0.29137959795545543</c:v>
                </c:pt>
                <c:pt idx="34">
                  <c:v>0.28301094877431776</c:v>
                </c:pt>
                <c:pt idx="35">
                  <c:v>0.27525851515260313</c:v>
                </c:pt>
                <c:pt idx="36">
                  <c:v>0.26807706539335491</c:v>
                </c:pt>
                <c:pt idx="37">
                  <c:v>0.26142463694637857</c:v>
                </c:pt>
                <c:pt idx="38">
                  <c:v>0.25526246182669388</c:v>
                </c:pt>
                <c:pt idx="39">
                  <c:v>0.2495548240778469</c:v>
                </c:pt>
                <c:pt idx="40">
                  <c:v>0.24426887710837836</c:v>
                </c:pt>
                <c:pt idx="41">
                  <c:v>0.23937444001896577</c:v>
                </c:pt>
                <c:pt idx="42">
                  <c:v>0.23484378583179527</c:v>
                </c:pt>
                <c:pt idx="43">
                  <c:v>0.23065143014197456</c:v>
                </c:pt>
                <c:pt idx="44">
                  <c:v>0.22677392562671281</c:v>
                </c:pt>
                <c:pt idx="45">
                  <c:v>0.22318966570264284</c:v>
                </c:pt>
                <c:pt idx="46">
                  <c:v>0.21987869914778568</c:v>
                </c:pt>
                <c:pt idx="47">
                  <c:v>0.21682255650946247</c:v>
                </c:pt>
                <c:pt idx="48">
                  <c:v>0.21400408846435476</c:v>
                </c:pt>
                <c:pt idx="49">
                  <c:v>0.21135344486662441</c:v>
                </c:pt>
                <c:pt idx="50">
                  <c:v>0.20885969750822089</c:v>
                </c:pt>
                <c:pt idx="51">
                  <c:v>0.20656734454649628</c:v>
                </c:pt>
                <c:pt idx="52">
                  <c:v>0.20444863757775267</c:v>
                </c:pt>
                <c:pt idx="53">
                  <c:v>0.19744578631564225</c:v>
                </c:pt>
                <c:pt idx="54">
                  <c:v>0.19252085396115254</c:v>
                </c:pt>
                <c:pt idx="55">
                  <c:v>0.18915357056366328</c:v>
                </c:pt>
                <c:pt idx="56">
                  <c:v>0.18695846703398664</c:v>
                </c:pt>
                <c:pt idx="57">
                  <c:v>0.18579434540961856</c:v>
                </c:pt>
                <c:pt idx="58">
                  <c:v>0.18550396845420547</c:v>
                </c:pt>
                <c:pt idx="59">
                  <c:v>0.18596375745129184</c:v>
                </c:pt>
                <c:pt idx="60">
                  <c:v>0.1870768097692265</c:v>
                </c:pt>
                <c:pt idx="61">
                  <c:v>0.18876587178134072</c:v>
                </c:pt>
                <c:pt idx="62">
                  <c:v>0.20384456929401018</c:v>
                </c:pt>
                <c:pt idx="63">
                  <c:v>0.22763140195113182</c:v>
                </c:pt>
                <c:pt idx="64">
                  <c:v>0.29277234065972674</c:v>
                </c:pt>
                <c:pt idx="65">
                  <c:v>0.37623245940343664</c:v>
                </c:pt>
                <c:pt idx="66">
                  <c:v>0.47323323098495224</c:v>
                </c:pt>
                <c:pt idx="67">
                  <c:v>0.63590482244577673</c:v>
                </c:pt>
                <c:pt idx="68">
                  <c:v>0.93372909086562694</c:v>
                </c:pt>
                <c:pt idx="69">
                  <c:v>1.2488983081088101</c:v>
                </c:pt>
                <c:pt idx="70">
                  <c:v>1.5705246800781094</c:v>
                </c:pt>
                <c:pt idx="71">
                  <c:v>1.8942598966987096</c:v>
                </c:pt>
                <c:pt idx="72">
                  <c:v>2.2183870482209187</c:v>
                </c:pt>
                <c:pt idx="73">
                  <c:v>2.5422355402002128</c:v>
                </c:pt>
                <c:pt idx="74">
                  <c:v>2.8655327073812296</c:v>
                </c:pt>
                <c:pt idx="75">
                  <c:v>3.5101616217327387</c:v>
                </c:pt>
                <c:pt idx="76">
                  <c:v>4.3440793602793155</c:v>
                </c:pt>
                <c:pt idx="77">
                  <c:v>8.9405285399184908</c:v>
                </c:pt>
                <c:pt idx="78">
                  <c:v>17.707671080365049</c:v>
                </c:pt>
                <c:pt idx="79">
                  <c:v>33.666637575887101</c:v>
                </c:pt>
                <c:pt idx="80">
                  <c:v>60.210952393251745</c:v>
                </c:pt>
                <c:pt idx="81">
                  <c:v>75.535086055777214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Dose                                      Ac-227 (20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18" Type="http://schemas.openxmlformats.org/officeDocument/2006/relationships/chart" Target="../charts/chart32.xml"/><Relationship Id="rId26" Type="http://schemas.openxmlformats.org/officeDocument/2006/relationships/chart" Target="../charts/chart40.xml"/><Relationship Id="rId3" Type="http://schemas.openxmlformats.org/officeDocument/2006/relationships/chart" Target="../charts/chart17.xml"/><Relationship Id="rId21" Type="http://schemas.openxmlformats.org/officeDocument/2006/relationships/chart" Target="../charts/chart35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17" Type="http://schemas.openxmlformats.org/officeDocument/2006/relationships/chart" Target="../charts/chart31.xml"/><Relationship Id="rId25" Type="http://schemas.openxmlformats.org/officeDocument/2006/relationships/chart" Target="../charts/chart39.xml"/><Relationship Id="rId2" Type="http://schemas.openxmlformats.org/officeDocument/2006/relationships/chart" Target="../charts/chart16.xml"/><Relationship Id="rId16" Type="http://schemas.openxmlformats.org/officeDocument/2006/relationships/chart" Target="../charts/chart30.xml"/><Relationship Id="rId20" Type="http://schemas.openxmlformats.org/officeDocument/2006/relationships/chart" Target="../charts/chart34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24" Type="http://schemas.openxmlformats.org/officeDocument/2006/relationships/chart" Target="../charts/chart38.xml"/><Relationship Id="rId5" Type="http://schemas.openxmlformats.org/officeDocument/2006/relationships/chart" Target="../charts/chart19.xml"/><Relationship Id="rId15" Type="http://schemas.openxmlformats.org/officeDocument/2006/relationships/chart" Target="../charts/chart29.xml"/><Relationship Id="rId23" Type="http://schemas.openxmlformats.org/officeDocument/2006/relationships/chart" Target="../charts/chart37.xml"/><Relationship Id="rId10" Type="http://schemas.openxmlformats.org/officeDocument/2006/relationships/chart" Target="../charts/chart24.xml"/><Relationship Id="rId19" Type="http://schemas.openxmlformats.org/officeDocument/2006/relationships/chart" Target="../charts/chart33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Relationship Id="rId22" Type="http://schemas.openxmlformats.org/officeDocument/2006/relationships/chart" Target="../charts/chart36.xml"/><Relationship Id="rId27" Type="http://schemas.openxmlformats.org/officeDocument/2006/relationships/chart" Target="../charts/chart4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18" Type="http://schemas.openxmlformats.org/officeDocument/2006/relationships/chart" Target="../charts/chart59.xml"/><Relationship Id="rId26" Type="http://schemas.openxmlformats.org/officeDocument/2006/relationships/chart" Target="../charts/chart67.xml"/><Relationship Id="rId3" Type="http://schemas.openxmlformats.org/officeDocument/2006/relationships/chart" Target="../charts/chart44.xml"/><Relationship Id="rId21" Type="http://schemas.openxmlformats.org/officeDocument/2006/relationships/chart" Target="../charts/chart62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5" Type="http://schemas.openxmlformats.org/officeDocument/2006/relationships/chart" Target="../charts/chart66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20" Type="http://schemas.openxmlformats.org/officeDocument/2006/relationships/chart" Target="../charts/chart61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24" Type="http://schemas.openxmlformats.org/officeDocument/2006/relationships/chart" Target="../charts/chart65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23" Type="http://schemas.openxmlformats.org/officeDocument/2006/relationships/chart" Target="../charts/chart64.xml"/><Relationship Id="rId10" Type="http://schemas.openxmlformats.org/officeDocument/2006/relationships/chart" Target="../charts/chart51.xml"/><Relationship Id="rId19" Type="http://schemas.openxmlformats.org/officeDocument/2006/relationships/chart" Target="../charts/chart60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Relationship Id="rId22" Type="http://schemas.openxmlformats.org/officeDocument/2006/relationships/chart" Target="../charts/chart63.xml"/><Relationship Id="rId27" Type="http://schemas.openxmlformats.org/officeDocument/2006/relationships/chart" Target="../charts/chart6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18" Type="http://schemas.openxmlformats.org/officeDocument/2006/relationships/chart" Target="../charts/chart86.xml"/><Relationship Id="rId26" Type="http://schemas.openxmlformats.org/officeDocument/2006/relationships/chart" Target="../charts/chart94.xml"/><Relationship Id="rId3" Type="http://schemas.openxmlformats.org/officeDocument/2006/relationships/chart" Target="../charts/chart71.xml"/><Relationship Id="rId21" Type="http://schemas.openxmlformats.org/officeDocument/2006/relationships/chart" Target="../charts/chart89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17" Type="http://schemas.openxmlformats.org/officeDocument/2006/relationships/chart" Target="../charts/chart85.xml"/><Relationship Id="rId25" Type="http://schemas.openxmlformats.org/officeDocument/2006/relationships/chart" Target="../charts/chart93.xml"/><Relationship Id="rId2" Type="http://schemas.openxmlformats.org/officeDocument/2006/relationships/chart" Target="../charts/chart70.xml"/><Relationship Id="rId16" Type="http://schemas.openxmlformats.org/officeDocument/2006/relationships/chart" Target="../charts/chart84.xml"/><Relationship Id="rId20" Type="http://schemas.openxmlformats.org/officeDocument/2006/relationships/chart" Target="../charts/chart88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24" Type="http://schemas.openxmlformats.org/officeDocument/2006/relationships/chart" Target="../charts/chart92.xml"/><Relationship Id="rId5" Type="http://schemas.openxmlformats.org/officeDocument/2006/relationships/chart" Target="../charts/chart73.xml"/><Relationship Id="rId15" Type="http://schemas.openxmlformats.org/officeDocument/2006/relationships/chart" Target="../charts/chart83.xml"/><Relationship Id="rId23" Type="http://schemas.openxmlformats.org/officeDocument/2006/relationships/chart" Target="../charts/chart91.xml"/><Relationship Id="rId10" Type="http://schemas.openxmlformats.org/officeDocument/2006/relationships/chart" Target="../charts/chart78.xml"/><Relationship Id="rId19" Type="http://schemas.openxmlformats.org/officeDocument/2006/relationships/chart" Target="../charts/chart87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Relationship Id="rId14" Type="http://schemas.openxmlformats.org/officeDocument/2006/relationships/chart" Target="../charts/chart82.xml"/><Relationship Id="rId22" Type="http://schemas.openxmlformats.org/officeDocument/2006/relationships/chart" Target="../charts/chart90.xml"/><Relationship Id="rId27" Type="http://schemas.openxmlformats.org/officeDocument/2006/relationships/chart" Target="../charts/chart9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3.xml"/><Relationship Id="rId13" Type="http://schemas.openxmlformats.org/officeDocument/2006/relationships/chart" Target="../charts/chart108.xml"/><Relationship Id="rId18" Type="http://schemas.openxmlformats.org/officeDocument/2006/relationships/chart" Target="../charts/chart113.xml"/><Relationship Id="rId26" Type="http://schemas.openxmlformats.org/officeDocument/2006/relationships/chart" Target="../charts/chart121.xml"/><Relationship Id="rId3" Type="http://schemas.openxmlformats.org/officeDocument/2006/relationships/chart" Target="../charts/chart98.xml"/><Relationship Id="rId21" Type="http://schemas.openxmlformats.org/officeDocument/2006/relationships/chart" Target="../charts/chart116.xml"/><Relationship Id="rId7" Type="http://schemas.openxmlformats.org/officeDocument/2006/relationships/chart" Target="../charts/chart102.xml"/><Relationship Id="rId12" Type="http://schemas.openxmlformats.org/officeDocument/2006/relationships/chart" Target="../charts/chart107.xml"/><Relationship Id="rId17" Type="http://schemas.openxmlformats.org/officeDocument/2006/relationships/chart" Target="../charts/chart112.xml"/><Relationship Id="rId25" Type="http://schemas.openxmlformats.org/officeDocument/2006/relationships/chart" Target="../charts/chart120.xml"/><Relationship Id="rId2" Type="http://schemas.openxmlformats.org/officeDocument/2006/relationships/chart" Target="../charts/chart97.xml"/><Relationship Id="rId16" Type="http://schemas.openxmlformats.org/officeDocument/2006/relationships/chart" Target="../charts/chart111.xml"/><Relationship Id="rId20" Type="http://schemas.openxmlformats.org/officeDocument/2006/relationships/chart" Target="../charts/chart115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11" Type="http://schemas.openxmlformats.org/officeDocument/2006/relationships/chart" Target="../charts/chart106.xml"/><Relationship Id="rId24" Type="http://schemas.openxmlformats.org/officeDocument/2006/relationships/chart" Target="../charts/chart119.xml"/><Relationship Id="rId5" Type="http://schemas.openxmlformats.org/officeDocument/2006/relationships/chart" Target="../charts/chart100.xml"/><Relationship Id="rId15" Type="http://schemas.openxmlformats.org/officeDocument/2006/relationships/chart" Target="../charts/chart110.xml"/><Relationship Id="rId23" Type="http://schemas.openxmlformats.org/officeDocument/2006/relationships/chart" Target="../charts/chart118.xml"/><Relationship Id="rId10" Type="http://schemas.openxmlformats.org/officeDocument/2006/relationships/chart" Target="../charts/chart105.xml"/><Relationship Id="rId19" Type="http://schemas.openxmlformats.org/officeDocument/2006/relationships/chart" Target="../charts/chart114.xml"/><Relationship Id="rId4" Type="http://schemas.openxmlformats.org/officeDocument/2006/relationships/chart" Target="../charts/chart99.xml"/><Relationship Id="rId9" Type="http://schemas.openxmlformats.org/officeDocument/2006/relationships/chart" Target="../charts/chart104.xml"/><Relationship Id="rId14" Type="http://schemas.openxmlformats.org/officeDocument/2006/relationships/chart" Target="../charts/chart109.xml"/><Relationship Id="rId22" Type="http://schemas.openxmlformats.org/officeDocument/2006/relationships/chart" Target="../charts/chart117.xml"/><Relationship Id="rId27" Type="http://schemas.openxmlformats.org/officeDocument/2006/relationships/chart" Target="../charts/chart12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13" Type="http://schemas.openxmlformats.org/officeDocument/2006/relationships/chart" Target="../charts/chart135.xml"/><Relationship Id="rId18" Type="http://schemas.openxmlformats.org/officeDocument/2006/relationships/chart" Target="../charts/chart140.xml"/><Relationship Id="rId26" Type="http://schemas.openxmlformats.org/officeDocument/2006/relationships/chart" Target="../charts/chart148.xml"/><Relationship Id="rId3" Type="http://schemas.openxmlformats.org/officeDocument/2006/relationships/chart" Target="../charts/chart125.xml"/><Relationship Id="rId21" Type="http://schemas.openxmlformats.org/officeDocument/2006/relationships/chart" Target="../charts/chart143.xml"/><Relationship Id="rId7" Type="http://schemas.openxmlformats.org/officeDocument/2006/relationships/chart" Target="../charts/chart129.xml"/><Relationship Id="rId12" Type="http://schemas.openxmlformats.org/officeDocument/2006/relationships/chart" Target="../charts/chart134.xml"/><Relationship Id="rId17" Type="http://schemas.openxmlformats.org/officeDocument/2006/relationships/chart" Target="../charts/chart139.xml"/><Relationship Id="rId25" Type="http://schemas.openxmlformats.org/officeDocument/2006/relationships/chart" Target="../charts/chart147.xml"/><Relationship Id="rId2" Type="http://schemas.openxmlformats.org/officeDocument/2006/relationships/chart" Target="../charts/chart124.xml"/><Relationship Id="rId16" Type="http://schemas.openxmlformats.org/officeDocument/2006/relationships/chart" Target="../charts/chart138.xml"/><Relationship Id="rId20" Type="http://schemas.openxmlformats.org/officeDocument/2006/relationships/chart" Target="../charts/chart142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11" Type="http://schemas.openxmlformats.org/officeDocument/2006/relationships/chart" Target="../charts/chart133.xml"/><Relationship Id="rId24" Type="http://schemas.openxmlformats.org/officeDocument/2006/relationships/chart" Target="../charts/chart146.xml"/><Relationship Id="rId5" Type="http://schemas.openxmlformats.org/officeDocument/2006/relationships/chart" Target="../charts/chart127.xml"/><Relationship Id="rId15" Type="http://schemas.openxmlformats.org/officeDocument/2006/relationships/chart" Target="../charts/chart137.xml"/><Relationship Id="rId23" Type="http://schemas.openxmlformats.org/officeDocument/2006/relationships/chart" Target="../charts/chart145.xml"/><Relationship Id="rId28" Type="http://schemas.openxmlformats.org/officeDocument/2006/relationships/chart" Target="../charts/chart150.xml"/><Relationship Id="rId10" Type="http://schemas.openxmlformats.org/officeDocument/2006/relationships/chart" Target="../charts/chart132.xml"/><Relationship Id="rId19" Type="http://schemas.openxmlformats.org/officeDocument/2006/relationships/chart" Target="../charts/chart141.xml"/><Relationship Id="rId4" Type="http://schemas.openxmlformats.org/officeDocument/2006/relationships/chart" Target="../charts/chart126.xml"/><Relationship Id="rId9" Type="http://schemas.openxmlformats.org/officeDocument/2006/relationships/chart" Target="../charts/chart131.xml"/><Relationship Id="rId14" Type="http://schemas.openxmlformats.org/officeDocument/2006/relationships/chart" Target="../charts/chart136.xml"/><Relationship Id="rId22" Type="http://schemas.openxmlformats.org/officeDocument/2006/relationships/chart" Target="../charts/chart144.xml"/><Relationship Id="rId27" Type="http://schemas.openxmlformats.org/officeDocument/2006/relationships/chart" Target="../charts/chart14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8.xml"/><Relationship Id="rId13" Type="http://schemas.openxmlformats.org/officeDocument/2006/relationships/chart" Target="../charts/chart163.xml"/><Relationship Id="rId18" Type="http://schemas.openxmlformats.org/officeDocument/2006/relationships/chart" Target="../charts/chart168.xml"/><Relationship Id="rId26" Type="http://schemas.openxmlformats.org/officeDocument/2006/relationships/chart" Target="../charts/chart176.xml"/><Relationship Id="rId3" Type="http://schemas.openxmlformats.org/officeDocument/2006/relationships/chart" Target="../charts/chart153.xml"/><Relationship Id="rId21" Type="http://schemas.openxmlformats.org/officeDocument/2006/relationships/chart" Target="../charts/chart171.xml"/><Relationship Id="rId7" Type="http://schemas.openxmlformats.org/officeDocument/2006/relationships/chart" Target="../charts/chart157.xml"/><Relationship Id="rId12" Type="http://schemas.openxmlformats.org/officeDocument/2006/relationships/chart" Target="../charts/chart162.xml"/><Relationship Id="rId17" Type="http://schemas.openxmlformats.org/officeDocument/2006/relationships/chart" Target="../charts/chart167.xml"/><Relationship Id="rId25" Type="http://schemas.openxmlformats.org/officeDocument/2006/relationships/chart" Target="../charts/chart175.xml"/><Relationship Id="rId2" Type="http://schemas.openxmlformats.org/officeDocument/2006/relationships/chart" Target="../charts/chart152.xml"/><Relationship Id="rId16" Type="http://schemas.openxmlformats.org/officeDocument/2006/relationships/chart" Target="../charts/chart166.xml"/><Relationship Id="rId20" Type="http://schemas.openxmlformats.org/officeDocument/2006/relationships/chart" Target="../charts/chart170.xml"/><Relationship Id="rId1" Type="http://schemas.openxmlformats.org/officeDocument/2006/relationships/chart" Target="../charts/chart151.xml"/><Relationship Id="rId6" Type="http://schemas.openxmlformats.org/officeDocument/2006/relationships/chart" Target="../charts/chart156.xml"/><Relationship Id="rId11" Type="http://schemas.openxmlformats.org/officeDocument/2006/relationships/chart" Target="../charts/chart161.xml"/><Relationship Id="rId24" Type="http://schemas.openxmlformats.org/officeDocument/2006/relationships/chart" Target="../charts/chart174.xml"/><Relationship Id="rId5" Type="http://schemas.openxmlformats.org/officeDocument/2006/relationships/chart" Target="../charts/chart155.xml"/><Relationship Id="rId15" Type="http://schemas.openxmlformats.org/officeDocument/2006/relationships/chart" Target="../charts/chart165.xml"/><Relationship Id="rId23" Type="http://schemas.openxmlformats.org/officeDocument/2006/relationships/chart" Target="../charts/chart173.xml"/><Relationship Id="rId28" Type="http://schemas.openxmlformats.org/officeDocument/2006/relationships/chart" Target="../charts/chart178.xml"/><Relationship Id="rId10" Type="http://schemas.openxmlformats.org/officeDocument/2006/relationships/chart" Target="../charts/chart160.xml"/><Relationship Id="rId19" Type="http://schemas.openxmlformats.org/officeDocument/2006/relationships/chart" Target="../charts/chart169.xml"/><Relationship Id="rId4" Type="http://schemas.openxmlformats.org/officeDocument/2006/relationships/chart" Target="../charts/chart154.xml"/><Relationship Id="rId9" Type="http://schemas.openxmlformats.org/officeDocument/2006/relationships/chart" Target="../charts/chart159.xml"/><Relationship Id="rId14" Type="http://schemas.openxmlformats.org/officeDocument/2006/relationships/chart" Target="../charts/chart164.xml"/><Relationship Id="rId22" Type="http://schemas.openxmlformats.org/officeDocument/2006/relationships/chart" Target="../charts/chart172.xml"/><Relationship Id="rId27" Type="http://schemas.openxmlformats.org/officeDocument/2006/relationships/chart" Target="../charts/chart17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6.xml"/><Relationship Id="rId13" Type="http://schemas.openxmlformats.org/officeDocument/2006/relationships/chart" Target="../charts/chart191.xml"/><Relationship Id="rId18" Type="http://schemas.openxmlformats.org/officeDocument/2006/relationships/chart" Target="../charts/chart196.xml"/><Relationship Id="rId26" Type="http://schemas.openxmlformats.org/officeDocument/2006/relationships/chart" Target="../charts/chart204.xml"/><Relationship Id="rId3" Type="http://schemas.openxmlformats.org/officeDocument/2006/relationships/chart" Target="../charts/chart181.xml"/><Relationship Id="rId21" Type="http://schemas.openxmlformats.org/officeDocument/2006/relationships/chart" Target="../charts/chart199.xml"/><Relationship Id="rId7" Type="http://schemas.openxmlformats.org/officeDocument/2006/relationships/chart" Target="../charts/chart185.xml"/><Relationship Id="rId12" Type="http://schemas.openxmlformats.org/officeDocument/2006/relationships/chart" Target="../charts/chart190.xml"/><Relationship Id="rId17" Type="http://schemas.openxmlformats.org/officeDocument/2006/relationships/chart" Target="../charts/chart195.xml"/><Relationship Id="rId25" Type="http://schemas.openxmlformats.org/officeDocument/2006/relationships/chart" Target="../charts/chart203.xml"/><Relationship Id="rId2" Type="http://schemas.openxmlformats.org/officeDocument/2006/relationships/chart" Target="../charts/chart180.xml"/><Relationship Id="rId16" Type="http://schemas.openxmlformats.org/officeDocument/2006/relationships/chart" Target="../charts/chart194.xml"/><Relationship Id="rId20" Type="http://schemas.openxmlformats.org/officeDocument/2006/relationships/chart" Target="../charts/chart198.xml"/><Relationship Id="rId1" Type="http://schemas.openxmlformats.org/officeDocument/2006/relationships/chart" Target="../charts/chart179.xml"/><Relationship Id="rId6" Type="http://schemas.openxmlformats.org/officeDocument/2006/relationships/chart" Target="../charts/chart184.xml"/><Relationship Id="rId11" Type="http://schemas.openxmlformats.org/officeDocument/2006/relationships/chart" Target="../charts/chart189.xml"/><Relationship Id="rId24" Type="http://schemas.openxmlformats.org/officeDocument/2006/relationships/chart" Target="../charts/chart202.xml"/><Relationship Id="rId5" Type="http://schemas.openxmlformats.org/officeDocument/2006/relationships/chart" Target="../charts/chart183.xml"/><Relationship Id="rId15" Type="http://schemas.openxmlformats.org/officeDocument/2006/relationships/chart" Target="../charts/chart193.xml"/><Relationship Id="rId23" Type="http://schemas.openxmlformats.org/officeDocument/2006/relationships/chart" Target="../charts/chart201.xml"/><Relationship Id="rId28" Type="http://schemas.openxmlformats.org/officeDocument/2006/relationships/chart" Target="../charts/chart206.xml"/><Relationship Id="rId10" Type="http://schemas.openxmlformats.org/officeDocument/2006/relationships/chart" Target="../charts/chart188.xml"/><Relationship Id="rId19" Type="http://schemas.openxmlformats.org/officeDocument/2006/relationships/chart" Target="../charts/chart197.xml"/><Relationship Id="rId4" Type="http://schemas.openxmlformats.org/officeDocument/2006/relationships/chart" Target="../charts/chart182.xml"/><Relationship Id="rId9" Type="http://schemas.openxmlformats.org/officeDocument/2006/relationships/chart" Target="../charts/chart187.xml"/><Relationship Id="rId14" Type="http://schemas.openxmlformats.org/officeDocument/2006/relationships/chart" Target="../charts/chart192.xml"/><Relationship Id="rId22" Type="http://schemas.openxmlformats.org/officeDocument/2006/relationships/chart" Target="../charts/chart200.xml"/><Relationship Id="rId27" Type="http://schemas.openxmlformats.org/officeDocument/2006/relationships/chart" Target="../charts/chart20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4.xml"/><Relationship Id="rId13" Type="http://schemas.openxmlformats.org/officeDocument/2006/relationships/chart" Target="../charts/chart219.xml"/><Relationship Id="rId18" Type="http://schemas.openxmlformats.org/officeDocument/2006/relationships/chart" Target="../charts/chart224.xml"/><Relationship Id="rId26" Type="http://schemas.openxmlformats.org/officeDocument/2006/relationships/chart" Target="../charts/chart232.xml"/><Relationship Id="rId3" Type="http://schemas.openxmlformats.org/officeDocument/2006/relationships/chart" Target="../charts/chart209.xml"/><Relationship Id="rId21" Type="http://schemas.openxmlformats.org/officeDocument/2006/relationships/chart" Target="../charts/chart227.xml"/><Relationship Id="rId7" Type="http://schemas.openxmlformats.org/officeDocument/2006/relationships/chart" Target="../charts/chart213.xml"/><Relationship Id="rId12" Type="http://schemas.openxmlformats.org/officeDocument/2006/relationships/chart" Target="../charts/chart218.xml"/><Relationship Id="rId17" Type="http://schemas.openxmlformats.org/officeDocument/2006/relationships/chart" Target="../charts/chart223.xml"/><Relationship Id="rId25" Type="http://schemas.openxmlformats.org/officeDocument/2006/relationships/chart" Target="../charts/chart231.xml"/><Relationship Id="rId2" Type="http://schemas.openxmlformats.org/officeDocument/2006/relationships/chart" Target="../charts/chart208.xml"/><Relationship Id="rId16" Type="http://schemas.openxmlformats.org/officeDocument/2006/relationships/chart" Target="../charts/chart222.xml"/><Relationship Id="rId20" Type="http://schemas.openxmlformats.org/officeDocument/2006/relationships/chart" Target="../charts/chart226.xml"/><Relationship Id="rId1" Type="http://schemas.openxmlformats.org/officeDocument/2006/relationships/chart" Target="../charts/chart207.xml"/><Relationship Id="rId6" Type="http://schemas.openxmlformats.org/officeDocument/2006/relationships/chart" Target="../charts/chart212.xml"/><Relationship Id="rId11" Type="http://schemas.openxmlformats.org/officeDocument/2006/relationships/chart" Target="../charts/chart217.xml"/><Relationship Id="rId24" Type="http://schemas.openxmlformats.org/officeDocument/2006/relationships/chart" Target="../charts/chart230.xml"/><Relationship Id="rId5" Type="http://schemas.openxmlformats.org/officeDocument/2006/relationships/chart" Target="../charts/chart211.xml"/><Relationship Id="rId15" Type="http://schemas.openxmlformats.org/officeDocument/2006/relationships/chart" Target="../charts/chart221.xml"/><Relationship Id="rId23" Type="http://schemas.openxmlformats.org/officeDocument/2006/relationships/chart" Target="../charts/chart229.xml"/><Relationship Id="rId28" Type="http://schemas.openxmlformats.org/officeDocument/2006/relationships/chart" Target="../charts/chart234.xml"/><Relationship Id="rId10" Type="http://schemas.openxmlformats.org/officeDocument/2006/relationships/chart" Target="../charts/chart216.xml"/><Relationship Id="rId19" Type="http://schemas.openxmlformats.org/officeDocument/2006/relationships/chart" Target="../charts/chart225.xml"/><Relationship Id="rId4" Type="http://schemas.openxmlformats.org/officeDocument/2006/relationships/chart" Target="../charts/chart210.xml"/><Relationship Id="rId9" Type="http://schemas.openxmlformats.org/officeDocument/2006/relationships/chart" Target="../charts/chart215.xml"/><Relationship Id="rId14" Type="http://schemas.openxmlformats.org/officeDocument/2006/relationships/chart" Target="../charts/chart220.xml"/><Relationship Id="rId22" Type="http://schemas.openxmlformats.org/officeDocument/2006/relationships/chart" Target="../charts/chart228.xml"/><Relationship Id="rId27" Type="http://schemas.openxmlformats.org/officeDocument/2006/relationships/chart" Target="../charts/chart2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16</xdr:row>
      <xdr:rowOff>0</xdr:rowOff>
    </xdr:from>
    <xdr:to>
      <xdr:col>5</xdr:col>
      <xdr:colOff>406400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0</xdr:colOff>
      <xdr:row>16</xdr:row>
      <xdr:rowOff>0</xdr:rowOff>
    </xdr:from>
    <xdr:to>
      <xdr:col>10</xdr:col>
      <xdr:colOff>406400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11</xdr:col>
      <xdr:colOff>0</xdr:colOff>
      <xdr:row>16</xdr:row>
      <xdr:rowOff>0</xdr:rowOff>
    </xdr:from>
    <xdr:to>
      <xdr:col>15</xdr:col>
      <xdr:colOff>203200</xdr:colOff>
      <xdr:row>28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16</xdr:col>
      <xdr:colOff>0</xdr:colOff>
      <xdr:row>16</xdr:row>
      <xdr:rowOff>0</xdr:rowOff>
    </xdr:from>
    <xdr:to>
      <xdr:col>20</xdr:col>
      <xdr:colOff>406400</xdr:colOff>
      <xdr:row>28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30</xdr:row>
      <xdr:rowOff>0</xdr:rowOff>
    </xdr:from>
    <xdr:to>
      <xdr:col>11</xdr:col>
      <xdr:colOff>558800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13</xdr:col>
      <xdr:colOff>0</xdr:colOff>
      <xdr:row>30</xdr:row>
      <xdr:rowOff>0</xdr:rowOff>
    </xdr:from>
    <xdr:to>
      <xdr:col>23</xdr:col>
      <xdr:colOff>50800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21</xdr:col>
      <xdr:colOff>0</xdr:colOff>
      <xdr:row>16</xdr:row>
      <xdr:rowOff>0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16</xdr:row>
      <xdr:rowOff>0</xdr:rowOff>
    </xdr:from>
    <xdr:to>
      <xdr:col>5</xdr:col>
      <xdr:colOff>406400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0</xdr:colOff>
      <xdr:row>16</xdr:row>
      <xdr:rowOff>0</xdr:rowOff>
    </xdr:from>
    <xdr:to>
      <xdr:col>10</xdr:col>
      <xdr:colOff>406400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11</xdr:col>
      <xdr:colOff>0</xdr:colOff>
      <xdr:row>16</xdr:row>
      <xdr:rowOff>0</xdr:rowOff>
    </xdr:from>
    <xdr:to>
      <xdr:col>15</xdr:col>
      <xdr:colOff>203200</xdr:colOff>
      <xdr:row>28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16</xdr:col>
      <xdr:colOff>0</xdr:colOff>
      <xdr:row>16</xdr:row>
      <xdr:rowOff>0</xdr:rowOff>
    </xdr:from>
    <xdr:to>
      <xdr:col>20</xdr:col>
      <xdr:colOff>406400</xdr:colOff>
      <xdr:row>28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30</xdr:row>
      <xdr:rowOff>0</xdr:rowOff>
    </xdr:from>
    <xdr:to>
      <xdr:col>11</xdr:col>
      <xdr:colOff>558800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13</xdr:col>
      <xdr:colOff>0</xdr:colOff>
      <xdr:row>30</xdr:row>
      <xdr:rowOff>0</xdr:rowOff>
    </xdr:from>
    <xdr:to>
      <xdr:col>23</xdr:col>
      <xdr:colOff>50800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21</xdr:col>
      <xdr:colOff>0</xdr:colOff>
      <xdr:row>16</xdr:row>
      <xdr:rowOff>0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17</xdr:row>
      <xdr:rowOff>147205</xdr:rowOff>
    </xdr:from>
    <xdr:to>
      <xdr:col>2</xdr:col>
      <xdr:colOff>1802679</xdr:colOff>
      <xdr:row>29</xdr:row>
      <xdr:rowOff>147204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142875</xdr:colOff>
      <xdr:row>17</xdr:row>
      <xdr:rowOff>147205</xdr:rowOff>
    </xdr:from>
    <xdr:to>
      <xdr:col>7</xdr:col>
      <xdr:colOff>552522</xdr:colOff>
      <xdr:row>29</xdr:row>
      <xdr:rowOff>147204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8</xdr:col>
      <xdr:colOff>142875</xdr:colOff>
      <xdr:row>17</xdr:row>
      <xdr:rowOff>147205</xdr:rowOff>
    </xdr:from>
    <xdr:to>
      <xdr:col>12</xdr:col>
      <xdr:colOff>539822</xdr:colOff>
      <xdr:row>29</xdr:row>
      <xdr:rowOff>147204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13</xdr:col>
      <xdr:colOff>428625</xdr:colOff>
      <xdr:row>17</xdr:row>
      <xdr:rowOff>147205</xdr:rowOff>
    </xdr:from>
    <xdr:to>
      <xdr:col>17</xdr:col>
      <xdr:colOff>647772</xdr:colOff>
      <xdr:row>29</xdr:row>
      <xdr:rowOff>147204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30</xdr:row>
      <xdr:rowOff>0</xdr:rowOff>
    </xdr:from>
    <xdr:to>
      <xdr:col>9</xdr:col>
      <xdr:colOff>130175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154782</xdr:colOff>
      <xdr:row>30</xdr:row>
      <xdr:rowOff>0</xdr:rowOff>
    </xdr:from>
    <xdr:to>
      <xdr:col>20</xdr:col>
      <xdr:colOff>407987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18</xdr:col>
      <xdr:colOff>142875</xdr:colOff>
      <xdr:row>17</xdr:row>
      <xdr:rowOff>147205</xdr:rowOff>
    </xdr:from>
    <xdr:to>
      <xdr:col>22</xdr:col>
      <xdr:colOff>535783</xdr:colOff>
      <xdr:row>29</xdr:row>
      <xdr:rowOff>147204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47625</xdr:colOff>
      <xdr:row>79</xdr:row>
      <xdr:rowOff>117763</xdr:rowOff>
    </xdr:from>
    <xdr:to>
      <xdr:col>21</xdr:col>
      <xdr:colOff>272761</xdr:colOff>
      <xdr:row>98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476250</xdr:colOff>
      <xdr:row>79</xdr:row>
      <xdr:rowOff>119062</xdr:rowOff>
    </xdr:from>
    <xdr:to>
      <xdr:col>28</xdr:col>
      <xdr:colOff>498980</xdr:colOff>
      <xdr:row>98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500061</xdr:colOff>
      <xdr:row>80</xdr:row>
      <xdr:rowOff>0</xdr:rowOff>
    </xdr:from>
    <xdr:to>
      <xdr:col>42</xdr:col>
      <xdr:colOff>340951</xdr:colOff>
      <xdr:row>98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583406</xdr:colOff>
      <xdr:row>80</xdr:row>
      <xdr:rowOff>35719</xdr:rowOff>
    </xdr:from>
    <xdr:to>
      <xdr:col>49</xdr:col>
      <xdr:colOff>424296</xdr:colOff>
      <xdr:row>98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583407</xdr:colOff>
      <xdr:row>80</xdr:row>
      <xdr:rowOff>35719</xdr:rowOff>
    </xdr:from>
    <xdr:to>
      <xdr:col>56</xdr:col>
      <xdr:colOff>424295</xdr:colOff>
      <xdr:row>98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583407</xdr:colOff>
      <xdr:row>80</xdr:row>
      <xdr:rowOff>35719</xdr:rowOff>
    </xdr:from>
    <xdr:to>
      <xdr:col>63</xdr:col>
      <xdr:colOff>424296</xdr:colOff>
      <xdr:row>98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63</xdr:col>
      <xdr:colOff>583406</xdr:colOff>
      <xdr:row>80</xdr:row>
      <xdr:rowOff>35719</xdr:rowOff>
    </xdr:from>
    <xdr:to>
      <xdr:col>70</xdr:col>
      <xdr:colOff>424295</xdr:colOff>
      <xdr:row>98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583406</xdr:colOff>
      <xdr:row>80</xdr:row>
      <xdr:rowOff>35719</xdr:rowOff>
    </xdr:from>
    <xdr:to>
      <xdr:col>77</xdr:col>
      <xdr:colOff>424297</xdr:colOff>
      <xdr:row>98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583407</xdr:colOff>
      <xdr:row>80</xdr:row>
      <xdr:rowOff>35719</xdr:rowOff>
    </xdr:from>
    <xdr:to>
      <xdr:col>84</xdr:col>
      <xdr:colOff>424296</xdr:colOff>
      <xdr:row>98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583406</xdr:colOff>
      <xdr:row>80</xdr:row>
      <xdr:rowOff>0</xdr:rowOff>
    </xdr:from>
    <xdr:to>
      <xdr:col>35</xdr:col>
      <xdr:colOff>424296</xdr:colOff>
      <xdr:row>98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47625</xdr:colOff>
      <xdr:row>60</xdr:row>
      <xdr:rowOff>0</xdr:rowOff>
    </xdr:from>
    <xdr:to>
      <xdr:col>21</xdr:col>
      <xdr:colOff>272761</xdr:colOff>
      <xdr:row>78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476250</xdr:colOff>
      <xdr:row>60</xdr:row>
      <xdr:rowOff>1299</xdr:rowOff>
    </xdr:from>
    <xdr:to>
      <xdr:col>28</xdr:col>
      <xdr:colOff>498980</xdr:colOff>
      <xdr:row>78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500061</xdr:colOff>
      <xdr:row>60</xdr:row>
      <xdr:rowOff>25112</xdr:rowOff>
    </xdr:from>
    <xdr:to>
      <xdr:col>42</xdr:col>
      <xdr:colOff>340951</xdr:colOff>
      <xdr:row>78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583406</xdr:colOff>
      <xdr:row>60</xdr:row>
      <xdr:rowOff>60831</xdr:rowOff>
    </xdr:from>
    <xdr:to>
      <xdr:col>49</xdr:col>
      <xdr:colOff>424296</xdr:colOff>
      <xdr:row>79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583407</xdr:colOff>
      <xdr:row>60</xdr:row>
      <xdr:rowOff>60831</xdr:rowOff>
    </xdr:from>
    <xdr:to>
      <xdr:col>56</xdr:col>
      <xdr:colOff>424295</xdr:colOff>
      <xdr:row>79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583407</xdr:colOff>
      <xdr:row>60</xdr:row>
      <xdr:rowOff>60831</xdr:rowOff>
    </xdr:from>
    <xdr:to>
      <xdr:col>63</xdr:col>
      <xdr:colOff>424296</xdr:colOff>
      <xdr:row>79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63</xdr:col>
      <xdr:colOff>583406</xdr:colOff>
      <xdr:row>60</xdr:row>
      <xdr:rowOff>60831</xdr:rowOff>
    </xdr:from>
    <xdr:to>
      <xdr:col>70</xdr:col>
      <xdr:colOff>424295</xdr:colOff>
      <xdr:row>79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70</xdr:col>
      <xdr:colOff>583406</xdr:colOff>
      <xdr:row>60</xdr:row>
      <xdr:rowOff>60831</xdr:rowOff>
    </xdr:from>
    <xdr:to>
      <xdr:col>77</xdr:col>
      <xdr:colOff>424297</xdr:colOff>
      <xdr:row>79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77</xdr:col>
      <xdr:colOff>583407</xdr:colOff>
      <xdr:row>60</xdr:row>
      <xdr:rowOff>60831</xdr:rowOff>
    </xdr:from>
    <xdr:to>
      <xdr:col>84</xdr:col>
      <xdr:colOff>424296</xdr:colOff>
      <xdr:row>79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583406</xdr:colOff>
      <xdr:row>60</xdr:row>
      <xdr:rowOff>25112</xdr:rowOff>
    </xdr:from>
    <xdr:to>
      <xdr:col>35</xdr:col>
      <xdr:colOff>424296</xdr:colOff>
      <xdr:row>78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484909</xdr:colOff>
      <xdr:row>17</xdr:row>
      <xdr:rowOff>138546</xdr:rowOff>
    </xdr:from>
    <xdr:to>
      <xdr:col>3</xdr:col>
      <xdr:colOff>34059</xdr:colOff>
      <xdr:row>29</xdr:row>
      <xdr:rowOff>138545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211065</xdr:colOff>
      <xdr:row>17</xdr:row>
      <xdr:rowOff>138546</xdr:rowOff>
    </xdr:from>
    <xdr:to>
      <xdr:col>8</xdr:col>
      <xdr:colOff>34059</xdr:colOff>
      <xdr:row>29</xdr:row>
      <xdr:rowOff>138545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8</xdr:col>
      <xdr:colOff>211065</xdr:colOff>
      <xdr:row>17</xdr:row>
      <xdr:rowOff>138546</xdr:rowOff>
    </xdr:from>
    <xdr:to>
      <xdr:col>13</xdr:col>
      <xdr:colOff>21359</xdr:colOff>
      <xdr:row>29</xdr:row>
      <xdr:rowOff>138545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13</xdr:col>
      <xdr:colOff>496815</xdr:colOff>
      <xdr:row>17</xdr:row>
      <xdr:rowOff>138546</xdr:rowOff>
    </xdr:from>
    <xdr:to>
      <xdr:col>18</xdr:col>
      <xdr:colOff>34059</xdr:colOff>
      <xdr:row>29</xdr:row>
      <xdr:rowOff>138545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476250</xdr:colOff>
      <xdr:row>30</xdr:row>
      <xdr:rowOff>0</xdr:rowOff>
    </xdr:from>
    <xdr:to>
      <xdr:col>9</xdr:col>
      <xdr:colOff>177800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202407</xdr:colOff>
      <xdr:row>30</xdr:row>
      <xdr:rowOff>0</xdr:rowOff>
    </xdr:from>
    <xdr:to>
      <xdr:col>20</xdr:col>
      <xdr:colOff>455612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18</xdr:col>
      <xdr:colOff>211066</xdr:colOff>
      <xdr:row>17</xdr:row>
      <xdr:rowOff>138546</xdr:rowOff>
    </xdr:from>
    <xdr:to>
      <xdr:col>23</xdr:col>
      <xdr:colOff>20565</xdr:colOff>
      <xdr:row>29</xdr:row>
      <xdr:rowOff>138545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60</xdr:row>
      <xdr:rowOff>34419</xdr:rowOff>
    </xdr:from>
    <xdr:to>
      <xdr:col>21</xdr:col>
      <xdr:colOff>225136</xdr:colOff>
      <xdr:row>78</xdr:row>
      <xdr:rowOff>123608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440531</xdr:colOff>
      <xdr:row>60</xdr:row>
      <xdr:rowOff>59531</xdr:rowOff>
    </xdr:from>
    <xdr:to>
      <xdr:col>28</xdr:col>
      <xdr:colOff>463261</xdr:colOff>
      <xdr:row>79</xdr:row>
      <xdr:rowOff>10175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619124</xdr:colOff>
      <xdr:row>60</xdr:row>
      <xdr:rowOff>107156</xdr:rowOff>
    </xdr:from>
    <xdr:to>
      <xdr:col>42</xdr:col>
      <xdr:colOff>460014</xdr:colOff>
      <xdr:row>79</xdr:row>
      <xdr:rowOff>57800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535781</xdr:colOff>
      <xdr:row>60</xdr:row>
      <xdr:rowOff>95250</xdr:rowOff>
    </xdr:from>
    <xdr:to>
      <xdr:col>49</xdr:col>
      <xdr:colOff>376671</xdr:colOff>
      <xdr:row>79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535782</xdr:colOff>
      <xdr:row>60</xdr:row>
      <xdr:rowOff>95250</xdr:rowOff>
    </xdr:from>
    <xdr:to>
      <xdr:col>56</xdr:col>
      <xdr:colOff>376670</xdr:colOff>
      <xdr:row>79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535782</xdr:colOff>
      <xdr:row>60</xdr:row>
      <xdr:rowOff>95250</xdr:rowOff>
    </xdr:from>
    <xdr:to>
      <xdr:col>63</xdr:col>
      <xdr:colOff>376671</xdr:colOff>
      <xdr:row>79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63</xdr:col>
      <xdr:colOff>535781</xdr:colOff>
      <xdr:row>60</xdr:row>
      <xdr:rowOff>95250</xdr:rowOff>
    </xdr:from>
    <xdr:to>
      <xdr:col>70</xdr:col>
      <xdr:colOff>376670</xdr:colOff>
      <xdr:row>79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535781</xdr:colOff>
      <xdr:row>60</xdr:row>
      <xdr:rowOff>95250</xdr:rowOff>
    </xdr:from>
    <xdr:to>
      <xdr:col>77</xdr:col>
      <xdr:colOff>376672</xdr:colOff>
      <xdr:row>79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535782</xdr:colOff>
      <xdr:row>60</xdr:row>
      <xdr:rowOff>95250</xdr:rowOff>
    </xdr:from>
    <xdr:to>
      <xdr:col>84</xdr:col>
      <xdr:colOff>376671</xdr:colOff>
      <xdr:row>79</xdr:row>
      <xdr:rowOff>45894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535781</xdr:colOff>
      <xdr:row>60</xdr:row>
      <xdr:rowOff>59531</xdr:rowOff>
    </xdr:from>
    <xdr:to>
      <xdr:col>35</xdr:col>
      <xdr:colOff>376671</xdr:colOff>
      <xdr:row>79</xdr:row>
      <xdr:rowOff>10175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59532</xdr:colOff>
      <xdr:row>81</xdr:row>
      <xdr:rowOff>83344</xdr:rowOff>
    </xdr:from>
    <xdr:to>
      <xdr:col>21</xdr:col>
      <xdr:colOff>284668</xdr:colOff>
      <xdr:row>100</xdr:row>
      <xdr:rowOff>29658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440531</xdr:colOff>
      <xdr:row>81</xdr:row>
      <xdr:rowOff>25112</xdr:rowOff>
    </xdr:from>
    <xdr:to>
      <xdr:col>28</xdr:col>
      <xdr:colOff>463261</xdr:colOff>
      <xdr:row>99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619124</xdr:colOff>
      <xdr:row>81</xdr:row>
      <xdr:rowOff>72737</xdr:rowOff>
    </xdr:from>
    <xdr:to>
      <xdr:col>42</xdr:col>
      <xdr:colOff>460014</xdr:colOff>
      <xdr:row>100</xdr:row>
      <xdr:rowOff>23381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535781</xdr:colOff>
      <xdr:row>81</xdr:row>
      <xdr:rowOff>60831</xdr:rowOff>
    </xdr:from>
    <xdr:to>
      <xdr:col>49</xdr:col>
      <xdr:colOff>376671</xdr:colOff>
      <xdr:row>100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535782</xdr:colOff>
      <xdr:row>81</xdr:row>
      <xdr:rowOff>60831</xdr:rowOff>
    </xdr:from>
    <xdr:to>
      <xdr:col>56</xdr:col>
      <xdr:colOff>376670</xdr:colOff>
      <xdr:row>100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535782</xdr:colOff>
      <xdr:row>81</xdr:row>
      <xdr:rowOff>60831</xdr:rowOff>
    </xdr:from>
    <xdr:to>
      <xdr:col>63</xdr:col>
      <xdr:colOff>376671</xdr:colOff>
      <xdr:row>100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63</xdr:col>
      <xdr:colOff>535781</xdr:colOff>
      <xdr:row>81</xdr:row>
      <xdr:rowOff>60831</xdr:rowOff>
    </xdr:from>
    <xdr:to>
      <xdr:col>70</xdr:col>
      <xdr:colOff>376670</xdr:colOff>
      <xdr:row>100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70</xdr:col>
      <xdr:colOff>535781</xdr:colOff>
      <xdr:row>81</xdr:row>
      <xdr:rowOff>60831</xdr:rowOff>
    </xdr:from>
    <xdr:to>
      <xdr:col>77</xdr:col>
      <xdr:colOff>376672</xdr:colOff>
      <xdr:row>100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77</xdr:col>
      <xdr:colOff>535782</xdr:colOff>
      <xdr:row>81</xdr:row>
      <xdr:rowOff>60831</xdr:rowOff>
    </xdr:from>
    <xdr:to>
      <xdr:col>84</xdr:col>
      <xdr:colOff>376671</xdr:colOff>
      <xdr:row>100</xdr:row>
      <xdr:rowOff>11475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535781</xdr:colOff>
      <xdr:row>81</xdr:row>
      <xdr:rowOff>25112</xdr:rowOff>
    </xdr:from>
    <xdr:to>
      <xdr:col>35</xdr:col>
      <xdr:colOff>376671</xdr:colOff>
      <xdr:row>99</xdr:row>
      <xdr:rowOff>118631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17</xdr:row>
      <xdr:rowOff>147205</xdr:rowOff>
    </xdr:from>
    <xdr:to>
      <xdr:col>3</xdr:col>
      <xdr:colOff>421554</xdr:colOff>
      <xdr:row>29</xdr:row>
      <xdr:rowOff>147204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595313</xdr:colOff>
      <xdr:row>17</xdr:row>
      <xdr:rowOff>147205</xdr:rowOff>
    </xdr:from>
    <xdr:to>
      <xdr:col>6</xdr:col>
      <xdr:colOff>338210</xdr:colOff>
      <xdr:row>29</xdr:row>
      <xdr:rowOff>147204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511969</xdr:colOff>
      <xdr:row>17</xdr:row>
      <xdr:rowOff>147205</xdr:rowOff>
    </xdr:from>
    <xdr:to>
      <xdr:col>11</xdr:col>
      <xdr:colOff>325510</xdr:colOff>
      <xdr:row>29</xdr:row>
      <xdr:rowOff>147204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214312</xdr:colOff>
      <xdr:row>17</xdr:row>
      <xdr:rowOff>147205</xdr:rowOff>
    </xdr:from>
    <xdr:to>
      <xdr:col>16</xdr:col>
      <xdr:colOff>623959</xdr:colOff>
      <xdr:row>29</xdr:row>
      <xdr:rowOff>147204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30</xdr:row>
      <xdr:rowOff>0</xdr:rowOff>
    </xdr:from>
    <xdr:to>
      <xdr:col>7</xdr:col>
      <xdr:colOff>499269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523875</xdr:colOff>
      <xdr:row>30</xdr:row>
      <xdr:rowOff>0</xdr:rowOff>
    </xdr:from>
    <xdr:to>
      <xdr:col>19</xdr:col>
      <xdr:colOff>193675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119062</xdr:colOff>
      <xdr:row>17</xdr:row>
      <xdr:rowOff>147205</xdr:rowOff>
    </xdr:from>
    <xdr:to>
      <xdr:col>21</xdr:col>
      <xdr:colOff>321470</xdr:colOff>
      <xdr:row>29</xdr:row>
      <xdr:rowOff>147204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47625</xdr:colOff>
      <xdr:row>79</xdr:row>
      <xdr:rowOff>117763</xdr:rowOff>
    </xdr:from>
    <xdr:to>
      <xdr:col>22</xdr:col>
      <xdr:colOff>272761</xdr:colOff>
      <xdr:row>98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476250</xdr:colOff>
      <xdr:row>79</xdr:row>
      <xdr:rowOff>119062</xdr:rowOff>
    </xdr:from>
    <xdr:to>
      <xdr:col>29</xdr:col>
      <xdr:colOff>498980</xdr:colOff>
      <xdr:row>98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500061</xdr:colOff>
      <xdr:row>80</xdr:row>
      <xdr:rowOff>0</xdr:rowOff>
    </xdr:from>
    <xdr:to>
      <xdr:col>43</xdr:col>
      <xdr:colOff>340951</xdr:colOff>
      <xdr:row>98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583406</xdr:colOff>
      <xdr:row>80</xdr:row>
      <xdr:rowOff>35719</xdr:rowOff>
    </xdr:from>
    <xdr:to>
      <xdr:col>50</xdr:col>
      <xdr:colOff>424296</xdr:colOff>
      <xdr:row>98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583407</xdr:colOff>
      <xdr:row>80</xdr:row>
      <xdr:rowOff>35719</xdr:rowOff>
    </xdr:from>
    <xdr:to>
      <xdr:col>57</xdr:col>
      <xdr:colOff>424295</xdr:colOff>
      <xdr:row>98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583407</xdr:colOff>
      <xdr:row>80</xdr:row>
      <xdr:rowOff>35719</xdr:rowOff>
    </xdr:from>
    <xdr:to>
      <xdr:col>64</xdr:col>
      <xdr:colOff>424296</xdr:colOff>
      <xdr:row>98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583406</xdr:colOff>
      <xdr:row>80</xdr:row>
      <xdr:rowOff>35719</xdr:rowOff>
    </xdr:from>
    <xdr:to>
      <xdr:col>71</xdr:col>
      <xdr:colOff>424295</xdr:colOff>
      <xdr:row>98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583406</xdr:colOff>
      <xdr:row>80</xdr:row>
      <xdr:rowOff>35719</xdr:rowOff>
    </xdr:from>
    <xdr:to>
      <xdr:col>78</xdr:col>
      <xdr:colOff>424297</xdr:colOff>
      <xdr:row>98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583407</xdr:colOff>
      <xdr:row>80</xdr:row>
      <xdr:rowOff>35719</xdr:rowOff>
    </xdr:from>
    <xdr:to>
      <xdr:col>85</xdr:col>
      <xdr:colOff>424296</xdr:colOff>
      <xdr:row>98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583406</xdr:colOff>
      <xdr:row>80</xdr:row>
      <xdr:rowOff>0</xdr:rowOff>
    </xdr:from>
    <xdr:to>
      <xdr:col>36</xdr:col>
      <xdr:colOff>424296</xdr:colOff>
      <xdr:row>98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47625</xdr:colOff>
      <xdr:row>60</xdr:row>
      <xdr:rowOff>0</xdr:rowOff>
    </xdr:from>
    <xdr:to>
      <xdr:col>22</xdr:col>
      <xdr:colOff>272761</xdr:colOff>
      <xdr:row>78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476250</xdr:colOff>
      <xdr:row>60</xdr:row>
      <xdr:rowOff>1299</xdr:rowOff>
    </xdr:from>
    <xdr:to>
      <xdr:col>29</xdr:col>
      <xdr:colOff>498980</xdr:colOff>
      <xdr:row>78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500061</xdr:colOff>
      <xdr:row>60</xdr:row>
      <xdr:rowOff>25112</xdr:rowOff>
    </xdr:from>
    <xdr:to>
      <xdr:col>43</xdr:col>
      <xdr:colOff>340951</xdr:colOff>
      <xdr:row>78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583406</xdr:colOff>
      <xdr:row>60</xdr:row>
      <xdr:rowOff>60831</xdr:rowOff>
    </xdr:from>
    <xdr:to>
      <xdr:col>50</xdr:col>
      <xdr:colOff>424296</xdr:colOff>
      <xdr:row>79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583407</xdr:colOff>
      <xdr:row>60</xdr:row>
      <xdr:rowOff>60831</xdr:rowOff>
    </xdr:from>
    <xdr:to>
      <xdr:col>57</xdr:col>
      <xdr:colOff>424295</xdr:colOff>
      <xdr:row>79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583407</xdr:colOff>
      <xdr:row>60</xdr:row>
      <xdr:rowOff>60831</xdr:rowOff>
    </xdr:from>
    <xdr:to>
      <xdr:col>64</xdr:col>
      <xdr:colOff>424296</xdr:colOff>
      <xdr:row>79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583406</xdr:colOff>
      <xdr:row>60</xdr:row>
      <xdr:rowOff>60831</xdr:rowOff>
    </xdr:from>
    <xdr:to>
      <xdr:col>71</xdr:col>
      <xdr:colOff>424295</xdr:colOff>
      <xdr:row>79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583406</xdr:colOff>
      <xdr:row>60</xdr:row>
      <xdr:rowOff>60831</xdr:rowOff>
    </xdr:from>
    <xdr:to>
      <xdr:col>78</xdr:col>
      <xdr:colOff>424297</xdr:colOff>
      <xdr:row>79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583407</xdr:colOff>
      <xdr:row>60</xdr:row>
      <xdr:rowOff>60831</xdr:rowOff>
    </xdr:from>
    <xdr:to>
      <xdr:col>85</xdr:col>
      <xdr:colOff>424296</xdr:colOff>
      <xdr:row>79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583406</xdr:colOff>
      <xdr:row>60</xdr:row>
      <xdr:rowOff>25112</xdr:rowOff>
    </xdr:from>
    <xdr:to>
      <xdr:col>36</xdr:col>
      <xdr:colOff>424296</xdr:colOff>
      <xdr:row>78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484909</xdr:colOff>
      <xdr:row>17</xdr:row>
      <xdr:rowOff>138546</xdr:rowOff>
    </xdr:from>
    <xdr:to>
      <xdr:col>3</xdr:col>
      <xdr:colOff>510309</xdr:colOff>
      <xdr:row>29</xdr:row>
      <xdr:rowOff>138545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687315</xdr:colOff>
      <xdr:row>17</xdr:row>
      <xdr:rowOff>138546</xdr:rowOff>
    </xdr:from>
    <xdr:to>
      <xdr:col>6</xdr:col>
      <xdr:colOff>426965</xdr:colOff>
      <xdr:row>29</xdr:row>
      <xdr:rowOff>138545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7</xdr:col>
      <xdr:colOff>20565</xdr:colOff>
      <xdr:row>17</xdr:row>
      <xdr:rowOff>138546</xdr:rowOff>
    </xdr:from>
    <xdr:to>
      <xdr:col>11</xdr:col>
      <xdr:colOff>414265</xdr:colOff>
      <xdr:row>29</xdr:row>
      <xdr:rowOff>138545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306315</xdr:colOff>
      <xdr:row>17</xdr:row>
      <xdr:rowOff>138546</xdr:rowOff>
    </xdr:from>
    <xdr:to>
      <xdr:col>17</xdr:col>
      <xdr:colOff>34059</xdr:colOff>
      <xdr:row>29</xdr:row>
      <xdr:rowOff>138545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476250</xdr:colOff>
      <xdr:row>30</xdr:row>
      <xdr:rowOff>0</xdr:rowOff>
    </xdr:from>
    <xdr:to>
      <xdr:col>7</xdr:col>
      <xdr:colOff>570706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9</xdr:col>
      <xdr:colOff>11907</xdr:colOff>
      <xdr:row>30</xdr:row>
      <xdr:rowOff>0</xdr:rowOff>
    </xdr:from>
    <xdr:to>
      <xdr:col>19</xdr:col>
      <xdr:colOff>265112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211066</xdr:colOff>
      <xdr:row>17</xdr:row>
      <xdr:rowOff>138546</xdr:rowOff>
    </xdr:from>
    <xdr:to>
      <xdr:col>21</xdr:col>
      <xdr:colOff>413472</xdr:colOff>
      <xdr:row>29</xdr:row>
      <xdr:rowOff>138545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60</xdr:row>
      <xdr:rowOff>34419</xdr:rowOff>
    </xdr:from>
    <xdr:to>
      <xdr:col>22</xdr:col>
      <xdr:colOff>225136</xdr:colOff>
      <xdr:row>78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60</xdr:row>
      <xdr:rowOff>59531</xdr:rowOff>
    </xdr:from>
    <xdr:to>
      <xdr:col>29</xdr:col>
      <xdr:colOff>463261</xdr:colOff>
      <xdr:row>79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60</xdr:row>
      <xdr:rowOff>107156</xdr:rowOff>
    </xdr:from>
    <xdr:to>
      <xdr:col>43</xdr:col>
      <xdr:colOff>460014</xdr:colOff>
      <xdr:row>79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60</xdr:row>
      <xdr:rowOff>95250</xdr:rowOff>
    </xdr:from>
    <xdr:to>
      <xdr:col>50</xdr:col>
      <xdr:colOff>376671</xdr:colOff>
      <xdr:row>79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60</xdr:row>
      <xdr:rowOff>95250</xdr:rowOff>
    </xdr:from>
    <xdr:to>
      <xdr:col>57</xdr:col>
      <xdr:colOff>376670</xdr:colOff>
      <xdr:row>79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60</xdr:row>
      <xdr:rowOff>95250</xdr:rowOff>
    </xdr:from>
    <xdr:to>
      <xdr:col>64</xdr:col>
      <xdr:colOff>376671</xdr:colOff>
      <xdr:row>79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60</xdr:row>
      <xdr:rowOff>95250</xdr:rowOff>
    </xdr:from>
    <xdr:to>
      <xdr:col>71</xdr:col>
      <xdr:colOff>376670</xdr:colOff>
      <xdr:row>79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60</xdr:row>
      <xdr:rowOff>95250</xdr:rowOff>
    </xdr:from>
    <xdr:to>
      <xdr:col>78</xdr:col>
      <xdr:colOff>376672</xdr:colOff>
      <xdr:row>79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60</xdr:row>
      <xdr:rowOff>95250</xdr:rowOff>
    </xdr:from>
    <xdr:to>
      <xdr:col>85</xdr:col>
      <xdr:colOff>376671</xdr:colOff>
      <xdr:row>79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60</xdr:row>
      <xdr:rowOff>59531</xdr:rowOff>
    </xdr:from>
    <xdr:to>
      <xdr:col>36</xdr:col>
      <xdr:colOff>376671</xdr:colOff>
      <xdr:row>79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81</xdr:row>
      <xdr:rowOff>83344</xdr:rowOff>
    </xdr:from>
    <xdr:to>
      <xdr:col>22</xdr:col>
      <xdr:colOff>284668</xdr:colOff>
      <xdr:row>100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81</xdr:row>
      <xdr:rowOff>25112</xdr:rowOff>
    </xdr:from>
    <xdr:to>
      <xdr:col>29</xdr:col>
      <xdr:colOff>463261</xdr:colOff>
      <xdr:row>99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81</xdr:row>
      <xdr:rowOff>72737</xdr:rowOff>
    </xdr:from>
    <xdr:to>
      <xdr:col>43</xdr:col>
      <xdr:colOff>460014</xdr:colOff>
      <xdr:row>100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81</xdr:row>
      <xdr:rowOff>60831</xdr:rowOff>
    </xdr:from>
    <xdr:to>
      <xdr:col>50</xdr:col>
      <xdr:colOff>376671</xdr:colOff>
      <xdr:row>100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81</xdr:row>
      <xdr:rowOff>60831</xdr:rowOff>
    </xdr:from>
    <xdr:to>
      <xdr:col>57</xdr:col>
      <xdr:colOff>376670</xdr:colOff>
      <xdr:row>100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81</xdr:row>
      <xdr:rowOff>60831</xdr:rowOff>
    </xdr:from>
    <xdr:to>
      <xdr:col>64</xdr:col>
      <xdr:colOff>376671</xdr:colOff>
      <xdr:row>100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81</xdr:row>
      <xdr:rowOff>60831</xdr:rowOff>
    </xdr:from>
    <xdr:to>
      <xdr:col>71</xdr:col>
      <xdr:colOff>376670</xdr:colOff>
      <xdr:row>100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81</xdr:row>
      <xdr:rowOff>60831</xdr:rowOff>
    </xdr:from>
    <xdr:to>
      <xdr:col>78</xdr:col>
      <xdr:colOff>376672</xdr:colOff>
      <xdr:row>100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81</xdr:row>
      <xdr:rowOff>60831</xdr:rowOff>
    </xdr:from>
    <xdr:to>
      <xdr:col>85</xdr:col>
      <xdr:colOff>376671</xdr:colOff>
      <xdr:row>100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81</xdr:row>
      <xdr:rowOff>25112</xdr:rowOff>
    </xdr:from>
    <xdr:to>
      <xdr:col>36</xdr:col>
      <xdr:colOff>376671</xdr:colOff>
      <xdr:row>99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17</xdr:row>
      <xdr:rowOff>123392</xdr:rowOff>
    </xdr:from>
    <xdr:to>
      <xdr:col>3</xdr:col>
      <xdr:colOff>421554</xdr:colOff>
      <xdr:row>29</xdr:row>
      <xdr:rowOff>123391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595313</xdr:colOff>
      <xdr:row>17</xdr:row>
      <xdr:rowOff>123392</xdr:rowOff>
    </xdr:from>
    <xdr:to>
      <xdr:col>6</xdr:col>
      <xdr:colOff>338210</xdr:colOff>
      <xdr:row>29</xdr:row>
      <xdr:rowOff>123391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511969</xdr:colOff>
      <xdr:row>17</xdr:row>
      <xdr:rowOff>123392</xdr:rowOff>
    </xdr:from>
    <xdr:to>
      <xdr:col>11</xdr:col>
      <xdr:colOff>325510</xdr:colOff>
      <xdr:row>29</xdr:row>
      <xdr:rowOff>123391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214312</xdr:colOff>
      <xdr:row>17</xdr:row>
      <xdr:rowOff>123392</xdr:rowOff>
    </xdr:from>
    <xdr:to>
      <xdr:col>16</xdr:col>
      <xdr:colOff>623959</xdr:colOff>
      <xdr:row>29</xdr:row>
      <xdr:rowOff>123391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29</xdr:row>
      <xdr:rowOff>130968</xdr:rowOff>
    </xdr:from>
    <xdr:to>
      <xdr:col>7</xdr:col>
      <xdr:colOff>499269</xdr:colOff>
      <xdr:row>52</xdr:row>
      <xdr:rowOff>103187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523875</xdr:colOff>
      <xdr:row>29</xdr:row>
      <xdr:rowOff>130968</xdr:rowOff>
    </xdr:from>
    <xdr:to>
      <xdr:col>19</xdr:col>
      <xdr:colOff>193675</xdr:colOff>
      <xdr:row>52</xdr:row>
      <xdr:rowOff>103187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119062</xdr:colOff>
      <xdr:row>17</xdr:row>
      <xdr:rowOff>123392</xdr:rowOff>
    </xdr:from>
    <xdr:to>
      <xdr:col>21</xdr:col>
      <xdr:colOff>321470</xdr:colOff>
      <xdr:row>29</xdr:row>
      <xdr:rowOff>123391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47625</xdr:colOff>
      <xdr:row>79</xdr:row>
      <xdr:rowOff>117763</xdr:rowOff>
    </xdr:from>
    <xdr:to>
      <xdr:col>22</xdr:col>
      <xdr:colOff>272761</xdr:colOff>
      <xdr:row>98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476250</xdr:colOff>
      <xdr:row>79</xdr:row>
      <xdr:rowOff>119062</xdr:rowOff>
    </xdr:from>
    <xdr:to>
      <xdr:col>29</xdr:col>
      <xdr:colOff>498980</xdr:colOff>
      <xdr:row>98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500061</xdr:colOff>
      <xdr:row>80</xdr:row>
      <xdr:rowOff>0</xdr:rowOff>
    </xdr:from>
    <xdr:to>
      <xdr:col>43</xdr:col>
      <xdr:colOff>340951</xdr:colOff>
      <xdr:row>98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583406</xdr:colOff>
      <xdr:row>80</xdr:row>
      <xdr:rowOff>35719</xdr:rowOff>
    </xdr:from>
    <xdr:to>
      <xdr:col>50</xdr:col>
      <xdr:colOff>424296</xdr:colOff>
      <xdr:row>98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583407</xdr:colOff>
      <xdr:row>80</xdr:row>
      <xdr:rowOff>35719</xdr:rowOff>
    </xdr:from>
    <xdr:to>
      <xdr:col>57</xdr:col>
      <xdr:colOff>424295</xdr:colOff>
      <xdr:row>98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583407</xdr:colOff>
      <xdr:row>80</xdr:row>
      <xdr:rowOff>35719</xdr:rowOff>
    </xdr:from>
    <xdr:to>
      <xdr:col>64</xdr:col>
      <xdr:colOff>424296</xdr:colOff>
      <xdr:row>98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583406</xdr:colOff>
      <xdr:row>80</xdr:row>
      <xdr:rowOff>35719</xdr:rowOff>
    </xdr:from>
    <xdr:to>
      <xdr:col>71</xdr:col>
      <xdr:colOff>424295</xdr:colOff>
      <xdr:row>98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583406</xdr:colOff>
      <xdr:row>80</xdr:row>
      <xdr:rowOff>35719</xdr:rowOff>
    </xdr:from>
    <xdr:to>
      <xdr:col>78</xdr:col>
      <xdr:colOff>424297</xdr:colOff>
      <xdr:row>98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583407</xdr:colOff>
      <xdr:row>80</xdr:row>
      <xdr:rowOff>35719</xdr:rowOff>
    </xdr:from>
    <xdr:to>
      <xdr:col>85</xdr:col>
      <xdr:colOff>424296</xdr:colOff>
      <xdr:row>98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583406</xdr:colOff>
      <xdr:row>80</xdr:row>
      <xdr:rowOff>0</xdr:rowOff>
    </xdr:from>
    <xdr:to>
      <xdr:col>36</xdr:col>
      <xdr:colOff>424296</xdr:colOff>
      <xdr:row>98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47625</xdr:colOff>
      <xdr:row>60</xdr:row>
      <xdr:rowOff>0</xdr:rowOff>
    </xdr:from>
    <xdr:to>
      <xdr:col>22</xdr:col>
      <xdr:colOff>272761</xdr:colOff>
      <xdr:row>78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476250</xdr:colOff>
      <xdr:row>60</xdr:row>
      <xdr:rowOff>1299</xdr:rowOff>
    </xdr:from>
    <xdr:to>
      <xdr:col>29</xdr:col>
      <xdr:colOff>498980</xdr:colOff>
      <xdr:row>78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500061</xdr:colOff>
      <xdr:row>60</xdr:row>
      <xdr:rowOff>25112</xdr:rowOff>
    </xdr:from>
    <xdr:to>
      <xdr:col>43</xdr:col>
      <xdr:colOff>340951</xdr:colOff>
      <xdr:row>78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583406</xdr:colOff>
      <xdr:row>60</xdr:row>
      <xdr:rowOff>60831</xdr:rowOff>
    </xdr:from>
    <xdr:to>
      <xdr:col>50</xdr:col>
      <xdr:colOff>424296</xdr:colOff>
      <xdr:row>79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583407</xdr:colOff>
      <xdr:row>60</xdr:row>
      <xdr:rowOff>60831</xdr:rowOff>
    </xdr:from>
    <xdr:to>
      <xdr:col>57</xdr:col>
      <xdr:colOff>424295</xdr:colOff>
      <xdr:row>79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583407</xdr:colOff>
      <xdr:row>60</xdr:row>
      <xdr:rowOff>60831</xdr:rowOff>
    </xdr:from>
    <xdr:to>
      <xdr:col>64</xdr:col>
      <xdr:colOff>424296</xdr:colOff>
      <xdr:row>79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583406</xdr:colOff>
      <xdr:row>60</xdr:row>
      <xdr:rowOff>60831</xdr:rowOff>
    </xdr:from>
    <xdr:to>
      <xdr:col>71</xdr:col>
      <xdr:colOff>424295</xdr:colOff>
      <xdr:row>79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583406</xdr:colOff>
      <xdr:row>60</xdr:row>
      <xdr:rowOff>60831</xdr:rowOff>
    </xdr:from>
    <xdr:to>
      <xdr:col>78</xdr:col>
      <xdr:colOff>424297</xdr:colOff>
      <xdr:row>79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583407</xdr:colOff>
      <xdr:row>60</xdr:row>
      <xdr:rowOff>60831</xdr:rowOff>
    </xdr:from>
    <xdr:to>
      <xdr:col>85</xdr:col>
      <xdr:colOff>424296</xdr:colOff>
      <xdr:row>79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583406</xdr:colOff>
      <xdr:row>60</xdr:row>
      <xdr:rowOff>25112</xdr:rowOff>
    </xdr:from>
    <xdr:to>
      <xdr:col>36</xdr:col>
      <xdr:colOff>424296</xdr:colOff>
      <xdr:row>78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244078</xdr:colOff>
      <xdr:row>85</xdr:row>
      <xdr:rowOff>128586</xdr:rowOff>
    </xdr:from>
    <xdr:to>
      <xdr:col>4</xdr:col>
      <xdr:colOff>309562</xdr:colOff>
      <xdr:row>120</xdr:row>
      <xdr:rowOff>95248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484909</xdr:colOff>
      <xdr:row>17</xdr:row>
      <xdr:rowOff>114733</xdr:rowOff>
    </xdr:from>
    <xdr:to>
      <xdr:col>3</xdr:col>
      <xdr:colOff>510309</xdr:colOff>
      <xdr:row>29</xdr:row>
      <xdr:rowOff>114732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687315</xdr:colOff>
      <xdr:row>17</xdr:row>
      <xdr:rowOff>114733</xdr:rowOff>
    </xdr:from>
    <xdr:to>
      <xdr:col>6</xdr:col>
      <xdr:colOff>426965</xdr:colOff>
      <xdr:row>29</xdr:row>
      <xdr:rowOff>114732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7</xdr:col>
      <xdr:colOff>20565</xdr:colOff>
      <xdr:row>17</xdr:row>
      <xdr:rowOff>114733</xdr:rowOff>
    </xdr:from>
    <xdr:to>
      <xdr:col>11</xdr:col>
      <xdr:colOff>414265</xdr:colOff>
      <xdr:row>29</xdr:row>
      <xdr:rowOff>114732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306315</xdr:colOff>
      <xdr:row>17</xdr:row>
      <xdr:rowOff>114733</xdr:rowOff>
    </xdr:from>
    <xdr:to>
      <xdr:col>17</xdr:col>
      <xdr:colOff>34059</xdr:colOff>
      <xdr:row>29</xdr:row>
      <xdr:rowOff>114732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476250</xdr:colOff>
      <xdr:row>29</xdr:row>
      <xdr:rowOff>130968</xdr:rowOff>
    </xdr:from>
    <xdr:to>
      <xdr:col>7</xdr:col>
      <xdr:colOff>570706</xdr:colOff>
      <xdr:row>52</xdr:row>
      <xdr:rowOff>103187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9</xdr:col>
      <xdr:colOff>11907</xdr:colOff>
      <xdr:row>29</xdr:row>
      <xdr:rowOff>130968</xdr:rowOff>
    </xdr:from>
    <xdr:to>
      <xdr:col>19</xdr:col>
      <xdr:colOff>265112</xdr:colOff>
      <xdr:row>52</xdr:row>
      <xdr:rowOff>103187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211066</xdr:colOff>
      <xdr:row>17</xdr:row>
      <xdr:rowOff>114733</xdr:rowOff>
    </xdr:from>
    <xdr:to>
      <xdr:col>21</xdr:col>
      <xdr:colOff>413472</xdr:colOff>
      <xdr:row>29</xdr:row>
      <xdr:rowOff>114732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60</xdr:row>
      <xdr:rowOff>34419</xdr:rowOff>
    </xdr:from>
    <xdr:to>
      <xdr:col>22</xdr:col>
      <xdr:colOff>225136</xdr:colOff>
      <xdr:row>78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60</xdr:row>
      <xdr:rowOff>59531</xdr:rowOff>
    </xdr:from>
    <xdr:to>
      <xdr:col>29</xdr:col>
      <xdr:colOff>463261</xdr:colOff>
      <xdr:row>79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60</xdr:row>
      <xdr:rowOff>107156</xdr:rowOff>
    </xdr:from>
    <xdr:to>
      <xdr:col>43</xdr:col>
      <xdr:colOff>460014</xdr:colOff>
      <xdr:row>79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60</xdr:row>
      <xdr:rowOff>95250</xdr:rowOff>
    </xdr:from>
    <xdr:to>
      <xdr:col>50</xdr:col>
      <xdr:colOff>376671</xdr:colOff>
      <xdr:row>79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60</xdr:row>
      <xdr:rowOff>95250</xdr:rowOff>
    </xdr:from>
    <xdr:to>
      <xdr:col>57</xdr:col>
      <xdr:colOff>376670</xdr:colOff>
      <xdr:row>79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60</xdr:row>
      <xdr:rowOff>95250</xdr:rowOff>
    </xdr:from>
    <xdr:to>
      <xdr:col>64</xdr:col>
      <xdr:colOff>376671</xdr:colOff>
      <xdr:row>79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60</xdr:row>
      <xdr:rowOff>95250</xdr:rowOff>
    </xdr:from>
    <xdr:to>
      <xdr:col>71</xdr:col>
      <xdr:colOff>376670</xdr:colOff>
      <xdr:row>79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60</xdr:row>
      <xdr:rowOff>95250</xdr:rowOff>
    </xdr:from>
    <xdr:to>
      <xdr:col>78</xdr:col>
      <xdr:colOff>376672</xdr:colOff>
      <xdr:row>79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60</xdr:row>
      <xdr:rowOff>95250</xdr:rowOff>
    </xdr:from>
    <xdr:to>
      <xdr:col>85</xdr:col>
      <xdr:colOff>376671</xdr:colOff>
      <xdr:row>79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60</xdr:row>
      <xdr:rowOff>59531</xdr:rowOff>
    </xdr:from>
    <xdr:to>
      <xdr:col>36</xdr:col>
      <xdr:colOff>376671</xdr:colOff>
      <xdr:row>79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81</xdr:row>
      <xdr:rowOff>83344</xdr:rowOff>
    </xdr:from>
    <xdr:to>
      <xdr:col>22</xdr:col>
      <xdr:colOff>284668</xdr:colOff>
      <xdr:row>100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81</xdr:row>
      <xdr:rowOff>25112</xdr:rowOff>
    </xdr:from>
    <xdr:to>
      <xdr:col>29</xdr:col>
      <xdr:colOff>463261</xdr:colOff>
      <xdr:row>99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81</xdr:row>
      <xdr:rowOff>72737</xdr:rowOff>
    </xdr:from>
    <xdr:to>
      <xdr:col>43</xdr:col>
      <xdr:colOff>460014</xdr:colOff>
      <xdr:row>100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81</xdr:row>
      <xdr:rowOff>60831</xdr:rowOff>
    </xdr:from>
    <xdr:to>
      <xdr:col>50</xdr:col>
      <xdr:colOff>376671</xdr:colOff>
      <xdr:row>100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81</xdr:row>
      <xdr:rowOff>60831</xdr:rowOff>
    </xdr:from>
    <xdr:to>
      <xdr:col>57</xdr:col>
      <xdr:colOff>376670</xdr:colOff>
      <xdr:row>100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81</xdr:row>
      <xdr:rowOff>60831</xdr:rowOff>
    </xdr:from>
    <xdr:to>
      <xdr:col>64</xdr:col>
      <xdr:colOff>376671</xdr:colOff>
      <xdr:row>100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81</xdr:row>
      <xdr:rowOff>60831</xdr:rowOff>
    </xdr:from>
    <xdr:to>
      <xdr:col>71</xdr:col>
      <xdr:colOff>376670</xdr:colOff>
      <xdr:row>100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81</xdr:row>
      <xdr:rowOff>60831</xdr:rowOff>
    </xdr:from>
    <xdr:to>
      <xdr:col>78</xdr:col>
      <xdr:colOff>376672</xdr:colOff>
      <xdr:row>100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81</xdr:row>
      <xdr:rowOff>60831</xdr:rowOff>
    </xdr:from>
    <xdr:to>
      <xdr:col>85</xdr:col>
      <xdr:colOff>376671</xdr:colOff>
      <xdr:row>100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81</xdr:row>
      <xdr:rowOff>25112</xdr:rowOff>
    </xdr:from>
    <xdr:to>
      <xdr:col>36</xdr:col>
      <xdr:colOff>376671</xdr:colOff>
      <xdr:row>99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238126</xdr:colOff>
      <xdr:row>85</xdr:row>
      <xdr:rowOff>59532</xdr:rowOff>
    </xdr:from>
    <xdr:to>
      <xdr:col>4</xdr:col>
      <xdr:colOff>375048</xdr:colOff>
      <xdr:row>120</xdr:row>
      <xdr:rowOff>26194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22</xdr:row>
      <xdr:rowOff>111486</xdr:rowOff>
    </xdr:from>
    <xdr:to>
      <xdr:col>3</xdr:col>
      <xdr:colOff>421554</xdr:colOff>
      <xdr:row>34</xdr:row>
      <xdr:rowOff>111485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595313</xdr:colOff>
      <xdr:row>22</xdr:row>
      <xdr:rowOff>111486</xdr:rowOff>
    </xdr:from>
    <xdr:to>
      <xdr:col>6</xdr:col>
      <xdr:colOff>338210</xdr:colOff>
      <xdr:row>34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511969</xdr:colOff>
      <xdr:row>22</xdr:row>
      <xdr:rowOff>111486</xdr:rowOff>
    </xdr:from>
    <xdr:to>
      <xdr:col>11</xdr:col>
      <xdr:colOff>325510</xdr:colOff>
      <xdr:row>34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214312</xdr:colOff>
      <xdr:row>22</xdr:row>
      <xdr:rowOff>111486</xdr:rowOff>
    </xdr:from>
    <xdr:to>
      <xdr:col>16</xdr:col>
      <xdr:colOff>623959</xdr:colOff>
      <xdr:row>34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34</xdr:row>
      <xdr:rowOff>119062</xdr:rowOff>
    </xdr:from>
    <xdr:to>
      <xdr:col>7</xdr:col>
      <xdr:colOff>499269</xdr:colOff>
      <xdr:row>57</xdr:row>
      <xdr:rowOff>91281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523875</xdr:colOff>
      <xdr:row>34</xdr:row>
      <xdr:rowOff>119062</xdr:rowOff>
    </xdr:from>
    <xdr:to>
      <xdr:col>19</xdr:col>
      <xdr:colOff>193675</xdr:colOff>
      <xdr:row>57</xdr:row>
      <xdr:rowOff>91281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119062</xdr:colOff>
      <xdr:row>22</xdr:row>
      <xdr:rowOff>111486</xdr:rowOff>
    </xdr:from>
    <xdr:to>
      <xdr:col>21</xdr:col>
      <xdr:colOff>321470</xdr:colOff>
      <xdr:row>34</xdr:row>
      <xdr:rowOff>111485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47625</xdr:colOff>
      <xdr:row>84</xdr:row>
      <xdr:rowOff>117763</xdr:rowOff>
    </xdr:from>
    <xdr:to>
      <xdr:col>22</xdr:col>
      <xdr:colOff>272761</xdr:colOff>
      <xdr:row>103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476250</xdr:colOff>
      <xdr:row>84</xdr:row>
      <xdr:rowOff>119062</xdr:rowOff>
    </xdr:from>
    <xdr:to>
      <xdr:col>29</xdr:col>
      <xdr:colOff>498980</xdr:colOff>
      <xdr:row>103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500061</xdr:colOff>
      <xdr:row>85</xdr:row>
      <xdr:rowOff>0</xdr:rowOff>
    </xdr:from>
    <xdr:to>
      <xdr:col>43</xdr:col>
      <xdr:colOff>340951</xdr:colOff>
      <xdr:row>103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583406</xdr:colOff>
      <xdr:row>85</xdr:row>
      <xdr:rowOff>35719</xdr:rowOff>
    </xdr:from>
    <xdr:to>
      <xdr:col>50</xdr:col>
      <xdr:colOff>424296</xdr:colOff>
      <xdr:row>103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583407</xdr:colOff>
      <xdr:row>85</xdr:row>
      <xdr:rowOff>35719</xdr:rowOff>
    </xdr:from>
    <xdr:to>
      <xdr:col>57</xdr:col>
      <xdr:colOff>424295</xdr:colOff>
      <xdr:row>103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583407</xdr:colOff>
      <xdr:row>85</xdr:row>
      <xdr:rowOff>35719</xdr:rowOff>
    </xdr:from>
    <xdr:to>
      <xdr:col>64</xdr:col>
      <xdr:colOff>424296</xdr:colOff>
      <xdr:row>103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583406</xdr:colOff>
      <xdr:row>85</xdr:row>
      <xdr:rowOff>35719</xdr:rowOff>
    </xdr:from>
    <xdr:to>
      <xdr:col>71</xdr:col>
      <xdr:colOff>424295</xdr:colOff>
      <xdr:row>103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583406</xdr:colOff>
      <xdr:row>85</xdr:row>
      <xdr:rowOff>35719</xdr:rowOff>
    </xdr:from>
    <xdr:to>
      <xdr:col>78</xdr:col>
      <xdr:colOff>424297</xdr:colOff>
      <xdr:row>103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583407</xdr:colOff>
      <xdr:row>85</xdr:row>
      <xdr:rowOff>35719</xdr:rowOff>
    </xdr:from>
    <xdr:to>
      <xdr:col>85</xdr:col>
      <xdr:colOff>424296</xdr:colOff>
      <xdr:row>103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583406</xdr:colOff>
      <xdr:row>85</xdr:row>
      <xdr:rowOff>0</xdr:rowOff>
    </xdr:from>
    <xdr:to>
      <xdr:col>36</xdr:col>
      <xdr:colOff>424296</xdr:colOff>
      <xdr:row>103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47625</xdr:colOff>
      <xdr:row>65</xdr:row>
      <xdr:rowOff>0</xdr:rowOff>
    </xdr:from>
    <xdr:to>
      <xdr:col>22</xdr:col>
      <xdr:colOff>272761</xdr:colOff>
      <xdr:row>83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476250</xdr:colOff>
      <xdr:row>65</xdr:row>
      <xdr:rowOff>1299</xdr:rowOff>
    </xdr:from>
    <xdr:to>
      <xdr:col>29</xdr:col>
      <xdr:colOff>498980</xdr:colOff>
      <xdr:row>83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500061</xdr:colOff>
      <xdr:row>65</xdr:row>
      <xdr:rowOff>25112</xdr:rowOff>
    </xdr:from>
    <xdr:to>
      <xdr:col>43</xdr:col>
      <xdr:colOff>340951</xdr:colOff>
      <xdr:row>83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583406</xdr:colOff>
      <xdr:row>65</xdr:row>
      <xdr:rowOff>60831</xdr:rowOff>
    </xdr:from>
    <xdr:to>
      <xdr:col>50</xdr:col>
      <xdr:colOff>424296</xdr:colOff>
      <xdr:row>84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583407</xdr:colOff>
      <xdr:row>65</xdr:row>
      <xdr:rowOff>60831</xdr:rowOff>
    </xdr:from>
    <xdr:to>
      <xdr:col>57</xdr:col>
      <xdr:colOff>424295</xdr:colOff>
      <xdr:row>84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583407</xdr:colOff>
      <xdr:row>65</xdr:row>
      <xdr:rowOff>60831</xdr:rowOff>
    </xdr:from>
    <xdr:to>
      <xdr:col>64</xdr:col>
      <xdr:colOff>424296</xdr:colOff>
      <xdr:row>84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583406</xdr:colOff>
      <xdr:row>65</xdr:row>
      <xdr:rowOff>60831</xdr:rowOff>
    </xdr:from>
    <xdr:to>
      <xdr:col>71</xdr:col>
      <xdr:colOff>424295</xdr:colOff>
      <xdr:row>84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583406</xdr:colOff>
      <xdr:row>65</xdr:row>
      <xdr:rowOff>60831</xdr:rowOff>
    </xdr:from>
    <xdr:to>
      <xdr:col>78</xdr:col>
      <xdr:colOff>424297</xdr:colOff>
      <xdr:row>84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583407</xdr:colOff>
      <xdr:row>65</xdr:row>
      <xdr:rowOff>60831</xdr:rowOff>
    </xdr:from>
    <xdr:to>
      <xdr:col>85</xdr:col>
      <xdr:colOff>424296</xdr:colOff>
      <xdr:row>84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583406</xdr:colOff>
      <xdr:row>65</xdr:row>
      <xdr:rowOff>25112</xdr:rowOff>
    </xdr:from>
    <xdr:to>
      <xdr:col>36</xdr:col>
      <xdr:colOff>424296</xdr:colOff>
      <xdr:row>83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244078</xdr:colOff>
      <xdr:row>90</xdr:row>
      <xdr:rowOff>128586</xdr:rowOff>
    </xdr:from>
    <xdr:to>
      <xdr:col>4</xdr:col>
      <xdr:colOff>309562</xdr:colOff>
      <xdr:row>125</xdr:row>
      <xdr:rowOff>95248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449190</xdr:colOff>
      <xdr:row>23</xdr:row>
      <xdr:rowOff>43296</xdr:rowOff>
    </xdr:from>
    <xdr:to>
      <xdr:col>3</xdr:col>
      <xdr:colOff>474590</xdr:colOff>
      <xdr:row>35</xdr:row>
      <xdr:rowOff>43295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651596</xdr:colOff>
      <xdr:row>23</xdr:row>
      <xdr:rowOff>43296</xdr:rowOff>
    </xdr:from>
    <xdr:to>
      <xdr:col>6</xdr:col>
      <xdr:colOff>391246</xdr:colOff>
      <xdr:row>35</xdr:row>
      <xdr:rowOff>43295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568252</xdr:colOff>
      <xdr:row>23</xdr:row>
      <xdr:rowOff>43296</xdr:rowOff>
    </xdr:from>
    <xdr:to>
      <xdr:col>11</xdr:col>
      <xdr:colOff>378546</xdr:colOff>
      <xdr:row>35</xdr:row>
      <xdr:rowOff>43295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270596</xdr:colOff>
      <xdr:row>23</xdr:row>
      <xdr:rowOff>43296</xdr:rowOff>
    </xdr:from>
    <xdr:to>
      <xdr:col>16</xdr:col>
      <xdr:colOff>676996</xdr:colOff>
      <xdr:row>35</xdr:row>
      <xdr:rowOff>43295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440531</xdr:colOff>
      <xdr:row>35</xdr:row>
      <xdr:rowOff>59531</xdr:rowOff>
    </xdr:from>
    <xdr:to>
      <xdr:col>7</xdr:col>
      <xdr:colOff>534987</xdr:colOff>
      <xdr:row>58</xdr:row>
      <xdr:rowOff>43656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559594</xdr:colOff>
      <xdr:row>35</xdr:row>
      <xdr:rowOff>59531</xdr:rowOff>
    </xdr:from>
    <xdr:to>
      <xdr:col>19</xdr:col>
      <xdr:colOff>229393</xdr:colOff>
      <xdr:row>58</xdr:row>
      <xdr:rowOff>43656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175347</xdr:colOff>
      <xdr:row>23</xdr:row>
      <xdr:rowOff>43296</xdr:rowOff>
    </xdr:from>
    <xdr:to>
      <xdr:col>21</xdr:col>
      <xdr:colOff>377753</xdr:colOff>
      <xdr:row>35</xdr:row>
      <xdr:rowOff>43295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65</xdr:row>
      <xdr:rowOff>34419</xdr:rowOff>
    </xdr:from>
    <xdr:to>
      <xdr:col>22</xdr:col>
      <xdr:colOff>225136</xdr:colOff>
      <xdr:row>83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65</xdr:row>
      <xdr:rowOff>59531</xdr:rowOff>
    </xdr:from>
    <xdr:to>
      <xdr:col>29</xdr:col>
      <xdr:colOff>463261</xdr:colOff>
      <xdr:row>84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65</xdr:row>
      <xdr:rowOff>107156</xdr:rowOff>
    </xdr:from>
    <xdr:to>
      <xdr:col>43</xdr:col>
      <xdr:colOff>460014</xdr:colOff>
      <xdr:row>84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65</xdr:row>
      <xdr:rowOff>95250</xdr:rowOff>
    </xdr:from>
    <xdr:to>
      <xdr:col>50</xdr:col>
      <xdr:colOff>376671</xdr:colOff>
      <xdr:row>84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65</xdr:row>
      <xdr:rowOff>95250</xdr:rowOff>
    </xdr:from>
    <xdr:to>
      <xdr:col>57</xdr:col>
      <xdr:colOff>376670</xdr:colOff>
      <xdr:row>84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65</xdr:row>
      <xdr:rowOff>95250</xdr:rowOff>
    </xdr:from>
    <xdr:to>
      <xdr:col>64</xdr:col>
      <xdr:colOff>376671</xdr:colOff>
      <xdr:row>84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65</xdr:row>
      <xdr:rowOff>95250</xdr:rowOff>
    </xdr:from>
    <xdr:to>
      <xdr:col>71</xdr:col>
      <xdr:colOff>376670</xdr:colOff>
      <xdr:row>84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65</xdr:row>
      <xdr:rowOff>95250</xdr:rowOff>
    </xdr:from>
    <xdr:to>
      <xdr:col>78</xdr:col>
      <xdr:colOff>376672</xdr:colOff>
      <xdr:row>84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65</xdr:row>
      <xdr:rowOff>95250</xdr:rowOff>
    </xdr:from>
    <xdr:to>
      <xdr:col>85</xdr:col>
      <xdr:colOff>376671</xdr:colOff>
      <xdr:row>84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65</xdr:row>
      <xdr:rowOff>59531</xdr:rowOff>
    </xdr:from>
    <xdr:to>
      <xdr:col>36</xdr:col>
      <xdr:colOff>376671</xdr:colOff>
      <xdr:row>84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86</xdr:row>
      <xdr:rowOff>83344</xdr:rowOff>
    </xdr:from>
    <xdr:to>
      <xdr:col>22</xdr:col>
      <xdr:colOff>284668</xdr:colOff>
      <xdr:row>105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86</xdr:row>
      <xdr:rowOff>25112</xdr:rowOff>
    </xdr:from>
    <xdr:to>
      <xdr:col>29</xdr:col>
      <xdr:colOff>463261</xdr:colOff>
      <xdr:row>104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86</xdr:row>
      <xdr:rowOff>72737</xdr:rowOff>
    </xdr:from>
    <xdr:to>
      <xdr:col>43</xdr:col>
      <xdr:colOff>460014</xdr:colOff>
      <xdr:row>105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86</xdr:row>
      <xdr:rowOff>60831</xdr:rowOff>
    </xdr:from>
    <xdr:to>
      <xdr:col>50</xdr:col>
      <xdr:colOff>376671</xdr:colOff>
      <xdr:row>105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86</xdr:row>
      <xdr:rowOff>60831</xdr:rowOff>
    </xdr:from>
    <xdr:to>
      <xdr:col>57</xdr:col>
      <xdr:colOff>376670</xdr:colOff>
      <xdr:row>105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86</xdr:row>
      <xdr:rowOff>60831</xdr:rowOff>
    </xdr:from>
    <xdr:to>
      <xdr:col>64</xdr:col>
      <xdr:colOff>376671</xdr:colOff>
      <xdr:row>105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86</xdr:row>
      <xdr:rowOff>60831</xdr:rowOff>
    </xdr:from>
    <xdr:to>
      <xdr:col>71</xdr:col>
      <xdr:colOff>376670</xdr:colOff>
      <xdr:row>105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86</xdr:row>
      <xdr:rowOff>60831</xdr:rowOff>
    </xdr:from>
    <xdr:to>
      <xdr:col>78</xdr:col>
      <xdr:colOff>376672</xdr:colOff>
      <xdr:row>105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86</xdr:row>
      <xdr:rowOff>60831</xdr:rowOff>
    </xdr:from>
    <xdr:to>
      <xdr:col>85</xdr:col>
      <xdr:colOff>376671</xdr:colOff>
      <xdr:row>105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86</xdr:row>
      <xdr:rowOff>25112</xdr:rowOff>
    </xdr:from>
    <xdr:to>
      <xdr:col>36</xdr:col>
      <xdr:colOff>376671</xdr:colOff>
      <xdr:row>104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238126</xdr:colOff>
      <xdr:row>90</xdr:row>
      <xdr:rowOff>59532</xdr:rowOff>
    </xdr:from>
    <xdr:to>
      <xdr:col>4</xdr:col>
      <xdr:colOff>375048</xdr:colOff>
      <xdr:row>125</xdr:row>
      <xdr:rowOff>26194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548822</xdr:colOff>
      <xdr:row>11</xdr:row>
      <xdr:rowOff>68035</xdr:rowOff>
    </xdr:from>
    <xdr:to>
      <xdr:col>12</xdr:col>
      <xdr:colOff>447618</xdr:colOff>
      <xdr:row>35</xdr:row>
      <xdr:rowOff>82323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.#537 - TrasDOTAAc 225 and 227 in tumors/lsc/2) 537 (lsc) - Tables &amp; Graphs - A-E (8-29)_adjus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.#537 - TrasDOTAAc 225 and 227 in tumors/lsc/2) 537 (lsc) - Tables &amp; Graphs - F-J (8-3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Recovery"/>
      <sheetName val="% Avg"/>
      <sheetName val="%"/>
      <sheetName val="Daily Ur %"/>
      <sheetName val="Daily Fe %"/>
      <sheetName val="all"/>
      <sheetName val="all - liv skel tum"/>
      <sheetName val="liv skel"/>
      <sheetName val="body vs excreta"/>
      <sheetName val="urine vs feces"/>
      <sheetName val="% excreta"/>
      <sheetName val="daily urine"/>
      <sheetName val="daily feces"/>
      <sheetName val="% avg per gram (all)"/>
      <sheetName val="(all - liv)"/>
      <sheetName val="(liv)"/>
    </sheetNames>
    <sheetDataSet>
      <sheetData sheetId="0" refreshError="1">
        <row r="7">
          <cell r="B7" t="str">
            <v>Ab + Ac-225 DOTA @ 1 h</v>
          </cell>
        </row>
        <row r="8">
          <cell r="B8" t="str">
            <v>Ab + Ac-225 DOTA @ 4 h</v>
          </cell>
        </row>
        <row r="9">
          <cell r="B9" t="str">
            <v>Ab + Ac-225 DOTA @ 1 d</v>
          </cell>
        </row>
        <row r="10">
          <cell r="B10" t="str">
            <v>Ab + Ac-225 DOTA @ 6 d</v>
          </cell>
        </row>
        <row r="11">
          <cell r="B11" t="str">
            <v>Ab + Ac-225 DOTA @ 10 d</v>
          </cell>
        </row>
      </sheetData>
      <sheetData sheetId="1" refreshError="1">
        <row r="1">
          <cell r="B1" t="str">
            <v>Ab + Ac-225 DOTA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Recovery"/>
      <sheetName val="% Avg"/>
      <sheetName val="%"/>
      <sheetName val="Daily Ur %"/>
      <sheetName val="Daily Fe %"/>
      <sheetName val="all"/>
      <sheetName val="all - liv skel tum"/>
      <sheetName val="liv skel"/>
      <sheetName val="body vs excreta"/>
      <sheetName val="urine vs feces"/>
      <sheetName val="% excreta"/>
      <sheetName val="daily urine"/>
      <sheetName val="daily feces"/>
      <sheetName val="% avg per gram (all)"/>
      <sheetName val="(all - liv)"/>
      <sheetName val="(liv)"/>
    </sheetNames>
    <sheetDataSet>
      <sheetData sheetId="0" refreshError="1">
        <row r="7">
          <cell r="B7" t="str">
            <v>Ab + Ac-227 DOTA @ 1 h</v>
          </cell>
        </row>
        <row r="8">
          <cell r="B8" t="str">
            <v>Ab + Ac-227 DOTA @ 4 h</v>
          </cell>
        </row>
        <row r="9">
          <cell r="B9" t="str">
            <v>Ab + Ac-227 DOTA @ 1 d</v>
          </cell>
        </row>
        <row r="10">
          <cell r="B10" t="str">
            <v>Ab + Ac-227 DOTA @ 6 d</v>
          </cell>
        </row>
        <row r="11">
          <cell r="B11" t="str">
            <v>Ab + Ac-227 DOTA @ 10 d</v>
          </cell>
        </row>
      </sheetData>
      <sheetData sheetId="1" refreshError="1">
        <row r="1">
          <cell r="B1" t="str">
            <v>Ab + Ac-227 DOTA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Z28"/>
  <sheetViews>
    <sheetView showGridLines="0" topLeftCell="A28" zoomScale="110" zoomScaleNormal="110" zoomScalePageLayoutView="110" workbookViewId="0">
      <selection activeCell="K6" sqref="K6"/>
    </sheetView>
  </sheetViews>
  <sheetFormatPr defaultColWidth="8.875" defaultRowHeight="11.25"/>
  <cols>
    <col min="1" max="1" width="24.125" style="42" bestFit="1" customWidth="1"/>
    <col min="2" max="13" width="7.625" style="42" customWidth="1"/>
    <col min="14" max="16" width="8.875" style="42"/>
    <col min="17" max="21" width="7.625" style="42" customWidth="1"/>
    <col min="22" max="22" width="8.875" style="42"/>
    <col min="23" max="23" width="9" style="42" customWidth="1"/>
    <col min="24" max="16384" width="8.875" style="42"/>
  </cols>
  <sheetData>
    <row r="2" spans="1:26" s="36" customFormat="1" ht="12.75" thickBot="1">
      <c r="A2" s="35" t="str">
        <f>'[1]% Avg'!$B$1</f>
        <v>Ab + Ac-225 DOTA</v>
      </c>
      <c r="B2" s="35" t="s">
        <v>0</v>
      </c>
      <c r="O2" s="35" t="s">
        <v>1</v>
      </c>
    </row>
    <row r="3" spans="1:26" s="37" customFormat="1" ht="12.75" thickBot="1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3" t="s">
        <v>11</v>
      </c>
      <c r="K3" s="3" t="s">
        <v>12</v>
      </c>
      <c r="L3" s="4"/>
      <c r="M3" s="4"/>
      <c r="O3" s="5" t="str">
        <f t="shared" ref="O3:X3" si="0">B3</f>
        <v>Blood</v>
      </c>
      <c r="P3" s="2" t="str">
        <f t="shared" si="0"/>
        <v>Thymus</v>
      </c>
      <c r="Q3" s="2" t="str">
        <f t="shared" si="0"/>
        <v>Heart</v>
      </c>
      <c r="R3" s="2" t="str">
        <f t="shared" si="0"/>
        <v>Lungs</v>
      </c>
      <c r="S3" s="2" t="str">
        <f t="shared" si="0"/>
        <v>Kidneys</v>
      </c>
      <c r="T3" s="2" t="str">
        <f t="shared" si="0"/>
        <v>Spleen</v>
      </c>
      <c r="U3" s="2" t="str">
        <f t="shared" si="0"/>
        <v>Liver</v>
      </c>
      <c r="V3" s="2" t="str">
        <f t="shared" si="0"/>
        <v>ART</v>
      </c>
      <c r="W3" s="3" t="str">
        <f t="shared" si="0"/>
        <v>Carcass</v>
      </c>
      <c r="X3" s="3" t="str">
        <f t="shared" si="0"/>
        <v>Tumor</v>
      </c>
      <c r="Y3" s="4"/>
      <c r="Z3" s="4"/>
    </row>
    <row r="4" spans="1:26" s="38" customFormat="1" ht="12">
      <c r="A4" s="6" t="str">
        <f>'[1]% Recovery'!B7</f>
        <v>Ab + Ac-225 DOTA @ 1 h</v>
      </c>
      <c r="B4" s="7">
        <v>0.24728396362008861</v>
      </c>
      <c r="C4" s="7">
        <v>0.17120158689234088</v>
      </c>
      <c r="D4" s="7">
        <v>9.5882593715484243E-2</v>
      </c>
      <c r="E4" s="7">
        <v>0.13319939096603825</v>
      </c>
      <c r="F4" s="7">
        <v>0.14128432884323658</v>
      </c>
      <c r="G4" s="7">
        <v>0.66241115937962214</v>
      </c>
      <c r="H4" s="7">
        <v>0.18258713377699565</v>
      </c>
      <c r="I4" s="7">
        <v>1.5560484277461173E-2</v>
      </c>
      <c r="J4" s="8">
        <v>3.1078773695020392E-2</v>
      </c>
      <c r="K4" s="8">
        <v>2.599155520449048E-2</v>
      </c>
      <c r="L4" s="9"/>
      <c r="M4" s="9"/>
      <c r="O4" s="10">
        <v>6.3206231783778828E-3</v>
      </c>
      <c r="P4" s="7">
        <v>8.2887355374242688E-2</v>
      </c>
      <c r="Q4" s="7">
        <v>1.9025152490887078E-2</v>
      </c>
      <c r="R4" s="7">
        <v>6.6308524475320691E-3</v>
      </c>
      <c r="S4" s="7">
        <v>1.7676016557306898E-2</v>
      </c>
      <c r="T4" s="7">
        <v>9.5415916725951525E-2</v>
      </c>
      <c r="U4" s="7">
        <v>1.4336310994206385E-2</v>
      </c>
      <c r="V4" s="7">
        <v>3.7184602537309705E-3</v>
      </c>
      <c r="W4" s="8">
        <v>4.1001872362094764E-3</v>
      </c>
      <c r="X4" s="8">
        <v>4.1440168098122351E-4</v>
      </c>
      <c r="Y4" s="9"/>
      <c r="Z4" s="9"/>
    </row>
    <row r="5" spans="1:26" s="38" customFormat="1" ht="12">
      <c r="A5" s="11" t="str">
        <f>'[1]% Recovery'!B8</f>
        <v>Ab + Ac-225 DOTA @ 4 h</v>
      </c>
      <c r="B5" s="12">
        <v>0.18576359844897938</v>
      </c>
      <c r="C5" s="12">
        <v>0.13244121646523122</v>
      </c>
      <c r="D5" s="12">
        <v>7.0529360688530759E-2</v>
      </c>
      <c r="E5" s="12">
        <v>0.10943499243405426</v>
      </c>
      <c r="F5" s="12">
        <v>0.1150791283785972</v>
      </c>
      <c r="G5" s="12">
        <v>0.950094676212491</v>
      </c>
      <c r="H5" s="12">
        <v>0.23194329188891202</v>
      </c>
      <c r="I5" s="12">
        <v>2.7765465183039198E-2</v>
      </c>
      <c r="J5" s="13">
        <v>2.9325760628353348E-2</v>
      </c>
      <c r="K5" s="13">
        <v>7.2469365492985743E-2</v>
      </c>
      <c r="L5" s="9"/>
      <c r="M5" s="9"/>
      <c r="O5" s="14">
        <v>7.3450167169899133E-2</v>
      </c>
      <c r="P5" s="12">
        <v>0.10783666899808435</v>
      </c>
      <c r="Q5" s="12">
        <v>1.5995071486821447E-2</v>
      </c>
      <c r="R5" s="12">
        <v>3.738149625897777E-2</v>
      </c>
      <c r="S5" s="12">
        <v>1.8214234808381375E-2</v>
      </c>
      <c r="T5" s="12">
        <v>0.33082992950847112</v>
      </c>
      <c r="U5" s="12">
        <v>8.9466328997952857E-2</v>
      </c>
      <c r="V5" s="12">
        <v>2.68095843950856E-3</v>
      </c>
      <c r="W5" s="13">
        <v>2.3282175308166455E-3</v>
      </c>
      <c r="X5" s="13">
        <v>1.101811480499091E-2</v>
      </c>
      <c r="Y5" s="9"/>
      <c r="Z5" s="9"/>
    </row>
    <row r="6" spans="1:26" s="38" customFormat="1" ht="12">
      <c r="A6" s="39" t="str">
        <f>'[1]% Recovery'!B9</f>
        <v>Ab + Ac-225 DOTA @ 1 d</v>
      </c>
      <c r="B6" s="12">
        <v>2.4184417272278897E-2</v>
      </c>
      <c r="C6" s="12">
        <v>3.7746107797647713E-2</v>
      </c>
      <c r="D6" s="12">
        <v>4.0226943397849463E-2</v>
      </c>
      <c r="E6" s="12">
        <v>0.10203156504942061</v>
      </c>
      <c r="F6" s="12">
        <v>0.12428149674750384</v>
      </c>
      <c r="G6" s="12">
        <v>1.189876600609598</v>
      </c>
      <c r="H6" s="12">
        <v>0.28241241029932385</v>
      </c>
      <c r="I6" s="12">
        <v>2.9426596537105092E-2</v>
      </c>
      <c r="J6" s="13">
        <v>3.0685297878156607E-2</v>
      </c>
      <c r="K6" s="15" t="e">
        <v>#DIV/0!</v>
      </c>
      <c r="L6" s="9"/>
      <c r="M6" s="9"/>
      <c r="O6" s="14">
        <v>1.0455616598239126E-2</v>
      </c>
      <c r="P6" s="12">
        <v>8.9898697217162312E-3</v>
      </c>
      <c r="Q6" s="12">
        <v>6.3692001755114884E-3</v>
      </c>
      <c r="R6" s="12">
        <v>5.3240581936660751E-2</v>
      </c>
      <c r="S6" s="12">
        <v>3.305578268937117E-2</v>
      </c>
      <c r="T6" s="12">
        <v>0.60439332598569828</v>
      </c>
      <c r="U6" s="12">
        <v>1.1559565101671599E-2</v>
      </c>
      <c r="V6" s="12">
        <v>2.7634001411107338E-3</v>
      </c>
      <c r="W6" s="13">
        <v>1.844937252234554E-3</v>
      </c>
      <c r="X6" s="15" t="e">
        <v>#DIV/0!</v>
      </c>
      <c r="Y6" s="9"/>
      <c r="Z6" s="9"/>
    </row>
    <row r="7" spans="1:26" s="38" customFormat="1" ht="12">
      <c r="A7" s="39" t="str">
        <f>'[1]% Recovery'!B10</f>
        <v>Ab + Ac-225 DOTA @ 6 d</v>
      </c>
      <c r="B7" s="12">
        <v>1.649755258889077E-3</v>
      </c>
      <c r="C7" s="12">
        <v>3.1525287663286515E-2</v>
      </c>
      <c r="D7" s="12">
        <v>1.8623709703158124E-2</v>
      </c>
      <c r="E7" s="12">
        <v>1.5480260205877991E-2</v>
      </c>
      <c r="F7" s="12">
        <v>3.4534003910843131E-2</v>
      </c>
      <c r="G7" s="12">
        <v>1.7969905614935406</v>
      </c>
      <c r="H7" s="12">
        <v>0.22767421709539626</v>
      </c>
      <c r="I7" s="12">
        <v>1.4818959361045528E-2</v>
      </c>
      <c r="J7" s="13">
        <v>2.0586001678718008E-2</v>
      </c>
      <c r="K7" s="13">
        <v>8.6905012805742518E-2</v>
      </c>
      <c r="L7" s="9"/>
      <c r="M7" s="9"/>
      <c r="O7" s="14">
        <v>1.9810891078242326E-4</v>
      </c>
      <c r="P7" s="12">
        <v>6.1290564546493068E-3</v>
      </c>
      <c r="Q7" s="12">
        <v>8.6716221275765486E-3</v>
      </c>
      <c r="R7" s="12">
        <v>1.814400959409399E-3</v>
      </c>
      <c r="S7" s="12">
        <v>1.8074715192118039E-3</v>
      </c>
      <c r="T7" s="12">
        <v>0.91145819076704671</v>
      </c>
      <c r="U7" s="12">
        <v>2.0433301834136889E-2</v>
      </c>
      <c r="V7" s="12">
        <v>1.8082770616924455E-3</v>
      </c>
      <c r="W7" s="13">
        <v>3.2726262334493701E-4</v>
      </c>
      <c r="X7" s="13">
        <v>6.715922175872259E-2</v>
      </c>
      <c r="Y7" s="9"/>
      <c r="Z7" s="9"/>
    </row>
    <row r="8" spans="1:26" s="38" customFormat="1" ht="12.75" thickBot="1">
      <c r="A8" s="40" t="str">
        <f>'[1]% Recovery'!B11</f>
        <v>Ab + Ac-225 DOTA @ 10 d</v>
      </c>
      <c r="B8" s="16">
        <v>6.8052596874755057E-4</v>
      </c>
      <c r="C8" s="16">
        <v>1.5890627323728753E-2</v>
      </c>
      <c r="D8" s="16">
        <v>2.0914648883886805E-2</v>
      </c>
      <c r="E8" s="16">
        <v>2.5118111616447319E-2</v>
      </c>
      <c r="F8" s="16">
        <v>3.0348438988576171E-2</v>
      </c>
      <c r="G8" s="16">
        <v>1.7564076541956004</v>
      </c>
      <c r="H8" s="16">
        <v>0.25474437995585547</v>
      </c>
      <c r="I8" s="16">
        <v>1.4298343429443453E-2</v>
      </c>
      <c r="J8" s="17">
        <v>2.072069845947316E-2</v>
      </c>
      <c r="K8" s="17">
        <v>6.9432800914612527E-2</v>
      </c>
      <c r="L8" s="9"/>
      <c r="M8" s="9"/>
      <c r="O8" s="18">
        <v>2.0556536772992399E-4</v>
      </c>
      <c r="P8" s="16">
        <v>1.3647930191114982E-3</v>
      </c>
      <c r="Q8" s="16">
        <v>4.5122162635794563E-3</v>
      </c>
      <c r="R8" s="16">
        <v>8.6112768101533448E-3</v>
      </c>
      <c r="S8" s="16">
        <v>6.2424438536633946E-3</v>
      </c>
      <c r="T8" s="16">
        <v>0.66152846315599911</v>
      </c>
      <c r="U8" s="16">
        <v>1.961910178707197E-2</v>
      </c>
      <c r="V8" s="16">
        <v>1.3014366473000512E-3</v>
      </c>
      <c r="W8" s="17">
        <v>1.5153137222676278E-3</v>
      </c>
      <c r="X8" s="17">
        <v>2.4297683790140526E-2</v>
      </c>
      <c r="Y8" s="9"/>
      <c r="Z8" s="9"/>
    </row>
    <row r="9" spans="1:26" s="37" customFormat="1" ht="12.75" thickBot="1">
      <c r="K9" s="41"/>
      <c r="L9" s="41"/>
      <c r="M9" s="41"/>
      <c r="Y9" s="41"/>
      <c r="Z9" s="41"/>
    </row>
    <row r="10" spans="1:26" s="37" customFormat="1" ht="12.75" thickBot="1">
      <c r="A10" s="19" t="str">
        <f t="shared" ref="A10:K10" si="1">A3</f>
        <v>Group</v>
      </c>
      <c r="B10" s="20" t="str">
        <f t="shared" si="1"/>
        <v>Blood</v>
      </c>
      <c r="C10" s="20" t="str">
        <f t="shared" si="1"/>
        <v>Thymus</v>
      </c>
      <c r="D10" s="20" t="str">
        <f t="shared" si="1"/>
        <v>Heart</v>
      </c>
      <c r="E10" s="20" t="str">
        <f t="shared" si="1"/>
        <v>Lungs</v>
      </c>
      <c r="F10" s="20" t="str">
        <f t="shared" si="1"/>
        <v>Kidneys</v>
      </c>
      <c r="G10" s="20" t="str">
        <f t="shared" si="1"/>
        <v>Spleen</v>
      </c>
      <c r="H10" s="20" t="str">
        <f t="shared" si="1"/>
        <v>Liver</v>
      </c>
      <c r="I10" s="20" t="str">
        <f t="shared" si="1"/>
        <v>ART</v>
      </c>
      <c r="J10" s="21" t="str">
        <f t="shared" si="1"/>
        <v>Carcass</v>
      </c>
      <c r="K10" s="21" t="str">
        <f t="shared" si="1"/>
        <v>Tumor</v>
      </c>
      <c r="L10" s="22"/>
      <c r="M10" s="22"/>
      <c r="O10" s="23" t="str">
        <f t="shared" ref="O10:X10" si="2">O3</f>
        <v>Blood</v>
      </c>
      <c r="P10" s="20" t="str">
        <f t="shared" si="2"/>
        <v>Thymus</v>
      </c>
      <c r="Q10" s="20" t="str">
        <f t="shared" si="2"/>
        <v>Heart</v>
      </c>
      <c r="R10" s="20" t="str">
        <f t="shared" si="2"/>
        <v>Lungs</v>
      </c>
      <c r="S10" s="20" t="str">
        <f t="shared" si="2"/>
        <v>Kidneys</v>
      </c>
      <c r="T10" s="20" t="str">
        <f t="shared" si="2"/>
        <v>Spleen</v>
      </c>
      <c r="U10" s="20" t="str">
        <f t="shared" si="2"/>
        <v>Liver</v>
      </c>
      <c r="V10" s="20" t="str">
        <f t="shared" si="2"/>
        <v>ART</v>
      </c>
      <c r="W10" s="21" t="str">
        <f t="shared" si="2"/>
        <v>Carcass</v>
      </c>
      <c r="X10" s="21" t="str">
        <f t="shared" si="2"/>
        <v>Tumor</v>
      </c>
      <c r="Y10" s="22"/>
      <c r="Z10" s="22"/>
    </row>
    <row r="11" spans="1:26" s="37" customFormat="1" ht="12">
      <c r="A11" s="6" t="str">
        <f>A4</f>
        <v>Ab + Ac-225 DOTA @ 1 h</v>
      </c>
      <c r="B11" s="24">
        <f t="shared" ref="B11:K15" si="3">B4*100</f>
        <v>24.728396362008862</v>
      </c>
      <c r="C11" s="24">
        <f t="shared" si="3"/>
        <v>17.120158689234088</v>
      </c>
      <c r="D11" s="24">
        <f t="shared" si="3"/>
        <v>9.5882593715484248</v>
      </c>
      <c r="E11" s="24">
        <f t="shared" si="3"/>
        <v>13.319939096603825</v>
      </c>
      <c r="F11" s="24">
        <f t="shared" si="3"/>
        <v>14.128432884323658</v>
      </c>
      <c r="G11" s="24">
        <f t="shared" si="3"/>
        <v>66.241115937962221</v>
      </c>
      <c r="H11" s="24">
        <f t="shared" si="3"/>
        <v>18.258713377699564</v>
      </c>
      <c r="I11" s="24">
        <f t="shared" si="3"/>
        <v>1.5560484277461173</v>
      </c>
      <c r="J11" s="25">
        <f t="shared" si="3"/>
        <v>3.1078773695020394</v>
      </c>
      <c r="K11" s="25">
        <f t="shared" si="3"/>
        <v>2.599155520449048</v>
      </c>
      <c r="L11" s="26"/>
      <c r="M11" s="26"/>
      <c r="O11" s="27">
        <f t="shared" ref="O11:X15" si="4">O4*100</f>
        <v>0.63206231783778832</v>
      </c>
      <c r="P11" s="24">
        <f t="shared" si="4"/>
        <v>8.2887355374242695</v>
      </c>
      <c r="Q11" s="24">
        <f t="shared" si="4"/>
        <v>1.9025152490887078</v>
      </c>
      <c r="R11" s="24">
        <f t="shared" si="4"/>
        <v>0.66308524475320696</v>
      </c>
      <c r="S11" s="24">
        <f t="shared" si="4"/>
        <v>1.7676016557306897</v>
      </c>
      <c r="T11" s="24">
        <f t="shared" si="4"/>
        <v>9.5415916725951533</v>
      </c>
      <c r="U11" s="24">
        <f t="shared" si="4"/>
        <v>1.4336310994206385</v>
      </c>
      <c r="V11" s="24">
        <f t="shared" si="4"/>
        <v>0.37184602537309708</v>
      </c>
      <c r="W11" s="25">
        <f t="shared" si="4"/>
        <v>0.41001872362094766</v>
      </c>
      <c r="X11" s="25">
        <f t="shared" si="4"/>
        <v>4.144016809812235E-2</v>
      </c>
      <c r="Y11" s="26"/>
      <c r="Z11" s="26"/>
    </row>
    <row r="12" spans="1:26" s="37" customFormat="1" ht="12">
      <c r="A12" s="11" t="str">
        <f>A5</f>
        <v>Ab + Ac-225 DOTA @ 4 h</v>
      </c>
      <c r="B12" s="28">
        <f t="shared" si="3"/>
        <v>18.576359844897937</v>
      </c>
      <c r="C12" s="28">
        <f t="shared" si="3"/>
        <v>13.244121646523121</v>
      </c>
      <c r="D12" s="28">
        <f t="shared" si="3"/>
        <v>7.052936068853076</v>
      </c>
      <c r="E12" s="28">
        <f t="shared" si="3"/>
        <v>10.943499243405427</v>
      </c>
      <c r="F12" s="28">
        <f t="shared" si="3"/>
        <v>11.50791283785972</v>
      </c>
      <c r="G12" s="28">
        <f t="shared" si="3"/>
        <v>95.009467621249101</v>
      </c>
      <c r="H12" s="28">
        <f t="shared" si="3"/>
        <v>23.194329188891203</v>
      </c>
      <c r="I12" s="28">
        <f t="shared" si="3"/>
        <v>2.77654651830392</v>
      </c>
      <c r="J12" s="29">
        <f t="shared" si="3"/>
        <v>2.9325760628353348</v>
      </c>
      <c r="K12" s="29">
        <f t="shared" si="3"/>
        <v>7.2469365492985744</v>
      </c>
      <c r="L12" s="26"/>
      <c r="M12" s="26"/>
      <c r="O12" s="30">
        <f t="shared" si="4"/>
        <v>7.345016716989913</v>
      </c>
      <c r="P12" s="28">
        <f t="shared" si="4"/>
        <v>10.783666899808434</v>
      </c>
      <c r="Q12" s="28">
        <f t="shared" si="4"/>
        <v>1.5995071486821448</v>
      </c>
      <c r="R12" s="28">
        <f t="shared" si="4"/>
        <v>3.7381496258977771</v>
      </c>
      <c r="S12" s="28">
        <f t="shared" si="4"/>
        <v>1.8214234808381375</v>
      </c>
      <c r="T12" s="28">
        <f t="shared" si="4"/>
        <v>33.082992950847114</v>
      </c>
      <c r="U12" s="28">
        <f t="shared" si="4"/>
        <v>8.9466328997952864</v>
      </c>
      <c r="V12" s="28">
        <f t="shared" si="4"/>
        <v>0.26809584395085601</v>
      </c>
      <c r="W12" s="29">
        <f t="shared" si="4"/>
        <v>0.23282175308166456</v>
      </c>
      <c r="X12" s="29">
        <f t="shared" si="4"/>
        <v>1.1018114804990911</v>
      </c>
      <c r="Y12" s="26"/>
      <c r="Z12" s="26"/>
    </row>
    <row r="13" spans="1:26" s="37" customFormat="1" ht="12">
      <c r="A13" s="39" t="str">
        <f>A6</f>
        <v>Ab + Ac-225 DOTA @ 1 d</v>
      </c>
      <c r="B13" s="28">
        <f t="shared" si="3"/>
        <v>2.4184417272278895</v>
      </c>
      <c r="C13" s="28">
        <f t="shared" si="3"/>
        <v>3.7746107797647714</v>
      </c>
      <c r="D13" s="28">
        <f t="shared" si="3"/>
        <v>4.0226943397849464</v>
      </c>
      <c r="E13" s="28">
        <f t="shared" si="3"/>
        <v>10.203156504942061</v>
      </c>
      <c r="F13" s="28">
        <f t="shared" si="3"/>
        <v>12.428149674750385</v>
      </c>
      <c r="G13" s="28">
        <f t="shared" si="3"/>
        <v>118.9876600609598</v>
      </c>
      <c r="H13" s="28">
        <f t="shared" si="3"/>
        <v>28.241241029932386</v>
      </c>
      <c r="I13" s="28">
        <f t="shared" si="3"/>
        <v>2.9426596537105092</v>
      </c>
      <c r="J13" s="29">
        <f t="shared" si="3"/>
        <v>3.0685297878156605</v>
      </c>
      <c r="K13" s="31" t="e">
        <f t="shared" si="3"/>
        <v>#DIV/0!</v>
      </c>
      <c r="L13" s="26"/>
      <c r="M13" s="26"/>
      <c r="O13" s="30">
        <f t="shared" si="4"/>
        <v>1.0455616598239126</v>
      </c>
      <c r="P13" s="28">
        <f t="shared" si="4"/>
        <v>0.89898697217162316</v>
      </c>
      <c r="Q13" s="28">
        <f t="shared" si="4"/>
        <v>0.6369200175511488</v>
      </c>
      <c r="R13" s="28">
        <f t="shared" si="4"/>
        <v>5.3240581936660751</v>
      </c>
      <c r="S13" s="28">
        <f t="shared" si="4"/>
        <v>3.3055782689371171</v>
      </c>
      <c r="T13" s="28">
        <f t="shared" si="4"/>
        <v>60.439332598569827</v>
      </c>
      <c r="U13" s="28">
        <f t="shared" si="4"/>
        <v>1.1559565101671598</v>
      </c>
      <c r="V13" s="28">
        <f t="shared" si="4"/>
        <v>0.2763400141110734</v>
      </c>
      <c r="W13" s="29">
        <f t="shared" si="4"/>
        <v>0.18449372522345542</v>
      </c>
      <c r="X13" s="31" t="e">
        <f t="shared" si="4"/>
        <v>#DIV/0!</v>
      </c>
      <c r="Y13" s="26"/>
      <c r="Z13" s="26"/>
    </row>
    <row r="14" spans="1:26" s="37" customFormat="1" ht="12">
      <c r="A14" s="39" t="str">
        <f>A7</f>
        <v>Ab + Ac-225 DOTA @ 6 d</v>
      </c>
      <c r="B14" s="28">
        <f t="shared" si="3"/>
        <v>0.16497552588890771</v>
      </c>
      <c r="C14" s="28">
        <f t="shared" si="3"/>
        <v>3.1525287663286514</v>
      </c>
      <c r="D14" s="28">
        <f t="shared" si="3"/>
        <v>1.8623709703158124</v>
      </c>
      <c r="E14" s="28">
        <f t="shared" si="3"/>
        <v>1.5480260205877991</v>
      </c>
      <c r="F14" s="28">
        <f t="shared" si="3"/>
        <v>3.4534003910843132</v>
      </c>
      <c r="G14" s="28">
        <f t="shared" si="3"/>
        <v>179.69905614935408</v>
      </c>
      <c r="H14" s="28">
        <f t="shared" si="3"/>
        <v>22.767421709539626</v>
      </c>
      <c r="I14" s="28">
        <f t="shared" si="3"/>
        <v>1.4818959361045527</v>
      </c>
      <c r="J14" s="29">
        <f t="shared" si="3"/>
        <v>2.0586001678718007</v>
      </c>
      <c r="K14" s="29">
        <f t="shared" si="3"/>
        <v>8.6905012805742512</v>
      </c>
      <c r="L14" s="26"/>
      <c r="M14" s="26"/>
      <c r="O14" s="30">
        <f t="shared" si="4"/>
        <v>1.9810891078242326E-2</v>
      </c>
      <c r="P14" s="28">
        <f t="shared" si="4"/>
        <v>0.61290564546493065</v>
      </c>
      <c r="Q14" s="28">
        <f t="shared" si="4"/>
        <v>0.86716221275765482</v>
      </c>
      <c r="R14" s="28">
        <f t="shared" si="4"/>
        <v>0.18144009594093991</v>
      </c>
      <c r="S14" s="28">
        <f t="shared" si="4"/>
        <v>0.1807471519211804</v>
      </c>
      <c r="T14" s="28">
        <f t="shared" si="4"/>
        <v>91.145819076704669</v>
      </c>
      <c r="U14" s="28">
        <f t="shared" si="4"/>
        <v>2.0433301834136888</v>
      </c>
      <c r="V14" s="28">
        <f t="shared" si="4"/>
        <v>0.18082770616924454</v>
      </c>
      <c r="W14" s="29">
        <f t="shared" si="4"/>
        <v>3.2726262334493703E-2</v>
      </c>
      <c r="X14" s="29">
        <f t="shared" si="4"/>
        <v>6.7159221758722589</v>
      </c>
      <c r="Y14" s="26"/>
      <c r="Z14" s="26"/>
    </row>
    <row r="15" spans="1:26" s="37" customFormat="1" ht="12.75" thickBot="1">
      <c r="A15" s="40" t="str">
        <f>A8</f>
        <v>Ab + Ac-225 DOTA @ 10 d</v>
      </c>
      <c r="B15" s="32">
        <f t="shared" si="3"/>
        <v>6.8052596874755053E-2</v>
      </c>
      <c r="C15" s="32">
        <f t="shared" si="3"/>
        <v>1.5890627323728752</v>
      </c>
      <c r="D15" s="32">
        <f t="shared" si="3"/>
        <v>2.0914648883886806</v>
      </c>
      <c r="E15" s="32">
        <f t="shared" si="3"/>
        <v>2.5118111616447321</v>
      </c>
      <c r="F15" s="32">
        <f t="shared" si="3"/>
        <v>3.0348438988576172</v>
      </c>
      <c r="G15" s="32">
        <f t="shared" si="3"/>
        <v>175.64076541956004</v>
      </c>
      <c r="H15" s="32">
        <f t="shared" si="3"/>
        <v>25.474437995585546</v>
      </c>
      <c r="I15" s="32">
        <f t="shared" si="3"/>
        <v>1.4298343429443452</v>
      </c>
      <c r="J15" s="33">
        <f t="shared" si="3"/>
        <v>2.0720698459473161</v>
      </c>
      <c r="K15" s="33">
        <f t="shared" si="3"/>
        <v>6.9432800914612525</v>
      </c>
      <c r="L15" s="26"/>
      <c r="M15" s="26"/>
      <c r="O15" s="34">
        <f t="shared" si="4"/>
        <v>2.05565367729924E-2</v>
      </c>
      <c r="P15" s="32">
        <f t="shared" si="4"/>
        <v>0.13647930191114982</v>
      </c>
      <c r="Q15" s="32">
        <f t="shared" si="4"/>
        <v>0.4512216263579456</v>
      </c>
      <c r="R15" s="32">
        <f t="shared" si="4"/>
        <v>0.86112768101533443</v>
      </c>
      <c r="S15" s="32">
        <f t="shared" si="4"/>
        <v>0.62424438536633942</v>
      </c>
      <c r="T15" s="32">
        <f t="shared" si="4"/>
        <v>66.152846315599916</v>
      </c>
      <c r="U15" s="32">
        <f t="shared" si="4"/>
        <v>1.9619101787071971</v>
      </c>
      <c r="V15" s="32">
        <f t="shared" si="4"/>
        <v>0.13014366473000513</v>
      </c>
      <c r="W15" s="33">
        <f t="shared" si="4"/>
        <v>0.15153137222676277</v>
      </c>
      <c r="X15" s="33">
        <f t="shared" si="4"/>
        <v>2.4297683790140527</v>
      </c>
      <c r="Y15" s="26"/>
      <c r="Z15" s="26"/>
    </row>
    <row r="16" spans="1:26" s="37" customFormat="1" ht="12"/>
    <row r="17" s="37" customFormat="1" ht="12"/>
    <row r="18" s="37" customFormat="1" ht="12"/>
    <row r="19" s="37" customFormat="1" ht="12"/>
    <row r="20" s="37" customFormat="1" ht="12"/>
    <row r="21" s="37" customFormat="1" ht="12"/>
    <row r="22" s="37" customFormat="1" ht="12"/>
    <row r="23" s="37" customFormat="1" ht="12"/>
    <row r="24" s="37" customFormat="1" ht="12"/>
    <row r="25" s="37" customFormat="1" ht="12"/>
    <row r="26" s="37" customFormat="1" ht="12"/>
    <row r="27" s="37" customFormat="1" ht="12"/>
    <row r="28" s="37" customFormat="1" ht="12"/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Z28"/>
  <sheetViews>
    <sheetView showGridLines="0" zoomScale="110" zoomScaleNormal="110" zoomScalePageLayoutView="110" workbookViewId="0">
      <selection activeCell="A20" sqref="A20"/>
    </sheetView>
  </sheetViews>
  <sheetFormatPr defaultColWidth="8.875" defaultRowHeight="11.25"/>
  <cols>
    <col min="1" max="1" width="24.125" style="42" bestFit="1" customWidth="1"/>
    <col min="2" max="13" width="7.625" style="42" customWidth="1"/>
    <col min="14" max="16" width="8.875" style="42"/>
    <col min="17" max="21" width="7.625" style="42" customWidth="1"/>
    <col min="22" max="22" width="8.875" style="42"/>
    <col min="23" max="23" width="9" style="42" customWidth="1"/>
    <col min="24" max="16384" width="8.875" style="42"/>
  </cols>
  <sheetData>
    <row r="2" spans="1:26" s="36" customFormat="1" ht="12.75" thickBot="1">
      <c r="A2" s="35" t="str">
        <f>'[2]% Avg'!$B$1</f>
        <v>Ab + Ac-227 DOTA</v>
      </c>
      <c r="B2" s="35" t="s">
        <v>0</v>
      </c>
      <c r="O2" s="35" t="s">
        <v>1</v>
      </c>
    </row>
    <row r="3" spans="1:26" s="37" customFormat="1" ht="12.75" thickBot="1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3" t="s">
        <v>11</v>
      </c>
      <c r="K3" s="3" t="s">
        <v>12</v>
      </c>
      <c r="L3" s="4"/>
      <c r="M3" s="4"/>
      <c r="O3" s="5" t="str">
        <f t="shared" ref="O3:X3" si="0">B3</f>
        <v>Blood</v>
      </c>
      <c r="P3" s="2" t="str">
        <f t="shared" si="0"/>
        <v>Thymus</v>
      </c>
      <c r="Q3" s="2" t="str">
        <f t="shared" si="0"/>
        <v>Heart</v>
      </c>
      <c r="R3" s="2" t="str">
        <f t="shared" si="0"/>
        <v>Lungs</v>
      </c>
      <c r="S3" s="2" t="str">
        <f t="shared" si="0"/>
        <v>Kidneys</v>
      </c>
      <c r="T3" s="2" t="str">
        <f t="shared" si="0"/>
        <v>Spleen</v>
      </c>
      <c r="U3" s="2" t="str">
        <f t="shared" si="0"/>
        <v>Liver</v>
      </c>
      <c r="V3" s="2" t="str">
        <f t="shared" si="0"/>
        <v>ART</v>
      </c>
      <c r="W3" s="3" t="str">
        <f t="shared" si="0"/>
        <v>Carcass</v>
      </c>
      <c r="X3" s="3" t="str">
        <f t="shared" si="0"/>
        <v>Tumor</v>
      </c>
      <c r="Y3" s="4"/>
      <c r="Z3" s="4"/>
    </row>
    <row r="4" spans="1:26" s="38" customFormat="1" ht="12">
      <c r="A4" s="6" t="str">
        <f>'[2]% Recovery'!B7</f>
        <v>Ab + Ac-227 DOTA @ 1 h</v>
      </c>
      <c r="B4" s="7">
        <v>0.32029610423097737</v>
      </c>
      <c r="C4" s="7">
        <v>0.10644653217238809</v>
      </c>
      <c r="D4" s="7">
        <v>9.3562517737576137E-2</v>
      </c>
      <c r="E4" s="7">
        <v>0.15256241690916772</v>
      </c>
      <c r="F4" s="7">
        <v>0.12929868415254328</v>
      </c>
      <c r="G4" s="7">
        <v>0.48776162189872552</v>
      </c>
      <c r="H4" s="7">
        <v>0.18575315695386582</v>
      </c>
      <c r="I4" s="7">
        <v>1.565553822635923E-2</v>
      </c>
      <c r="J4" s="8">
        <v>2.4996340548989898E-2</v>
      </c>
      <c r="K4" s="8">
        <v>2.0785731652140541E-2</v>
      </c>
      <c r="L4" s="9"/>
      <c r="M4" s="9"/>
      <c r="O4" s="10">
        <v>6.8089579836620598E-3</v>
      </c>
      <c r="P4" s="7">
        <v>2.2973820657723368E-2</v>
      </c>
      <c r="Q4" s="7">
        <v>5.4593538588695381E-3</v>
      </c>
      <c r="R4" s="7">
        <v>4.7264510337176619E-3</v>
      </c>
      <c r="S4" s="7">
        <v>8.1813122665780873E-3</v>
      </c>
      <c r="T4" s="7">
        <v>5.8030951402364986E-2</v>
      </c>
      <c r="U4" s="7">
        <v>1.9362465607955556E-2</v>
      </c>
      <c r="V4" s="7">
        <v>1.5947401609291453E-3</v>
      </c>
      <c r="W4" s="8">
        <v>2.6403058935484136E-3</v>
      </c>
      <c r="X4" s="8">
        <v>1.8134307265172515E-2</v>
      </c>
      <c r="Y4" s="9"/>
      <c r="Z4" s="9"/>
    </row>
    <row r="5" spans="1:26" s="38" customFormat="1" ht="12">
      <c r="A5" s="11" t="str">
        <f>'[2]% Recovery'!B8</f>
        <v>Ab + Ac-227 DOTA @ 4 h</v>
      </c>
      <c r="B5" s="12">
        <v>0.16499781925434562</v>
      </c>
      <c r="C5" s="12">
        <v>7.0863014516824419E-2</v>
      </c>
      <c r="D5" s="12">
        <v>6.9070021568706744E-2</v>
      </c>
      <c r="E5" s="12">
        <v>9.9825924860589568E-2</v>
      </c>
      <c r="F5" s="12">
        <v>0.11334900271360654</v>
      </c>
      <c r="G5" s="12">
        <v>0.42160196891951229</v>
      </c>
      <c r="H5" s="12">
        <v>0.19758487554561133</v>
      </c>
      <c r="I5" s="12">
        <v>2.8348588173673975E-2</v>
      </c>
      <c r="J5" s="13">
        <v>2.8154741694983911E-2</v>
      </c>
      <c r="K5" s="13">
        <v>0.1221500647182719</v>
      </c>
      <c r="L5" s="9"/>
      <c r="M5" s="9"/>
      <c r="O5" s="14">
        <v>1.3304041675051856E-2</v>
      </c>
      <c r="P5" s="12">
        <v>1.2029683000655985E-2</v>
      </c>
      <c r="Q5" s="12">
        <v>2.3843303422069442E-2</v>
      </c>
      <c r="R5" s="12">
        <v>9.7817435178160113E-3</v>
      </c>
      <c r="S5" s="12">
        <v>2.0730810616181906E-2</v>
      </c>
      <c r="T5" s="12">
        <v>6.4334793040217095E-2</v>
      </c>
      <c r="U5" s="12">
        <v>4.4782085850386608E-2</v>
      </c>
      <c r="V5" s="12">
        <v>2.736238621386881E-3</v>
      </c>
      <c r="W5" s="13">
        <v>6.1248239405050492E-4</v>
      </c>
      <c r="X5" s="13">
        <v>8.4106034681791161E-2</v>
      </c>
      <c r="Y5" s="9"/>
      <c r="Z5" s="9"/>
    </row>
    <row r="6" spans="1:26" s="38" customFormat="1" ht="12">
      <c r="A6" s="39" t="str">
        <f>'[2]% Recovery'!B9</f>
        <v>Ab + Ac-227 DOTA @ 1 d</v>
      </c>
      <c r="B6" s="12">
        <v>1.2054213753305379E-2</v>
      </c>
      <c r="C6" s="12">
        <v>0.1487932032798526</v>
      </c>
      <c r="D6" s="12">
        <v>4.538569159939073E-2</v>
      </c>
      <c r="E6" s="12">
        <v>7.5664777560518856E-2</v>
      </c>
      <c r="F6" s="12">
        <v>7.6521781092578678E-2</v>
      </c>
      <c r="G6" s="12">
        <v>0.62003466962832088</v>
      </c>
      <c r="H6" s="12">
        <v>0.29047092037996941</v>
      </c>
      <c r="I6" s="12">
        <v>2.5020089771002316E-2</v>
      </c>
      <c r="J6" s="13">
        <v>3.0306669522527207E-2</v>
      </c>
      <c r="K6" s="13">
        <v>0.4057454422182632</v>
      </c>
      <c r="L6" s="9"/>
      <c r="M6" s="9"/>
      <c r="O6" s="14">
        <v>1.4620704621173836E-3</v>
      </c>
      <c r="P6" s="12">
        <v>3.6773398756347948E-2</v>
      </c>
      <c r="Q6" s="12">
        <v>3.4697947654666874E-3</v>
      </c>
      <c r="R6" s="12">
        <v>2.5383154438630769E-2</v>
      </c>
      <c r="S6" s="12">
        <v>1.9204105265651038E-2</v>
      </c>
      <c r="T6" s="12">
        <v>0.19015241403425859</v>
      </c>
      <c r="U6" s="12">
        <v>4.8477327451713029E-2</v>
      </c>
      <c r="V6" s="12">
        <v>6.1315540830332313E-3</v>
      </c>
      <c r="W6" s="13">
        <v>4.4473328049492574E-3</v>
      </c>
      <c r="X6" s="13">
        <v>0.2937962501309419</v>
      </c>
      <c r="Y6" s="9"/>
      <c r="Z6" s="9"/>
    </row>
    <row r="7" spans="1:26" s="38" customFormat="1" ht="12">
      <c r="A7" s="39" t="str">
        <f>'[2]% Recovery'!B10</f>
        <v>Ab + Ac-227 DOTA @ 6 d</v>
      </c>
      <c r="B7" s="12">
        <v>7.4015660561149146E-4</v>
      </c>
      <c r="C7" s="12">
        <v>1.1952036555230028E-2</v>
      </c>
      <c r="D7" s="12">
        <v>1.554593817033042E-2</v>
      </c>
      <c r="E7" s="12">
        <v>1.2441414321114369E-2</v>
      </c>
      <c r="F7" s="12">
        <v>3.3838744583395967E-2</v>
      </c>
      <c r="G7" s="12">
        <v>0.70142986155597553</v>
      </c>
      <c r="H7" s="12">
        <v>0.20193431254704677</v>
      </c>
      <c r="I7" s="12">
        <v>1.2534338255987569E-2</v>
      </c>
      <c r="J7" s="13">
        <v>2.2323554896134717E-2</v>
      </c>
      <c r="K7" s="13">
        <v>7.8537089015243228E-2</v>
      </c>
      <c r="L7" s="9"/>
      <c r="M7" s="9"/>
      <c r="O7" s="14">
        <v>1.520794303887026E-4</v>
      </c>
      <c r="P7" s="12">
        <v>9.2686345558543205E-3</v>
      </c>
      <c r="Q7" s="12">
        <v>4.2069920075122778E-3</v>
      </c>
      <c r="R7" s="12">
        <v>2.1666976122316044E-3</v>
      </c>
      <c r="S7" s="12">
        <v>5.2756695633405712E-4</v>
      </c>
      <c r="T7" s="12">
        <v>0.17552769569144414</v>
      </c>
      <c r="U7" s="12">
        <v>1.8792831725841327E-2</v>
      </c>
      <c r="V7" s="12">
        <v>1.8443969712842849E-3</v>
      </c>
      <c r="W7" s="13">
        <v>2.5103432918084454E-3</v>
      </c>
      <c r="X7" s="13">
        <v>2.8463006662613293E-2</v>
      </c>
      <c r="Y7" s="9"/>
      <c r="Z7" s="9"/>
    </row>
    <row r="8" spans="1:26" s="38" customFormat="1" ht="12.75" thickBot="1">
      <c r="A8" s="40" t="str">
        <f>'[2]% Recovery'!B11</f>
        <v>Ab + Ac-227 DOTA @ 10 d</v>
      </c>
      <c r="B8" s="16">
        <v>6.2982325554080128E-5</v>
      </c>
      <c r="C8" s="16">
        <v>9.2547237611995889E-3</v>
      </c>
      <c r="D8" s="16">
        <v>1.3356769711682719E-2</v>
      </c>
      <c r="E8" s="16">
        <v>1.4067703833351998E-2</v>
      </c>
      <c r="F8" s="16">
        <v>2.5212710890395812E-2</v>
      </c>
      <c r="G8" s="16">
        <v>0.5971553441407973</v>
      </c>
      <c r="H8" s="16">
        <v>0.20871789303244967</v>
      </c>
      <c r="I8" s="16">
        <v>1.1051348171480435E-2</v>
      </c>
      <c r="J8" s="17">
        <v>2.0349578178236603E-2</v>
      </c>
      <c r="K8" s="17">
        <v>6.4588669444390082E-2</v>
      </c>
      <c r="L8" s="9"/>
      <c r="M8" s="9"/>
      <c r="O8" s="18">
        <v>1.0908858783851045E-4</v>
      </c>
      <c r="P8" s="16">
        <v>9.801278826216276E-3</v>
      </c>
      <c r="Q8" s="16">
        <v>1.5179046578749685E-3</v>
      </c>
      <c r="R8" s="16">
        <v>3.1787995377446556E-3</v>
      </c>
      <c r="S8" s="16">
        <v>3.3181687233454367E-3</v>
      </c>
      <c r="T8" s="16">
        <v>0.18457351670511404</v>
      </c>
      <c r="U8" s="16">
        <v>2.1985045095392865E-2</v>
      </c>
      <c r="V8" s="16">
        <v>1.80187675169573E-4</v>
      </c>
      <c r="W8" s="17">
        <v>8.4239915798365E-4</v>
      </c>
      <c r="X8" s="17">
        <v>2.3352634261550306E-2</v>
      </c>
      <c r="Y8" s="9"/>
      <c r="Z8" s="9"/>
    </row>
    <row r="9" spans="1:26" s="37" customFormat="1" ht="12.75" thickBot="1">
      <c r="K9" s="41"/>
      <c r="L9" s="41"/>
      <c r="M9" s="41"/>
      <c r="Y9" s="41"/>
      <c r="Z9" s="41"/>
    </row>
    <row r="10" spans="1:26" s="37" customFormat="1" ht="12.75" thickBot="1">
      <c r="A10" s="19" t="str">
        <f t="shared" ref="A10:K10" si="1">A3</f>
        <v>Group</v>
      </c>
      <c r="B10" s="20" t="str">
        <f t="shared" si="1"/>
        <v>Blood</v>
      </c>
      <c r="C10" s="20" t="str">
        <f t="shared" si="1"/>
        <v>Thymus</v>
      </c>
      <c r="D10" s="20" t="str">
        <f t="shared" si="1"/>
        <v>Heart</v>
      </c>
      <c r="E10" s="20" t="str">
        <f t="shared" si="1"/>
        <v>Lungs</v>
      </c>
      <c r="F10" s="20" t="str">
        <f t="shared" si="1"/>
        <v>Kidneys</v>
      </c>
      <c r="G10" s="20" t="str">
        <f t="shared" si="1"/>
        <v>Spleen</v>
      </c>
      <c r="H10" s="20" t="str">
        <f t="shared" si="1"/>
        <v>Liver</v>
      </c>
      <c r="I10" s="20" t="str">
        <f t="shared" si="1"/>
        <v>ART</v>
      </c>
      <c r="J10" s="21" t="str">
        <f t="shared" si="1"/>
        <v>Carcass</v>
      </c>
      <c r="K10" s="21" t="str">
        <f t="shared" si="1"/>
        <v>Tumor</v>
      </c>
      <c r="L10" s="22"/>
      <c r="M10" s="22"/>
      <c r="O10" s="23" t="str">
        <f t="shared" ref="O10:X10" si="2">O3</f>
        <v>Blood</v>
      </c>
      <c r="P10" s="20" t="str">
        <f t="shared" si="2"/>
        <v>Thymus</v>
      </c>
      <c r="Q10" s="20" t="str">
        <f t="shared" si="2"/>
        <v>Heart</v>
      </c>
      <c r="R10" s="20" t="str">
        <f t="shared" si="2"/>
        <v>Lungs</v>
      </c>
      <c r="S10" s="20" t="str">
        <f t="shared" si="2"/>
        <v>Kidneys</v>
      </c>
      <c r="T10" s="20" t="str">
        <f t="shared" si="2"/>
        <v>Spleen</v>
      </c>
      <c r="U10" s="20" t="str">
        <f t="shared" si="2"/>
        <v>Liver</v>
      </c>
      <c r="V10" s="20" t="str">
        <f t="shared" si="2"/>
        <v>ART</v>
      </c>
      <c r="W10" s="21" t="str">
        <f t="shared" si="2"/>
        <v>Carcass</v>
      </c>
      <c r="X10" s="21" t="str">
        <f t="shared" si="2"/>
        <v>Tumor</v>
      </c>
      <c r="Y10" s="22"/>
      <c r="Z10" s="22"/>
    </row>
    <row r="11" spans="1:26" s="37" customFormat="1" ht="12">
      <c r="A11" s="6" t="str">
        <f>A4</f>
        <v>Ab + Ac-227 DOTA @ 1 h</v>
      </c>
      <c r="B11" s="24">
        <f t="shared" ref="B11:K15" si="3">B4*100</f>
        <v>32.029610423097736</v>
      </c>
      <c r="C11" s="24">
        <f t="shared" si="3"/>
        <v>10.644653217238808</v>
      </c>
      <c r="D11" s="24">
        <f t="shared" si="3"/>
        <v>9.356251773757613</v>
      </c>
      <c r="E11" s="24">
        <f t="shared" si="3"/>
        <v>15.256241690916772</v>
      </c>
      <c r="F11" s="24">
        <f t="shared" si="3"/>
        <v>12.929868415254328</v>
      </c>
      <c r="G11" s="24">
        <f t="shared" si="3"/>
        <v>48.776162189872551</v>
      </c>
      <c r="H11" s="24">
        <f t="shared" si="3"/>
        <v>18.575315695386582</v>
      </c>
      <c r="I11" s="24">
        <f t="shared" si="3"/>
        <v>1.5655538226359229</v>
      </c>
      <c r="J11" s="25">
        <f t="shared" si="3"/>
        <v>2.4996340548989897</v>
      </c>
      <c r="K11" s="25">
        <f t="shared" si="3"/>
        <v>2.078573165214054</v>
      </c>
      <c r="L11" s="26"/>
      <c r="M11" s="26"/>
      <c r="O11" s="27">
        <f t="shared" ref="O11:X15" si="4">O4*100</f>
        <v>0.68089579836620595</v>
      </c>
      <c r="P11" s="24">
        <f t="shared" si="4"/>
        <v>2.2973820657723367</v>
      </c>
      <c r="Q11" s="24">
        <f t="shared" si="4"/>
        <v>0.54593538588695378</v>
      </c>
      <c r="R11" s="24">
        <f t="shared" si="4"/>
        <v>0.47264510337176618</v>
      </c>
      <c r="S11" s="24">
        <f t="shared" si="4"/>
        <v>0.81813122665780869</v>
      </c>
      <c r="T11" s="24">
        <f t="shared" si="4"/>
        <v>5.8030951402364988</v>
      </c>
      <c r="U11" s="24">
        <f t="shared" si="4"/>
        <v>1.9362465607955557</v>
      </c>
      <c r="V11" s="24">
        <f t="shared" si="4"/>
        <v>0.15947401609291453</v>
      </c>
      <c r="W11" s="25">
        <f t="shared" si="4"/>
        <v>0.26403058935484136</v>
      </c>
      <c r="X11" s="25">
        <f t="shared" si="4"/>
        <v>1.8134307265172516</v>
      </c>
      <c r="Y11" s="26"/>
      <c r="Z11" s="26"/>
    </row>
    <row r="12" spans="1:26" s="37" customFormat="1" ht="12">
      <c r="A12" s="11" t="str">
        <f>A5</f>
        <v>Ab + Ac-227 DOTA @ 4 h</v>
      </c>
      <c r="B12" s="28">
        <f t="shared" si="3"/>
        <v>16.499781925434561</v>
      </c>
      <c r="C12" s="28">
        <f t="shared" si="3"/>
        <v>7.0863014516824414</v>
      </c>
      <c r="D12" s="28">
        <f t="shared" si="3"/>
        <v>6.9070021568706741</v>
      </c>
      <c r="E12" s="28">
        <f t="shared" si="3"/>
        <v>9.982592486058957</v>
      </c>
      <c r="F12" s="28">
        <f t="shared" si="3"/>
        <v>11.334900271360654</v>
      </c>
      <c r="G12" s="28">
        <f t="shared" si="3"/>
        <v>42.16019689195123</v>
      </c>
      <c r="H12" s="28">
        <f t="shared" si="3"/>
        <v>19.758487554561132</v>
      </c>
      <c r="I12" s="28">
        <f t="shared" si="3"/>
        <v>2.8348588173673974</v>
      </c>
      <c r="J12" s="29">
        <f t="shared" si="3"/>
        <v>2.8154741694983909</v>
      </c>
      <c r="K12" s="29">
        <f t="shared" si="3"/>
        <v>12.21500647182719</v>
      </c>
      <c r="L12" s="26"/>
      <c r="M12" s="26"/>
      <c r="O12" s="30">
        <f t="shared" si="4"/>
        <v>1.3304041675051856</v>
      </c>
      <c r="P12" s="28">
        <f t="shared" si="4"/>
        <v>1.2029683000655984</v>
      </c>
      <c r="Q12" s="28">
        <f t="shared" si="4"/>
        <v>2.384330342206944</v>
      </c>
      <c r="R12" s="28">
        <f t="shared" si="4"/>
        <v>0.97817435178160117</v>
      </c>
      <c r="S12" s="28">
        <f t="shared" si="4"/>
        <v>2.0730810616181907</v>
      </c>
      <c r="T12" s="28">
        <f t="shared" si="4"/>
        <v>6.4334793040217093</v>
      </c>
      <c r="U12" s="28">
        <f t="shared" si="4"/>
        <v>4.4782085850386606</v>
      </c>
      <c r="V12" s="28">
        <f t="shared" si="4"/>
        <v>0.27362386213868811</v>
      </c>
      <c r="W12" s="29">
        <f t="shared" si="4"/>
        <v>6.1248239405050489E-2</v>
      </c>
      <c r="X12" s="29">
        <f t="shared" si="4"/>
        <v>8.4106034681791169</v>
      </c>
      <c r="Y12" s="26"/>
      <c r="Z12" s="26"/>
    </row>
    <row r="13" spans="1:26" s="37" customFormat="1" ht="12">
      <c r="A13" s="39" t="str">
        <f>A6</f>
        <v>Ab + Ac-227 DOTA @ 1 d</v>
      </c>
      <c r="B13" s="28">
        <f t="shared" si="3"/>
        <v>1.2054213753305378</v>
      </c>
      <c r="C13" s="28">
        <f t="shared" si="3"/>
        <v>14.87932032798526</v>
      </c>
      <c r="D13" s="28">
        <f t="shared" si="3"/>
        <v>4.5385691599390734</v>
      </c>
      <c r="E13" s="28">
        <f t="shared" si="3"/>
        <v>7.5664777560518859</v>
      </c>
      <c r="F13" s="28">
        <f t="shared" si="3"/>
        <v>7.6521781092578678</v>
      </c>
      <c r="G13" s="28">
        <f t="shared" si="3"/>
        <v>62.003466962832086</v>
      </c>
      <c r="H13" s="28">
        <f t="shared" si="3"/>
        <v>29.04709203799694</v>
      </c>
      <c r="I13" s="28">
        <f t="shared" si="3"/>
        <v>2.5020089771002318</v>
      </c>
      <c r="J13" s="29">
        <f t="shared" si="3"/>
        <v>3.0306669522527208</v>
      </c>
      <c r="K13" s="29">
        <f t="shared" si="3"/>
        <v>40.574544221826322</v>
      </c>
      <c r="L13" s="26"/>
      <c r="M13" s="26"/>
      <c r="O13" s="30">
        <f t="shared" si="4"/>
        <v>0.14620704621173836</v>
      </c>
      <c r="P13" s="28">
        <f t="shared" si="4"/>
        <v>3.6773398756347948</v>
      </c>
      <c r="Q13" s="28">
        <f t="shared" si="4"/>
        <v>0.34697947654666872</v>
      </c>
      <c r="R13" s="28">
        <f t="shared" si="4"/>
        <v>2.5383154438630768</v>
      </c>
      <c r="S13" s="28">
        <f t="shared" si="4"/>
        <v>1.9204105265651039</v>
      </c>
      <c r="T13" s="28">
        <f t="shared" si="4"/>
        <v>19.015241403425858</v>
      </c>
      <c r="U13" s="28">
        <f t="shared" si="4"/>
        <v>4.847732745171303</v>
      </c>
      <c r="V13" s="28">
        <f t="shared" si="4"/>
        <v>0.61315540830332316</v>
      </c>
      <c r="W13" s="29">
        <f t="shared" si="4"/>
        <v>0.44473328049492572</v>
      </c>
      <c r="X13" s="29">
        <f t="shared" si="4"/>
        <v>29.379625013094191</v>
      </c>
      <c r="Y13" s="26"/>
      <c r="Z13" s="26"/>
    </row>
    <row r="14" spans="1:26" s="37" customFormat="1" ht="12">
      <c r="A14" s="39" t="str">
        <f>A7</f>
        <v>Ab + Ac-227 DOTA @ 6 d</v>
      </c>
      <c r="B14" s="28">
        <f t="shared" si="3"/>
        <v>7.4015660561149152E-2</v>
      </c>
      <c r="C14" s="28">
        <f t="shared" si="3"/>
        <v>1.1952036555230028</v>
      </c>
      <c r="D14" s="28">
        <f t="shared" si="3"/>
        <v>1.554593817033042</v>
      </c>
      <c r="E14" s="28">
        <f t="shared" si="3"/>
        <v>1.2441414321114368</v>
      </c>
      <c r="F14" s="28">
        <f t="shared" si="3"/>
        <v>3.3838744583395965</v>
      </c>
      <c r="G14" s="28">
        <f t="shared" si="3"/>
        <v>70.142986155597555</v>
      </c>
      <c r="H14" s="28">
        <f t="shared" si="3"/>
        <v>20.193431254704677</v>
      </c>
      <c r="I14" s="28">
        <f t="shared" si="3"/>
        <v>1.2534338255987569</v>
      </c>
      <c r="J14" s="29">
        <f t="shared" si="3"/>
        <v>2.2323554896134716</v>
      </c>
      <c r="K14" s="29">
        <f t="shared" si="3"/>
        <v>7.8537089015243229</v>
      </c>
      <c r="L14" s="26"/>
      <c r="M14" s="26"/>
      <c r="O14" s="30">
        <f t="shared" si="4"/>
        <v>1.5207943038870259E-2</v>
      </c>
      <c r="P14" s="28">
        <f t="shared" si="4"/>
        <v>0.92686345558543204</v>
      </c>
      <c r="Q14" s="28">
        <f t="shared" si="4"/>
        <v>0.4206992007512278</v>
      </c>
      <c r="R14" s="28">
        <f t="shared" si="4"/>
        <v>0.21666976122316045</v>
      </c>
      <c r="S14" s="28">
        <f t="shared" si="4"/>
        <v>5.2756695633405709E-2</v>
      </c>
      <c r="T14" s="28">
        <f t="shared" si="4"/>
        <v>17.552769569144413</v>
      </c>
      <c r="U14" s="28">
        <f t="shared" si="4"/>
        <v>1.8792831725841328</v>
      </c>
      <c r="V14" s="28">
        <f t="shared" si="4"/>
        <v>0.18443969712842848</v>
      </c>
      <c r="W14" s="29">
        <f t="shared" si="4"/>
        <v>0.25103432918084456</v>
      </c>
      <c r="X14" s="29">
        <f t="shared" si="4"/>
        <v>2.8463006662613295</v>
      </c>
      <c r="Y14" s="26"/>
      <c r="Z14" s="26"/>
    </row>
    <row r="15" spans="1:26" s="37" customFormat="1" ht="12.75" thickBot="1">
      <c r="A15" s="40" t="str">
        <f>A8</f>
        <v>Ab + Ac-227 DOTA @ 10 d</v>
      </c>
      <c r="B15" s="32">
        <f t="shared" si="3"/>
        <v>6.2982325554080129E-3</v>
      </c>
      <c r="C15" s="32">
        <f t="shared" si="3"/>
        <v>0.92547237611995892</v>
      </c>
      <c r="D15" s="32">
        <f t="shared" si="3"/>
        <v>1.3356769711682719</v>
      </c>
      <c r="E15" s="32">
        <f t="shared" si="3"/>
        <v>1.4067703833351997</v>
      </c>
      <c r="F15" s="32">
        <f t="shared" si="3"/>
        <v>2.5212710890395811</v>
      </c>
      <c r="G15" s="32">
        <f t="shared" si="3"/>
        <v>59.715534414079727</v>
      </c>
      <c r="H15" s="32">
        <f t="shared" si="3"/>
        <v>20.871789303244967</v>
      </c>
      <c r="I15" s="32">
        <f t="shared" si="3"/>
        <v>1.1051348171480435</v>
      </c>
      <c r="J15" s="33">
        <f t="shared" si="3"/>
        <v>2.0349578178236603</v>
      </c>
      <c r="K15" s="33">
        <f t="shared" si="3"/>
        <v>6.4588669444390083</v>
      </c>
      <c r="L15" s="26"/>
      <c r="M15" s="26"/>
      <c r="O15" s="34">
        <f t="shared" si="4"/>
        <v>1.0908858783851045E-2</v>
      </c>
      <c r="P15" s="32">
        <f t="shared" si="4"/>
        <v>0.98012788262162764</v>
      </c>
      <c r="Q15" s="32">
        <f t="shared" si="4"/>
        <v>0.15179046578749686</v>
      </c>
      <c r="R15" s="32">
        <f t="shared" si="4"/>
        <v>0.31787995377446554</v>
      </c>
      <c r="S15" s="32">
        <f t="shared" si="4"/>
        <v>0.33181687233454366</v>
      </c>
      <c r="T15" s="32">
        <f t="shared" si="4"/>
        <v>18.457351670511404</v>
      </c>
      <c r="U15" s="32">
        <f t="shared" si="4"/>
        <v>2.1985045095392866</v>
      </c>
      <c r="V15" s="32">
        <f t="shared" si="4"/>
        <v>1.8018767516957301E-2</v>
      </c>
      <c r="W15" s="33">
        <f t="shared" si="4"/>
        <v>8.4239915798364998E-2</v>
      </c>
      <c r="X15" s="33">
        <f t="shared" si="4"/>
        <v>2.3352634261550307</v>
      </c>
      <c r="Y15" s="26"/>
      <c r="Z15" s="26"/>
    </row>
    <row r="16" spans="1:26" s="37" customFormat="1" ht="12"/>
    <row r="17" s="37" customFormat="1" ht="12"/>
    <row r="18" s="37" customFormat="1" ht="12"/>
    <row r="19" s="37" customFormat="1" ht="12"/>
    <row r="20" s="37" customFormat="1" ht="12"/>
    <row r="21" s="37" customFormat="1" ht="12"/>
    <row r="22" s="37" customFormat="1" ht="12"/>
    <row r="23" s="37" customFormat="1" ht="12"/>
    <row r="24" s="37" customFormat="1" ht="12"/>
    <row r="25" s="37" customFormat="1" ht="12"/>
    <row r="26" s="37" customFormat="1" ht="12"/>
    <row r="27" s="37" customFormat="1" ht="12"/>
    <row r="28" s="37" customFormat="1" ht="12"/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CI445"/>
  <sheetViews>
    <sheetView topLeftCell="A344" zoomScale="80" zoomScaleNormal="80" zoomScalePageLayoutView="110" workbookViewId="0">
      <selection activeCell="N174" sqref="N174:R174"/>
    </sheetView>
  </sheetViews>
  <sheetFormatPr defaultColWidth="8.875" defaultRowHeight="11.25"/>
  <cols>
    <col min="1" max="2" width="18.125" style="42" customWidth="1"/>
    <col min="3" max="3" width="24.125" style="42" bestFit="1" customWidth="1"/>
    <col min="4" max="15" width="7.625" style="42" customWidth="1"/>
    <col min="16" max="18" width="8.875" style="42"/>
    <col min="19" max="23" width="7.625" style="42" customWidth="1"/>
    <col min="24" max="24" width="8.875" style="42"/>
    <col min="25" max="25" width="9" style="42" customWidth="1"/>
    <col min="26" max="16384" width="8.875" style="42"/>
  </cols>
  <sheetData>
    <row r="1" spans="3:28">
      <c r="C1" s="42" t="s">
        <v>13</v>
      </c>
      <c r="D1" s="42">
        <v>20</v>
      </c>
      <c r="E1" s="42" t="s">
        <v>14</v>
      </c>
    </row>
    <row r="4" spans="3:28" s="36" customFormat="1" ht="12.75" thickBot="1">
      <c r="C4" s="35" t="str">
        <f>'[1]% Avg'!$B$1</f>
        <v>Ab + Ac-225 DOTA</v>
      </c>
      <c r="D4" s="35" t="s">
        <v>0</v>
      </c>
      <c r="Q4" s="35" t="s">
        <v>1</v>
      </c>
    </row>
    <row r="5" spans="3:28" s="37" customFormat="1" ht="12.75" thickBot="1">
      <c r="C5" s="1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3" t="s">
        <v>11</v>
      </c>
      <c r="M5" s="3" t="s">
        <v>12</v>
      </c>
      <c r="N5" s="4"/>
      <c r="O5" s="4"/>
      <c r="Q5" s="5" t="str">
        <f t="shared" ref="Q5:Z5" si="0">D5</f>
        <v>Blood</v>
      </c>
      <c r="R5" s="2" t="str">
        <f t="shared" si="0"/>
        <v>Thymus</v>
      </c>
      <c r="S5" s="2" t="str">
        <f t="shared" si="0"/>
        <v>Heart</v>
      </c>
      <c r="T5" s="2" t="str">
        <f t="shared" si="0"/>
        <v>Lungs</v>
      </c>
      <c r="U5" s="2" t="str">
        <f t="shared" si="0"/>
        <v>Kidneys</v>
      </c>
      <c r="V5" s="2" t="str">
        <f t="shared" si="0"/>
        <v>Spleen</v>
      </c>
      <c r="W5" s="2" t="str">
        <f t="shared" si="0"/>
        <v>Liver</v>
      </c>
      <c r="X5" s="2" t="str">
        <f t="shared" si="0"/>
        <v>ART</v>
      </c>
      <c r="Y5" s="3" t="str">
        <f t="shared" si="0"/>
        <v>Carcass</v>
      </c>
      <c r="Z5" s="3" t="str">
        <f t="shared" si="0"/>
        <v>Tumor</v>
      </c>
      <c r="AA5" s="4"/>
      <c r="AB5" s="4"/>
    </row>
    <row r="6" spans="3:28" s="38" customFormat="1" ht="12">
      <c r="C6" s="6" t="str">
        <f>'[1]% Recovery'!B7</f>
        <v>Ab + Ac-225 DOTA @ 1 h</v>
      </c>
      <c r="D6" s="7">
        <v>0.24728396362008861</v>
      </c>
      <c r="E6" s="7">
        <v>0.17120158689234088</v>
      </c>
      <c r="F6" s="7">
        <v>9.5882593715484243E-2</v>
      </c>
      <c r="G6" s="7">
        <v>0.13319939096603825</v>
      </c>
      <c r="H6" s="7">
        <v>0.14128432884323658</v>
      </c>
      <c r="I6" s="7">
        <v>0.66241115937962214</v>
      </c>
      <c r="J6" s="7">
        <v>0.18258713377699565</v>
      </c>
      <c r="K6" s="7">
        <v>1.5560484277461173E-2</v>
      </c>
      <c r="L6" s="8">
        <v>3.1078773695020392E-2</v>
      </c>
      <c r="M6" s="8">
        <v>2.599155520449048E-2</v>
      </c>
      <c r="N6" s="9"/>
      <c r="O6" s="9"/>
      <c r="Q6" s="10">
        <v>6.3206231783778828E-3</v>
      </c>
      <c r="R6" s="7">
        <v>8.2887355374242688E-2</v>
      </c>
      <c r="S6" s="7">
        <v>1.9025152490887078E-2</v>
      </c>
      <c r="T6" s="7">
        <v>6.6308524475320691E-3</v>
      </c>
      <c r="U6" s="7">
        <v>1.7676016557306898E-2</v>
      </c>
      <c r="V6" s="7">
        <v>9.5415916725951525E-2</v>
      </c>
      <c r="W6" s="7">
        <v>1.4336310994206385E-2</v>
      </c>
      <c r="X6" s="7">
        <v>3.7184602537309705E-3</v>
      </c>
      <c r="Y6" s="8">
        <v>4.1001872362094764E-3</v>
      </c>
      <c r="Z6" s="8">
        <v>4.1440168098122351E-4</v>
      </c>
      <c r="AA6" s="9"/>
      <c r="AB6" s="9"/>
    </row>
    <row r="7" spans="3:28" s="38" customFormat="1" ht="12">
      <c r="C7" s="11" t="str">
        <f>'[1]% Recovery'!B8</f>
        <v>Ab + Ac-225 DOTA @ 4 h</v>
      </c>
      <c r="D7" s="12">
        <v>0.18576359844897938</v>
      </c>
      <c r="E7" s="12">
        <v>0.13244121646523122</v>
      </c>
      <c r="F7" s="12">
        <v>7.0529360688530759E-2</v>
      </c>
      <c r="G7" s="12">
        <v>0.10943499243405426</v>
      </c>
      <c r="H7" s="12">
        <v>0.1150791283785972</v>
      </c>
      <c r="I7" s="12">
        <v>0.950094676212491</v>
      </c>
      <c r="J7" s="12">
        <v>0.23194329188891202</v>
      </c>
      <c r="K7" s="12">
        <v>2.7765465183039198E-2</v>
      </c>
      <c r="L7" s="13">
        <v>2.9325760628353348E-2</v>
      </c>
      <c r="M7" s="13">
        <v>7.2469365492985743E-2</v>
      </c>
      <c r="N7" s="9"/>
      <c r="O7" s="9"/>
      <c r="Q7" s="14">
        <v>7.3450167169899133E-2</v>
      </c>
      <c r="R7" s="12">
        <v>0.10783666899808435</v>
      </c>
      <c r="S7" s="12">
        <v>1.5995071486821447E-2</v>
      </c>
      <c r="T7" s="12">
        <v>3.738149625897777E-2</v>
      </c>
      <c r="U7" s="12">
        <v>1.8214234808381375E-2</v>
      </c>
      <c r="V7" s="12">
        <v>0.33082992950847112</v>
      </c>
      <c r="W7" s="12">
        <v>8.9466328997952857E-2</v>
      </c>
      <c r="X7" s="12">
        <v>2.68095843950856E-3</v>
      </c>
      <c r="Y7" s="13">
        <v>2.3282175308166455E-3</v>
      </c>
      <c r="Z7" s="13">
        <v>1.101811480499091E-2</v>
      </c>
      <c r="AA7" s="9"/>
      <c r="AB7" s="9"/>
    </row>
    <row r="8" spans="3:28" s="38" customFormat="1" ht="12">
      <c r="C8" s="39" t="str">
        <f>'[1]% Recovery'!B9</f>
        <v>Ab + Ac-225 DOTA @ 1 d</v>
      </c>
      <c r="D8" s="12">
        <v>2.4184417272278897E-2</v>
      </c>
      <c r="E8" s="12">
        <v>3.7746107797647713E-2</v>
      </c>
      <c r="F8" s="12">
        <v>4.0226943397849463E-2</v>
      </c>
      <c r="G8" s="12">
        <v>0.10203156504942061</v>
      </c>
      <c r="H8" s="12">
        <v>0.12428149674750384</v>
      </c>
      <c r="I8" s="12">
        <v>1.189876600609598</v>
      </c>
      <c r="J8" s="12">
        <v>0.28241241029932385</v>
      </c>
      <c r="K8" s="12">
        <v>2.9426596537105092E-2</v>
      </c>
      <c r="L8" s="13">
        <v>3.0685297878156607E-2</v>
      </c>
      <c r="M8" s="15" t="e">
        <v>#DIV/0!</v>
      </c>
      <c r="N8" s="9"/>
      <c r="O8" s="9"/>
      <c r="Q8" s="14">
        <v>1.0455616598239126E-2</v>
      </c>
      <c r="R8" s="12">
        <v>8.9898697217162312E-3</v>
      </c>
      <c r="S8" s="12">
        <v>6.3692001755114884E-3</v>
      </c>
      <c r="T8" s="12">
        <v>5.3240581936660751E-2</v>
      </c>
      <c r="U8" s="12">
        <v>3.305578268937117E-2</v>
      </c>
      <c r="V8" s="12">
        <v>0.60439332598569828</v>
      </c>
      <c r="W8" s="12">
        <v>1.1559565101671599E-2</v>
      </c>
      <c r="X8" s="12">
        <v>2.7634001411107338E-3</v>
      </c>
      <c r="Y8" s="13">
        <v>1.844937252234554E-3</v>
      </c>
      <c r="Z8" s="15" t="e">
        <v>#DIV/0!</v>
      </c>
      <c r="AA8" s="9"/>
      <c r="AB8" s="9"/>
    </row>
    <row r="9" spans="3:28" s="38" customFormat="1" ht="12">
      <c r="C9" s="39" t="str">
        <f>'[1]% Recovery'!B10</f>
        <v>Ab + Ac-225 DOTA @ 6 d</v>
      </c>
      <c r="D9" s="12">
        <v>1.649755258889077E-3</v>
      </c>
      <c r="E9" s="12">
        <v>3.1525287663286515E-2</v>
      </c>
      <c r="F9" s="12">
        <v>1.8623709703158124E-2</v>
      </c>
      <c r="G9" s="12">
        <v>1.5480260205877991E-2</v>
      </c>
      <c r="H9" s="12">
        <v>3.4534003910843131E-2</v>
      </c>
      <c r="I9" s="12">
        <v>1.7969905614935406</v>
      </c>
      <c r="J9" s="12">
        <v>0.22767421709539626</v>
      </c>
      <c r="K9" s="12">
        <v>1.4818959361045528E-2</v>
      </c>
      <c r="L9" s="13">
        <v>2.0586001678718008E-2</v>
      </c>
      <c r="M9" s="13">
        <v>8.6905012805742518E-2</v>
      </c>
      <c r="N9" s="9"/>
      <c r="O9" s="9"/>
      <c r="Q9" s="14">
        <v>1.9810891078242326E-4</v>
      </c>
      <c r="R9" s="12">
        <v>6.1290564546493068E-3</v>
      </c>
      <c r="S9" s="12">
        <v>8.6716221275765486E-3</v>
      </c>
      <c r="T9" s="12">
        <v>1.814400959409399E-3</v>
      </c>
      <c r="U9" s="12">
        <v>1.8074715192118039E-3</v>
      </c>
      <c r="V9" s="12">
        <v>0.91145819076704671</v>
      </c>
      <c r="W9" s="12">
        <v>2.0433301834136889E-2</v>
      </c>
      <c r="X9" s="12">
        <v>1.8082770616924455E-3</v>
      </c>
      <c r="Y9" s="13">
        <v>3.2726262334493701E-4</v>
      </c>
      <c r="Z9" s="13">
        <v>6.715922175872259E-2</v>
      </c>
      <c r="AA9" s="9"/>
      <c r="AB9" s="9"/>
    </row>
    <row r="10" spans="3:28" s="38" customFormat="1" ht="12.75" thickBot="1">
      <c r="C10" s="40" t="str">
        <f>'[1]% Recovery'!B11</f>
        <v>Ab + Ac-225 DOTA @ 10 d</v>
      </c>
      <c r="D10" s="16">
        <v>6.8052596874755057E-4</v>
      </c>
      <c r="E10" s="16">
        <v>1.5890627323728753E-2</v>
      </c>
      <c r="F10" s="16">
        <v>2.0914648883886805E-2</v>
      </c>
      <c r="G10" s="16">
        <v>2.5118111616447319E-2</v>
      </c>
      <c r="H10" s="16">
        <v>3.0348438988576171E-2</v>
      </c>
      <c r="I10" s="16">
        <v>1.7564076541956004</v>
      </c>
      <c r="J10" s="16">
        <v>0.25474437995585547</v>
      </c>
      <c r="K10" s="16">
        <v>1.4298343429443453E-2</v>
      </c>
      <c r="L10" s="17">
        <v>2.072069845947316E-2</v>
      </c>
      <c r="M10" s="17">
        <v>6.9432800914612527E-2</v>
      </c>
      <c r="N10" s="9"/>
      <c r="O10" s="9"/>
      <c r="Q10" s="18">
        <v>2.0556536772992399E-4</v>
      </c>
      <c r="R10" s="16">
        <v>1.3647930191114982E-3</v>
      </c>
      <c r="S10" s="16">
        <v>4.5122162635794563E-3</v>
      </c>
      <c r="T10" s="16">
        <v>8.6112768101533448E-3</v>
      </c>
      <c r="U10" s="16">
        <v>6.2424438536633946E-3</v>
      </c>
      <c r="V10" s="16">
        <v>0.66152846315599911</v>
      </c>
      <c r="W10" s="16">
        <v>1.961910178707197E-2</v>
      </c>
      <c r="X10" s="16">
        <v>1.3014366473000512E-3</v>
      </c>
      <c r="Y10" s="17">
        <v>1.5153137222676278E-3</v>
      </c>
      <c r="Z10" s="17">
        <v>2.4297683790140526E-2</v>
      </c>
      <c r="AA10" s="9"/>
      <c r="AB10" s="9"/>
    </row>
    <row r="11" spans="3:28" s="37" customFormat="1" ht="12.75" thickBot="1">
      <c r="D11" s="37" t="s">
        <v>15</v>
      </c>
      <c r="M11" s="41"/>
      <c r="N11" s="41"/>
      <c r="O11" s="41"/>
      <c r="Q11" s="35" t="s">
        <v>1</v>
      </c>
      <c r="AA11" s="41"/>
      <c r="AB11" s="41"/>
    </row>
    <row r="12" spans="3:28" s="37" customFormat="1" ht="12.75" thickBot="1">
      <c r="C12" s="19" t="str">
        <f t="shared" ref="C12:M12" si="1">C5</f>
        <v>Group</v>
      </c>
      <c r="D12" s="20" t="str">
        <f t="shared" si="1"/>
        <v>Blood</v>
      </c>
      <c r="E12" s="20" t="str">
        <f t="shared" si="1"/>
        <v>Thymus</v>
      </c>
      <c r="F12" s="20" t="str">
        <f t="shared" si="1"/>
        <v>Heart</v>
      </c>
      <c r="G12" s="20" t="str">
        <f t="shared" si="1"/>
        <v>Lungs</v>
      </c>
      <c r="H12" s="20" t="str">
        <f t="shared" si="1"/>
        <v>Kidneys</v>
      </c>
      <c r="I12" s="20" t="str">
        <f t="shared" si="1"/>
        <v>Spleen</v>
      </c>
      <c r="J12" s="20" t="str">
        <f t="shared" si="1"/>
        <v>Liver</v>
      </c>
      <c r="K12" s="20" t="str">
        <f t="shared" si="1"/>
        <v>ART</v>
      </c>
      <c r="L12" s="21" t="str">
        <f t="shared" si="1"/>
        <v>Carcass</v>
      </c>
      <c r="M12" s="21" t="str">
        <f t="shared" si="1"/>
        <v>Tumor</v>
      </c>
      <c r="N12" s="22"/>
      <c r="O12" s="22"/>
      <c r="Q12" s="23" t="str">
        <f t="shared" ref="Q12:Z12" si="2">Q5</f>
        <v>Blood</v>
      </c>
      <c r="R12" s="20" t="str">
        <f t="shared" si="2"/>
        <v>Thymus</v>
      </c>
      <c r="S12" s="20" t="str">
        <f t="shared" si="2"/>
        <v>Heart</v>
      </c>
      <c r="T12" s="20" t="str">
        <f t="shared" si="2"/>
        <v>Lungs</v>
      </c>
      <c r="U12" s="20" t="str">
        <f t="shared" si="2"/>
        <v>Kidneys</v>
      </c>
      <c r="V12" s="20" t="str">
        <f t="shared" si="2"/>
        <v>Spleen</v>
      </c>
      <c r="W12" s="20" t="str">
        <f t="shared" si="2"/>
        <v>Liver</v>
      </c>
      <c r="X12" s="20" t="str">
        <f t="shared" si="2"/>
        <v>ART</v>
      </c>
      <c r="Y12" s="21" t="str">
        <f t="shared" si="2"/>
        <v>Carcass</v>
      </c>
      <c r="Z12" s="21" t="str">
        <f t="shared" si="2"/>
        <v>Tumor</v>
      </c>
      <c r="AA12" s="22"/>
      <c r="AB12" s="22"/>
    </row>
    <row r="13" spans="3:28" s="37" customFormat="1" ht="12">
      <c r="C13" s="43" t="str">
        <f>C6</f>
        <v>Ab + Ac-225 DOTA @ 1 h</v>
      </c>
      <c r="D13" s="44">
        <f>D6*$D$1</f>
        <v>4.9456792724017724</v>
      </c>
      <c r="E13" s="44">
        <f t="shared" ref="E13:L13" si="3">E6*$D$1</f>
        <v>3.4240317378468177</v>
      </c>
      <c r="F13" s="44">
        <f t="shared" si="3"/>
        <v>1.9176518743096849</v>
      </c>
      <c r="G13" s="44">
        <f t="shared" si="3"/>
        <v>2.6639878193207651</v>
      </c>
      <c r="H13" s="44">
        <f t="shared" si="3"/>
        <v>2.8256865768647317</v>
      </c>
      <c r="I13" s="44">
        <f t="shared" si="3"/>
        <v>13.248223187592442</v>
      </c>
      <c r="J13" s="44">
        <f t="shared" si="3"/>
        <v>3.6517426755399129</v>
      </c>
      <c r="K13" s="44">
        <f t="shared" si="3"/>
        <v>0.31120968554922346</v>
      </c>
      <c r="L13" s="44">
        <f t="shared" si="3"/>
        <v>0.62157547390040779</v>
      </c>
      <c r="M13" s="44">
        <f t="shared" ref="M13" si="4">M6*$D$1</f>
        <v>0.51983110408980959</v>
      </c>
      <c r="N13" s="45"/>
      <c r="O13" s="45"/>
      <c r="P13" s="46"/>
      <c r="Q13" s="47">
        <f>Q6*$D$1</f>
        <v>0.12641246356755764</v>
      </c>
      <c r="R13" s="47">
        <f t="shared" ref="R13:Z13" si="5">R6*$D$1</f>
        <v>1.6577471074848538</v>
      </c>
      <c r="S13" s="47">
        <f t="shared" si="5"/>
        <v>0.38050304981774152</v>
      </c>
      <c r="T13" s="47">
        <f t="shared" si="5"/>
        <v>0.13261704895064139</v>
      </c>
      <c r="U13" s="47">
        <f t="shared" si="5"/>
        <v>0.35352033114613796</v>
      </c>
      <c r="V13" s="47">
        <f t="shared" si="5"/>
        <v>1.9083183345190304</v>
      </c>
      <c r="W13" s="47">
        <f t="shared" si="5"/>
        <v>0.28672621988412772</v>
      </c>
      <c r="X13" s="47">
        <f t="shared" si="5"/>
        <v>7.4369205074619416E-2</v>
      </c>
      <c r="Y13" s="47">
        <f t="shared" si="5"/>
        <v>8.2003744724189531E-2</v>
      </c>
      <c r="Z13" s="47">
        <f t="shared" si="5"/>
        <v>8.28803361962447E-3</v>
      </c>
      <c r="AA13" s="26"/>
      <c r="AB13" s="26"/>
    </row>
    <row r="14" spans="3:28" s="37" customFormat="1" ht="12">
      <c r="C14" s="48" t="str">
        <f>C7</f>
        <v>Ab + Ac-225 DOTA @ 4 h</v>
      </c>
      <c r="D14" s="44">
        <f t="shared" ref="D14:L14" si="6">D7*$D$1</f>
        <v>3.7152719689795877</v>
      </c>
      <c r="E14" s="44">
        <f t="shared" si="6"/>
        <v>2.6488243293046243</v>
      </c>
      <c r="F14" s="44">
        <f t="shared" si="6"/>
        <v>1.4105872137706152</v>
      </c>
      <c r="G14" s="44">
        <f t="shared" si="6"/>
        <v>2.1886998486810851</v>
      </c>
      <c r="H14" s="44">
        <f t="shared" si="6"/>
        <v>2.3015825675719439</v>
      </c>
      <c r="I14" s="44">
        <f t="shared" si="6"/>
        <v>19.001893524249819</v>
      </c>
      <c r="J14" s="44">
        <f t="shared" si="6"/>
        <v>4.6388658377782406</v>
      </c>
      <c r="K14" s="44">
        <f t="shared" si="6"/>
        <v>0.5553093036607839</v>
      </c>
      <c r="L14" s="44">
        <f t="shared" si="6"/>
        <v>0.58651521256706696</v>
      </c>
      <c r="M14" s="44">
        <f t="shared" ref="M14" si="7">M7*$D$1</f>
        <v>1.449387309859715</v>
      </c>
      <c r="N14" s="45"/>
      <c r="O14" s="45"/>
      <c r="P14" s="46"/>
      <c r="Q14" s="47">
        <f t="shared" ref="Q14:Z17" si="8">Q7*$D$1</f>
        <v>1.4690033433979828</v>
      </c>
      <c r="R14" s="47">
        <f t="shared" si="8"/>
        <v>2.156733379961687</v>
      </c>
      <c r="S14" s="47">
        <f t="shared" si="8"/>
        <v>0.31990142973642893</v>
      </c>
      <c r="T14" s="47">
        <f t="shared" si="8"/>
        <v>0.7476299251795554</v>
      </c>
      <c r="U14" s="47">
        <f t="shared" si="8"/>
        <v>0.36428469616762749</v>
      </c>
      <c r="V14" s="47">
        <f t="shared" si="8"/>
        <v>6.6165985901694224</v>
      </c>
      <c r="W14" s="47">
        <f t="shared" si="8"/>
        <v>1.7893265799590572</v>
      </c>
      <c r="X14" s="47">
        <f t="shared" si="8"/>
        <v>5.3619168790171201E-2</v>
      </c>
      <c r="Y14" s="47">
        <f t="shared" si="8"/>
        <v>4.6564350616332906E-2</v>
      </c>
      <c r="Z14" s="47">
        <f t="shared" si="8"/>
        <v>0.22036229609981819</v>
      </c>
      <c r="AA14" s="26"/>
      <c r="AB14" s="26"/>
    </row>
    <row r="15" spans="3:28" s="37" customFormat="1" ht="12">
      <c r="C15" s="49" t="str">
        <f>C8</f>
        <v>Ab + Ac-225 DOTA @ 1 d</v>
      </c>
      <c r="D15" s="44">
        <f t="shared" ref="D15:L15" si="9">D8*$D$1</f>
        <v>0.48368834544557793</v>
      </c>
      <c r="E15" s="44">
        <f t="shared" si="9"/>
        <v>0.7549221559529542</v>
      </c>
      <c r="F15" s="44">
        <f t="shared" si="9"/>
        <v>0.80453886795698926</v>
      </c>
      <c r="G15" s="44">
        <f t="shared" si="9"/>
        <v>2.0406313009884123</v>
      </c>
      <c r="H15" s="44">
        <f t="shared" si="9"/>
        <v>2.4856299349500768</v>
      </c>
      <c r="I15" s="44">
        <f t="shared" si="9"/>
        <v>23.797532012191958</v>
      </c>
      <c r="J15" s="44">
        <f t="shared" si="9"/>
        <v>5.6482482059864765</v>
      </c>
      <c r="K15" s="44">
        <f t="shared" si="9"/>
        <v>0.58853193074210186</v>
      </c>
      <c r="L15" s="44">
        <f t="shared" si="9"/>
        <v>0.61370595756313218</v>
      </c>
      <c r="M15" s="44" t="e">
        <f t="shared" ref="M15" si="10">M8*$D$1</f>
        <v>#DIV/0!</v>
      </c>
      <c r="N15" s="45"/>
      <c r="O15" s="45"/>
      <c r="P15" s="46"/>
      <c r="Q15" s="47">
        <f t="shared" si="8"/>
        <v>0.20911233196478252</v>
      </c>
      <c r="R15" s="47">
        <f t="shared" si="8"/>
        <v>0.17979739443432463</v>
      </c>
      <c r="S15" s="47">
        <f t="shared" si="8"/>
        <v>0.12738400351022977</v>
      </c>
      <c r="T15" s="47">
        <f t="shared" si="8"/>
        <v>1.0648116387332149</v>
      </c>
      <c r="U15" s="47">
        <f t="shared" si="8"/>
        <v>0.66111565378742343</v>
      </c>
      <c r="V15" s="47">
        <f t="shared" si="8"/>
        <v>12.087866519713966</v>
      </c>
      <c r="W15" s="47">
        <f t="shared" si="8"/>
        <v>0.23119130203343197</v>
      </c>
      <c r="X15" s="47">
        <f t="shared" si="8"/>
        <v>5.5268002822214675E-2</v>
      </c>
      <c r="Y15" s="47">
        <f t="shared" si="8"/>
        <v>3.6898745044691081E-2</v>
      </c>
      <c r="Z15" s="47" t="e">
        <f t="shared" si="8"/>
        <v>#DIV/0!</v>
      </c>
      <c r="AA15" s="26"/>
      <c r="AB15" s="26"/>
    </row>
    <row r="16" spans="3:28" s="37" customFormat="1" ht="12">
      <c r="C16" s="49" t="str">
        <f>C9</f>
        <v>Ab + Ac-225 DOTA @ 6 d</v>
      </c>
      <c r="D16" s="44">
        <f t="shared" ref="D16:L16" si="11">D9*$D$1</f>
        <v>3.2995105177781536E-2</v>
      </c>
      <c r="E16" s="44">
        <f t="shared" si="11"/>
        <v>0.63050575326573033</v>
      </c>
      <c r="F16" s="44">
        <f t="shared" si="11"/>
        <v>0.37247419406316251</v>
      </c>
      <c r="G16" s="44">
        <f t="shared" si="11"/>
        <v>0.30960520411755982</v>
      </c>
      <c r="H16" s="44">
        <f t="shared" si="11"/>
        <v>0.69068007821686261</v>
      </c>
      <c r="I16" s="44">
        <f t="shared" si="11"/>
        <v>35.939811229870813</v>
      </c>
      <c r="J16" s="44">
        <f t="shared" si="11"/>
        <v>4.5534843419079252</v>
      </c>
      <c r="K16" s="44">
        <f t="shared" si="11"/>
        <v>0.29637918722091056</v>
      </c>
      <c r="L16" s="44">
        <f t="shared" si="11"/>
        <v>0.41172003357436016</v>
      </c>
      <c r="M16" s="44">
        <f t="shared" ref="M16" si="12">M9*$D$1</f>
        <v>1.7381002561148504</v>
      </c>
      <c r="N16" s="45"/>
      <c r="O16" s="45"/>
      <c r="P16" s="46"/>
      <c r="Q16" s="47">
        <f t="shared" si="8"/>
        <v>3.9621782156484655E-3</v>
      </c>
      <c r="R16" s="47">
        <f t="shared" si="8"/>
        <v>0.12258112909298613</v>
      </c>
      <c r="S16" s="47">
        <f t="shared" si="8"/>
        <v>0.17343244255153098</v>
      </c>
      <c r="T16" s="47">
        <f t="shared" si="8"/>
        <v>3.6288019188187984E-2</v>
      </c>
      <c r="U16" s="47">
        <f t="shared" si="8"/>
        <v>3.6149430384236077E-2</v>
      </c>
      <c r="V16" s="47">
        <f t="shared" si="8"/>
        <v>18.229163815340932</v>
      </c>
      <c r="W16" s="47">
        <f t="shared" si="8"/>
        <v>0.40866603668273777</v>
      </c>
      <c r="X16" s="47">
        <f t="shared" si="8"/>
        <v>3.6165541233848908E-2</v>
      </c>
      <c r="Y16" s="47">
        <f t="shared" si="8"/>
        <v>6.5452524668987398E-3</v>
      </c>
      <c r="Z16" s="47">
        <f t="shared" si="8"/>
        <v>1.3431844351744517</v>
      </c>
      <c r="AA16" s="26"/>
      <c r="AB16" s="26"/>
    </row>
    <row r="17" spans="3:28" s="37" customFormat="1" ht="12.75" thickBot="1">
      <c r="C17" s="50" t="str">
        <f>C10</f>
        <v>Ab + Ac-225 DOTA @ 10 d</v>
      </c>
      <c r="D17" s="44">
        <f t="shared" ref="D17:L17" si="13">D10*$D$1</f>
        <v>1.3610519374951011E-2</v>
      </c>
      <c r="E17" s="44">
        <f t="shared" si="13"/>
        <v>0.31781254647457508</v>
      </c>
      <c r="F17" s="44">
        <f t="shared" si="13"/>
        <v>0.4182929776777361</v>
      </c>
      <c r="G17" s="44">
        <f t="shared" si="13"/>
        <v>0.50236223232894639</v>
      </c>
      <c r="H17" s="44">
        <f t="shared" si="13"/>
        <v>0.60696877977152341</v>
      </c>
      <c r="I17" s="44">
        <f t="shared" si="13"/>
        <v>35.128153083912011</v>
      </c>
      <c r="J17" s="44">
        <f t="shared" si="13"/>
        <v>5.0948875991171096</v>
      </c>
      <c r="K17" s="44">
        <f t="shared" si="13"/>
        <v>0.28596686858886905</v>
      </c>
      <c r="L17" s="44">
        <f t="shared" si="13"/>
        <v>0.41441396918946322</v>
      </c>
      <c r="M17" s="44">
        <f t="shared" ref="M17" si="14">M10*$D$1</f>
        <v>1.3886560182922505</v>
      </c>
      <c r="N17" s="45"/>
      <c r="O17" s="45"/>
      <c r="P17" s="46"/>
      <c r="Q17" s="47">
        <f t="shared" si="8"/>
        <v>4.1113073545984797E-3</v>
      </c>
      <c r="R17" s="47">
        <f t="shared" si="8"/>
        <v>2.7295860382229965E-2</v>
      </c>
      <c r="S17" s="47">
        <f t="shared" si="8"/>
        <v>9.0244325271589126E-2</v>
      </c>
      <c r="T17" s="47">
        <f t="shared" si="8"/>
        <v>0.17222553620306691</v>
      </c>
      <c r="U17" s="47">
        <f t="shared" si="8"/>
        <v>0.12484887707326789</v>
      </c>
      <c r="V17" s="47">
        <f t="shared" si="8"/>
        <v>13.230569263119982</v>
      </c>
      <c r="W17" s="47">
        <f t="shared" si="8"/>
        <v>0.39238203574143937</v>
      </c>
      <c r="X17" s="47">
        <f t="shared" si="8"/>
        <v>2.6028732946001026E-2</v>
      </c>
      <c r="Y17" s="47">
        <f t="shared" si="8"/>
        <v>3.0306274445352555E-2</v>
      </c>
      <c r="Z17" s="47">
        <f t="shared" si="8"/>
        <v>0.48595367580281051</v>
      </c>
      <c r="AA17" s="26"/>
      <c r="AB17" s="26"/>
    </row>
    <row r="18" spans="3:28" s="37" customFormat="1" ht="12"/>
    <row r="19" spans="3:28" s="37" customFormat="1" ht="12"/>
    <row r="20" spans="3:28" s="37" customFormat="1" ht="12"/>
    <row r="21" spans="3:28" s="37" customFormat="1" ht="12"/>
    <row r="22" spans="3:28" s="37" customFormat="1" ht="12"/>
    <row r="23" spans="3:28" s="37" customFormat="1" ht="12"/>
    <row r="24" spans="3:28" s="37" customFormat="1" ht="12"/>
    <row r="25" spans="3:28" s="37" customFormat="1" ht="12"/>
    <row r="26" spans="3:28" s="37" customFormat="1" ht="12"/>
    <row r="27" spans="3:28" s="37" customFormat="1" ht="12"/>
    <row r="28" spans="3:28" s="37" customFormat="1" ht="12"/>
    <row r="29" spans="3:28" s="37" customFormat="1" ht="12"/>
    <row r="30" spans="3:28" s="37" customFormat="1" ht="12"/>
    <row r="54" spans="3:87">
      <c r="C54" s="42" t="s">
        <v>17</v>
      </c>
      <c r="O54" s="42" t="s">
        <v>19</v>
      </c>
      <c r="AA54" s="42" t="s">
        <v>18</v>
      </c>
    </row>
    <row r="55" spans="3:87">
      <c r="C55" s="42" t="s">
        <v>16</v>
      </c>
      <c r="D55" s="42" t="str">
        <f>D12</f>
        <v>Blood</v>
      </c>
      <c r="E55" s="42" t="str">
        <f t="shared" ref="E55:M56" si="15">E12</f>
        <v>Thymus</v>
      </c>
      <c r="F55" s="42" t="str">
        <f t="shared" si="15"/>
        <v>Heart</v>
      </c>
      <c r="G55" s="42" t="str">
        <f t="shared" si="15"/>
        <v>Lungs</v>
      </c>
      <c r="H55" s="42" t="str">
        <f t="shared" si="15"/>
        <v>Kidneys</v>
      </c>
      <c r="I55" s="42" t="str">
        <f t="shared" si="15"/>
        <v>Spleen</v>
      </c>
      <c r="J55" s="42" t="str">
        <f t="shared" si="15"/>
        <v>Liver</v>
      </c>
      <c r="K55" s="42" t="str">
        <f t="shared" si="15"/>
        <v>ART</v>
      </c>
      <c r="L55" s="42" t="str">
        <f t="shared" si="15"/>
        <v>Carcass</v>
      </c>
      <c r="M55" s="42" t="str">
        <f t="shared" si="15"/>
        <v>Tumor</v>
      </c>
      <c r="P55" s="42" t="str">
        <f t="shared" ref="P55:Y55" si="16">D55</f>
        <v>Blood</v>
      </c>
      <c r="Q55" s="42" t="str">
        <f t="shared" si="16"/>
        <v>Thymus</v>
      </c>
      <c r="R55" s="42" t="str">
        <f t="shared" si="16"/>
        <v>Heart</v>
      </c>
      <c r="S55" s="42" t="str">
        <f t="shared" si="16"/>
        <v>Lungs</v>
      </c>
      <c r="T55" s="42" t="str">
        <f t="shared" si="16"/>
        <v>Kidneys</v>
      </c>
      <c r="U55" s="42" t="str">
        <f t="shared" si="16"/>
        <v>Spleen</v>
      </c>
      <c r="V55" s="42" t="str">
        <f t="shared" si="16"/>
        <v>Liver</v>
      </c>
      <c r="W55" s="42" t="str">
        <f t="shared" si="16"/>
        <v>ART</v>
      </c>
      <c r="X55" s="42" t="str">
        <f t="shared" si="16"/>
        <v>Carcass</v>
      </c>
      <c r="Y55" s="42" t="str">
        <f t="shared" si="16"/>
        <v>Tumor</v>
      </c>
      <c r="AB55" s="42" t="str">
        <f t="shared" ref="AB55:AK55" si="17">P55</f>
        <v>Blood</v>
      </c>
      <c r="AC55" s="42" t="str">
        <f t="shared" si="17"/>
        <v>Thymus</v>
      </c>
      <c r="AD55" s="42" t="str">
        <f t="shared" si="17"/>
        <v>Heart</v>
      </c>
      <c r="AE55" s="42" t="str">
        <f t="shared" si="17"/>
        <v>Lungs</v>
      </c>
      <c r="AF55" s="42" t="str">
        <f t="shared" si="17"/>
        <v>Kidneys</v>
      </c>
      <c r="AG55" s="42" t="str">
        <f t="shared" si="17"/>
        <v>Spleen</v>
      </c>
      <c r="AH55" s="42" t="str">
        <f t="shared" si="17"/>
        <v>Liver</v>
      </c>
      <c r="AI55" s="42" t="str">
        <f t="shared" si="17"/>
        <v>ART</v>
      </c>
      <c r="AJ55" s="42" t="str">
        <f t="shared" si="17"/>
        <v>Carcass</v>
      </c>
      <c r="AK55" s="42" t="str">
        <f t="shared" si="17"/>
        <v>Tumor</v>
      </c>
    </row>
    <row r="56" spans="3:87">
      <c r="C56" s="42">
        <f>1/24</f>
        <v>4.1666666666666664E-2</v>
      </c>
      <c r="D56" s="51">
        <f>D13</f>
        <v>4.9456792724017724</v>
      </c>
      <c r="E56" s="51">
        <f t="shared" si="15"/>
        <v>3.4240317378468177</v>
      </c>
      <c r="F56" s="51">
        <f t="shared" si="15"/>
        <v>1.9176518743096849</v>
      </c>
      <c r="G56" s="51">
        <f t="shared" si="15"/>
        <v>2.6639878193207651</v>
      </c>
      <c r="H56" s="51">
        <f t="shared" si="15"/>
        <v>2.8256865768647317</v>
      </c>
      <c r="I56" s="51">
        <f t="shared" si="15"/>
        <v>13.248223187592442</v>
      </c>
      <c r="J56" s="51">
        <f t="shared" si="15"/>
        <v>3.6517426755399129</v>
      </c>
      <c r="K56" s="51">
        <f t="shared" si="15"/>
        <v>0.31120968554922346</v>
      </c>
      <c r="L56" s="51">
        <f t="shared" si="15"/>
        <v>0.62157547390040779</v>
      </c>
      <c r="M56" s="51">
        <f t="shared" si="15"/>
        <v>0.51983110408980959</v>
      </c>
      <c r="P56" s="51">
        <f t="shared" ref="P56:Y60" si="18">D56-Q13</f>
        <v>4.8192668088342145</v>
      </c>
      <c r="Q56" s="51">
        <f t="shared" si="18"/>
        <v>1.7662846303619639</v>
      </c>
      <c r="R56" s="51">
        <f t="shared" si="18"/>
        <v>1.5371488244919433</v>
      </c>
      <c r="S56" s="51">
        <f t="shared" si="18"/>
        <v>2.5313707703701236</v>
      </c>
      <c r="T56" s="51">
        <f t="shared" si="18"/>
        <v>2.4721662457185936</v>
      </c>
      <c r="U56" s="51">
        <f t="shared" si="18"/>
        <v>11.339904853073412</v>
      </c>
      <c r="V56" s="51">
        <f t="shared" si="18"/>
        <v>3.3650164556557853</v>
      </c>
      <c r="W56" s="51">
        <f t="shared" si="18"/>
        <v>0.23684048047460404</v>
      </c>
      <c r="X56" s="51">
        <f t="shared" si="18"/>
        <v>0.53957172917621832</v>
      </c>
      <c r="Y56" s="51">
        <f t="shared" si="18"/>
        <v>0.5115430704701851</v>
      </c>
      <c r="AB56" s="51">
        <f t="shared" ref="AB56:AK60" si="19">D56+Q13</f>
        <v>5.0720917359693303</v>
      </c>
      <c r="AC56" s="51">
        <f t="shared" si="19"/>
        <v>5.0817788453316712</v>
      </c>
      <c r="AD56" s="51">
        <f t="shared" si="19"/>
        <v>2.2981549241274264</v>
      </c>
      <c r="AE56" s="51">
        <f t="shared" si="19"/>
        <v>2.7966048682714066</v>
      </c>
      <c r="AF56" s="51">
        <f t="shared" si="19"/>
        <v>3.1792069080108698</v>
      </c>
      <c r="AG56" s="51">
        <f t="shared" si="19"/>
        <v>15.156541522111473</v>
      </c>
      <c r="AH56" s="51">
        <f t="shared" si="19"/>
        <v>3.9384688954240406</v>
      </c>
      <c r="AI56" s="51">
        <f t="shared" si="19"/>
        <v>0.38557889062384287</v>
      </c>
      <c r="AJ56" s="51">
        <f t="shared" si="19"/>
        <v>0.70357921862459727</v>
      </c>
      <c r="AK56" s="51">
        <f t="shared" si="19"/>
        <v>0.52811913770943408</v>
      </c>
    </row>
    <row r="57" spans="3:87">
      <c r="C57" s="42">
        <f>4/24</f>
        <v>0.16666666666666666</v>
      </c>
      <c r="D57" s="51">
        <f t="shared" ref="D57:M60" si="20">D14</f>
        <v>3.7152719689795877</v>
      </c>
      <c r="E57" s="51">
        <f t="shared" si="20"/>
        <v>2.6488243293046243</v>
      </c>
      <c r="F57" s="51">
        <f t="shared" si="20"/>
        <v>1.4105872137706152</v>
      </c>
      <c r="G57" s="51">
        <f t="shared" si="20"/>
        <v>2.1886998486810851</v>
      </c>
      <c r="H57" s="51">
        <f t="shared" si="20"/>
        <v>2.3015825675719439</v>
      </c>
      <c r="I57" s="51">
        <f t="shared" si="20"/>
        <v>19.001893524249819</v>
      </c>
      <c r="J57" s="51">
        <f t="shared" si="20"/>
        <v>4.6388658377782406</v>
      </c>
      <c r="K57" s="51">
        <f t="shared" si="20"/>
        <v>0.5553093036607839</v>
      </c>
      <c r="L57" s="51">
        <f t="shared" si="20"/>
        <v>0.58651521256706696</v>
      </c>
      <c r="M57" s="51">
        <f t="shared" si="20"/>
        <v>1.449387309859715</v>
      </c>
      <c r="P57" s="51">
        <f t="shared" si="18"/>
        <v>2.2462686255816049</v>
      </c>
      <c r="Q57" s="51">
        <f t="shared" si="18"/>
        <v>0.49209094934293729</v>
      </c>
      <c r="R57" s="51">
        <f t="shared" si="18"/>
        <v>1.0906857840341864</v>
      </c>
      <c r="S57" s="51">
        <f t="shared" si="18"/>
        <v>1.4410699235015296</v>
      </c>
      <c r="T57" s="51">
        <f t="shared" si="18"/>
        <v>1.9372978714043163</v>
      </c>
      <c r="U57" s="51">
        <f t="shared" si="18"/>
        <v>12.385294934080397</v>
      </c>
      <c r="V57" s="51">
        <f t="shared" si="18"/>
        <v>2.8495392578191834</v>
      </c>
      <c r="W57" s="51">
        <f t="shared" si="18"/>
        <v>0.50169013487061265</v>
      </c>
      <c r="X57" s="51">
        <f t="shared" si="18"/>
        <v>0.53995086195073405</v>
      </c>
      <c r="Y57" s="51">
        <f t="shared" si="18"/>
        <v>1.2290250137598968</v>
      </c>
      <c r="AB57" s="51">
        <f t="shared" si="19"/>
        <v>5.1842753123775704</v>
      </c>
      <c r="AC57" s="51">
        <f t="shared" si="19"/>
        <v>4.8055577092663118</v>
      </c>
      <c r="AD57" s="51">
        <f t="shared" si="19"/>
        <v>1.7304886435070441</v>
      </c>
      <c r="AE57" s="51">
        <f t="shared" si="19"/>
        <v>2.9363297738606406</v>
      </c>
      <c r="AF57" s="51">
        <f t="shared" si="19"/>
        <v>2.6658672637395715</v>
      </c>
      <c r="AG57" s="51">
        <f t="shared" si="19"/>
        <v>25.61849211441924</v>
      </c>
      <c r="AH57" s="51">
        <f t="shared" si="19"/>
        <v>6.4281924177372982</v>
      </c>
      <c r="AI57" s="51">
        <f t="shared" si="19"/>
        <v>0.60892847245095516</v>
      </c>
      <c r="AJ57" s="51">
        <f t="shared" si="19"/>
        <v>0.63307956318339986</v>
      </c>
      <c r="AK57" s="51">
        <f t="shared" si="19"/>
        <v>1.6697496059595331</v>
      </c>
    </row>
    <row r="58" spans="3:87">
      <c r="C58" s="42">
        <f>24/24</f>
        <v>1</v>
      </c>
      <c r="D58" s="51">
        <f t="shared" si="20"/>
        <v>0.48368834544557793</v>
      </c>
      <c r="E58" s="51">
        <f t="shared" si="20"/>
        <v>0.7549221559529542</v>
      </c>
      <c r="F58" s="51">
        <f t="shared" si="20"/>
        <v>0.80453886795698926</v>
      </c>
      <c r="G58" s="51">
        <f t="shared" si="20"/>
        <v>2.0406313009884123</v>
      </c>
      <c r="H58" s="51">
        <f t="shared" si="20"/>
        <v>2.4856299349500768</v>
      </c>
      <c r="I58" s="51">
        <f t="shared" si="20"/>
        <v>23.797532012191958</v>
      </c>
      <c r="J58" s="51">
        <f t="shared" si="20"/>
        <v>5.6482482059864765</v>
      </c>
      <c r="K58" s="51">
        <f t="shared" si="20"/>
        <v>0.58853193074210186</v>
      </c>
      <c r="L58" s="51">
        <f t="shared" si="20"/>
        <v>0.61370595756313218</v>
      </c>
      <c r="M58" s="51"/>
      <c r="P58" s="51">
        <f t="shared" si="18"/>
        <v>0.27457601348079541</v>
      </c>
      <c r="Q58" s="51">
        <f t="shared" si="18"/>
        <v>0.57512476151862957</v>
      </c>
      <c r="R58" s="51">
        <f t="shared" si="18"/>
        <v>0.67715486444675954</v>
      </c>
      <c r="S58" s="51">
        <f t="shared" si="18"/>
        <v>0.97581966225519734</v>
      </c>
      <c r="T58" s="51">
        <f t="shared" si="18"/>
        <v>1.8245142811626534</v>
      </c>
      <c r="U58" s="51">
        <f t="shared" si="18"/>
        <v>11.709665492477992</v>
      </c>
      <c r="V58" s="51">
        <f t="shared" si="18"/>
        <v>5.4170569039530445</v>
      </c>
      <c r="W58" s="51">
        <f t="shared" si="18"/>
        <v>0.53326392791988719</v>
      </c>
      <c r="X58" s="51">
        <f t="shared" si="18"/>
        <v>0.57680721251844114</v>
      </c>
      <c r="Y58" s="51" t="e">
        <f t="shared" si="18"/>
        <v>#DIV/0!</v>
      </c>
      <c r="AB58" s="51">
        <f t="shared" si="19"/>
        <v>0.69280067741036044</v>
      </c>
      <c r="AC58" s="51">
        <f t="shared" si="19"/>
        <v>0.93471955038727883</v>
      </c>
      <c r="AD58" s="51">
        <f t="shared" si="19"/>
        <v>0.93192287146721897</v>
      </c>
      <c r="AE58" s="51">
        <f t="shared" si="19"/>
        <v>3.1054429397216272</v>
      </c>
      <c r="AF58" s="51">
        <f t="shared" si="19"/>
        <v>3.1467455887375002</v>
      </c>
      <c r="AG58" s="51">
        <f t="shared" si="19"/>
        <v>35.885398531905921</v>
      </c>
      <c r="AH58" s="51">
        <f t="shared" si="19"/>
        <v>5.8794395080199084</v>
      </c>
      <c r="AI58" s="51">
        <f t="shared" si="19"/>
        <v>0.64379993356431653</v>
      </c>
      <c r="AJ58" s="51">
        <f t="shared" si="19"/>
        <v>0.65060470260782322</v>
      </c>
      <c r="AK58" s="51" t="e">
        <f t="shared" si="19"/>
        <v>#DIV/0!</v>
      </c>
      <c r="CI58" s="42" t="s">
        <v>26</v>
      </c>
    </row>
    <row r="59" spans="3:87">
      <c r="C59" s="42">
        <f>6*24/24</f>
        <v>6</v>
      </c>
      <c r="D59" s="51">
        <f t="shared" si="20"/>
        <v>3.2995105177781536E-2</v>
      </c>
      <c r="E59" s="51">
        <f t="shared" si="20"/>
        <v>0.63050575326573033</v>
      </c>
      <c r="F59" s="51">
        <f t="shared" si="20"/>
        <v>0.37247419406316251</v>
      </c>
      <c r="G59" s="51">
        <f t="shared" si="20"/>
        <v>0.30960520411755982</v>
      </c>
      <c r="H59" s="51">
        <f t="shared" si="20"/>
        <v>0.69068007821686261</v>
      </c>
      <c r="I59" s="51">
        <f t="shared" si="20"/>
        <v>35.939811229870813</v>
      </c>
      <c r="J59" s="51">
        <f t="shared" si="20"/>
        <v>4.5534843419079252</v>
      </c>
      <c r="K59" s="51">
        <f t="shared" si="20"/>
        <v>0.29637918722091056</v>
      </c>
      <c r="L59" s="51">
        <f t="shared" si="20"/>
        <v>0.41172003357436016</v>
      </c>
      <c r="M59" s="51">
        <f t="shared" si="20"/>
        <v>1.7381002561148504</v>
      </c>
      <c r="P59" s="51">
        <f t="shared" si="18"/>
        <v>2.9032926962133072E-2</v>
      </c>
      <c r="Q59" s="51">
        <f t="shared" si="18"/>
        <v>0.5079246241727442</v>
      </c>
      <c r="R59" s="51">
        <f t="shared" si="18"/>
        <v>0.19904175151163153</v>
      </c>
      <c r="S59" s="51">
        <f t="shared" si="18"/>
        <v>0.27331718492937185</v>
      </c>
      <c r="T59" s="51">
        <f t="shared" si="18"/>
        <v>0.65453064783262649</v>
      </c>
      <c r="U59" s="51">
        <f t="shared" si="18"/>
        <v>17.71064741452988</v>
      </c>
      <c r="V59" s="51">
        <f t="shared" si="18"/>
        <v>4.1448183052251872</v>
      </c>
      <c r="W59" s="51">
        <f t="shared" si="18"/>
        <v>0.26021364598706165</v>
      </c>
      <c r="X59" s="51">
        <f t="shared" si="18"/>
        <v>0.40517478110746141</v>
      </c>
      <c r="Y59" s="51">
        <f t="shared" si="18"/>
        <v>0.39491582094039868</v>
      </c>
      <c r="AB59" s="51">
        <f t="shared" si="19"/>
        <v>3.6957283393430004E-2</v>
      </c>
      <c r="AC59" s="51">
        <f t="shared" si="19"/>
        <v>0.75308688235871646</v>
      </c>
      <c r="AD59" s="51">
        <f t="shared" si="19"/>
        <v>0.54590663661469352</v>
      </c>
      <c r="AE59" s="51">
        <f t="shared" si="19"/>
        <v>0.34589322330574779</v>
      </c>
      <c r="AF59" s="51">
        <f t="shared" si="19"/>
        <v>0.72682950860109874</v>
      </c>
      <c r="AG59" s="51">
        <f t="shared" si="19"/>
        <v>54.168975045211745</v>
      </c>
      <c r="AH59" s="51">
        <f t="shared" si="19"/>
        <v>4.9621503785906631</v>
      </c>
      <c r="AI59" s="51">
        <f t="shared" si="19"/>
        <v>0.33254472845475946</v>
      </c>
      <c r="AJ59" s="51">
        <f t="shared" si="19"/>
        <v>0.4182652860412589</v>
      </c>
      <c r="AK59" s="51">
        <f t="shared" si="19"/>
        <v>3.0812846912893024</v>
      </c>
    </row>
    <row r="60" spans="3:87">
      <c r="C60" s="42">
        <v>10</v>
      </c>
      <c r="D60" s="51">
        <f t="shared" si="20"/>
        <v>1.3610519374951011E-2</v>
      </c>
      <c r="E60" s="51">
        <f t="shared" si="20"/>
        <v>0.31781254647457508</v>
      </c>
      <c r="F60" s="51">
        <f t="shared" si="20"/>
        <v>0.4182929776777361</v>
      </c>
      <c r="G60" s="51">
        <f t="shared" si="20"/>
        <v>0.50236223232894639</v>
      </c>
      <c r="H60" s="51">
        <f t="shared" si="20"/>
        <v>0.60696877977152341</v>
      </c>
      <c r="I60" s="51">
        <f t="shared" si="20"/>
        <v>35.128153083912011</v>
      </c>
      <c r="J60" s="51">
        <f t="shared" si="20"/>
        <v>5.0948875991171096</v>
      </c>
      <c r="K60" s="51">
        <f t="shared" si="20"/>
        <v>0.28596686858886905</v>
      </c>
      <c r="L60" s="51">
        <f t="shared" si="20"/>
        <v>0.41441396918946322</v>
      </c>
      <c r="M60" s="51">
        <f t="shared" si="20"/>
        <v>1.3886560182922505</v>
      </c>
      <c r="P60" s="51">
        <f t="shared" si="18"/>
        <v>9.4992120203525321E-3</v>
      </c>
      <c r="Q60" s="51">
        <f t="shared" si="18"/>
        <v>0.2905166860923451</v>
      </c>
      <c r="R60" s="51">
        <f t="shared" si="18"/>
        <v>0.328048652406147</v>
      </c>
      <c r="S60" s="51">
        <f t="shared" si="18"/>
        <v>0.33013669612587948</v>
      </c>
      <c r="T60" s="51">
        <f t="shared" si="18"/>
        <v>0.48211990269825555</v>
      </c>
      <c r="U60" s="51">
        <f t="shared" si="18"/>
        <v>21.897583820792029</v>
      </c>
      <c r="V60" s="51">
        <f t="shared" si="18"/>
        <v>4.7025055633756701</v>
      </c>
      <c r="W60" s="51">
        <f t="shared" si="18"/>
        <v>0.25993813564286805</v>
      </c>
      <c r="X60" s="51">
        <f t="shared" si="18"/>
        <v>0.38410769474411066</v>
      </c>
      <c r="Y60" s="51">
        <f t="shared" si="18"/>
        <v>0.90270234248944003</v>
      </c>
      <c r="AB60" s="51">
        <f t="shared" si="19"/>
        <v>1.772182672954949E-2</v>
      </c>
      <c r="AC60" s="51">
        <f t="shared" si="19"/>
        <v>0.34510840685680505</v>
      </c>
      <c r="AD60" s="51">
        <f t="shared" si="19"/>
        <v>0.5085373029493252</v>
      </c>
      <c r="AE60" s="51">
        <f t="shared" si="19"/>
        <v>0.6745877685320133</v>
      </c>
      <c r="AF60" s="51">
        <f t="shared" si="19"/>
        <v>0.73181765684479128</v>
      </c>
      <c r="AG60" s="51">
        <f t="shared" si="19"/>
        <v>48.358722347031993</v>
      </c>
      <c r="AH60" s="51">
        <f t="shared" si="19"/>
        <v>5.4872696348585492</v>
      </c>
      <c r="AI60" s="51">
        <f t="shared" si="19"/>
        <v>0.31199560153487005</v>
      </c>
      <c r="AJ60" s="51">
        <f t="shared" si="19"/>
        <v>0.44472024363481577</v>
      </c>
      <c r="AK60" s="51">
        <f t="shared" si="19"/>
        <v>1.874609694095061</v>
      </c>
    </row>
    <row r="62" spans="3:87">
      <c r="C62" s="42">
        <f>C56</f>
        <v>4.1666666666666664E-2</v>
      </c>
      <c r="M62" s="51">
        <f>M56</f>
        <v>0.51983110408980959</v>
      </c>
      <c r="Y62" s="51">
        <f>Y56</f>
        <v>0.5115430704701851</v>
      </c>
      <c r="AK62" s="51">
        <f>AK56</f>
        <v>0.52811913770943408</v>
      </c>
    </row>
    <row r="63" spans="3:87">
      <c r="C63" s="42">
        <f>C57</f>
        <v>0.16666666666666666</v>
      </c>
      <c r="M63" s="51">
        <f>M57</f>
        <v>1.449387309859715</v>
      </c>
      <c r="Y63" s="51">
        <f>Y57</f>
        <v>1.2290250137598968</v>
      </c>
      <c r="AK63" s="51">
        <f>AK57</f>
        <v>1.6697496059595331</v>
      </c>
    </row>
    <row r="64" spans="3:87">
      <c r="C64" s="42">
        <f>C59</f>
        <v>6</v>
      </c>
      <c r="M64" s="51">
        <f>M59</f>
        <v>1.7381002561148504</v>
      </c>
      <c r="Y64" s="51">
        <f>Y59</f>
        <v>0.39491582094039868</v>
      </c>
      <c r="AK64" s="51">
        <f>AK59</f>
        <v>3.0812846912893024</v>
      </c>
    </row>
    <row r="65" spans="3:37">
      <c r="C65" s="42">
        <f>C60</f>
        <v>10</v>
      </c>
      <c r="M65" s="51">
        <f>M60</f>
        <v>1.3886560182922505</v>
      </c>
      <c r="Y65" s="51">
        <f>Y60</f>
        <v>0.90270234248944003</v>
      </c>
      <c r="AK65" s="51">
        <f>AK60</f>
        <v>1.874609694095061</v>
      </c>
    </row>
    <row r="77" spans="3:37">
      <c r="D77" s="42" t="s">
        <v>42</v>
      </c>
    </row>
    <row r="78" spans="3:37">
      <c r="P78" s="42" t="s">
        <v>20</v>
      </c>
    </row>
    <row r="79" spans="3:37">
      <c r="D79" s="53" t="s">
        <v>24</v>
      </c>
      <c r="G79" s="53" t="s">
        <v>25</v>
      </c>
      <c r="P79" s="42" t="s">
        <v>22</v>
      </c>
      <c r="AB79" s="53" t="s">
        <v>24</v>
      </c>
      <c r="AE79" s="53" t="s">
        <v>25</v>
      </c>
    </row>
    <row r="80" spans="3:37">
      <c r="C80" s="53" t="s">
        <v>21</v>
      </c>
      <c r="D80" s="42" t="str">
        <f t="shared" ref="D80:M80" si="21">D12</f>
        <v>Blood</v>
      </c>
      <c r="E80" s="42" t="str">
        <f t="shared" si="21"/>
        <v>Thymus</v>
      </c>
      <c r="F80" s="42" t="str">
        <f t="shared" si="21"/>
        <v>Heart</v>
      </c>
      <c r="G80" s="42" t="str">
        <f t="shared" si="21"/>
        <v>Lungs</v>
      </c>
      <c r="H80" s="42" t="str">
        <f t="shared" si="21"/>
        <v>Kidneys</v>
      </c>
      <c r="I80" s="42" t="str">
        <f t="shared" si="21"/>
        <v>Spleen</v>
      </c>
      <c r="J80" s="42" t="str">
        <f t="shared" si="21"/>
        <v>Liver</v>
      </c>
      <c r="K80" s="42" t="str">
        <f t="shared" si="21"/>
        <v>ART</v>
      </c>
      <c r="L80" s="42" t="str">
        <f t="shared" si="21"/>
        <v>Carcass</v>
      </c>
      <c r="M80" s="42" t="str">
        <f t="shared" si="21"/>
        <v>Tumor</v>
      </c>
      <c r="O80" s="53" t="s">
        <v>62</v>
      </c>
      <c r="P80" s="42" t="str">
        <f>P55</f>
        <v>Blood</v>
      </c>
      <c r="Q80" s="42" t="str">
        <f t="shared" ref="Q80:Y80" si="22">Q55</f>
        <v>Thymus</v>
      </c>
      <c r="R80" s="42" t="str">
        <f t="shared" si="22"/>
        <v>Heart</v>
      </c>
      <c r="S80" s="42" t="str">
        <f t="shared" si="22"/>
        <v>Lungs</v>
      </c>
      <c r="T80" s="42" t="str">
        <f t="shared" si="22"/>
        <v>Kidneys</v>
      </c>
      <c r="U80" s="42" t="str">
        <f t="shared" si="22"/>
        <v>Spleen</v>
      </c>
      <c r="V80" s="42" t="str">
        <f t="shared" si="22"/>
        <v>Liver</v>
      </c>
      <c r="W80" s="42" t="str">
        <f t="shared" si="22"/>
        <v>ART</v>
      </c>
      <c r="X80" s="42" t="str">
        <f t="shared" si="22"/>
        <v>Carcass</v>
      </c>
      <c r="Y80" s="42" t="str">
        <f t="shared" si="22"/>
        <v>Tumor</v>
      </c>
      <c r="AA80" s="53" t="s">
        <v>61</v>
      </c>
      <c r="AB80" s="42" t="str">
        <f>AB55</f>
        <v>Blood</v>
      </c>
      <c r="AC80" s="42" t="str">
        <f t="shared" ref="AC80:AK80" si="23">AC55</f>
        <v>Thymus</v>
      </c>
      <c r="AD80" s="42" t="str">
        <f t="shared" si="23"/>
        <v>Heart</v>
      </c>
      <c r="AE80" s="42" t="str">
        <f t="shared" si="23"/>
        <v>Lungs</v>
      </c>
      <c r="AF80" s="42" t="str">
        <f t="shared" si="23"/>
        <v>Kidneys</v>
      </c>
      <c r="AG80" s="42" t="str">
        <f t="shared" si="23"/>
        <v>Spleen</v>
      </c>
      <c r="AH80" s="42" t="str">
        <f t="shared" si="23"/>
        <v>Liver</v>
      </c>
      <c r="AI80" s="42" t="str">
        <f t="shared" si="23"/>
        <v>ART</v>
      </c>
      <c r="AJ80" s="42" t="str">
        <f t="shared" si="23"/>
        <v>Carcass</v>
      </c>
      <c r="AK80" s="42" t="str">
        <f t="shared" si="23"/>
        <v>Tumor</v>
      </c>
    </row>
    <row r="81" spans="3:37">
      <c r="C81" s="42">
        <v>0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O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</row>
    <row r="82" spans="3:37">
      <c r="C82" s="42">
        <f>$C$56</f>
        <v>4.1666666666666664E-2</v>
      </c>
      <c r="D82" s="42">
        <f>_xll.SRS1Splines.Functions25.OneWay_Spline($C$56:$C$60,$D$56:$D$60,C82)</f>
        <v>4.9456792724017697</v>
      </c>
      <c r="E82" s="42">
        <f>_xll.SRS1Splines.Functions25.OneWay_Spline($C$56:$C$60,E$56:E$60,$C82)</f>
        <v>3.4240317378468199</v>
      </c>
      <c r="F82" s="42">
        <f>_xll.SRS1Splines.Functions25.OneWay_Spline($C$56:$C$60,F$56:F$60,$C82)</f>
        <v>1.91765187430968</v>
      </c>
      <c r="G82" s="42">
        <f>_xll.SRS1Splines.Functions25.OneWay_Spline($C$56:$C$60,G$56:G$60,$C82)</f>
        <v>2.66398781932077</v>
      </c>
      <c r="H82" s="42">
        <f>_xll.SRS1Splines.Functions25.OneWay_Spline($C$56:$C$60,H$56:H$60,$C82)</f>
        <v>2.8256865768647299</v>
      </c>
      <c r="I82" s="42">
        <f>_xll.SRS1Splines.Functions25.OneWay_Spline($C$56:$C$60,I$56:I$60,$C82)</f>
        <v>13.2482231875924</v>
      </c>
      <c r="J82" s="42">
        <f>_xll.SRS1Splines.Functions25.OneWay_Spline($C$56:$C$60,J$56:J$60,$C82)</f>
        <v>3.6517426755399098</v>
      </c>
      <c r="K82" s="42">
        <f>_xll.SRS1Splines.Functions25.OneWay_Spline($C$56:$C$60,K$56:K$60,$C82)</f>
        <v>0.31120968554922301</v>
      </c>
      <c r="L82" s="42">
        <f>_xll.SRS1Splines.Functions25.OneWay_Spline($C$56:$C$60,L$56:L$60,$C82)</f>
        <v>0.62157547390040802</v>
      </c>
      <c r="M82" s="42">
        <f>_xll.SRS1Splines.Functions25.OneWay_Spline(($C$62:$C$65),M$62:M$65,$C82)</f>
        <v>0.51983110408981004</v>
      </c>
      <c r="O82" s="42">
        <f>$C$56</f>
        <v>4.1666666666666664E-2</v>
      </c>
      <c r="P82" s="42">
        <f>_xll.SRS1Splines.Functions25.OneWay_Spline($C$56:$C$60,P$56:P$60,O82)</f>
        <v>4.8192668088342101</v>
      </c>
      <c r="Q82" s="42">
        <f>_xll.SRS1Splines.Functions25.OneWay_Spline($C$56:$C$60,Q$56:Q$60,$C82)</f>
        <v>1.7662846303619599</v>
      </c>
      <c r="R82" s="42">
        <f>_xll.SRS1Splines.Functions25.OneWay_Spline($C$56:$C$60,R$56:R$60,$C82)</f>
        <v>1.53714882449194</v>
      </c>
      <c r="S82" s="42">
        <f>_xll.SRS1Splines.Functions25.OneWay_Spline($C$56:$C$60,S$56:S$60,$C82)</f>
        <v>2.53137077037012</v>
      </c>
      <c r="T82" s="42">
        <f>_xll.SRS1Splines.Functions25.OneWay_Spline($C$56:$C$60,T$56:T$60,$C82)</f>
        <v>2.47216624571859</v>
      </c>
      <c r="U82" s="42">
        <f>_xll.SRS1Splines.Functions25.OneWay_Spline($C$56:$C$60,U$56:U$60,$C82)</f>
        <v>11.339904853073399</v>
      </c>
      <c r="V82" s="42">
        <f>_xll.SRS1Splines.Functions25.OneWay_Spline($C$56:$C$60,V$56:V$60,$C82)</f>
        <v>3.3650164556557902</v>
      </c>
      <c r="W82" s="42">
        <f>_xll.SRS1Splines.Functions25.OneWay_Spline($C$56:$C$60,W$56:W$60,$C82)</f>
        <v>0.23684048047460399</v>
      </c>
      <c r="X82" s="42">
        <f>_xll.SRS1Splines.Functions25.OneWay_Spline($C$56:$C$60,X$56:X$60,$C82)</f>
        <v>0.53957172917621798</v>
      </c>
      <c r="Y82" s="42">
        <f>_xll.SRS1Splines.Functions25.OneWay_Spline($C$62:$C$65,Y$62:Y$65,$C82)</f>
        <v>0.51154307047018499</v>
      </c>
      <c r="AA82" s="42">
        <f>$C$56</f>
        <v>4.1666666666666664E-2</v>
      </c>
      <c r="AB82" s="42">
        <f>_xll.SRS1Splines.Functions25.OneWay_Spline($C$56:$C$60,AB$56:AB$60,AA82)</f>
        <v>5.0720917359693303</v>
      </c>
      <c r="AC82" s="42">
        <f>_xll.SRS1Splines.Functions25.OneWay_Spline($C$56:$C$60,AC$56:AC$60,$C82)</f>
        <v>5.0817788453316703</v>
      </c>
      <c r="AD82" s="42">
        <f>_xll.SRS1Splines.Functions25.OneWay_Spline($C$56:$C$60,AD$56:AD$60,$C82)</f>
        <v>2.2981549241274299</v>
      </c>
      <c r="AE82" s="42">
        <f>_xll.SRS1Splines.Functions25.OneWay_Spline($C$56:$C$60,AE$56:AE$60,$C82)</f>
        <v>2.7966048682714102</v>
      </c>
      <c r="AF82" s="42">
        <f>_xll.SRS1Splines.Functions25.OneWay_Spline($C$56:$C$60,AF$56:AF$60,$C82)</f>
        <v>3.1792069080108698</v>
      </c>
      <c r="AG82" s="42">
        <f>_xll.SRS1Splines.Functions25.OneWay_Spline($C$56:$C$60,AG$56:AG$60,$C82)</f>
        <v>15.1565415221115</v>
      </c>
      <c r="AH82" s="42">
        <f>_xll.SRS1Splines.Functions25.OneWay_Spline($C$56:$C$60,AH$56:AH$60,$C82)</f>
        <v>3.9384688954240401</v>
      </c>
      <c r="AI82" s="42">
        <f>_xll.SRS1Splines.Functions25.OneWay_Spline($C$56:$C$60,AI$56:AI$60,$C82)</f>
        <v>0.38557889062384298</v>
      </c>
      <c r="AJ82" s="42">
        <f>_xll.SRS1Splines.Functions25.OneWay_Spline($C$56:$C$60,AJ$56:AJ$60,$C82)</f>
        <v>0.70357921862459705</v>
      </c>
      <c r="AK82" s="42">
        <f>_xll.SRS1Splines.Functions25.OneWay_Spline($C$62:$C$65,AK$62:AK$65,$C82)</f>
        <v>0.52811913770943397</v>
      </c>
    </row>
    <row r="83" spans="3:37">
      <c r="C83" s="42">
        <v>7.4999999999999997E-2</v>
      </c>
      <c r="D83" s="42">
        <f>_xll.SRS1Splines.Functions25.OneWay_Spline($C$56:$C$60,$D$56:$D$60,C83)</f>
        <v>4.5900155392741002</v>
      </c>
      <c r="E83" s="42">
        <f>_xll.SRS1Splines.Functions25.OneWay_Spline($C$56:$C$60,E$56:E$60,$C83)</f>
        <v>3.1973265860126001</v>
      </c>
      <c r="F83" s="42">
        <f>_xll.SRS1Splines.Functions25.OneWay_Spline($C$56:$C$60,F$56:F$60,$C83)</f>
        <v>1.75768908313095</v>
      </c>
      <c r="G83" s="42">
        <f>_xll.SRS1Splines.Functions25.OneWay_Spline($C$56:$C$60,G$56:G$60,$C83)</f>
        <v>2.5063004627120198</v>
      </c>
      <c r="H83" s="42">
        <f>_xll.SRS1Splines.Functions25.OneWay_Spline($C$56:$C$60,H$56:H$60,$C83)</f>
        <v>2.6482745245608901</v>
      </c>
      <c r="I83" s="42">
        <f>_xll.SRS1Splines.Functions25.OneWay_Spline($C$56:$C$60,I$56:I$60,$C83)</f>
        <v>15.1017220523653</v>
      </c>
      <c r="J83" s="42">
        <f>_xll.SRS1Splines.Functions25.OneWay_Spline($C$56:$C$60,J$56:J$60,$C83)</f>
        <v>3.9662932639186099</v>
      </c>
      <c r="K83" s="42">
        <f>_xll.SRS1Splines.Functions25.OneWay_Spline($C$56:$C$60,K$56:K$60,$C83)</f>
        <v>0.39298525460580302</v>
      </c>
      <c r="L83" s="42">
        <f>_xll.SRS1Splines.Functions25.OneWay_Spline($C$56:$C$60,L$56:L$60,$C83)</f>
        <v>0.60966563826506304</v>
      </c>
      <c r="M83" s="42">
        <f>_xll.SRS1Splines.Functions25.OneWay_Spline(($C$62:$C$65),M$62:M$65,$C83)</f>
        <v>0.81832014371749195</v>
      </c>
      <c r="O83" s="42">
        <v>7.4999999999999997E-2</v>
      </c>
      <c r="P83" s="42">
        <f>_xll.SRS1Splines.Functions25.OneWay_Spline($C$56:$C$60,P$56:P$60,O83)</f>
        <v>3.9872063355051601</v>
      </c>
      <c r="Q83" s="42">
        <f>_xll.SRS1Splines.Functions25.OneWay_Spline($C$56:$C$60,Q$56:Q$60,$C83)</f>
        <v>1.33598563896756</v>
      </c>
      <c r="R83" s="42">
        <f>_xll.SRS1Splines.Functions25.OneWay_Spline($C$56:$C$60,R$56:R$60,$C83)</f>
        <v>1.3940883069143599</v>
      </c>
      <c r="S83" s="42">
        <f>_xll.SRS1Splines.Functions25.OneWay_Spline($C$56:$C$60,S$56:S$60,$C83)</f>
        <v>2.17195626777688</v>
      </c>
      <c r="T83" s="42">
        <f>_xll.SRS1Splines.Functions25.OneWay_Spline($C$56:$C$60,T$56:T$60,$C83)</f>
        <v>2.2937182875982698</v>
      </c>
      <c r="U83" s="42">
        <f>_xll.SRS1Splines.Functions25.OneWay_Spline($C$56:$C$60,U$56:U$60,$C83)</f>
        <v>11.694640727015599</v>
      </c>
      <c r="V83" s="42">
        <f>_xll.SRS1Splines.Functions25.OneWay_Spline($C$56:$C$60,V$56:V$60,$C83)</f>
        <v>3.1838285918664502</v>
      </c>
      <c r="W83" s="42">
        <f>_xll.SRS1Splines.Functions25.OneWay_Spline($C$56:$C$60,W$56:W$60,$C83)</f>
        <v>0.325650025837184</v>
      </c>
      <c r="X83" s="42">
        <f>_xll.SRS1Splines.Functions25.OneWay_Spline($C$56:$C$60,X$56:X$60,$C83)</f>
        <v>0.53959868972907299</v>
      </c>
      <c r="Y83" s="42">
        <f>_xll.SRS1Splines.Functions25.OneWay_Spline($C$62:$C$65,Y$62:Y$65,$C83)</f>
        <v>0.74249929557974303</v>
      </c>
      <c r="AA83" s="42">
        <v>7.4999999999999997E-2</v>
      </c>
      <c r="AB83" s="42">
        <f>_xll.SRS1Splines.Functions25.OneWay_Spline($C$56:$C$60,AB$56:AB$60,AA83)</f>
        <v>5.12255811764265</v>
      </c>
      <c r="AC83" s="42">
        <f>_xll.SRS1Splines.Functions25.OneWay_Spline($C$56:$C$60,AC$56:AC$60,$C83)</f>
        <v>5.0158843985326298</v>
      </c>
      <c r="AD83" s="42">
        <f>_xll.SRS1Splines.Functions25.OneWay_Spline($C$56:$C$60,AD$56:AD$60,$C83)</f>
        <v>2.1212898593475402</v>
      </c>
      <c r="AE83" s="42">
        <f>_xll.SRS1Splines.Functions25.OneWay_Spline($C$56:$C$60,AE$56:AE$60,$C83)</f>
        <v>2.8406446576471498</v>
      </c>
      <c r="AF83" s="42">
        <f>_xll.SRS1Splines.Functions25.OneWay_Spline($C$56:$C$60,AF$56:AF$60,$C83)</f>
        <v>3.0045951981352799</v>
      </c>
      <c r="AG83" s="42">
        <f>_xll.SRS1Splines.Functions25.OneWay_Spline($C$56:$C$60,AG$56:AG$60,$C83)</f>
        <v>18.498233530450801</v>
      </c>
      <c r="AH83" s="42">
        <f>_xll.SRS1Splines.Functions25.OneWay_Spline($C$56:$C$60,AH$56:AH$60,$C83)</f>
        <v>4.7803403887360396</v>
      </c>
      <c r="AI83" s="42">
        <f>_xll.SRS1Splines.Functions25.OneWay_Spline($C$56:$C$60,AI$56:AI$60,$C83)</f>
        <v>0.460320483374423</v>
      </c>
      <c r="AJ83" s="42">
        <f>_xll.SRS1Splines.Functions25.OneWay_Spline($C$56:$C$60,AJ$56:AJ$60,$C83)</f>
        <v>0.67973499385260405</v>
      </c>
      <c r="AK83" s="42">
        <f>_xll.SRS1Splines.Functions25.OneWay_Spline($C$62:$C$65,AK$62:AK$65,$C83)</f>
        <v>0.892276824008433</v>
      </c>
    </row>
    <row r="84" spans="3:37">
      <c r="C84" s="42">
        <v>0.1</v>
      </c>
      <c r="D84" s="42">
        <f>_xll.SRS1Splines.Functions25.OneWay_Spline($C$56:$C$60,$D$56:$D$60,C84)</f>
        <v>4.32827187032147</v>
      </c>
      <c r="E84" s="42">
        <f>_xll.SRS1Splines.Functions25.OneWay_Spline($C$56:$C$60,E$56:E$60,$C84)</f>
        <v>3.0297180521745601</v>
      </c>
      <c r="F84" s="42">
        <f>_xll.SRS1Splines.Functions25.OneWay_Spline($C$56:$C$60,F$56:F$60,$C84)</f>
        <v>1.63603914260032</v>
      </c>
      <c r="G84" s="42">
        <f>_xll.SRS1Splines.Functions25.OneWay_Spline($C$56:$C$60,G$56:G$60,$C84)</f>
        <v>2.3842977235367302</v>
      </c>
      <c r="H84" s="42">
        <f>_xll.SRS1Splines.Functions25.OneWay_Spline($C$56:$C$60,H$56:H$60,$C84)</f>
        <v>2.5106786641798</v>
      </c>
      <c r="I84" s="42">
        <f>_xll.SRS1Splines.Functions25.OneWay_Spline($C$56:$C$60,I$56:I$60,$C84)</f>
        <v>16.521610484620801</v>
      </c>
      <c r="J84" s="42">
        <f>_xll.SRS1Splines.Functions25.OneWay_Spline($C$56:$C$60,J$56:J$60,$C84)</f>
        <v>4.2063509022440897</v>
      </c>
      <c r="K84" s="42">
        <f>_xll.SRS1Splines.Functions25.OneWay_Spline($C$56:$C$60,K$56:K$60,$C84)</f>
        <v>0.456456995905138</v>
      </c>
      <c r="L84" s="42">
        <f>_xll.SRS1Splines.Functions25.OneWay_Spline($C$56:$C$60,L$56:L$60,$C84)</f>
        <v>0.60046418335734997</v>
      </c>
      <c r="M84" s="42">
        <f>_xll.SRS1Splines.Functions25.OneWay_Spline(($C$62:$C$65),M$62:M$65,$C84)</f>
        <v>1.06272445553407</v>
      </c>
      <c r="O84" s="42">
        <v>0.1</v>
      </c>
      <c r="P84" s="42">
        <f>_xll.SRS1Splines.Functions25.OneWay_Spline($C$56:$C$60,P$56:P$60,O84)</f>
        <v>3.3489596531625501</v>
      </c>
      <c r="Q84" s="42">
        <f>_xll.SRS1Splines.Functions25.OneWay_Spline($C$56:$C$60,Q$56:Q$60,$C84)</f>
        <v>1.0013886271825001</v>
      </c>
      <c r="R84" s="42">
        <f>_xll.SRS1Splines.Functions25.OneWay_Spline($C$56:$C$60,R$56:R$60,$C84)</f>
        <v>1.28469672175396</v>
      </c>
      <c r="S84" s="42">
        <f>_xll.SRS1Splines.Functions25.OneWay_Spline($C$56:$C$60,S$56:S$60,$C84)</f>
        <v>1.8944694938215001</v>
      </c>
      <c r="T84" s="42">
        <f>_xll.SRS1Splines.Functions25.OneWay_Spline($C$56:$C$60,T$56:T$60,$C84)</f>
        <v>2.1553991089617202</v>
      </c>
      <c r="U84" s="42">
        <f>_xll.SRS1Splines.Functions25.OneWay_Spline($C$56:$C$60,U$56:U$60,$C84)</f>
        <v>11.9690282517096</v>
      </c>
      <c r="V84" s="42">
        <f>_xll.SRS1Splines.Functions25.OneWay_Spline($C$56:$C$60,V$56:V$60,$C84)</f>
        <v>3.0489956270737699</v>
      </c>
      <c r="W84" s="42">
        <f>_xll.SRS1Splines.Functions25.OneWay_Spline($C$56:$C$60,W$56:W$60,$C84)</f>
        <v>0.39460222060883499</v>
      </c>
      <c r="X84" s="42">
        <f>_xll.SRS1Splines.Functions25.OneWay_Spline($C$56:$C$60,X$56:X$60,$C84)</f>
        <v>0.539654295869335</v>
      </c>
      <c r="Y84" s="42">
        <f>_xll.SRS1Splines.Functions25.OneWay_Spline($C$62:$C$65,Y$62:Y$65,$C84)</f>
        <v>0.93174997348392896</v>
      </c>
      <c r="AA84" s="42">
        <v>0.1</v>
      </c>
      <c r="AB84" s="42">
        <f>_xll.SRS1Splines.Functions25.OneWay_Spline($C$56:$C$60,AB$56:AB$60,AA84)</f>
        <v>5.1510811490886503</v>
      </c>
      <c r="AC84" s="42">
        <f>_xll.SRS1Splines.Functions25.OneWay_Spline($C$56:$C$60,AC$56:AC$60,$C84)</f>
        <v>4.9627577684518496</v>
      </c>
      <c r="AD84" s="42">
        <f>_xll.SRS1Splines.Functions25.OneWay_Spline($C$56:$C$60,AD$56:AD$60,$C84)</f>
        <v>1.9873815634466701</v>
      </c>
      <c r="AE84" s="42">
        <f>_xll.SRS1Splines.Functions25.OneWay_Spline($C$56:$C$60,AE$56:AE$60,$C84)</f>
        <v>2.8741259532519701</v>
      </c>
      <c r="AF84" s="42">
        <f>_xll.SRS1Splines.Functions25.OneWay_Spline($C$56:$C$60,AF$56:AF$60,$C84)</f>
        <v>2.8698881009422998</v>
      </c>
      <c r="AG84" s="42">
        <f>_xll.SRS1Splines.Functions25.OneWay_Spline($C$56:$C$60,AG$56:AG$60,$C84)</f>
        <v>21.050650784989099</v>
      </c>
      <c r="AH84" s="42">
        <f>_xll.SRS1Splines.Functions25.OneWay_Spline($C$56:$C$60,AH$56:AH$60,$C84)</f>
        <v>5.4340489131188798</v>
      </c>
      <c r="AI84" s="42">
        <f>_xll.SRS1Splines.Functions25.OneWay_Spline($C$56:$C$60,AI$56:AI$60,$C84)</f>
        <v>0.51831177120144201</v>
      </c>
      <c r="AJ84" s="42">
        <f>_xll.SRS1Splines.Functions25.OneWay_Spline($C$56:$C$60,AJ$56:AJ$60,$C84)</f>
        <v>0.66122482871366495</v>
      </c>
      <c r="AK84" s="42">
        <f>_xll.SRS1Splines.Functions25.OneWay_Spline($C$62:$C$65,AK$62:AK$65,$C84)</f>
        <v>1.1895469273799499</v>
      </c>
    </row>
    <row r="85" spans="3:37">
      <c r="C85" s="42">
        <v>0.125</v>
      </c>
      <c r="D85" s="42">
        <f>_xll.SRS1Splines.Functions25.OneWay_Spline($C$56:$C$60,$D$56:$D$60,C85)</f>
        <v>4.07954657339784</v>
      </c>
      <c r="E85" s="42">
        <f>_xll.SRS1Splines.Functions25.OneWay_Spline($C$56:$C$60,E$56:E$60,$C85)</f>
        <v>2.8718095458450801</v>
      </c>
      <c r="F85" s="42">
        <f>_xll.SRS1Splines.Functions25.OneWay_Spline($C$56:$C$60,F$56:F$60,$C85)</f>
        <v>1.52740271434138</v>
      </c>
      <c r="G85" s="42">
        <f>_xll.SRS1Splines.Functions25.OneWay_Spline($C$56:$C$60,G$56:G$60,$C85)</f>
        <v>2.2789194016745902</v>
      </c>
      <c r="H85" s="42">
        <f>_xll.SRS1Splines.Functions25.OneWay_Spline($C$56:$C$60,H$56:H$60,$C85)</f>
        <v>2.39330832342102</v>
      </c>
      <c r="I85" s="42">
        <f>_xll.SRS1Splines.Functions25.OneWay_Spline($C$56:$C$60,I$56:I$60,$C85)</f>
        <v>17.771900346146801</v>
      </c>
      <c r="J85" s="42">
        <f>_xll.SRS1Splines.Functions25.OneWay_Spline($C$56:$C$60,J$56:J$60,$C85)</f>
        <v>4.4192783624514904</v>
      </c>
      <c r="K85" s="42">
        <f>_xll.SRS1Splines.Functions25.OneWay_Spline($C$56:$C$60,K$56:K$60,$C85)</f>
        <v>0.51093941115518404</v>
      </c>
      <c r="L85" s="42">
        <f>_xll.SRS1Splines.Functions25.OneWay_Spline($C$56:$C$60,L$56:L$60,$C85)</f>
        <v>0.59262970019160399</v>
      </c>
      <c r="M85" s="42">
        <f>_xll.SRS1Splines.Functions25.OneWay_Spline(($C$62:$C$65),M$62:M$65,$C85)</f>
        <v>1.2768490913202899</v>
      </c>
      <c r="O85" s="42">
        <v>0.125</v>
      </c>
      <c r="P85" s="42">
        <f>_xll.SRS1Splines.Functions25.OneWay_Spline($C$56:$C$60,P$56:P$60,O85)</f>
        <v>2.78837819308468</v>
      </c>
      <c r="Q85" s="42">
        <f>_xll.SRS1Splines.Functions25.OneWay_Spline($C$56:$C$60,Q$56:Q$60,$C85)</f>
        <v>0.71562135320785802</v>
      </c>
      <c r="R85" s="42">
        <f>_xll.SRS1Splines.Functions25.OneWay_Spline($C$56:$C$60,R$56:R$60,$C85)</f>
        <v>1.18802894444987</v>
      </c>
      <c r="S85" s="42">
        <f>_xll.SRS1Splines.Functions25.OneWay_Spline($C$56:$C$60,S$56:S$60,$C85)</f>
        <v>1.6537952451669</v>
      </c>
      <c r="T85" s="42">
        <f>_xll.SRS1Splines.Functions25.OneWay_Spline($C$56:$C$60,T$56:T$60,$C85)</f>
        <v>2.0363558184609101</v>
      </c>
      <c r="U85" s="42">
        <f>_xll.SRS1Splines.Functions25.OneWay_Spline($C$56:$C$60,U$56:U$60,$C85)</f>
        <v>12.2027837386982</v>
      </c>
      <c r="V85" s="42">
        <f>_xll.SRS1Splines.Functions25.OneWay_Spline($C$56:$C$60,V$56:V$60,$C85)</f>
        <v>2.9362965020746898</v>
      </c>
      <c r="W85" s="42">
        <f>_xll.SRS1Splines.Functions25.OneWay_Spline($C$56:$C$60,W$56:W$60,$C85)</f>
        <v>0.453753797622514</v>
      </c>
      <c r="X85" s="42">
        <f>_xll.SRS1Splines.Functions25.OneWay_Spline($C$56:$C$60,X$56:X$60,$C85)</f>
        <v>0.53974023263155901</v>
      </c>
      <c r="Y85" s="42">
        <f>_xll.SRS1Splines.Functions25.OneWay_Spline($C$62:$C$65,Y$62:Y$65,$C85)</f>
        <v>1.0973007311434999</v>
      </c>
      <c r="AA85" s="42">
        <v>0.125</v>
      </c>
      <c r="AB85" s="42">
        <f>_xll.SRS1Splines.Functions25.OneWay_Spline($C$56:$C$60,AB$56:AB$60,AA85)</f>
        <v>5.1710938588235802</v>
      </c>
      <c r="AC85" s="42">
        <f>_xll.SRS1Splines.Functions25.OneWay_Spline($C$56:$C$60,AC$56:AC$60,$C85)</f>
        <v>4.9064547426726302</v>
      </c>
      <c r="AD85" s="42">
        <f>_xll.SRS1Splines.Functions25.OneWay_Spline($C$56:$C$60,AD$56:AD$60,$C85)</f>
        <v>1.8667764842329</v>
      </c>
      <c r="AE85" s="42">
        <f>_xll.SRS1Splines.Functions25.OneWay_Spline($C$56:$C$60,AE$56:AE$60,$C85)</f>
        <v>2.9040435581822801</v>
      </c>
      <c r="AF85" s="42">
        <f>_xll.SRS1Splines.Functions25.OneWay_Spline($C$56:$C$60,AF$56:AF$60,$C85)</f>
        <v>2.75527343239186</v>
      </c>
      <c r="AG85" s="42">
        <f>_xll.SRS1Splines.Functions25.OneWay_Spline($C$56:$C$60,AG$56:AG$60,$C85)</f>
        <v>23.310988978412901</v>
      </c>
      <c r="AH85" s="42">
        <f>_xll.SRS1Splines.Functions25.OneWay_Spline($C$56:$C$60,AH$56:AH$60,$C85)</f>
        <v>5.9919831000023596</v>
      </c>
      <c r="AI85" s="42">
        <f>_xll.SRS1Splines.Functions25.OneWay_Spline($C$56:$C$60,AI$56:AI$60,$C85)</f>
        <v>0.56812502468785397</v>
      </c>
      <c r="AJ85" s="42">
        <f>_xll.SRS1Splines.Functions25.OneWay_Spline($C$56:$C$60,AJ$56:AJ$60,$C85)</f>
        <v>0.64542850008776198</v>
      </c>
      <c r="AK85" s="42">
        <f>_xll.SRS1Splines.Functions25.OneWay_Spline($C$62:$C$65,AK$62:AK$65,$C85)</f>
        <v>1.4511015201141</v>
      </c>
    </row>
    <row r="86" spans="3:37">
      <c r="C86" s="42">
        <f>C85+0.125</f>
        <v>0.25</v>
      </c>
      <c r="D86" s="42">
        <f>_xll.SRS1Splines.Functions25.OneWay_Spline($C$56:$C$60,$D$56:$D$60,C86)</f>
        <v>3.10262316022893</v>
      </c>
      <c r="E86" s="42">
        <f>_xll.SRS1Splines.Functions25.OneWay_Spline($C$56:$C$60,E$56:E$60,$C86)</f>
        <v>2.2893561655758701</v>
      </c>
      <c r="F86" s="42">
        <f>_xll.SRS1Splines.Functions25.OneWay_Spline($C$56:$C$60,F$56:F$60,$C86)</f>
        <v>1.2967342220877101</v>
      </c>
      <c r="G86" s="42">
        <f>_xll.SRS1Splines.Functions25.OneWay_Spline($C$56:$C$60,G$56:G$60,$C86)</f>
        <v>2.1620800018652901</v>
      </c>
      <c r="H86" s="42">
        <f>_xll.SRS1Splines.Functions25.OneWay_Spline($C$56:$C$60,H$56:H$60,$C86)</f>
        <v>2.3067358938585301</v>
      </c>
      <c r="I86" s="42">
        <f>_xll.SRS1Splines.Functions25.OneWay_Spline($C$56:$C$60,I$56:I$60,$C86)</f>
        <v>19.8766379993058</v>
      </c>
      <c r="J86" s="42">
        <f>_xll.SRS1Splines.Functions25.OneWay_Spline($C$56:$C$60,J$56:J$60,$C86)</f>
        <v>4.8306484877378102</v>
      </c>
      <c r="K86" s="42">
        <f>_xll.SRS1Splines.Functions25.OneWay_Spline($C$56:$C$60,K$56:K$60,$C86)</f>
        <v>0.56162160280623397</v>
      </c>
      <c r="L86" s="42">
        <f>_xll.SRS1Splines.Functions25.OneWay_Spline($C$56:$C$60,L$56:L$60,$C86)</f>
        <v>0.58727655342695695</v>
      </c>
      <c r="M86" s="42">
        <f>_xll.SRS1Splines.Functions25.OneWay_Spline(($C$62:$C$65),M$62:M$65,$C86)</f>
        <v>1.45757733017185</v>
      </c>
      <c r="O86" s="42">
        <f>O85+0.125</f>
        <v>0.25</v>
      </c>
      <c r="P86" s="42">
        <f>_xll.SRS1Splines.Functions25.OneWay_Spline($C$56:$C$60,P$56:P$60,O86)</f>
        <v>1.8723836585420099</v>
      </c>
      <c r="Q86" s="42">
        <f>_xll.SRS1Splines.Functions25.OneWay_Spline($C$56:$C$60,Q$56:Q$60,$C86)</f>
        <v>0.494415896083857</v>
      </c>
      <c r="R86" s="42">
        <f>_xll.SRS1Splines.Functions25.OneWay_Spline($C$56:$C$60,R$56:R$60,$C86)</f>
        <v>1.01354924865138</v>
      </c>
      <c r="S86" s="42">
        <f>_xll.SRS1Splines.Functions25.OneWay_Spline($C$56:$C$60,S$56:S$60,$C86)</f>
        <v>1.3547798812967</v>
      </c>
      <c r="T86" s="42">
        <f>_xll.SRS1Splines.Functions25.OneWay_Spline($C$56:$C$60,T$56:T$60,$C86)</f>
        <v>1.9169897448759801</v>
      </c>
      <c r="U86" s="42">
        <f>_xll.SRS1Splines.Functions25.OneWay_Spline($C$56:$C$60,U$56:U$60,$C86)</f>
        <v>12.366377309715499</v>
      </c>
      <c r="V86" s="42">
        <f>_xll.SRS1Splines.Functions25.OneWay_Spline($C$56:$C$60,V$56:V$60,$C86)</f>
        <v>2.9214297519109298</v>
      </c>
      <c r="W86" s="42">
        <f>_xll.SRS1Splines.Functions25.OneWay_Spline($C$56:$C$60,W$56:W$60,$C86)</f>
        <v>0.50768915554997496</v>
      </c>
      <c r="X86" s="42">
        <f>_xll.SRS1Splines.Functions25.OneWay_Spline($C$56:$C$60,X$56:X$60,$C86)</f>
        <v>0.54139230316310705</v>
      </c>
      <c r="Y86" s="42">
        <f>_xll.SRS1Splines.Functions25.OneWay_Spline($C$62:$C$65,Y$62:Y$65,$C86)</f>
        <v>1.2285191982727099</v>
      </c>
      <c r="AA86" s="42">
        <f>AA85+0.125</f>
        <v>0.25</v>
      </c>
      <c r="AB86" s="42">
        <f>_xll.SRS1Splines.Functions25.OneWay_Spline($C$56:$C$60,AB$56:AB$60,AA86)</f>
        <v>5.0604815527805398</v>
      </c>
      <c r="AC86" s="42">
        <f>_xll.SRS1Splines.Functions25.OneWay_Spline($C$56:$C$60,AC$56:AC$60,$C86)</f>
        <v>4.5271190543820703</v>
      </c>
      <c r="AD86" s="42">
        <f>_xll.SRS1Splines.Functions25.OneWay_Spline($C$56:$C$60,AD$56:AD$60,$C86)</f>
        <v>1.5799191955240299</v>
      </c>
      <c r="AE86" s="42">
        <f>_xll.SRS1Splines.Functions25.OneWay_Spline($C$56:$C$60,AE$56:AE$60,$C86)</f>
        <v>2.9684612753742301</v>
      </c>
      <c r="AF86" s="42">
        <f>_xll.SRS1Splines.Functions25.OneWay_Spline($C$56:$C$60,AF$56:AF$60,$C86)</f>
        <v>2.6793318568395099</v>
      </c>
      <c r="AG86" s="42">
        <f>_xll.SRS1Splines.Functions25.OneWay_Spline($C$56:$C$60,AG$56:AG$60,$C86)</f>
        <v>27.514353604201801</v>
      </c>
      <c r="AH86" s="42">
        <f>_xll.SRS1Splines.Functions25.OneWay_Spline($C$56:$C$60,AH$56:AH$60,$C86)</f>
        <v>6.4155792036535004</v>
      </c>
      <c r="AI86" s="42">
        <f>_xll.SRS1Splines.Functions25.OneWay_Spline($C$56:$C$60,AI$56:AI$60,$C86)</f>
        <v>0.61555405006249397</v>
      </c>
      <c r="AJ86" s="42">
        <f>_xll.SRS1Splines.Functions25.OneWay_Spline($C$56:$C$60,AJ$56:AJ$60,$C86)</f>
        <v>0.63357026708728403</v>
      </c>
      <c r="AK86" s="42">
        <f>_xll.SRS1Splines.Functions25.OneWay_Spline($C$62:$C$65,AK$62:AK$65,$C86)</f>
        <v>1.70979111144134</v>
      </c>
    </row>
    <row r="87" spans="3:37">
      <c r="C87" s="42">
        <f t="shared" ref="C87:C93" si="24">C86+0.125</f>
        <v>0.375</v>
      </c>
      <c r="D87" s="42">
        <f>_xll.SRS1Splines.Functions25.OneWay_Spline($C$56:$C$60,$D$56:$D$60,C87)</f>
        <v>2.3084962155626401</v>
      </c>
      <c r="E87" s="42">
        <f>_xll.SRS1Splines.Functions25.OneWay_Spline($C$56:$C$60,E$56:E$60,$C87)</f>
        <v>1.8221861347552599</v>
      </c>
      <c r="F87" s="42">
        <f>_xll.SRS1Splines.Functions25.OneWay_Spline($C$56:$C$60,F$56:F$60,$C87)</f>
        <v>1.1521920730067501</v>
      </c>
      <c r="G87" s="42">
        <f>_xll.SRS1Splines.Functions25.OneWay_Spline($C$56:$C$60,G$56:G$60,$C87)</f>
        <v>2.1318009905541602</v>
      </c>
      <c r="H87" s="42">
        <f>_xll.SRS1Splines.Functions25.OneWay_Spline($C$56:$C$60,H$56:H$60,$C87)</f>
        <v>2.3303399687247799</v>
      </c>
      <c r="I87" s="42">
        <f>_xll.SRS1Splines.Functions25.OneWay_Spline($C$56:$C$60,I$56:I$60,$C87)</f>
        <v>20.9102622499483</v>
      </c>
      <c r="J87" s="42">
        <f>_xll.SRS1Splines.Functions25.OneWay_Spline($C$56:$C$60,J$56:J$60,$C87)</f>
        <v>5.0804706238693402</v>
      </c>
      <c r="K87" s="42">
        <f>_xll.SRS1Splines.Functions25.OneWay_Spline($C$56:$C$60,K$56:K$60,$C87)</f>
        <v>0.56984420300885996</v>
      </c>
      <c r="L87" s="42">
        <f>_xll.SRS1Splines.Functions25.OneWay_Spline($C$56:$C$60,L$56:L$60,$C87)</f>
        <v>0.59076376647270201</v>
      </c>
      <c r="M87" s="42">
        <f>_xll.SRS1Splines.Functions25.OneWay_Spline(($C$62:$C$65),M$62:M$65,$C87)</f>
        <v>1.4696414068546499</v>
      </c>
      <c r="O87" s="42">
        <f t="shared" ref="O87:O93" si="25">O86+0.125</f>
        <v>0.375</v>
      </c>
      <c r="P87" s="42">
        <f>_xll.SRS1Splines.Functions25.OneWay_Spline($C$56:$C$60,P$56:P$60,O87)</f>
        <v>1.38748971851435</v>
      </c>
      <c r="Q87" s="42">
        <f>_xll.SRS1Splines.Functions25.OneWay_Spline($C$56:$C$60,Q$56:Q$60,$C87)</f>
        <v>0.505064982495389</v>
      </c>
      <c r="R87" s="42">
        <f>_xll.SRS1Splines.Functions25.OneWay_Spline($C$56:$C$60,R$56:R$60,$C87)</f>
        <v>0.91723652410429801</v>
      </c>
      <c r="S87" s="42">
        <f>_xll.SRS1Splines.Functions25.OneWay_Spline($C$56:$C$60,S$56:S$60,$C87)</f>
        <v>1.2484995354144801</v>
      </c>
      <c r="T87" s="42">
        <f>_xll.SRS1Splines.Functions25.OneWay_Spline($C$56:$C$60,T$56:T$60,$C87)</f>
        <v>1.89379231951514</v>
      </c>
      <c r="U87" s="42">
        <f>_xll.SRS1Splines.Functions25.OneWay_Spline($C$56:$C$60,U$56:U$60,$C87)</f>
        <v>12.27972783383</v>
      </c>
      <c r="V87" s="42">
        <f>_xll.SRS1Splines.Functions25.OneWay_Spline($C$56:$C$60,V$56:V$60,$C87)</f>
        <v>3.2507138900275998</v>
      </c>
      <c r="W87" s="42">
        <f>_xll.SRS1Splines.Functions25.OneWay_Spline($C$56:$C$60,W$56:W$60,$C87)</f>
        <v>0.51550366932966996</v>
      </c>
      <c r="X87" s="42">
        <f>_xll.SRS1Splines.Functions25.OneWay_Spline($C$56:$C$60,X$56:X$60,$C87)</f>
        <v>0.54642054067915502</v>
      </c>
      <c r="Y87" s="42">
        <f>_xll.SRS1Splines.Functions25.OneWay_Spline($C$62:$C$65,Y$62:Y$65,$C87)</f>
        <v>1.22590926331296</v>
      </c>
      <c r="AA87" s="42">
        <f t="shared" ref="AA87:AA93" si="26">AA86+0.125</f>
        <v>0.375</v>
      </c>
      <c r="AB87" s="42">
        <f>_xll.SRS1Splines.Functions25.OneWay_Spline($C$56:$C$60,AB$56:AB$60,AA87)</f>
        <v>4.4927299536954601</v>
      </c>
      <c r="AC87" s="42">
        <f>_xll.SRS1Splines.Functions25.OneWay_Spline($C$56:$C$60,AC$56:AC$60,$C87)</f>
        <v>3.9073965552271201</v>
      </c>
      <c r="AD87" s="42">
        <f>_xll.SRS1Splines.Functions25.OneWay_Spline($C$56:$C$60,AD$56:AD$60,$C87)</f>
        <v>1.3871476219091901</v>
      </c>
      <c r="AE87" s="42">
        <f>_xll.SRS1Splines.Functions25.OneWay_Spline($C$56:$C$60,AE$56:AE$60,$C87)</f>
        <v>3.0103167839248202</v>
      </c>
      <c r="AF87" s="42">
        <f>_xll.SRS1Splines.Functions25.OneWay_Spline($C$56:$C$60,AF$56:AF$60,$C87)</f>
        <v>2.7410045020205001</v>
      </c>
      <c r="AG87" s="42">
        <f>_xll.SRS1Splines.Functions25.OneWay_Spline($C$56:$C$60,AG$56:AG$60,$C87)</f>
        <v>29.824582789049298</v>
      </c>
      <c r="AH87" s="42">
        <f>_xll.SRS1Splines.Functions25.OneWay_Spline($C$56:$C$60,AH$56:AH$60,$C87)</f>
        <v>6.3567824182412904</v>
      </c>
      <c r="AI87" s="42">
        <f>_xll.SRS1Splines.Functions25.OneWay_Spline($C$56:$C$60,AI$56:AI$60,$C87)</f>
        <v>0.62418473668805097</v>
      </c>
      <c r="AJ87" s="42">
        <f>_xll.SRS1Splines.Functions25.OneWay_Spline($C$56:$C$60,AJ$56:AJ$60,$C87)</f>
        <v>0.63581786621846603</v>
      </c>
      <c r="AK87" s="42">
        <f>_xll.SRS1Splines.Functions25.OneWay_Spline($C$62:$C$65,AK$62:AK$65,$C87)</f>
        <v>1.7687731132211899</v>
      </c>
    </row>
    <row r="88" spans="3:37">
      <c r="C88" s="42">
        <f t="shared" si="24"/>
        <v>0.5</v>
      </c>
      <c r="D88" s="42">
        <f>_xll.SRS1Splines.Functions25.OneWay_Spline($C$56:$C$60,$D$56:$D$60,C88)</f>
        <v>1.6614806336063901</v>
      </c>
      <c r="E88" s="42">
        <f>_xll.SRS1Splines.Functions25.OneWay_Spline($C$56:$C$60,E$56:E$60,$C88)</f>
        <v>1.4407082632455499</v>
      </c>
      <c r="F88" s="42">
        <f>_xll.SRS1Splines.Functions25.OneWay_Spline($C$56:$C$60,F$56:F$60,$C88)</f>
        <v>1.0365423420144999</v>
      </c>
      <c r="G88" s="42">
        <f>_xll.SRS1Splines.Functions25.OneWay_Spline($C$56:$C$60,G$56:G$60,$C88)</f>
        <v>2.1100765354464799</v>
      </c>
      <c r="H88" s="42">
        <f>_xll.SRS1Splines.Functions25.OneWay_Spline($C$56:$C$60,H$56:H$60,$C88)</f>
        <v>2.3663672408890499</v>
      </c>
      <c r="I88" s="42">
        <f>_xll.SRS1Splines.Functions25.OneWay_Spline($C$56:$C$60,I$56:I$60,$C88)</f>
        <v>21.682549221567101</v>
      </c>
      <c r="J88" s="42">
        <f>_xll.SRS1Splines.Functions25.OneWay_Spline($C$56:$C$60,J$56:J$60,$C88)</f>
        <v>5.2848705534315101</v>
      </c>
      <c r="K88" s="42">
        <f>_xll.SRS1Splines.Functions25.OneWay_Spline($C$56:$C$60,K$56:K$60,$C88)</f>
        <v>0.57657178499282702</v>
      </c>
      <c r="L88" s="42">
        <f>_xll.SRS1Splines.Functions25.OneWay_Spline($C$56:$C$60,L$56:L$60,$C88)</f>
        <v>0.59608635480568195</v>
      </c>
      <c r="M88" s="42">
        <f>_xll.SRS1Splines.Functions25.OneWay_Spline(($C$62:$C$65),M$62:M$65,$C88)</f>
        <v>1.48144033899498</v>
      </c>
      <c r="O88" s="42">
        <f t="shared" si="25"/>
        <v>0.5</v>
      </c>
      <c r="P88" s="42">
        <f>_xll.SRS1Splines.Functions25.OneWay_Spline($C$56:$C$60,P$56:P$60,O88)</f>
        <v>0.99224273260568396</v>
      </c>
      <c r="Q88" s="42">
        <f>_xll.SRS1Splines.Functions25.OneWay_Spline($C$56:$C$60,Q$56:Q$60,$C88)</f>
        <v>0.52131885122878097</v>
      </c>
      <c r="R88" s="42">
        <f>_xll.SRS1Splines.Functions25.OneWay_Spline($C$56:$C$60,R$56:R$60,$C88)</f>
        <v>0.84132561511215698</v>
      </c>
      <c r="S88" s="42">
        <f>_xll.SRS1Splines.Functions25.OneWay_Spline($C$56:$C$60,S$56:S$60,$C88)</f>
        <v>1.1657898355783001</v>
      </c>
      <c r="T88" s="42">
        <f>_xll.SRS1Splines.Functions25.OneWay_Spline($C$56:$C$60,T$56:T$60,$C88)</f>
        <v>1.8770711002371501</v>
      </c>
      <c r="U88" s="42">
        <f>_xll.SRS1Splines.Functions25.OneWay_Spline($C$56:$C$60,U$56:U$60,$C88)</f>
        <v>12.1474733706364</v>
      </c>
      <c r="V88" s="42">
        <f>_xll.SRS1Splines.Functions25.OneWay_Spline($C$56:$C$60,V$56:V$60,$C88)</f>
        <v>3.7533054692582999</v>
      </c>
      <c r="W88" s="42">
        <f>_xll.SRS1Splines.Functions25.OneWay_Spline($C$56:$C$60,W$56:W$60,$C88)</f>
        <v>0.52189736242214801</v>
      </c>
      <c r="X88" s="42">
        <f>_xll.SRS1Splines.Functions25.OneWay_Spline($C$56:$C$60,X$56:X$60,$C88)</f>
        <v>0.55365223227763705</v>
      </c>
      <c r="Y88" s="42">
        <f>_xll.SRS1Splines.Functions25.OneWay_Spline($C$62:$C$65,Y$62:Y$65,$C88)</f>
        <v>1.2211654192666199</v>
      </c>
      <c r="AA88" s="42">
        <f t="shared" si="26"/>
        <v>0.5</v>
      </c>
      <c r="AB88" s="42">
        <f>_xll.SRS1Splines.Functions25.OneWay_Spline($C$56:$C$60,AB$56:AB$60,AA88)</f>
        <v>3.6242632294776498</v>
      </c>
      <c r="AC88" s="42">
        <f>_xll.SRS1Splines.Functions25.OneWay_Spline($C$56:$C$60,AC$56:AC$60,$C88)</f>
        <v>3.1455458837138601</v>
      </c>
      <c r="AD88" s="42">
        <f>_xll.SRS1Splines.Functions25.OneWay_Spline($C$56:$C$60,AD$56:AD$60,$C88)</f>
        <v>1.2317590689168401</v>
      </c>
      <c r="AE88" s="42">
        <f>_xll.SRS1Splines.Functions25.OneWay_Spline($C$56:$C$60,AE$56:AE$60,$C88)</f>
        <v>3.0445622000116699</v>
      </c>
      <c r="AF88" s="42">
        <f>_xll.SRS1Splines.Functions25.OneWay_Spline($C$56:$C$60,AF$56:AF$60,$C88)</f>
        <v>2.8351364341388399</v>
      </c>
      <c r="AG88" s="42">
        <f>_xll.SRS1Splines.Functions25.OneWay_Spline($C$56:$C$60,AG$56:AG$60,$C88)</f>
        <v>31.604237773184899</v>
      </c>
      <c r="AH88" s="42">
        <f>_xll.SRS1Splines.Functions25.OneWay_Spline($C$56:$C$60,AH$56:AH$60,$C88)</f>
        <v>6.2643846456585104</v>
      </c>
      <c r="AI88" s="42">
        <f>_xll.SRS1Splines.Functions25.OneWay_Spline($C$56:$C$60,AI$56:AI$60,$C88)</f>
        <v>0.63124620756350602</v>
      </c>
      <c r="AJ88" s="42">
        <f>_xll.SRS1Splines.Functions25.OneWay_Spline($C$56:$C$60,AJ$56:AJ$60,$C88)</f>
        <v>0.63924841226079698</v>
      </c>
      <c r="AK88" s="42">
        <f>_xll.SRS1Splines.Functions25.OneWay_Spline($C$62:$C$65,AK$62:AK$65,$C88)</f>
        <v>1.82645880726961</v>
      </c>
    </row>
    <row r="89" spans="3:37">
      <c r="C89" s="42">
        <f t="shared" si="24"/>
        <v>0.625</v>
      </c>
      <c r="D89" s="42">
        <f>_xll.SRS1Splines.Functions25.OneWay_Spline($C$56:$C$60,$D$56:$D$60,C89)</f>
        <v>1.15853423498837</v>
      </c>
      <c r="E89" s="42">
        <f>_xll.SRS1Splines.Functions25.OneWay_Spline($C$56:$C$60,E$56:E$60,$C89)</f>
        <v>1.1440827403286</v>
      </c>
      <c r="F89" s="42">
        <f>_xll.SRS1Splines.Functions25.OneWay_Spline($C$56:$C$60,F$56:F$60,$C89)</f>
        <v>0.94686859256218103</v>
      </c>
      <c r="G89" s="42">
        <f>_xll.SRS1Splines.Functions25.OneWay_Spline($C$56:$C$60,G$56:G$60,$C89)</f>
        <v>2.0935019877391401</v>
      </c>
      <c r="H89" s="42">
        <f>_xll.SRS1Splines.Functions25.OneWay_Spline($C$56:$C$60,H$56:H$60,$C89)</f>
        <v>2.4073637919725299</v>
      </c>
      <c r="I89" s="42">
        <f>_xll.SRS1Splines.Functions25.OneWay_Spline($C$56:$C$60,I$56:I$60,$C89)</f>
        <v>22.275459298881501</v>
      </c>
      <c r="J89" s="42">
        <f>_xll.SRS1Splines.Functions25.OneWay_Spline($C$56:$C$60,J$56:J$60,$C89)</f>
        <v>5.4438482764243101</v>
      </c>
      <c r="K89" s="42">
        <f>_xll.SRS1Splines.Functions25.OneWay_Spline($C$56:$C$60,K$56:K$60,$C89)</f>
        <v>0.58180434875813503</v>
      </c>
      <c r="L89" s="42">
        <f>_xll.SRS1Splines.Functions25.OneWay_Spline($C$56:$C$60,L$56:L$60,$C89)</f>
        <v>0.60214309325355497</v>
      </c>
      <c r="M89" s="42">
        <f>_xll.SRS1Splines.Functions25.OneWay_Spline(($C$62:$C$65),M$62:M$65,$C89)</f>
        <v>1.49297412659282</v>
      </c>
      <c r="O89" s="42">
        <f t="shared" si="25"/>
        <v>0.625</v>
      </c>
      <c r="P89" s="42">
        <f>_xll.SRS1Splines.Functions25.OneWay_Spline($C$56:$C$60,P$56:P$60,O89)</f>
        <v>0.68498528498199396</v>
      </c>
      <c r="Q89" s="42">
        <f>_xll.SRS1Splines.Functions25.OneWay_Spline($C$56:$C$60,Q$56:Q$60,$C89)</f>
        <v>0.53981463289091602</v>
      </c>
      <c r="R89" s="42">
        <f>_xll.SRS1Splines.Functions25.OneWay_Spline($C$56:$C$60,R$56:R$60,$C89)</f>
        <v>0.78258925816264502</v>
      </c>
      <c r="S89" s="42">
        <f>_xll.SRS1Splines.Functions25.OneWay_Spline($C$56:$C$60,S$56:S$60,$C89)</f>
        <v>1.1019088900662399</v>
      </c>
      <c r="T89" s="42">
        <f>_xll.SRS1Splines.Functions25.OneWay_Spline($C$56:$C$60,T$56:T$60,$C89)</f>
        <v>1.86430438690245</v>
      </c>
      <c r="U89" s="42">
        <f>_xll.SRS1Splines.Functions25.OneWay_Spline($C$56:$C$60,U$56:U$60,$C89)</f>
        <v>11.996976912519401</v>
      </c>
      <c r="V89" s="42">
        <f>_xll.SRS1Splines.Functions25.OneWay_Spline($C$56:$C$60,V$56:V$60,$C89)</f>
        <v>4.3252200249346204</v>
      </c>
      <c r="W89" s="42">
        <f>_xll.SRS1Splines.Functions25.OneWay_Spline($C$56:$C$60,W$56:W$60,$C89)</f>
        <v>0.52687023482740902</v>
      </c>
      <c r="X89" s="42">
        <f>_xll.SRS1Splines.Functions25.OneWay_Spline($C$56:$C$60,X$56:X$60,$C89)</f>
        <v>0.56169706160968003</v>
      </c>
      <c r="Y89" s="42">
        <f>_xll.SRS1Splines.Functions25.OneWay_Spline($C$62:$C$65,Y$62:Y$65,$C89)</f>
        <v>1.21438615424539</v>
      </c>
      <c r="AA89" s="42">
        <f t="shared" si="26"/>
        <v>0.625</v>
      </c>
      <c r="AB89" s="42">
        <f>_xll.SRS1Splines.Functions25.OneWay_Spline($C$56:$C$60,AB$56:AB$60,AA89)</f>
        <v>2.6325591599336802</v>
      </c>
      <c r="AC89" s="42">
        <f>_xll.SRS1Splines.Functions25.OneWay_Spline($C$56:$C$60,AC$56:AC$60,$C89)</f>
        <v>2.35445994365777</v>
      </c>
      <c r="AD89" s="42">
        <f>_xll.SRS1Splines.Functions25.OneWay_Spline($C$56:$C$60,AD$56:AD$60,$C89)</f>
        <v>1.1111479269617199</v>
      </c>
      <c r="AE89" s="42">
        <f>_xll.SRS1Splines.Functions25.OneWay_Spline($C$56:$C$60,AE$56:AE$60,$C89)</f>
        <v>3.0711975236347802</v>
      </c>
      <c r="AF89" s="42">
        <f>_xll.SRS1Splines.Functions25.OneWay_Spline($C$56:$C$60,AF$56:AF$60,$C89)</f>
        <v>2.9422520810321302</v>
      </c>
      <c r="AG89" s="42">
        <f>_xll.SRS1Splines.Functions25.OneWay_Spline($C$56:$C$60,AG$56:AG$60,$C89)</f>
        <v>32.976732698073597</v>
      </c>
      <c r="AH89" s="42">
        <f>_xll.SRS1Splines.Functions25.OneWay_Spline($C$56:$C$60,AH$56:AH$60,$C89)</f>
        <v>6.1544186771250802</v>
      </c>
      <c r="AI89" s="42">
        <f>_xll.SRS1Splines.Functions25.OneWay_Spline($C$56:$C$60,AI$56:AI$60,$C89)</f>
        <v>0.63673846268886103</v>
      </c>
      <c r="AJ89" s="42">
        <f>_xll.SRS1Splines.Functions25.OneWay_Spline($C$56:$C$60,AJ$56:AJ$60,$C89)</f>
        <v>0.643152137067587</v>
      </c>
      <c r="AK89" s="42">
        <f>_xll.SRS1Splines.Functions25.OneWay_Spline($C$62:$C$65,AK$62:AK$65,$C89)</f>
        <v>1.8828481935866099</v>
      </c>
    </row>
    <row r="90" spans="3:37">
      <c r="C90" s="42">
        <f t="shared" si="24"/>
        <v>0.75</v>
      </c>
      <c r="D90" s="42">
        <f>_xll.SRS1Splines.Functions25.OneWay_Spline($C$56:$C$60,$D$56:$D$60,C90)</f>
        <v>0.796614840336762</v>
      </c>
      <c r="E90" s="42">
        <f>_xll.SRS1Splines.Functions25.OneWay_Spline($C$56:$C$60,E$56:E$60,$C90)</f>
        <v>0.93146975528627796</v>
      </c>
      <c r="F90" s="42">
        <f>_xll.SRS1Splines.Functions25.OneWay_Spline($C$56:$C$60,F$56:F$60,$C90)</f>
        <v>0.88025438810101297</v>
      </c>
      <c r="G90" s="42">
        <f>_xll.SRS1Splines.Functions25.OneWay_Spline($C$56:$C$60,G$56:G$60,$C90)</f>
        <v>2.07867269862908</v>
      </c>
      <c r="H90" s="42">
        <f>_xll.SRS1Splines.Functions25.OneWay_Spline($C$56:$C$60,H$56:H$60,$C90)</f>
        <v>2.4458757035963998</v>
      </c>
      <c r="I90" s="42">
        <f>_xll.SRS1Splines.Functions25.OneWay_Spline($C$56:$C$60,I$56:I$60,$C90)</f>
        <v>22.770952866610902</v>
      </c>
      <c r="J90" s="42">
        <f>_xll.SRS1Splines.Functions25.OneWay_Spline($C$56:$C$60,J$56:J$60,$C90)</f>
        <v>5.5574037928477296</v>
      </c>
      <c r="K90" s="42">
        <f>_xll.SRS1Splines.Functions25.OneWay_Spline($C$56:$C$60,K$56:K$60,$C90)</f>
        <v>0.58554189430478298</v>
      </c>
      <c r="L90" s="42">
        <f>_xll.SRS1Splines.Functions25.OneWay_Spline($C$56:$C$60,L$56:L$60,$C90)</f>
        <v>0.60783275664398195</v>
      </c>
      <c r="M90" s="42">
        <f>_xll.SRS1Splines.Functions25.OneWay_Spline(($C$62:$C$65),M$62:M$65,$C90)</f>
        <v>1.5042427696481899</v>
      </c>
      <c r="O90" s="42">
        <f t="shared" si="25"/>
        <v>0.75</v>
      </c>
      <c r="P90" s="42">
        <f>_xll.SRS1Splines.Functions25.OneWay_Spline($C$56:$C$60,P$56:P$60,O90)</f>
        <v>0.464059959809283</v>
      </c>
      <c r="Q90" s="42">
        <f>_xll.SRS1Splines.Functions25.OneWay_Spline($C$56:$C$60,Q$56:Q$60,$C90)</f>
        <v>0.55718945808868003</v>
      </c>
      <c r="R90" s="42">
        <f>_xll.SRS1Splines.Functions25.OneWay_Spline($C$56:$C$60,R$56:R$60,$C90)</f>
        <v>0.73780018974344896</v>
      </c>
      <c r="S90" s="42">
        <f>_xll.SRS1Splines.Functions25.OneWay_Spline($C$56:$C$60,S$56:S$60,$C90)</f>
        <v>1.05211480715633</v>
      </c>
      <c r="T90" s="42">
        <f>_xll.SRS1Splines.Functions25.OneWay_Spline($C$56:$C$60,T$56:T$60,$C90)</f>
        <v>1.85297047937151</v>
      </c>
      <c r="U90" s="42">
        <f>_xll.SRS1Splines.Functions25.OneWay_Spline($C$56:$C$60,U$56:U$60,$C90)</f>
        <v>11.8556014518641</v>
      </c>
      <c r="V90" s="42">
        <f>_xll.SRS1Splines.Functions25.OneWay_Spline($C$56:$C$60,V$56:V$60,$C90)</f>
        <v>4.8624730923881296</v>
      </c>
      <c r="W90" s="42">
        <f>_xll.SRS1Splines.Functions25.OneWay_Spline($C$56:$C$60,W$56:W$60,$C90)</f>
        <v>0.53042228654545298</v>
      </c>
      <c r="X90" s="42">
        <f>_xll.SRS1Splines.Functions25.OneWay_Spline($C$56:$C$60,X$56:X$60,$C90)</f>
        <v>0.56916471232640997</v>
      </c>
      <c r="Y90" s="42">
        <f>_xll.SRS1Splines.Functions25.OneWay_Spline($C$62:$C$65,Y$62:Y$65,$C90)</f>
        <v>1.2056699563609501</v>
      </c>
      <c r="AA90" s="42">
        <f t="shared" si="26"/>
        <v>0.75</v>
      </c>
      <c r="AB90" s="42">
        <f>_xll.SRS1Splines.Functions25.OneWay_Spline($C$56:$C$60,AB$56:AB$60,AA90)</f>
        <v>1.6950955248701101</v>
      </c>
      <c r="AC90" s="42">
        <f>_xll.SRS1Splines.Functions25.OneWay_Spline($C$56:$C$60,AC$56:AC$60,$C90)</f>
        <v>1.64703163887433</v>
      </c>
      <c r="AD90" s="42">
        <f>_xll.SRS1Splines.Functions25.OneWay_Spline($C$56:$C$60,AD$56:AD$60,$C90)</f>
        <v>1.0227085864585801</v>
      </c>
      <c r="AE90" s="42">
        <f>_xll.SRS1Splines.Functions25.OneWay_Spline($C$56:$C$60,AE$56:AE$60,$C90)</f>
        <v>3.0902227547941399</v>
      </c>
      <c r="AF90" s="42">
        <f>_xll.SRS1Splines.Functions25.OneWay_Spline($C$56:$C$60,AF$56:AF$60,$C90)</f>
        <v>3.0428758705379502</v>
      </c>
      <c r="AG90" s="42">
        <f>_xll.SRS1Splines.Functions25.OneWay_Spline($C$56:$C$60,AG$56:AG$60,$C90)</f>
        <v>34.065481705180098</v>
      </c>
      <c r="AH90" s="42">
        <f>_xll.SRS1Splines.Functions25.OneWay_Spline($C$56:$C$60,AH$56:AH$60,$C90)</f>
        <v>6.0429173038609001</v>
      </c>
      <c r="AI90" s="42">
        <f>_xll.SRS1Splines.Functions25.OneWay_Spline($C$56:$C$60,AI$56:AI$60,$C90)</f>
        <v>0.64066150206411399</v>
      </c>
      <c r="AJ90" s="42">
        <f>_xll.SRS1Splines.Functions25.OneWay_Spline($C$56:$C$60,AJ$56:AJ$60,$C90)</f>
        <v>0.64681927249214799</v>
      </c>
      <c r="AK90" s="42">
        <f>_xll.SRS1Splines.Functions25.OneWay_Spline($C$62:$C$65,AK$62:AK$65,$C90)</f>
        <v>1.93794127217219</v>
      </c>
    </row>
    <row r="91" spans="3:37">
      <c r="C91" s="42">
        <f t="shared" si="24"/>
        <v>0.875</v>
      </c>
      <c r="D91" s="42">
        <f>_xll.SRS1Splines.Functions25.OneWay_Spline($C$56:$C$60,$D$56:$D$60,C91)</f>
        <v>0.57268027027976798</v>
      </c>
      <c r="E91" s="42">
        <f>_xll.SRS1Splines.Functions25.OneWay_Spline($C$56:$C$60,E$56:E$60,$C91)</f>
        <v>0.80202949740044205</v>
      </c>
      <c r="F91" s="42">
        <f>_xll.SRS1Splines.Functions25.OneWay_Spline($C$56:$C$60,F$56:F$60,$C91)</f>
        <v>0.83378329208221102</v>
      </c>
      <c r="G91" s="42">
        <f>_xll.SRS1Splines.Functions25.OneWay_Spline($C$56:$C$60,G$56:G$60,$C91)</f>
        <v>2.0621840193132002</v>
      </c>
      <c r="H91" s="42">
        <f>_xll.SRS1Splines.Functions25.OneWay_Spline($C$56:$C$60,H$56:H$60,$C91)</f>
        <v>2.4744490573818601</v>
      </c>
      <c r="I91" s="42">
        <f>_xll.SRS1Splines.Functions25.OneWay_Spline($C$56:$C$60,I$56:I$60,$C91)</f>
        <v>23.250990309474599</v>
      </c>
      <c r="J91" s="42">
        <f>_xll.SRS1Splines.Functions25.OneWay_Spline($C$56:$C$60,J$56:J$60,$C91)</f>
        <v>5.6255371027017897</v>
      </c>
      <c r="K91" s="42">
        <f>_xll.SRS1Splines.Functions25.OneWay_Spline($C$56:$C$60,K$56:K$60,$C91)</f>
        <v>0.587784421632772</v>
      </c>
      <c r="L91" s="42">
        <f>_xll.SRS1Splines.Functions25.OneWay_Spline($C$56:$C$60,L$56:L$60,$C91)</f>
        <v>0.61205411980462099</v>
      </c>
      <c r="M91" s="42">
        <f>_xll.SRS1Splines.Functions25.OneWay_Spline(($C$62:$C$65),M$62:M$65,$C91)</f>
        <v>1.5152462681610801</v>
      </c>
      <c r="O91" s="42">
        <f t="shared" si="25"/>
        <v>0.875</v>
      </c>
      <c r="P91" s="42">
        <f>_xll.SRS1Splines.Functions25.OneWay_Spline($C$56:$C$60,P$56:P$60,O91)</f>
        <v>0.32780934125354999</v>
      </c>
      <c r="Q91" s="42">
        <f>_xll.SRS1Splines.Functions25.OneWay_Spline($C$56:$C$60,Q$56:Q$60,$C91)</f>
        <v>0.57008045742895597</v>
      </c>
      <c r="R91" s="42">
        <f>_xll.SRS1Splines.Functions25.OneWay_Spline($C$56:$C$60,R$56:R$60,$C91)</f>
        <v>0.70373114634225797</v>
      </c>
      <c r="S91" s="42">
        <f>_xll.SRS1Splines.Functions25.OneWay_Spline($C$56:$C$60,S$56:S$60,$C91)</f>
        <v>1.0116656951266401</v>
      </c>
      <c r="T91" s="42">
        <f>_xll.SRS1Splines.Functions25.OneWay_Spline($C$56:$C$60,T$56:T$60,$C91)</f>
        <v>1.84054767750476</v>
      </c>
      <c r="U91" s="42">
        <f>_xll.SRS1Splines.Functions25.OneWay_Spline($C$56:$C$60,U$56:U$60,$C91)</f>
        <v>11.7507099810553</v>
      </c>
      <c r="V91" s="42">
        <f>_xll.SRS1Splines.Functions25.OneWay_Spline($C$56:$C$60,V$56:V$60,$C91)</f>
        <v>5.2610802069504103</v>
      </c>
      <c r="W91" s="42">
        <f>_xll.SRS1Splines.Functions25.OneWay_Spline($C$56:$C$60,W$56:W$60,$C91)</f>
        <v>0.532553517576278</v>
      </c>
      <c r="X91" s="42">
        <f>_xll.SRS1Splines.Functions25.OneWay_Spline($C$56:$C$60,X$56:X$60,$C91)</f>
        <v>0.57466486807895401</v>
      </c>
      <c r="Y91" s="42">
        <f>_xll.SRS1Splines.Functions25.OneWay_Spline($C$62:$C$65,Y$62:Y$65,$C91)</f>
        <v>1.1951153137249899</v>
      </c>
      <c r="AA91" s="42">
        <f t="shared" si="26"/>
        <v>0.875</v>
      </c>
      <c r="AB91" s="42">
        <f>_xll.SRS1Splines.Functions25.OneWay_Spline($C$56:$C$60,AB$56:AB$60,AA91)</f>
        <v>0.98935010409348001</v>
      </c>
      <c r="AC91" s="42">
        <f>_xll.SRS1Splines.Functions25.OneWay_Spline($C$56:$C$60,AC$56:AC$60,$C91)</f>
        <v>1.136153873179</v>
      </c>
      <c r="AD91" s="42">
        <f>_xll.SRS1Splines.Functions25.OneWay_Spline($C$56:$C$60,AD$56:AD$60,$C91)</f>
        <v>0.96383543782216197</v>
      </c>
      <c r="AE91" s="42">
        <f>_xll.SRS1Splines.Functions25.OneWay_Spline($C$56:$C$60,AE$56:AE$60,$C91)</f>
        <v>3.1016378934897499</v>
      </c>
      <c r="AF91" s="42">
        <f>_xll.SRS1Splines.Functions25.OneWay_Spline($C$56:$C$60,AF$56:AF$60,$C91)</f>
        <v>3.1175322304938802</v>
      </c>
      <c r="AG91" s="42">
        <f>_xll.SRS1Splines.Functions25.OneWay_Spline($C$56:$C$60,AG$56:AG$60,$C91)</f>
        <v>34.993898935969298</v>
      </c>
      <c r="AH91" s="42">
        <f>_xll.SRS1Splines.Functions25.OneWay_Spline($C$56:$C$60,AH$56:AH$60,$C91)</f>
        <v>5.9459133170858696</v>
      </c>
      <c r="AI91" s="42">
        <f>_xll.SRS1Splines.Functions25.OneWay_Spline($C$56:$C$60,AI$56:AI$60,$C91)</f>
        <v>0.643015325689266</v>
      </c>
      <c r="AJ91" s="42">
        <f>_xll.SRS1Splines.Functions25.OneWay_Spline($C$56:$C$60,AJ$56:AJ$60,$C91)</f>
        <v>0.64954005038778995</v>
      </c>
      <c r="AK91" s="42">
        <f>_xll.SRS1Splines.Functions25.OneWay_Spline($C$62:$C$65,AK$62:AK$65,$C91)</f>
        <v>1.9917380430263401</v>
      </c>
    </row>
    <row r="92" spans="3:37">
      <c r="C92" s="42">
        <f t="shared" si="24"/>
        <v>1</v>
      </c>
      <c r="D92" s="42">
        <f>_xll.SRS1Splines.Functions25.OneWay_Spline($C$56:$C$60,$D$56:$D$60,C92)</f>
        <v>0.48368834544557798</v>
      </c>
      <c r="E92" s="42">
        <f>_xll.SRS1Splines.Functions25.OneWay_Spline($C$56:$C$60,E$56:E$60,$C92)</f>
        <v>0.75492215595295398</v>
      </c>
      <c r="F92" s="42">
        <f>_xll.SRS1Splines.Functions25.OneWay_Spline($C$56:$C$60,F$56:F$60,$C92)</f>
        <v>0.80453886795698903</v>
      </c>
      <c r="G92" s="42">
        <f>_xll.SRS1Splines.Functions25.OneWay_Spline($C$56:$C$60,G$56:G$60,$C92)</f>
        <v>2.0406313009884101</v>
      </c>
      <c r="H92" s="42">
        <f>_xll.SRS1Splines.Functions25.OneWay_Spline($C$56:$C$60,H$56:H$60,$C92)</f>
        <v>2.4856299349500799</v>
      </c>
      <c r="I92" s="42">
        <f>_xll.SRS1Splines.Functions25.OneWay_Spline($C$56:$C$60,I$56:I$60,$C92)</f>
        <v>23.797532012192001</v>
      </c>
      <c r="J92" s="42">
        <f>_xll.SRS1Splines.Functions25.OneWay_Spline($C$56:$C$60,J$56:J$60,$C92)</f>
        <v>5.64824820598648</v>
      </c>
      <c r="K92" s="42">
        <f>_xll.SRS1Splines.Functions25.OneWay_Spline($C$56:$C$60,K$56:K$60,$C92)</f>
        <v>0.58853193074210197</v>
      </c>
      <c r="L92" s="42">
        <f>_xll.SRS1Splines.Functions25.OneWay_Spline($C$56:$C$60,L$56:L$60,$C92)</f>
        <v>0.61370595756313195</v>
      </c>
      <c r="M92" s="42">
        <f>_xll.SRS1Splines.Functions25.OneWay_Spline(($C$62:$C$65),M$62:M$65,$C92)</f>
        <v>1.5259846221314901</v>
      </c>
      <c r="O92" s="42">
        <f t="shared" si="25"/>
        <v>1</v>
      </c>
      <c r="P92" s="42">
        <f>_xll.SRS1Splines.Functions25.OneWay_Spline($C$56:$C$60,P$56:P$60,O92)</f>
        <v>0.27457601348079502</v>
      </c>
      <c r="Q92" s="42">
        <f>_xll.SRS1Splines.Functions25.OneWay_Spline($C$56:$C$60,Q$56:Q$60,$C92)</f>
        <v>0.57512476151863001</v>
      </c>
      <c r="R92" s="42">
        <f>_xll.SRS1Splines.Functions25.OneWay_Spline($C$56:$C$60,R$56:R$60,$C92)</f>
        <v>0.67715486444675999</v>
      </c>
      <c r="S92" s="42">
        <f>_xll.SRS1Splines.Functions25.OneWay_Spline($C$56:$C$60,S$56:S$60,$C92)</f>
        <v>0.97581966225519701</v>
      </c>
      <c r="T92" s="42">
        <f>_xll.SRS1Splines.Functions25.OneWay_Spline($C$56:$C$60,T$56:T$60,$C92)</f>
        <v>1.82451428116265</v>
      </c>
      <c r="U92" s="42">
        <f>_xll.SRS1Splines.Functions25.OneWay_Spline($C$56:$C$60,U$56:U$60,$C92)</f>
        <v>11.709665492478001</v>
      </c>
      <c r="V92" s="42">
        <f>_xll.SRS1Splines.Functions25.OneWay_Spline($C$56:$C$60,V$56:V$60,$C92)</f>
        <v>5.4170569039530401</v>
      </c>
      <c r="W92" s="42">
        <f>_xll.SRS1Splines.Functions25.OneWay_Spline($C$56:$C$60,W$56:W$60,$C92)</f>
        <v>0.53326392791988697</v>
      </c>
      <c r="X92" s="42">
        <f>_xll.SRS1Splines.Functions25.OneWay_Spline($C$56:$C$60,X$56:X$60,$C92)</f>
        <v>0.57680721251844103</v>
      </c>
      <c r="Y92" s="42">
        <f>_xll.SRS1Splines.Functions25.OneWay_Spline($C$62:$C$65,Y$62:Y$65,$C92)</f>
        <v>1.1828207144492</v>
      </c>
      <c r="AA92" s="42">
        <f t="shared" si="26"/>
        <v>1</v>
      </c>
      <c r="AB92" s="42">
        <f>_xll.SRS1Splines.Functions25.OneWay_Spline($C$56:$C$60,AB$56:AB$60,AA92)</f>
        <v>0.69280067741036</v>
      </c>
      <c r="AC92" s="42">
        <f>_xll.SRS1Splines.Functions25.OneWay_Spline($C$56:$C$60,AC$56:AC$60,$C92)</f>
        <v>0.93471955038727905</v>
      </c>
      <c r="AD92" s="42">
        <f>_xll.SRS1Splines.Functions25.OneWay_Spline($C$56:$C$60,AD$56:AD$60,$C92)</f>
        <v>0.93192287146721897</v>
      </c>
      <c r="AE92" s="42">
        <f>_xll.SRS1Splines.Functions25.OneWay_Spline($C$56:$C$60,AE$56:AE$60,$C92)</f>
        <v>3.1054429397216299</v>
      </c>
      <c r="AF92" s="42">
        <f>_xll.SRS1Splines.Functions25.OneWay_Spline($C$56:$C$60,AF$56:AF$60,$C92)</f>
        <v>3.1467455887375002</v>
      </c>
      <c r="AG92" s="42">
        <f>_xll.SRS1Splines.Functions25.OneWay_Spline($C$56:$C$60,AG$56:AG$60,$C92)</f>
        <v>35.885398531905899</v>
      </c>
      <c r="AH92" s="42">
        <f>_xll.SRS1Splines.Functions25.OneWay_Spline($C$56:$C$60,AH$56:AH$60,$C92)</f>
        <v>5.8794395080199102</v>
      </c>
      <c r="AI92" s="42">
        <f>_xll.SRS1Splines.Functions25.OneWay_Spline($C$56:$C$60,AI$56:AI$60,$C92)</f>
        <v>0.64379993356431697</v>
      </c>
      <c r="AJ92" s="42">
        <f>_xll.SRS1Splines.Functions25.OneWay_Spline($C$56:$C$60,AJ$56:AJ$60,$C92)</f>
        <v>0.65060470260782299</v>
      </c>
      <c r="AK92" s="42">
        <f>_xll.SRS1Splines.Functions25.OneWay_Spline($C$62:$C$65,AK$62:AK$65,$C92)</f>
        <v>2.04423850614906</v>
      </c>
    </row>
    <row r="93" spans="3:37">
      <c r="C93" s="42">
        <f t="shared" si="24"/>
        <v>1.125</v>
      </c>
      <c r="D93" s="42">
        <f>_xll.SRS1Splines.Functions25.OneWay_Spline($C$56:$C$60,$D$56:$D$60,C93)</f>
        <v>0.46146489791229001</v>
      </c>
      <c r="E93" s="42">
        <f>_xll.SRS1Splines.Functions25.OneWay_Spline($C$56:$C$60,E$56:E$60,$C93)</f>
        <v>0.74893072856104803</v>
      </c>
      <c r="F93" s="42">
        <f>_xll.SRS1Splines.Functions25.OneWay_Spline($C$56:$C$60,F$56:F$60,$C93)</f>
        <v>0.78320567468348201</v>
      </c>
      <c r="G93" s="42">
        <f>_xll.SRS1Splines.Functions25.OneWay_Spline($C$56:$C$60,G$56:G$60,$C93)</f>
        <v>2.0134653196339101</v>
      </c>
      <c r="H93" s="42">
        <f>_xll.SRS1Splines.Functions25.OneWay_Spline($C$56:$C$60,H$56:H$60,$C93)</f>
        <v>2.4824480250829501</v>
      </c>
      <c r="I93" s="42">
        <f>_xll.SRS1Splines.Functions25.OneWay_Spline($C$56:$C$60,I$56:I$60,$C93)</f>
        <v>24.3970570485649</v>
      </c>
      <c r="J93" s="42">
        <f>_xll.SRS1Splines.Functions25.OneWay_Spline($C$56:$C$60,J$56:J$60,$C93)</f>
        <v>5.6462297351120796</v>
      </c>
      <c r="K93" s="42">
        <f>_xll.SRS1Splines.Functions25.OneWay_Spline($C$56:$C$60,K$56:K$60,$C93)</f>
        <v>0.588009136637901</v>
      </c>
      <c r="L93" s="42">
        <f>_xll.SRS1Splines.Functions25.OneWay_Spline($C$56:$C$60,L$56:L$60,$C93)</f>
        <v>0.61333354601577805</v>
      </c>
      <c r="M93" s="42">
        <f>_xll.SRS1Splines.Functions25.OneWay_Spline(($C$62:$C$65),M$62:M$65,$C93)</f>
        <v>1.53645783155941</v>
      </c>
      <c r="O93" s="42">
        <f t="shared" si="25"/>
        <v>1.125</v>
      </c>
      <c r="P93" s="42">
        <f>_xll.SRS1Splines.Functions25.OneWay_Spline($C$56:$C$60,P$56:P$60,O93)</f>
        <v>0.26248208197779299</v>
      </c>
      <c r="Q93" s="42">
        <f>_xll.SRS1Splines.Functions25.OneWay_Spline($C$56:$C$60,Q$56:Q$60,$C93)</f>
        <v>0.57508276143278803</v>
      </c>
      <c r="R93" s="42">
        <f>_xll.SRS1Splines.Functions25.OneWay_Spline($C$56:$C$60,R$56:R$60,$C93)</f>
        <v>0.65354802949558799</v>
      </c>
      <c r="S93" s="42">
        <f>_xll.SRS1Splines.Functions25.OneWay_Spline($C$56:$C$60,S$56:S$60,$C93)</f>
        <v>0.94113360243723498</v>
      </c>
      <c r="T93" s="42">
        <f>_xll.SRS1Splines.Functions25.OneWay_Spline($C$56:$C$60,T$56:T$60,$C93)</f>
        <v>1.8048628090172401</v>
      </c>
      <c r="U93" s="42">
        <f>_xll.SRS1Splines.Functions25.OneWay_Spline($C$56:$C$60,U$56:U$60,$C93)</f>
        <v>11.717332721423</v>
      </c>
      <c r="V93" s="42">
        <f>_xll.SRS1Splines.Functions25.OneWay_Spline($C$56:$C$60,V$56:V$60,$C93)</f>
        <v>5.4147112140366396</v>
      </c>
      <c r="W93" s="42">
        <f>_xll.SRS1Splines.Functions25.OneWay_Spline($C$56:$C$60,W$56:W$60,$C93)</f>
        <v>0.53276091118536395</v>
      </c>
      <c r="X93" s="42">
        <f>_xll.SRS1Splines.Functions25.OneWay_Spline($C$56:$C$60,X$56:X$60,$C93)</f>
        <v>0.57652285961240901</v>
      </c>
      <c r="Y93" s="42">
        <f>_xll.SRS1Splines.Functions25.OneWay_Spline($C$62:$C$65,Y$62:Y$65,$C93)</f>
        <v>1.16888464664526</v>
      </c>
      <c r="AA93" s="42">
        <f t="shared" si="26"/>
        <v>1.125</v>
      </c>
      <c r="AB93" s="42">
        <f>_xll.SRS1Splines.Functions25.OneWay_Spline($C$56:$C$60,AB$56:AB$60,AA93)</f>
        <v>0.66044771384678602</v>
      </c>
      <c r="AC93" s="42">
        <f>_xll.SRS1Splines.Functions25.OneWay_Spline($C$56:$C$60,AC$56:AC$60,$C93)</f>
        <v>0.92597280221752798</v>
      </c>
      <c r="AD93" s="42">
        <f>_xll.SRS1Splines.Functions25.OneWay_Spline($C$56:$C$60,AD$56:AD$60,$C93)</f>
        <v>0.91292024971563102</v>
      </c>
      <c r="AE93" s="42">
        <f>_xll.SRS1Splines.Functions25.OneWay_Spline($C$56:$C$60,AE$56:AE$60,$C93)</f>
        <v>3.1003550199319898</v>
      </c>
      <c r="AF93" s="42">
        <f>_xll.SRS1Splines.Functions25.OneWay_Spline($C$56:$C$60,AF$56:AF$60,$C93)</f>
        <v>3.1422838684647498</v>
      </c>
      <c r="AG93" s="42">
        <f>_xll.SRS1Splines.Functions25.OneWay_Spline($C$56:$C$60,AG$56:AG$60,$C93)</f>
        <v>36.7881501222504</v>
      </c>
      <c r="AH93" s="42">
        <f>_xll.SRS1Splines.Functions25.OneWay_Spline($C$56:$C$60,AH$56:AH$60,$C93)</f>
        <v>5.8341483572543398</v>
      </c>
      <c r="AI93" s="42">
        <f>_xll.SRS1Splines.Functions25.OneWay_Spline($C$56:$C$60,AI$56:AI$60,$C93)</f>
        <v>0.64325736209043805</v>
      </c>
      <c r="AJ93" s="42">
        <f>_xll.SRS1Splines.Functions25.OneWay_Spline($C$56:$C$60,AJ$56:AJ$60,$C93)</f>
        <v>0.65017632680852899</v>
      </c>
      <c r="AK93" s="42">
        <f>_xll.SRS1Splines.Functions25.OneWay_Spline($C$62:$C$65,AK$62:AK$65,$C93)</f>
        <v>2.0954426615403601</v>
      </c>
    </row>
    <row r="94" spans="3:37">
      <c r="C94" s="52">
        <f>C93+0.2</f>
        <v>1.325</v>
      </c>
      <c r="D94" s="42">
        <f>_xll.SRS1Splines.Functions25.OneWay_Spline($C$56:$C$60,$D$56:$D$60,C94)</f>
        <v>0.427193844108748</v>
      </c>
      <c r="E94" s="42">
        <f>_xll.SRS1Splines.Functions25.OneWay_Spline($C$56:$C$60,E$56:E$60,$C94)</f>
        <v>0.74025666579850002</v>
      </c>
      <c r="F94" s="42">
        <f>_xll.SRS1Splines.Functions25.OneWay_Spline($C$56:$C$60,F$56:F$60,$C94)</f>
        <v>0.75019593359799297</v>
      </c>
      <c r="G94" s="42">
        <f>_xll.SRS1Splines.Functions25.OneWay_Spline($C$56:$C$60,G$56:G$60,$C94)</f>
        <v>1.96231749159294</v>
      </c>
      <c r="H94" s="42">
        <f>_xll.SRS1Splines.Functions25.OneWay_Spline($C$56:$C$60,H$56:H$60,$C94)</f>
        <v>2.4646915492762802</v>
      </c>
      <c r="I94" s="42">
        <f>_xll.SRS1Splines.Functions25.OneWay_Spline($C$56:$C$60,I$56:I$60,$C94)</f>
        <v>25.324727180795499</v>
      </c>
      <c r="J94" s="42">
        <f>_xll.SRS1Splines.Functions25.OneWay_Spline($C$56:$C$60,J$56:J$60,$C94)</f>
        <v>5.63497337306163</v>
      </c>
      <c r="K94" s="42">
        <f>_xll.SRS1Splines.Functions25.OneWay_Spline($C$56:$C$60,K$56:K$60,$C94)</f>
        <v>0.58509219102039001</v>
      </c>
      <c r="L94" s="42">
        <f>_xll.SRS1Splines.Functions25.OneWay_Spline($C$56:$C$60,L$56:L$60,$C94)</f>
        <v>0.61125672674532505</v>
      </c>
      <c r="M94" s="42">
        <f>_xll.SRS1Splines.Functions25.OneWay_Spline(($C$62:$C$65),M$62:M$65,$C94)</f>
        <v>1.5526634659957399</v>
      </c>
      <c r="O94" s="52">
        <f>O93+0.2</f>
        <v>1.325</v>
      </c>
      <c r="P94" s="42">
        <f>_xll.SRS1Splines.Functions25.OneWay_Spline($C$56:$C$60,P$56:P$60,O94)</f>
        <v>0.24388574552181899</v>
      </c>
      <c r="Q94" s="42">
        <f>_xll.SRS1Splines.Functions25.OneWay_Spline($C$56:$C$60,Q$56:Q$60,$C94)</f>
        <v>0.57484084093834298</v>
      </c>
      <c r="R94" s="42">
        <f>_xll.SRS1Splines.Functions25.OneWay_Spline($C$56:$C$60,R$56:R$60,$C94)</f>
        <v>0.61702018766734401</v>
      </c>
      <c r="S94" s="42">
        <f>_xll.SRS1Splines.Functions25.OneWay_Spline($C$56:$C$60,S$56:S$60,$C94)</f>
        <v>0.887462413169542</v>
      </c>
      <c r="T94" s="42">
        <f>_xll.SRS1Splines.Functions25.OneWay_Spline($C$56:$C$60,T$56:T$60,$C94)</f>
        <v>1.76957239140707</v>
      </c>
      <c r="U94" s="42">
        <f>_xll.SRS1Splines.Functions25.OneWay_Spline($C$56:$C$60,U$56:U$60,$C94)</f>
        <v>11.7604097521856</v>
      </c>
      <c r="V94" s="42">
        <f>_xll.SRS1Splines.Functions25.OneWay_Spline($C$56:$C$60,V$56:V$60,$C94)</f>
        <v>5.4016300567645201</v>
      </c>
      <c r="W94" s="42">
        <f>_xll.SRS1Splines.Functions25.OneWay_Spline($C$56:$C$60,W$56:W$60,$C94)</f>
        <v>0.52995570938668002</v>
      </c>
      <c r="X94" s="42">
        <f>_xll.SRS1Splines.Functions25.OneWay_Spline($C$56:$C$60,X$56:X$60,$C94)</f>
        <v>0.57493409779149096</v>
      </c>
      <c r="Y94" s="42">
        <f>_xll.SRS1Splines.Functions25.OneWay_Spline($C$62:$C$65,Y$62:Y$65,$C94)</f>
        <v>1.1434185099472001</v>
      </c>
      <c r="AA94" s="52">
        <f>AA93+0.2</f>
        <v>1.325</v>
      </c>
      <c r="AB94" s="42">
        <f>_xll.SRS1Splines.Functions25.OneWay_Spline($C$56:$C$60,AB$56:AB$60,AA94)</f>
        <v>0.61050194269567704</v>
      </c>
      <c r="AC94" s="42">
        <f>_xll.SRS1Splines.Functions25.OneWay_Spline($C$56:$C$60,AC$56:AC$60,$C94)</f>
        <v>0.91330973586791298</v>
      </c>
      <c r="AD94" s="42">
        <f>_xll.SRS1Splines.Functions25.OneWay_Spline($C$56:$C$60,AD$56:AD$60,$C94)</f>
        <v>0.88374073673233799</v>
      </c>
      <c r="AE94" s="42">
        <f>_xll.SRS1Splines.Functions25.OneWay_Spline($C$56:$C$60,AE$56:AE$60,$C94)</f>
        <v>3.0719813297477998</v>
      </c>
      <c r="AF94" s="42">
        <f>_xll.SRS1Splines.Functions25.OneWay_Spline($C$56:$C$60,AF$56:AF$60,$C94)</f>
        <v>3.1174022913287902</v>
      </c>
      <c r="AG94" s="42">
        <f>_xll.SRS1Splines.Functions25.OneWay_Spline($C$56:$C$60,AG$56:AG$60,$C94)</f>
        <v>38.185015367867003</v>
      </c>
      <c r="AH94" s="42">
        <f>_xll.SRS1Splines.Functions25.OneWay_Spline($C$56:$C$60,AH$56:AH$60,$C94)</f>
        <v>5.7640674677659396</v>
      </c>
      <c r="AI94" s="42">
        <f>_xll.SRS1Splines.Functions25.OneWay_Spline($C$56:$C$60,AI$56:AI$60,$C94)</f>
        <v>0.6402286726541</v>
      </c>
      <c r="AJ94" s="42">
        <f>_xll.SRS1Splines.Functions25.OneWay_Spline($C$56:$C$60,AJ$56:AJ$60,$C94)</f>
        <v>0.64778741292739095</v>
      </c>
      <c r="AK94" s="42">
        <f>_xll.SRS1Splines.Functions25.OneWay_Spline($C$62:$C$65,AK$62:AK$65,$C94)</f>
        <v>2.1746729900850799</v>
      </c>
    </row>
    <row r="95" spans="3:37">
      <c r="C95" s="52">
        <f t="shared" ref="C95:C96" si="27">C94+0.2</f>
        <v>1.5249999999999999</v>
      </c>
      <c r="D95" s="42">
        <f>_xll.SRS1Splines.Functions25.OneWay_Spline($C$56:$C$60,$D$56:$D$60,C95)</f>
        <v>0.39448984540663401</v>
      </c>
      <c r="E95" s="42">
        <f>_xll.SRS1Splines.Functions25.OneWay_Spline($C$56:$C$60,E$56:E$60,$C95)</f>
        <v>0.73262172883119503</v>
      </c>
      <c r="F95" s="42">
        <f>_xll.SRS1Splines.Functions25.OneWay_Spline($C$56:$C$60,F$56:F$60,$C95)</f>
        <v>0.71856879946896501</v>
      </c>
      <c r="G95" s="42">
        <f>_xll.SRS1Splines.Functions25.OneWay_Spline($C$56:$C$60,G$56:G$60,$C95)</f>
        <v>1.9025388747721199</v>
      </c>
      <c r="H95" s="42">
        <f>_xll.SRS1Splines.Functions25.OneWay_Spline($C$56:$C$60,H$56:H$60,$C95)</f>
        <v>2.4324827530281699</v>
      </c>
      <c r="I95" s="42">
        <f>_xll.SRS1Splines.Functions25.OneWay_Spline($C$56:$C$60,I$56:I$60,$C95)</f>
        <v>26.213542019529601</v>
      </c>
      <c r="J95" s="42">
        <f>_xll.SRS1Splines.Functions25.OneWay_Spline($C$56:$C$60,J$56:J$60,$C95)</f>
        <v>5.6145735432183903</v>
      </c>
      <c r="K95" s="42">
        <f>_xll.SRS1Splines.Functions25.OneWay_Spline($C$56:$C$60,K$56:K$60,$C95)</f>
        <v>0.57980224102098099</v>
      </c>
      <c r="L95" s="42">
        <f>_xll.SRS1Splines.Functions25.OneWay_Spline($C$56:$C$60,L$56:L$60,$C95)</f>
        <v>0.60749292103771901</v>
      </c>
      <c r="M95" s="42">
        <f>_xll.SRS1Splines.Functions25.OneWay_Spline(($C$62:$C$65),M$62:M$65,$C95)</f>
        <v>1.56819033040333</v>
      </c>
      <c r="O95" s="52">
        <f t="shared" ref="O95:O96" si="28">O94+0.2</f>
        <v>1.5249999999999999</v>
      </c>
      <c r="P95" s="42">
        <f>_xll.SRS1Splines.Functions25.OneWay_Spline($C$56:$C$60,P$56:P$60,O95)</f>
        <v>0.22620094406692901</v>
      </c>
      <c r="Q95" s="42">
        <f>_xll.SRS1Splines.Functions25.OneWay_Spline($C$56:$C$60,Q$56:Q$60,$C95)</f>
        <v>0.574383880004391</v>
      </c>
      <c r="R95" s="42">
        <f>_xll.SRS1Splines.Functions25.OneWay_Spline($C$56:$C$60,R$56:R$60,$C95)</f>
        <v>0.58202230780049202</v>
      </c>
      <c r="S95" s="42">
        <f>_xll.SRS1Splines.Functions25.OneWay_Spline($C$56:$C$60,S$56:S$60,$C95)</f>
        <v>0.83603923182929096</v>
      </c>
      <c r="T95" s="42">
        <f>_xll.SRS1Splines.Functions25.OneWay_Spline($C$56:$C$60,T$56:T$60,$C95)</f>
        <v>1.7299362519880901</v>
      </c>
      <c r="U95" s="42">
        <f>_xll.SRS1Splines.Functions25.OneWay_Spline($C$56:$C$60,U$56:U$60,$C95)</f>
        <v>11.8392465624206</v>
      </c>
      <c r="V95" s="42">
        <f>_xll.SRS1Splines.Functions25.OneWay_Spline($C$56:$C$60,V$56:V$60,$C95)</f>
        <v>5.3779231627158204</v>
      </c>
      <c r="W95" s="42">
        <f>_xll.SRS1Splines.Functions25.OneWay_Spline($C$56:$C$60,W$56:W$60,$C95)</f>
        <v>0.52487176591991003</v>
      </c>
      <c r="X95" s="42">
        <f>_xll.SRS1Splines.Functions25.OneWay_Spline($C$56:$C$60,X$56:X$60,$C95)</f>
        <v>0.57204753393960905</v>
      </c>
      <c r="Y95" s="42">
        <f>_xll.SRS1Splines.Functions25.OneWay_Spline($C$62:$C$65,Y$62:Y$65,$C95)</f>
        <v>1.1144057506884899</v>
      </c>
      <c r="AA95" s="52">
        <f t="shared" ref="AA95:AA96" si="29">AA94+0.2</f>
        <v>1.5249999999999999</v>
      </c>
      <c r="AB95" s="42">
        <f>_xll.SRS1Splines.Functions25.OneWay_Spline($C$56:$C$60,AB$56:AB$60,AA95)</f>
        <v>0.56277874674633899</v>
      </c>
      <c r="AC95" s="42">
        <f>_xll.SRS1Splines.Functions25.OneWay_Spline($C$56:$C$60,AC$56:AC$60,$C95)</f>
        <v>0.90216366556167205</v>
      </c>
      <c r="AD95" s="42">
        <f>_xll.SRS1Splines.Functions25.OneWay_Spline($C$56:$C$60,AD$56:AD$60,$C95)</f>
        <v>0.85603713420937899</v>
      </c>
      <c r="AE95" s="42">
        <f>_xll.SRS1Splines.Functions25.OneWay_Spline($C$56:$C$60,AE$56:AE$60,$C95)</f>
        <v>3.0205598803321001</v>
      </c>
      <c r="AF95" s="42">
        <f>_xll.SRS1Splines.Functions25.OneWay_Spline($C$56:$C$60,AF$56:AF$60,$C95)</f>
        <v>3.0723095750915199</v>
      </c>
      <c r="AG95" s="42">
        <f>_xll.SRS1Splines.Functions25.OneWay_Spline($C$56:$C$60,AG$56:AG$60,$C95)</f>
        <v>39.523373168641001</v>
      </c>
      <c r="AH95" s="42">
        <f>_xll.SRS1Splines.Functions25.OneWay_Spline($C$56:$C$60,AH$56:AH$60,$C95)</f>
        <v>5.6969219034917202</v>
      </c>
      <c r="AI95" s="42">
        <f>_xll.SRS1Splines.Functions25.OneWay_Spline($C$56:$C$60,AI$56:AI$60,$C95)</f>
        <v>0.63473271612205096</v>
      </c>
      <c r="AJ95" s="42">
        <f>_xll.SRS1Splines.Functions25.OneWay_Spline($C$56:$C$60,AJ$56:AJ$60,$C95)</f>
        <v>0.64345800023909006</v>
      </c>
      <c r="AK95" s="42">
        <f>_xll.SRS1Splines.Functions25.OneWay_Spline($C$62:$C$65,AK$62:AK$65,$C95)</f>
        <v>2.2505847708373401</v>
      </c>
    </row>
    <row r="96" spans="3:37">
      <c r="C96" s="52">
        <f t="shared" si="27"/>
        <v>1.7249999999999999</v>
      </c>
      <c r="D96" s="42">
        <f>_xll.SRS1Splines.Functions25.OneWay_Spline($C$56:$C$60,$D$56:$D$60,C96)</f>
        <v>0.36333429260357603</v>
      </c>
      <c r="E96" s="42">
        <f>_xll.SRS1Splines.Functions25.OneWay_Spline($C$56:$C$60,E$56:E$60,$C96)</f>
        <v>0.72593036586187099</v>
      </c>
      <c r="F96" s="42">
        <f>_xll.SRS1Splines.Functions25.OneWay_Spline($C$56:$C$60,F$56:F$60,$C96)</f>
        <v>0.68832427229639703</v>
      </c>
      <c r="G96" s="42">
        <f>_xll.SRS1Splines.Functions25.OneWay_Spline($C$56:$C$60,G$56:G$60,$C96)</f>
        <v>1.8350715238389199</v>
      </c>
      <c r="H96" s="42">
        <f>_xll.SRS1Splines.Functions25.OneWay_Spline($C$56:$C$60,H$56:H$60,$C96)</f>
        <v>2.3871197949820702</v>
      </c>
      <c r="I96" s="42">
        <f>_xll.SRS1Splines.Functions25.OneWay_Spline($C$56:$C$60,I$56:I$60,$C96)</f>
        <v>27.063501564767101</v>
      </c>
      <c r="J96" s="42">
        <f>_xll.SRS1Splines.Functions25.OneWay_Spline($C$56:$C$60,J$56:J$60,$C96)</f>
        <v>5.5858710242299798</v>
      </c>
      <c r="K96" s="42">
        <f>_xll.SRS1Splines.Functions25.OneWay_Spline($C$56:$C$60,K$56:K$60,$C96)</f>
        <v>0.57235366412081001</v>
      </c>
      <c r="L96" s="42">
        <f>_xll.SRS1Splines.Functions25.OneWay_Spline($C$56:$C$60,L$56:L$60,$C96)</f>
        <v>0.60219725408258096</v>
      </c>
      <c r="M96" s="42">
        <f>_xll.SRS1Splines.Functions25.OneWay_Spline(($C$62:$C$65),M$62:M$65,$C96)</f>
        <v>1.5830384247821601</v>
      </c>
      <c r="O96" s="52">
        <f t="shared" si="28"/>
        <v>1.7249999999999999</v>
      </c>
      <c r="P96" s="42">
        <f>_xll.SRS1Splines.Functions25.OneWay_Spline($C$56:$C$60,P$56:P$60,O96)</f>
        <v>0.20940892524678001</v>
      </c>
      <c r="Q96" s="42">
        <f>_xll.SRS1Splines.Functions25.OneWay_Spline($C$56:$C$60,Q$56:Q$60,$C96)</f>
        <v>0.57371187863093198</v>
      </c>
      <c r="R96" s="42">
        <f>_xll.SRS1Splines.Functions25.OneWay_Spline($C$56:$C$60,R$56:R$60,$C96)</f>
        <v>0.54855438989503402</v>
      </c>
      <c r="S96" s="42">
        <f>_xll.SRS1Splines.Functions25.OneWay_Spline($C$56:$C$60,S$56:S$60,$C96)</f>
        <v>0.78686405841648299</v>
      </c>
      <c r="T96" s="42">
        <f>_xll.SRS1Splines.Functions25.OneWay_Spline($C$56:$C$60,T$56:T$60,$C96)</f>
        <v>1.6864005104372399</v>
      </c>
      <c r="U96" s="42">
        <f>_xll.SRS1Splines.Functions25.OneWay_Spline($C$56:$C$60,U$56:U$60,$C96)</f>
        <v>11.9513750819681</v>
      </c>
      <c r="V96" s="42">
        <f>_xll.SRS1Splines.Functions25.OneWay_Spline($C$56:$C$60,V$56:V$60,$C96)</f>
        <v>5.3445676111343801</v>
      </c>
      <c r="W96" s="42">
        <f>_xll.SRS1Splines.Functions25.OneWay_Spline($C$56:$C$60,W$56:W$60,$C96)</f>
        <v>0.517718518911648</v>
      </c>
      <c r="X96" s="42">
        <f>_xll.SRS1Splines.Functions25.OneWay_Spline($C$56:$C$60,X$56:X$60,$C96)</f>
        <v>0.56797475736117697</v>
      </c>
      <c r="Y96" s="42">
        <f>_xll.SRS1Splines.Functions25.OneWay_Spline($C$62:$C$65,Y$62:Y$65,$C96)</f>
        <v>1.0822497761746099</v>
      </c>
      <c r="AA96" s="52">
        <f t="shared" si="29"/>
        <v>1.7249999999999999</v>
      </c>
      <c r="AB96" s="42">
        <f>_xll.SRS1Splines.Functions25.OneWay_Spline($C$56:$C$60,AB$56:AB$60,AA96)</f>
        <v>0.51725965996037204</v>
      </c>
      <c r="AC96" s="42">
        <f>_xll.SRS1Splines.Functions25.OneWay_Spline($C$56:$C$60,AC$56:AC$60,$C96)</f>
        <v>0.89239509740975997</v>
      </c>
      <c r="AD96" s="42">
        <f>_xll.SRS1Splines.Functions25.OneWay_Spline($C$56:$C$60,AD$56:AD$60,$C96)</f>
        <v>0.82977356758643295</v>
      </c>
      <c r="AE96" s="42">
        <f>_xll.SRS1Splines.Functions25.OneWay_Spline($C$56:$C$60,AE$56:AE$60,$C96)</f>
        <v>2.9482100058671099</v>
      </c>
      <c r="AF96" s="42">
        <f>_xll.SRS1Splines.Functions25.OneWay_Spline($C$56:$C$60,AF$56:AF$60,$C96)</f>
        <v>3.00886421530251</v>
      </c>
      <c r="AG96" s="42">
        <f>_xll.SRS1Splines.Functions25.OneWay_Spline($C$56:$C$60,AG$56:AG$60,$C96)</f>
        <v>40.803223524572402</v>
      </c>
      <c r="AH96" s="42">
        <f>_xll.SRS1Splines.Functions25.OneWay_Spline($C$56:$C$60,AH$56:AH$60,$C96)</f>
        <v>5.6327116644316799</v>
      </c>
      <c r="AI96" s="42">
        <f>_xll.SRS1Splines.Functions25.OneWay_Spline($C$56:$C$60,AI$56:AI$60,$C96)</f>
        <v>0.62698880932997203</v>
      </c>
      <c r="AJ96" s="42">
        <f>_xll.SRS1Splines.Functions25.OneWay_Spline($C$56:$C$60,AJ$56:AJ$60,$C96)</f>
        <v>0.63736652541554795</v>
      </c>
      <c r="AK96" s="42">
        <f>_xll.SRS1Splines.Functions25.OneWay_Spline($C$62:$C$65,AK$62:AK$65,$C96)</f>
        <v>2.3231780037971599</v>
      </c>
    </row>
    <row r="97" spans="3:37">
      <c r="C97" s="42">
        <v>2</v>
      </c>
      <c r="D97" s="42">
        <f>_xll.SRS1Splines.Functions25.OneWay_Spline($C$56:$C$60,$D$56:$D$60,C97)</f>
        <v>0.322989545813398</v>
      </c>
      <c r="E97" s="42">
        <f>_xll.SRS1Splines.Functions25.OneWay_Spline($C$56:$C$60,E$56:E$60,$C97)</f>
        <v>0.71809490075753601</v>
      </c>
      <c r="F97" s="42">
        <f>_xll.SRS1Splines.Functions25.OneWay_Spline($C$56:$C$60,F$56:F$60,$C97)</f>
        <v>0.64899558535521196</v>
      </c>
      <c r="G97" s="42">
        <f>_xll.SRS1Splines.Functions25.OneWay_Spline($C$56:$C$60,G$56:G$60,$C97)</f>
        <v>1.7314801286042301</v>
      </c>
      <c r="H97" s="42">
        <f>_xll.SRS1Splines.Functions25.OneWay_Spline($C$56:$C$60,H$56:H$60,$C97)</f>
        <v>2.3056520537254501</v>
      </c>
      <c r="I97" s="42">
        <f>_xll.SRS1Splines.Functions25.OneWay_Spline($C$56:$C$60,I$56:I$60,$C97)</f>
        <v>28.168752530556301</v>
      </c>
      <c r="J97" s="42">
        <f>_xll.SRS1Splines.Functions25.OneWay_Spline($C$56:$C$60,J$56:J$60,$C97)</f>
        <v>5.5343927641223098</v>
      </c>
      <c r="K97" s="42">
        <f>_xll.SRS1Splines.Functions25.OneWay_Spline($C$56:$C$60,K$56:K$60,$C97)</f>
        <v>0.55898103090646101</v>
      </c>
      <c r="L97" s="42">
        <f>_xll.SRS1Splines.Functions25.OneWay_Spline($C$56:$C$60,L$56:L$60,$C97)</f>
        <v>0.59269942146830001</v>
      </c>
      <c r="M97" s="42">
        <f>_xll.SRS1Splines.Functions25.OneWay_Spline(($C$62:$C$65),M$62:M$65,$C97)</f>
        <v>1.6023462503654999</v>
      </c>
      <c r="O97" s="42">
        <v>2</v>
      </c>
      <c r="P97" s="42">
        <f>_xll.SRS1Splines.Functions25.OneWay_Spline($C$56:$C$60,P$56:P$60,O97)</f>
        <v>0.18774319952941901</v>
      </c>
      <c r="Q97" s="42">
        <f>_xll.SRS1Splines.Functions25.OneWay_Spline($C$56:$C$60,Q$56:Q$60,$C97)</f>
        <v>0.57243675602479405</v>
      </c>
      <c r="R97" s="42">
        <f>_xll.SRS1Splines.Functions25.OneWay_Spline($C$56:$C$60,R$56:R$60,$C97)</f>
        <v>0.50503414379011302</v>
      </c>
      <c r="S97" s="42">
        <f>_xll.SRS1Splines.Functions25.OneWay_Spline($C$56:$C$60,S$56:S$60,$C97)</f>
        <v>0.72291877041789998</v>
      </c>
      <c r="T97" s="42">
        <f>_xll.SRS1Splines.Functions25.OneWay_Spline($C$56:$C$60,T$56:T$60,$C97)</f>
        <v>1.62099103020711</v>
      </c>
      <c r="U97" s="42">
        <f>_xll.SRS1Splines.Functions25.OneWay_Spline($C$56:$C$60,U$56:U$60,$C97)</f>
        <v>12.1553772826742</v>
      </c>
      <c r="V97" s="42">
        <f>_xll.SRS1Splines.Functions25.OneWay_Spline($C$56:$C$60,V$56:V$60,$C97)</f>
        <v>5.2847440896853497</v>
      </c>
      <c r="W97" s="42">
        <f>_xll.SRS1Splines.Functions25.OneWay_Spline($C$56:$C$60,W$56:W$60,$C97)</f>
        <v>0.50488873942640899</v>
      </c>
      <c r="X97" s="42">
        <f>_xll.SRS1Splines.Functions25.OneWay_Spline($C$56:$C$60,X$56:X$60,$C97)</f>
        <v>0.56064280656076704</v>
      </c>
      <c r="Y97" s="42">
        <f>_xll.SRS1Splines.Functions25.OneWay_Spline($C$62:$C$65,Y$62:Y$65,$C97)</f>
        <v>1.03364405461153</v>
      </c>
      <c r="AA97" s="42">
        <v>2</v>
      </c>
      <c r="AB97" s="42">
        <f>_xll.SRS1Splines.Functions25.OneWay_Spline($C$56:$C$60,AB$56:AB$60,AA97)</f>
        <v>0.45823589209737597</v>
      </c>
      <c r="AC97" s="42">
        <f>_xll.SRS1Splines.Functions25.OneWay_Spline($C$56:$C$60,AC$56:AC$60,$C97)</f>
        <v>0.88095628065082399</v>
      </c>
      <c r="AD97" s="42">
        <f>_xll.SRS1Splines.Functions25.OneWay_Spline($C$56:$C$60,AD$56:AD$60,$C97)</f>
        <v>0.79594657361353904</v>
      </c>
      <c r="AE97" s="42">
        <f>_xll.SRS1Splines.Functions25.OneWay_Spline($C$56:$C$60,AE$56:AE$60,$C97)</f>
        <v>2.81844976921438</v>
      </c>
      <c r="AF97" s="42">
        <f>_xll.SRS1Splines.Functions25.OneWay_Spline($C$56:$C$60,AF$56:AF$60,$C97)</f>
        <v>2.8950743164033099</v>
      </c>
      <c r="AG97" s="42">
        <f>_xll.SRS1Splines.Functions25.OneWay_Spline($C$56:$C$60,AG$56:AG$60,$C97)</f>
        <v>42.467486076695998</v>
      </c>
      <c r="AH97" s="42">
        <f>_xll.SRS1Splines.Functions25.OneWay_Spline($C$56:$C$60,AH$56:AH$60,$C97)</f>
        <v>5.5492154214253802</v>
      </c>
      <c r="AI97" s="42">
        <f>_xll.SRS1Splines.Functions25.OneWay_Spline($C$56:$C$60,AI$56:AI$60,$C97)</f>
        <v>0.61307332238651402</v>
      </c>
      <c r="AJ97" s="42">
        <f>_xll.SRS1Splines.Functions25.OneWay_Spline($C$56:$C$60,AJ$56:AJ$60,$C97)</f>
        <v>0.62644140328490105</v>
      </c>
      <c r="AK97" s="42">
        <f>_xll.SRS1Splines.Functions25.OneWay_Spline($C$62:$C$65,AK$62:AK$65,$C97)</f>
        <v>2.4175751327995498</v>
      </c>
    </row>
    <row r="98" spans="3:37">
      <c r="C98" s="42">
        <f>C97+0.25</f>
        <v>2.25</v>
      </c>
      <c r="D98" s="42">
        <f>_xll.SRS1Splines.Functions25.OneWay_Spline($C$56:$C$60,$D$56:$D$60,C98)</f>
        <v>0.28878168397718601</v>
      </c>
      <c r="E98" s="42">
        <f>_xll.SRS1Splines.Functions25.OneWay_Spline($C$56:$C$60,E$56:E$60,$C98)</f>
        <v>0.71215401752922103</v>
      </c>
      <c r="F98" s="42">
        <f>_xll.SRS1Splines.Functions25.OneWay_Spline($C$56:$C$60,F$56:F$60,$C98)</f>
        <v>0.61551057312844004</v>
      </c>
      <c r="G98" s="42">
        <f>_xll.SRS1Splines.Functions25.OneWay_Spline($C$56:$C$60,G$56:G$60,$C98)</f>
        <v>1.62829810655711</v>
      </c>
      <c r="H98" s="42">
        <f>_xll.SRS1Splines.Functions25.OneWay_Spline($C$56:$C$60,H$56:H$60,$C98)</f>
        <v>2.2149789376220799</v>
      </c>
      <c r="I98" s="42">
        <f>_xll.SRS1Splines.Functions25.OneWay_Spline($C$56:$C$60,I$56:I$60,$C98)</f>
        <v>29.109779169926501</v>
      </c>
      <c r="J98" s="42">
        <f>_xll.SRS1Splines.Functions25.OneWay_Spline($C$56:$C$60,J$56:J$60,$C98)</f>
        <v>5.4771913522242004</v>
      </c>
      <c r="K98" s="42">
        <f>_xll.SRS1Splines.Functions25.OneWay_Spline($C$56:$C$60,K$56:K$60,$C98)</f>
        <v>0.54410325815660798</v>
      </c>
      <c r="L98" s="42">
        <f>_xll.SRS1Splines.Functions25.OneWay_Spline($C$56:$C$60,L$56:L$60,$C98)</f>
        <v>0.58214565693988696</v>
      </c>
      <c r="M98" s="42">
        <f>_xll.SRS1Splines.Functions25.OneWay_Spline(($C$62:$C$65),M$62:M$65,$C98)</f>
        <v>1.6187852119992101</v>
      </c>
      <c r="O98" s="42">
        <f>O97+0.25</f>
        <v>2.25</v>
      </c>
      <c r="P98" s="42">
        <f>_xll.SRS1Splines.Functions25.OneWay_Spline($C$56:$C$60,P$56:P$60,O98)</f>
        <v>0.16944002034862099</v>
      </c>
      <c r="Q98" s="42">
        <f>_xll.SRS1Splines.Functions25.OneWay_Spline($C$56:$C$60,Q$56:Q$60,$C98)</f>
        <v>0.57092475293451195</v>
      </c>
      <c r="R98" s="42">
        <f>_xll.SRS1Splines.Functions25.OneWay_Spline($C$56:$C$60,R$56:R$60,$C98)</f>
        <v>0.46798037753764099</v>
      </c>
      <c r="S98" s="42">
        <f>_xll.SRS1Splines.Functions25.OneWay_Spline($C$56:$C$60,S$56:S$60,$C98)</f>
        <v>0.66847482842514905</v>
      </c>
      <c r="T98" s="42">
        <f>_xll.SRS1Splines.Functions25.OneWay_Spline($C$56:$C$60,T$56:T$60,$C98)</f>
        <v>1.55683788350235</v>
      </c>
      <c r="U98" s="42">
        <f>_xll.SRS1Splines.Functions25.OneWay_Spline($C$56:$C$60,U$56:U$60,$C98)</f>
        <v>12.3860049582812</v>
      </c>
      <c r="V98" s="42">
        <f>_xll.SRS1Splines.Functions25.OneWay_Spline($C$56:$C$60,V$56:V$60,$C98)</f>
        <v>5.2182696229018202</v>
      </c>
      <c r="W98" s="42">
        <f>_xll.SRS1Splines.Functions25.OneWay_Spline($C$56:$C$60,W$56:W$60,$C98)</f>
        <v>0.49063210773634303</v>
      </c>
      <c r="X98" s="42">
        <f>_xll.SRS1Splines.Functions25.OneWay_Spline($C$56:$C$60,X$56:X$60,$C98)</f>
        <v>0.55245844429368096</v>
      </c>
      <c r="Y98" s="42">
        <f>_xll.SRS1Splines.Functions25.OneWay_Spline($C$62:$C$65,Y$62:Y$65,$C98)</f>
        <v>0.98584449107199601</v>
      </c>
      <c r="AA98" s="42">
        <f>AA97+0.25</f>
        <v>2.25</v>
      </c>
      <c r="AB98" s="42">
        <f>_xll.SRS1Splines.Functions25.OneWay_Spline($C$56:$C$60,AB$56:AB$60,AA98)</f>
        <v>0.40812334760575197</v>
      </c>
      <c r="AC98" s="42">
        <f>_xll.SRS1Splines.Functions25.OneWay_Spline($C$56:$C$60,AC$56:AC$60,$C98)</f>
        <v>0.87228332075245996</v>
      </c>
      <c r="AD98" s="42">
        <f>_xll.SRS1Splines.Functions25.OneWay_Spline($C$56:$C$60,AD$56:AD$60,$C98)</f>
        <v>0.76741998750814899</v>
      </c>
      <c r="AE98" s="42">
        <f>_xll.SRS1Splines.Functions25.OneWay_Spline($C$56:$C$60,AE$56:AE$60,$C98)</f>
        <v>2.6742632965316502</v>
      </c>
      <c r="AF98" s="42">
        <f>_xll.SRS1Splines.Functions25.OneWay_Spline($C$56:$C$60,AF$56:AF$60,$C98)</f>
        <v>2.7686337012161899</v>
      </c>
      <c r="AG98" s="42">
        <f>_xll.SRS1Splines.Functions25.OneWay_Spline($C$56:$C$60,AG$56:AG$60,$C98)</f>
        <v>43.884463256477197</v>
      </c>
      <c r="AH98" s="42">
        <f>_xll.SRS1Splines.Functions25.OneWay_Spline($C$56:$C$60,AH$56:AH$60,$C98)</f>
        <v>5.4781255138946099</v>
      </c>
      <c r="AI98" s="42">
        <f>_xll.SRS1Splines.Functions25.OneWay_Spline($C$56:$C$60,AI$56:AI$60,$C98)</f>
        <v>0.59757440857687305</v>
      </c>
      <c r="AJ98" s="42">
        <f>_xll.SRS1Splines.Functions25.OneWay_Spline($C$56:$C$60,AJ$56:AJ$60,$C98)</f>
        <v>0.61430166876929704</v>
      </c>
      <c r="AK98" s="42">
        <f>_xll.SRS1Splines.Functions25.OneWay_Spline($C$62:$C$65,AK$62:AK$65,$C98)</f>
        <v>2.4979462121479199</v>
      </c>
    </row>
    <row r="99" spans="3:37">
      <c r="C99" s="42">
        <f t="shared" ref="C99:C117" si="30">C98+0.25</f>
        <v>2.5</v>
      </c>
      <c r="D99" s="42">
        <f>_xll.SRS1Splines.Functions25.OneWay_Spline($C$56:$C$60,$D$56:$D$60,C99)</f>
        <v>0.25688786517294798</v>
      </c>
      <c r="E99" s="42">
        <f>_xll.SRS1Splines.Functions25.OneWay_Spline($C$56:$C$60,E$56:E$60,$C99)</f>
        <v>0.70714625732105996</v>
      </c>
      <c r="F99" s="42">
        <f>_xll.SRS1Splines.Functions25.OneWay_Spline($C$56:$C$60,F$56:F$60,$C99)</f>
        <v>0.58418588427113805</v>
      </c>
      <c r="G99" s="42">
        <f>_xll.SRS1Splines.Functions25.OneWay_Spline($C$56:$C$60,G$56:G$60,$C99)</f>
        <v>1.5184382939743599</v>
      </c>
      <c r="H99" s="42">
        <f>_xll.SRS1Splines.Functions25.OneWay_Spline($C$56:$C$60,H$56:H$60,$C99)</f>
        <v>2.11110529540084</v>
      </c>
      <c r="I99" s="42">
        <f>_xll.SRS1Splines.Functions25.OneWay_Spline($C$56:$C$60,I$56:I$60,$C99)</f>
        <v>29.990094413208201</v>
      </c>
      <c r="J99" s="42">
        <f>_xll.SRS1Splines.Functions25.OneWay_Spline($C$56:$C$60,J$56:J$60,$C99)</f>
        <v>5.4117792113455101</v>
      </c>
      <c r="K99" s="42">
        <f>_xll.SRS1Splines.Functions25.OneWay_Spline($C$56:$C$60,K$56:K$60,$C99)</f>
        <v>0.52706687832607102</v>
      </c>
      <c r="L99" s="42">
        <f>_xll.SRS1Splines.Functions25.OneWay_Spline($C$56:$C$60,L$56:L$60,$C99)</f>
        <v>0.57007699798155698</v>
      </c>
      <c r="M99" s="42">
        <f>_xll.SRS1Splines.Functions25.OneWay_Spline(($C$62:$C$65),M$62:M$65,$C99)</f>
        <v>1.6341635954630001</v>
      </c>
      <c r="O99" s="42">
        <f t="shared" ref="O99:O117" si="31">O98+0.25</f>
        <v>2.5</v>
      </c>
      <c r="P99" s="42">
        <f>_xll.SRS1Splines.Functions25.OneWay_Spline($C$56:$C$60,P$56:P$60,O99)</f>
        <v>0.15242559945960801</v>
      </c>
      <c r="Q99" s="42">
        <f>_xll.SRS1Splines.Functions25.OneWay_Spline($C$56:$C$60,Q$56:Q$60,$C99)</f>
        <v>0.56907674915749995</v>
      </c>
      <c r="R99" s="42">
        <f>_xll.SRS1Splines.Functions25.OneWay_Spline($C$56:$C$60,R$56:R$60,$C99)</f>
        <v>0.433317176849844</v>
      </c>
      <c r="S99" s="42">
        <f>_xll.SRS1Splines.Functions25.OneWay_Spline($C$56:$C$60,S$56:S$60,$C99)</f>
        <v>0.61754339881902598</v>
      </c>
      <c r="T99" s="42">
        <f>_xll.SRS1Splines.Functions25.OneWay_Spline($C$56:$C$60,T$56:T$60,$C99)</f>
        <v>1.4891184581993999</v>
      </c>
      <c r="U99" s="42">
        <f>_xll.SRS1Splines.Functions25.OneWay_Spline($C$56:$C$60,U$56:U$60,$C99)</f>
        <v>12.654671626049799</v>
      </c>
      <c r="V99" s="42">
        <f>_xll.SRS1Splines.Functions25.OneWay_Spline($C$56:$C$60,V$56:V$60,$C99)</f>
        <v>5.1422533666278296</v>
      </c>
      <c r="W99" s="42">
        <f>_xll.SRS1Splines.Functions25.OneWay_Spline($C$56:$C$60,W$56:W$60,$C99)</f>
        <v>0.47432845990160699</v>
      </c>
      <c r="X99" s="42">
        <f>_xll.SRS1Splines.Functions25.OneWay_Spline($C$56:$C$60,X$56:X$60,$C99)</f>
        <v>0.54305267343589703</v>
      </c>
      <c r="Y99" s="42">
        <f>_xll.SRS1Splines.Functions25.OneWay_Spline($C$62:$C$65,Y$62:Y$65,$C99)</f>
        <v>0.93541857788743299</v>
      </c>
      <c r="AA99" s="42">
        <f t="shared" ref="AA99:AA117" si="32">AA98+0.25</f>
        <v>2.5</v>
      </c>
      <c r="AB99" s="42">
        <f>_xll.SRS1Splines.Functions25.OneWay_Spline($C$56:$C$60,AB$56:AB$60,AA99)</f>
        <v>0.36135013088628698</v>
      </c>
      <c r="AC99" s="42">
        <f>_xll.SRS1Splines.Functions25.OneWay_Spline($C$56:$C$60,AC$56:AC$60,$C99)</f>
        <v>0.86497260586431102</v>
      </c>
      <c r="AD99" s="42">
        <f>_xll.SRS1Splines.Functions25.OneWay_Spline($C$56:$C$60,AD$56:AD$60,$C99)</f>
        <v>0.74094026174472605</v>
      </c>
      <c r="AE99" s="42">
        <f>_xll.SRS1Splines.Functions25.OneWay_Spline($C$56:$C$60,AE$56:AE$60,$C99)</f>
        <v>2.5093802009758002</v>
      </c>
      <c r="AF99" s="42">
        <f>_xll.SRS1Splines.Functions25.OneWay_Spline($C$56:$C$60,AF$56:AF$60,$C99)</f>
        <v>2.6240437154280398</v>
      </c>
      <c r="AG99" s="42">
        <f>_xll.SRS1Splines.Functions25.OneWay_Spline($C$56:$C$60,AG$56:AG$60,$C99)</f>
        <v>45.2100225536919</v>
      </c>
      <c r="AH99" s="42">
        <f>_xll.SRS1Splines.Functions25.OneWay_Spline($C$56:$C$60,AH$56:AH$60,$C99)</f>
        <v>5.4116220520109897</v>
      </c>
      <c r="AI99" s="42">
        <f>_xll.SRS1Splines.Functions25.OneWay_Spline($C$56:$C$60,AI$56:AI$60,$C99)</f>
        <v>0.57980529675053505</v>
      </c>
      <c r="AJ99" s="42">
        <f>_xll.SRS1Splines.Functions25.OneWay_Spline($C$56:$C$60,AJ$56:AJ$60,$C99)</f>
        <v>0.60041938862944499</v>
      </c>
      <c r="AK99" s="42">
        <f>_xll.SRS1Splines.Functions25.OneWay_Spline($C$62:$C$65,AK$62:AK$65,$C99)</f>
        <v>2.5731320605705901</v>
      </c>
    </row>
    <row r="100" spans="3:37">
      <c r="C100" s="42">
        <f t="shared" si="30"/>
        <v>2.75</v>
      </c>
      <c r="D100" s="42">
        <f>_xll.SRS1Splines.Functions25.OneWay_Spline($C$56:$C$60,$D$56:$D$60,C100)</f>
        <v>0.22727174330230099</v>
      </c>
      <c r="E100" s="42">
        <f>_xll.SRS1Splines.Functions25.OneWay_Spline($C$56:$C$60,E$56:E$60,$C100)</f>
        <v>0.70288499552902295</v>
      </c>
      <c r="F100" s="42">
        <f>_xll.SRS1Splines.Functions25.OneWay_Spline($C$56:$C$60,F$56:F$60,$C100)</f>
        <v>0.55502151878330397</v>
      </c>
      <c r="G100" s="42">
        <f>_xll.SRS1Splines.Functions25.OneWay_Spline($C$56:$C$60,G$56:G$60,$C100)</f>
        <v>1.4037406413783799</v>
      </c>
      <c r="H100" s="42">
        <f>_xll.SRS1Splines.Functions25.OneWay_Spline($C$56:$C$60,H$56:H$60,$C100)</f>
        <v>1.99656659316227</v>
      </c>
      <c r="I100" s="42">
        <f>_xll.SRS1Splines.Functions25.OneWay_Spline($C$56:$C$60,I$56:I$60,$C100)</f>
        <v>30.8096982604015</v>
      </c>
      <c r="J100" s="42">
        <f>_xll.SRS1Splines.Functions25.OneWay_Spline($C$56:$C$60,J$56:J$60,$C100)</f>
        <v>5.3397984872823399</v>
      </c>
      <c r="K100" s="42">
        <f>_xll.SRS1Splines.Functions25.OneWay_Spline($C$56:$C$60,K$56:K$60,$C100)</f>
        <v>0.508290597432697</v>
      </c>
      <c r="L100" s="42">
        <f>_xll.SRS1Splines.Functions25.OneWay_Spline($C$56:$C$60,L$56:L$60,$C100)</f>
        <v>0.55679642347929603</v>
      </c>
      <c r="M100" s="42">
        <f>_xll.SRS1Splines.Functions25.OneWay_Spline(($C$62:$C$65),M$62:M$65,$C100)</f>
        <v>1.64848140075688</v>
      </c>
      <c r="O100" s="42">
        <f t="shared" si="31"/>
        <v>2.75</v>
      </c>
      <c r="P100" s="42">
        <f>_xll.SRS1Splines.Functions25.OneWay_Spline($C$56:$C$60,P$56:P$60,O100)</f>
        <v>0.136663311146866</v>
      </c>
      <c r="Q100" s="42">
        <f>_xll.SRS1Splines.Functions25.OneWay_Spline($C$56:$C$60,Q$56:Q$60,$C100)</f>
        <v>0.56689274469375905</v>
      </c>
      <c r="R100" s="42">
        <f>_xll.SRS1Splines.Functions25.OneWay_Spline($C$56:$C$60,R$56:R$60,$C100)</f>
        <v>0.40104454172672299</v>
      </c>
      <c r="S100" s="42">
        <f>_xll.SRS1Splines.Functions25.OneWay_Spline($C$56:$C$60,S$56:S$60,$C100)</f>
        <v>0.570124481599533</v>
      </c>
      <c r="T100" s="42">
        <f>_xll.SRS1Splines.Functions25.OneWay_Spline($C$56:$C$60,T$56:T$60,$C100)</f>
        <v>1.41870408179235</v>
      </c>
      <c r="U100" s="42">
        <f>_xll.SRS1Splines.Functions25.OneWay_Spline($C$56:$C$60,U$56:U$60,$C100)</f>
        <v>12.956556836449201</v>
      </c>
      <c r="V100" s="42">
        <f>_xll.SRS1Splines.Functions25.OneWay_Spline($C$56:$C$60,V$56:V$60,$C100)</f>
        <v>5.0586036787614699</v>
      </c>
      <c r="W100" s="42">
        <f>_xll.SRS1Splines.Functions25.OneWay_Spline($C$56:$C$60,W$56:W$60,$C100)</f>
        <v>0.45638685476320501</v>
      </c>
      <c r="X100" s="42">
        <f>_xll.SRS1Splines.Functions25.OneWay_Spline($C$56:$C$60,X$56:X$60,$C100)</f>
        <v>0.53264344184760204</v>
      </c>
      <c r="Y100" s="42">
        <f>_xll.SRS1Splines.Functions25.OneWay_Spline($C$62:$C$65,Y$62:Y$65,$C100)</f>
        <v>0.88315421995135002</v>
      </c>
      <c r="AA100" s="42">
        <f t="shared" si="32"/>
        <v>2.75</v>
      </c>
      <c r="AB100" s="42">
        <f>_xll.SRS1Splines.Functions25.OneWay_Spline($C$56:$C$60,AB$56:AB$60,AA100)</f>
        <v>0.317880175457737</v>
      </c>
      <c r="AC100" s="42">
        <f>_xll.SRS1Splines.Functions25.OneWay_Spline($C$56:$C$60,AC$56:AC$60,$C100)</f>
        <v>0.85875168698433302</v>
      </c>
      <c r="AD100" s="42">
        <f>_xll.SRS1Splines.Functions25.OneWay_Spline($C$56:$C$60,AD$56:AD$60,$C100)</f>
        <v>0.71643732882264799</v>
      </c>
      <c r="AE100" s="42">
        <f>_xll.SRS1Splines.Functions25.OneWay_Spline($C$56:$C$60,AE$56:AE$60,$C100)</f>
        <v>2.3279398071214499</v>
      </c>
      <c r="AF100" s="42">
        <f>_xll.SRS1Splines.Functions25.OneWay_Spline($C$56:$C$60,AF$56:AF$60,$C100)</f>
        <v>2.4649342331590698</v>
      </c>
      <c r="AG100" s="42">
        <f>_xll.SRS1Splines.Functions25.OneWay_Spline($C$56:$C$60,AG$56:AG$60,$C100)</f>
        <v>46.44416396834</v>
      </c>
      <c r="AH100" s="42">
        <f>_xll.SRS1Splines.Functions25.OneWay_Spline($C$56:$C$60,AH$56:AH$60,$C100)</f>
        <v>5.3497050357745204</v>
      </c>
      <c r="AI100" s="42">
        <f>_xll.SRS1Splines.Functions25.OneWay_Spline($C$56:$C$60,AI$56:AI$60,$C100)</f>
        <v>0.56019434010218905</v>
      </c>
      <c r="AJ100" s="42">
        <f>_xll.SRS1Splines.Functions25.OneWay_Spline($C$56:$C$60,AJ$56:AJ$60,$C100)</f>
        <v>0.585143071990194</v>
      </c>
      <c r="AK100" s="42">
        <f>_xll.SRS1Splines.Functions25.OneWay_Spline($C$62:$C$65,AK$62:AK$65,$C100)</f>
        <v>2.6431326780675501</v>
      </c>
    </row>
    <row r="101" spans="3:37">
      <c r="C101" s="42">
        <f t="shared" si="30"/>
        <v>3</v>
      </c>
      <c r="D101" s="42">
        <f>_xll.SRS1Splines.Functions25.OneWay_Spline($C$56:$C$60,$D$56:$D$60,C101)</f>
        <v>0.19989697226686801</v>
      </c>
      <c r="E101" s="42">
        <f>_xll.SRS1Splines.Functions25.OneWay_Spline($C$56:$C$60,E$56:E$60,$C101)</f>
        <v>0.69918360754907805</v>
      </c>
      <c r="F101" s="42">
        <f>_xll.SRS1Splines.Functions25.OneWay_Spline($C$56:$C$60,F$56:F$60,$C101)</f>
        <v>0.52801747666494003</v>
      </c>
      <c r="G101" s="42">
        <f>_xll.SRS1Splines.Functions25.OneWay_Spline($C$56:$C$60,G$56:G$60,$C101)</f>
        <v>1.28604509929156</v>
      </c>
      <c r="H101" s="42">
        <f>_xll.SRS1Splines.Functions25.OneWay_Spline($C$56:$C$60,H$56:H$60,$C101)</f>
        <v>1.8738982970068701</v>
      </c>
      <c r="I101" s="42">
        <f>_xll.SRS1Splines.Functions25.OneWay_Spline($C$56:$C$60,I$56:I$60,$C101)</f>
        <v>31.568590711506399</v>
      </c>
      <c r="J101" s="42">
        <f>_xll.SRS1Splines.Functions25.OneWay_Spline($C$56:$C$60,J$56:J$60,$C101)</f>
        <v>5.2628913258308296</v>
      </c>
      <c r="K101" s="42">
        <f>_xll.SRS1Splines.Functions25.OneWay_Spline($C$56:$C$60,K$56:K$60,$C101)</f>
        <v>0.48819312149433203</v>
      </c>
      <c r="L101" s="42">
        <f>_xll.SRS1Splines.Functions25.OneWay_Spline($C$56:$C$60,L$56:L$60,$C101)</f>
        <v>0.54260691231908398</v>
      </c>
      <c r="M101" s="42">
        <f>_xll.SRS1Splines.Functions25.OneWay_Spline(($C$62:$C$65),M$62:M$65,$C101)</f>
        <v>1.6617386278808399</v>
      </c>
      <c r="O101" s="42">
        <f t="shared" si="31"/>
        <v>3</v>
      </c>
      <c r="P101" s="42">
        <f>_xll.SRS1Splines.Functions25.OneWay_Spline($C$56:$C$60,P$56:P$60,O101)</f>
        <v>0.122116529694879</v>
      </c>
      <c r="Q101" s="42">
        <f>_xll.SRS1Splines.Functions25.OneWay_Spline($C$56:$C$60,Q$56:Q$60,$C101)</f>
        <v>0.56437273954328804</v>
      </c>
      <c r="R101" s="42">
        <f>_xll.SRS1Splines.Functions25.OneWay_Spline($C$56:$C$60,R$56:R$60,$C101)</f>
        <v>0.37116247216827802</v>
      </c>
      <c r="S101" s="42">
        <f>_xll.SRS1Splines.Functions25.OneWay_Spline($C$56:$C$60,S$56:S$60,$C101)</f>
        <v>0.52621807676666899</v>
      </c>
      <c r="T101" s="42">
        <f>_xll.SRS1Splines.Functions25.OneWay_Spline($C$56:$C$60,T$56:T$60,$C101)</f>
        <v>1.3464660817752601</v>
      </c>
      <c r="U101" s="42">
        <f>_xll.SRS1Splines.Functions25.OneWay_Spline($C$56:$C$60,U$56:U$60,$C101)</f>
        <v>13.2868401399486</v>
      </c>
      <c r="V101" s="42">
        <f>_xll.SRS1Splines.Functions25.OneWay_Spline($C$56:$C$60,V$56:V$60,$C101)</f>
        <v>4.9692289172008399</v>
      </c>
      <c r="W101" s="42">
        <f>_xll.SRS1Splines.Functions25.OneWay_Spline($C$56:$C$60,W$56:W$60,$C101)</f>
        <v>0.43721635116213903</v>
      </c>
      <c r="X101" s="42">
        <f>_xll.SRS1Splines.Functions25.OneWay_Spline($C$56:$C$60,X$56:X$60,$C101)</f>
        <v>0.52144869738898003</v>
      </c>
      <c r="Y101" s="42">
        <f>_xll.SRS1Splines.Functions25.OneWay_Spline($C$62:$C$65,Y$62:Y$65,$C101)</f>
        <v>0.82983932215725498</v>
      </c>
      <c r="AA101" s="42">
        <f t="shared" si="32"/>
        <v>3</v>
      </c>
      <c r="AB101" s="42">
        <f>_xll.SRS1Splines.Functions25.OneWay_Spline($C$56:$C$60,AB$56:AB$60,AA101)</f>
        <v>0.277677414838856</v>
      </c>
      <c r="AC101" s="42">
        <f>_xll.SRS1Splines.Functions25.OneWay_Spline($C$56:$C$60,AC$56:AC$60,$C101)</f>
        <v>0.85334811511048303</v>
      </c>
      <c r="AD101" s="42">
        <f>_xll.SRS1Splines.Functions25.OneWay_Spline($C$56:$C$60,AD$56:AD$60,$C101)</f>
        <v>0.69384112124129105</v>
      </c>
      <c r="AE101" s="42">
        <f>_xll.SRS1Splines.Functions25.OneWay_Spline($C$56:$C$60,AE$56:AE$60,$C101)</f>
        <v>2.1340814395432401</v>
      </c>
      <c r="AF101" s="42">
        <f>_xll.SRS1Splines.Functions25.OneWay_Spline($C$56:$C$60,AF$56:AF$60,$C101)</f>
        <v>2.2949351285294899</v>
      </c>
      <c r="AG101" s="42">
        <f>_xll.SRS1Splines.Functions25.OneWay_Spline($C$56:$C$60,AG$56:AG$60,$C101)</f>
        <v>47.586887500421703</v>
      </c>
      <c r="AH101" s="42">
        <f>_xll.SRS1Splines.Functions25.OneWay_Spline($C$56:$C$60,AH$56:AH$60,$C101)</f>
        <v>5.2923744651851896</v>
      </c>
      <c r="AI101" s="42">
        <f>_xll.SRS1Splines.Functions25.OneWay_Spline($C$56:$C$60,AI$56:AI$60,$C101)</f>
        <v>0.53916989182652597</v>
      </c>
      <c r="AJ101" s="42">
        <f>_xll.SRS1Splines.Functions25.OneWay_Spline($C$56:$C$60,AJ$56:AJ$60,$C101)</f>
        <v>0.56882122797639301</v>
      </c>
      <c r="AK101" s="42">
        <f>_xll.SRS1Splines.Functions25.OneWay_Spline($C$62:$C$65,AK$62:AK$65,$C101)</f>
        <v>2.7079480646388201</v>
      </c>
    </row>
    <row r="102" spans="3:37">
      <c r="C102" s="42">
        <f t="shared" si="30"/>
        <v>3.25</v>
      </c>
      <c r="D102" s="42">
        <f>_xll.SRS1Splines.Functions25.OneWay_Spline($C$56:$C$60,$D$56:$D$60,C102)</f>
        <v>0.17472720596826599</v>
      </c>
      <c r="E102" s="42">
        <f>_xll.SRS1Splines.Functions25.OneWay_Spline($C$56:$C$60,E$56:E$60,$C102)</f>
        <v>0.69585546877719495</v>
      </c>
      <c r="F102" s="42">
        <f>_xll.SRS1Splines.Functions25.OneWay_Spline($C$56:$C$60,F$56:F$60,$C102)</f>
        <v>0.50317375791604502</v>
      </c>
      <c r="G102" s="42">
        <f>_xll.SRS1Splines.Functions25.OneWay_Spline($C$56:$C$60,G$56:G$60,$C102)</f>
        <v>1.1671916182363</v>
      </c>
      <c r="H102" s="42">
        <f>_xll.SRS1Splines.Functions25.OneWay_Spline($C$56:$C$60,H$56:H$60,$C102)</f>
        <v>1.74563587303515</v>
      </c>
      <c r="I102" s="42">
        <f>_xll.SRS1Splines.Functions25.OneWay_Spline($C$56:$C$60,I$56:I$60,$C102)</f>
        <v>32.266771766523</v>
      </c>
      <c r="J102" s="42">
        <f>_xll.SRS1Splines.Functions25.OneWay_Spline($C$56:$C$60,J$56:J$60,$C102)</f>
        <v>5.1826998727870697</v>
      </c>
      <c r="K102" s="42">
        <f>_xll.SRS1Splines.Functions25.OneWay_Spline($C$56:$C$60,K$56:K$60,$C102)</f>
        <v>0.46719315652882398</v>
      </c>
      <c r="L102" s="42">
        <f>_xll.SRS1Splines.Functions25.OneWay_Spline($C$56:$C$60,L$56:L$60,$C102)</f>
        <v>0.527811443386907</v>
      </c>
      <c r="M102" s="42">
        <f>_xll.SRS1Splines.Functions25.OneWay_Spline(($C$62:$C$65),M$62:M$65,$C102)</f>
        <v>1.6739352768348801</v>
      </c>
      <c r="O102" s="42">
        <f t="shared" si="31"/>
        <v>3.25</v>
      </c>
      <c r="P102" s="42">
        <f>_xll.SRS1Splines.Functions25.OneWay_Spline($C$56:$C$60,P$56:P$60,O102)</f>
        <v>0.10874862938813</v>
      </c>
      <c r="Q102" s="42">
        <f>_xll.SRS1Splines.Functions25.OneWay_Spline($C$56:$C$60,Q$56:Q$60,$C102)</f>
        <v>0.56151673370608801</v>
      </c>
      <c r="R102" s="42">
        <f>_xll.SRS1Splines.Functions25.OneWay_Spline($C$56:$C$60,R$56:R$60,$C102)</f>
        <v>0.34367096817450798</v>
      </c>
      <c r="S102" s="42">
        <f>_xll.SRS1Splines.Functions25.OneWay_Spline($C$56:$C$60,S$56:S$60,$C102)</f>
        <v>0.485824184320434</v>
      </c>
      <c r="T102" s="42">
        <f>_xll.SRS1Splines.Functions25.OneWay_Spline($C$56:$C$60,T$56:T$60,$C102)</f>
        <v>1.2732757856422201</v>
      </c>
      <c r="U102" s="42">
        <f>_xll.SRS1Splines.Functions25.OneWay_Spline($C$56:$C$60,U$56:U$60,$C102)</f>
        <v>13.640701087017099</v>
      </c>
      <c r="V102" s="42">
        <f>_xll.SRS1Splines.Functions25.OneWay_Spline($C$56:$C$60,V$56:V$60,$C102)</f>
        <v>4.87603743984402</v>
      </c>
      <c r="W102" s="42">
        <f>_xll.SRS1Splines.Functions25.OneWay_Spline($C$56:$C$60,W$56:W$60,$C102)</f>
        <v>0.417226007939415</v>
      </c>
      <c r="X102" s="42">
        <f>_xll.SRS1Splines.Functions25.OneWay_Spline($C$56:$C$60,X$56:X$60,$C102)</f>
        <v>0.50968638792021703</v>
      </c>
      <c r="Y102" s="42">
        <f>_xll.SRS1Splines.Functions25.OneWay_Spline($C$62:$C$65,Y$62:Y$65,$C102)</f>
        <v>0.77626178939865598</v>
      </c>
      <c r="AA102" s="42">
        <f t="shared" si="32"/>
        <v>3.25</v>
      </c>
      <c r="AB102" s="42">
        <f>_xll.SRS1Splines.Functions25.OneWay_Spline($C$56:$C$60,AB$56:AB$60,AA102)</f>
        <v>0.240705782548401</v>
      </c>
      <c r="AC102" s="42">
        <f>_xll.SRS1Splines.Functions25.OneWay_Spline($C$56:$C$60,AC$56:AC$60,$C102)</f>
        <v>0.84848944124071901</v>
      </c>
      <c r="AD102" s="42">
        <f>_xll.SRS1Splines.Functions25.OneWay_Spline($C$56:$C$60,AD$56:AD$60,$C102)</f>
        <v>0.673081571500034</v>
      </c>
      <c r="AE102" s="42">
        <f>_xll.SRS1Splines.Functions25.OneWay_Spline($C$56:$C$60,AE$56:AE$60,$C102)</f>
        <v>1.9319444228157701</v>
      </c>
      <c r="AF102" s="42">
        <f>_xll.SRS1Splines.Functions25.OneWay_Spline($C$56:$C$60,AF$56:AF$60,$C102)</f>
        <v>2.1176762756595</v>
      </c>
      <c r="AG102" s="42">
        <f>_xll.SRS1Splines.Functions25.OneWay_Spline($C$56:$C$60,AG$56:AG$60,$C102)</f>
        <v>48.638193149936697</v>
      </c>
      <c r="AH102" s="42">
        <f>_xll.SRS1Splines.Functions25.OneWay_Spline($C$56:$C$60,AH$56:AH$60,$C102)</f>
        <v>5.2396303402430098</v>
      </c>
      <c r="AI102" s="42">
        <f>_xll.SRS1Splines.Functions25.OneWay_Spline($C$56:$C$60,AI$56:AI$60,$C102)</f>
        <v>0.51716030511823396</v>
      </c>
      <c r="AJ102" s="42">
        <f>_xll.SRS1Splines.Functions25.OneWay_Spline($C$56:$C$60,AJ$56:AJ$60,$C102)</f>
        <v>0.55180236571289198</v>
      </c>
      <c r="AK102" s="42">
        <f>_xll.SRS1Splines.Functions25.OneWay_Spline($C$62:$C$65,AK$62:AK$65,$C102)</f>
        <v>2.7675782202843799</v>
      </c>
    </row>
    <row r="103" spans="3:37">
      <c r="C103" s="42">
        <f t="shared" si="30"/>
        <v>3.5</v>
      </c>
      <c r="D103" s="42">
        <f>_xll.SRS1Splines.Functions25.OneWay_Spline($C$56:$C$60,$D$56:$D$60,C103)</f>
        <v>0.15172609830811501</v>
      </c>
      <c r="E103" s="42">
        <f>_xll.SRS1Splines.Functions25.OneWay_Spline($C$56:$C$60,E$56:E$60,$C103)</f>
        <v>0.69271395460934204</v>
      </c>
      <c r="F103" s="42">
        <f>_xll.SRS1Splines.Functions25.OneWay_Spline($C$56:$C$60,F$56:F$60,$C103)</f>
        <v>0.48049036253661898</v>
      </c>
      <c r="G103" s="42">
        <f>_xll.SRS1Splines.Functions25.OneWay_Spline($C$56:$C$60,G$56:G$60,$C103)</f>
        <v>1.0490201487349999</v>
      </c>
      <c r="H103" s="42">
        <f>_xll.SRS1Splines.Functions25.OneWay_Spline($C$56:$C$60,H$56:H$60,$C103)</f>
        <v>1.61431478734764</v>
      </c>
      <c r="I103" s="42">
        <f>_xll.SRS1Splines.Functions25.OneWay_Spline($C$56:$C$60,I$56:I$60,$C103)</f>
        <v>32.904241425451097</v>
      </c>
      <c r="J103" s="42">
        <f>_xll.SRS1Splines.Functions25.OneWay_Spline($C$56:$C$60,J$56:J$60,$C103)</f>
        <v>5.1008662739471999</v>
      </c>
      <c r="K103" s="42">
        <f>_xll.SRS1Splines.Functions25.OneWay_Spline($C$56:$C$60,K$56:K$60,$C103)</f>
        <v>0.44570940855401903</v>
      </c>
      <c r="L103" s="42">
        <f>_xll.SRS1Splines.Functions25.OneWay_Spline($C$56:$C$60,L$56:L$60,$C103)</f>
        <v>0.51271299556874605</v>
      </c>
      <c r="M103" s="42">
        <f>_xll.SRS1Splines.Functions25.OneWay_Spline(($C$62:$C$65),M$62:M$65,$C103)</f>
        <v>1.68507134761901</v>
      </c>
      <c r="O103" s="42">
        <f t="shared" si="31"/>
        <v>3.5</v>
      </c>
      <c r="P103" s="42">
        <f>_xll.SRS1Splines.Functions25.OneWay_Spline($C$56:$C$60,P$56:P$60,O103)</f>
        <v>9.6522984511105095E-2</v>
      </c>
      <c r="Q103" s="42">
        <f>_xll.SRS1Splines.Functions25.OneWay_Spline($C$56:$C$60,Q$56:Q$60,$C103)</f>
        <v>0.55832472718215798</v>
      </c>
      <c r="R103" s="42">
        <f>_xll.SRS1Splines.Functions25.OneWay_Spline($C$56:$C$60,R$56:R$60,$C103)</f>
        <v>0.31857002974541299</v>
      </c>
      <c r="S103" s="42">
        <f>_xll.SRS1Splines.Functions25.OneWay_Spline($C$56:$C$60,S$56:S$60,$C103)</f>
        <v>0.448942804260828</v>
      </c>
      <c r="T103" s="42">
        <f>_xll.SRS1Splines.Functions25.OneWay_Spline($C$56:$C$60,T$56:T$60,$C103)</f>
        <v>1.20000452088731</v>
      </c>
      <c r="U103" s="42">
        <f>_xll.SRS1Splines.Functions25.OneWay_Spline($C$56:$C$60,U$56:U$60,$C103)</f>
        <v>14.0133192281241</v>
      </c>
      <c r="V103" s="42">
        <f>_xll.SRS1Splines.Functions25.OneWay_Spline($C$56:$C$60,V$56:V$60,$C103)</f>
        <v>4.7809376045891199</v>
      </c>
      <c r="W103" s="42">
        <f>_xll.SRS1Splines.Functions25.OneWay_Spline($C$56:$C$60,W$56:W$60,$C103)</f>
        <v>0.39682488393603499</v>
      </c>
      <c r="X103" s="42">
        <f>_xll.SRS1Splines.Functions25.OneWay_Spline($C$56:$C$60,X$56:X$60,$C103)</f>
        <v>0.49757446130149802</v>
      </c>
      <c r="Y103" s="42">
        <f>_xll.SRS1Splines.Functions25.OneWay_Spline($C$62:$C$65,Y$62:Y$65,$C103)</f>
        <v>0.72320952656906401</v>
      </c>
      <c r="AA103" s="42">
        <f t="shared" si="32"/>
        <v>3.5</v>
      </c>
      <c r="AB103" s="42">
        <f>_xll.SRS1Splines.Functions25.OneWay_Spline($C$56:$C$60,AB$56:AB$60,AA103)</f>
        <v>0.20692921210512499</v>
      </c>
      <c r="AC103" s="42">
        <f>_xll.SRS1Splines.Functions25.OneWay_Spline($C$56:$C$60,AC$56:AC$60,$C103)</f>
        <v>0.84390321637299803</v>
      </c>
      <c r="AD103" s="42">
        <f>_xll.SRS1Splines.Functions25.OneWay_Spline($C$56:$C$60,AD$56:AD$60,$C103)</f>
        <v>0.65408861209825298</v>
      </c>
      <c r="AE103" s="42">
        <f>_xll.SRS1Splines.Functions25.OneWay_Spline($C$56:$C$60,AE$56:AE$60,$C103)</f>
        <v>1.72566808151369</v>
      </c>
      <c r="AF103" s="42">
        <f>_xll.SRS1Splines.Functions25.OneWay_Spline($C$56:$C$60,AF$56:AF$60,$C103)</f>
        <v>1.9367875486693</v>
      </c>
      <c r="AG103" s="42">
        <f>_xll.SRS1Splines.Functions25.OneWay_Spline($C$56:$C$60,AG$56:AG$60,$C103)</f>
        <v>49.598080916885301</v>
      </c>
      <c r="AH103" s="42">
        <f>_xll.SRS1Splines.Functions25.OneWay_Spline($C$56:$C$60,AH$56:AH$60,$C103)</f>
        <v>5.1914726609479702</v>
      </c>
      <c r="AI103" s="42">
        <f>_xll.SRS1Splines.Functions25.OneWay_Spline($C$56:$C$60,AI$56:AI$60,$C103)</f>
        <v>0.49459393317200301</v>
      </c>
      <c r="AJ103" s="42">
        <f>_xll.SRS1Splines.Functions25.OneWay_Spline($C$56:$C$60,AJ$56:AJ$60,$C103)</f>
        <v>0.534434994324541</v>
      </c>
      <c r="AK103" s="42">
        <f>_xll.SRS1Splines.Functions25.OneWay_Spline($C$62:$C$65,AK$62:AK$65,$C103)</f>
        <v>2.8220231450042399</v>
      </c>
    </row>
    <row r="104" spans="3:37">
      <c r="C104" s="42">
        <f t="shared" si="30"/>
        <v>3.75</v>
      </c>
      <c r="D104" s="42">
        <f>_xll.SRS1Splines.Functions25.OneWay_Spline($C$56:$C$60,$D$56:$D$60,C104)</f>
        <v>0.13085730318803601</v>
      </c>
      <c r="E104" s="42">
        <f>_xll.SRS1Splines.Functions25.OneWay_Spline($C$56:$C$60,E$56:E$60,$C104)</f>
        <v>0.68957244044149002</v>
      </c>
      <c r="F104" s="42">
        <f>_xll.SRS1Splines.Functions25.OneWay_Spline($C$56:$C$60,F$56:F$60,$C104)</f>
        <v>0.45996729052666202</v>
      </c>
      <c r="G104" s="42">
        <f>_xll.SRS1Splines.Functions25.OneWay_Spline($C$56:$C$60,G$56:G$60,$C104)</f>
        <v>0.93337064131006597</v>
      </c>
      <c r="H104" s="42">
        <f>_xll.SRS1Splines.Functions25.OneWay_Spline($C$56:$C$60,H$56:H$60,$C104)</f>
        <v>1.48247050604484</v>
      </c>
      <c r="I104" s="42">
        <f>_xll.SRS1Splines.Functions25.OneWay_Spline($C$56:$C$60,I$56:I$60,$C104)</f>
        <v>33.480999688290801</v>
      </c>
      <c r="J104" s="42">
        <f>_xll.SRS1Splines.Functions25.OneWay_Spline($C$56:$C$60,J$56:J$60,$C104)</f>
        <v>5.0190326751073302</v>
      </c>
      <c r="K104" s="42">
        <f>_xll.SRS1Splines.Functions25.OneWay_Spline($C$56:$C$60,K$56:K$60,$C104)</f>
        <v>0.42416058358776398</v>
      </c>
      <c r="L104" s="42">
        <f>_xll.SRS1Splines.Functions25.OneWay_Spline($C$56:$C$60,L$56:L$60,$C104)</f>
        <v>0.497614547750585</v>
      </c>
      <c r="M104" s="42">
        <f>_xll.SRS1Splines.Functions25.OneWay_Spline(($C$62:$C$65),M$62:M$65,$C104)</f>
        <v>1.6951468402332199</v>
      </c>
      <c r="O104" s="42">
        <f t="shared" si="31"/>
        <v>3.75</v>
      </c>
      <c r="P104" s="42">
        <f>_xll.SRS1Splines.Functions25.OneWay_Spline($C$56:$C$60,P$56:P$60,O104)</f>
        <v>8.5402969348286895E-2</v>
      </c>
      <c r="Q104" s="42">
        <f>_xll.SRS1Splines.Functions25.OneWay_Spline($C$56:$C$60,Q$56:Q$60,$C104)</f>
        <v>0.55479671997149904</v>
      </c>
      <c r="R104" s="42">
        <f>_xll.SRS1Splines.Functions25.OneWay_Spline($C$56:$C$60,R$56:R$60,$C104)</f>
        <v>0.29585965688099503</v>
      </c>
      <c r="S104" s="42">
        <f>_xll.SRS1Splines.Functions25.OneWay_Spline($C$56:$C$60,S$56:S$60,$C104)</f>
        <v>0.41557393658785202</v>
      </c>
      <c r="T104" s="42">
        <f>_xll.SRS1Splines.Functions25.OneWay_Spline($C$56:$C$60,T$56:T$60,$C104)</f>
        <v>1.12752361500461</v>
      </c>
      <c r="U104" s="42">
        <f>_xll.SRS1Splines.Functions25.OneWay_Spline($C$56:$C$60,U$56:U$60,$C104)</f>
        <v>14.399874113738701</v>
      </c>
      <c r="V104" s="42">
        <f>_xll.SRS1Splines.Functions25.OneWay_Spline($C$56:$C$60,V$56:V$60,$C104)</f>
        <v>4.6858377693342099</v>
      </c>
      <c r="W104" s="42">
        <f>_xll.SRS1Splines.Functions25.OneWay_Spline($C$56:$C$60,W$56:W$60,$C104)</f>
        <v>0.376422037993004</v>
      </c>
      <c r="X104" s="42">
        <f>_xll.SRS1Splines.Functions25.OneWay_Spline($C$56:$C$60,X$56:X$60,$C104)</f>
        <v>0.48533086539300802</v>
      </c>
      <c r="Y104" s="42">
        <f>_xll.SRS1Splines.Functions25.OneWay_Spline($C$62:$C$65,Y$62:Y$65,$C104)</f>
        <v>0.67147043856198596</v>
      </c>
      <c r="AA104" s="42">
        <f t="shared" si="32"/>
        <v>3.75</v>
      </c>
      <c r="AB104" s="42">
        <f>_xll.SRS1Splines.Functions25.OneWay_Spline($C$56:$C$60,AB$56:AB$60,AA104)</f>
        <v>0.17631163702778499</v>
      </c>
      <c r="AC104" s="42">
        <f>_xll.SRS1Splines.Functions25.OneWay_Spline($C$56:$C$60,AC$56:AC$60,$C104)</f>
        <v>0.83931699150527606</v>
      </c>
      <c r="AD104" s="42">
        <f>_xll.SRS1Splines.Functions25.OneWay_Spline($C$56:$C$60,AD$56:AD$60,$C104)</f>
        <v>0.63679217553532597</v>
      </c>
      <c r="AE104" s="42">
        <f>_xll.SRS1Splines.Functions25.OneWay_Spline($C$56:$C$60,AE$56:AE$60,$C104)</f>
        <v>1.5193917402116</v>
      </c>
      <c r="AF104" s="42">
        <f>_xll.SRS1Splines.Functions25.OneWay_Spline($C$56:$C$60,AF$56:AF$60,$C104)</f>
        <v>1.7558988216791001</v>
      </c>
      <c r="AG104" s="42">
        <f>_xll.SRS1Splines.Functions25.OneWay_Spline($C$56:$C$60,AG$56:AG$60,$C104)</f>
        <v>50.466550801267303</v>
      </c>
      <c r="AH104" s="42">
        <f>_xll.SRS1Splines.Functions25.OneWay_Spline($C$56:$C$60,AH$56:AH$60,$C104)</f>
        <v>5.1479014273000896</v>
      </c>
      <c r="AI104" s="42">
        <f>_xll.SRS1Splines.Functions25.OneWay_Spline($C$56:$C$60,AI$56:AI$60,$C104)</f>
        <v>0.47189912918252302</v>
      </c>
      <c r="AJ104" s="42">
        <f>_xll.SRS1Splines.Functions25.OneWay_Spline($C$56:$C$60,AJ$56:AJ$60,$C104)</f>
        <v>0.51706762293619002</v>
      </c>
      <c r="AK104" s="42">
        <f>_xll.SRS1Splines.Functions25.OneWay_Spline($C$62:$C$65,AK$62:AK$65,$C104)</f>
        <v>2.8712828387984</v>
      </c>
    </row>
    <row r="105" spans="3:37">
      <c r="C105" s="42">
        <f t="shared" si="30"/>
        <v>4</v>
      </c>
      <c r="D105" s="42">
        <f>_xll.SRS1Splines.Functions25.OneWay_Spline($C$56:$C$60,$D$56:$D$60,C105)</f>
        <v>0.11208447450964799</v>
      </c>
      <c r="E105" s="42">
        <f>_xll.SRS1Splines.Functions25.OneWay_Spline($C$56:$C$60,E$56:E$60,$C105)</f>
        <v>0.68624430166960704</v>
      </c>
      <c r="F105" s="42">
        <f>_xll.SRS1Splines.Functions25.OneWay_Spline($C$56:$C$60,F$56:F$60,$C105)</f>
        <v>0.44160454188617498</v>
      </c>
      <c r="G105" s="42">
        <f>_xll.SRS1Splines.Functions25.OneWay_Spline($C$56:$C$60,G$56:G$60,$C105)</f>
        <v>0.82208304648388797</v>
      </c>
      <c r="H105" s="42">
        <f>_xll.SRS1Splines.Functions25.OneWay_Spline($C$56:$C$60,H$56:H$60,$C105)</f>
        <v>1.3526384952272801</v>
      </c>
      <c r="I105" s="42">
        <f>_xll.SRS1Splines.Functions25.OneWay_Spline($C$56:$C$60,I$56:I$60,$C105)</f>
        <v>33.997046555042203</v>
      </c>
      <c r="J105" s="42">
        <f>_xll.SRS1Splines.Functions25.OneWay_Spline($C$56:$C$60,J$56:J$60,$C105)</f>
        <v>4.93884122206358</v>
      </c>
      <c r="K105" s="42">
        <f>_xll.SRS1Splines.Functions25.OneWay_Spline($C$56:$C$60,K$56:K$60,$C105)</f>
        <v>0.40296538764790502</v>
      </c>
      <c r="L105" s="42">
        <f>_xll.SRS1Splines.Functions25.OneWay_Spline($C$56:$C$60,L$56:L$60,$C105)</f>
        <v>0.48281907881840802</v>
      </c>
      <c r="M105" s="42">
        <f>_xll.SRS1Splines.Functions25.OneWay_Spline(($C$62:$C$65),M$62:M$65,$C105)</f>
        <v>1.7041617546775101</v>
      </c>
      <c r="O105" s="42">
        <f t="shared" si="31"/>
        <v>4</v>
      </c>
      <c r="P105" s="42">
        <f>_xll.SRS1Splines.Functions25.OneWay_Spline($C$56:$C$60,P$56:P$60,O105)</f>
        <v>7.5351958184160003E-2</v>
      </c>
      <c r="Q105" s="42">
        <f>_xll.SRS1Splines.Functions25.OneWay_Spline($C$56:$C$60,Q$56:Q$60,$C105)</f>
        <v>0.55093271207411099</v>
      </c>
      <c r="R105" s="42">
        <f>_xll.SRS1Splines.Functions25.OneWay_Spline($C$56:$C$60,R$56:R$60,$C105)</f>
        <v>0.27553984958125199</v>
      </c>
      <c r="S105" s="42">
        <f>_xll.SRS1Splines.Functions25.OneWay_Spline($C$56:$C$60,S$56:S$60,$C105)</f>
        <v>0.38571758130150402</v>
      </c>
      <c r="T105" s="42">
        <f>_xll.SRS1Splines.Functions25.OneWay_Spline($C$56:$C$60,T$56:T$60,$C105)</f>
        <v>1.0567043954881901</v>
      </c>
      <c r="U105" s="42">
        <f>_xll.SRS1Splines.Functions25.OneWay_Spline($C$56:$C$60,U$56:U$60,$C105)</f>
        <v>14.7955452943301</v>
      </c>
      <c r="V105" s="42">
        <f>_xll.SRS1Splines.Functions25.OneWay_Spline($C$56:$C$60,V$56:V$60,$C105)</f>
        <v>4.59264629197739</v>
      </c>
      <c r="W105" s="42">
        <f>_xll.SRS1Splines.Functions25.OneWay_Spline($C$56:$C$60,W$56:W$60,$C105)</f>
        <v>0.35642652895132598</v>
      </c>
      <c r="X105" s="42">
        <f>_xll.SRS1Splines.Functions25.OneWay_Spline($C$56:$C$60,X$56:X$60,$C105)</f>
        <v>0.473173548054933</v>
      </c>
      <c r="Y105" s="42">
        <f>_xll.SRS1Splines.Functions25.OneWay_Spline($C$62:$C$65,Y$62:Y$65,$C105)</f>
        <v>0.62183243027093205</v>
      </c>
      <c r="AA105" s="42">
        <f t="shared" si="32"/>
        <v>4</v>
      </c>
      <c r="AB105" s="42">
        <f>_xll.SRS1Splines.Functions25.OneWay_Spline($C$56:$C$60,AB$56:AB$60,AA105)</f>
        <v>0.148816990835136</v>
      </c>
      <c r="AC105" s="42">
        <f>_xll.SRS1Splines.Functions25.OneWay_Spline($C$56:$C$60,AC$56:AC$60,$C105)</f>
        <v>0.83445831763551204</v>
      </c>
      <c r="AD105" s="42">
        <f>_xll.SRS1Splines.Functions25.OneWay_Spline($C$56:$C$60,AD$56:AD$60,$C105)</f>
        <v>0.62112219431062998</v>
      </c>
      <c r="AE105" s="42">
        <f>_xll.SRS1Splines.Functions25.OneWay_Spline($C$56:$C$60,AE$56:AE$60,$C105)</f>
        <v>1.3172547234841401</v>
      </c>
      <c r="AF105" s="42">
        <f>_xll.SRS1Splines.Functions25.OneWay_Spline($C$56:$C$60,AF$56:AF$60,$C105)</f>
        <v>1.57863996880911</v>
      </c>
      <c r="AG105" s="42">
        <f>_xll.SRS1Splines.Functions25.OneWay_Spline($C$56:$C$60,AG$56:AG$60,$C105)</f>
        <v>51.243602803082801</v>
      </c>
      <c r="AH105" s="42">
        <f>_xll.SRS1Splines.Functions25.OneWay_Spline($C$56:$C$60,AH$56:AH$60,$C105)</f>
        <v>5.1089166392993404</v>
      </c>
      <c r="AI105" s="42">
        <f>_xll.SRS1Splines.Functions25.OneWay_Spline($C$56:$C$60,AI$56:AI$60,$C105)</f>
        <v>0.44950424634448399</v>
      </c>
      <c r="AJ105" s="42">
        <f>_xll.SRS1Splines.Functions25.OneWay_Spline($C$56:$C$60,AJ$56:AJ$60,$C105)</f>
        <v>0.50004876067269</v>
      </c>
      <c r="AK105" s="42">
        <f>_xll.SRS1Splines.Functions25.OneWay_Spline($C$62:$C$65,AK$62:AK$65,$C105)</f>
        <v>2.9153573016668601</v>
      </c>
    </row>
    <row r="106" spans="3:37">
      <c r="C106" s="42">
        <f t="shared" si="30"/>
        <v>4.25</v>
      </c>
      <c r="D106" s="42">
        <f>_xll.SRS1Splines.Functions25.OneWay_Spline($C$56:$C$60,$D$56:$D$60,C106)</f>
        <v>9.5371266174570604E-2</v>
      </c>
      <c r="E106" s="42">
        <f>_xll.SRS1Splines.Functions25.OneWay_Spline($C$56:$C$60,E$56:E$60,$C106)</f>
        <v>0.68254291368966202</v>
      </c>
      <c r="F106" s="42">
        <f>_xll.SRS1Splines.Functions25.OneWay_Spline($C$56:$C$60,F$56:F$60,$C106)</f>
        <v>0.42540211661515598</v>
      </c>
      <c r="G106" s="42">
        <f>_xll.SRS1Splines.Functions25.OneWay_Spline($C$56:$C$60,G$56:G$60,$C106)</f>
        <v>0.71699731477886697</v>
      </c>
      <c r="H106" s="42">
        <f>_xll.SRS1Splines.Functions25.OneWay_Spline($C$56:$C$60,H$56:H$60,$C106)</f>
        <v>1.22735422099546</v>
      </c>
      <c r="I106" s="42">
        <f>_xll.SRS1Splines.Functions25.OneWay_Spline($C$56:$C$60,I$56:I$60,$C106)</f>
        <v>34.452382025705198</v>
      </c>
      <c r="J106" s="42">
        <f>_xll.SRS1Splines.Functions25.OneWay_Spline($C$56:$C$60,J$56:J$60,$C106)</f>
        <v>4.86193406061206</v>
      </c>
      <c r="K106" s="42">
        <f>_xll.SRS1Splines.Functions25.OneWay_Spline($C$56:$C$60,K$56:K$60,$C106)</f>
        <v>0.382542526752289</v>
      </c>
      <c r="L106" s="42">
        <f>_xll.SRS1Splines.Functions25.OneWay_Spline($C$56:$C$60,L$56:L$60,$C106)</f>
        <v>0.46862956765819702</v>
      </c>
      <c r="M106" s="42">
        <f>_xll.SRS1Splines.Functions25.OneWay_Spline(($C$62:$C$65),M$62:M$65,$C106)</f>
        <v>1.71211609095189</v>
      </c>
      <c r="O106" s="42">
        <f t="shared" si="31"/>
        <v>4.25</v>
      </c>
      <c r="P106" s="42">
        <f>_xll.SRS1Splines.Functions25.OneWay_Spline($C$56:$C$60,P$56:P$60,O106)</f>
        <v>6.6333325303208707E-2</v>
      </c>
      <c r="Q106" s="42">
        <f>_xll.SRS1Splines.Functions25.OneWay_Spline($C$56:$C$60,Q$56:Q$60,$C106)</f>
        <v>0.54673270348999303</v>
      </c>
      <c r="R106" s="42">
        <f>_xll.SRS1Splines.Functions25.OneWay_Spline($C$56:$C$60,R$56:R$60,$C106)</f>
        <v>0.257610607846185</v>
      </c>
      <c r="S106" s="42">
        <f>_xll.SRS1Splines.Functions25.OneWay_Spline($C$56:$C$60,S$56:S$60,$C106)</f>
        <v>0.35937373840178499</v>
      </c>
      <c r="T106" s="42">
        <f>_xll.SRS1Splines.Functions25.OneWay_Spline($C$56:$C$60,T$56:T$60,$C106)</f>
        <v>0.98841818983213403</v>
      </c>
      <c r="U106" s="42">
        <f>_xll.SRS1Splines.Functions25.OneWay_Spline($C$56:$C$60,U$56:U$60,$C106)</f>
        <v>15.195512320367399</v>
      </c>
      <c r="V106" s="42">
        <f>_xll.SRS1Splines.Functions25.OneWay_Spline($C$56:$C$60,V$56:V$60,$C106)</f>
        <v>4.5032715304167601</v>
      </c>
      <c r="W106" s="42">
        <f>_xll.SRS1Splines.Functions25.OneWay_Spline($C$56:$C$60,W$56:W$60,$C106)</f>
        <v>0.337247415652004</v>
      </c>
      <c r="X106" s="42">
        <f>_xll.SRS1Splines.Functions25.OneWay_Spline($C$56:$C$60,X$56:X$60,$C106)</f>
        <v>0.46132045714745601</v>
      </c>
      <c r="Y106" s="42">
        <f>_xll.SRS1Splines.Functions25.OneWay_Spline($C$62:$C$65,Y$62:Y$65,$C106)</f>
        <v>0.57508340658941004</v>
      </c>
      <c r="AA106" s="42">
        <f t="shared" si="32"/>
        <v>4.25</v>
      </c>
      <c r="AB106" s="42">
        <f>_xll.SRS1Splines.Functions25.OneWay_Spline($C$56:$C$60,AB$56:AB$60,AA106)</f>
        <v>0.124409207045932</v>
      </c>
      <c r="AC106" s="42">
        <f>_xll.SRS1Splines.Functions25.OneWay_Spline($C$56:$C$60,AC$56:AC$60,$C106)</f>
        <v>0.82905474576166305</v>
      </c>
      <c r="AD106" s="42">
        <f>_xll.SRS1Splines.Functions25.OneWay_Spline($C$56:$C$60,AD$56:AD$60,$C106)</f>
        <v>0.60700860092354403</v>
      </c>
      <c r="AE106" s="42">
        <f>_xll.SRS1Splines.Functions25.OneWay_Spline($C$56:$C$60,AE$56:AE$60,$C106)</f>
        <v>1.1233963559059199</v>
      </c>
      <c r="AF106" s="42">
        <f>_xll.SRS1Splines.Functions25.OneWay_Spline($C$56:$C$60,AF$56:AF$60,$C106)</f>
        <v>1.4086408641795301</v>
      </c>
      <c r="AG106" s="42">
        <f>_xll.SRS1Splines.Functions25.OneWay_Spline($C$56:$C$60,AG$56:AG$60,$C106)</f>
        <v>51.929236922331803</v>
      </c>
      <c r="AH106" s="42">
        <f>_xll.SRS1Splines.Functions25.OneWay_Spline($C$56:$C$60,AH$56:AH$60,$C106)</f>
        <v>5.0745182969457501</v>
      </c>
      <c r="AI106" s="42">
        <f>_xll.SRS1Splines.Functions25.OneWay_Spline($C$56:$C$60,AI$56:AI$60,$C106)</f>
        <v>0.427837637852574</v>
      </c>
      <c r="AJ106" s="42">
        <f>_xll.SRS1Splines.Functions25.OneWay_Spline($C$56:$C$60,AJ$56:AJ$60,$C106)</f>
        <v>0.48372691665888801</v>
      </c>
      <c r="AK106" s="42">
        <f>_xll.SRS1Splines.Functions25.OneWay_Spline($C$62:$C$65,AK$62:AK$65,$C106)</f>
        <v>2.95424653360962</v>
      </c>
    </row>
    <row r="107" spans="3:37">
      <c r="C107" s="42">
        <f t="shared" si="30"/>
        <v>4.5</v>
      </c>
      <c r="D107" s="42">
        <f>_xll.SRS1Splines.Functions25.OneWay_Spline($C$56:$C$60,$D$56:$D$60,C107)</f>
        <v>8.0681332084423504E-2</v>
      </c>
      <c r="E107" s="42">
        <f>_xll.SRS1Splines.Functions25.OneWay_Spline($C$56:$C$60,E$56:E$60,$C107)</f>
        <v>0.67828165189762402</v>
      </c>
      <c r="F107" s="42">
        <f>_xll.SRS1Splines.Functions25.OneWay_Spline($C$56:$C$60,F$56:F$60,$C107)</f>
        <v>0.411360014713607</v>
      </c>
      <c r="G107" s="42">
        <f>_xll.SRS1Splines.Functions25.OneWay_Spline($C$56:$C$60,G$56:G$60,$C107)</f>
        <v>0.61995339671740002</v>
      </c>
      <c r="H107" s="42">
        <f>_xll.SRS1Splines.Functions25.OneWay_Spline($C$56:$C$60,H$56:H$60,$C107)</f>
        <v>1.1091531494499001</v>
      </c>
      <c r="I107" s="42">
        <f>_xll.SRS1Splines.Functions25.OneWay_Spline($C$56:$C$60,I$56:I$60,$C107)</f>
        <v>34.8470061002797</v>
      </c>
      <c r="J107" s="42">
        <f>_xll.SRS1Splines.Functions25.OneWay_Spline($C$56:$C$60,J$56:J$60,$C107)</f>
        <v>4.7899533365488898</v>
      </c>
      <c r="K107" s="42">
        <f>_xll.SRS1Splines.Functions25.OneWay_Spline($C$56:$C$60,K$56:K$60,$C107)</f>
        <v>0.36331070691876299</v>
      </c>
      <c r="L107" s="42">
        <f>_xll.SRS1Splines.Functions25.OneWay_Spline($C$56:$C$60,L$56:L$60,$C107)</f>
        <v>0.45534899315593502</v>
      </c>
      <c r="M107" s="42">
        <f>_xll.SRS1Splines.Functions25.OneWay_Spline(($C$62:$C$65),M$62:M$65,$C107)</f>
        <v>1.7190098490563499</v>
      </c>
      <c r="O107" s="42">
        <f t="shared" si="31"/>
        <v>4.5</v>
      </c>
      <c r="P107" s="42">
        <f>_xll.SRS1Splines.Functions25.OneWay_Spline($C$56:$C$60,P$56:P$60,O107)</f>
        <v>5.8310444989916999E-2</v>
      </c>
      <c r="Q107" s="42">
        <f>_xll.SRS1Splines.Functions25.OneWay_Spline($C$56:$C$60,Q$56:Q$60,$C107)</f>
        <v>0.54219669421914596</v>
      </c>
      <c r="R107" s="42">
        <f>_xll.SRS1Splines.Functions25.OneWay_Spline($C$56:$C$60,R$56:R$60,$C107)</f>
        <v>0.242071931675793</v>
      </c>
      <c r="S107" s="42">
        <f>_xll.SRS1Splines.Functions25.OneWay_Spline($C$56:$C$60,S$56:S$60,$C107)</f>
        <v>0.33654240788869599</v>
      </c>
      <c r="T107" s="42">
        <f>_xll.SRS1Splines.Functions25.OneWay_Spline($C$56:$C$60,T$56:T$60,$C107)</f>
        <v>0.923536325530524</v>
      </c>
      <c r="U107" s="42">
        <f>_xll.SRS1Splines.Functions25.OneWay_Spline($C$56:$C$60,U$56:U$60,$C107)</f>
        <v>15.594954742320001</v>
      </c>
      <c r="V107" s="42">
        <f>_xll.SRS1Splines.Functions25.OneWay_Spline($C$56:$C$60,V$56:V$60,$C107)</f>
        <v>4.4196218425504004</v>
      </c>
      <c r="W107" s="42">
        <f>_xll.SRS1Splines.Functions25.OneWay_Spline($C$56:$C$60,W$56:W$60,$C107)</f>
        <v>0.31929375693604301</v>
      </c>
      <c r="X107" s="42">
        <f>_xll.SRS1Splines.Functions25.OneWay_Spline($C$56:$C$60,X$56:X$60,$C107)</f>
        <v>0.44998954053076401</v>
      </c>
      <c r="Y107" s="42">
        <f>_xll.SRS1Splines.Functions25.OneWay_Spline($C$62:$C$65,Y$62:Y$65,$C107)</f>
        <v>0.53201127241092905</v>
      </c>
      <c r="AA107" s="42">
        <f t="shared" si="32"/>
        <v>4.5</v>
      </c>
      <c r="AB107" s="42">
        <f>_xll.SRS1Splines.Functions25.OneWay_Spline($C$56:$C$60,AB$56:AB$60,AA107)</f>
        <v>0.10305221917893</v>
      </c>
      <c r="AC107" s="42">
        <f>_xll.SRS1Splines.Functions25.OneWay_Spline($C$56:$C$60,AC$56:AC$60,$C107)</f>
        <v>0.82283382688168405</v>
      </c>
      <c r="AD107" s="42">
        <f>_xll.SRS1Splines.Functions25.OneWay_Spline($C$56:$C$60,AD$56:AD$60,$C107)</f>
        <v>0.594381327873444</v>
      </c>
      <c r="AE107" s="42">
        <f>_xll.SRS1Splines.Functions25.OneWay_Spline($C$56:$C$60,AE$56:AE$60,$C107)</f>
        <v>0.94195596205157806</v>
      </c>
      <c r="AF107" s="42">
        <f>_xll.SRS1Splines.Functions25.OneWay_Spline($C$56:$C$60,AF$56:AF$60,$C107)</f>
        <v>1.24953138191056</v>
      </c>
      <c r="AG107" s="42">
        <f>_xll.SRS1Splines.Functions25.OneWay_Spline($C$56:$C$60,AG$56:AG$60,$C107)</f>
        <v>52.523453159014203</v>
      </c>
      <c r="AH107" s="42">
        <f>_xll.SRS1Splines.Functions25.OneWay_Spline($C$56:$C$60,AH$56:AH$60,$C107)</f>
        <v>5.0447064002392903</v>
      </c>
      <c r="AI107" s="42">
        <f>_xll.SRS1Splines.Functions25.OneWay_Spline($C$56:$C$60,AI$56:AI$60,$C107)</f>
        <v>0.40732765690148298</v>
      </c>
      <c r="AJ107" s="42">
        <f>_xll.SRS1Splines.Functions25.OneWay_Spline($C$56:$C$60,AJ$56:AJ$60,$C107)</f>
        <v>0.46845060001963701</v>
      </c>
      <c r="AK107" s="42">
        <f>_xll.SRS1Splines.Functions25.OneWay_Spline($C$62:$C$65,AK$62:AK$65,$C107)</f>
        <v>2.9879505346266799</v>
      </c>
    </row>
    <row r="108" spans="3:37">
      <c r="C108" s="42">
        <f t="shared" si="30"/>
        <v>4.75</v>
      </c>
      <c r="D108" s="42">
        <f>_xll.SRS1Splines.Functions25.OneWay_Spline($C$56:$C$60,$D$56:$D$60,C108)</f>
        <v>6.7978326140826495E-2</v>
      </c>
      <c r="E108" s="42">
        <f>_xll.SRS1Splines.Functions25.OneWay_Spline($C$56:$C$60,E$56:E$60,$C108)</f>
        <v>0.67327389168946405</v>
      </c>
      <c r="F108" s="42">
        <f>_xll.SRS1Splines.Functions25.OneWay_Spline($C$56:$C$60,F$56:F$60,$C108)</f>
        <v>0.399478236181527</v>
      </c>
      <c r="G108" s="42">
        <f>_xll.SRS1Splines.Functions25.OneWay_Spline($C$56:$C$60,G$56:G$60,$C108)</f>
        <v>0.53279124282188595</v>
      </c>
      <c r="H108" s="42">
        <f>_xll.SRS1Splines.Functions25.OneWay_Spline($C$56:$C$60,H$56:H$60,$C108)</f>
        <v>1.00057074669112</v>
      </c>
      <c r="I108" s="42">
        <f>_xll.SRS1Splines.Functions25.OneWay_Spline($C$56:$C$60,I$56:I$60,$C108)</f>
        <v>35.1809187787659</v>
      </c>
      <c r="J108" s="42">
        <f>_xll.SRS1Splines.Functions25.OneWay_Spline($C$56:$C$60,J$56:J$60,$C108)</f>
        <v>4.7245411956702004</v>
      </c>
      <c r="K108" s="42">
        <f>_xll.SRS1Splines.Functions25.OneWay_Spline($C$56:$C$60,K$56:K$60,$C108)</f>
        <v>0.34568863416517398</v>
      </c>
      <c r="L108" s="42">
        <f>_xll.SRS1Splines.Functions25.OneWay_Spline($C$56:$C$60,L$56:L$60,$C108)</f>
        <v>0.44328033419760599</v>
      </c>
      <c r="M108" s="42">
        <f>_xll.SRS1Splines.Functions25.OneWay_Spline(($C$62:$C$65),M$62:M$65,$C108)</f>
        <v>1.72484302899089</v>
      </c>
      <c r="O108" s="42">
        <f t="shared" si="31"/>
        <v>4.75</v>
      </c>
      <c r="P108" s="42">
        <f>_xll.SRS1Splines.Functions25.OneWay_Spline($C$56:$C$60,P$56:P$60,O108)</f>
        <v>5.1246691528769199E-2</v>
      </c>
      <c r="Q108" s="42">
        <f>_xll.SRS1Splines.Functions25.OneWay_Spline($C$56:$C$60,Q$56:Q$60,$C108)</f>
        <v>0.53732468426156899</v>
      </c>
      <c r="R108" s="42">
        <f>_xll.SRS1Splines.Functions25.OneWay_Spline($C$56:$C$60,R$56:R$60,$C108)</f>
        <v>0.228923821070077</v>
      </c>
      <c r="S108" s="42">
        <f>_xll.SRS1Splines.Functions25.OneWay_Spline($C$56:$C$60,S$56:S$60,$C108)</f>
        <v>0.31722358976223602</v>
      </c>
      <c r="T108" s="42">
        <f>_xll.SRS1Splines.Functions25.OneWay_Spline($C$56:$C$60,T$56:T$60,$C108)</f>
        <v>0.86293013007743802</v>
      </c>
      <c r="U108" s="42">
        <f>_xll.SRS1Splines.Functions25.OneWay_Spline($C$56:$C$60,U$56:U$60,$C108)</f>
        <v>15.989052110656999</v>
      </c>
      <c r="V108" s="42">
        <f>_xll.SRS1Splines.Functions25.OneWay_Spline($C$56:$C$60,V$56:V$60,$C108)</f>
        <v>4.3436055862764196</v>
      </c>
      <c r="W108" s="42">
        <f>_xll.SRS1Splines.Functions25.OneWay_Spline($C$56:$C$60,W$56:W$60,$C108)</f>
        <v>0.302974611644446</v>
      </c>
      <c r="X108" s="42">
        <f>_xll.SRS1Splines.Functions25.OneWay_Spline($C$56:$C$60,X$56:X$60,$C108)</f>
        <v>0.43939874606504198</v>
      </c>
      <c r="Y108" s="42">
        <f>_xll.SRS1Splines.Functions25.OneWay_Spline($C$62:$C$65,Y$62:Y$65,$C108)</f>
        <v>0.49340393262899801</v>
      </c>
      <c r="AA108" s="42">
        <f t="shared" si="32"/>
        <v>4.75</v>
      </c>
      <c r="AB108" s="42">
        <f>_xll.SRS1Splines.Functions25.OneWay_Spline($C$56:$C$60,AB$56:AB$60,AA108)</f>
        <v>8.4709960752883701E-2</v>
      </c>
      <c r="AC108" s="42">
        <f>_xll.SRS1Splines.Functions25.OneWay_Spline($C$56:$C$60,AC$56:AC$60,$C108)</f>
        <v>0.815523111993535</v>
      </c>
      <c r="AD108" s="42">
        <f>_xll.SRS1Splines.Functions25.OneWay_Spline($C$56:$C$60,AD$56:AD$60,$C108)</f>
        <v>0.58317030765970701</v>
      </c>
      <c r="AE108" s="42">
        <f>_xll.SRS1Splines.Functions25.OneWay_Spline($C$56:$C$60,AE$56:AE$60,$C108)</f>
        <v>0.77707286649572904</v>
      </c>
      <c r="AF108" s="42">
        <f>_xll.SRS1Splines.Functions25.OneWay_Spline($C$56:$C$60,AF$56:AF$60,$C108)</f>
        <v>1.1049413961224099</v>
      </c>
      <c r="AG108" s="42">
        <f>_xll.SRS1Splines.Functions25.OneWay_Spline($C$56:$C$60,AG$56:AG$60,$C108)</f>
        <v>53.026251513130099</v>
      </c>
      <c r="AH108" s="42">
        <f>_xll.SRS1Splines.Functions25.OneWay_Spline($C$56:$C$60,AH$56:AH$60,$C108)</f>
        <v>5.0194809491799903</v>
      </c>
      <c r="AI108" s="42">
        <f>_xll.SRS1Splines.Functions25.OneWay_Spline($C$56:$C$60,AI$56:AI$60,$C108)</f>
        <v>0.38840265668590102</v>
      </c>
      <c r="AJ108" s="42">
        <f>_xll.SRS1Splines.Functions25.OneWay_Spline($C$56:$C$60,AJ$56:AJ$60,$C108)</f>
        <v>0.45456831987978502</v>
      </c>
      <c r="AK108" s="42">
        <f>_xll.SRS1Splines.Functions25.OneWay_Spline($C$62:$C$65,AK$62:AK$65,$C108)</f>
        <v>3.01646930471804</v>
      </c>
    </row>
    <row r="109" spans="3:37">
      <c r="C109" s="42">
        <f t="shared" si="30"/>
        <v>5</v>
      </c>
      <c r="D109" s="42">
        <f>_xll.SRS1Splines.Functions25.OneWay_Spline($C$56:$C$60,$D$56:$D$60,C109)</f>
        <v>5.72259022453993E-2</v>
      </c>
      <c r="E109" s="42">
        <f>_xll.SRS1Splines.Functions25.OneWay_Spline($C$56:$C$60,E$56:E$60,$C109)</f>
        <v>0.66733300846114896</v>
      </c>
      <c r="F109" s="42">
        <f>_xll.SRS1Splines.Functions25.OneWay_Spline($C$56:$C$60,F$56:F$60,$C109)</f>
        <v>0.38975678101891598</v>
      </c>
      <c r="G109" s="42">
        <f>_xll.SRS1Splines.Functions25.OneWay_Spline($C$56:$C$60,G$56:G$60,$C109)</f>
        <v>0.45735080361472402</v>
      </c>
      <c r="H109" s="42">
        <f>_xll.SRS1Splines.Functions25.OneWay_Spline($C$56:$C$60,H$56:H$60,$C109)</f>
        <v>0.90414247881962495</v>
      </c>
      <c r="I109" s="42">
        <f>_xll.SRS1Splines.Functions25.OneWay_Spline($C$56:$C$60,I$56:I$60,$C109)</f>
        <v>35.4541200611637</v>
      </c>
      <c r="J109" s="42">
        <f>_xll.SRS1Splines.Functions25.OneWay_Spline($C$56:$C$60,J$56:J$60,$C109)</f>
        <v>4.66733978377209</v>
      </c>
      <c r="K109" s="42">
        <f>_xll.SRS1Splines.Functions25.OneWay_Spline($C$56:$C$60,K$56:K$60,$C109)</f>
        <v>0.33009501450936801</v>
      </c>
      <c r="L109" s="42">
        <f>_xll.SRS1Splines.Functions25.OneWay_Spline($C$56:$C$60,L$56:L$60,$C109)</f>
        <v>0.43272656966919198</v>
      </c>
      <c r="M109" s="42">
        <f>_xll.SRS1Splines.Functions25.OneWay_Spline(($C$62:$C$65),M$62:M$65,$C109)</f>
        <v>1.7296156307555199</v>
      </c>
      <c r="O109" s="42">
        <f t="shared" si="31"/>
        <v>5</v>
      </c>
      <c r="P109" s="42">
        <f>_xll.SRS1Splines.Functions25.OneWay_Spline($C$56:$C$60,P$56:P$60,O109)</f>
        <v>4.5105439204249302E-2</v>
      </c>
      <c r="Q109" s="42">
        <f>_xll.SRS1Splines.Functions25.OneWay_Spline($C$56:$C$60,Q$56:Q$60,$C109)</f>
        <v>0.532116673617263</v>
      </c>
      <c r="R109" s="42">
        <f>_xll.SRS1Splines.Functions25.OneWay_Spline($C$56:$C$60,R$56:R$60,$C109)</f>
        <v>0.21816627602903599</v>
      </c>
      <c r="S109" s="42">
        <f>_xll.SRS1Splines.Functions25.OneWay_Spline($C$56:$C$60,S$56:S$60,$C109)</f>
        <v>0.30141728402240497</v>
      </c>
      <c r="T109" s="42">
        <f>_xll.SRS1Splines.Functions25.OneWay_Spline($C$56:$C$60,T$56:T$60,$C109)</f>
        <v>0.80747093096695399</v>
      </c>
      <c r="U109" s="42">
        <f>_xll.SRS1Splines.Functions25.OneWay_Spline($C$56:$C$60,U$56:U$60,$C109)</f>
        <v>16.3729839758476</v>
      </c>
      <c r="V109" s="42">
        <f>_xll.SRS1Splines.Functions25.OneWay_Spline($C$56:$C$60,V$56:V$60,$C109)</f>
        <v>4.2771311194928803</v>
      </c>
      <c r="W109" s="42">
        <f>_xll.SRS1Splines.Functions25.OneWay_Spline($C$56:$C$60,W$56:W$60,$C109)</f>
        <v>0.288699038618217</v>
      </c>
      <c r="X109" s="42">
        <f>_xll.SRS1Splines.Functions25.OneWay_Spline($C$56:$C$60,X$56:X$60,$C109)</f>
        <v>0.429766021610476</v>
      </c>
      <c r="Y109" s="42">
        <f>_xll.SRS1Splines.Functions25.OneWay_Spline($C$62:$C$65,Y$62:Y$65,$C109)</f>
        <v>0.46004929213712598</v>
      </c>
      <c r="AA109" s="42">
        <f t="shared" si="32"/>
        <v>5</v>
      </c>
      <c r="AB109" s="42">
        <f>_xll.SRS1Splines.Functions25.OneWay_Spline($C$56:$C$60,AB$56:AB$60,AA109)</f>
        <v>6.9346365286549E-2</v>
      </c>
      <c r="AC109" s="42">
        <f>_xll.SRS1Splines.Functions25.OneWay_Spline($C$56:$C$60,AC$56:AC$60,$C109)</f>
        <v>0.80685015209517097</v>
      </c>
      <c r="AD109" s="42">
        <f>_xll.SRS1Splines.Functions25.OneWay_Spline($C$56:$C$60,AD$56:AD$60,$C109)</f>
        <v>0.57330547278171295</v>
      </c>
      <c r="AE109" s="42">
        <f>_xll.SRS1Splines.Functions25.OneWay_Spline($C$56:$C$60,AE$56:AE$60,$C109)</f>
        <v>0.63288639381299905</v>
      </c>
      <c r="AF109" s="42">
        <f>_xll.SRS1Splines.Functions25.OneWay_Spline($C$56:$C$60,AF$56:AF$60,$C109)</f>
        <v>0.97850078093528403</v>
      </c>
      <c r="AG109" s="42">
        <f>_xll.SRS1Splines.Functions25.OneWay_Spline($C$56:$C$60,AG$56:AG$60,$C109)</f>
        <v>53.437631984679498</v>
      </c>
      <c r="AH109" s="42">
        <f>_xll.SRS1Splines.Functions25.OneWay_Spline($C$56:$C$60,AH$56:AH$60,$C109)</f>
        <v>4.9988419437678298</v>
      </c>
      <c r="AI109" s="42">
        <f>_xll.SRS1Splines.Functions25.OneWay_Spline($C$56:$C$60,AI$56:AI$60,$C109)</f>
        <v>0.37149099040051797</v>
      </c>
      <c r="AJ109" s="42">
        <f>_xll.SRS1Splines.Functions25.OneWay_Spline($C$56:$C$60,AJ$56:AJ$60,$C109)</f>
        <v>0.442428585364182</v>
      </c>
      <c r="AK109" s="42">
        <f>_xll.SRS1Splines.Functions25.OneWay_Spline($C$62:$C$65,AK$62:AK$65,$C109)</f>
        <v>3.0398028438836899</v>
      </c>
    </row>
    <row r="110" spans="3:37">
      <c r="C110" s="42">
        <f t="shared" si="30"/>
        <v>5.25</v>
      </c>
      <c r="D110" s="42">
        <f>_xll.SRS1Splines.Functions25.OneWay_Spline($C$56:$C$60,$D$56:$D$60,C110)</f>
        <v>4.8387714299761499E-2</v>
      </c>
      <c r="E110" s="42">
        <f>_xll.SRS1Splines.Functions25.OneWay_Spline($C$56:$C$60,E$56:E$60,$C110)</f>
        <v>0.66027237760864899</v>
      </c>
      <c r="F110" s="42">
        <f>_xll.SRS1Splines.Functions25.OneWay_Spline($C$56:$C$60,F$56:F$60,$C110)</f>
        <v>0.38219564922577398</v>
      </c>
      <c r="G110" s="42">
        <f>_xll.SRS1Splines.Functions25.OneWay_Spline($C$56:$C$60,G$56:G$60,$C110)</f>
        <v>0.39547202961831301</v>
      </c>
      <c r="H110" s="42">
        <f>_xll.SRS1Splines.Functions25.OneWay_Spline($C$56:$C$60,H$56:H$60,$C110)</f>
        <v>0.82240381193593903</v>
      </c>
      <c r="I110" s="42">
        <f>_xll.SRS1Splines.Functions25.OneWay_Spline($C$56:$C$60,I$56:I$60,$C110)</f>
        <v>35.666609947472999</v>
      </c>
      <c r="J110" s="42">
        <f>_xll.SRS1Splines.Functions25.OneWay_Spline($C$56:$C$60,J$56:J$60,$C110)</f>
        <v>4.6199912466506996</v>
      </c>
      <c r="K110" s="42">
        <f>_xll.SRS1Splines.Functions25.OneWay_Spline($C$56:$C$60,K$56:K$60,$C110)</f>
        <v>0.31694855396919203</v>
      </c>
      <c r="L110" s="42">
        <f>_xll.SRS1Splines.Functions25.OneWay_Spline($C$56:$C$60,L$56:L$60,$C110)</f>
        <v>0.42399067845667798</v>
      </c>
      <c r="M110" s="42">
        <f>_xll.SRS1Splines.Functions25.OneWay_Spline(($C$62:$C$65),M$62:M$65,$C110)</f>
        <v>1.7333276543502201</v>
      </c>
      <c r="O110" s="42">
        <f t="shared" si="31"/>
        <v>5.25</v>
      </c>
      <c r="P110" s="42">
        <f>_xll.SRS1Splines.Functions25.OneWay_Spline($C$56:$C$60,P$56:P$60,O110)</f>
        <v>3.98500623008416E-2</v>
      </c>
      <c r="Q110" s="42">
        <f>_xll.SRS1Splines.Functions25.OneWay_Spline($C$56:$C$60,Q$56:Q$60,$C110)</f>
        <v>0.52657266228622701</v>
      </c>
      <c r="R110" s="42">
        <f>_xll.SRS1Splines.Functions25.OneWay_Spline($C$56:$C$60,R$56:R$60,$C110)</f>
        <v>0.20979929655267199</v>
      </c>
      <c r="S110" s="42">
        <f>_xll.SRS1Splines.Functions25.OneWay_Spline($C$56:$C$60,S$56:S$60,$C110)</f>
        <v>0.28912349066920301</v>
      </c>
      <c r="T110" s="42">
        <f>_xll.SRS1Splines.Functions25.OneWay_Spline($C$56:$C$60,T$56:T$60,$C110)</f>
        <v>0.75803005569315196</v>
      </c>
      <c r="U110" s="42">
        <f>_xll.SRS1Splines.Functions25.OneWay_Spline($C$56:$C$60,U$56:U$60,$C110)</f>
        <v>16.7419298883609</v>
      </c>
      <c r="V110" s="42">
        <f>_xll.SRS1Splines.Functions25.OneWay_Spline($C$56:$C$60,V$56:V$60,$C110)</f>
        <v>4.2221068000979001</v>
      </c>
      <c r="W110" s="42">
        <f>_xll.SRS1Splines.Functions25.OneWay_Spline($C$56:$C$60,W$56:W$60,$C110)</f>
        <v>0.276876096698361</v>
      </c>
      <c r="X110" s="42">
        <f>_xll.SRS1Splines.Functions25.OneWay_Spline($C$56:$C$60,X$56:X$60,$C110)</f>
        <v>0.421309315027249</v>
      </c>
      <c r="Y110" s="42">
        <f>_xll.SRS1Splines.Functions25.OneWay_Spline($C$62:$C$65,Y$62:Y$65,$C110)</f>
        <v>0.432735255828821</v>
      </c>
      <c r="AA110" s="42">
        <f t="shared" si="32"/>
        <v>5.25</v>
      </c>
      <c r="AB110" s="42">
        <f>_xll.SRS1Splines.Functions25.OneWay_Spline($C$56:$C$60,AB$56:AB$60,AA110)</f>
        <v>5.6925366298681203E-2</v>
      </c>
      <c r="AC110" s="42">
        <f>_xll.SRS1Splines.Functions25.OneWay_Spline($C$56:$C$60,AC$56:AC$60,$C110)</f>
        <v>0.79654249818455003</v>
      </c>
      <c r="AD110" s="42">
        <f>_xll.SRS1Splines.Functions25.OneWay_Spline($C$56:$C$60,AD$56:AD$60,$C110)</f>
        <v>0.56471675573883595</v>
      </c>
      <c r="AE110" s="42">
        <f>_xll.SRS1Splines.Functions25.OneWay_Spline($C$56:$C$60,AE$56:AE$60,$C110)</f>
        <v>0.51353586857801303</v>
      </c>
      <c r="AF110" s="42">
        <f>_xll.SRS1Splines.Functions25.OneWay_Spline($C$56:$C$60,AF$56:AF$60,$C110)</f>
        <v>0.87383941046938496</v>
      </c>
      <c r="AG110" s="42">
        <f>_xll.SRS1Splines.Functions25.OneWay_Spline($C$56:$C$60,AG$56:AG$60,$C110)</f>
        <v>53.757594573662402</v>
      </c>
      <c r="AH110" s="42">
        <f>_xll.SRS1Splines.Functions25.OneWay_Spline($C$56:$C$60,AH$56:AH$60,$C110)</f>
        <v>4.9827893840028201</v>
      </c>
      <c r="AI110" s="42">
        <f>_xll.SRS1Splines.Functions25.OneWay_Spline($C$56:$C$60,AI$56:AI$60,$C110)</f>
        <v>0.357021011240023</v>
      </c>
      <c r="AJ110" s="42">
        <f>_xll.SRS1Splines.Functions25.OneWay_Spline($C$56:$C$60,AJ$56:AJ$60,$C110)</f>
        <v>0.43237990559767803</v>
      </c>
      <c r="AK110" s="42">
        <f>_xll.SRS1Splines.Functions25.OneWay_Spline($C$62:$C$65,AK$62:AK$65,$C110)</f>
        <v>3.0579511521236502</v>
      </c>
    </row>
    <row r="111" spans="3:37">
      <c r="C111" s="42">
        <f t="shared" si="30"/>
        <v>5.5</v>
      </c>
      <c r="D111" s="42">
        <f>_xll.SRS1Splines.Functions25.OneWay_Spline($C$56:$C$60,$D$56:$D$60,C111)</f>
        <v>4.1427416205532697E-2</v>
      </c>
      <c r="E111" s="42">
        <f>_xll.SRS1Splines.Functions25.OneWay_Spline($C$56:$C$60,E$56:E$60,$C111)</f>
        <v>0.65190537452793296</v>
      </c>
      <c r="F111" s="42">
        <f>_xll.SRS1Splines.Functions25.OneWay_Spline($C$56:$C$60,F$56:F$60,$C111)</f>
        <v>0.37679484080210102</v>
      </c>
      <c r="G111" s="42">
        <f>_xll.SRS1Splines.Functions25.OneWay_Spline($C$56:$C$60,G$56:G$60,$C111)</f>
        <v>0.34899487135504897</v>
      </c>
      <c r="H111" s="42">
        <f>_xll.SRS1Splines.Functions25.OneWay_Spline($C$56:$C$60,H$56:H$60,$C111)</f>
        <v>0.75789021214057395</v>
      </c>
      <c r="I111" s="42">
        <f>_xll.SRS1Splines.Functions25.OneWay_Spline($C$56:$C$60,I$56:I$60,$C111)</f>
        <v>35.818388437693997</v>
      </c>
      <c r="J111" s="42">
        <f>_xll.SRS1Splines.Functions25.OneWay_Spline($C$56:$C$60,J$56:J$60,$C111)</f>
        <v>4.5841377301021202</v>
      </c>
      <c r="K111" s="42">
        <f>_xll.SRS1Splines.Functions25.OneWay_Spline($C$56:$C$60,K$56:K$60,$C111)</f>
        <v>0.30666795856249202</v>
      </c>
      <c r="L111" s="42">
        <f>_xll.SRS1Splines.Functions25.OneWay_Spline($C$56:$C$60,L$56:L$60,$C111)</f>
        <v>0.417375639446046</v>
      </c>
      <c r="M111" s="42">
        <f>_xll.SRS1Splines.Functions25.OneWay_Spline(($C$62:$C$65),M$62:M$65,$C111)</f>
        <v>1.73597909977502</v>
      </c>
      <c r="O111" s="42">
        <f t="shared" si="31"/>
        <v>5.5</v>
      </c>
      <c r="P111" s="42">
        <f>_xll.SRS1Splines.Functions25.OneWay_Spline($C$56:$C$60,P$56:P$60,O111)</f>
        <v>3.5443935103030198E-2</v>
      </c>
      <c r="Q111" s="42">
        <f>_xll.SRS1Splines.Functions25.OneWay_Spline($C$56:$C$60,Q$56:Q$60,$C111)</f>
        <v>0.52069265026846201</v>
      </c>
      <c r="R111" s="42">
        <f>_xll.SRS1Splines.Functions25.OneWay_Spline($C$56:$C$60,R$56:R$60,$C111)</f>
        <v>0.203822882640983</v>
      </c>
      <c r="S111" s="42">
        <f>_xll.SRS1Splines.Functions25.OneWay_Spline($C$56:$C$60,S$56:S$60,$C111)</f>
        <v>0.28034220970263002</v>
      </c>
      <c r="T111" s="42">
        <f>_xll.SRS1Splines.Functions25.OneWay_Spline($C$56:$C$60,T$56:T$60,$C111)</f>
        <v>0.71547883175010996</v>
      </c>
      <c r="U111" s="42">
        <f>_xll.SRS1Splines.Functions25.OneWay_Spline($C$56:$C$60,U$56:U$60,$C111)</f>
        <v>17.091069398666299</v>
      </c>
      <c r="V111" s="42">
        <f>_xll.SRS1Splines.Functions25.OneWay_Spline($C$56:$C$60,V$56:V$60,$C111)</f>
        <v>4.1804409859895699</v>
      </c>
      <c r="W111" s="42">
        <f>_xll.SRS1Splines.Functions25.OneWay_Spline($C$56:$C$60,W$56:W$60,$C111)</f>
        <v>0.26791484472588001</v>
      </c>
      <c r="X111" s="42">
        <f>_xll.SRS1Splines.Functions25.OneWay_Spline($C$56:$C$60,X$56:X$60,$C111)</f>
        <v>0.414246574175547</v>
      </c>
      <c r="Y111" s="42">
        <f>_xll.SRS1Splines.Functions25.OneWay_Spline($C$62:$C$65,Y$62:Y$65,$C111)</f>
        <v>0.41224972859759201</v>
      </c>
      <c r="AA111" s="42">
        <f t="shared" si="32"/>
        <v>5.5</v>
      </c>
      <c r="AB111" s="42">
        <f>_xll.SRS1Splines.Functions25.OneWay_Spline($C$56:$C$60,AB$56:AB$60,AA111)</f>
        <v>4.7410897308035098E-2</v>
      </c>
      <c r="AC111" s="42">
        <f>_xll.SRS1Splines.Functions25.OneWay_Spline($C$56:$C$60,AC$56:AC$60,$C111)</f>
        <v>0.78432770125962903</v>
      </c>
      <c r="AD111" s="42">
        <f>_xll.SRS1Splines.Functions25.OneWay_Spline($C$56:$C$60,AD$56:AD$60,$C111)</f>
        <v>0.557334089030456</v>
      </c>
      <c r="AE111" s="42">
        <f>_xll.SRS1Splines.Functions25.OneWay_Spline($C$56:$C$60,AE$56:AE$60,$C111)</f>
        <v>0.42316061536539201</v>
      </c>
      <c r="AF111" s="42">
        <f>_xll.SRS1Splines.Functions25.OneWay_Spline($C$56:$C$60,AF$56:AF$60,$C111)</f>
        <v>0.79458715884491704</v>
      </c>
      <c r="AG111" s="42">
        <f>_xll.SRS1Splines.Functions25.OneWay_Spline($C$56:$C$60,AG$56:AG$60,$C111)</f>
        <v>53.986139280078703</v>
      </c>
      <c r="AH111" s="42">
        <f>_xll.SRS1Splines.Functions25.OneWay_Spline($C$56:$C$60,AH$56:AH$60,$C111)</f>
        <v>4.9713232698849597</v>
      </c>
      <c r="AI111" s="42">
        <f>_xll.SRS1Splines.Functions25.OneWay_Spline($C$56:$C$60,AI$56:AI$60,$C111)</f>
        <v>0.34542107239910502</v>
      </c>
      <c r="AJ111" s="42">
        <f>_xll.SRS1Splines.Functions25.OneWay_Spline($C$56:$C$60,AJ$56:AJ$60,$C111)</f>
        <v>0.424770789705123</v>
      </c>
      <c r="AK111" s="42">
        <f>_xll.SRS1Splines.Functions25.OneWay_Spline($C$62:$C$65,AK$62:AK$65,$C111)</f>
        <v>3.0709142294378999</v>
      </c>
    </row>
    <row r="112" spans="3:37">
      <c r="C112" s="42">
        <f t="shared" si="30"/>
        <v>5.75</v>
      </c>
      <c r="D112" s="42">
        <f>_xll.SRS1Splines.Functions25.OneWay_Spline($C$56:$C$60,$D$56:$D$60,C112)</f>
        <v>3.6308661864332903E-2</v>
      </c>
      <c r="E112" s="42">
        <f>_xll.SRS1Splines.Functions25.OneWay_Spline($C$56:$C$60,E$56:E$60,$C112)</f>
        <v>0.64204537461497002</v>
      </c>
      <c r="F112" s="42">
        <f>_xll.SRS1Splines.Functions25.OneWay_Spline($C$56:$C$60,F$56:F$60,$C112)</f>
        <v>0.37355435574789703</v>
      </c>
      <c r="G112" s="42">
        <f>_xll.SRS1Splines.Functions25.OneWay_Spline($C$56:$C$60,G$56:G$60,$C112)</f>
        <v>0.319759279347331</v>
      </c>
      <c r="H112" s="42">
        <f>_xll.SRS1Splines.Functions25.OneWay_Spline($C$56:$C$60,H$56:H$60,$C112)</f>
        <v>0.71313714553404295</v>
      </c>
      <c r="I112" s="42">
        <f>_xll.SRS1Splines.Functions25.OneWay_Spline($C$56:$C$60,I$56:I$60,$C112)</f>
        <v>35.909455531826602</v>
      </c>
      <c r="J112" s="42">
        <f>_xll.SRS1Splines.Functions25.OneWay_Spline($C$56:$C$60,J$56:J$60,$C112)</f>
        <v>4.5614213799224901</v>
      </c>
      <c r="K112" s="42">
        <f>_xll.SRS1Splines.Functions25.OneWay_Spline($C$56:$C$60,K$56:K$60,$C112)</f>
        <v>0.29967193430711597</v>
      </c>
      <c r="L112" s="42">
        <f>_xll.SRS1Splines.Functions25.OneWay_Spline($C$56:$C$60,L$56:L$60,$C112)</f>
        <v>0.41318443152327899</v>
      </c>
      <c r="M112" s="42">
        <f>_xll.SRS1Splines.Functions25.OneWay_Spline(($C$62:$C$65),M$62:M$65,$C112)</f>
        <v>1.7375699670298901</v>
      </c>
      <c r="O112" s="42">
        <f t="shared" si="31"/>
        <v>5.75</v>
      </c>
      <c r="P112" s="42">
        <f>_xll.SRS1Splines.Functions25.OneWay_Spline($C$56:$C$60,P$56:P$60,O112)</f>
        <v>3.1850431895299298E-2</v>
      </c>
      <c r="Q112" s="42">
        <f>_xll.SRS1Splines.Functions25.OneWay_Spline($C$56:$C$60,Q$56:Q$60,$C112)</f>
        <v>0.514476637563968</v>
      </c>
      <c r="R112" s="42">
        <f>_xll.SRS1Splines.Functions25.OneWay_Spline($C$56:$C$60,R$56:R$60,$C112)</f>
        <v>0.200237034293969</v>
      </c>
      <c r="S112" s="42">
        <f>_xll.SRS1Splines.Functions25.OneWay_Spline($C$56:$C$60,S$56:S$60,$C112)</f>
        <v>0.275073441122687</v>
      </c>
      <c r="T112" s="42">
        <f>_xll.SRS1Splines.Functions25.OneWay_Spline($C$56:$C$60,T$56:T$60,$C112)</f>
        <v>0.68068858663190901</v>
      </c>
      <c r="U112" s="42">
        <f>_xll.SRS1Splines.Functions25.OneWay_Spline($C$56:$C$60,U$56:U$60,$C112)</f>
        <v>17.4155820572329</v>
      </c>
      <c r="V112" s="42">
        <f>_xll.SRS1Splines.Functions25.OneWay_Spline($C$56:$C$60,V$56:V$60,$C112)</f>
        <v>4.1540420350659604</v>
      </c>
      <c r="W112" s="42">
        <f>_xll.SRS1Splines.Functions25.OneWay_Spline($C$56:$C$60,W$56:W$60,$C112)</f>
        <v>0.26222434154177898</v>
      </c>
      <c r="X112" s="42">
        <f>_xll.SRS1Splines.Functions25.OneWay_Spline($C$56:$C$60,X$56:X$60,$C112)</f>
        <v>0.40879574691555698</v>
      </c>
      <c r="Y112" s="42">
        <f>_xll.SRS1Splines.Functions25.OneWay_Spline($C$62:$C$65,Y$62:Y$65,$C112)</f>
        <v>0.39938061533694802</v>
      </c>
      <c r="AA112" s="42">
        <f t="shared" si="32"/>
        <v>5.75</v>
      </c>
      <c r="AB112" s="42">
        <f>_xll.SRS1Splines.Functions25.OneWay_Spline($C$56:$C$60,AB$56:AB$60,AA112)</f>
        <v>4.0766891833366403E-2</v>
      </c>
      <c r="AC112" s="42">
        <f>_xll.SRS1Splines.Functions25.OneWay_Spline($C$56:$C$60,AC$56:AC$60,$C112)</f>
        <v>0.76993331231836604</v>
      </c>
      <c r="AD112" s="42">
        <f>_xll.SRS1Splines.Functions25.OneWay_Spline($C$56:$C$60,AD$56:AD$60,$C112)</f>
        <v>0.55108740515594901</v>
      </c>
      <c r="AE112" s="42">
        <f>_xll.SRS1Splines.Functions25.OneWay_Spline($C$56:$C$60,AE$56:AE$60,$C112)</f>
        <v>0.365899958749762</v>
      </c>
      <c r="AF112" s="42">
        <f>_xll.SRS1Splines.Functions25.OneWay_Spline($C$56:$C$60,AF$56:AF$60,$C112)</f>
        <v>0.74437390018208704</v>
      </c>
      <c r="AG112" s="42">
        <f>_xll.SRS1Splines.Functions25.OneWay_Spline($C$56:$C$60,AG$56:AG$60,$C112)</f>
        <v>54.123266103928501</v>
      </c>
      <c r="AH112" s="42">
        <f>_xll.SRS1Splines.Functions25.OneWay_Spline($C$56:$C$60,AH$56:AH$60,$C112)</f>
        <v>4.9644436014142403</v>
      </c>
      <c r="AI112" s="42">
        <f>_xll.SRS1Splines.Functions25.OneWay_Spline($C$56:$C$60,AI$56:AI$60,$C112)</f>
        <v>0.33711952707245402</v>
      </c>
      <c r="AJ112" s="42">
        <f>_xll.SRS1Splines.Functions25.OneWay_Spline($C$56:$C$60,AJ$56:AJ$60,$C112)</f>
        <v>0.41994974681136599</v>
      </c>
      <c r="AK112" s="42">
        <f>_xll.SRS1Splines.Functions25.OneWay_Spline($C$62:$C$65,AK$62:AK$65,$C112)</f>
        <v>3.0786920758264502</v>
      </c>
    </row>
    <row r="113" spans="1:37">
      <c r="C113" s="42">
        <f t="shared" si="30"/>
        <v>6</v>
      </c>
      <c r="D113" s="42">
        <f>_xll.SRS1Splines.Functions25.OneWay_Spline($C$56:$C$60,$D$56:$D$60,C113)</f>
        <v>3.2995105177781502E-2</v>
      </c>
      <c r="E113" s="42">
        <f>_xll.SRS1Splines.Functions25.OneWay_Spline($C$56:$C$60,E$56:E$60,$C113)</f>
        <v>0.63050575326573</v>
      </c>
      <c r="F113" s="42">
        <f>_xll.SRS1Splines.Functions25.OneWay_Spline($C$56:$C$60,F$56:F$60,$C113)</f>
        <v>0.37247419406316301</v>
      </c>
      <c r="G113" s="42">
        <f>_xll.SRS1Splines.Functions25.OneWay_Spline($C$56:$C$60,G$56:G$60,$C113)</f>
        <v>0.30960520411755998</v>
      </c>
      <c r="H113" s="42">
        <f>_xll.SRS1Splines.Functions25.OneWay_Spline($C$56:$C$60,H$56:H$60,$C113)</f>
        <v>0.69068007821686295</v>
      </c>
      <c r="I113" s="42">
        <f>_xll.SRS1Splines.Functions25.OneWay_Spline($C$56:$C$60,I$56:I$60,$C113)</f>
        <v>35.939811229870799</v>
      </c>
      <c r="J113" s="42">
        <f>_xll.SRS1Splines.Functions25.OneWay_Spline($C$56:$C$60,J$56:J$60,$C113)</f>
        <v>4.5534843419079296</v>
      </c>
      <c r="K113" s="42">
        <f>_xll.SRS1Splines.Functions25.OneWay_Spline($C$56:$C$60,K$56:K$60,$C113)</f>
        <v>0.296379187220911</v>
      </c>
      <c r="L113" s="42">
        <f>_xll.SRS1Splines.Functions25.OneWay_Spline($C$56:$C$60,L$56:L$60,$C113)</f>
        <v>0.41172003357435999</v>
      </c>
      <c r="M113" s="42">
        <f>_xll.SRS1Splines.Functions25.OneWay_Spline(($C$62:$C$65),M$62:M$65,$C113)</f>
        <v>1.73810025611485</v>
      </c>
      <c r="O113" s="42">
        <f t="shared" si="31"/>
        <v>6</v>
      </c>
      <c r="P113" s="42">
        <f>_xll.SRS1Splines.Functions25.OneWay_Spline($C$56:$C$60,P$56:P$60,O113)</f>
        <v>2.9032926962133099E-2</v>
      </c>
      <c r="Q113" s="42">
        <f>_xll.SRS1Splines.Functions25.OneWay_Spline($C$56:$C$60,Q$56:Q$60,$C113)</f>
        <v>0.50792462417274398</v>
      </c>
      <c r="R113" s="42">
        <f>_xll.SRS1Splines.Functions25.OneWay_Spline($C$56:$C$60,R$56:R$60,$C113)</f>
        <v>0.199041751511632</v>
      </c>
      <c r="S113" s="42">
        <f>_xll.SRS1Splines.Functions25.OneWay_Spline($C$56:$C$60,S$56:S$60,$C113)</f>
        <v>0.27331718492937201</v>
      </c>
      <c r="T113" s="42">
        <f>_xll.SRS1Splines.Functions25.OneWay_Spline($C$56:$C$60,T$56:T$60,$C113)</f>
        <v>0.65453064783262604</v>
      </c>
      <c r="U113" s="42">
        <f>_xll.SRS1Splines.Functions25.OneWay_Spline($C$56:$C$60,U$56:U$60,$C113)</f>
        <v>17.710647414529902</v>
      </c>
      <c r="V113" s="42">
        <f>_xll.SRS1Splines.Functions25.OneWay_Spline($C$56:$C$60,V$56:V$60,$C113)</f>
        <v>4.1448183052251899</v>
      </c>
      <c r="W113" s="42">
        <f>_xll.SRS1Splines.Functions25.OneWay_Spline($C$56:$C$60,W$56:W$60,$C113)</f>
        <v>0.26021364598706198</v>
      </c>
      <c r="X113" s="42">
        <f>_xll.SRS1Splines.Functions25.OneWay_Spline($C$56:$C$60,X$56:X$60,$C113)</f>
        <v>0.40517478110746102</v>
      </c>
      <c r="Y113" s="42">
        <f>_xll.SRS1Splines.Functions25.OneWay_Spline($C$62:$C$65,Y$62:Y$65,$C113)</f>
        <v>0.39491582094039901</v>
      </c>
      <c r="AA113" s="42">
        <f t="shared" si="32"/>
        <v>6</v>
      </c>
      <c r="AB113" s="42">
        <f>_xll.SRS1Splines.Functions25.OneWay_Spline($C$56:$C$60,AB$56:AB$60,AA113)</f>
        <v>3.6957283393429997E-2</v>
      </c>
      <c r="AC113" s="42">
        <f>_xll.SRS1Splines.Functions25.OneWay_Spline($C$56:$C$60,AC$56:AC$60,$C113)</f>
        <v>0.75308688235871601</v>
      </c>
      <c r="AD113" s="42">
        <f>_xll.SRS1Splines.Functions25.OneWay_Spline($C$56:$C$60,AD$56:AD$60,$C113)</f>
        <v>0.54590663661469396</v>
      </c>
      <c r="AE113" s="42">
        <f>_xll.SRS1Splines.Functions25.OneWay_Spline($C$56:$C$60,AE$56:AE$60,$C113)</f>
        <v>0.34589322330574801</v>
      </c>
      <c r="AF113" s="42">
        <f>_xll.SRS1Splines.Functions25.OneWay_Spline($C$56:$C$60,AF$56:AF$60,$C113)</f>
        <v>0.72682950860109896</v>
      </c>
      <c r="AG113" s="42">
        <f>_xll.SRS1Splines.Functions25.OneWay_Spline($C$56:$C$60,AG$56:AG$60,$C113)</f>
        <v>54.168975045211702</v>
      </c>
      <c r="AH113" s="42">
        <f>_xll.SRS1Splines.Functions25.OneWay_Spline($C$56:$C$60,AH$56:AH$60,$C113)</f>
        <v>4.9621503785906604</v>
      </c>
      <c r="AI113" s="42">
        <f>_xll.SRS1Splines.Functions25.OneWay_Spline($C$56:$C$60,AI$56:AI$60,$C113)</f>
        <v>0.33254472845475902</v>
      </c>
      <c r="AJ113" s="42">
        <f>_xll.SRS1Splines.Functions25.OneWay_Spline($C$56:$C$60,AJ$56:AJ$60,$C113)</f>
        <v>0.41826528604125901</v>
      </c>
      <c r="AK113" s="42">
        <f>_xll.SRS1Splines.Functions25.OneWay_Spline($C$62:$C$65,AK$62:AK$65,$C113)</f>
        <v>3.0812846912893002</v>
      </c>
    </row>
    <row r="114" spans="1:37">
      <c r="C114" s="42">
        <f t="shared" si="30"/>
        <v>6.25</v>
      </c>
      <c r="D114" s="42">
        <f>_xll.SRS1Splines.Functions25.OneWay_Spline($C$56:$C$60,$D$56:$D$60,C114)</f>
        <v>3.0647752990719999E-2</v>
      </c>
      <c r="E114" s="42">
        <f>_xll.SRS1Splines.Functions25.OneWay_Spline($C$56:$C$60,E$56:E$60,$C114)</f>
        <v>0.61755108355211097</v>
      </c>
      <c r="F114" s="42">
        <f>_xll.SRS1Splines.Functions25.OneWay_Spline($C$56:$C$60,F$56:F$60,$C114)</f>
        <v>0.37265317368665701</v>
      </c>
      <c r="G114" s="42">
        <f>_xll.SRS1Splines.Functions25.OneWay_Spline($C$56:$C$60,G$56:G$60,$C114)</f>
        <v>0.310358161259011</v>
      </c>
      <c r="H114" s="42">
        <f>_xll.SRS1Splines.Functions25.OneWay_Spline($C$56:$C$60,H$56:H$60,$C114)</f>
        <v>0.68054316317074703</v>
      </c>
      <c r="I114" s="42">
        <f>_xll.SRS1Splines.Functions25.OneWay_Spline($C$56:$C$60,I$56:I$60,$C114)</f>
        <v>35.9366406902382</v>
      </c>
      <c r="J114" s="42">
        <f>_xll.SRS1Splines.Functions25.OneWay_Spline($C$56:$C$60,J$56:J$60,$C114)</f>
        <v>4.5555991983814002</v>
      </c>
      <c r="K114" s="42">
        <f>_xll.SRS1Splines.Functions25.OneWay_Spline($C$56:$C$60,K$56:K$60,$C114)</f>
        <v>0.295118320511562</v>
      </c>
      <c r="L114" s="42">
        <f>_xll.SRS1Splines.Functions25.OneWay_Spline($C$56:$C$60,L$56:L$60,$C114)</f>
        <v>0.41173055676035702</v>
      </c>
      <c r="M114" s="42">
        <f>_xll.SRS1Splines.Functions25.OneWay_Spline(($C$62:$C$65),M$62:M$65,$C114)</f>
        <v>1.73627101083072</v>
      </c>
      <c r="O114" s="42">
        <f t="shared" si="31"/>
        <v>6.25</v>
      </c>
      <c r="P114" s="42">
        <f>_xll.SRS1Splines.Functions25.OneWay_Spline($C$56:$C$60,P$56:P$60,O114)</f>
        <v>2.6667516168401802E-2</v>
      </c>
      <c r="Q114" s="42">
        <f>_xll.SRS1Splines.Functions25.OneWay_Spline($C$56:$C$60,Q$56:Q$60,$C114)</f>
        <v>0.50063929458200895</v>
      </c>
      <c r="R114" s="42">
        <f>_xll.SRS1Splines.Functions25.OneWay_Spline($C$56:$C$60,R$56:R$60,$C114)</f>
        <v>0.19954568471825099</v>
      </c>
      <c r="S114" s="42">
        <f>_xll.SRS1Splines.Functions25.OneWay_Spline($C$56:$C$60,S$56:S$60,$C114)</f>
        <v>0.27353913614498299</v>
      </c>
      <c r="T114" s="42">
        <f>_xll.SRS1Splines.Functions25.OneWay_Spline($C$56:$C$60,T$56:T$60,$C114)</f>
        <v>0.63365278416401105</v>
      </c>
      <c r="U114" s="42">
        <f>_xll.SRS1Splines.Functions25.OneWay_Spline($C$56:$C$60,U$56:U$60,$C114)</f>
        <v>17.988316594384301</v>
      </c>
      <c r="V114" s="42">
        <f>_xll.SRS1Splines.Functions25.OneWay_Spline($C$56:$C$60,V$56:V$60,$C114)</f>
        <v>4.1469967710773403</v>
      </c>
      <c r="W114" s="42">
        <f>_xll.SRS1Splines.Functions25.OneWay_Spline($C$56:$C$60,W$56:W$60,$C114)</f>
        <v>0.26018028340631899</v>
      </c>
      <c r="X114" s="42">
        <f>_xll.SRS1Splines.Functions25.OneWay_Spline($C$56:$C$60,X$56:X$60,$C114)</f>
        <v>0.40262368861814901</v>
      </c>
      <c r="Y114" s="42">
        <f>_xll.SRS1Splines.Functions25.OneWay_Spline($C$62:$C$65,Y$62:Y$65,$C114)</f>
        <v>0.39715046320397601</v>
      </c>
      <c r="AA114" s="42">
        <f t="shared" si="32"/>
        <v>6.25</v>
      </c>
      <c r="AB114" s="42">
        <f>_xll.SRS1Splines.Functions25.OneWay_Spline($C$56:$C$60,AB$56:AB$60,AA114)</f>
        <v>3.4627989813038197E-2</v>
      </c>
      <c r="AC114" s="42">
        <f>_xll.SRS1Splines.Functions25.OneWay_Spline($C$56:$C$60,AC$56:AC$60,$C114)</f>
        <v>0.73446287252221398</v>
      </c>
      <c r="AD114" s="42">
        <f>_xll.SRS1Splines.Functions25.OneWay_Spline($C$56:$C$60,AD$56:AD$60,$C114)</f>
        <v>0.54138144386615294</v>
      </c>
      <c r="AE114" s="42">
        <f>_xll.SRS1Splines.Functions25.OneWay_Spline($C$56:$C$60,AE$56:AE$60,$C114)</f>
        <v>0.34717718637303802</v>
      </c>
      <c r="AF114" s="42">
        <f>_xll.SRS1Splines.Functions25.OneWay_Spline($C$56:$C$60,AF$56:AF$60,$C114)</f>
        <v>0.72684899355517596</v>
      </c>
      <c r="AG114" s="42">
        <f>_xll.SRS1Splines.Functions25.OneWay_Spline($C$56:$C$60,AG$56:AG$60,$C114)</f>
        <v>54.1462787456095</v>
      </c>
      <c r="AH114" s="42">
        <f>_xll.SRS1Splines.Functions25.OneWay_Spline($C$56:$C$60,AH$56:AH$60,$C114)</f>
        <v>4.96420162568546</v>
      </c>
      <c r="AI114" s="42">
        <f>_xll.SRS1Splines.Functions25.OneWay_Spline($C$56:$C$60,AI$56:AI$60,$C114)</f>
        <v>0.33005635761680402</v>
      </c>
      <c r="AJ114" s="42">
        <f>_xll.SRS1Splines.Functions25.OneWay_Spline($C$56:$C$60,AJ$56:AJ$60,$C114)</f>
        <v>0.41836862571935901</v>
      </c>
      <c r="AK114" s="42">
        <f>_xll.SRS1Splines.Functions25.OneWay_Spline($C$62:$C$65,AK$62:AK$65,$C114)</f>
        <v>3.0753915584574698</v>
      </c>
    </row>
    <row r="115" spans="1:37">
      <c r="C115" s="42">
        <f t="shared" si="30"/>
        <v>6.5</v>
      </c>
      <c r="D115" s="42">
        <f>_xll.SRS1Splines.Functions25.OneWay_Spline($C$56:$C$60,$D$56:$D$60,C115)</f>
        <v>2.8451842880243099E-2</v>
      </c>
      <c r="E115" s="42">
        <f>_xll.SRS1Splines.Functions25.OneWay_Spline($C$56:$C$60,E$56:E$60,$C115)</f>
        <v>0.60358880138140902</v>
      </c>
      <c r="F115" s="42">
        <f>_xll.SRS1Splines.Functions25.OneWay_Spline($C$56:$C$60,F$56:F$60,$C115)</f>
        <v>0.37319011255714002</v>
      </c>
      <c r="G115" s="42">
        <f>_xll.SRS1Splines.Functions25.OneWay_Spline($C$56:$C$60,G$56:G$60,$C115)</f>
        <v>0.31261703268336299</v>
      </c>
      <c r="H115" s="42">
        <f>_xll.SRS1Splines.Functions25.OneWay_Spline($C$56:$C$60,H$56:H$60,$C115)</f>
        <v>0.67106024264373598</v>
      </c>
      <c r="I115" s="42">
        <f>_xll.SRS1Splines.Functions25.OneWay_Spline($C$56:$C$60,I$56:I$60,$C115)</f>
        <v>35.927129071340197</v>
      </c>
      <c r="J115" s="42">
        <f>_xll.SRS1Splines.Functions25.OneWay_Spline($C$56:$C$60,J$56:J$60,$C115)</f>
        <v>4.5619437678018198</v>
      </c>
      <c r="K115" s="42">
        <f>_xll.SRS1Splines.Functions25.OneWay_Spline($C$56:$C$60,K$56:K$60,$C115)</f>
        <v>0.293938800041526</v>
      </c>
      <c r="L115" s="42">
        <f>_xll.SRS1Splines.Functions25.OneWay_Spline($C$56:$C$60,L$56:L$60,$C115)</f>
        <v>0.41176212631834602</v>
      </c>
      <c r="M115" s="42">
        <f>_xll.SRS1Splines.Functions25.OneWay_Spline(($C$62:$C$65),M$62:M$65,$C115)</f>
        <v>1.7309070693063799</v>
      </c>
      <c r="O115" s="42">
        <f t="shared" si="31"/>
        <v>6.5</v>
      </c>
      <c r="P115" s="42">
        <f>_xll.SRS1Splines.Functions25.OneWay_Spline($C$56:$C$60,P$56:P$60,O115)</f>
        <v>2.4454712522653299E-2</v>
      </c>
      <c r="Q115" s="42">
        <f>_xll.SRS1Splines.Functions25.OneWay_Spline($C$56:$C$60,Q$56:Q$60,$C115)</f>
        <v>0.49225961780069399</v>
      </c>
      <c r="R115" s="42">
        <f>_xll.SRS1Splines.Functions25.OneWay_Spline($C$56:$C$60,R$56:R$60,$C115)</f>
        <v>0.20105748433810799</v>
      </c>
      <c r="S115" s="42">
        <f>_xll.SRS1Splines.Functions25.OneWay_Spline($C$56:$C$60,S$56:S$60,$C115)</f>
        <v>0.27420498979181701</v>
      </c>
      <c r="T115" s="42">
        <f>_xll.SRS1Splines.Functions25.OneWay_Spline($C$56:$C$60,T$56:T$60,$C115)</f>
        <v>0.614121879441758</v>
      </c>
      <c r="U115" s="42">
        <f>_xll.SRS1Splines.Functions25.OneWay_Spline($C$56:$C$60,U$56:U$60,$C115)</f>
        <v>18.263854353643602</v>
      </c>
      <c r="V115" s="42">
        <f>_xll.SRS1Splines.Functions25.OneWay_Spline($C$56:$C$60,V$56:V$60,$C115)</f>
        <v>4.1535321686337898</v>
      </c>
      <c r="W115" s="42">
        <f>_xll.SRS1Splines.Functions25.OneWay_Spline($C$56:$C$60,W$56:W$60,$C115)</f>
        <v>0.26014907325014103</v>
      </c>
      <c r="X115" s="42">
        <f>_xll.SRS1Splines.Functions25.OneWay_Spline($C$56:$C$60,X$56:X$60,$C115)</f>
        <v>0.40023718274105102</v>
      </c>
      <c r="Y115" s="42">
        <f>_xll.SRS1Splines.Functions25.OneWay_Spline($C$62:$C$65,Y$62:Y$65,$C115)</f>
        <v>0.40378742968436898</v>
      </c>
      <c r="AA115" s="42">
        <f t="shared" si="32"/>
        <v>6.5</v>
      </c>
      <c r="AB115" s="42">
        <f>_xll.SRS1Splines.Functions25.OneWay_Spline($C$56:$C$60,AB$56:AB$60,AA115)</f>
        <v>3.2448973237833002E-2</v>
      </c>
      <c r="AC115" s="42">
        <f>_xll.SRS1Splines.Functions25.OneWay_Spline($C$56:$C$60,AC$56:AC$60,$C115)</f>
        <v>0.714917984962124</v>
      </c>
      <c r="AD115" s="42">
        <f>_xll.SRS1Splines.Functions25.OneWay_Spline($C$56:$C$60,AD$56:AD$60,$C115)</f>
        <v>0.53714819903687305</v>
      </c>
      <c r="AE115" s="42">
        <f>_xll.SRS1Splines.Functions25.OneWay_Spline($C$56:$C$60,AE$56:AE$60,$C115)</f>
        <v>0.35102907557490798</v>
      </c>
      <c r="AF115" s="42">
        <f>_xll.SRS1Splines.Functions25.OneWay_Spline($C$56:$C$60,AF$56:AF$60,$C115)</f>
        <v>0.72690744841740595</v>
      </c>
      <c r="AG115" s="42">
        <f>_xll.SRS1Splines.Functions25.OneWay_Spline($C$56:$C$60,AG$56:AG$60,$C115)</f>
        <v>54.078189846802701</v>
      </c>
      <c r="AH115" s="42">
        <f>_xll.SRS1Splines.Functions25.OneWay_Spline($C$56:$C$60,AH$56:AH$60,$C115)</f>
        <v>4.9703553669698497</v>
      </c>
      <c r="AI115" s="42">
        <f>_xll.SRS1Splines.Functions25.OneWay_Spline($C$56:$C$60,AI$56:AI$60,$C115)</f>
        <v>0.32772852683290998</v>
      </c>
      <c r="AJ115" s="42">
        <f>_xll.SRS1Splines.Functions25.OneWay_Spline($C$56:$C$60,AJ$56:AJ$60,$C115)</f>
        <v>0.41867864475365801</v>
      </c>
      <c r="AK115" s="42">
        <f>_xll.SRS1Splines.Functions25.OneWay_Spline($C$62:$C$65,AK$62:AK$65,$C115)</f>
        <v>3.0580267089283999</v>
      </c>
    </row>
    <row r="116" spans="1:37">
      <c r="C116" s="42">
        <f t="shared" si="30"/>
        <v>6.75</v>
      </c>
      <c r="D116" s="42">
        <f>_xll.SRS1Splines.Functions25.OneWay_Spline($C$56:$C$60,$D$56:$D$60,C116)</f>
        <v>2.64073748463509E-2</v>
      </c>
      <c r="E116" s="42">
        <f>_xll.SRS1Splines.Functions25.OneWay_Spline($C$56:$C$60,E$56:E$60,$C116)</f>
        <v>0.58864657640268903</v>
      </c>
      <c r="F116" s="42">
        <f>_xll.SRS1Splines.Functions25.OneWay_Spline($C$56:$C$60,F$56:F$60,$C116)</f>
        <v>0.37408501067461197</v>
      </c>
      <c r="G116" s="42">
        <f>_xll.SRS1Splines.Functions25.OneWay_Spline($C$56:$C$60,G$56:G$60,$C116)</f>
        <v>0.31638181839061602</v>
      </c>
      <c r="H116" s="42">
        <f>_xll.SRS1Splines.Functions25.OneWay_Spline($C$56:$C$60,H$56:H$60,$C116)</f>
        <v>0.66223131663582901</v>
      </c>
      <c r="I116" s="42">
        <f>_xll.SRS1Splines.Functions25.OneWay_Spline($C$56:$C$60,I$56:I$60,$C116)</f>
        <v>35.911276373176896</v>
      </c>
      <c r="J116" s="42">
        <f>_xll.SRS1Splines.Functions25.OneWay_Spline($C$56:$C$60,J$56:J$60,$C116)</f>
        <v>4.5725180501691902</v>
      </c>
      <c r="K116" s="42">
        <f>_xll.SRS1Splines.Functions25.OneWay_Spline($C$56:$C$60,K$56:K$60,$C116)</f>
        <v>0.292840625810803</v>
      </c>
      <c r="L116" s="42">
        <f>_xll.SRS1Splines.Functions25.OneWay_Spline($C$56:$C$60,L$56:L$60,$C116)</f>
        <v>0.41181474224832898</v>
      </c>
      <c r="M116" s="42">
        <f>_xll.SRS1Splines.Functions25.OneWay_Spline(($C$62:$C$65),M$62:M$65,$C116)</f>
        <v>1.72219412303388</v>
      </c>
      <c r="O116" s="42">
        <f t="shared" si="31"/>
        <v>6.75</v>
      </c>
      <c r="P116" s="42">
        <f>_xll.SRS1Splines.Functions25.OneWay_Spline($C$56:$C$60,P$56:P$60,O116)</f>
        <v>2.23945160248873E-2</v>
      </c>
      <c r="Q116" s="42">
        <f>_xll.SRS1Splines.Functions25.OneWay_Spline($C$56:$C$60,Q$56:Q$60,$C116)</f>
        <v>0.48284002061137299</v>
      </c>
      <c r="R116" s="42">
        <f>_xll.SRS1Splines.Functions25.OneWay_Spline($C$56:$C$60,R$56:R$60,$C116)</f>
        <v>0.203577150371204</v>
      </c>
      <c r="S116" s="42">
        <f>_xll.SRS1Splines.Functions25.OneWay_Spline($C$56:$C$60,S$56:S$60,$C116)</f>
        <v>0.27531474586987398</v>
      </c>
      <c r="T116" s="42">
        <f>_xll.SRS1Splines.Functions25.OneWay_Spline($C$56:$C$60,T$56:T$60,$C116)</f>
        <v>0.595937933665868</v>
      </c>
      <c r="U116" s="42">
        <f>_xll.SRS1Splines.Functions25.OneWay_Spline($C$56:$C$60,U$56:U$60,$C116)</f>
        <v>18.5372606923078</v>
      </c>
      <c r="V116" s="42">
        <f>_xll.SRS1Splines.Functions25.OneWay_Spline($C$56:$C$60,V$56:V$60,$C116)</f>
        <v>4.1644244978945402</v>
      </c>
      <c r="W116" s="42">
        <f>_xll.SRS1Splines.Functions25.OneWay_Spline($C$56:$C$60,W$56:W$60,$C116)</f>
        <v>0.26012001551852698</v>
      </c>
      <c r="X116" s="42">
        <f>_xll.SRS1Splines.Functions25.OneWay_Spline($C$56:$C$60,X$56:X$60,$C116)</f>
        <v>0.398015263476166</v>
      </c>
      <c r="Y116" s="42">
        <f>_xll.SRS1Splines.Functions25.OneWay_Spline($C$62:$C$65,Y$62:Y$65,$C116)</f>
        <v>0.41472627991606598</v>
      </c>
      <c r="AA116" s="42">
        <f t="shared" si="32"/>
        <v>6.75</v>
      </c>
      <c r="AB116" s="42">
        <f>_xll.SRS1Splines.Functions25.OneWay_Spline($C$56:$C$60,AB$56:AB$60,AA116)</f>
        <v>3.0420233667814399E-2</v>
      </c>
      <c r="AC116" s="42">
        <f>_xll.SRS1Splines.Functions25.OneWay_Spline($C$56:$C$60,AC$56:AC$60,$C116)</f>
        <v>0.69445313219400495</v>
      </c>
      <c r="AD116" s="42">
        <f>_xll.SRS1Splines.Functions25.OneWay_Spline($C$56:$C$60,AD$56:AD$60,$C116)</f>
        <v>0.53320690212685395</v>
      </c>
      <c r="AE116" s="42">
        <f>_xll.SRS1Splines.Functions25.OneWay_Spline($C$56:$C$60,AE$56:AE$60,$C116)</f>
        <v>0.35744889091135901</v>
      </c>
      <c r="AF116" s="42">
        <f>_xll.SRS1Splines.Functions25.OneWay_Spline($C$56:$C$60,AF$56:AF$60,$C116)</f>
        <v>0.72700487318779095</v>
      </c>
      <c r="AG116" s="42">
        <f>_xll.SRS1Splines.Functions25.OneWay_Spline($C$56:$C$60,AG$56:AG$60,$C116)</f>
        <v>53.964708348791397</v>
      </c>
      <c r="AH116" s="42">
        <f>_xll.SRS1Splines.Functions25.OneWay_Spline($C$56:$C$60,AH$56:AH$60,$C116)</f>
        <v>4.9806116024438296</v>
      </c>
      <c r="AI116" s="42">
        <f>_xll.SRS1Splines.Functions25.OneWay_Spline($C$56:$C$60,AI$56:AI$60,$C116)</f>
        <v>0.32556123610307802</v>
      </c>
      <c r="AJ116" s="42">
        <f>_xll.SRS1Splines.Functions25.OneWay_Spline($C$56:$C$60,AJ$56:AJ$60,$C116)</f>
        <v>0.41919534314415702</v>
      </c>
      <c r="AK116" s="42">
        <f>_xll.SRS1Splines.Functions25.OneWay_Spline($C$62:$C$65,AK$62:AK$65,$C116)</f>
        <v>3.0296619661516901</v>
      </c>
    </row>
    <row r="117" spans="1:37">
      <c r="C117" s="42">
        <f t="shared" si="30"/>
        <v>7</v>
      </c>
      <c r="D117" s="42">
        <f>_xll.SRS1Splines.Functions25.OneWay_Spline($C$56:$C$60,$D$56:$D$60,C117)</f>
        <v>2.4514348889043198E-2</v>
      </c>
      <c r="E117" s="42">
        <f>_xll.SRS1Splines.Functions25.OneWay_Spline($C$56:$C$60,E$56:E$60,$C117)</f>
        <v>0.57275207826501795</v>
      </c>
      <c r="F117" s="42">
        <f>_xll.SRS1Splines.Functions25.OneWay_Spline($C$56:$C$60,F$56:F$60,$C117)</f>
        <v>0.37533786803907299</v>
      </c>
      <c r="G117" s="42">
        <f>_xll.SRS1Splines.Functions25.OneWay_Spline($C$56:$C$60,G$56:G$60,$C117)</f>
        <v>0.32165251838077102</v>
      </c>
      <c r="H117" s="42">
        <f>_xll.SRS1Splines.Functions25.OneWay_Spline($C$56:$C$60,H$56:H$60,$C117)</f>
        <v>0.65405638514702702</v>
      </c>
      <c r="I117" s="42">
        <f>_xll.SRS1Splines.Functions25.OneWay_Spline($C$56:$C$60,I$56:I$60,$C117)</f>
        <v>35.889082595748398</v>
      </c>
      <c r="J117" s="42">
        <f>_xll.SRS1Splines.Functions25.OneWay_Spline($C$56:$C$60,J$56:J$60,$C117)</f>
        <v>4.5873220454835</v>
      </c>
      <c r="K117" s="42">
        <f>_xll.SRS1Splines.Functions25.OneWay_Spline($C$56:$C$60,K$56:K$60,$C117)</f>
        <v>0.29182379781939199</v>
      </c>
      <c r="L117" s="42">
        <f>_xll.SRS1Splines.Functions25.OneWay_Spline($C$56:$C$60,L$56:L$60,$C117)</f>
        <v>0.41188840455030401</v>
      </c>
      <c r="M117" s="42">
        <f>_xll.SRS1Splines.Functions25.OneWay_Spline(($C$62:$C$65),M$62:M$65,$C117)</f>
        <v>1.71031786350526</v>
      </c>
      <c r="O117" s="42">
        <f t="shared" si="31"/>
        <v>7</v>
      </c>
      <c r="P117" s="42">
        <f>_xll.SRS1Splines.Functions25.OneWay_Spline($C$56:$C$60,P$56:P$60,O117)</f>
        <v>2.04869266751041E-2</v>
      </c>
      <c r="Q117" s="42">
        <f>_xll.SRS1Splines.Functions25.OneWay_Spline($C$56:$C$60,Q$56:Q$60,$C117)</f>
        <v>0.47243492979662</v>
      </c>
      <c r="R117" s="42">
        <f>_xll.SRS1Splines.Functions25.OneWay_Spline($C$56:$C$60,R$56:R$60,$C117)</f>
        <v>0.20710468281753899</v>
      </c>
      <c r="S117" s="42">
        <f>_xll.SRS1Splines.Functions25.OneWay_Spline($C$56:$C$60,S$56:S$60,$C117)</f>
        <v>0.276868404379154</v>
      </c>
      <c r="T117" s="42">
        <f>_xll.SRS1Splines.Functions25.OneWay_Spline($C$56:$C$60,T$56:T$60,$C117)</f>
        <v>0.57910094683633895</v>
      </c>
      <c r="U117" s="42">
        <f>_xll.SRS1Splines.Functions25.OneWay_Spline($C$56:$C$60,U$56:U$60,$C117)</f>
        <v>18.808535610377</v>
      </c>
      <c r="V117" s="42">
        <f>_xll.SRS1Splines.Functions25.OneWay_Spline($C$56:$C$60,V$56:V$60,$C117)</f>
        <v>4.1796737588595896</v>
      </c>
      <c r="W117" s="42">
        <f>_xll.SRS1Splines.Functions25.OneWay_Spline($C$56:$C$60,W$56:W$60,$C117)</f>
        <v>0.26009311021147702</v>
      </c>
      <c r="X117" s="42">
        <f>_xll.SRS1Splines.Functions25.OneWay_Spline($C$56:$C$60,X$56:X$60,$C117)</f>
        <v>0.39595793082349501</v>
      </c>
      <c r="Y117" s="42">
        <f>_xll.SRS1Splines.Functions25.OneWay_Spline($C$62:$C$65,Y$62:Y$65,$C117)</f>
        <v>0.429866573433556</v>
      </c>
      <c r="AA117" s="42">
        <f t="shared" si="32"/>
        <v>7</v>
      </c>
      <c r="AB117" s="42">
        <f>_xll.SRS1Splines.Functions25.OneWay_Spline($C$56:$C$60,AB$56:AB$60,AA117)</f>
        <v>2.85417711029823E-2</v>
      </c>
      <c r="AC117" s="42">
        <f>_xll.SRS1Splines.Functions25.OneWay_Spline($C$56:$C$60,AC$56:AC$60,$C117)</f>
        <v>0.67306922673341496</v>
      </c>
      <c r="AD117" s="42">
        <f>_xll.SRS1Splines.Functions25.OneWay_Spline($C$56:$C$60,AD$56:AD$60,$C117)</f>
        <v>0.52955755313609498</v>
      </c>
      <c r="AE117" s="42">
        <f>_xll.SRS1Splines.Functions25.OneWay_Spline($C$56:$C$60,AE$56:AE$60,$C117)</f>
        <v>0.36643663238238899</v>
      </c>
      <c r="AF117" s="42">
        <f>_xll.SRS1Splines.Functions25.OneWay_Spline($C$56:$C$60,AF$56:AF$60,$C117)</f>
        <v>0.72714126786632904</v>
      </c>
      <c r="AG117" s="42">
        <f>_xll.SRS1Splines.Functions25.OneWay_Spline($C$56:$C$60,AG$56:AG$60,$C117)</f>
        <v>53.805834251575497</v>
      </c>
      <c r="AH117" s="42">
        <f>_xll.SRS1Splines.Functions25.OneWay_Spline($C$56:$C$60,AH$56:AH$60,$C117)</f>
        <v>4.9949703321074104</v>
      </c>
      <c r="AI117" s="42">
        <f>_xll.SRS1Splines.Functions25.OneWay_Spline($C$56:$C$60,AI$56:AI$60,$C117)</f>
        <v>0.32355448542730803</v>
      </c>
      <c r="AJ117" s="42">
        <f>_xll.SRS1Splines.Functions25.OneWay_Spline($C$56:$C$60,AJ$56:AJ$60,$C117)</f>
        <v>0.41991872089085602</v>
      </c>
      <c r="AK117" s="42">
        <f>_xll.SRS1Splines.Functions25.OneWay_Spline($C$62:$C$65,AK$62:AK$65,$C117)</f>
        <v>2.9907691535769598</v>
      </c>
    </row>
    <row r="118" spans="1:37">
      <c r="C118" s="42">
        <f>C117+0.25</f>
        <v>7.25</v>
      </c>
      <c r="D118" s="42">
        <f>_xll.SRS1Splines.Functions25.OneWay_Spline($C$56:$C$60,$D$56:$D$60,C118)</f>
        <v>2.2772765008320098E-2</v>
      </c>
      <c r="E118" s="42">
        <f>_xll.SRS1Splines.Functions25.OneWay_Spline($C$56:$C$60,E$56:E$60,$C118)</f>
        <v>0.55593297661746</v>
      </c>
      <c r="F118" s="42">
        <f>_xll.SRS1Splines.Functions25.OneWay_Spline($C$56:$C$60,F$56:F$60,$C118)</f>
        <v>0.376948684650523</v>
      </c>
      <c r="G118" s="42">
        <f>_xll.SRS1Splines.Functions25.OneWay_Spline($C$56:$C$60,G$56:G$60,$C118)</f>
        <v>0.328429132653828</v>
      </c>
      <c r="H118" s="42">
        <f>_xll.SRS1Splines.Functions25.OneWay_Spline($C$56:$C$60,H$56:H$60,$C118)</f>
        <v>0.646535448177328</v>
      </c>
      <c r="I118" s="42">
        <f>_xll.SRS1Splines.Functions25.OneWay_Spline($C$56:$C$60,I$56:I$60,$C118)</f>
        <v>35.860547739054503</v>
      </c>
      <c r="J118" s="42">
        <f>_xll.SRS1Splines.Functions25.OneWay_Spline($C$56:$C$60,J$56:J$60,$C118)</f>
        <v>4.6063557537447597</v>
      </c>
      <c r="K118" s="42">
        <f>_xll.SRS1Splines.Functions25.OneWay_Spline($C$56:$C$60,K$56:K$60,$C118)</f>
        <v>0.29088831606729498</v>
      </c>
      <c r="L118" s="42">
        <f>_xll.SRS1Splines.Functions25.OneWay_Spline($C$56:$C$60,L$56:L$60,$C118)</f>
        <v>0.411983113224273</v>
      </c>
      <c r="M118" s="42">
        <f>_xll.SRS1Splines.Functions25.OneWay_Spline(($C$62:$C$65),M$62:M$65,$C118)</f>
        <v>1.6954639822125801</v>
      </c>
      <c r="O118" s="42">
        <f>O117+0.25</f>
        <v>7.25</v>
      </c>
      <c r="P118" s="42">
        <f>_xll.SRS1Splines.Functions25.OneWay_Spline($C$56:$C$60,P$56:P$60,O118)</f>
        <v>1.8731944473303501E-2</v>
      </c>
      <c r="Q118" s="42">
        <f>_xll.SRS1Splines.Functions25.OneWay_Spline($C$56:$C$60,Q$56:Q$60,$C118)</f>
        <v>0.46109877213900602</v>
      </c>
      <c r="R118" s="42">
        <f>_xll.SRS1Splines.Functions25.OneWay_Spline($C$56:$C$60,R$56:R$60,$C118)</f>
        <v>0.21164008167711201</v>
      </c>
      <c r="S118" s="42">
        <f>_xll.SRS1Splines.Functions25.OneWay_Spline($C$56:$C$60,S$56:S$60,$C118)</f>
        <v>0.27886596531965602</v>
      </c>
      <c r="T118" s="42">
        <f>_xll.SRS1Splines.Functions25.OneWay_Spline($C$56:$C$60,T$56:T$60,$C118)</f>
        <v>0.56361091895317295</v>
      </c>
      <c r="U118" s="42">
        <f>_xll.SRS1Splines.Functions25.OneWay_Spline($C$56:$C$60,U$56:U$60,$C118)</f>
        <v>19.0776791078512</v>
      </c>
      <c r="V118" s="42">
        <f>_xll.SRS1Splines.Functions25.OneWay_Spline($C$56:$C$60,V$56:V$60,$C118)</f>
        <v>4.1992799515289496</v>
      </c>
      <c r="W118" s="42">
        <f>_xll.SRS1Splines.Functions25.OneWay_Spline($C$56:$C$60,W$56:W$60,$C118)</f>
        <v>0.26006835732899097</v>
      </c>
      <c r="X118" s="42">
        <f>_xll.SRS1Splines.Functions25.OneWay_Spline($C$56:$C$60,X$56:X$60,$C118)</f>
        <v>0.39406518478303798</v>
      </c>
      <c r="Y118" s="42">
        <f>_xll.SRS1Splines.Functions25.OneWay_Spline($C$62:$C$65,Y$62:Y$65,$C118)</f>
        <v>0.44910786977132999</v>
      </c>
      <c r="AA118" s="42">
        <f>AA117+0.25</f>
        <v>7.25</v>
      </c>
      <c r="AB118" s="42">
        <f>_xll.SRS1Splines.Functions25.OneWay_Spline($C$56:$C$60,AB$56:AB$60,AA118)</f>
        <v>2.68135855433368E-2</v>
      </c>
      <c r="AC118" s="42">
        <f>_xll.SRS1Splines.Functions25.OneWay_Spline($C$56:$C$60,AC$56:AC$60,$C118)</f>
        <v>0.65076718109591303</v>
      </c>
      <c r="AD118" s="42">
        <f>_xll.SRS1Splines.Functions25.OneWay_Spline($C$56:$C$60,AD$56:AD$60,$C118)</f>
        <v>0.52620015206459703</v>
      </c>
      <c r="AE118" s="42">
        <f>_xll.SRS1Splines.Functions25.OneWay_Spline($C$56:$C$60,AE$56:AE$60,$C118)</f>
        <v>0.37799229998799999</v>
      </c>
      <c r="AF118" s="42">
        <f>_xll.SRS1Splines.Functions25.OneWay_Spline($C$56:$C$60,AF$56:AF$60,$C118)</f>
        <v>0.72731663245302203</v>
      </c>
      <c r="AG118" s="42">
        <f>_xll.SRS1Splines.Functions25.OneWay_Spline($C$56:$C$60,AG$56:AG$60,$C118)</f>
        <v>53.6015675551551</v>
      </c>
      <c r="AH118" s="42">
        <f>_xll.SRS1Splines.Functions25.OneWay_Spline($C$56:$C$60,AH$56:AH$60,$C118)</f>
        <v>5.0134315559605698</v>
      </c>
      <c r="AI118" s="42">
        <f>_xll.SRS1Splines.Functions25.OneWay_Spline($C$56:$C$60,AI$56:AI$60,$C118)</f>
        <v>0.32170827480559899</v>
      </c>
      <c r="AJ118" s="42">
        <f>_xll.SRS1Splines.Functions25.OneWay_Spline($C$56:$C$60,AJ$56:AJ$60,$C118)</f>
        <v>0.42084877799375497</v>
      </c>
      <c r="AK118" s="42">
        <f>_xll.SRS1Splines.Functions25.OneWay_Spline($C$62:$C$65,AK$62:AK$65,$C118)</f>
        <v>2.94182009465383</v>
      </c>
    </row>
    <row r="119" spans="1:37">
      <c r="C119" s="42">
        <f t="shared" ref="C119:C133" si="33">C118+0.25</f>
        <v>7.5</v>
      </c>
      <c r="D119" s="42">
        <f>_xll.SRS1Splines.Functions25.OneWay_Spline($C$56:$C$60,$D$56:$D$60,C119)</f>
        <v>2.11826232041817E-2</v>
      </c>
      <c r="E119" s="42">
        <f>_xll.SRS1Splines.Functions25.OneWay_Spline($C$56:$C$60,E$56:E$60,$C119)</f>
        <v>0.53821694110908103</v>
      </c>
      <c r="F119" s="42">
        <f>_xll.SRS1Splines.Functions25.OneWay_Spline($C$56:$C$60,F$56:F$60,$C119)</f>
        <v>0.37891746050896202</v>
      </c>
      <c r="G119" s="42">
        <f>_xll.SRS1Splines.Functions25.OneWay_Spline($C$56:$C$60,G$56:G$60,$C119)</f>
        <v>0.33671166120978602</v>
      </c>
      <c r="H119" s="42">
        <f>_xll.SRS1Splines.Functions25.OneWay_Spline($C$56:$C$60,H$56:H$60,$C119)</f>
        <v>0.63966850572673395</v>
      </c>
      <c r="I119" s="42">
        <f>_xll.SRS1Splines.Functions25.OneWay_Spline($C$56:$C$60,I$56:I$60,$C119)</f>
        <v>35.825671803095403</v>
      </c>
      <c r="J119" s="42">
        <f>_xll.SRS1Splines.Functions25.OneWay_Spline($C$56:$C$60,J$56:J$60,$C119)</f>
        <v>4.6296191749529703</v>
      </c>
      <c r="K119" s="42">
        <f>_xll.SRS1Splines.Functions25.OneWay_Spline($C$56:$C$60,K$56:K$60,$C119)</f>
        <v>0.29003418055451002</v>
      </c>
      <c r="L119" s="42">
        <f>_xll.SRS1Splines.Functions25.OneWay_Spline($C$56:$C$60,L$56:L$60,$C119)</f>
        <v>0.41209886827023401</v>
      </c>
      <c r="M119" s="42">
        <f>_xll.SRS1Splines.Functions25.OneWay_Spline(($C$62:$C$65),M$62:M$65,$C119)</f>
        <v>1.6778181706479001</v>
      </c>
      <c r="O119" s="42">
        <f t="shared" ref="O119:O133" si="34">O118+0.25</f>
        <v>7.5</v>
      </c>
      <c r="P119" s="42">
        <f>_xll.SRS1Splines.Functions25.OneWay_Spline($C$56:$C$60,P$56:P$60,O119)</f>
        <v>1.71295694194856E-2</v>
      </c>
      <c r="Q119" s="42">
        <f>_xll.SRS1Splines.Functions25.OneWay_Spline($C$56:$C$60,Q$56:Q$60,$C119)</f>
        <v>0.44888597442110501</v>
      </c>
      <c r="R119" s="42">
        <f>_xll.SRS1Splines.Functions25.OneWay_Spline($C$56:$C$60,R$56:R$60,$C119)</f>
        <v>0.217183346949923</v>
      </c>
      <c r="S119" s="42">
        <f>_xll.SRS1Splines.Functions25.OneWay_Spline($C$56:$C$60,S$56:S$60,$C119)</f>
        <v>0.28130742869138098</v>
      </c>
      <c r="T119" s="42">
        <f>_xll.SRS1Splines.Functions25.OneWay_Spline($C$56:$C$60,T$56:T$60,$C119)</f>
        <v>0.549467850016369</v>
      </c>
      <c r="U119" s="42">
        <f>_xll.SRS1Splines.Functions25.OneWay_Spline($C$56:$C$60,U$56:U$60,$C119)</f>
        <v>19.344691184730198</v>
      </c>
      <c r="V119" s="42">
        <f>_xll.SRS1Splines.Functions25.OneWay_Spline($C$56:$C$60,V$56:V$60,$C119)</f>
        <v>4.2232430759025998</v>
      </c>
      <c r="W119" s="42">
        <f>_xll.SRS1Splines.Functions25.OneWay_Spline($C$56:$C$60,W$56:W$60,$C119)</f>
        <v>0.26004575687106901</v>
      </c>
      <c r="X119" s="42">
        <f>_xll.SRS1Splines.Functions25.OneWay_Spline($C$56:$C$60,X$56:X$60,$C119)</f>
        <v>0.39233702535479498</v>
      </c>
      <c r="Y119" s="42">
        <f>_xll.SRS1Splines.Functions25.OneWay_Spline($C$62:$C$65,Y$62:Y$65,$C119)</f>
        <v>0.47234972846387502</v>
      </c>
      <c r="AA119" s="42">
        <f t="shared" ref="AA119:AA133" si="35">AA118+0.25</f>
        <v>7.5</v>
      </c>
      <c r="AB119" s="42">
        <f>_xll.SRS1Splines.Functions25.OneWay_Spline($C$56:$C$60,AB$56:AB$60,AA119)</f>
        <v>2.5235676988877801E-2</v>
      </c>
      <c r="AC119" s="42">
        <f>_xll.SRS1Splines.Functions25.OneWay_Spline($C$56:$C$60,AC$56:AC$60,$C119)</f>
        <v>0.62754790779705605</v>
      </c>
      <c r="AD119" s="42">
        <f>_xll.SRS1Splines.Functions25.OneWay_Spline($C$56:$C$60,AD$56:AD$60,$C119)</f>
        <v>0.52313469891235997</v>
      </c>
      <c r="AE119" s="42">
        <f>_xll.SRS1Splines.Functions25.OneWay_Spline($C$56:$C$60,AE$56:AE$60,$C119)</f>
        <v>0.392115893728191</v>
      </c>
      <c r="AF119" s="42">
        <f>_xll.SRS1Splines.Functions25.OneWay_Spline($C$56:$C$60,AF$56:AF$60,$C119)</f>
        <v>0.72753096694786801</v>
      </c>
      <c r="AG119" s="42">
        <f>_xll.SRS1Splines.Functions25.OneWay_Spline($C$56:$C$60,AG$56:AG$60,$C119)</f>
        <v>53.351908259530198</v>
      </c>
      <c r="AH119" s="42">
        <f>_xll.SRS1Splines.Functions25.OneWay_Spline($C$56:$C$60,AH$56:AH$60,$C119)</f>
        <v>5.03599527400333</v>
      </c>
      <c r="AI119" s="42">
        <f>_xll.SRS1Splines.Functions25.OneWay_Spline($C$56:$C$60,AI$56:AI$60,$C119)</f>
        <v>0.32002260423795198</v>
      </c>
      <c r="AJ119" s="42">
        <f>_xll.SRS1Splines.Functions25.OneWay_Spline($C$56:$C$60,AJ$56:AJ$60,$C119)</f>
        <v>0.42198551445285298</v>
      </c>
      <c r="AK119" s="42">
        <f>_xll.SRS1Splines.Functions25.OneWay_Spline($C$62:$C$65,AK$62:AK$65,$C119)</f>
        <v>2.8832866128319199</v>
      </c>
    </row>
    <row r="120" spans="1:37">
      <c r="C120" s="42">
        <f t="shared" si="33"/>
        <v>7.75</v>
      </c>
      <c r="D120" s="42">
        <f>_xll.SRS1Splines.Functions25.OneWay_Spline($C$56:$C$60,$D$56:$D$60,C120)</f>
        <v>1.97439234766279E-2</v>
      </c>
      <c r="E120" s="42">
        <f>_xll.SRS1Splines.Functions25.OneWay_Spline($C$56:$C$60,E$56:E$60,$C120)</f>
        <v>0.51963164138894702</v>
      </c>
      <c r="F120" s="42">
        <f>_xll.SRS1Splines.Functions25.OneWay_Spline($C$56:$C$60,F$56:F$60,$C120)</f>
        <v>0.38124419561438899</v>
      </c>
      <c r="G120" s="42">
        <f>_xll.SRS1Splines.Functions25.OneWay_Spline($C$56:$C$60,G$56:G$60,$C120)</f>
        <v>0.34650010404864601</v>
      </c>
      <c r="H120" s="42">
        <f>_xll.SRS1Splines.Functions25.OneWay_Spline($C$56:$C$60,H$56:H$60,$C120)</f>
        <v>0.63345555779524398</v>
      </c>
      <c r="I120" s="42">
        <f>_xll.SRS1Splines.Functions25.OneWay_Spline($C$56:$C$60,I$56:I$60,$C120)</f>
        <v>35.784454787870899</v>
      </c>
      <c r="J120" s="42">
        <f>_xll.SRS1Splines.Functions25.OneWay_Spline($C$56:$C$60,J$56:J$60,$C120)</f>
        <v>4.6571123091081201</v>
      </c>
      <c r="K120" s="42">
        <f>_xll.SRS1Splines.Functions25.OneWay_Spline($C$56:$C$60,K$56:K$60,$C120)</f>
        <v>0.28926139128103801</v>
      </c>
      <c r="L120" s="42">
        <f>_xll.SRS1Splines.Functions25.OneWay_Spline($C$56:$C$60,L$56:L$60,$C120)</f>
        <v>0.41223566968818798</v>
      </c>
      <c r="M120" s="42">
        <f>_xll.SRS1Splines.Functions25.OneWay_Spline(($C$62:$C$65),M$62:M$65,$C120)</f>
        <v>1.6575661203032599</v>
      </c>
      <c r="O120" s="42">
        <f t="shared" si="34"/>
        <v>7.75</v>
      </c>
      <c r="P120" s="42">
        <f>_xll.SRS1Splines.Functions25.OneWay_Spline($C$56:$C$60,P$56:P$60,O120)</f>
        <v>1.56798015136503E-2</v>
      </c>
      <c r="Q120" s="42">
        <f>_xll.SRS1Splines.Functions25.OneWay_Spline($C$56:$C$60,Q$56:Q$60,$C120)</f>
        <v>0.43585096342549001</v>
      </c>
      <c r="R120" s="42">
        <f>_xll.SRS1Splines.Functions25.OneWay_Spline($C$56:$C$60,R$56:R$60,$C120)</f>
        <v>0.22373447863597201</v>
      </c>
      <c r="S120" s="42">
        <f>_xll.SRS1Splines.Functions25.OneWay_Spline($C$56:$C$60,S$56:S$60,$C120)</f>
        <v>0.28419279449432799</v>
      </c>
      <c r="T120" s="42">
        <f>_xll.SRS1Splines.Functions25.OneWay_Spline($C$56:$C$60,T$56:T$60,$C120)</f>
        <v>0.53667174002592799</v>
      </c>
      <c r="U120" s="42">
        <f>_xll.SRS1Splines.Functions25.OneWay_Spline($C$56:$C$60,U$56:U$60,$C120)</f>
        <v>19.609571841014201</v>
      </c>
      <c r="V120" s="42">
        <f>_xll.SRS1Splines.Functions25.OneWay_Spline($C$56:$C$60,V$56:V$60,$C120)</f>
        <v>4.25156313198055</v>
      </c>
      <c r="W120" s="42">
        <f>_xll.SRS1Splines.Functions25.OneWay_Spline($C$56:$C$60,W$56:W$60,$C120)</f>
        <v>0.26002530883771102</v>
      </c>
      <c r="X120" s="42">
        <f>_xll.SRS1Splines.Functions25.OneWay_Spline($C$56:$C$60,X$56:X$60,$C120)</f>
        <v>0.390773452538765</v>
      </c>
      <c r="Y120" s="42">
        <f>_xll.SRS1Splines.Functions25.OneWay_Spline($C$62:$C$65,Y$62:Y$65,$C120)</f>
        <v>0.49949170904568202</v>
      </c>
      <c r="AA120" s="42">
        <f t="shared" si="35"/>
        <v>7.75</v>
      </c>
      <c r="AB120" s="42">
        <f>_xll.SRS1Splines.Functions25.OneWay_Spline($C$56:$C$60,AB$56:AB$60,AA120)</f>
        <v>2.3808045439605401E-2</v>
      </c>
      <c r="AC120" s="42">
        <f>_xll.SRS1Splines.Functions25.OneWay_Spline($C$56:$C$60,AC$56:AC$60,$C120)</f>
        <v>0.60341231935240403</v>
      </c>
      <c r="AD120" s="42">
        <f>_xll.SRS1Splines.Functions25.OneWay_Spline($C$56:$C$60,AD$56:AD$60,$C120)</f>
        <v>0.52036119367938305</v>
      </c>
      <c r="AE120" s="42">
        <f>_xll.SRS1Splines.Functions25.OneWay_Spline($C$56:$C$60,AE$56:AE$60,$C120)</f>
        <v>0.40880741360296302</v>
      </c>
      <c r="AF120" s="42">
        <f>_xll.SRS1Splines.Functions25.OneWay_Spline($C$56:$C$60,AF$56:AF$60,$C120)</f>
        <v>0.72778427135086798</v>
      </c>
      <c r="AG120" s="42">
        <f>_xll.SRS1Splines.Functions25.OneWay_Spline($C$56:$C$60,AG$56:AG$60,$C120)</f>
        <v>53.056856364700799</v>
      </c>
      <c r="AH120" s="42">
        <f>_xll.SRS1Splines.Functions25.OneWay_Spline($C$56:$C$60,AH$56:AH$60,$C120)</f>
        <v>5.0626614862356902</v>
      </c>
      <c r="AI120" s="42">
        <f>_xll.SRS1Splines.Functions25.OneWay_Spline($C$56:$C$60,AI$56:AI$60,$C120)</f>
        <v>0.31849747372436599</v>
      </c>
      <c r="AJ120" s="42">
        <f>_xll.SRS1Splines.Functions25.OneWay_Spline($C$56:$C$60,AJ$56:AJ$60,$C120)</f>
        <v>0.42332893026815099</v>
      </c>
      <c r="AK120" s="42">
        <f>_xll.SRS1Splines.Functions25.OneWay_Spline($C$62:$C$65,AK$62:AK$65,$C120)</f>
        <v>2.8156405315608302</v>
      </c>
    </row>
    <row r="121" spans="1:37">
      <c r="C121" s="42">
        <f t="shared" si="33"/>
        <v>8</v>
      </c>
      <c r="D121" s="42">
        <f>_xll.SRS1Splines.Functions25.OneWay_Spline($C$56:$C$60,$D$56:$D$60,C121)</f>
        <v>1.8456665825658601E-2</v>
      </c>
      <c r="E121" s="42">
        <f>_xll.SRS1Splines.Functions25.OneWay_Spline($C$56:$C$60,E$56:E$60,$C121)</f>
        <v>0.50020474710612295</v>
      </c>
      <c r="F121" s="42">
        <f>_xll.SRS1Splines.Functions25.OneWay_Spline($C$56:$C$60,F$56:F$60,$C121)</f>
        <v>0.38392888996680602</v>
      </c>
      <c r="G121" s="42">
        <f>_xll.SRS1Splines.Functions25.OneWay_Spline($C$56:$C$60,G$56:G$60,$C121)</f>
        <v>0.35779446117040598</v>
      </c>
      <c r="H121" s="42">
        <f>_xll.SRS1Splines.Functions25.OneWay_Spline($C$56:$C$60,H$56:H$60,$C121)</f>
        <v>0.62789660438285799</v>
      </c>
      <c r="I121" s="42">
        <f>_xll.SRS1Splines.Functions25.OneWay_Spline($C$56:$C$60,I$56:I$60,$C121)</f>
        <v>35.736896693381098</v>
      </c>
      <c r="J121" s="42">
        <f>_xll.SRS1Splines.Functions25.OneWay_Spline($C$56:$C$60,J$56:J$60,$C121)</f>
        <v>4.68883515621022</v>
      </c>
      <c r="K121" s="42">
        <f>_xll.SRS1Splines.Functions25.OneWay_Spline($C$56:$C$60,K$56:K$60,$C121)</f>
        <v>0.28856994824687898</v>
      </c>
      <c r="L121" s="42">
        <f>_xll.SRS1Splines.Functions25.OneWay_Spline($C$56:$C$60,L$56:L$60,$C121)</f>
        <v>0.41239351747813602</v>
      </c>
      <c r="M121" s="42">
        <f>_xll.SRS1Splines.Functions25.OneWay_Spline(($C$62:$C$65),M$62:M$65,$C121)</f>
        <v>1.63489352267072</v>
      </c>
      <c r="O121" s="42">
        <f t="shared" si="34"/>
        <v>8</v>
      </c>
      <c r="P121" s="42">
        <f>_xll.SRS1Splines.Functions25.OneWay_Spline($C$56:$C$60,P$56:P$60,O121)</f>
        <v>1.4382640755797701E-2</v>
      </c>
      <c r="Q121" s="42">
        <f>_xll.SRS1Splines.Functions25.OneWay_Spline($C$56:$C$60,Q$56:Q$60,$C121)</f>
        <v>0.42204816593473399</v>
      </c>
      <c r="R121" s="42">
        <f>_xll.SRS1Splines.Functions25.OneWay_Spline($C$56:$C$60,R$56:R$60,$C121)</f>
        <v>0.23129347673525999</v>
      </c>
      <c r="S121" s="42">
        <f>_xll.SRS1Splines.Functions25.OneWay_Spline($C$56:$C$60,S$56:S$60,$C121)</f>
        <v>0.28752206272849901</v>
      </c>
      <c r="T121" s="42">
        <f>_xll.SRS1Splines.Functions25.OneWay_Spline($C$56:$C$60,T$56:T$60,$C121)</f>
        <v>0.52522258898184804</v>
      </c>
      <c r="U121" s="42">
        <f>_xll.SRS1Splines.Functions25.OneWay_Spline($C$56:$C$60,U$56:U$60,$C121)</f>
        <v>19.872321076703098</v>
      </c>
      <c r="V121" s="42">
        <f>_xll.SRS1Splines.Functions25.OneWay_Spline($C$56:$C$60,V$56:V$60,$C121)</f>
        <v>4.2842401197628099</v>
      </c>
      <c r="W121" s="42">
        <f>_xll.SRS1Splines.Functions25.OneWay_Spline($C$56:$C$60,W$56:W$60,$C121)</f>
        <v>0.26000701322891601</v>
      </c>
      <c r="X121" s="42">
        <f>_xll.SRS1Splines.Functions25.OneWay_Spline($C$56:$C$60,X$56:X$60,$C121)</f>
        <v>0.38937446633494799</v>
      </c>
      <c r="Y121" s="42">
        <f>_xll.SRS1Splines.Functions25.OneWay_Spline($C$62:$C$65,Y$62:Y$65,$C121)</f>
        <v>0.530433371051239</v>
      </c>
      <c r="AA121" s="42">
        <f t="shared" si="35"/>
        <v>8</v>
      </c>
      <c r="AB121" s="42">
        <f>_xll.SRS1Splines.Functions25.OneWay_Spline($C$56:$C$60,AB$56:AB$60,AA121)</f>
        <v>2.2530690895519598E-2</v>
      </c>
      <c r="AC121" s="42">
        <f>_xll.SRS1Splines.Functions25.OneWay_Spline($C$56:$C$60,AC$56:AC$60,$C121)</f>
        <v>0.57836132827751296</v>
      </c>
      <c r="AD121" s="42">
        <f>_xll.SRS1Splines.Functions25.OneWay_Spline($C$56:$C$60,AD$56:AD$60,$C121)</f>
        <v>0.51787963636566703</v>
      </c>
      <c r="AE121" s="42">
        <f>_xll.SRS1Splines.Functions25.OneWay_Spline($C$56:$C$60,AE$56:AE$60,$C121)</f>
        <v>0.428066859612314</v>
      </c>
      <c r="AF121" s="42">
        <f>_xll.SRS1Splines.Functions25.OneWay_Spline($C$56:$C$60,AF$56:AF$60,$C121)</f>
        <v>0.72807654566202196</v>
      </c>
      <c r="AG121" s="42">
        <f>_xll.SRS1Splines.Functions25.OneWay_Spline($C$56:$C$60,AG$56:AG$60,$C121)</f>
        <v>52.716411870666803</v>
      </c>
      <c r="AH121" s="42">
        <f>_xll.SRS1Splines.Functions25.OneWay_Spline($C$56:$C$60,AH$56:AH$60,$C121)</f>
        <v>5.09343019265763</v>
      </c>
      <c r="AI121" s="42">
        <f>_xll.SRS1Splines.Functions25.OneWay_Spline($C$56:$C$60,AI$56:AI$60,$C121)</f>
        <v>0.31713288326484201</v>
      </c>
      <c r="AJ121" s="42">
        <f>_xll.SRS1Splines.Functions25.OneWay_Spline($C$56:$C$60,AJ$56:AJ$60,$C121)</f>
        <v>0.42487902543964801</v>
      </c>
      <c r="AK121" s="42">
        <f>_xll.SRS1Splines.Functions25.OneWay_Spline($C$62:$C$65,AK$62:AK$65,$C121)</f>
        <v>2.7393536742902</v>
      </c>
    </row>
    <row r="122" spans="1:37">
      <c r="C122" s="42">
        <f t="shared" si="33"/>
        <v>8.25</v>
      </c>
      <c r="D122" s="42">
        <f>_xll.SRS1Splines.Functions25.OneWay_Spline($C$56:$C$60,$D$56:$D$60,C122)</f>
        <v>1.7320850251274E-2</v>
      </c>
      <c r="E122" s="42">
        <f>_xll.SRS1Splines.Functions25.OneWay_Spline($C$56:$C$60,E$56:E$60,$C122)</f>
        <v>0.47996392790967601</v>
      </c>
      <c r="F122" s="42">
        <f>_xll.SRS1Splines.Functions25.OneWay_Spline($C$56:$C$60,F$56:F$60,$C122)</f>
        <v>0.386971543566211</v>
      </c>
      <c r="G122" s="42">
        <f>_xll.SRS1Splines.Functions25.OneWay_Spline($C$56:$C$60,G$56:G$60,$C122)</f>
        <v>0.37059473257506897</v>
      </c>
      <c r="H122" s="42">
        <f>_xll.SRS1Splines.Functions25.OneWay_Spline($C$56:$C$60,H$56:H$60,$C122)</f>
        <v>0.62299164548957697</v>
      </c>
      <c r="I122" s="42">
        <f>_xll.SRS1Splines.Functions25.OneWay_Spline($C$56:$C$60,I$56:I$60,$C122)</f>
        <v>35.682997519625999</v>
      </c>
      <c r="J122" s="42">
        <f>_xll.SRS1Splines.Functions25.OneWay_Spline($C$56:$C$60,J$56:J$60,$C122)</f>
        <v>4.7247877162592697</v>
      </c>
      <c r="K122" s="42">
        <f>_xll.SRS1Splines.Functions25.OneWay_Spline($C$56:$C$60,K$56:K$60,$C122)</f>
        <v>0.28795985145203301</v>
      </c>
      <c r="L122" s="42">
        <f>_xll.SRS1Splines.Functions25.OneWay_Spline($C$56:$C$60,L$56:L$60,$C122)</f>
        <v>0.41257241164007602</v>
      </c>
      <c r="M122" s="42">
        <f>_xll.SRS1Splines.Functions25.OneWay_Spline(($C$62:$C$65),M$62:M$65,$C122)</f>
        <v>1.60998606924233</v>
      </c>
      <c r="O122" s="42">
        <f t="shared" si="34"/>
        <v>8.25</v>
      </c>
      <c r="P122" s="42">
        <f>_xll.SRS1Splines.Functions25.OneWay_Spline($C$56:$C$60,P$56:P$60,O122)</f>
        <v>1.32380871459277E-2</v>
      </c>
      <c r="Q122" s="42">
        <f>_xll.SRS1Splines.Functions25.OneWay_Spline($C$56:$C$60,Q$56:Q$60,$C122)</f>
        <v>0.40753200873140899</v>
      </c>
      <c r="R122" s="42">
        <f>_xll.SRS1Splines.Functions25.OneWay_Spline($C$56:$C$60,R$56:R$60,$C122)</f>
        <v>0.23986034124778699</v>
      </c>
      <c r="S122" s="42">
        <f>_xll.SRS1Splines.Functions25.OneWay_Spline($C$56:$C$60,S$56:S$60,$C122)</f>
        <v>0.29129523339389202</v>
      </c>
      <c r="T122" s="42">
        <f>_xll.SRS1Splines.Functions25.OneWay_Spline($C$56:$C$60,T$56:T$60,$C122)</f>
        <v>0.51512039688413103</v>
      </c>
      <c r="U122" s="42">
        <f>_xll.SRS1Splines.Functions25.OneWay_Spline($C$56:$C$60,U$56:U$60,$C122)</f>
        <v>20.132938891797</v>
      </c>
      <c r="V122" s="42">
        <f>_xll.SRS1Splines.Functions25.OneWay_Spline($C$56:$C$60,V$56:V$60,$C122)</f>
        <v>4.32127403924936</v>
      </c>
      <c r="W122" s="42">
        <f>_xll.SRS1Splines.Functions25.OneWay_Spline($C$56:$C$60,W$56:W$60,$C122)</f>
        <v>0.25999087004468602</v>
      </c>
      <c r="X122" s="42">
        <f>_xll.SRS1Splines.Functions25.OneWay_Spline($C$56:$C$60,X$56:X$60,$C122)</f>
        <v>0.388140066743346</v>
      </c>
      <c r="Y122" s="42">
        <f>_xll.SRS1Splines.Functions25.OneWay_Spline($C$62:$C$65,Y$62:Y$65,$C122)</f>
        <v>0.56507427401503696</v>
      </c>
      <c r="AA122" s="42">
        <f t="shared" si="35"/>
        <v>8.25</v>
      </c>
      <c r="AB122" s="42">
        <f>_xll.SRS1Splines.Functions25.OneWay_Spline($C$56:$C$60,AB$56:AB$60,AA122)</f>
        <v>2.1403613356620398E-2</v>
      </c>
      <c r="AC122" s="42">
        <f>_xll.SRS1Splines.Functions25.OneWay_Spline($C$56:$C$60,AC$56:AC$60,$C122)</f>
        <v>0.55239584708794198</v>
      </c>
      <c r="AD122" s="42">
        <f>_xll.SRS1Splines.Functions25.OneWay_Spline($C$56:$C$60,AD$56:AD$60,$C122)</f>
        <v>0.51569002697121202</v>
      </c>
      <c r="AE122" s="42">
        <f>_xll.SRS1Splines.Functions25.OneWay_Spline($C$56:$C$60,AE$56:AE$60,$C122)</f>
        <v>0.44989423175624599</v>
      </c>
      <c r="AF122" s="42">
        <f>_xll.SRS1Splines.Functions25.OneWay_Spline($C$56:$C$60,AF$56:AF$60,$C122)</f>
        <v>0.72840778988133004</v>
      </c>
      <c r="AG122" s="42">
        <f>_xll.SRS1Splines.Functions25.OneWay_Spline($C$56:$C$60,AG$56:AG$60,$C122)</f>
        <v>52.330574777428303</v>
      </c>
      <c r="AH122" s="42">
        <f>_xll.SRS1Splines.Functions25.OneWay_Spline($C$56:$C$60,AH$56:AH$60,$C122)</f>
        <v>5.1283013932691697</v>
      </c>
      <c r="AI122" s="42">
        <f>_xll.SRS1Splines.Functions25.OneWay_Spline($C$56:$C$60,AI$56:AI$60,$C122)</f>
        <v>0.31592883285938</v>
      </c>
      <c r="AJ122" s="42">
        <f>_xll.SRS1Splines.Functions25.OneWay_Spline($C$56:$C$60,AJ$56:AJ$60,$C122)</f>
        <v>0.42663579996734502</v>
      </c>
      <c r="AK122" s="42">
        <f>_xll.SRS1Splines.Functions25.OneWay_Spline($C$62:$C$65,AK$62:AK$65,$C122)</f>
        <v>2.65489786446962</v>
      </c>
    </row>
    <row r="123" spans="1:37">
      <c r="C123" s="42">
        <f t="shared" si="33"/>
        <v>8.5</v>
      </c>
      <c r="D123" s="42">
        <f>_xll.SRS1Splines.Functions25.OneWay_Spline($C$56:$C$60,$D$56:$D$60,C123)</f>
        <v>1.6336476753474102E-2</v>
      </c>
      <c r="E123" s="42">
        <f>_xll.SRS1Splines.Functions25.OneWay_Spline($C$56:$C$60,E$56:E$60,$C123)</f>
        <v>0.45893685344866902</v>
      </c>
      <c r="F123" s="42">
        <f>_xll.SRS1Splines.Functions25.OneWay_Spline($C$56:$C$60,F$56:F$60,$C123)</f>
        <v>0.39037215641260498</v>
      </c>
      <c r="G123" s="42">
        <f>_xll.SRS1Splines.Functions25.OneWay_Spline($C$56:$C$60,G$56:G$60,$C123)</f>
        <v>0.38490091826263301</v>
      </c>
      <c r="H123" s="42">
        <f>_xll.SRS1Splines.Functions25.OneWay_Spline($C$56:$C$60,H$56:H$60,$C123)</f>
        <v>0.61874068111539904</v>
      </c>
      <c r="I123" s="42">
        <f>_xll.SRS1Splines.Functions25.OneWay_Spline($C$56:$C$60,I$56:I$60,$C123)</f>
        <v>35.622757266605703</v>
      </c>
      <c r="J123" s="42">
        <f>_xll.SRS1Splines.Functions25.OneWay_Spline($C$56:$C$60,J$56:J$60,$C123)</f>
        <v>4.7649699892552597</v>
      </c>
      <c r="K123" s="42">
        <f>_xll.SRS1Splines.Functions25.OneWay_Spline($C$56:$C$60,K$56:K$60,$C123)</f>
        <v>0.28743110089649998</v>
      </c>
      <c r="L123" s="42">
        <f>_xll.SRS1Splines.Functions25.OneWay_Spline($C$56:$C$60,L$56:L$60,$C123)</f>
        <v>0.41277235217400998</v>
      </c>
      <c r="M123" s="42">
        <f>_xll.SRS1Splines.Functions25.OneWay_Spline(($C$62:$C$65),M$62:M$65,$C123)</f>
        <v>1.58302945151014</v>
      </c>
      <c r="O123" s="42">
        <f t="shared" si="34"/>
        <v>8.5</v>
      </c>
      <c r="P123" s="42">
        <f>_xll.SRS1Splines.Functions25.OneWay_Spline($C$56:$C$60,P$56:P$60,O123)</f>
        <v>1.22461406840404E-2</v>
      </c>
      <c r="Q123" s="42">
        <f>_xll.SRS1Splines.Functions25.OneWay_Spline($C$56:$C$60,Q$56:Q$60,$C123)</f>
        <v>0.39235691859808802</v>
      </c>
      <c r="R123" s="42">
        <f>_xll.SRS1Splines.Functions25.OneWay_Spline($C$56:$C$60,R$56:R$60,$C123)</f>
        <v>0.24943507217355201</v>
      </c>
      <c r="S123" s="42">
        <f>_xll.SRS1Splines.Functions25.OneWay_Spline($C$56:$C$60,S$56:S$60,$C123)</f>
        <v>0.29551230649050803</v>
      </c>
      <c r="T123" s="42">
        <f>_xll.SRS1Splines.Functions25.OneWay_Spline($C$56:$C$60,T$56:T$60,$C123)</f>
        <v>0.50636516373277696</v>
      </c>
      <c r="U123" s="42">
        <f>_xll.SRS1Splines.Functions25.OneWay_Spline($C$56:$C$60,U$56:U$60,$C123)</f>
        <v>20.3914252862957</v>
      </c>
      <c r="V123" s="42">
        <f>_xll.SRS1Splines.Functions25.OneWay_Spline($C$56:$C$60,V$56:V$60,$C123)</f>
        <v>4.3626648904402199</v>
      </c>
      <c r="W123" s="42">
        <f>_xll.SRS1Splines.Functions25.OneWay_Spline($C$56:$C$60,W$56:W$60,$C123)</f>
        <v>0.25997687928502</v>
      </c>
      <c r="X123" s="42">
        <f>_xll.SRS1Splines.Functions25.OneWay_Spline($C$56:$C$60,X$56:X$60,$C123)</f>
        <v>0.38707025376395698</v>
      </c>
      <c r="Y123" s="42">
        <f>_xll.SRS1Splines.Functions25.OneWay_Spline($C$62:$C$65,Y$62:Y$65,$C123)</f>
        <v>0.60331397747156401</v>
      </c>
      <c r="AA123" s="42">
        <f t="shared" si="35"/>
        <v>8.5</v>
      </c>
      <c r="AB123" s="42">
        <f>_xll.SRS1Splines.Functions25.OneWay_Spline($C$56:$C$60,AB$56:AB$60,AA123)</f>
        <v>2.0426812822907699E-2</v>
      </c>
      <c r="AC123" s="42">
        <f>_xll.SRS1Splines.Functions25.OneWay_Spline($C$56:$C$60,AC$56:AC$60,$C123)</f>
        <v>0.52551678829924997</v>
      </c>
      <c r="AD123" s="42">
        <f>_xll.SRS1Splines.Functions25.OneWay_Spline($C$56:$C$60,AD$56:AD$60,$C123)</f>
        <v>0.51379236549601803</v>
      </c>
      <c r="AE123" s="42">
        <f>_xll.SRS1Splines.Functions25.OneWay_Spline($C$56:$C$60,AE$56:AE$60,$C123)</f>
        <v>0.47428953003475799</v>
      </c>
      <c r="AF123" s="42">
        <f>_xll.SRS1Splines.Functions25.OneWay_Spline($C$56:$C$60,AF$56:AF$60,$C123)</f>
        <v>0.728778004008791</v>
      </c>
      <c r="AG123" s="42">
        <f>_xll.SRS1Splines.Functions25.OneWay_Spline($C$56:$C$60,AG$56:AG$60,$C123)</f>
        <v>51.899345084985299</v>
      </c>
      <c r="AH123" s="42">
        <f>_xll.SRS1Splines.Functions25.OneWay_Spline($C$56:$C$60,AH$56:AH$60,$C123)</f>
        <v>5.1672750880703102</v>
      </c>
      <c r="AI123" s="42">
        <f>_xll.SRS1Splines.Functions25.OneWay_Spline($C$56:$C$60,AI$56:AI$60,$C123)</f>
        <v>0.31488532250798001</v>
      </c>
      <c r="AJ123" s="42">
        <f>_xll.SRS1Splines.Functions25.OneWay_Spline($C$56:$C$60,AJ$56:AJ$60,$C123)</f>
        <v>0.42859925385124198</v>
      </c>
      <c r="AK123" s="42">
        <f>_xll.SRS1Splines.Functions25.OneWay_Spline($C$62:$C$65,AK$62:AK$65,$C123)</f>
        <v>2.56274492554873</v>
      </c>
    </row>
    <row r="124" spans="1:37">
      <c r="A124" s="53" t="s">
        <v>69</v>
      </c>
      <c r="C124" s="42">
        <f t="shared" si="33"/>
        <v>8.75</v>
      </c>
      <c r="D124" s="42">
        <f>_xll.SRS1Splines.Functions25.OneWay_Spline($C$56:$C$60,$D$56:$D$60,C124)</f>
        <v>1.55035453322587E-2</v>
      </c>
      <c r="E124" s="42">
        <f>_xll.SRS1Splines.Functions25.OneWay_Spline($C$56:$C$60,E$56:E$60,$C124)</f>
        <v>0.43715119337217001</v>
      </c>
      <c r="F124" s="42">
        <f>_xll.SRS1Splines.Functions25.OneWay_Spline($C$56:$C$60,F$56:F$60,$C124)</f>
        <v>0.39413072850598801</v>
      </c>
      <c r="G124" s="42">
        <f>_xll.SRS1Splines.Functions25.OneWay_Spline($C$56:$C$60,G$56:G$60,$C124)</f>
        <v>0.40071301823309802</v>
      </c>
      <c r="H124" s="42">
        <f>_xll.SRS1Splines.Functions25.OneWay_Spline($C$56:$C$60,H$56:H$60,$C124)</f>
        <v>0.61514371126032596</v>
      </c>
      <c r="I124" s="42">
        <f>_xll.SRS1Splines.Functions25.OneWay_Spline($C$56:$C$60,I$56:I$60,$C124)</f>
        <v>35.556175934320002</v>
      </c>
      <c r="J124" s="42">
        <f>_xll.SRS1Splines.Functions25.OneWay_Spline($C$56:$C$60,J$56:J$60,$C124)</f>
        <v>4.8093819751981997</v>
      </c>
      <c r="K124" s="42">
        <f>_xll.SRS1Splines.Functions25.OneWay_Spline($C$56:$C$60,K$56:K$60,$C124)</f>
        <v>0.286983696580279</v>
      </c>
      <c r="L124" s="42">
        <f>_xll.SRS1Splines.Functions25.OneWay_Spline($C$56:$C$60,L$56:L$60,$C124)</f>
        <v>0.41299333907993602</v>
      </c>
      <c r="M124" s="42">
        <f>_xll.SRS1Splines.Functions25.OneWay_Spline(($C$62:$C$65),M$62:M$65,$C124)</f>
        <v>1.55420936096622</v>
      </c>
      <c r="O124" s="42">
        <f t="shared" si="34"/>
        <v>8.75</v>
      </c>
      <c r="P124" s="42">
        <f>_xll.SRS1Splines.Functions25.OneWay_Spline($C$56:$C$60,P$56:P$60,O124)</f>
        <v>1.14068013701358E-2</v>
      </c>
      <c r="Q124" s="42">
        <f>_xll.SRS1Splines.Functions25.OneWay_Spline($C$56:$C$60,Q$56:Q$60,$C124)</f>
        <v>0.37657732231734498</v>
      </c>
      <c r="R124" s="42">
        <f>_xll.SRS1Splines.Functions25.OneWay_Spline($C$56:$C$60,R$56:R$60,$C124)</f>
        <v>0.26001766951255501</v>
      </c>
      <c r="S124" s="42">
        <f>_xll.SRS1Splines.Functions25.OneWay_Spline($C$56:$C$60,S$56:S$60,$C124)</f>
        <v>0.30017328201834598</v>
      </c>
      <c r="T124" s="42">
        <f>_xll.SRS1Splines.Functions25.OneWay_Spline($C$56:$C$60,T$56:T$60,$C124)</f>
        <v>0.498956889527784</v>
      </c>
      <c r="U124" s="42">
        <f>_xll.SRS1Splines.Functions25.OneWay_Spline($C$56:$C$60,U$56:U$60,$C124)</f>
        <v>20.6477802601995</v>
      </c>
      <c r="V124" s="42">
        <f>_xll.SRS1Splines.Functions25.OneWay_Spline($C$56:$C$60,V$56:V$60,$C124)</f>
        <v>4.4084126733353797</v>
      </c>
      <c r="W124" s="42">
        <f>_xll.SRS1Splines.Functions25.OneWay_Spline($C$56:$C$60,W$56:W$60,$C124)</f>
        <v>0.25996504094991801</v>
      </c>
      <c r="X124" s="42">
        <f>_xll.SRS1Splines.Functions25.OneWay_Spline($C$56:$C$60,X$56:X$60,$C124)</f>
        <v>0.38616502739678199</v>
      </c>
      <c r="Y124" s="42">
        <f>_xll.SRS1Splines.Functions25.OneWay_Spline($C$62:$C$65,Y$62:Y$65,$C124)</f>
        <v>0.64505204095530899</v>
      </c>
      <c r="AA124" s="42">
        <f t="shared" si="35"/>
        <v>8.75</v>
      </c>
      <c r="AB124" s="42">
        <f>_xll.SRS1Splines.Functions25.OneWay_Spline($C$56:$C$60,AB$56:AB$60,AA124)</f>
        <v>1.9600289294381599E-2</v>
      </c>
      <c r="AC124" s="42">
        <f>_xll.SRS1Splines.Functions25.OneWay_Spline($C$56:$C$60,AC$56:AC$60,$C124)</f>
        <v>0.49772506442699499</v>
      </c>
      <c r="AD124" s="42">
        <f>_xll.SRS1Splines.Functions25.OneWay_Spline($C$56:$C$60,AD$56:AD$60,$C124)</f>
        <v>0.51218665194008395</v>
      </c>
      <c r="AE124" s="42">
        <f>_xll.SRS1Splines.Functions25.OneWay_Spline($C$56:$C$60,AE$56:AE$60,$C124)</f>
        <v>0.50125275444785</v>
      </c>
      <c r="AF124" s="42">
        <f>_xll.SRS1Splines.Functions25.OneWay_Spline($C$56:$C$60,AF$56:AF$60,$C124)</f>
        <v>0.72918718804440696</v>
      </c>
      <c r="AG124" s="42">
        <f>_xll.SRS1Splines.Functions25.OneWay_Spline($C$56:$C$60,AG$56:AG$60,$C124)</f>
        <v>51.422722793337698</v>
      </c>
      <c r="AH124" s="42">
        <f>_xll.SRS1Splines.Functions25.OneWay_Spline($C$56:$C$60,AH$56:AH$60,$C124)</f>
        <v>5.2103512770610303</v>
      </c>
      <c r="AI124" s="42">
        <f>_xll.SRS1Splines.Functions25.OneWay_Spline($C$56:$C$60,AI$56:AI$60,$C124)</f>
        <v>0.31400235221064099</v>
      </c>
      <c r="AJ124" s="42">
        <f>_xll.SRS1Splines.Functions25.OneWay_Spline($C$56:$C$60,AJ$56:AJ$60,$C124)</f>
        <v>0.430769387091339</v>
      </c>
      <c r="AK124" s="42">
        <f>_xll.SRS1Splines.Functions25.OneWay_Spline($C$62:$C$65,AK$62:AK$65,$C124)</f>
        <v>2.4633666809771202</v>
      </c>
    </row>
    <row r="125" spans="1:37">
      <c r="A125" s="53"/>
      <c r="C125" s="42">
        <f t="shared" si="33"/>
        <v>9</v>
      </c>
      <c r="D125" s="42">
        <f>_xll.SRS1Splines.Functions25.OneWay_Spline($C$56:$C$60,$D$56:$D$60,C125)</f>
        <v>1.48220559876279E-2</v>
      </c>
      <c r="E125" s="42">
        <f>_xll.SRS1Splines.Functions25.OneWay_Spline($C$56:$C$60,E$56:E$60,$C125)</f>
        <v>0.414634617329244</v>
      </c>
      <c r="F125" s="42">
        <f>_xll.SRS1Splines.Functions25.OneWay_Spline($C$56:$C$60,F$56:F$60,$C125)</f>
        <v>0.39824725984636</v>
      </c>
      <c r="G125" s="42">
        <f>_xll.SRS1Splines.Functions25.OneWay_Spline($C$56:$C$60,G$56:G$60,$C125)</f>
        <v>0.418031032486465</v>
      </c>
      <c r="H125" s="42">
        <f>_xll.SRS1Splines.Functions25.OneWay_Spline($C$56:$C$60,H$56:H$60,$C125)</f>
        <v>0.61220073592435698</v>
      </c>
      <c r="I125" s="42">
        <f>_xll.SRS1Splines.Functions25.OneWay_Spline($C$56:$C$60,I$56:I$60,$C125)</f>
        <v>35.483253522768997</v>
      </c>
      <c r="J125" s="42">
        <f>_xll.SRS1Splines.Functions25.OneWay_Spline($C$56:$C$60,J$56:J$60,$C125)</f>
        <v>4.8580236740880904</v>
      </c>
      <c r="K125" s="42">
        <f>_xll.SRS1Splines.Functions25.OneWay_Spline($C$56:$C$60,K$56:K$60,$C125)</f>
        <v>0.28661763850337202</v>
      </c>
      <c r="L125" s="42">
        <f>_xll.SRS1Splines.Functions25.OneWay_Spline($C$56:$C$60,L$56:L$60,$C125)</f>
        <v>0.41323537235785601</v>
      </c>
      <c r="M125" s="42">
        <f>_xll.SRS1Splines.Functions25.OneWay_Spline(($C$62:$C$65),M$62:M$65,$C125)</f>
        <v>1.5237114891026</v>
      </c>
      <c r="O125" s="42">
        <f t="shared" si="34"/>
        <v>9</v>
      </c>
      <c r="P125" s="42">
        <f>_xll.SRS1Splines.Functions25.OneWay_Spline($C$56:$C$60,P$56:P$60,O125)</f>
        <v>1.0720069204213801E-2</v>
      </c>
      <c r="Q125" s="42">
        <f>_xll.SRS1Splines.Functions25.OneWay_Spline($C$56:$C$60,Q$56:Q$60,$C125)</f>
        <v>0.36024764667175302</v>
      </c>
      <c r="R125" s="42">
        <f>_xll.SRS1Splines.Functions25.OneWay_Spline($C$56:$C$60,R$56:R$60,$C125)</f>
        <v>0.27160813326479599</v>
      </c>
      <c r="S125" s="42">
        <f>_xll.SRS1Splines.Functions25.OneWay_Spline($C$56:$C$60,S$56:S$60,$C125)</f>
        <v>0.30527815997740698</v>
      </c>
      <c r="T125" s="42">
        <f>_xll.SRS1Splines.Functions25.OneWay_Spline($C$56:$C$60,T$56:T$60,$C125)</f>
        <v>0.49289557426915398</v>
      </c>
      <c r="U125" s="42">
        <f>_xll.SRS1Splines.Functions25.OneWay_Spline($C$56:$C$60,U$56:U$60,$C125)</f>
        <v>20.902003813508099</v>
      </c>
      <c r="V125" s="42">
        <f>_xll.SRS1Splines.Functions25.OneWay_Spline($C$56:$C$60,V$56:V$60,$C125)</f>
        <v>4.4585173879348297</v>
      </c>
      <c r="W125" s="42">
        <f>_xll.SRS1Splines.Functions25.OneWay_Spline($C$56:$C$60,W$56:W$60,$C125)</f>
        <v>0.25995535503938</v>
      </c>
      <c r="X125" s="42">
        <f>_xll.SRS1Splines.Functions25.OneWay_Spline($C$56:$C$60,X$56:X$60,$C125)</f>
        <v>0.38542438764182002</v>
      </c>
      <c r="Y125" s="42">
        <f>_xll.SRS1Splines.Functions25.OneWay_Spline($C$62:$C$65,Y$62:Y$65,$C125)</f>
        <v>0.69018802400076196</v>
      </c>
      <c r="AA125" s="42">
        <f t="shared" si="35"/>
        <v>9</v>
      </c>
      <c r="AB125" s="42">
        <f>_xll.SRS1Splines.Functions25.OneWay_Spline($C$56:$C$60,AB$56:AB$60,AA125)</f>
        <v>1.8924042771042E-2</v>
      </c>
      <c r="AC125" s="42">
        <f>_xll.SRS1Splines.Functions25.OneWay_Spline($C$56:$C$60,AC$56:AC$60,$C125)</f>
        <v>0.46902158798673399</v>
      </c>
      <c r="AD125" s="42">
        <f>_xll.SRS1Splines.Functions25.OneWay_Spline($C$56:$C$60,AD$56:AD$60,$C125)</f>
        <v>0.51087288630341099</v>
      </c>
      <c r="AE125" s="42">
        <f>_xll.SRS1Splines.Functions25.OneWay_Spline($C$56:$C$60,AE$56:AE$60,$C125)</f>
        <v>0.53078390499552197</v>
      </c>
      <c r="AF125" s="42">
        <f>_xll.SRS1Splines.Functions25.OneWay_Spline($C$56:$C$60,AF$56:AF$60,$C125)</f>
        <v>0.72963534198817603</v>
      </c>
      <c r="AG125" s="42">
        <f>_xll.SRS1Splines.Functions25.OneWay_Spline($C$56:$C$60,AG$56:AG$60,$C125)</f>
        <v>50.9007079024856</v>
      </c>
      <c r="AH125" s="42">
        <f>_xll.SRS1Splines.Functions25.OneWay_Spline($C$56:$C$60,AH$56:AH$60,$C125)</f>
        <v>5.2575299602413503</v>
      </c>
      <c r="AI125" s="42">
        <f>_xll.SRS1Splines.Functions25.OneWay_Spline($C$56:$C$60,AI$56:AI$60,$C125)</f>
        <v>0.31327992196736298</v>
      </c>
      <c r="AJ125" s="42">
        <f>_xll.SRS1Splines.Functions25.OneWay_Spline($C$56:$C$60,AJ$56:AJ$60,$C125)</f>
        <v>0.43314619968763501</v>
      </c>
      <c r="AK125" s="42">
        <f>_xll.SRS1Splines.Functions25.OneWay_Spline($C$62:$C$65,AK$62:AK$65,$C125)</f>
        <v>2.3572349542044302</v>
      </c>
    </row>
    <row r="126" spans="1:37">
      <c r="C126" s="42">
        <f t="shared" si="33"/>
        <v>9.25</v>
      </c>
      <c r="D126" s="42">
        <f>_xll.SRS1Splines.Functions25.OneWay_Spline($C$56:$C$60,$D$56:$D$60,C126)</f>
        <v>1.4292008719581801E-2</v>
      </c>
      <c r="E126" s="42">
        <f>_xll.SRS1Splines.Functions25.OneWay_Spline($C$56:$C$60,E$56:E$60,$C126)</f>
        <v>0.39141479496895498</v>
      </c>
      <c r="F126" s="42">
        <f>_xll.SRS1Splines.Functions25.OneWay_Spline($C$56:$C$60,F$56:F$60,$C126)</f>
        <v>0.40272175043372099</v>
      </c>
      <c r="G126" s="42">
        <f>_xll.SRS1Splines.Functions25.OneWay_Spline($C$56:$C$60,G$56:G$60,$C126)</f>
        <v>0.43685496102273302</v>
      </c>
      <c r="H126" s="42">
        <f>_xll.SRS1Splines.Functions25.OneWay_Spline($C$56:$C$60,H$56:H$60,$C126)</f>
        <v>0.60991175510749196</v>
      </c>
      <c r="I126" s="42">
        <f>_xll.SRS1Splines.Functions25.OneWay_Spline($C$56:$C$60,I$56:I$60,$C126)</f>
        <v>35.403990031952702</v>
      </c>
      <c r="J126" s="42">
        <f>_xll.SRS1Splines.Functions25.OneWay_Spline($C$56:$C$60,J$56:J$60,$C126)</f>
        <v>4.9108950859249303</v>
      </c>
      <c r="K126" s="42">
        <f>_xll.SRS1Splines.Functions25.OneWay_Spline($C$56:$C$60,K$56:K$60,$C126)</f>
        <v>0.28633292666577698</v>
      </c>
      <c r="L126" s="42">
        <f>_xll.SRS1Splines.Functions25.OneWay_Spline($C$56:$C$60,L$56:L$60,$C126)</f>
        <v>0.41349845200776802</v>
      </c>
      <c r="M126" s="42">
        <f>_xll.SRS1Splines.Functions25.OneWay_Spline(($C$62:$C$65),M$62:M$65,$C126)</f>
        <v>1.49172152741134</v>
      </c>
      <c r="O126" s="42">
        <f t="shared" si="34"/>
        <v>9.25</v>
      </c>
      <c r="P126" s="42">
        <f>_xll.SRS1Splines.Functions25.OneWay_Spline($C$56:$C$60,P$56:P$60,O126)</f>
        <v>1.01859441862745E-2</v>
      </c>
      <c r="Q126" s="42">
        <f>_xll.SRS1Splines.Functions25.OneWay_Spline($C$56:$C$60,Q$56:Q$60,$C126)</f>
        <v>0.34342231844388399</v>
      </c>
      <c r="R126" s="42">
        <f>_xll.SRS1Splines.Functions25.OneWay_Spline($C$56:$C$60,R$56:R$60,$C126)</f>
        <v>0.284206463430277</v>
      </c>
      <c r="S126" s="42">
        <f>_xll.SRS1Splines.Functions25.OneWay_Spline($C$56:$C$60,S$56:S$60,$C126)</f>
        <v>0.31082694036769098</v>
      </c>
      <c r="T126" s="42">
        <f>_xll.SRS1Splines.Functions25.OneWay_Spline($C$56:$C$60,T$56:T$60,$C126)</f>
        <v>0.48818121795688602</v>
      </c>
      <c r="U126" s="42">
        <f>_xll.SRS1Splines.Functions25.OneWay_Spline($C$56:$C$60,U$56:U$60,$C126)</f>
        <v>21.154095946221702</v>
      </c>
      <c r="V126" s="42">
        <f>_xll.SRS1Splines.Functions25.OneWay_Spline($C$56:$C$60,V$56:V$60,$C126)</f>
        <v>4.5129790342385903</v>
      </c>
      <c r="W126" s="42">
        <f>_xll.SRS1Splines.Functions25.OneWay_Spline($C$56:$C$60,W$56:W$60,$C126)</f>
        <v>0.25994782155340601</v>
      </c>
      <c r="X126" s="42">
        <f>_xll.SRS1Splines.Functions25.OneWay_Spline($C$56:$C$60,X$56:X$60,$C126)</f>
        <v>0.38484833449907202</v>
      </c>
      <c r="Y126" s="42">
        <f>_xll.SRS1Splines.Functions25.OneWay_Spline($C$62:$C$65,Y$62:Y$65,$C126)</f>
        <v>0.73862148614241296</v>
      </c>
      <c r="AA126" s="42">
        <f t="shared" si="35"/>
        <v>9.25</v>
      </c>
      <c r="AB126" s="42">
        <f>_xll.SRS1Splines.Functions25.OneWay_Spline($C$56:$C$60,AB$56:AB$60,AA126)</f>
        <v>1.8398073252888999E-2</v>
      </c>
      <c r="AC126" s="42">
        <f>_xll.SRS1Splines.Functions25.OneWay_Spline($C$56:$C$60,AC$56:AC$60,$C126)</f>
        <v>0.43940727149402697</v>
      </c>
      <c r="AD126" s="42">
        <f>_xll.SRS1Splines.Functions25.OneWay_Spline($C$56:$C$60,AD$56:AD$60,$C126)</f>
        <v>0.50985106858599805</v>
      </c>
      <c r="AE126" s="42">
        <f>_xll.SRS1Splines.Functions25.OneWay_Spline($C$56:$C$60,AE$56:AE$60,$C126)</f>
        <v>0.56288298167777495</v>
      </c>
      <c r="AF126" s="42">
        <f>_xll.SRS1Splines.Functions25.OneWay_Spline($C$56:$C$60,AF$56:AF$60,$C126)</f>
        <v>0.73012246584009899</v>
      </c>
      <c r="AG126" s="42">
        <f>_xll.SRS1Splines.Functions25.OneWay_Spline($C$56:$C$60,AG$56:AG$60,$C126)</f>
        <v>50.333300412428997</v>
      </c>
      <c r="AH126" s="42">
        <f>_xll.SRS1Splines.Functions25.OneWay_Spline($C$56:$C$60,AH$56:AH$60,$C126)</f>
        <v>5.3088111376112597</v>
      </c>
      <c r="AI126" s="42">
        <f>_xll.SRS1Splines.Functions25.OneWay_Spline($C$56:$C$60,AI$56:AI$60,$C126)</f>
        <v>0.312718031778147</v>
      </c>
      <c r="AJ126" s="42">
        <f>_xll.SRS1Splines.Functions25.OneWay_Spline($C$56:$C$60,AJ$56:AJ$60,$C126)</f>
        <v>0.43572969164012998</v>
      </c>
      <c r="AK126" s="42">
        <f>_xll.SRS1Splines.Functions25.OneWay_Spline($C$62:$C$65,AK$62:AK$65,$C126)</f>
        <v>2.2448215686802602</v>
      </c>
    </row>
    <row r="127" spans="1:37">
      <c r="C127" s="42">
        <f t="shared" si="33"/>
        <v>9.5</v>
      </c>
      <c r="D127" s="42">
        <f>_xll.SRS1Splines.Functions25.OneWay_Spline($C$56:$C$60,$D$56:$D$60,C127)</f>
        <v>1.39134035281202E-2</v>
      </c>
      <c r="E127" s="42">
        <f>_xll.SRS1Splines.Functions25.OneWay_Spline($C$56:$C$60,E$56:E$60,$C127)</f>
        <v>0.36751939594037097</v>
      </c>
      <c r="F127" s="42">
        <f>_xll.SRS1Splines.Functions25.OneWay_Spline($C$56:$C$60,F$56:F$60,$C127)</f>
        <v>0.40755420026806999</v>
      </c>
      <c r="G127" s="42">
        <f>_xll.SRS1Splines.Functions25.OneWay_Spline($C$56:$C$60,G$56:G$60,$C127)</f>
        <v>0.45718480384190302</v>
      </c>
      <c r="H127" s="42">
        <f>_xll.SRS1Splines.Functions25.OneWay_Spline($C$56:$C$60,H$56:H$60,$C127)</f>
        <v>0.60827676880973203</v>
      </c>
      <c r="I127" s="42">
        <f>_xll.SRS1Splines.Functions25.OneWay_Spline($C$56:$C$60,I$56:I$60,$C127)</f>
        <v>35.318385461871102</v>
      </c>
      <c r="J127" s="42">
        <f>_xll.SRS1Splines.Functions25.OneWay_Spline($C$56:$C$60,J$56:J$60,$C127)</f>
        <v>4.9679962107087103</v>
      </c>
      <c r="K127" s="42">
        <f>_xll.SRS1Splines.Functions25.OneWay_Spline($C$56:$C$60,K$56:K$60,$C127)</f>
        <v>0.28612956106749499</v>
      </c>
      <c r="L127" s="42">
        <f>_xll.SRS1Splines.Functions25.OneWay_Spline($C$56:$C$60,L$56:L$60,$C127)</f>
        <v>0.413782578029673</v>
      </c>
      <c r="M127" s="42">
        <f>_xll.SRS1Splines.Functions25.OneWay_Spline(($C$62:$C$65),M$62:M$65,$C127)</f>
        <v>1.4584251673844899</v>
      </c>
      <c r="O127" s="42">
        <f t="shared" si="34"/>
        <v>9.5</v>
      </c>
      <c r="P127" s="42">
        <f>_xll.SRS1Splines.Functions25.OneWay_Spline($C$56:$C$60,P$56:P$60,O127)</f>
        <v>9.8044263163178502E-3</v>
      </c>
      <c r="Q127" s="42">
        <f>_xll.SRS1Splines.Functions25.OneWay_Spline($C$56:$C$60,Q$56:Q$60,$C127)</f>
        <v>0.326155764416311</v>
      </c>
      <c r="R127" s="42">
        <f>_xll.SRS1Splines.Functions25.OneWay_Spline($C$56:$C$60,R$56:R$60,$C127)</f>
        <v>0.29781266000899498</v>
      </c>
      <c r="S127" s="42">
        <f>_xll.SRS1Splines.Functions25.OneWay_Spline($C$56:$C$60,S$56:S$60,$C127)</f>
        <v>0.31681962318919799</v>
      </c>
      <c r="T127" s="42">
        <f>_xll.SRS1Splines.Functions25.OneWay_Spline($C$56:$C$60,T$56:T$60,$C127)</f>
        <v>0.48481382059097999</v>
      </c>
      <c r="U127" s="42">
        <f>_xll.SRS1Splines.Functions25.OneWay_Spline($C$56:$C$60,U$56:U$60,$C127)</f>
        <v>21.404056658340199</v>
      </c>
      <c r="V127" s="42">
        <f>_xll.SRS1Splines.Functions25.OneWay_Spline($C$56:$C$60,V$56:V$60,$C127)</f>
        <v>4.5717976122466499</v>
      </c>
      <c r="W127" s="42">
        <f>_xll.SRS1Splines.Functions25.OneWay_Spline($C$56:$C$60,W$56:W$60,$C127)</f>
        <v>0.259942440491996</v>
      </c>
      <c r="X127" s="42">
        <f>_xll.SRS1Splines.Functions25.OneWay_Spline($C$56:$C$60,X$56:X$60,$C127)</f>
        <v>0.38443686796853799</v>
      </c>
      <c r="Y127" s="42">
        <f>_xll.SRS1Splines.Functions25.OneWay_Spline($C$62:$C$65,Y$62:Y$65,$C127)</f>
        <v>0.79025198691474996</v>
      </c>
      <c r="AA127" s="42">
        <f t="shared" si="35"/>
        <v>9.5</v>
      </c>
      <c r="AB127" s="42">
        <f>_xll.SRS1Splines.Functions25.OneWay_Spline($C$56:$C$60,AB$56:AB$60,AA127)</f>
        <v>1.80223807399226E-2</v>
      </c>
      <c r="AC127" s="42">
        <f>_xll.SRS1Splines.Functions25.OneWay_Spline($C$56:$C$60,AC$56:AC$60,$C127)</f>
        <v>0.408883027464431</v>
      </c>
      <c r="AD127" s="42">
        <f>_xll.SRS1Splines.Functions25.OneWay_Spline($C$56:$C$60,AD$56:AD$60,$C127)</f>
        <v>0.50912119878784701</v>
      </c>
      <c r="AE127" s="42">
        <f>_xll.SRS1Splines.Functions25.OneWay_Spline($C$56:$C$60,AE$56:AE$60,$C127)</f>
        <v>0.59754998449460694</v>
      </c>
      <c r="AF127" s="42">
        <f>_xll.SRS1Splines.Functions25.OneWay_Spline($C$56:$C$60,AF$56:AF$60,$C127)</f>
        <v>0.73064855960017605</v>
      </c>
      <c r="AG127" s="42">
        <f>_xll.SRS1Splines.Functions25.OneWay_Spline($C$56:$C$60,AG$56:AG$60,$C127)</f>
        <v>49.720500323167897</v>
      </c>
      <c r="AH127" s="42">
        <f>_xll.SRS1Splines.Functions25.OneWay_Spline($C$56:$C$60,AH$56:AH$60,$C127)</f>
        <v>5.3641948091707601</v>
      </c>
      <c r="AI127" s="42">
        <f>_xll.SRS1Splines.Functions25.OneWay_Spline($C$56:$C$60,AI$56:AI$60,$C127)</f>
        <v>0.31231668164299298</v>
      </c>
      <c r="AJ127" s="42">
        <f>_xll.SRS1Splines.Functions25.OneWay_Spline($C$56:$C$60,AJ$56:AJ$60,$C127)</f>
        <v>0.438519862948826</v>
      </c>
      <c r="AK127" s="42">
        <f>_xll.SRS1Splines.Functions25.OneWay_Spline($C$62:$C$65,AK$62:AK$65,$C127)</f>
        <v>2.1265983478542299</v>
      </c>
    </row>
    <row r="128" spans="1:37">
      <c r="C128" s="42">
        <f t="shared" si="33"/>
        <v>9.75</v>
      </c>
      <c r="D128" s="42">
        <f>_xll.SRS1Splines.Functions25.OneWay_Spline($C$56:$C$60,$D$56:$D$60,C128)</f>
        <v>1.36862404132433E-2</v>
      </c>
      <c r="E128" s="42">
        <f>_xll.SRS1Splines.Functions25.OneWay_Spline($C$56:$C$60,E$56:E$60,$C128)</f>
        <v>0.34297608989255501</v>
      </c>
      <c r="F128" s="42">
        <f>_xll.SRS1Splines.Functions25.OneWay_Spline($C$56:$C$60,F$56:F$60,$C128)</f>
        <v>0.41274460934940899</v>
      </c>
      <c r="G128" s="42">
        <f>_xll.SRS1Splines.Functions25.OneWay_Spline($C$56:$C$60,G$56:G$60,$C128)</f>
        <v>0.47902056094397399</v>
      </c>
      <c r="H128" s="42">
        <f>_xll.SRS1Splines.Functions25.OneWay_Spline($C$56:$C$60,H$56:H$60,$C128)</f>
        <v>0.60729577703107596</v>
      </c>
      <c r="I128" s="42">
        <f>_xll.SRS1Splines.Functions25.OneWay_Spline($C$56:$C$60,I$56:I$60,$C128)</f>
        <v>35.226439812524198</v>
      </c>
      <c r="J128" s="42">
        <f>_xll.SRS1Splines.Functions25.OneWay_Spline($C$56:$C$60,J$56:J$60,$C128)</f>
        <v>5.0293270484394403</v>
      </c>
      <c r="K128" s="42">
        <f>_xll.SRS1Splines.Functions25.OneWay_Spline($C$56:$C$60,K$56:K$60,$C128)</f>
        <v>0.28600754170852499</v>
      </c>
      <c r="L128" s="42">
        <f>_xll.SRS1Splines.Functions25.OneWay_Spline($C$56:$C$60,L$56:L$60,$C128)</f>
        <v>0.41408775042357199</v>
      </c>
      <c r="M128" s="42">
        <f>_xll.SRS1Splines.Functions25.OneWay_Spline(($C$62:$C$65),M$62:M$65,$C128)</f>
        <v>1.4240081005141101</v>
      </c>
      <c r="O128" s="42">
        <f t="shared" si="34"/>
        <v>9.75</v>
      </c>
      <c r="P128" s="42">
        <f>_xll.SRS1Splines.Functions25.OneWay_Spline($C$56:$C$60,P$56:P$60,O128)</f>
        <v>9.5755155943438603E-3</v>
      </c>
      <c r="Q128" s="42">
        <f>_xll.SRS1Splines.Functions25.OneWay_Spline($C$56:$C$60,Q$56:Q$60,$C128)</f>
        <v>0.308502411371607</v>
      </c>
      <c r="R128" s="42">
        <f>_xll.SRS1Splines.Functions25.OneWay_Spline($C$56:$C$60,R$56:R$60,$C128)</f>
        <v>0.31242672300095198</v>
      </c>
      <c r="S128" s="42">
        <f>_xll.SRS1Splines.Functions25.OneWay_Spline($C$56:$C$60,S$56:S$60,$C128)</f>
        <v>0.32325620844192698</v>
      </c>
      <c r="T128" s="42">
        <f>_xll.SRS1Splines.Functions25.OneWay_Spline($C$56:$C$60,T$56:T$60,$C128)</f>
        <v>0.48279338217143702</v>
      </c>
      <c r="U128" s="42">
        <f>_xll.SRS1Splines.Functions25.OneWay_Spline($C$56:$C$60,U$56:U$60,$C128)</f>
        <v>21.651885949863601</v>
      </c>
      <c r="V128" s="42">
        <f>_xll.SRS1Splines.Functions25.OneWay_Spline($C$56:$C$60,V$56:V$60,$C128)</f>
        <v>4.6349731219590096</v>
      </c>
      <c r="W128" s="42">
        <f>_xll.SRS1Splines.Functions25.OneWay_Spline($C$56:$C$60,W$56:W$60,$C128)</f>
        <v>0.25993921185515001</v>
      </c>
      <c r="X128" s="42">
        <f>_xll.SRS1Splines.Functions25.OneWay_Spline($C$56:$C$60,X$56:X$60,$C128)</f>
        <v>0.38418998805021698</v>
      </c>
      <c r="Y128" s="42">
        <f>_xll.SRS1Splines.Functions25.OneWay_Spline($C$62:$C$65,Y$62:Y$65,$C128)</f>
        <v>0.844979085852262</v>
      </c>
      <c r="AA128" s="42">
        <f t="shared" si="35"/>
        <v>9.75</v>
      </c>
      <c r="AB128" s="42">
        <f>_xll.SRS1Splines.Functions25.OneWay_Spline($C$56:$C$60,AB$56:AB$60,AA128)</f>
        <v>1.7796965232142799E-2</v>
      </c>
      <c r="AC128" s="42">
        <f>_xll.SRS1Splines.Functions25.OneWay_Spline($C$56:$C$60,AC$56:AC$60,$C128)</f>
        <v>0.37744976841350403</v>
      </c>
      <c r="AD128" s="42">
        <f>_xll.SRS1Splines.Functions25.OneWay_Spline($C$56:$C$60,AD$56:AD$60,$C128)</f>
        <v>0.50868327690895598</v>
      </c>
      <c r="AE128" s="42">
        <f>_xll.SRS1Splines.Functions25.OneWay_Spline($C$56:$C$60,AE$56:AE$60,$C128)</f>
        <v>0.63478491344601995</v>
      </c>
      <c r="AF128" s="42">
        <f>_xll.SRS1Splines.Functions25.OneWay_Spline($C$56:$C$60,AF$56:AF$60,$C128)</f>
        <v>0.731213623268407</v>
      </c>
      <c r="AG128" s="42">
        <f>_xll.SRS1Splines.Functions25.OneWay_Spline($C$56:$C$60,AG$56:AG$60,$C128)</f>
        <v>49.062307634702201</v>
      </c>
      <c r="AH128" s="42">
        <f>_xll.SRS1Splines.Functions25.OneWay_Spline($C$56:$C$60,AH$56:AH$60,$C128)</f>
        <v>5.4236809749198596</v>
      </c>
      <c r="AI128" s="42">
        <f>_xll.SRS1Splines.Functions25.OneWay_Spline($C$56:$C$60,AI$56:AI$60,$C128)</f>
        <v>0.31207587156190097</v>
      </c>
      <c r="AJ128" s="42">
        <f>_xll.SRS1Splines.Functions25.OneWay_Spline($C$56:$C$60,AJ$56:AJ$60,$C128)</f>
        <v>0.44151671361372102</v>
      </c>
      <c r="AK128" s="42">
        <f>_xll.SRS1Splines.Functions25.OneWay_Spline($C$62:$C$65,AK$62:AK$65,$C128)</f>
        <v>2.0030371151759598</v>
      </c>
    </row>
    <row r="129" spans="1:37">
      <c r="B129" s="53" t="s">
        <v>66</v>
      </c>
      <c r="C129" s="42">
        <f t="shared" si="33"/>
        <v>10</v>
      </c>
      <c r="D129" s="42">
        <f>_xll.SRS1Splines.Functions25.OneWay_Spline($C$56:$C$60,$D$56:$D$60,C129)</f>
        <v>1.3610519374951001E-2</v>
      </c>
      <c r="E129" s="42">
        <f>_xll.SRS1Splines.Functions25.OneWay_Spline($C$56:$C$60,E$56:E$60,$C129)</f>
        <v>0.31781254647457502</v>
      </c>
      <c r="F129" s="42">
        <f>_xll.SRS1Splines.Functions25.OneWay_Spline($C$56:$C$60,F$56:F$60,$C129)</f>
        <v>0.41829297767773599</v>
      </c>
      <c r="G129" s="42">
        <f>_xll.SRS1Splines.Functions25.OneWay_Spline($C$56:$C$60,G$56:G$60,$C129)</f>
        <v>0.50236223232894595</v>
      </c>
      <c r="H129" s="42">
        <f>_xll.SRS1Splines.Functions25.OneWay_Spline($C$56:$C$60,H$56:H$60,$C129)</f>
        <v>0.60696877977152297</v>
      </c>
      <c r="I129" s="42">
        <f>_xll.SRS1Splines.Functions25.OneWay_Spline($C$56:$C$60,I$56:I$60,$C129)</f>
        <v>35.128153083911997</v>
      </c>
      <c r="J129" s="42">
        <f>_xll.SRS1Splines.Functions25.OneWay_Spline($C$56:$C$60,J$56:J$60,$C129)</f>
        <v>5.0948875991171096</v>
      </c>
      <c r="K129" s="42">
        <f>_xll.SRS1Splines.Functions25.OneWay_Spline($C$56:$C$60,K$56:K$60,$C129)</f>
        <v>0.28596686858886899</v>
      </c>
      <c r="L129" s="42">
        <f>_xll.SRS1Splines.Functions25.OneWay_Spline($C$56:$C$60,L$56:L$60,$C129)</f>
        <v>0.41441396918946299</v>
      </c>
      <c r="M129" s="42">
        <f>_xll.SRS1Splines.Functions25.OneWay_Spline(($C$62:$C$65),M$62:M$65,$C129)</f>
        <v>1.38865601829225</v>
      </c>
      <c r="O129" s="42">
        <f t="shared" si="34"/>
        <v>10</v>
      </c>
      <c r="P129" s="42">
        <f>_xll.SRS1Splines.Functions25.OneWay_Spline($C$56:$C$60,P$56:P$60,O129)</f>
        <v>9.4992120203525304E-3</v>
      </c>
      <c r="Q129" s="42">
        <f>_xll.SRS1Splines.Functions25.OneWay_Spline($C$56:$C$60,Q$56:Q$60,$C129)</f>
        <v>0.29051668609234499</v>
      </c>
      <c r="R129" s="42">
        <f>_xll.SRS1Splines.Functions25.OneWay_Spline($C$56:$C$60,R$56:R$60,$C129)</f>
        <v>0.328048652406147</v>
      </c>
      <c r="S129" s="42">
        <f>_xll.SRS1Splines.Functions25.OneWay_Spline($C$56:$C$60,S$56:S$60,$C129)</f>
        <v>0.33013669612587898</v>
      </c>
      <c r="T129" s="42">
        <f>_xll.SRS1Splines.Functions25.OneWay_Spline($C$56:$C$60,T$56:T$60,$C129)</f>
        <v>0.482119902698256</v>
      </c>
      <c r="U129" s="42">
        <f>_xll.SRS1Splines.Functions25.OneWay_Spline($C$56:$C$60,U$56:U$60,$C129)</f>
        <v>21.897583820792001</v>
      </c>
      <c r="V129" s="42">
        <f>_xll.SRS1Splines.Functions25.OneWay_Spline($C$56:$C$60,V$56:V$60,$C129)</f>
        <v>4.7025055633756701</v>
      </c>
      <c r="W129" s="42">
        <f>_xll.SRS1Splines.Functions25.OneWay_Spline($C$56:$C$60,W$56:W$60,$C129)</f>
        <v>0.259938135642868</v>
      </c>
      <c r="X129" s="42">
        <f>_xll.SRS1Splines.Functions25.OneWay_Spline($C$56:$C$60,X$56:X$60,$C129)</f>
        <v>0.38410769474411099</v>
      </c>
      <c r="Y129" s="42">
        <f>_xll.SRS1Splines.Functions25.OneWay_Spline($C$62:$C$65,Y$62:Y$65,$C129)</f>
        <v>0.90270234248944003</v>
      </c>
      <c r="AA129" s="42">
        <f t="shared" si="35"/>
        <v>10</v>
      </c>
      <c r="AB129" s="42">
        <f>_xll.SRS1Splines.Functions25.OneWay_Spline($C$56:$C$60,AB$56:AB$60,AA129)</f>
        <v>1.77218267295495E-2</v>
      </c>
      <c r="AC129" s="42">
        <f>_xll.SRS1Splines.Functions25.OneWay_Spline($C$56:$C$60,AC$56:AC$60,$C129)</f>
        <v>0.34510840685680499</v>
      </c>
      <c r="AD129" s="42">
        <f>_xll.SRS1Splines.Functions25.OneWay_Spline($C$56:$C$60,AD$56:AD$60,$C129)</f>
        <v>0.50853730294932498</v>
      </c>
      <c r="AE129" s="42">
        <f>_xll.SRS1Splines.Functions25.OneWay_Spline($C$56:$C$60,AE$56:AE$60,$C129)</f>
        <v>0.67458776853201297</v>
      </c>
      <c r="AF129" s="42">
        <f>_xll.SRS1Splines.Functions25.OneWay_Spline($C$56:$C$60,AF$56:AF$60,$C129)</f>
        <v>0.73181765684479105</v>
      </c>
      <c r="AG129" s="42">
        <f>_xll.SRS1Splines.Functions25.OneWay_Spline($C$56:$C$60,AG$56:AG$60,$C129)</f>
        <v>48.358722347032</v>
      </c>
      <c r="AH129" s="42">
        <f>_xll.SRS1Splines.Functions25.OneWay_Spline($C$56:$C$60,AH$56:AH$60,$C129)</f>
        <v>5.4872696348585501</v>
      </c>
      <c r="AI129" s="42">
        <f>_xll.SRS1Splines.Functions25.OneWay_Spline($C$56:$C$60,AI$56:AI$60,$C129)</f>
        <v>0.31199560153486999</v>
      </c>
      <c r="AJ129" s="42">
        <f>_xll.SRS1Splines.Functions25.OneWay_Spline($C$56:$C$60,AJ$56:AJ$60,$C129)</f>
        <v>0.44472024363481599</v>
      </c>
      <c r="AK129" s="42">
        <f>_xll.SRS1Splines.Functions25.OneWay_Spline($C$62:$C$65,AK$62:AK$65,$C129)</f>
        <v>1.8746096940950601</v>
      </c>
    </row>
    <row r="130" spans="1:37" s="57" customFormat="1">
      <c r="A130" s="59" t="s">
        <v>63</v>
      </c>
      <c r="B130" s="61">
        <v>2.61</v>
      </c>
      <c r="C130" s="57">
        <f t="shared" si="33"/>
        <v>10.25</v>
      </c>
      <c r="D130" s="57">
        <f>_xll.SRS1Splines.Functions25.OneWay_Spline($C$56:$C$60,$D$56:$D$60,C130)</f>
        <v>1.3610519374951001E-2</v>
      </c>
      <c r="E130" s="57">
        <f>_xll.SRS1Splines.Functions25.OneWay_Spline($C$56:$C$60,E$56:E$60,$C130)</f>
        <v>0.292348107587867</v>
      </c>
      <c r="F130" s="57">
        <f>_xll.SRS1Splines.Functions25.OneWay_Spline($C$56:$C$60,F$56:F$60,$C130)</f>
        <v>0.42402032562955799</v>
      </c>
      <c r="G130" s="57">
        <f>_xll.SRS1Splines.Functions25.OneWay_Spline($C$56:$C$60,G$56:G$60,$C130)</f>
        <v>0.52645686085537002</v>
      </c>
      <c r="H130" s="57">
        <f>_xll.SRS1Splines.Functions25.OneWay_Spline($C$56:$C$60,H$56:H$60,$C130)</f>
        <v>0.60696877977152297</v>
      </c>
      <c r="I130" s="57">
        <f>_xll.SRS1Splines.Functions25.OneWay_Spline($C$56:$C$60,I$56:I$60,$C130)</f>
        <v>35.026695815667203</v>
      </c>
      <c r="J130" s="57">
        <f>_xll.SRS1Splines.Functions25.OneWay_Spline($C$56:$C$60,J$56:J$60,$C130)</f>
        <v>5.1625630062682601</v>
      </c>
      <c r="K130" s="57">
        <f>_xll.SRS1Splines.Functions25.OneWay_Spline($C$56:$C$60,K$56:K$60,$C130)</f>
        <v>0.28596686858886899</v>
      </c>
      <c r="L130" s="57">
        <f>_xll.SRS1Splines.Functions25.OneWay_Spline($C$56:$C$60,L$56:L$60,$C130)</f>
        <v>0.41475071114135098</v>
      </c>
      <c r="M130" s="57">
        <f>_xll.SRS1Splines.Functions25.OneWay_Spline(($C$62:$C$65),M$62:M$65,$C130)</f>
        <v>1.35289832555867</v>
      </c>
      <c r="O130" s="57">
        <f t="shared" si="34"/>
        <v>10.25</v>
      </c>
      <c r="P130" s="57">
        <f>_xll.SRS1Splines.Functions25.OneWay_Spline($C$56:$C$60,P$56:P$60,O130)</f>
        <v>9.4992120203525304E-3</v>
      </c>
      <c r="Q130" s="57">
        <f>_xll.SRS1Splines.Functions25.OneWay_Spline($C$56:$C$60,Q$56:Q$60,$C130)</f>
        <v>0.272382916956662</v>
      </c>
      <c r="R130" s="57">
        <f>_xll.SRS1Splines.Functions25.OneWay_Spline($C$56:$C$60,R$56:R$60,$C130)</f>
        <v>0.34417451501796098</v>
      </c>
      <c r="S130" s="57">
        <f>_xll.SRS1Splines.Functions25.OneWay_Spline($C$56:$C$60,S$56:S$60,$C130)</f>
        <v>0.337239135025443</v>
      </c>
      <c r="T130" s="57">
        <f>_xll.SRS1Splines.Functions25.OneWay_Spline($C$56:$C$60,T$56:T$60,$C130)</f>
        <v>0.482119902698256</v>
      </c>
      <c r="U130" s="57">
        <f>_xll.SRS1Splines.Functions25.OneWay_Spline($C$56:$C$60,U$56:U$60,$C130)</f>
        <v>22.1422159814229</v>
      </c>
      <c r="V130" s="57">
        <f>_xll.SRS1Splines.Functions25.OneWay_Spline($C$56:$C$60,V$56:V$60,$C130)</f>
        <v>4.7722164706444801</v>
      </c>
      <c r="W130" s="57">
        <f>_xll.SRS1Splines.Functions25.OneWay_Spline($C$56:$C$60,W$56:W$60,$C130)</f>
        <v>0.259938135642868</v>
      </c>
      <c r="X130" s="57">
        <f>_xll.SRS1Splines.Functions25.OneWay_Spline($C$56:$C$60,X$56:X$60,$C130)</f>
        <v>0.38410769474411099</v>
      </c>
      <c r="Y130" s="57">
        <f>_xll.SRS1Splines.Functions25.OneWay_Spline($C$62:$C$65,Y$62:Y$65,$C130)</f>
        <v>0.96189019782128005</v>
      </c>
      <c r="AA130" s="57">
        <f t="shared" si="35"/>
        <v>10.25</v>
      </c>
      <c r="AB130" s="57">
        <f>_xll.SRS1Splines.Functions25.OneWay_Spline($C$56:$C$60,AB$56:AB$60,AA130)</f>
        <v>1.77218267295495E-2</v>
      </c>
      <c r="AC130" s="57">
        <f>_xll.SRS1Splines.Functions25.OneWay_Spline($C$56:$C$60,AC$56:AC$60,$C130)</f>
        <v>0.312313298219073</v>
      </c>
      <c r="AD130" s="57">
        <f>_xll.SRS1Splines.Functions25.OneWay_Spline($C$56:$C$60,AD$56:AD$60,$C130)</f>
        <v>0.50853730294932498</v>
      </c>
      <c r="AE130" s="57">
        <f>_xll.SRS1Splines.Functions25.OneWay_Spline($C$56:$C$60,AE$56:AE$60,$C130)</f>
        <v>0.71567458668529604</v>
      </c>
      <c r="AF130" s="57">
        <f>_xll.SRS1Splines.Functions25.OneWay_Spline($C$56:$C$60,AF$56:AF$60,$C130)</f>
        <v>0.732441175375253</v>
      </c>
      <c r="AG130" s="57">
        <f>_xll.SRS1Splines.Functions25.OneWay_Spline($C$56:$C$60,AG$56:AG$60,$C130)</f>
        <v>47.632440759759497</v>
      </c>
      <c r="AH130" s="57">
        <f>_xll.SRS1Splines.Functions25.OneWay_Spline($C$56:$C$60,AH$56:AH$60,$C130)</f>
        <v>5.5529095418920296</v>
      </c>
      <c r="AI130" s="57">
        <f>_xll.SRS1Splines.Functions25.OneWay_Spline($C$56:$C$60,AI$56:AI$60,$C130)</f>
        <v>0.31199560153486999</v>
      </c>
      <c r="AJ130" s="57">
        <f>_xll.SRS1Splines.Functions25.OneWay_Spline($C$56:$C$60,AJ$56:AJ$60,$C130)</f>
        <v>0.44802711333401002</v>
      </c>
      <c r="AK130" s="57">
        <f>_xll.SRS1Splines.Functions25.OneWay_Spline($C$62:$C$65,AK$62:AK$65,$C130)</f>
        <v>1.74390645329605</v>
      </c>
    </row>
    <row r="131" spans="1:37" s="57" customFormat="1">
      <c r="A131" s="59" t="s">
        <v>64</v>
      </c>
      <c r="B131" s="61">
        <v>2.9533</v>
      </c>
      <c r="C131" s="57">
        <f t="shared" si="33"/>
        <v>10.5</v>
      </c>
      <c r="D131" s="57">
        <f>_xll.SRS1Splines.Functions25.OneWay_Spline($C$56:$C$60,$D$56:$D$60,C131)</f>
        <v>1.3610519374951001E-2</v>
      </c>
      <c r="E131" s="57">
        <f>_xll.SRS1Splines.Functions25.OneWay_Spline($C$56:$C$60,E$56:E$60,$C131)</f>
        <v>0.26688366870115998</v>
      </c>
      <c r="F131" s="57">
        <f>_xll.SRS1Splines.Functions25.OneWay_Spline($C$56:$C$60,F$56:F$60,$C131)</f>
        <v>0.42974767358138</v>
      </c>
      <c r="G131" s="57">
        <f>_xll.SRS1Splines.Functions25.OneWay_Spline($C$56:$C$60,G$56:G$60,$C131)</f>
        <v>0.55055148938179299</v>
      </c>
      <c r="H131" s="57">
        <f>_xll.SRS1Splines.Functions25.OneWay_Spline($C$56:$C$60,H$56:H$60,$C131)</f>
        <v>0.60696877977152297</v>
      </c>
      <c r="I131" s="57">
        <f>_xll.SRS1Splines.Functions25.OneWay_Spline($C$56:$C$60,I$56:I$60,$C131)</f>
        <v>34.925238547422303</v>
      </c>
      <c r="J131" s="57">
        <f>_xll.SRS1Splines.Functions25.OneWay_Spline($C$56:$C$60,J$56:J$60,$C131)</f>
        <v>5.2302384134194098</v>
      </c>
      <c r="K131" s="57">
        <f>_xll.SRS1Splines.Functions25.OneWay_Spline($C$56:$C$60,K$56:K$60,$C131)</f>
        <v>0.28596686858886899</v>
      </c>
      <c r="L131" s="57">
        <f>_xll.SRS1Splines.Functions25.OneWay_Spline($C$56:$C$60,L$56:L$60,$C131)</f>
        <v>0.41508745309323902</v>
      </c>
      <c r="M131" s="57">
        <f>_xll.SRS1Splines.Functions25.OneWay_Spline(($C$62:$C$65),M$62:M$65,$C131)</f>
        <v>1.3171406328250801</v>
      </c>
      <c r="O131" s="57">
        <f t="shared" si="34"/>
        <v>10.5</v>
      </c>
      <c r="P131" s="57">
        <f>_xll.SRS1Splines.Functions25.OneWay_Spline($C$56:$C$60,P$56:P$60,O131)</f>
        <v>9.4992120203525304E-3</v>
      </c>
      <c r="Q131" s="57">
        <f>_xll.SRS1Splines.Functions25.OneWay_Spline($C$56:$C$60,Q$56:Q$60,$C131)</f>
        <v>0.25424914782097902</v>
      </c>
      <c r="R131" s="57">
        <f>_xll.SRS1Splines.Functions25.OneWay_Spline($C$56:$C$60,R$56:R$60,$C131)</f>
        <v>0.36030037762977601</v>
      </c>
      <c r="S131" s="57">
        <f>_xll.SRS1Splines.Functions25.OneWay_Spline($C$56:$C$60,S$56:S$60,$C131)</f>
        <v>0.34434157392500597</v>
      </c>
      <c r="T131" s="57">
        <f>_xll.SRS1Splines.Functions25.OneWay_Spline($C$56:$C$60,T$56:T$60,$C131)</f>
        <v>0.482119902698256</v>
      </c>
      <c r="U131" s="57">
        <f>_xll.SRS1Splines.Functions25.OneWay_Spline($C$56:$C$60,U$56:U$60,$C131)</f>
        <v>22.386848142053701</v>
      </c>
      <c r="V131" s="57">
        <f>_xll.SRS1Splines.Functions25.OneWay_Spline($C$56:$C$60,V$56:V$60,$C131)</f>
        <v>4.8419273779132901</v>
      </c>
      <c r="W131" s="57">
        <f>_xll.SRS1Splines.Functions25.OneWay_Spline($C$56:$C$60,W$56:W$60,$C131)</f>
        <v>0.259938135642868</v>
      </c>
      <c r="X131" s="57">
        <f>_xll.SRS1Splines.Functions25.OneWay_Spline($C$56:$C$60,X$56:X$60,$C131)</f>
        <v>0.38410769474411099</v>
      </c>
      <c r="Y131" s="57">
        <f>_xll.SRS1Splines.Functions25.OneWay_Spline($C$62:$C$65,Y$62:Y$65,$C131)</f>
        <v>1.0210780531531201</v>
      </c>
      <c r="AA131" s="57">
        <f t="shared" si="35"/>
        <v>10.5</v>
      </c>
      <c r="AB131" s="57">
        <f>_xll.SRS1Splines.Functions25.OneWay_Spline($C$56:$C$60,AB$56:AB$60,AA131)</f>
        <v>1.77218267295495E-2</v>
      </c>
      <c r="AC131" s="57">
        <f>_xll.SRS1Splines.Functions25.OneWay_Spline($C$56:$C$60,AC$56:AC$60,$C131)</f>
        <v>0.27951818958134</v>
      </c>
      <c r="AD131" s="57">
        <f>_xll.SRS1Splines.Functions25.OneWay_Spline($C$56:$C$60,AD$56:AD$60,$C131)</f>
        <v>0.50853730294932498</v>
      </c>
      <c r="AE131" s="57">
        <f>_xll.SRS1Splines.Functions25.OneWay_Spline($C$56:$C$60,AE$56:AE$60,$C131)</f>
        <v>0.75676140483858001</v>
      </c>
      <c r="AF131" s="57">
        <f>_xll.SRS1Splines.Functions25.OneWay_Spline($C$56:$C$60,AF$56:AF$60,$C131)</f>
        <v>0.73306469390571405</v>
      </c>
      <c r="AG131" s="57">
        <f>_xll.SRS1Splines.Functions25.OneWay_Spline($C$56:$C$60,AG$56:AG$60,$C131)</f>
        <v>46.906159172487101</v>
      </c>
      <c r="AH131" s="57">
        <f>_xll.SRS1Splines.Functions25.OneWay_Spline($C$56:$C$60,AH$56:AH$60,$C131)</f>
        <v>5.6185494489255197</v>
      </c>
      <c r="AI131" s="57">
        <f>_xll.SRS1Splines.Functions25.OneWay_Spline($C$56:$C$60,AI$56:AI$60,$C131)</f>
        <v>0.31199560153486999</v>
      </c>
      <c r="AJ131" s="57">
        <f>_xll.SRS1Splines.Functions25.OneWay_Spline($C$56:$C$60,AJ$56:AJ$60,$C131)</f>
        <v>0.45133398303320499</v>
      </c>
      <c r="AK131" s="57">
        <f>_xll.SRS1Splines.Functions25.OneWay_Spline($C$62:$C$65,AK$62:AK$65,$C131)</f>
        <v>1.6132032124970499</v>
      </c>
    </row>
    <row r="132" spans="1:37" s="57" customFormat="1">
      <c r="B132" s="61">
        <v>2.8921999999999999</v>
      </c>
      <c r="C132" s="57">
        <f t="shared" si="33"/>
        <v>10.75</v>
      </c>
      <c r="D132" s="57">
        <f>_xll.SRS1Splines.Functions25.OneWay_Spline($C$56:$C$60,$D$56:$D$60,C132)</f>
        <v>1.3610519374951001E-2</v>
      </c>
      <c r="E132" s="57">
        <f>_xll.SRS1Splines.Functions25.OneWay_Spline($C$56:$C$60,E$56:E$60,$C132)</f>
        <v>0.24141922981445199</v>
      </c>
      <c r="F132" s="57">
        <f>_xll.SRS1Splines.Functions25.OneWay_Spline($C$56:$C$60,F$56:F$60,$C132)</f>
        <v>0.435475021533201</v>
      </c>
      <c r="G132" s="57">
        <f>_xll.SRS1Splines.Functions25.OneWay_Spline($C$56:$C$60,G$56:G$60,$C132)</f>
        <v>0.57464611790821596</v>
      </c>
      <c r="H132" s="57">
        <f>_xll.SRS1Splines.Functions25.OneWay_Spline($C$56:$C$60,H$56:H$60,$C132)</f>
        <v>0.60696877977152297</v>
      </c>
      <c r="I132" s="57">
        <f>_xll.SRS1Splines.Functions25.OneWay_Spline($C$56:$C$60,I$56:I$60,$C132)</f>
        <v>34.823781279177503</v>
      </c>
      <c r="J132" s="57">
        <f>_xll.SRS1Splines.Functions25.OneWay_Spline($C$56:$C$60,J$56:J$60,$C132)</f>
        <v>5.2979138205705496</v>
      </c>
      <c r="K132" s="57">
        <f>_xll.SRS1Splines.Functions25.OneWay_Spline($C$56:$C$60,K$56:K$60,$C132)</f>
        <v>0.28596686858886899</v>
      </c>
      <c r="L132" s="57">
        <f>_xll.SRS1Splines.Functions25.OneWay_Spline($C$56:$C$60,L$56:L$60,$C132)</f>
        <v>0.41542419504512701</v>
      </c>
      <c r="M132" s="57">
        <f>_xll.SRS1Splines.Functions25.OneWay_Spline(($C$62:$C$65),M$62:M$65,$C132)</f>
        <v>1.2813829400915</v>
      </c>
      <c r="O132" s="57">
        <f t="shared" si="34"/>
        <v>10.75</v>
      </c>
      <c r="P132" s="57">
        <f>_xll.SRS1Splines.Functions25.OneWay_Spline($C$56:$C$60,P$56:P$60,O132)</f>
        <v>9.4992120203525304E-3</v>
      </c>
      <c r="Q132" s="57">
        <f>_xll.SRS1Splines.Functions25.OneWay_Spline($C$56:$C$60,Q$56:Q$60,$C132)</f>
        <v>0.236115378685296</v>
      </c>
      <c r="R132" s="57">
        <f>_xll.SRS1Splines.Functions25.OneWay_Spline($C$56:$C$60,R$56:R$60,$C132)</f>
        <v>0.37642624024158999</v>
      </c>
      <c r="S132" s="57">
        <f>_xll.SRS1Splines.Functions25.OneWay_Spline($C$56:$C$60,S$56:S$60,$C132)</f>
        <v>0.35144401282457</v>
      </c>
      <c r="T132" s="57">
        <f>_xll.SRS1Splines.Functions25.OneWay_Spline($C$56:$C$60,T$56:T$60,$C132)</f>
        <v>0.482119902698256</v>
      </c>
      <c r="U132" s="57">
        <f>_xll.SRS1Splines.Functions25.OneWay_Spline($C$56:$C$60,U$56:U$60,$C132)</f>
        <v>22.631480302684601</v>
      </c>
      <c r="V132" s="57">
        <f>_xll.SRS1Splines.Functions25.OneWay_Spline($C$56:$C$60,V$56:V$60,$C132)</f>
        <v>4.9116382851821001</v>
      </c>
      <c r="W132" s="57">
        <f>_xll.SRS1Splines.Functions25.OneWay_Spline($C$56:$C$60,W$56:W$60,$C132)</f>
        <v>0.259938135642868</v>
      </c>
      <c r="X132" s="57">
        <f>_xll.SRS1Splines.Functions25.OneWay_Spline($C$56:$C$60,X$56:X$60,$C132)</f>
        <v>0.38410769474411099</v>
      </c>
      <c r="Y132" s="57">
        <f>_xll.SRS1Splines.Functions25.OneWay_Spline($C$62:$C$65,Y$62:Y$65,$C132)</f>
        <v>1.08026590848496</v>
      </c>
      <c r="AA132" s="57">
        <f t="shared" si="35"/>
        <v>10.75</v>
      </c>
      <c r="AB132" s="57">
        <f>_xll.SRS1Splines.Functions25.OneWay_Spline($C$56:$C$60,AB$56:AB$60,AA132)</f>
        <v>1.77218267295495E-2</v>
      </c>
      <c r="AC132" s="57">
        <f>_xll.SRS1Splines.Functions25.OneWay_Spline($C$56:$C$60,AC$56:AC$60,$C132)</f>
        <v>0.24672308094360801</v>
      </c>
      <c r="AD132" s="57">
        <f>_xll.SRS1Splines.Functions25.OneWay_Spline($C$56:$C$60,AD$56:AD$60,$C132)</f>
        <v>0.50853730294932498</v>
      </c>
      <c r="AE132" s="57">
        <f>_xll.SRS1Splines.Functions25.OneWay_Spline($C$56:$C$60,AE$56:AE$60,$C132)</f>
        <v>0.79784822299186298</v>
      </c>
      <c r="AF132" s="57">
        <f>_xll.SRS1Splines.Functions25.OneWay_Spline($C$56:$C$60,AF$56:AF$60,$C132)</f>
        <v>0.73368821243617599</v>
      </c>
      <c r="AG132" s="57">
        <f>_xll.SRS1Splines.Functions25.OneWay_Spline($C$56:$C$60,AG$56:AG$60,$C132)</f>
        <v>46.179877585214598</v>
      </c>
      <c r="AH132" s="57">
        <f>_xll.SRS1Splines.Functions25.OneWay_Spline($C$56:$C$60,AH$56:AH$60,$C132)</f>
        <v>5.6841893559590098</v>
      </c>
      <c r="AI132" s="57">
        <f>_xll.SRS1Splines.Functions25.OneWay_Spline($C$56:$C$60,AI$56:AI$60,$C132)</f>
        <v>0.31199560153486999</v>
      </c>
      <c r="AJ132" s="57">
        <f>_xll.SRS1Splines.Functions25.OneWay_Spline($C$56:$C$60,AJ$56:AJ$60,$C132)</f>
        <v>0.45464085273240001</v>
      </c>
      <c r="AK132" s="57">
        <f>_xll.SRS1Splines.Functions25.OneWay_Spline($C$62:$C$65,AK$62:AK$65,$C132)</f>
        <v>1.48249997169804</v>
      </c>
    </row>
    <row r="133" spans="1:37" s="57" customFormat="1">
      <c r="B133" s="61">
        <v>2.8521999999999998</v>
      </c>
      <c r="C133" s="57">
        <f t="shared" si="33"/>
        <v>11</v>
      </c>
      <c r="D133" s="57">
        <f>_xll.SRS1Splines.Functions25.OneWay_Spline($C$56:$C$60,$D$56:$D$60,C133)</f>
        <v>1.3610519374951001E-2</v>
      </c>
      <c r="E133" s="57">
        <f>_xll.SRS1Splines.Functions25.OneWay_Spline($C$56:$C$60,E$56:E$60,$C133)</f>
        <v>0.215954790927744</v>
      </c>
      <c r="F133" s="57">
        <f>_xll.SRS1Splines.Functions25.OneWay_Spline($C$56:$C$60,F$56:F$60,$C133)</f>
        <v>0.441202369485023</v>
      </c>
      <c r="G133" s="57">
        <f>_xll.SRS1Splines.Functions25.OneWay_Spline($C$56:$C$60,G$56:G$60,$C133)</f>
        <v>0.59874074643464004</v>
      </c>
      <c r="H133" s="57">
        <f>_xll.SRS1Splines.Functions25.OneWay_Spline($C$56:$C$60,H$56:H$60,$C133)</f>
        <v>0.60696877977152297</v>
      </c>
      <c r="I133" s="57">
        <f>_xll.SRS1Splines.Functions25.OneWay_Spline($C$56:$C$60,I$56:I$60,$C133)</f>
        <v>34.722324010932603</v>
      </c>
      <c r="J133" s="57">
        <f>_xll.SRS1Splines.Functions25.OneWay_Spline($C$56:$C$60,J$56:J$60,$C133)</f>
        <v>5.3655892277217001</v>
      </c>
      <c r="K133" s="57">
        <f>_xll.SRS1Splines.Functions25.OneWay_Spline($C$56:$C$60,K$56:K$60,$C133)</f>
        <v>0.28596686858886899</v>
      </c>
      <c r="L133" s="57">
        <f>_xll.SRS1Splines.Functions25.OneWay_Spline($C$56:$C$60,L$56:L$60,$C133)</f>
        <v>0.415760936997015</v>
      </c>
      <c r="M133" s="57">
        <f>_xll.SRS1Splines.Functions25.OneWay_Spline(($C$62:$C$65),M$62:M$65,$C133)</f>
        <v>1.2456252473579199</v>
      </c>
      <c r="O133" s="57">
        <f t="shared" si="34"/>
        <v>11</v>
      </c>
      <c r="P133" s="57">
        <f>_xll.SRS1Splines.Functions25.OneWay_Spline($C$56:$C$60,P$56:P$60,O133)</f>
        <v>9.4992120203525304E-3</v>
      </c>
      <c r="Q133" s="57">
        <f>_xll.SRS1Splines.Functions25.OneWay_Spline($C$56:$C$60,Q$56:Q$60,$C133)</f>
        <v>0.21798160954961299</v>
      </c>
      <c r="R133" s="57">
        <f>_xll.SRS1Splines.Functions25.OneWay_Spline($C$56:$C$60,R$56:R$60,$C133)</f>
        <v>0.39255210285340503</v>
      </c>
      <c r="S133" s="57">
        <f>_xll.SRS1Splines.Functions25.OneWay_Spline($C$56:$C$60,S$56:S$60,$C133)</f>
        <v>0.35854645172413302</v>
      </c>
      <c r="T133" s="57">
        <f>_xll.SRS1Splines.Functions25.OneWay_Spline($C$56:$C$60,T$56:T$60,$C133)</f>
        <v>0.482119902698256</v>
      </c>
      <c r="U133" s="57">
        <f>_xll.SRS1Splines.Functions25.OneWay_Spline($C$56:$C$60,U$56:U$60,$C133)</f>
        <v>22.876112463315401</v>
      </c>
      <c r="V133" s="57">
        <f>_xll.SRS1Splines.Functions25.OneWay_Spline($C$56:$C$60,V$56:V$60,$C133)</f>
        <v>4.9813491924509101</v>
      </c>
      <c r="W133" s="57">
        <f>_xll.SRS1Splines.Functions25.OneWay_Spline($C$56:$C$60,W$56:W$60,$C133)</f>
        <v>0.259938135642868</v>
      </c>
      <c r="X133" s="57">
        <f>_xll.SRS1Splines.Functions25.OneWay_Spline($C$56:$C$60,X$56:X$60,$C133)</f>
        <v>0.38410769474411099</v>
      </c>
      <c r="Y133" s="57">
        <f>_xll.SRS1Splines.Functions25.OneWay_Spline($C$62:$C$65,Y$62:Y$65,$C133)</f>
        <v>1.1394537638168001</v>
      </c>
      <c r="AA133" s="57">
        <f t="shared" si="35"/>
        <v>11</v>
      </c>
      <c r="AB133" s="57">
        <f>_xll.SRS1Splines.Functions25.OneWay_Spline($C$56:$C$60,AB$56:AB$60,AA133)</f>
        <v>1.77218267295495E-2</v>
      </c>
      <c r="AC133" s="57">
        <f>_xll.SRS1Splines.Functions25.OneWay_Spline($C$56:$C$60,AC$56:AC$60,$C133)</f>
        <v>0.21392797230587601</v>
      </c>
      <c r="AD133" s="57">
        <f>_xll.SRS1Splines.Functions25.OneWay_Spline($C$56:$C$60,AD$56:AD$60,$C133)</f>
        <v>0.50853730294932498</v>
      </c>
      <c r="AE133" s="57">
        <f>_xll.SRS1Splines.Functions25.OneWay_Spline($C$56:$C$60,AE$56:AE$60,$C133)</f>
        <v>0.83893504114514605</v>
      </c>
      <c r="AF133" s="57">
        <f>_xll.SRS1Splines.Functions25.OneWay_Spline($C$56:$C$60,AF$56:AF$60,$C133)</f>
        <v>0.73431173096663804</v>
      </c>
      <c r="AG133" s="57">
        <f>_xll.SRS1Splines.Functions25.OneWay_Spline($C$56:$C$60,AG$56:AG$60,$C133)</f>
        <v>45.453595997942102</v>
      </c>
      <c r="AH133" s="57">
        <f>_xll.SRS1Splines.Functions25.OneWay_Spline($C$56:$C$60,AH$56:AH$60,$C133)</f>
        <v>5.7498292629924901</v>
      </c>
      <c r="AI133" s="57">
        <f>_xll.SRS1Splines.Functions25.OneWay_Spline($C$56:$C$60,AI$56:AI$60,$C133)</f>
        <v>0.31199560153486999</v>
      </c>
      <c r="AJ133" s="57">
        <f>_xll.SRS1Splines.Functions25.OneWay_Spline($C$56:$C$60,AJ$56:AJ$60,$C133)</f>
        <v>0.45794772243159398</v>
      </c>
      <c r="AK133" s="57">
        <f>_xll.SRS1Splines.Functions25.OneWay_Spline($C$62:$C$65,AK$62:AK$65,$C133)</f>
        <v>1.35179673089903</v>
      </c>
    </row>
    <row r="134" spans="1:37" s="57" customFormat="1">
      <c r="B134" s="61">
        <v>2.6602000000000001</v>
      </c>
      <c r="C134" s="57">
        <f>C133+1</f>
        <v>12</v>
      </c>
      <c r="D134" s="57">
        <f>_xll.SRS1Splines.Functions25.OneWay_Spline($C$56:$C$60,$D$56:$D$60,C134)</f>
        <v>1.3610519374951001E-2</v>
      </c>
      <c r="E134" s="57">
        <f>_xll.SRS1Splines.Functions25.OneWay_Spline($C$56:$C$60,E$56:E$60,$C134)</f>
        <v>0.11409703538091399</v>
      </c>
      <c r="F134" s="57">
        <f>_xll.SRS1Splines.Functions25.OneWay_Spline($C$56:$C$60,F$56:F$60,$C134)</f>
        <v>0.46411176129231002</v>
      </c>
      <c r="G134" s="57">
        <f>_xll.SRS1Splines.Functions25.OneWay_Spline($C$56:$C$60,G$56:G$60,$C134)</f>
        <v>0.69511926054033302</v>
      </c>
      <c r="H134" s="57">
        <f>_xll.SRS1Splines.Functions25.OneWay_Spline($C$56:$C$60,H$56:H$60,$C134)</f>
        <v>0.60696877977152297</v>
      </c>
      <c r="I134" s="57">
        <f>_xll.SRS1Splines.Functions25.OneWay_Spline($C$56:$C$60,I$56:I$60,$C134)</f>
        <v>34.316494937953202</v>
      </c>
      <c r="J134" s="57">
        <f>_xll.SRS1Splines.Functions25.OneWay_Spline($C$56:$C$60,J$56:J$60,$C134)</f>
        <v>5.6362908563262897</v>
      </c>
      <c r="K134" s="57">
        <f>_xll.SRS1Splines.Functions25.OneWay_Spline($C$56:$C$60,K$56:K$60,$C134)</f>
        <v>0.28596686858886899</v>
      </c>
      <c r="L134" s="57">
        <f>_xll.SRS1Splines.Functions25.OneWay_Spline($C$56:$C$60,L$56:L$60,$C134)</f>
        <v>0.417107904804566</v>
      </c>
      <c r="M134" s="57">
        <f>_xll.SRS1Splines.Functions25.OneWay_Spline(($C$62:$C$65),M$62:M$65,$C134)</f>
        <v>1.10259447642358</v>
      </c>
      <c r="O134" s="57">
        <f>O133+1</f>
        <v>12</v>
      </c>
      <c r="P134" s="57">
        <f>_xll.SRS1Splines.Functions25.OneWay_Spline($C$56:$C$60,P$56:P$60,O134)</f>
        <v>9.4992120203525304E-3</v>
      </c>
      <c r="Q134" s="57">
        <f>_xll.SRS1Splines.Functions25.OneWay_Spline($C$56:$C$60,Q$56:Q$60,$C134)</f>
        <v>0.14544653300688101</v>
      </c>
      <c r="R134" s="57">
        <f>_xll.SRS1Splines.Functions25.OneWay_Spline($C$56:$C$60,R$56:R$60,$C134)</f>
        <v>0.457055553300663</v>
      </c>
      <c r="S134" s="57">
        <f>_xll.SRS1Splines.Functions25.OneWay_Spline($C$56:$C$60,S$56:S$60,$C134)</f>
        <v>0.386956207322387</v>
      </c>
      <c r="T134" s="57">
        <f>_xll.SRS1Splines.Functions25.OneWay_Spline($C$56:$C$60,T$56:T$60,$C134)</f>
        <v>0.482119902698256</v>
      </c>
      <c r="U134" s="57">
        <f>_xll.SRS1Splines.Functions25.OneWay_Spline($C$56:$C$60,U$56:U$60,$C134)</f>
        <v>23.854641105838802</v>
      </c>
      <c r="V134" s="57">
        <f>_xll.SRS1Splines.Functions25.OneWay_Spline($C$56:$C$60,V$56:V$60,$C134)</f>
        <v>5.2601928215261502</v>
      </c>
      <c r="W134" s="57">
        <f>_xll.SRS1Splines.Functions25.OneWay_Spline($C$56:$C$60,W$56:W$60,$C134)</f>
        <v>0.259938135642868</v>
      </c>
      <c r="X134" s="57">
        <f>_xll.SRS1Splines.Functions25.OneWay_Spline($C$56:$C$60,X$56:X$60,$C134)</f>
        <v>0.38410769474411099</v>
      </c>
      <c r="Y134" s="57">
        <f>_xll.SRS1Splines.Functions25.OneWay_Spline($C$62:$C$65,Y$62:Y$65,$C134)</f>
        <v>1.3762051851441599</v>
      </c>
      <c r="AA134" s="57">
        <f>AA133+1</f>
        <v>12</v>
      </c>
      <c r="AB134" s="57">
        <f>_xll.SRS1Splines.Functions25.OneWay_Spline($C$56:$C$60,AB$56:AB$60,AA134)</f>
        <v>1.77218267295495E-2</v>
      </c>
      <c r="AC134" s="57">
        <f>_xll.SRS1Splines.Functions25.OneWay_Spline($C$56:$C$60,AC$56:AC$60,$C134)</f>
        <v>8.2747537754946796E-2</v>
      </c>
      <c r="AD134" s="57">
        <f>_xll.SRS1Splines.Functions25.OneWay_Spline($C$56:$C$60,AD$56:AD$60,$C134)</f>
        <v>0.50853730294932498</v>
      </c>
      <c r="AE134" s="57">
        <f>_xll.SRS1Splines.Functions25.OneWay_Spline($C$56:$C$60,AE$56:AE$60,$C134)</f>
        <v>1.00328231375828</v>
      </c>
      <c r="AF134" s="57">
        <f>_xll.SRS1Splines.Functions25.OneWay_Spline($C$56:$C$60,AF$56:AF$60,$C134)</f>
        <v>0.73680580508848403</v>
      </c>
      <c r="AG134" s="57">
        <f>_xll.SRS1Splines.Functions25.OneWay_Spline($C$56:$C$60,AG$56:AG$60,$C134)</f>
        <v>42.548469648852198</v>
      </c>
      <c r="AH134" s="57">
        <f>_xll.SRS1Splines.Functions25.OneWay_Spline($C$56:$C$60,AH$56:AH$60,$C134)</f>
        <v>6.0123888911264398</v>
      </c>
      <c r="AI134" s="57">
        <f>_xll.SRS1Splines.Functions25.OneWay_Spline($C$56:$C$60,AI$56:AI$60,$C134)</f>
        <v>0.31199560153486999</v>
      </c>
      <c r="AJ134" s="57">
        <f>_xll.SRS1Splines.Functions25.OneWay_Spline($C$56:$C$60,AJ$56:AJ$60,$C134)</f>
        <v>0.47117520122837298</v>
      </c>
      <c r="AK134" s="57">
        <f>_xll.SRS1Splines.Functions25.OneWay_Spline($C$62:$C$65,AK$62:AK$65,$C134)</f>
        <v>0.82898376770299798</v>
      </c>
    </row>
    <row r="135" spans="1:37" s="57" customFormat="1">
      <c r="B135" s="61">
        <v>2.44</v>
      </c>
      <c r="C135" s="57">
        <f t="shared" ref="C135:C142" si="36">C134+1</f>
        <v>13</v>
      </c>
      <c r="D135" s="57">
        <f>_xll.SRS1Splines.Functions25.OneWay_Spline($C$56:$C$60,$D$56:$D$60,C135)</f>
        <v>1.3610519374951001E-2</v>
      </c>
      <c r="E135" s="57">
        <f>_xll.SRS1Splines.Functions25.OneWay_Spline($C$56:$C$60,E$56:E$60,$C135)</f>
        <v>1.2239279834083299E-2</v>
      </c>
      <c r="F135" s="57">
        <f>_xll.SRS1Splines.Functions25.OneWay_Spline($C$56:$C$60,F$56:F$60,$C135)</f>
        <v>0.48702115309959598</v>
      </c>
      <c r="G135" s="57">
        <f>_xll.SRS1Splines.Functions25.OneWay_Spline($C$56:$C$60,G$56:G$60,$C135)</f>
        <v>0.791497774646026</v>
      </c>
      <c r="H135" s="57">
        <f>_xll.SRS1Splines.Functions25.OneWay_Spline($C$56:$C$60,H$56:H$60,$C135)</f>
        <v>0.60696877977152297</v>
      </c>
      <c r="I135" s="57">
        <f>_xll.SRS1Splines.Functions25.OneWay_Spline($C$56:$C$60,I$56:I$60,$C135)</f>
        <v>33.910665864973801</v>
      </c>
      <c r="J135" s="57">
        <f>_xll.SRS1Splines.Functions25.OneWay_Spline($C$56:$C$60,J$56:J$60,$C135)</f>
        <v>5.9069924849308899</v>
      </c>
      <c r="K135" s="57">
        <f>_xll.SRS1Splines.Functions25.OneWay_Spline($C$56:$C$60,K$56:K$60,$C135)</f>
        <v>0.28596686858886899</v>
      </c>
      <c r="L135" s="57">
        <f>_xll.SRS1Splines.Functions25.OneWay_Spline($C$56:$C$60,L$56:L$60,$C135)</f>
        <v>0.418454872612118</v>
      </c>
      <c r="M135" s="57">
        <f>_xll.SRS1Splines.Functions25.OneWay_Spline(($C$62:$C$65),M$62:M$65,$C135)</f>
        <v>0.95956370548924397</v>
      </c>
      <c r="O135" s="57">
        <f t="shared" ref="O135:O142" si="37">O134+1</f>
        <v>13</v>
      </c>
      <c r="P135" s="57">
        <f>_xll.SRS1Splines.Functions25.OneWay_Spline($C$56:$C$60,P$56:P$60,O135)</f>
        <v>9.4992120203525304E-3</v>
      </c>
      <c r="Q135" s="57">
        <f>_xll.SRS1Splines.Functions25.OneWay_Spline($C$56:$C$60,Q$56:Q$60,$C135)</f>
        <v>7.2911456464148802E-2</v>
      </c>
      <c r="R135" s="57">
        <f>_xll.SRS1Splines.Functions25.OneWay_Spline($C$56:$C$60,R$56:R$60,$C135)</f>
        <v>0.52155900374791997</v>
      </c>
      <c r="S135" s="57">
        <f>_xll.SRS1Splines.Functions25.OneWay_Spline($C$56:$C$60,S$56:S$60,$C135)</f>
        <v>0.41536596292064099</v>
      </c>
      <c r="T135" s="57">
        <f>_xll.SRS1Splines.Functions25.OneWay_Spline($C$56:$C$60,T$56:T$60,$C135)</f>
        <v>0.482119902698256</v>
      </c>
      <c r="U135" s="57">
        <f>_xll.SRS1Splines.Functions25.OneWay_Spline($C$56:$C$60,U$56:U$60,$C135)</f>
        <v>24.833169748362199</v>
      </c>
      <c r="V135" s="57">
        <f>_xll.SRS1Splines.Functions25.OneWay_Spline($C$56:$C$60,V$56:V$60,$C135)</f>
        <v>5.5390364506013903</v>
      </c>
      <c r="W135" s="57">
        <f>_xll.SRS1Splines.Functions25.OneWay_Spline($C$56:$C$60,W$56:W$60,$C135)</f>
        <v>0.259938135642868</v>
      </c>
      <c r="X135" s="57">
        <f>_xll.SRS1Splines.Functions25.OneWay_Spline($C$56:$C$60,X$56:X$60,$C135)</f>
        <v>0.38410769474411099</v>
      </c>
      <c r="Y135" s="57">
        <f>_xll.SRS1Splines.Functions25.OneWay_Spline($C$62:$C$65,Y$62:Y$65,$C135)</f>
        <v>1.6129566064715199</v>
      </c>
      <c r="AA135" s="57">
        <f t="shared" ref="AA135:AA142" si="38">AA134+1</f>
        <v>13</v>
      </c>
      <c r="AB135" s="57">
        <f>_xll.SRS1Splines.Functions25.OneWay_Spline($C$56:$C$60,AB$56:AB$60,AA135)</f>
        <v>1.77218267295495E-2</v>
      </c>
      <c r="AC135" s="57">
        <v>0</v>
      </c>
      <c r="AD135" s="57">
        <f>_xll.SRS1Splines.Functions25.OneWay_Spline($C$56:$C$60,AD$56:AD$60,$C135)</f>
        <v>0.50853730294932498</v>
      </c>
      <c r="AE135" s="57">
        <f>_xll.SRS1Splines.Functions25.OneWay_Spline($C$56:$C$60,AE$56:AE$60,$C135)</f>
        <v>1.1676295863714099</v>
      </c>
      <c r="AF135" s="57">
        <f>_xll.SRS1Splines.Functions25.OneWay_Spline($C$56:$C$60,AF$56:AF$60,$C135)</f>
        <v>0.73929987921033002</v>
      </c>
      <c r="AG135" s="57">
        <f>_xll.SRS1Splines.Functions25.OneWay_Spline($C$56:$C$60,AG$56:AG$60,$C135)</f>
        <v>39.6433432997624</v>
      </c>
      <c r="AH135" s="57">
        <f>_xll.SRS1Splines.Functions25.OneWay_Spline($C$56:$C$60,AH$56:AH$60,$C135)</f>
        <v>6.2749485192603798</v>
      </c>
      <c r="AI135" s="57">
        <f>_xll.SRS1Splines.Functions25.OneWay_Spline($C$56:$C$60,AI$56:AI$60,$C135)</f>
        <v>0.31199560153486999</v>
      </c>
      <c r="AJ135" s="57">
        <f>_xll.SRS1Splines.Functions25.OneWay_Spline($C$56:$C$60,AJ$56:AJ$60,$C135)</f>
        <v>0.48440268002515102</v>
      </c>
      <c r="AK135" s="57">
        <f>_xll.SRS1Splines.Functions25.OneWay_Spline($C$62:$C$65,AK$62:AK$65,$C135)</f>
        <v>0.30617080450696699</v>
      </c>
    </row>
    <row r="136" spans="1:37" s="57" customFormat="1">
      <c r="B136" s="61">
        <v>2.31</v>
      </c>
      <c r="C136" s="57">
        <f t="shared" si="36"/>
        <v>14</v>
      </c>
      <c r="D136" s="57">
        <f>_xll.SRS1Splines.Functions25.OneWay_Spline($C$56:$C$60,$D$56:$D$60,C136)</f>
        <v>1.3610519374951001E-2</v>
      </c>
      <c r="E136" s="57">
        <v>0</v>
      </c>
      <c r="F136" s="57">
        <f>_xll.SRS1Splines.Functions25.OneWay_Spline($C$56:$C$60,F$56:F$60,$C136)</f>
        <v>0.50993054490688305</v>
      </c>
      <c r="G136" s="57">
        <f>_xll.SRS1Splines.Functions25.OneWay_Spline($C$56:$C$60,G$56:G$60,$C136)</f>
        <v>0.88787628875171998</v>
      </c>
      <c r="H136" s="57">
        <f>_xll.SRS1Splines.Functions25.OneWay_Spline($C$56:$C$60,H$56:H$60,$C136)</f>
        <v>0.60696877977152297</v>
      </c>
      <c r="I136" s="57">
        <f>_xll.SRS1Splines.Functions25.OneWay_Spline($C$56:$C$60,I$56:I$60,$C136)</f>
        <v>33.5048367919944</v>
      </c>
      <c r="J136" s="57">
        <f>_xll.SRS1Splines.Functions25.OneWay_Spline($C$56:$C$60,J$56:J$60,$C136)</f>
        <v>6.1776941135354804</v>
      </c>
      <c r="K136" s="57">
        <f>_xll.SRS1Splines.Functions25.OneWay_Spline($C$56:$C$60,K$56:K$60,$C136)</f>
        <v>0.28596686858886899</v>
      </c>
      <c r="L136" s="57">
        <f>_xll.SRS1Splines.Functions25.OneWay_Spline($C$56:$C$60,L$56:L$60,$C136)</f>
        <v>0.419801840419669</v>
      </c>
      <c r="M136" s="57">
        <f>_xll.SRS1Splines.Functions25.OneWay_Spline(($C$62:$C$65),M$62:M$65,$C136)</f>
        <v>0.81653293455490905</v>
      </c>
      <c r="O136" s="57">
        <f t="shared" si="37"/>
        <v>14</v>
      </c>
      <c r="P136" s="57">
        <f>_xll.SRS1Splines.Functions25.OneWay_Spline($C$56:$C$60,P$56:P$60,O136)</f>
        <v>9.4992120203525304E-3</v>
      </c>
      <c r="Q136" s="57">
        <v>0</v>
      </c>
      <c r="R136" s="57">
        <f>_xll.SRS1Splines.Functions25.OneWay_Spline($C$56:$C$60,R$56:R$60,$C136)</f>
        <v>0.586062454195178</v>
      </c>
      <c r="S136" s="57">
        <f>_xll.SRS1Splines.Functions25.OneWay_Spline($C$56:$C$60,S$56:S$60,$C136)</f>
        <v>0.44377571851889502</v>
      </c>
      <c r="T136" s="57">
        <f>_xll.SRS1Splines.Functions25.OneWay_Spline($C$56:$C$60,T$56:T$60,$C136)</f>
        <v>0.482119902698256</v>
      </c>
      <c r="U136" s="57">
        <f>_xll.SRS1Splines.Functions25.OneWay_Spline($C$56:$C$60,U$56:U$60,$C136)</f>
        <v>25.811698390885599</v>
      </c>
      <c r="V136" s="57">
        <f>_xll.SRS1Splines.Functions25.OneWay_Spline($C$56:$C$60,V$56:V$60,$C136)</f>
        <v>5.8178800796766401</v>
      </c>
      <c r="W136" s="57">
        <f>_xll.SRS1Splines.Functions25.OneWay_Spline($C$56:$C$60,W$56:W$60,$C136)</f>
        <v>0.259938135642868</v>
      </c>
      <c r="X136" s="57">
        <f>_xll.SRS1Splines.Functions25.OneWay_Spline($C$56:$C$60,X$56:X$60,$C136)</f>
        <v>0.38410769474411099</v>
      </c>
      <c r="Y136" s="57">
        <f>_xll.SRS1Splines.Functions25.OneWay_Spline($C$62:$C$65,Y$62:Y$65,$C136)</f>
        <v>1.84970802779888</v>
      </c>
      <c r="AA136" s="57">
        <f t="shared" si="38"/>
        <v>14</v>
      </c>
      <c r="AB136" s="57">
        <f>_xll.SRS1Splines.Functions25.OneWay_Spline($C$56:$C$60,AB$56:AB$60,AA136)</f>
        <v>1.77218267295495E-2</v>
      </c>
      <c r="AC136" s="57">
        <v>0</v>
      </c>
      <c r="AD136" s="57">
        <f>_xll.SRS1Splines.Functions25.OneWay_Spline($C$56:$C$60,AD$56:AD$60,$C136)</f>
        <v>0.50853730294932498</v>
      </c>
      <c r="AE136" s="57">
        <f>_xll.SRS1Splines.Functions25.OneWay_Spline($C$56:$C$60,AE$56:AE$60,$C136)</f>
        <v>1.33197685898454</v>
      </c>
      <c r="AF136" s="57">
        <f>_xll.SRS1Splines.Functions25.OneWay_Spline($C$56:$C$60,AF$56:AF$60,$C136)</f>
        <v>0.74179395333217601</v>
      </c>
      <c r="AG136" s="57">
        <f>_xll.SRS1Splines.Functions25.OneWay_Spline($C$56:$C$60,AG$56:AG$60,$C136)</f>
        <v>36.738216950672502</v>
      </c>
      <c r="AH136" s="57">
        <f>_xll.SRS1Splines.Functions25.OneWay_Spline($C$56:$C$60,AH$56:AH$60,$C136)</f>
        <v>6.5375081473943197</v>
      </c>
      <c r="AI136" s="57">
        <f>_xll.SRS1Splines.Functions25.OneWay_Spline($C$56:$C$60,AI$56:AI$60,$C136)</f>
        <v>0.31199560153486999</v>
      </c>
      <c r="AJ136" s="57">
        <f>_xll.SRS1Splines.Functions25.OneWay_Spline($C$56:$C$60,AJ$56:AJ$60,$C136)</f>
        <v>0.49763015882193001</v>
      </c>
      <c r="AK136" s="57">
        <v>0</v>
      </c>
    </row>
    <row r="137" spans="1:37" s="57" customFormat="1">
      <c r="B137" s="61">
        <v>2.1579999999999999</v>
      </c>
      <c r="C137" s="57">
        <f t="shared" si="36"/>
        <v>15</v>
      </c>
      <c r="D137" s="57">
        <f>_xll.SRS1Splines.Functions25.OneWay_Spline($C$56:$C$60,$D$56:$D$60,C137)</f>
        <v>1.3610519374951001E-2</v>
      </c>
      <c r="E137" s="57">
        <v>0</v>
      </c>
      <c r="F137" s="57">
        <f>_xll.SRS1Splines.Functions25.OneWay_Spline($C$56:$C$60,F$56:F$60,$C137)</f>
        <v>0.53283993671416996</v>
      </c>
      <c r="G137" s="57">
        <f>_xll.SRS1Splines.Functions25.OneWay_Spline($C$56:$C$60,G$56:G$60,$C137)</f>
        <v>0.98425480285741296</v>
      </c>
      <c r="H137" s="57">
        <f>_xll.SRS1Splines.Functions25.OneWay_Spline($C$56:$C$60,H$56:H$60,$C137)</f>
        <v>0.60696877977152297</v>
      </c>
      <c r="I137" s="57">
        <f>_xll.SRS1Splines.Functions25.OneWay_Spline($C$56:$C$60,I$56:I$60,$C137)</f>
        <v>33.099007719014999</v>
      </c>
      <c r="J137" s="57">
        <f>_xll.SRS1Splines.Functions25.OneWay_Spline($C$56:$C$60,J$56:J$60,$C137)</f>
        <v>6.4483957421400699</v>
      </c>
      <c r="K137" s="57">
        <f>_xll.SRS1Splines.Functions25.OneWay_Spline($C$56:$C$60,K$56:K$60,$C137)</f>
        <v>0.28596686858886899</v>
      </c>
      <c r="L137" s="57">
        <f>_xll.SRS1Splines.Functions25.OneWay_Spline($C$56:$C$60,L$56:L$60,$C137)</f>
        <v>0.42114880822722101</v>
      </c>
      <c r="M137" s="57">
        <f>_xll.SRS1Splines.Functions25.OneWay_Spline(($C$62:$C$65),M$62:M$65,$C137)</f>
        <v>0.67350216362057302</v>
      </c>
      <c r="O137" s="57">
        <f t="shared" si="37"/>
        <v>15</v>
      </c>
      <c r="P137" s="57">
        <f>_xll.SRS1Splines.Functions25.OneWay_Spline($C$56:$C$60,P$56:P$60,O137)</f>
        <v>9.4992120203525304E-3</v>
      </c>
      <c r="Q137" s="57">
        <v>0</v>
      </c>
      <c r="R137" s="57">
        <f>_xll.SRS1Splines.Functions25.OneWay_Spline($C$56:$C$60,R$56:R$60,$C137)</f>
        <v>0.65056590464243602</v>
      </c>
      <c r="S137" s="57">
        <f>_xll.SRS1Splines.Functions25.OneWay_Spline($C$56:$C$60,S$56:S$60,$C137)</f>
        <v>0.47218547411714901</v>
      </c>
      <c r="T137" s="57">
        <f>_xll.SRS1Splines.Functions25.OneWay_Spline($C$56:$C$60,T$56:T$60,$C137)</f>
        <v>0.482119902698256</v>
      </c>
      <c r="U137" s="57">
        <f>_xll.SRS1Splines.Functions25.OneWay_Spline($C$56:$C$60,U$56:U$60,$C137)</f>
        <v>26.790227033409</v>
      </c>
      <c r="V137" s="57">
        <f>_xll.SRS1Splines.Functions25.OneWay_Spline($C$56:$C$60,V$56:V$60,$C137)</f>
        <v>6.0967237087518802</v>
      </c>
      <c r="W137" s="57">
        <f>_xll.SRS1Splines.Functions25.OneWay_Spline($C$56:$C$60,W$56:W$60,$C137)</f>
        <v>0.259938135642868</v>
      </c>
      <c r="X137" s="57">
        <f>_xll.SRS1Splines.Functions25.OneWay_Spline($C$56:$C$60,X$56:X$60,$C137)</f>
        <v>0.38410769474411099</v>
      </c>
      <c r="Y137" s="57">
        <f>_xll.SRS1Splines.Functions25.OneWay_Spline($C$62:$C$65,Y$62:Y$65,$C137)</f>
        <v>2.0864594491262398</v>
      </c>
      <c r="AA137" s="57">
        <f t="shared" si="38"/>
        <v>15</v>
      </c>
      <c r="AB137" s="57">
        <f>_xll.SRS1Splines.Functions25.OneWay_Spline($C$56:$C$60,AB$56:AB$60,AA137)</f>
        <v>1.77218267295495E-2</v>
      </c>
      <c r="AC137" s="57">
        <v>0</v>
      </c>
      <c r="AD137" s="57">
        <f>_xll.SRS1Splines.Functions25.OneWay_Spline($C$56:$C$60,AD$56:AD$60,$C137)</f>
        <v>0.50853730294932498</v>
      </c>
      <c r="AE137" s="57">
        <f>_xll.SRS1Splines.Functions25.OneWay_Spline($C$56:$C$60,AE$56:AE$60,$C137)</f>
        <v>1.4963241315976801</v>
      </c>
      <c r="AF137" s="57">
        <f>_xll.SRS1Splines.Functions25.OneWay_Spline($C$56:$C$60,AF$56:AF$60,$C137)</f>
        <v>0.744288027454023</v>
      </c>
      <c r="AG137" s="57">
        <f>_xll.SRS1Splines.Functions25.OneWay_Spline($C$56:$C$60,AG$56:AG$60,$C137)</f>
        <v>33.833090601582597</v>
      </c>
      <c r="AH137" s="57">
        <f>_xll.SRS1Splines.Functions25.OneWay_Spline($C$56:$C$60,AH$56:AH$60,$C137)</f>
        <v>6.8000677755282597</v>
      </c>
      <c r="AI137" s="57">
        <f>_xll.SRS1Splines.Functions25.OneWay_Spline($C$56:$C$60,AI$56:AI$60,$C137)</f>
        <v>0.31199560153486999</v>
      </c>
      <c r="AJ137" s="57">
        <f>_xll.SRS1Splines.Functions25.OneWay_Spline($C$56:$C$60,AJ$56:AJ$60,$C137)</f>
        <v>0.51085763761870795</v>
      </c>
      <c r="AK137" s="57">
        <v>0</v>
      </c>
    </row>
    <row r="138" spans="1:37" s="57" customFormat="1">
      <c r="B138" s="61">
        <v>2.0133000000000001</v>
      </c>
      <c r="C138" s="57">
        <f t="shared" si="36"/>
        <v>16</v>
      </c>
      <c r="D138" s="57">
        <f>_xll.SRS1Splines.Functions25.OneWay_Spline($C$56:$C$60,$D$56:$D$60,C138)</f>
        <v>1.3610519374951001E-2</v>
      </c>
      <c r="E138" s="57">
        <v>0</v>
      </c>
      <c r="F138" s="57">
        <f>_xll.SRS1Splines.Functions25.OneWay_Spline($C$56:$C$60,F$56:F$60,$C138)</f>
        <v>0.55574932852145698</v>
      </c>
      <c r="G138" s="57">
        <f>_xll.SRS1Splines.Functions25.OneWay_Spline($C$56:$C$60,G$56:G$60,$C138)</f>
        <v>1.0806333169631099</v>
      </c>
      <c r="H138" s="57">
        <f>_xll.SRS1Splines.Functions25.OneWay_Spline($C$56:$C$60,H$56:H$60,$C138)</f>
        <v>0.60696877977152297</v>
      </c>
      <c r="I138" s="57">
        <f>_xll.SRS1Splines.Functions25.OneWay_Spline($C$56:$C$60,I$56:I$60,$C138)</f>
        <v>32.693178646035598</v>
      </c>
      <c r="J138" s="57">
        <f>_xll.SRS1Splines.Functions25.OneWay_Spline($C$56:$C$60,J$56:J$60,$C138)</f>
        <v>6.7190973707446604</v>
      </c>
      <c r="K138" s="57">
        <f>_xll.SRS1Splines.Functions25.OneWay_Spline($C$56:$C$60,K$56:K$60,$C138)</f>
        <v>0.28596686858886899</v>
      </c>
      <c r="L138" s="57">
        <f>_xll.SRS1Splines.Functions25.OneWay_Spline($C$56:$C$60,L$56:L$60,$C138)</f>
        <v>0.42249577603477201</v>
      </c>
      <c r="M138" s="57">
        <f>_xll.SRS1Splines.Functions25.OneWay_Spline(($C$62:$C$65),M$62:M$65,$C138)</f>
        <v>0.530471392686238</v>
      </c>
      <c r="O138" s="57">
        <f t="shared" si="37"/>
        <v>16</v>
      </c>
      <c r="P138" s="57">
        <f>_xll.SRS1Splines.Functions25.OneWay_Spline($C$56:$C$60,P$56:P$60,O138)</f>
        <v>9.4992120203525304E-3</v>
      </c>
      <c r="Q138" s="57">
        <v>0</v>
      </c>
      <c r="R138" s="57">
        <f>_xll.SRS1Splines.Functions25.OneWay_Spline($C$56:$C$60,R$56:R$60,$C138)</f>
        <v>0.71506935508969305</v>
      </c>
      <c r="S138" s="57">
        <f>_xll.SRS1Splines.Functions25.OneWay_Spline($C$56:$C$60,S$56:S$60,$C138)</f>
        <v>0.50059522971540205</v>
      </c>
      <c r="T138" s="57">
        <f>_xll.SRS1Splines.Functions25.OneWay_Spline($C$56:$C$60,T$56:T$60,$C138)</f>
        <v>0.482119902698256</v>
      </c>
      <c r="U138" s="57">
        <f>_xll.SRS1Splines.Functions25.OneWay_Spline($C$56:$C$60,U$56:U$60,$C138)</f>
        <v>27.768755675932301</v>
      </c>
      <c r="V138" s="57">
        <f>_xll.SRS1Splines.Functions25.OneWay_Spline($C$56:$C$60,V$56:V$60,$C138)</f>
        <v>6.3755673378271203</v>
      </c>
      <c r="W138" s="57">
        <f>_xll.SRS1Splines.Functions25.OneWay_Spline($C$56:$C$60,W$56:W$60,$C138)</f>
        <v>0.259938135642868</v>
      </c>
      <c r="X138" s="57">
        <f>_xll.SRS1Splines.Functions25.OneWay_Spline($C$56:$C$60,X$56:X$60,$C138)</f>
        <v>0.38410769474411099</v>
      </c>
      <c r="Y138" s="57">
        <f>_xll.SRS1Splines.Functions25.OneWay_Spline($C$62:$C$65,Y$62:Y$65,$C138)</f>
        <v>2.3232108704535999</v>
      </c>
      <c r="AA138" s="57">
        <f t="shared" si="38"/>
        <v>16</v>
      </c>
      <c r="AB138" s="57">
        <f>_xll.SRS1Splines.Functions25.OneWay_Spline($C$56:$C$60,AB$56:AB$60,AA138)</f>
        <v>1.77218267295495E-2</v>
      </c>
      <c r="AC138" s="57">
        <v>0</v>
      </c>
      <c r="AD138" s="57">
        <f>_xll.SRS1Splines.Functions25.OneWay_Spline($C$56:$C$60,AD$56:AD$60,$C138)</f>
        <v>0.50853730294932498</v>
      </c>
      <c r="AE138" s="57">
        <f>_xll.SRS1Splines.Functions25.OneWay_Spline($C$56:$C$60,AE$56:AE$60,$C138)</f>
        <v>1.6606714042108099</v>
      </c>
      <c r="AF138" s="57">
        <f>_xll.SRS1Splines.Functions25.OneWay_Spline($C$56:$C$60,AF$56:AF$60,$C138)</f>
        <v>0.746782101575869</v>
      </c>
      <c r="AG138" s="57">
        <f>_xll.SRS1Splines.Functions25.OneWay_Spline($C$56:$C$60,AG$56:AG$60,$C138)</f>
        <v>30.9279642524927</v>
      </c>
      <c r="AH138" s="57">
        <f>_xll.SRS1Splines.Functions25.OneWay_Spline($C$56:$C$60,AH$56:AH$60,$C138)</f>
        <v>7.0626274036622103</v>
      </c>
      <c r="AI138" s="57">
        <f>_xll.SRS1Splines.Functions25.OneWay_Spline($C$56:$C$60,AI$56:AI$60,$C138)</f>
        <v>0.31199560153486999</v>
      </c>
      <c r="AJ138" s="57">
        <f>_xll.SRS1Splines.Functions25.OneWay_Spline($C$56:$C$60,AJ$56:AJ$60,$C138)</f>
        <v>0.52408511641548605</v>
      </c>
      <c r="AK138" s="57">
        <v>0</v>
      </c>
    </row>
    <row r="139" spans="1:37" s="57" customFormat="1">
      <c r="B139" s="61">
        <v>1.8777999999999999</v>
      </c>
      <c r="C139" s="57">
        <f t="shared" si="36"/>
        <v>17</v>
      </c>
      <c r="D139" s="57">
        <f>_xll.SRS1Splines.Functions25.OneWay_Spline($C$56:$C$60,$D$56:$D$60,C139)</f>
        <v>1.3610519374951001E-2</v>
      </c>
      <c r="E139" s="57">
        <v>0</v>
      </c>
      <c r="F139" s="57">
        <f>_xll.SRS1Splines.Functions25.OneWay_Spline($C$56:$C$60,F$56:F$60,$C139)</f>
        <v>0.57865872032874399</v>
      </c>
      <c r="G139" s="57">
        <f>_xll.SRS1Splines.Functions25.OneWay_Spline($C$56:$C$60,G$56:G$60,$C139)</f>
        <v>1.1770118310688</v>
      </c>
      <c r="H139" s="57">
        <f>_xll.SRS1Splines.Functions25.OneWay_Spline($C$56:$C$60,H$56:H$60,$C139)</f>
        <v>0.60696877977152297</v>
      </c>
      <c r="I139" s="57">
        <f>_xll.SRS1Splines.Functions25.OneWay_Spline($C$56:$C$60,I$56:I$60,$C139)</f>
        <v>32.287349573056197</v>
      </c>
      <c r="J139" s="57">
        <f>_xll.SRS1Splines.Functions25.OneWay_Spline($C$56:$C$60,J$56:J$60,$C139)</f>
        <v>6.9897989993492597</v>
      </c>
      <c r="K139" s="57">
        <f>_xll.SRS1Splines.Functions25.OneWay_Spline($C$56:$C$60,K$56:K$60,$C139)</f>
        <v>0.28596686858886899</v>
      </c>
      <c r="L139" s="57">
        <f>_xll.SRS1Splines.Functions25.OneWay_Spline($C$56:$C$60,L$56:L$60,$C139)</f>
        <v>0.42384274384232401</v>
      </c>
      <c r="M139" s="57">
        <f>_xll.SRS1Splines.Functions25.OneWay_Spline(($C$62:$C$65),M$62:M$65,$C139)</f>
        <v>0.38744062175190203</v>
      </c>
      <c r="O139" s="57">
        <f t="shared" si="37"/>
        <v>17</v>
      </c>
      <c r="P139" s="57">
        <f>_xll.SRS1Splines.Functions25.OneWay_Spline($C$56:$C$60,P$56:P$60,O139)</f>
        <v>9.4992120203525304E-3</v>
      </c>
      <c r="Q139" s="57">
        <v>0</v>
      </c>
      <c r="R139" s="57">
        <f>_xll.SRS1Splines.Functions25.OneWay_Spline($C$56:$C$60,R$56:R$60,$C139)</f>
        <v>0.77957280553695096</v>
      </c>
      <c r="S139" s="57">
        <f>_xll.SRS1Splines.Functions25.OneWay_Spline($C$56:$C$60,S$56:S$60,$C139)</f>
        <v>0.52900498531365603</v>
      </c>
      <c r="T139" s="57">
        <f>_xll.SRS1Splines.Functions25.OneWay_Spline($C$56:$C$60,T$56:T$60,$C139)</f>
        <v>0.482119902698256</v>
      </c>
      <c r="U139" s="57">
        <f>_xll.SRS1Splines.Functions25.OneWay_Spline($C$56:$C$60,U$56:U$60,$C139)</f>
        <v>28.747284318455701</v>
      </c>
      <c r="V139" s="57">
        <f>_xll.SRS1Splines.Functions25.OneWay_Spline($C$56:$C$60,V$56:V$60,$C139)</f>
        <v>6.6544109669023603</v>
      </c>
      <c r="W139" s="57">
        <f>_xll.SRS1Splines.Functions25.OneWay_Spline($C$56:$C$60,W$56:W$60,$C139)</f>
        <v>0.259938135642868</v>
      </c>
      <c r="X139" s="57">
        <f>_xll.SRS1Splines.Functions25.OneWay_Spline($C$56:$C$60,X$56:X$60,$C139)</f>
        <v>0.38410769474411099</v>
      </c>
      <c r="Y139" s="57">
        <f>_xll.SRS1Splines.Functions25.OneWay_Spline($C$62:$C$65,Y$62:Y$65,$C139)</f>
        <v>2.5599622917809599</v>
      </c>
      <c r="AA139" s="57">
        <f t="shared" si="38"/>
        <v>17</v>
      </c>
      <c r="AB139" s="57">
        <f>_xll.SRS1Splines.Functions25.OneWay_Spline($C$56:$C$60,AB$56:AB$60,AA139)</f>
        <v>1.77218267295495E-2</v>
      </c>
      <c r="AC139" s="57">
        <v>0</v>
      </c>
      <c r="AD139" s="57">
        <f>_xll.SRS1Splines.Functions25.OneWay_Spline($C$56:$C$60,AD$56:AD$60,$C139)</f>
        <v>0.50853730294932498</v>
      </c>
      <c r="AE139" s="57">
        <f>_xll.SRS1Splines.Functions25.OneWay_Spline($C$56:$C$60,AE$56:AE$60,$C139)</f>
        <v>1.82501867682394</v>
      </c>
      <c r="AF139" s="57">
        <f>_xll.SRS1Splines.Functions25.OneWay_Spline($C$56:$C$60,AF$56:AF$60,$C139)</f>
        <v>0.74927617569771499</v>
      </c>
      <c r="AG139" s="57">
        <f>_xll.SRS1Splines.Functions25.OneWay_Spline($C$56:$C$60,AG$56:AG$60,$C139)</f>
        <v>28.022837903402898</v>
      </c>
      <c r="AH139" s="57">
        <f>_xll.SRS1Splines.Functions25.OneWay_Spline($C$56:$C$60,AH$56:AH$60,$C139)</f>
        <v>7.3251870317961503</v>
      </c>
      <c r="AI139" s="57">
        <f>_xll.SRS1Splines.Functions25.OneWay_Spline($C$56:$C$60,AI$56:AI$60,$C139)</f>
        <v>0.31199560153486999</v>
      </c>
      <c r="AJ139" s="57">
        <f>_xll.SRS1Splines.Functions25.OneWay_Spline($C$56:$C$60,AJ$56:AJ$60,$C139)</f>
        <v>0.53731259521226504</v>
      </c>
      <c r="AK139" s="57">
        <v>0</v>
      </c>
    </row>
    <row r="140" spans="1:37" s="57" customFormat="1">
      <c r="B140" s="61">
        <v>1.7509999999999999</v>
      </c>
      <c r="C140" s="57">
        <f t="shared" si="36"/>
        <v>18</v>
      </c>
      <c r="D140" s="57">
        <f>_xll.SRS1Splines.Functions25.OneWay_Spline($C$56:$C$60,$D$56:$D$60,C140)</f>
        <v>1.3610519374951001E-2</v>
      </c>
      <c r="E140" s="57">
        <v>0</v>
      </c>
      <c r="F140" s="57">
        <f>_xll.SRS1Splines.Functions25.OneWay_Spline($C$56:$C$60,F$56:F$60,$C140)</f>
        <v>0.60156811213603001</v>
      </c>
      <c r="G140" s="57">
        <f>_xll.SRS1Splines.Functions25.OneWay_Spline($C$56:$C$60,G$56:G$60,$C140)</f>
        <v>1.2733903451744899</v>
      </c>
      <c r="H140" s="57">
        <f>_xll.SRS1Splines.Functions25.OneWay_Spline($C$56:$C$60,H$56:H$60,$C140)</f>
        <v>0.60696877977152297</v>
      </c>
      <c r="I140" s="57">
        <f>_xll.SRS1Splines.Functions25.OneWay_Spline($C$56:$C$60,I$56:I$60,$C140)</f>
        <v>31.8815205000768</v>
      </c>
      <c r="J140" s="57">
        <f>_xll.SRS1Splines.Functions25.OneWay_Spline($C$56:$C$60,J$56:J$60,$C140)</f>
        <v>7.2605006279538502</v>
      </c>
      <c r="K140" s="57">
        <f>_xll.SRS1Splines.Functions25.OneWay_Spline($C$56:$C$60,K$56:K$60,$C140)</f>
        <v>0.28596686858886899</v>
      </c>
      <c r="L140" s="57">
        <f>_xll.SRS1Splines.Functions25.OneWay_Spline($C$56:$C$60,L$56:L$60,$C140)</f>
        <v>0.42518971164987501</v>
      </c>
      <c r="M140" s="57">
        <f>_xll.SRS1Splines.Functions25.OneWay_Spline(($C$62:$C$65),M$62:M$65,$C140)</f>
        <v>0.244409850817567</v>
      </c>
      <c r="O140" s="57">
        <f t="shared" si="37"/>
        <v>18</v>
      </c>
      <c r="P140" s="57">
        <f>_xll.SRS1Splines.Functions25.OneWay_Spline($C$56:$C$60,P$56:P$60,O140)</f>
        <v>9.4992120203525304E-3</v>
      </c>
      <c r="Q140" s="57">
        <v>0</v>
      </c>
      <c r="R140" s="57">
        <f>_xll.SRS1Splines.Functions25.OneWay_Spline($C$56:$C$60,R$56:R$60,$C140)</f>
        <v>0.84407625598420899</v>
      </c>
      <c r="S140" s="57">
        <f>_xll.SRS1Splines.Functions25.OneWay_Spline($C$56:$C$60,S$56:S$60,$C140)</f>
        <v>0.55741474091191001</v>
      </c>
      <c r="T140" s="57">
        <f>_xll.SRS1Splines.Functions25.OneWay_Spline($C$56:$C$60,T$56:T$60,$C140)</f>
        <v>0.482119902698256</v>
      </c>
      <c r="U140" s="57">
        <f>_xll.SRS1Splines.Functions25.OneWay_Spline($C$56:$C$60,U$56:U$60,$C140)</f>
        <v>29.725812960979098</v>
      </c>
      <c r="V140" s="57">
        <f>_xll.SRS1Splines.Functions25.OneWay_Spline($C$56:$C$60,V$56:V$60,$C140)</f>
        <v>6.9332545959776004</v>
      </c>
      <c r="W140" s="57">
        <f>_xll.SRS1Splines.Functions25.OneWay_Spline($C$56:$C$60,W$56:W$60,$C140)</f>
        <v>0.259938135642868</v>
      </c>
      <c r="X140" s="57">
        <f>_xll.SRS1Splines.Functions25.OneWay_Spline($C$56:$C$60,X$56:X$60,$C140)</f>
        <v>0.38410769474411099</v>
      </c>
      <c r="Y140" s="57">
        <f>_xll.SRS1Splines.Functions25.OneWay_Spline($C$62:$C$65,Y$62:Y$65,$C140)</f>
        <v>2.79671371310832</v>
      </c>
      <c r="AA140" s="57">
        <f t="shared" si="38"/>
        <v>18</v>
      </c>
      <c r="AB140" s="57">
        <f>_xll.SRS1Splines.Functions25.OneWay_Spline($C$56:$C$60,AB$56:AB$60,AA140)</f>
        <v>1.77218267295495E-2</v>
      </c>
      <c r="AC140" s="57">
        <v>0</v>
      </c>
      <c r="AD140" s="57">
        <f>_xll.SRS1Splines.Functions25.OneWay_Spline($C$56:$C$60,AD$56:AD$60,$C140)</f>
        <v>0.50853730294932498</v>
      </c>
      <c r="AE140" s="57">
        <f>_xll.SRS1Splines.Functions25.OneWay_Spline($C$56:$C$60,AE$56:AE$60,$C140)</f>
        <v>1.9893659494370799</v>
      </c>
      <c r="AF140" s="57">
        <f>_xll.SRS1Splines.Functions25.OneWay_Spline($C$56:$C$60,AF$56:AF$60,$C140)</f>
        <v>0.75177024981956098</v>
      </c>
      <c r="AG140" s="57">
        <f>_xll.SRS1Splines.Functions25.OneWay_Spline($C$56:$C$60,AG$56:AG$60,$C140)</f>
        <v>25.117711554313001</v>
      </c>
      <c r="AH140" s="57">
        <f>_xll.SRS1Splines.Functions25.OneWay_Spline($C$56:$C$60,AH$56:AH$60,$C140)</f>
        <v>7.5877466599300902</v>
      </c>
      <c r="AI140" s="57">
        <f>_xll.SRS1Splines.Functions25.OneWay_Spline($C$56:$C$60,AI$56:AI$60,$C140)</f>
        <v>0.31199560153486999</v>
      </c>
      <c r="AJ140" s="57">
        <f>_xll.SRS1Splines.Functions25.OneWay_Spline($C$56:$C$60,AJ$56:AJ$60,$C140)</f>
        <v>0.55054007400904303</v>
      </c>
      <c r="AK140" s="57">
        <v>0</v>
      </c>
    </row>
    <row r="141" spans="1:37" s="57" customFormat="1">
      <c r="B141" s="61">
        <v>1.633</v>
      </c>
      <c r="C141" s="57">
        <f t="shared" si="36"/>
        <v>19</v>
      </c>
      <c r="D141" s="57">
        <f>_xll.SRS1Splines.Functions25.OneWay_Spline($C$56:$C$60,$D$56:$D$60,C141)</f>
        <v>1.3610519374951001E-2</v>
      </c>
      <c r="E141" s="57">
        <v>0</v>
      </c>
      <c r="F141" s="57">
        <f>_xll.SRS1Splines.Functions25.OneWay_Spline($C$56:$C$60,F$56:F$60,$C141)</f>
        <v>0.62447750394331702</v>
      </c>
      <c r="G141" s="57">
        <f>_xll.SRS1Splines.Functions25.OneWay_Spline($C$56:$C$60,G$56:G$60,$C141)</f>
        <v>1.36976885928019</v>
      </c>
      <c r="H141" s="57">
        <f>_xll.SRS1Splines.Functions25.OneWay_Spline($C$56:$C$60,H$56:H$60,$C141)</f>
        <v>0.60696877977152297</v>
      </c>
      <c r="I141" s="57">
        <f>_xll.SRS1Splines.Functions25.OneWay_Spline($C$56:$C$60,I$56:I$60,$C141)</f>
        <v>31.475691427097399</v>
      </c>
      <c r="J141" s="57">
        <f>_xll.SRS1Splines.Functions25.OneWay_Spline($C$56:$C$60,J$56:J$60,$C141)</f>
        <v>7.5312022565584398</v>
      </c>
      <c r="K141" s="57">
        <f>_xll.SRS1Splines.Functions25.OneWay_Spline($C$56:$C$60,K$56:K$60,$C141)</f>
        <v>0.28596686858886899</v>
      </c>
      <c r="L141" s="57">
        <f>_xll.SRS1Splines.Functions25.OneWay_Spline($C$56:$C$60,L$56:L$60,$C141)</f>
        <v>0.42653667945742701</v>
      </c>
      <c r="M141" s="57">
        <f>_xll.SRS1Splines.Functions25.OneWay_Spline(($C$62:$C$65),M$62:M$65,$C141)</f>
        <v>0.101379079883231</v>
      </c>
      <c r="O141" s="57">
        <f t="shared" si="37"/>
        <v>19</v>
      </c>
      <c r="P141" s="57">
        <f>_xll.SRS1Splines.Functions25.OneWay_Spline($C$56:$C$60,P$56:P$60,O141)</f>
        <v>9.4992120203525304E-3</v>
      </c>
      <c r="Q141" s="57">
        <v>0</v>
      </c>
      <c r="R141" s="57">
        <f>_xll.SRS1Splines.Functions25.OneWay_Spline($C$56:$C$60,R$56:R$60,$C141)</f>
        <v>0.90857970643146702</v>
      </c>
      <c r="S141" s="57">
        <f>_xll.SRS1Splines.Functions25.OneWay_Spline($C$56:$C$60,S$56:S$60,$C141)</f>
        <v>0.58582449651016399</v>
      </c>
      <c r="T141" s="57">
        <f>_xll.SRS1Splines.Functions25.OneWay_Spline($C$56:$C$60,T$56:T$60,$C141)</f>
        <v>0.482119902698256</v>
      </c>
      <c r="U141" s="57">
        <f>_xll.SRS1Splines.Functions25.OneWay_Spline($C$56:$C$60,U$56:U$60,$C141)</f>
        <v>30.704341603502499</v>
      </c>
      <c r="V141" s="57">
        <f>_xll.SRS1Splines.Functions25.OneWay_Spline($C$56:$C$60,V$56:V$60,$C141)</f>
        <v>7.2120982250528396</v>
      </c>
      <c r="W141" s="57">
        <f>_xll.SRS1Splines.Functions25.OneWay_Spline($C$56:$C$60,W$56:W$60,$C141)</f>
        <v>0.259938135642868</v>
      </c>
      <c r="X141" s="57">
        <f>_xll.SRS1Splines.Functions25.OneWay_Spline($C$56:$C$60,X$56:X$60,$C141)</f>
        <v>0.38410769474411099</v>
      </c>
      <c r="Y141" s="57">
        <f>_xll.SRS1Splines.Functions25.OneWay_Spline($C$62:$C$65,Y$62:Y$65,$C141)</f>
        <v>3.03346513443568</v>
      </c>
      <c r="AA141" s="57">
        <f t="shared" si="38"/>
        <v>19</v>
      </c>
      <c r="AB141" s="57">
        <f>_xll.SRS1Splines.Functions25.OneWay_Spline($C$56:$C$60,AB$56:AB$60,AA141)</f>
        <v>1.77218267295495E-2</v>
      </c>
      <c r="AC141" s="57">
        <v>0</v>
      </c>
      <c r="AD141" s="57">
        <f>_xll.SRS1Splines.Functions25.OneWay_Spline($C$56:$C$60,AD$56:AD$60,$C141)</f>
        <v>0.50853730294932498</v>
      </c>
      <c r="AE141" s="57">
        <f>_xll.SRS1Splines.Functions25.OneWay_Spline($C$56:$C$60,AE$56:AE$60,$C141)</f>
        <v>2.15371322205021</v>
      </c>
      <c r="AF141" s="57">
        <f>_xll.SRS1Splines.Functions25.OneWay_Spline($C$56:$C$60,AF$56:AF$60,$C141)</f>
        <v>0.75426432394140797</v>
      </c>
      <c r="AG141" s="57">
        <f>_xll.SRS1Splines.Functions25.OneWay_Spline($C$56:$C$60,AG$56:AG$60,$C141)</f>
        <v>22.2125852052231</v>
      </c>
      <c r="AH141" s="57">
        <f>_xll.SRS1Splines.Functions25.OneWay_Spline($C$56:$C$60,AH$56:AH$60,$C141)</f>
        <v>7.85030628806404</v>
      </c>
      <c r="AI141" s="57">
        <f>_xll.SRS1Splines.Functions25.OneWay_Spline($C$56:$C$60,AI$56:AI$60,$C141)</f>
        <v>0.31199560153486999</v>
      </c>
      <c r="AJ141" s="57">
        <f>_xll.SRS1Splines.Functions25.OneWay_Spline($C$56:$C$60,AJ$56:AJ$60,$C141)</f>
        <v>0.56376755280582203</v>
      </c>
      <c r="AK141" s="57">
        <v>0</v>
      </c>
    </row>
    <row r="142" spans="1:37" s="57" customFormat="1">
      <c r="B142" s="61">
        <v>1.5229999999999999</v>
      </c>
      <c r="C142" s="57">
        <f t="shared" si="36"/>
        <v>20</v>
      </c>
      <c r="D142" s="57">
        <f>_xll.SRS1Splines.Functions25.OneWay_Spline($C$56:$C$60,$D$56:$D$60,C142)</f>
        <v>1.3610519374951001E-2</v>
      </c>
      <c r="E142" s="57">
        <v>0</v>
      </c>
      <c r="F142" s="57">
        <f>_xll.SRS1Splines.Functions25.OneWay_Spline($C$56:$C$60,F$56:F$60,$C142)</f>
        <v>0.64738689575060404</v>
      </c>
      <c r="G142" s="57">
        <f>_xll.SRS1Splines.Functions25.OneWay_Spline($C$56:$C$60,G$56:G$60,$C142)</f>
        <v>1.4661473733858801</v>
      </c>
      <c r="H142" s="57">
        <f>_xll.SRS1Splines.Functions25.OneWay_Spline($C$56:$C$60,H$56:H$60,$C142)</f>
        <v>0.60696877977152297</v>
      </c>
      <c r="I142" s="57">
        <f>_xll.SRS1Splines.Functions25.OneWay_Spline($C$56:$C$60,I$56:I$60,$C142)</f>
        <v>31.069862354118001</v>
      </c>
      <c r="J142" s="57">
        <f>_xll.SRS1Splines.Functions25.OneWay_Spline($C$56:$C$60,J$56:J$60,$C142)</f>
        <v>7.8019038851630302</v>
      </c>
      <c r="K142" s="57">
        <f>_xll.SRS1Splines.Functions25.OneWay_Spline($C$56:$C$60,K$56:K$60,$C142)</f>
        <v>0.28596686858886899</v>
      </c>
      <c r="L142" s="57">
        <f>_xll.SRS1Splines.Functions25.OneWay_Spline($C$56:$C$60,L$56:L$60,$C142)</f>
        <v>0.42788364726497902</v>
      </c>
      <c r="M142" s="57">
        <v>0</v>
      </c>
      <c r="O142" s="57">
        <f t="shared" si="37"/>
        <v>20</v>
      </c>
      <c r="P142" s="57">
        <f>_xll.SRS1Splines.Functions25.OneWay_Spline($C$56:$C$60,P$56:P$60,O142)</f>
        <v>9.4992120203525304E-3</v>
      </c>
      <c r="Q142" s="57">
        <v>0</v>
      </c>
      <c r="R142" s="57">
        <f>_xll.SRS1Splines.Functions25.OneWay_Spline($C$56:$C$60,R$56:R$60,$C142)</f>
        <v>0.97308315687872404</v>
      </c>
      <c r="S142" s="57">
        <f>_xll.SRS1Splines.Functions25.OneWay_Spline($C$56:$C$60,S$56:S$60,$C142)</f>
        <v>0.61423425210841798</v>
      </c>
      <c r="T142" s="57">
        <f>_xll.SRS1Splines.Functions25.OneWay_Spline($C$56:$C$60,T$56:T$60,$C142)</f>
        <v>0.482119902698256</v>
      </c>
      <c r="U142" s="57">
        <f>_xll.SRS1Splines.Functions25.OneWay_Spline($C$56:$C$60,U$56:U$60,$C142)</f>
        <v>31.6828702460259</v>
      </c>
      <c r="V142" s="57">
        <f>_xll.SRS1Splines.Functions25.OneWay_Spline($C$56:$C$60,V$56:V$60,$C142)</f>
        <v>7.4909418541280797</v>
      </c>
      <c r="W142" s="57">
        <f>_xll.SRS1Splines.Functions25.OneWay_Spline($C$56:$C$60,W$56:W$60,$C142)</f>
        <v>0.259938135642868</v>
      </c>
      <c r="X142" s="57">
        <f>_xll.SRS1Splines.Functions25.OneWay_Spline($C$56:$C$60,X$56:X$60,$C142)</f>
        <v>0.38410769474411099</v>
      </c>
      <c r="Y142" s="57">
        <f>_xll.SRS1Splines.Functions25.OneWay_Spline($C$62:$C$65,Y$62:Y$65,$C142)</f>
        <v>3.27021655576304</v>
      </c>
      <c r="AA142" s="57">
        <f t="shared" si="38"/>
        <v>20</v>
      </c>
      <c r="AB142" s="57">
        <f>_xll.SRS1Splines.Functions25.OneWay_Spline($C$56:$C$60,AB$56:AB$60,AA142)</f>
        <v>1.77218267295495E-2</v>
      </c>
      <c r="AC142" s="57">
        <v>0</v>
      </c>
      <c r="AD142" s="57">
        <f>_xll.SRS1Splines.Functions25.OneWay_Spline($C$56:$C$60,AD$56:AD$60,$C142)</f>
        <v>0.50853730294932498</v>
      </c>
      <c r="AE142" s="57">
        <f>_xll.SRS1Splines.Functions25.OneWay_Spline($C$56:$C$60,AE$56:AE$60,$C142)</f>
        <v>2.3180604946633401</v>
      </c>
      <c r="AF142" s="57">
        <f>_xll.SRS1Splines.Functions25.OneWay_Spline($C$56:$C$60,AF$56:AF$60,$C142)</f>
        <v>0.75675839806325396</v>
      </c>
      <c r="AG142" s="57">
        <f>_xll.SRS1Splines.Functions25.OneWay_Spline($C$56:$C$60,AG$56:AG$60,$C142)</f>
        <v>19.307458856133199</v>
      </c>
      <c r="AH142" s="57">
        <f>_xll.SRS1Splines.Functions25.OneWay_Spline($C$56:$C$60,AH$56:AH$60,$C142)</f>
        <v>8.1128659161979808</v>
      </c>
      <c r="AI142" s="57">
        <f>_xll.SRS1Splines.Functions25.OneWay_Spline($C$56:$C$60,AI$56:AI$60,$C142)</f>
        <v>0.31199560153486999</v>
      </c>
      <c r="AJ142" s="57">
        <f>_xll.SRS1Splines.Functions25.OneWay_Spline($C$56:$C$60,AJ$56:AJ$60,$C142)</f>
        <v>0.57699503160260002</v>
      </c>
      <c r="AK142" s="57">
        <v>0</v>
      </c>
    </row>
    <row r="143" spans="1:37" s="57" customFormat="1">
      <c r="B143" s="61">
        <v>1.075</v>
      </c>
      <c r="C143" s="57">
        <f>C142+5</f>
        <v>25</v>
      </c>
      <c r="D143" s="57">
        <f>_xll.SRS1Splines.Functions25.OneWay_Spline($C$56:$C$60,$D$56:$D$60,C143)</f>
        <v>1.3610519374951001E-2</v>
      </c>
      <c r="E143" s="57">
        <v>0</v>
      </c>
      <c r="F143" s="57">
        <f>_xll.SRS1Splines.Functions25.OneWay_Spline($C$56:$C$60,F$56:F$60,$C143)</f>
        <v>0.76193385478703801</v>
      </c>
      <c r="G143" s="57">
        <f>_xll.SRS1Splines.Functions25.OneWay_Spline($C$56:$C$60,G$56:G$60,$C143)</f>
        <v>1.9480399439143501</v>
      </c>
      <c r="H143" s="57">
        <f>_xll.SRS1Splines.Functions25.OneWay_Spline($C$56:$C$60,H$56:H$60,$C143)</f>
        <v>0.60696877977152297</v>
      </c>
      <c r="I143" s="57">
        <f>_xll.SRS1Splines.Functions25.OneWay_Spline($C$56:$C$60,I$56:I$60,$C143)</f>
        <v>29.040716989221</v>
      </c>
      <c r="J143" s="57">
        <f>_xll.SRS1Splines.Functions25.OneWay_Spline($C$56:$C$60,J$56:J$60,$C143)</f>
        <v>9.1554120281859905</v>
      </c>
      <c r="K143" s="57">
        <f>_xll.SRS1Splines.Functions25.OneWay_Spline($C$56:$C$60,K$56:K$60,$C143)</f>
        <v>0.28596686858886899</v>
      </c>
      <c r="L143" s="57">
        <f>_xll.SRS1Splines.Functions25.OneWay_Spline($C$56:$C$60,L$56:L$60,$C143)</f>
        <v>0.43461848630273597</v>
      </c>
      <c r="M143" s="57">
        <v>0</v>
      </c>
      <c r="O143" s="57">
        <f>O142+5</f>
        <v>25</v>
      </c>
      <c r="P143" s="57">
        <f>_xll.SRS1Splines.Functions25.OneWay_Spline($C$56:$C$60,P$56:P$60,O143)</f>
        <v>9.4992120203525304E-3</v>
      </c>
      <c r="Q143" s="57">
        <v>0</v>
      </c>
      <c r="R143" s="57">
        <f>_xll.SRS1Splines.Functions25.OneWay_Spline($C$56:$C$60,R$56:R$60,$C143)</f>
        <v>1.29560040911501</v>
      </c>
      <c r="S143" s="57">
        <f>_xll.SRS1Splines.Functions25.OneWay_Spline($C$56:$C$60,S$56:S$60,$C143)</f>
        <v>0.756283030099687</v>
      </c>
      <c r="T143" s="57">
        <f>_xll.SRS1Splines.Functions25.OneWay_Spline($C$56:$C$60,T$56:T$60,$C143)</f>
        <v>0.482119902698256</v>
      </c>
      <c r="U143" s="57">
        <f>_xll.SRS1Splines.Functions25.OneWay_Spline($C$56:$C$60,U$56:U$60,$C143)</f>
        <v>36.575513458642803</v>
      </c>
      <c r="V143" s="57">
        <f>_xll.SRS1Splines.Functions25.OneWay_Spline($C$56:$C$60,V$56:V$60,$C143)</f>
        <v>8.8851599995042907</v>
      </c>
      <c r="W143" s="57">
        <f>_xll.SRS1Splines.Functions25.OneWay_Spline($C$56:$C$60,W$56:W$60,$C143)</f>
        <v>0.259938135642868</v>
      </c>
      <c r="X143" s="57">
        <f>_xll.SRS1Splines.Functions25.OneWay_Spline($C$56:$C$60,X$56:X$60,$C143)</f>
        <v>0.38410769474411099</v>
      </c>
      <c r="Y143" s="57">
        <f>_xll.SRS1Splines.Functions25.OneWay_Spline($C$62:$C$65,Y$62:Y$65,$C143)</f>
        <v>4.4539736623998403</v>
      </c>
      <c r="AA143" s="57">
        <f>AA142+5</f>
        <v>25</v>
      </c>
      <c r="AB143" s="57">
        <f>_xll.SRS1Splines.Functions25.OneWay_Spline($C$56:$C$60,AB$56:AB$60,AA143)</f>
        <v>1.77218267295495E-2</v>
      </c>
      <c r="AC143" s="57">
        <v>0</v>
      </c>
      <c r="AD143" s="57">
        <f>_xll.SRS1Splines.Functions25.OneWay_Spline($C$56:$C$60,AD$56:AD$60,$C143)</f>
        <v>0.50853730294932498</v>
      </c>
      <c r="AE143" s="57">
        <f>_xll.SRS1Splines.Functions25.OneWay_Spline($C$56:$C$60,AE$56:AE$60,$C143)</f>
        <v>3.1397968577289999</v>
      </c>
      <c r="AF143" s="57">
        <f>_xll.SRS1Splines.Functions25.OneWay_Spline($C$56:$C$60,AF$56:AF$60,$C143)</f>
        <v>0.76922876867248502</v>
      </c>
      <c r="AG143" s="57">
        <f>_xll.SRS1Splines.Functions25.OneWay_Spline($C$56:$C$60,AG$56:AG$60,$C143)</f>
        <v>4.7818271106838504</v>
      </c>
      <c r="AH143" s="57">
        <f>_xll.SRS1Splines.Functions25.OneWay_Spline($C$56:$C$60,AH$56:AH$60,$C143)</f>
        <v>9.4256640568676993</v>
      </c>
      <c r="AI143" s="57">
        <f>_xll.SRS1Splines.Functions25.OneWay_Spline($C$56:$C$60,AI$56:AI$60,$C143)</f>
        <v>0.31199560153486999</v>
      </c>
      <c r="AJ143" s="57">
        <f>_xll.SRS1Splines.Functions25.OneWay_Spline($C$56:$C$60,AJ$56:AJ$60,$C143)</f>
        <v>0.64313242558649197</v>
      </c>
      <c r="AK143" s="57">
        <v>0</v>
      </c>
    </row>
    <row r="144" spans="1:37" s="57" customFormat="1">
      <c r="B144" s="61">
        <v>0.75390000000000001</v>
      </c>
      <c r="C144" s="57">
        <f>C143+5</f>
        <v>30</v>
      </c>
      <c r="D144" s="57">
        <f>_xll.SRS1Splines.Functions25.OneWay_Spline($C$56:$C$60,$D$56:$D$60,C144)</f>
        <v>1.3610519374951001E-2</v>
      </c>
      <c r="E144" s="57">
        <v>0</v>
      </c>
      <c r="F144" s="57">
        <f>_xll.SRS1Splines.Functions25.OneWay_Spline($C$56:$C$60,F$56:F$60,$C144)</f>
        <v>0.87648081382347198</v>
      </c>
      <c r="G144" s="57">
        <f>_xll.SRS1Splines.Functions25.OneWay_Spline($C$56:$C$60,G$56:G$60,$C144)</f>
        <v>2.4299325144428101</v>
      </c>
      <c r="H144" s="57">
        <f>_xll.SRS1Splines.Functions25.OneWay_Spline($C$56:$C$60,H$56:H$60,$C144)</f>
        <v>0.60696877977152297</v>
      </c>
      <c r="I144" s="57">
        <f>_xll.SRS1Splines.Functions25.OneWay_Spline($C$56:$C$60,I$56:I$60,$C144)</f>
        <v>27.011571624323999</v>
      </c>
      <c r="J144" s="57">
        <f>_xll.SRS1Splines.Functions25.OneWay_Spline($C$56:$C$60,J$56:J$60,$C144)</f>
        <v>10.508920171209001</v>
      </c>
      <c r="K144" s="57">
        <f>_xll.SRS1Splines.Functions25.OneWay_Spline($C$56:$C$60,K$56:K$60,$C144)</f>
        <v>0.28596686858886899</v>
      </c>
      <c r="L144" s="57">
        <f>_xll.SRS1Splines.Functions25.OneWay_Spline($C$56:$C$60,L$56:L$60,$C144)</f>
        <v>0.44135332534049398</v>
      </c>
      <c r="M144" s="57">
        <v>0</v>
      </c>
      <c r="O144" s="57">
        <f>O143+5</f>
        <v>30</v>
      </c>
      <c r="P144" s="57">
        <f>_xll.SRS1Splines.Functions25.OneWay_Spline($C$56:$C$60,P$56:P$60,O144)</f>
        <v>9.4992120203525304E-3</v>
      </c>
      <c r="Q144" s="57">
        <v>0</v>
      </c>
      <c r="R144" s="57">
        <f>_xll.SRS1Splines.Functions25.OneWay_Spline($C$56:$C$60,R$56:R$60,$C144)</f>
        <v>1.6181176613513</v>
      </c>
      <c r="S144" s="57">
        <f>_xll.SRS1Splines.Functions25.OneWay_Spline($C$56:$C$60,S$56:S$60,$C144)</f>
        <v>0.89833180809095603</v>
      </c>
      <c r="T144" s="57">
        <f>_xll.SRS1Splines.Functions25.OneWay_Spline($C$56:$C$60,T$56:T$60,$C144)</f>
        <v>0.482119902698256</v>
      </c>
      <c r="U144" s="57">
        <f>_xll.SRS1Splines.Functions25.OneWay_Spline($C$56:$C$60,U$56:U$60,$C144)</f>
        <v>41.468156671259699</v>
      </c>
      <c r="V144" s="57">
        <f>_xll.SRS1Splines.Functions25.OneWay_Spline($C$56:$C$60,V$56:V$60,$C144)</f>
        <v>10.2793781448805</v>
      </c>
      <c r="W144" s="57">
        <f>_xll.SRS1Splines.Functions25.OneWay_Spline($C$56:$C$60,W$56:W$60,$C144)</f>
        <v>0.259938135642868</v>
      </c>
      <c r="X144" s="57">
        <f>_xll.SRS1Splines.Functions25.OneWay_Spline($C$56:$C$60,X$56:X$60,$C144)</f>
        <v>0.38410769474411099</v>
      </c>
      <c r="Y144" s="57">
        <f>_xll.SRS1Splines.Functions25.OneWay_Spline($C$62:$C$65,Y$62:Y$65,$C144)</f>
        <v>5.6377307690366498</v>
      </c>
      <c r="AA144" s="57">
        <f>AA143+5</f>
        <v>30</v>
      </c>
      <c r="AB144" s="57">
        <f>_xll.SRS1Splines.Functions25.OneWay_Spline($C$56:$C$60,AB$56:AB$60,AA144)</f>
        <v>1.77218267295495E-2</v>
      </c>
      <c r="AC144" s="57">
        <v>0</v>
      </c>
      <c r="AD144" s="57">
        <f>_xll.SRS1Splines.Functions25.OneWay_Spline($C$56:$C$60,AD$56:AD$60,$C144)</f>
        <v>0.50853730294932498</v>
      </c>
      <c r="AE144" s="57">
        <f>_xll.SRS1Splines.Functions25.OneWay_Spline($C$56:$C$60,AE$56:AE$60,$C144)</f>
        <v>3.9615332207946699</v>
      </c>
      <c r="AF144" s="57">
        <f>_xll.SRS1Splines.Functions25.OneWay_Spline($C$56:$C$60,AF$56:AF$60,$C144)</f>
        <v>0.78169913928171697</v>
      </c>
      <c r="AG144" s="57">
        <v>0</v>
      </c>
      <c r="AH144" s="57">
        <f>_xll.SRS1Splines.Functions25.OneWay_Spline($C$56:$C$60,AH$56:AH$60,$C144)</f>
        <v>10.7384621975374</v>
      </c>
      <c r="AI144" s="57">
        <f>_xll.SRS1Splines.Functions25.OneWay_Spline($C$56:$C$60,AI$56:AI$60,$C144)</f>
        <v>0.31199560153486999</v>
      </c>
      <c r="AJ144" s="57">
        <f>_xll.SRS1Splines.Functions25.OneWay_Spline($C$56:$C$60,AJ$56:AJ$60,$C144)</f>
        <v>0.70926981957038404</v>
      </c>
      <c r="AK144" s="57">
        <v>0</v>
      </c>
    </row>
    <row r="145" spans="2:37" s="57" customFormat="1">
      <c r="B145" s="61">
        <v>0.378</v>
      </c>
      <c r="C145" s="57">
        <f>C144+10</f>
        <v>40</v>
      </c>
      <c r="D145" s="57">
        <f>_xll.SRS1Splines.Functions25.OneWay_Spline($C$56:$C$60,$D$56:$D$60,C145)</f>
        <v>1.3610519374951001E-2</v>
      </c>
      <c r="E145" s="57">
        <v>0</v>
      </c>
      <c r="F145" s="57">
        <f>_xll.SRS1Splines.Functions25.OneWay_Spline($C$56:$C$60,F$56:F$60,$C145)</f>
        <v>1.10557473189634</v>
      </c>
      <c r="G145" s="57">
        <f>_xll.SRS1Splines.Functions25.OneWay_Spline($C$56:$C$60,G$56:G$60,$C145)</f>
        <v>3.3937176554997501</v>
      </c>
      <c r="H145" s="57">
        <f>_xll.SRS1Splines.Functions25.OneWay_Spline($C$56:$C$60,H$56:H$60,$C145)</f>
        <v>0.60696877977152297</v>
      </c>
      <c r="I145" s="57">
        <f>_xll.SRS1Splines.Functions25.OneWay_Spline($C$56:$C$60,I$56:I$60,$C145)</f>
        <v>22.95328089453</v>
      </c>
      <c r="J145" s="57">
        <f>_xll.SRS1Splines.Functions25.OneWay_Spline($C$56:$C$60,J$56:J$60,$C145)</f>
        <v>13.2159364572549</v>
      </c>
      <c r="K145" s="57">
        <f>_xll.SRS1Splines.Functions25.OneWay_Spline($C$56:$C$60,K$56:K$60,$C145)</f>
        <v>0.28596686858886899</v>
      </c>
      <c r="L145" s="57">
        <f>_xll.SRS1Splines.Functions25.OneWay_Spline($C$56:$C$60,L$56:L$60,$C145)</f>
        <v>0.45482300341600901</v>
      </c>
      <c r="M145" s="57">
        <v>0</v>
      </c>
      <c r="O145" s="57">
        <f>O144+10</f>
        <v>40</v>
      </c>
      <c r="P145" s="57">
        <f>_xll.SRS1Splines.Functions25.OneWay_Spline($C$56:$C$60,P$56:P$60,O145)</f>
        <v>9.4992120203525304E-3</v>
      </c>
      <c r="Q145" s="57">
        <v>0</v>
      </c>
      <c r="R145" s="57">
        <f>_xll.SRS1Splines.Functions25.OneWay_Spline($C$56:$C$60,R$56:R$60,$C145)</f>
        <v>2.2631521658238798</v>
      </c>
      <c r="S145" s="57">
        <f>_xll.SRS1Splines.Functions25.OneWay_Spline($C$56:$C$60,S$56:S$60,$C145)</f>
        <v>1.18242936407349</v>
      </c>
      <c r="T145" s="57">
        <f>_xll.SRS1Splines.Functions25.OneWay_Spline($C$56:$C$60,T$56:T$60,$C145)</f>
        <v>0.482119902698256</v>
      </c>
      <c r="U145" s="57">
        <f>_xll.SRS1Splines.Functions25.OneWay_Spline($C$56:$C$60,U$56:U$60,$C145)</f>
        <v>51.253443096493598</v>
      </c>
      <c r="V145" s="57">
        <f>_xll.SRS1Splines.Functions25.OneWay_Spline($C$56:$C$60,V$56:V$60,$C145)</f>
        <v>13.067814435632901</v>
      </c>
      <c r="W145" s="57">
        <f>_xll.SRS1Splines.Functions25.OneWay_Spline($C$56:$C$60,W$56:W$60,$C145)</f>
        <v>0.259938135642868</v>
      </c>
      <c r="X145" s="57">
        <f>_xll.SRS1Splines.Functions25.OneWay_Spline($C$56:$C$60,X$56:X$60,$C145)</f>
        <v>0.38410769474411099</v>
      </c>
      <c r="Y145" s="57">
        <f>_xll.SRS1Splines.Functions25.OneWay_Spline($C$62:$C$65,Y$62:Y$65,$C145)</f>
        <v>8.0052449823102503</v>
      </c>
      <c r="AA145" s="57">
        <f>AA144+10</f>
        <v>40</v>
      </c>
      <c r="AB145" s="57">
        <f>_xll.SRS1Splines.Functions25.OneWay_Spline($C$56:$C$60,AB$56:AB$60,AA145)</f>
        <v>1.77218267295495E-2</v>
      </c>
      <c r="AC145" s="57">
        <v>0</v>
      </c>
      <c r="AD145" s="57">
        <f>_xll.SRS1Splines.Functions25.OneWay_Spline($C$56:$C$60,AD$56:AD$60,$C145)</f>
        <v>0.50853730294932498</v>
      </c>
      <c r="AE145" s="57">
        <f>_xll.SRS1Splines.Functions25.OneWay_Spline($C$56:$C$60,AE$56:AE$60,$C145)</f>
        <v>5.6050059469260001</v>
      </c>
      <c r="AF145" s="57">
        <f>_xll.SRS1Splines.Functions25.OneWay_Spline($C$56:$C$60,AF$56:AF$60,$C145)</f>
        <v>0.80663988050017899</v>
      </c>
      <c r="AG145" s="57">
        <v>0</v>
      </c>
      <c r="AH145" s="57">
        <f>_xll.SRS1Splines.Functions25.OneWay_Spline($C$56:$C$60,AH$56:AH$60,$C145)</f>
        <v>13.3640584788768</v>
      </c>
      <c r="AI145" s="57">
        <f>_xll.SRS1Splines.Functions25.OneWay_Spline($C$56:$C$60,AI$56:AI$60,$C145)</f>
        <v>0.31199560153486999</v>
      </c>
      <c r="AJ145" s="57">
        <f>_xll.SRS1Splines.Functions25.OneWay_Spline($C$56:$C$60,AJ$56:AJ$60,$C145)</f>
        <v>0.84154460753816895</v>
      </c>
      <c r="AK145" s="57">
        <v>0</v>
      </c>
    </row>
    <row r="146" spans="2:37" s="57" customFormat="1">
      <c r="B146" s="61">
        <v>0.18840000000000001</v>
      </c>
      <c r="C146" s="57">
        <f t="shared" ref="C146:C147" si="39">C145+10</f>
        <v>50</v>
      </c>
      <c r="D146" s="57">
        <f>_xll.SRS1Splines.Functions25.OneWay_Spline($C$56:$C$60,$D$56:$D$60,C146)</f>
        <v>1.3610519374951001E-2</v>
      </c>
      <c r="E146" s="57">
        <v>0</v>
      </c>
      <c r="F146" s="57">
        <f>_xll.SRS1Splines.Functions25.OneWay_Spline($C$56:$C$60,F$56:F$60,$C146)</f>
        <v>1.33466864996921</v>
      </c>
      <c r="G146" s="57">
        <f>_xll.SRS1Splines.Functions25.OneWay_Spline($C$56:$C$60,G$56:G$60,$C146)</f>
        <v>4.3575027965566804</v>
      </c>
      <c r="H146" s="57">
        <f>_xll.SRS1Splines.Functions25.OneWay_Spline($C$56:$C$60,H$56:H$60,$C146)</f>
        <v>0.60696877977152297</v>
      </c>
      <c r="I146" s="57">
        <f>_xll.SRS1Splines.Functions25.OneWay_Spline($C$56:$C$60,I$56:I$60,$C146)</f>
        <v>18.894990164736001</v>
      </c>
      <c r="J146" s="57">
        <f>_xll.SRS1Splines.Functions25.OneWay_Spline($C$56:$C$60,J$56:J$60,$C146)</f>
        <v>15.922952743300799</v>
      </c>
      <c r="K146" s="57">
        <f>_xll.SRS1Splines.Functions25.OneWay_Spline($C$56:$C$60,K$56:K$60,$C146)</f>
        <v>0.28596686858886899</v>
      </c>
      <c r="L146" s="57">
        <f>_xll.SRS1Splines.Functions25.OneWay_Spline($C$56:$C$60,L$56:L$60,$C146)</f>
        <v>0.46829268149152398</v>
      </c>
      <c r="M146" s="57">
        <v>0</v>
      </c>
      <c r="O146" s="57">
        <f t="shared" ref="O146:O147" si="40">O145+10</f>
        <v>50</v>
      </c>
      <c r="P146" s="57">
        <f>_xll.SRS1Splines.Functions25.OneWay_Spline($C$56:$C$60,P$56:P$60,O146)</f>
        <v>9.4992120203525304E-3</v>
      </c>
      <c r="Q146" s="57">
        <v>0</v>
      </c>
      <c r="R146" s="57">
        <f>_xll.SRS1Splines.Functions25.OneWay_Spline($C$56:$C$60,R$56:R$60,$C146)</f>
        <v>2.9081866702964598</v>
      </c>
      <c r="S146" s="57">
        <f>_xll.SRS1Splines.Functions25.OneWay_Spline($C$56:$C$60,S$56:S$60,$C146)</f>
        <v>1.46652692005603</v>
      </c>
      <c r="T146" s="57">
        <f>_xll.SRS1Splines.Functions25.OneWay_Spline($C$56:$C$60,T$56:T$60,$C146)</f>
        <v>0.482119902698256</v>
      </c>
      <c r="U146" s="57">
        <f>_xll.SRS1Splines.Functions25.OneWay_Spline($C$56:$C$60,U$56:U$60,$C146)</f>
        <v>61.038729521727497</v>
      </c>
      <c r="V146" s="57">
        <f>_xll.SRS1Splines.Functions25.OneWay_Spline($C$56:$C$60,V$56:V$60,$C146)</f>
        <v>15.8562507263853</v>
      </c>
      <c r="W146" s="57">
        <f>_xll.SRS1Splines.Functions25.OneWay_Spline($C$56:$C$60,W$56:W$60,$C146)</f>
        <v>0.259938135642868</v>
      </c>
      <c r="X146" s="57">
        <f>_xll.SRS1Splines.Functions25.OneWay_Spline($C$56:$C$60,X$56:X$60,$C146)</f>
        <v>0.38410769474411099</v>
      </c>
      <c r="Y146" s="57">
        <f>_xll.SRS1Splines.Functions25.OneWay_Spline($C$62:$C$65,Y$62:Y$65,$C146)</f>
        <v>10.3727591955839</v>
      </c>
      <c r="AA146" s="57">
        <f t="shared" ref="AA146:AA147" si="41">AA145+10</f>
        <v>50</v>
      </c>
      <c r="AB146" s="57">
        <f>_xll.SRS1Splines.Functions25.OneWay_Spline($C$56:$C$60,AB$56:AB$60,AA146)</f>
        <v>1.77218267295495E-2</v>
      </c>
      <c r="AC146" s="57">
        <v>0</v>
      </c>
      <c r="AD146" s="57">
        <f>_xll.SRS1Splines.Functions25.OneWay_Spline($C$56:$C$60,AD$56:AD$60,$C146)</f>
        <v>0.50853730294932498</v>
      </c>
      <c r="AE146" s="57">
        <f>_xll.SRS1Splines.Functions25.OneWay_Spline($C$56:$C$60,AE$56:AE$60,$C146)</f>
        <v>7.2484786730573196</v>
      </c>
      <c r="AF146" s="57">
        <f>_xll.SRS1Splines.Functions25.OneWay_Spline($C$56:$C$60,AF$56:AF$60,$C146)</f>
        <v>0.831580621718642</v>
      </c>
      <c r="AG146" s="57">
        <v>0</v>
      </c>
      <c r="AH146" s="57">
        <f>_xll.SRS1Splines.Functions25.OneWay_Spline($C$56:$C$60,AH$56:AH$60,$C146)</f>
        <v>15.9896547602163</v>
      </c>
      <c r="AI146" s="57">
        <f>_xll.SRS1Splines.Functions25.OneWay_Spline($C$56:$C$60,AI$56:AI$60,$C146)</f>
        <v>0.31199560153486999</v>
      </c>
      <c r="AJ146" s="57">
        <f>_xll.SRS1Splines.Functions25.OneWay_Spline($C$56:$C$60,AJ$56:AJ$60,$C146)</f>
        <v>0.97381939550595298</v>
      </c>
      <c r="AK146" s="57">
        <v>0</v>
      </c>
    </row>
    <row r="147" spans="2:37" s="57" customFormat="1">
      <c r="B147" s="61">
        <v>9.3899999999999997E-2</v>
      </c>
      <c r="C147" s="57">
        <f t="shared" si="39"/>
        <v>60</v>
      </c>
      <c r="D147" s="57">
        <f>_xll.SRS1Splines.Functions25.OneWay_Spline($C$56:$C$60,$D$56:$D$60,C147)</f>
        <v>1.3610519374951001E-2</v>
      </c>
      <c r="E147" s="57">
        <v>0</v>
      </c>
      <c r="F147" s="57">
        <f>_xll.SRS1Splines.Functions25.OneWay_Spline($C$56:$C$60,F$56:F$60,$C147)</f>
        <v>1.5637625680420799</v>
      </c>
      <c r="G147" s="57">
        <f>_xll.SRS1Splines.Functions25.OneWay_Spline($C$56:$C$60,G$56:G$60,$C147)</f>
        <v>5.3212879376136097</v>
      </c>
      <c r="H147" s="57">
        <f>_xll.SRS1Splines.Functions25.OneWay_Spline($C$56:$C$60,H$56:H$60,$C147)</f>
        <v>0.60696877977152297</v>
      </c>
      <c r="I147" s="57">
        <f>_xll.SRS1Splines.Functions25.OneWay_Spline($C$56:$C$60,I$56:I$60,$C147)</f>
        <v>14.836699434942</v>
      </c>
      <c r="J147" s="57">
        <f>_xll.SRS1Splines.Functions25.OneWay_Spline($C$56:$C$60,J$56:J$60,$C147)</f>
        <v>18.6299690293467</v>
      </c>
      <c r="K147" s="57">
        <f>_xll.SRS1Splines.Functions25.OneWay_Spline($C$56:$C$60,K$56:K$60,$C147)</f>
        <v>0.28596686858886899</v>
      </c>
      <c r="L147" s="57">
        <f>_xll.SRS1Splines.Functions25.OneWay_Spline($C$56:$C$60,L$56:L$60,$C147)</f>
        <v>0.48176235956704</v>
      </c>
      <c r="M147" s="57">
        <v>0</v>
      </c>
      <c r="O147" s="57">
        <f t="shared" si="40"/>
        <v>60</v>
      </c>
      <c r="P147" s="57">
        <f>_xll.SRS1Splines.Functions25.OneWay_Spline($C$56:$C$60,P$56:P$60,O147)</f>
        <v>9.4992120203525304E-3</v>
      </c>
      <c r="Q147" s="57">
        <v>0</v>
      </c>
      <c r="R147" s="57">
        <f>_xll.SRS1Splines.Functions25.OneWay_Spline($C$56:$C$60,R$56:R$60,$C147)</f>
        <v>3.5532211747690301</v>
      </c>
      <c r="S147" s="57">
        <f>_xll.SRS1Splines.Functions25.OneWay_Spline($C$56:$C$60,S$56:S$60,$C147)</f>
        <v>1.7506244760385701</v>
      </c>
      <c r="T147" s="57">
        <f>_xll.SRS1Splines.Functions25.OneWay_Spline($C$56:$C$60,T$56:T$60,$C147)</f>
        <v>0.482119902698256</v>
      </c>
      <c r="U147" s="57">
        <f>_xll.SRS1Splines.Functions25.OneWay_Spline($C$56:$C$60,U$56:U$60,$C147)</f>
        <v>70.824015946961296</v>
      </c>
      <c r="V147" s="57">
        <f>_xll.SRS1Splines.Functions25.OneWay_Spline($C$56:$C$60,V$56:V$60,$C147)</f>
        <v>18.644687017137699</v>
      </c>
      <c r="W147" s="57">
        <f>_xll.SRS1Splines.Functions25.OneWay_Spline($C$56:$C$60,W$56:W$60,$C147)</f>
        <v>0.259938135642868</v>
      </c>
      <c r="X147" s="57">
        <f>_xll.SRS1Splines.Functions25.OneWay_Spline($C$56:$C$60,X$56:X$60,$C147)</f>
        <v>0.38410769474411099</v>
      </c>
      <c r="Y147" s="57">
        <f>_xll.SRS1Splines.Functions25.OneWay_Spline($C$62:$C$65,Y$62:Y$65,$C147)</f>
        <v>12.740273408857499</v>
      </c>
      <c r="AA147" s="57">
        <f t="shared" si="41"/>
        <v>60</v>
      </c>
      <c r="AB147" s="57">
        <f>_xll.SRS1Splines.Functions25.OneWay_Spline($C$56:$C$60,AB$56:AB$60,AA147)</f>
        <v>1.77218267295495E-2</v>
      </c>
      <c r="AC147" s="57">
        <v>0</v>
      </c>
      <c r="AD147" s="57">
        <f>_xll.SRS1Splines.Functions25.OneWay_Spline($C$56:$C$60,AD$56:AD$60,$C147)</f>
        <v>0.50853730294932498</v>
      </c>
      <c r="AE147" s="57">
        <f>_xll.SRS1Splines.Functions25.OneWay_Spline($C$56:$C$60,AE$56:AE$60,$C147)</f>
        <v>8.8919513991886507</v>
      </c>
      <c r="AF147" s="57">
        <f>_xll.SRS1Splines.Functions25.OneWay_Spline($C$56:$C$60,AF$56:AF$60,$C147)</f>
        <v>0.85652136293710501</v>
      </c>
      <c r="AG147" s="57">
        <v>0</v>
      </c>
      <c r="AH147" s="57">
        <f>_xll.SRS1Splines.Functions25.OneWay_Spline($C$56:$C$60,AH$56:AH$60,$C147)</f>
        <v>18.615251041555702</v>
      </c>
      <c r="AI147" s="57">
        <f>_xll.SRS1Splines.Functions25.OneWay_Spline($C$56:$C$60,AI$56:AI$60,$C147)</f>
        <v>0.31199560153486999</v>
      </c>
      <c r="AJ147" s="57">
        <f>_xll.SRS1Splines.Functions25.OneWay_Spline($C$56:$C$60,AJ$56:AJ$60,$C147)</f>
        <v>1.1060941834737399</v>
      </c>
      <c r="AK147" s="57">
        <v>0</v>
      </c>
    </row>
    <row r="148" spans="2:37" s="57" customFormat="1">
      <c r="B148" s="61">
        <v>3.3000000000000002E-2</v>
      </c>
      <c r="C148" s="57">
        <f>C147+15</f>
        <v>75</v>
      </c>
      <c r="D148" s="57">
        <f>_xll.SRS1Splines.Functions25.OneWay_Spline($C$56:$C$60,$D$56:$D$60,C148)</f>
        <v>1.3610519374951001E-2</v>
      </c>
      <c r="E148" s="57">
        <v>0</v>
      </c>
      <c r="F148" s="57">
        <f>_xll.SRS1Splines.Functions25.OneWay_Spline($C$56:$C$60,F$56:F$60,$C148)</f>
        <v>1.9074034451513799</v>
      </c>
      <c r="G148" s="57">
        <f>_xll.SRS1Splines.Functions25.OneWay_Spline($C$56:$C$60,G$56:G$60,$C148)</f>
        <v>6.76696564919901</v>
      </c>
      <c r="H148" s="57">
        <f>_xll.SRS1Splines.Functions25.OneWay_Spline($C$56:$C$60,H$56:H$60,$C148)</f>
        <v>0.60696877977152297</v>
      </c>
      <c r="I148" s="57">
        <f>_xll.SRS1Splines.Functions25.OneWay_Spline($C$56:$C$60,I$56:I$60,$C148)</f>
        <v>8.7492633402509501</v>
      </c>
      <c r="J148" s="57">
        <f>_xll.SRS1Splines.Functions25.OneWay_Spline($C$56:$C$60,J$56:J$60,$C148)</f>
        <v>22.690493458415599</v>
      </c>
      <c r="K148" s="57">
        <f>_xll.SRS1Splines.Functions25.OneWay_Spline($C$56:$C$60,K$56:K$60,$C148)</f>
        <v>0.28596686858886899</v>
      </c>
      <c r="L148" s="57">
        <f>_xll.SRS1Splines.Functions25.OneWay_Spline($C$56:$C$60,L$56:L$60,$C148)</f>
        <v>0.50196687668031303</v>
      </c>
      <c r="M148" s="57">
        <v>0</v>
      </c>
      <c r="O148" s="57">
        <f>O147+15</f>
        <v>75</v>
      </c>
      <c r="P148" s="57">
        <f>_xll.SRS1Splines.Functions25.OneWay_Spline($C$56:$C$60,P$56:P$60,O148)</f>
        <v>9.4992120203525304E-3</v>
      </c>
      <c r="Q148" s="57">
        <v>0</v>
      </c>
      <c r="R148" s="57">
        <f>_xll.SRS1Splines.Functions25.OneWay_Spline($C$56:$C$60,R$56:R$60,$C148)</f>
        <v>4.5207729314779002</v>
      </c>
      <c r="S148" s="57">
        <f>_xll.SRS1Splines.Functions25.OneWay_Spline($C$56:$C$60,S$56:S$60,$C148)</f>
        <v>2.1767708100123802</v>
      </c>
      <c r="T148" s="57">
        <f>_xll.SRS1Splines.Functions25.OneWay_Spline($C$56:$C$60,T$56:T$60,$C148)</f>
        <v>0.482119902698256</v>
      </c>
      <c r="U148" s="57">
        <f>_xll.SRS1Splines.Functions25.OneWay_Spline($C$56:$C$60,U$56:U$60,$C148)</f>
        <v>85.501945584812105</v>
      </c>
      <c r="V148" s="57">
        <f>_xll.SRS1Splines.Functions25.OneWay_Spline($C$56:$C$60,V$56:V$60,$C148)</f>
        <v>22.827341453266399</v>
      </c>
      <c r="W148" s="57">
        <f>_xll.SRS1Splines.Functions25.OneWay_Spline($C$56:$C$60,W$56:W$60,$C148)</f>
        <v>0.259938135642868</v>
      </c>
      <c r="X148" s="57">
        <f>_xll.SRS1Splines.Functions25.OneWay_Spline($C$56:$C$60,X$56:X$60,$C148)</f>
        <v>0.38410769474411099</v>
      </c>
      <c r="Y148" s="57">
        <f>_xll.SRS1Splines.Functions25.OneWay_Spline($C$62:$C$65,Y$62:Y$65,$C148)</f>
        <v>16.291544728767899</v>
      </c>
      <c r="AA148" s="57">
        <f>AA147+15</f>
        <v>75</v>
      </c>
      <c r="AB148" s="57">
        <f>_xll.SRS1Splines.Functions25.OneWay_Spline($C$56:$C$60,AB$56:AB$60,AA148)</f>
        <v>1.77218267295495E-2</v>
      </c>
      <c r="AC148" s="57">
        <v>0</v>
      </c>
      <c r="AD148" s="57">
        <f>_xll.SRS1Splines.Functions25.OneWay_Spline($C$56:$C$60,AD$56:AD$60,$C148)</f>
        <v>0.50853730294932498</v>
      </c>
      <c r="AE148" s="57">
        <f>_xll.SRS1Splines.Functions25.OneWay_Spline($C$56:$C$60,AE$56:AE$60,$C148)</f>
        <v>11.357160488385601</v>
      </c>
      <c r="AF148" s="57">
        <f>_xll.SRS1Splines.Functions25.OneWay_Spline($C$56:$C$60,AF$56:AF$60,$C148)</f>
        <v>0.89393247476479898</v>
      </c>
      <c r="AG148" s="57">
        <v>0</v>
      </c>
      <c r="AH148" s="57">
        <f>_xll.SRS1Splines.Functions25.OneWay_Spline($C$56:$C$60,AH$56:AH$60,$C148)</f>
        <v>22.553645463564798</v>
      </c>
      <c r="AI148" s="57">
        <f>_xll.SRS1Splines.Functions25.OneWay_Spline($C$56:$C$60,AI$56:AI$60,$C148)</f>
        <v>0.31199560153486999</v>
      </c>
      <c r="AJ148" s="57">
        <f>_xll.SRS1Splines.Functions25.OneWay_Spline($C$56:$C$60,AJ$56:AJ$60,$C148)</f>
        <v>1.3045063654254101</v>
      </c>
      <c r="AK148" s="57">
        <v>0</v>
      </c>
    </row>
    <row r="149" spans="2:37" s="57" customFormat="1">
      <c r="B149" s="61">
        <v>5.79E-3</v>
      </c>
      <c r="C149" s="57">
        <f>C148+25</f>
        <v>100</v>
      </c>
      <c r="D149" s="57">
        <f>_xll.SRS1Splines.Functions25.OneWay_Spline($C$56:$C$60,$D$56:$D$60,C149)</f>
        <v>1.3610519374951001E-2</v>
      </c>
      <c r="E149" s="57">
        <v>0</v>
      </c>
      <c r="F149" s="57">
        <f>_xll.SRS1Splines.Functions25.OneWay_Spline($C$56:$C$60,F$56:F$60,$C149)</f>
        <v>2.4801382403335501</v>
      </c>
      <c r="G149" s="57">
        <f>_xll.SRS1Splines.Functions25.OneWay_Spline($C$56:$C$60,G$56:G$60,$C149)</f>
        <v>9.1764285018413396</v>
      </c>
      <c r="H149" s="57">
        <f>_xll.SRS1Splines.Functions25.OneWay_Spline($C$56:$C$60,H$56:H$60,$C149)</f>
        <v>0.60696877977152297</v>
      </c>
      <c r="I149" s="57">
        <v>0</v>
      </c>
      <c r="J149" s="57">
        <f>_xll.SRS1Splines.Functions25.OneWay_Spline($C$56:$C$60,J$56:J$60,$C149)</f>
        <v>29.4580341735304</v>
      </c>
      <c r="K149" s="57">
        <f>_xll.SRS1Splines.Functions25.OneWay_Spline($C$56:$C$60,K$56:K$60,$C149)</f>
        <v>0.28596686858886899</v>
      </c>
      <c r="L149" s="57">
        <f>_xll.SRS1Splines.Functions25.OneWay_Spline($C$56:$C$60,L$56:L$60,$C149)</f>
        <v>0.53564107186910104</v>
      </c>
      <c r="M149" s="57">
        <v>0</v>
      </c>
      <c r="O149" s="57">
        <f>O148+25</f>
        <v>100</v>
      </c>
      <c r="P149" s="57">
        <f>_xll.SRS1Splines.Functions25.OneWay_Spline($C$56:$C$60,P$56:P$60,O149)</f>
        <v>9.4992120203525304E-3</v>
      </c>
      <c r="Q149" s="57">
        <v>0</v>
      </c>
      <c r="R149" s="57">
        <f>_xll.SRS1Splines.Functions25.OneWay_Spline($C$56:$C$60,R$56:R$60,$C149)</f>
        <v>6.1333591926593396</v>
      </c>
      <c r="S149" s="57">
        <f>_xll.SRS1Splines.Functions25.OneWay_Spline($C$56:$C$60,S$56:S$60,$C149)</f>
        <v>2.8870146999687201</v>
      </c>
      <c r="T149" s="57">
        <f>_xll.SRS1Splines.Functions25.OneWay_Spline($C$56:$C$60,T$56:T$60,$C149)</f>
        <v>0.482119902698256</v>
      </c>
      <c r="U149" s="57">
        <f>_xll.SRS1Splines.Functions25.OneWay_Spline($C$56:$C$60,U$56:U$60,$C149)</f>
        <v>109.96516164789701</v>
      </c>
      <c r="V149" s="57">
        <f>_xll.SRS1Splines.Functions25.OneWay_Spline($C$56:$C$60,V$56:V$60,$C149)</f>
        <v>29.798432180147401</v>
      </c>
      <c r="W149" s="57">
        <f>_xll.SRS1Splines.Functions25.OneWay_Spline($C$56:$C$60,W$56:W$60,$C149)</f>
        <v>0.259938135642868</v>
      </c>
      <c r="X149" s="57">
        <f>_xll.SRS1Splines.Functions25.OneWay_Spline($C$56:$C$60,X$56:X$60,$C149)</f>
        <v>0.38410769474411099</v>
      </c>
      <c r="Y149" s="57">
        <f>_xll.SRS1Splines.Functions25.OneWay_Spline($C$62:$C$65,Y$62:Y$65,$C149)</f>
        <v>22.210330261951899</v>
      </c>
      <c r="AA149" s="57">
        <f>AA148+25</f>
        <v>100</v>
      </c>
      <c r="AB149" s="57">
        <f>_xll.SRS1Splines.Functions25.OneWay_Spline($C$56:$C$60,AB$56:AB$60,AA149)</f>
        <v>1.77218267295495E-2</v>
      </c>
      <c r="AC149" s="57">
        <v>0</v>
      </c>
      <c r="AD149" s="57">
        <f>_xll.SRS1Splines.Functions25.OneWay_Spline($C$56:$C$60,AD$56:AD$60,$C149)</f>
        <v>0.50853730294932498</v>
      </c>
      <c r="AE149" s="57">
        <f>_xll.SRS1Splines.Functions25.OneWay_Spline($C$56:$C$60,AE$56:AE$60,$C149)</f>
        <v>15.465842303714</v>
      </c>
      <c r="AF149" s="57">
        <f>_xll.SRS1Splines.Functions25.OneWay_Spline($C$56:$C$60,AF$56:AF$60,$C149)</f>
        <v>0.95628432781095496</v>
      </c>
      <c r="AG149" s="57">
        <v>0</v>
      </c>
      <c r="AH149" s="57">
        <f>_xll.SRS1Splines.Functions25.OneWay_Spline($C$56:$C$60,AH$56:AH$60,$C149)</f>
        <v>29.1176361669134</v>
      </c>
      <c r="AI149" s="57">
        <f>_xll.SRS1Splines.Functions25.OneWay_Spline($C$56:$C$60,AI$56:AI$60,$C149)</f>
        <v>0.31199560153486999</v>
      </c>
      <c r="AJ149" s="57">
        <f>_xll.SRS1Splines.Functions25.OneWay_Spline($C$56:$C$60,AJ$56:AJ$60,$C149)</f>
        <v>1.63519333534488</v>
      </c>
      <c r="AK149" s="57">
        <v>0</v>
      </c>
    </row>
    <row r="150" spans="2:37" s="57" customFormat="1">
      <c r="B150" s="61">
        <v>1E-3</v>
      </c>
      <c r="C150" s="57">
        <f t="shared" ref="C150:C154" si="42">C149+25</f>
        <v>125</v>
      </c>
      <c r="D150" s="57">
        <f>_xll.SRS1Splines.Functions25.OneWay_Spline($C$56:$C$60,$D$56:$D$60,C150)</f>
        <v>1.3610519374951001E-2</v>
      </c>
      <c r="E150" s="57">
        <v>0</v>
      </c>
      <c r="F150" s="57">
        <f>_xll.SRS1Splines.Functions25.OneWay_Spline($C$56:$C$60,F$56:F$60,$C150)</f>
        <v>3.0528730355157201</v>
      </c>
      <c r="G150" s="57">
        <f>_xll.SRS1Splines.Functions25.OneWay_Spline($C$56:$C$60,G$56:G$60,$C150)</f>
        <v>11.585891354483699</v>
      </c>
      <c r="H150" s="57">
        <f>_xll.SRS1Splines.Functions25.OneWay_Spline($C$56:$C$60,H$56:H$60,$C150)</f>
        <v>0.60696877977152297</v>
      </c>
      <c r="I150" s="57">
        <v>0</v>
      </c>
      <c r="J150" s="57">
        <f>_xll.SRS1Splines.Functions25.OneWay_Spline($C$56:$C$60,J$56:J$60,$C150)</f>
        <v>36.225574888645198</v>
      </c>
      <c r="K150" s="57">
        <f>_xll.SRS1Splines.Functions25.OneWay_Spline($C$56:$C$60,K$56:K$60,$C150)</f>
        <v>0.28596686858886899</v>
      </c>
      <c r="L150" s="57">
        <f>_xll.SRS1Splines.Functions25.OneWay_Spline($C$56:$C$60,L$56:L$60,$C150)</f>
        <v>0.56931526705788904</v>
      </c>
      <c r="M150" s="57">
        <v>0</v>
      </c>
      <c r="O150" s="57">
        <f t="shared" ref="O150:O154" si="43">O149+25</f>
        <v>125</v>
      </c>
      <c r="P150" s="57">
        <f>_xll.SRS1Splines.Functions25.OneWay_Spline($C$56:$C$60,P$56:P$60,O150)</f>
        <v>9.4992120203525304E-3</v>
      </c>
      <c r="Q150" s="57">
        <v>0</v>
      </c>
      <c r="R150" s="57">
        <f>_xll.SRS1Splines.Functions25.OneWay_Spline($C$56:$C$60,R$56:R$60,$C150)</f>
        <v>7.7459454538407897</v>
      </c>
      <c r="S150" s="57">
        <f>_xll.SRS1Splines.Functions25.OneWay_Spline($C$56:$C$60,S$56:S$60,$C150)</f>
        <v>3.5972585899250702</v>
      </c>
      <c r="T150" s="57">
        <f>_xll.SRS1Splines.Functions25.OneWay_Spline($C$56:$C$60,T$56:T$60,$C150)</f>
        <v>0.482119902698256</v>
      </c>
      <c r="U150" s="57">
        <f>_xll.SRS1Splines.Functions25.OneWay_Spline($C$56:$C$60,U$56:U$60,$C150)</f>
        <v>134.42837771098101</v>
      </c>
      <c r="V150" s="57">
        <f>_xll.SRS1Splines.Functions25.OneWay_Spline($C$56:$C$60,V$56:V$60,$C150)</f>
        <v>36.769522907028403</v>
      </c>
      <c r="W150" s="57">
        <f>_xll.SRS1Splines.Functions25.OneWay_Spline($C$56:$C$60,W$56:W$60,$C150)</f>
        <v>0.259938135642868</v>
      </c>
      <c r="X150" s="57">
        <f>_xll.SRS1Splines.Functions25.OneWay_Spline($C$56:$C$60,X$56:X$60,$C150)</f>
        <v>0.38410769474411099</v>
      </c>
      <c r="Y150" s="57">
        <f>_xll.SRS1Splines.Functions25.OneWay_Spline($C$62:$C$65,Y$62:Y$65,$C150)</f>
        <v>28.129115795135899</v>
      </c>
      <c r="AA150" s="57">
        <f t="shared" ref="AA150:AA154" si="44">AA149+25</f>
        <v>125</v>
      </c>
      <c r="AB150" s="57">
        <f>_xll.SRS1Splines.Functions25.OneWay_Spline($C$56:$C$60,AB$56:AB$60,AA150)</f>
        <v>1.77218267295495E-2</v>
      </c>
      <c r="AC150" s="57">
        <v>0</v>
      </c>
      <c r="AD150" s="57">
        <f>_xll.SRS1Splines.Functions25.OneWay_Spline($C$56:$C$60,AD$56:AD$60,$C150)</f>
        <v>0.50853730294932498</v>
      </c>
      <c r="AE150" s="57">
        <f>_xll.SRS1Splines.Functions25.OneWay_Spline($C$56:$C$60,AE$56:AE$60,$C150)</f>
        <v>19.574524119042302</v>
      </c>
      <c r="AF150" s="57">
        <f>_xll.SRS1Splines.Functions25.OneWay_Spline($C$56:$C$60,AF$56:AF$60,$C150)</f>
        <v>1.0186361808571101</v>
      </c>
      <c r="AG150" s="57">
        <v>0</v>
      </c>
      <c r="AH150" s="57">
        <f>_xll.SRS1Splines.Functions25.OneWay_Spline($C$56:$C$60,AH$56:AH$60,$C150)</f>
        <v>35.681626870262001</v>
      </c>
      <c r="AI150" s="57">
        <f>_xll.SRS1Splines.Functions25.OneWay_Spline($C$56:$C$60,AI$56:AI$60,$C150)</f>
        <v>0.31199560153486999</v>
      </c>
      <c r="AJ150" s="57">
        <f>_xll.SRS1Splines.Functions25.OneWay_Spline($C$56:$C$60,AJ$56:AJ$60,$C150)</f>
        <v>1.9658803052643401</v>
      </c>
      <c r="AK150" s="57">
        <v>0</v>
      </c>
    </row>
    <row r="151" spans="2:37" s="57" customFormat="1">
      <c r="B151" s="62">
        <v>1.8000000000000001E-4</v>
      </c>
      <c r="C151" s="57">
        <f t="shared" si="42"/>
        <v>150</v>
      </c>
      <c r="D151" s="57">
        <f>_xll.SRS1Splines.Functions25.OneWay_Spline($C$56:$C$60,$D$56:$D$60,C151)</f>
        <v>1.3610519374951001E-2</v>
      </c>
      <c r="E151" s="57">
        <v>0</v>
      </c>
      <c r="F151" s="57">
        <f>_xll.SRS1Splines.Functions25.OneWay_Spline($C$56:$C$60,F$56:F$60,$C151)</f>
        <v>3.6256078306978901</v>
      </c>
      <c r="G151" s="57">
        <f>_xll.SRS1Splines.Functions25.OneWay_Spline($C$56:$C$60,G$56:G$60,$C151)</f>
        <v>13.995354207126001</v>
      </c>
      <c r="H151" s="57">
        <f>_xll.SRS1Splines.Functions25.OneWay_Spline($C$56:$C$60,H$56:H$60,$C151)</f>
        <v>0.60696877977152297</v>
      </c>
      <c r="I151" s="57">
        <v>0</v>
      </c>
      <c r="J151" s="57">
        <f>_xll.SRS1Splines.Functions25.OneWay_Spline($C$56:$C$60,J$56:J$60,$C151)</f>
        <v>42.993115603760003</v>
      </c>
      <c r="K151" s="57">
        <f>_xll.SRS1Splines.Functions25.OneWay_Spline($C$56:$C$60,K$56:K$60,$C151)</f>
        <v>0.28596686858886899</v>
      </c>
      <c r="L151" s="57">
        <f>_xll.SRS1Splines.Functions25.OneWay_Spline($C$56:$C$60,L$56:L$60,$C151)</f>
        <v>0.60298946224667704</v>
      </c>
      <c r="M151" s="57">
        <v>0</v>
      </c>
      <c r="O151" s="57">
        <f t="shared" si="43"/>
        <v>150</v>
      </c>
      <c r="P151" s="57">
        <f>_xll.SRS1Splines.Functions25.OneWay_Spline($C$56:$C$60,P$56:P$60,O151)</f>
        <v>9.4992120203525304E-3</v>
      </c>
      <c r="Q151" s="57">
        <v>0</v>
      </c>
      <c r="R151" s="57">
        <f>_xll.SRS1Splines.Functions25.OneWay_Spline($C$56:$C$60,R$56:R$60,$C151)</f>
        <v>9.3585317150222291</v>
      </c>
      <c r="S151" s="57">
        <f>_xll.SRS1Splines.Functions25.OneWay_Spline($C$56:$C$60,S$56:S$60,$C151)</f>
        <v>4.3075024798814097</v>
      </c>
      <c r="T151" s="57">
        <f>_xll.SRS1Splines.Functions25.OneWay_Spline($C$56:$C$60,T$56:T$60,$C151)</f>
        <v>0.482119902698256</v>
      </c>
      <c r="U151" s="57">
        <f>_xll.SRS1Splines.Functions25.OneWay_Spline($C$56:$C$60,U$56:U$60,$C151)</f>
        <v>158.891593774066</v>
      </c>
      <c r="V151" s="57">
        <f>_xll.SRS1Splines.Functions25.OneWay_Spline($C$56:$C$60,V$56:V$60,$C151)</f>
        <v>43.740613633909497</v>
      </c>
      <c r="W151" s="57">
        <f>_xll.SRS1Splines.Functions25.OneWay_Spline($C$56:$C$60,W$56:W$60,$C151)</f>
        <v>0.259938135642868</v>
      </c>
      <c r="X151" s="57">
        <f>_xll.SRS1Splines.Functions25.OneWay_Spline($C$56:$C$60,X$56:X$60,$C151)</f>
        <v>0.38410769474411099</v>
      </c>
      <c r="Y151" s="57">
        <f>_xll.SRS1Splines.Functions25.OneWay_Spline($C$62:$C$65,Y$62:Y$65,$C151)</f>
        <v>34.047901328319902</v>
      </c>
      <c r="AA151" s="57">
        <f t="shared" si="44"/>
        <v>150</v>
      </c>
      <c r="AB151" s="57">
        <f>_xll.SRS1Splines.Functions25.OneWay_Spline($C$56:$C$60,AB$56:AB$60,AA151)</f>
        <v>1.77218267295495E-2</v>
      </c>
      <c r="AC151" s="57">
        <v>0</v>
      </c>
      <c r="AD151" s="57">
        <f>_xll.SRS1Splines.Functions25.OneWay_Spline($C$56:$C$60,AD$56:AD$60,$C151)</f>
        <v>0.50853730294932498</v>
      </c>
      <c r="AE151" s="57">
        <f>_xll.SRS1Splines.Functions25.OneWay_Spline($C$56:$C$60,AE$56:AE$60,$C151)</f>
        <v>23.683205934370601</v>
      </c>
      <c r="AF151" s="57">
        <f>_xll.SRS1Splines.Functions25.OneWay_Spline($C$56:$C$60,AF$56:AF$60,$C151)</f>
        <v>1.08098803390327</v>
      </c>
      <c r="AG151" s="57">
        <v>0</v>
      </c>
      <c r="AH151" s="57">
        <f>_xll.SRS1Splines.Functions25.OneWay_Spline($C$56:$C$60,AH$56:AH$60,$C151)</f>
        <v>42.245617573610602</v>
      </c>
      <c r="AI151" s="57">
        <f>_xll.SRS1Splines.Functions25.OneWay_Spline($C$56:$C$60,AI$56:AI$60,$C151)</f>
        <v>0.31199560153486999</v>
      </c>
      <c r="AJ151" s="57">
        <f>_xll.SRS1Splines.Functions25.OneWay_Spline($C$56:$C$60,AJ$56:AJ$60,$C151)</f>
        <v>2.2965672751838002</v>
      </c>
      <c r="AK151" s="57">
        <v>0</v>
      </c>
    </row>
    <row r="152" spans="2:37" s="57" customFormat="1">
      <c r="B152" s="63">
        <v>3.1956419999999999E-5</v>
      </c>
      <c r="C152" s="57">
        <f t="shared" si="42"/>
        <v>175</v>
      </c>
      <c r="D152" s="57">
        <f>_xll.SRS1Splines.Functions25.OneWay_Spline($C$56:$C$60,$D$56:$D$60,C152)</f>
        <v>1.3610519374951001E-2</v>
      </c>
      <c r="E152" s="57">
        <v>0</v>
      </c>
      <c r="F152" s="57">
        <f>_xll.SRS1Splines.Functions25.OneWay_Spline($C$56:$C$60,F$56:F$60,$C152)</f>
        <v>4.19834262588006</v>
      </c>
      <c r="G152" s="57">
        <f>_xll.SRS1Splines.Functions25.OneWay_Spline($C$56:$C$60,G$56:G$60,$C152)</f>
        <v>16.404817059768298</v>
      </c>
      <c r="H152" s="57">
        <f>_xll.SRS1Splines.Functions25.OneWay_Spline($C$56:$C$60,H$56:H$60,$C152)</f>
        <v>0.60696877977152297</v>
      </c>
      <c r="I152" s="57">
        <v>0</v>
      </c>
      <c r="J152" s="57">
        <f>_xll.SRS1Splines.Functions25.OneWay_Spline($C$56:$C$60,J$56:J$60,$C152)</f>
        <v>49.760656318874801</v>
      </c>
      <c r="K152" s="57">
        <f>_xll.SRS1Splines.Functions25.OneWay_Spline($C$56:$C$60,K$56:K$60,$C152)</f>
        <v>0.28596686858886899</v>
      </c>
      <c r="L152" s="57">
        <f>_xll.SRS1Splines.Functions25.OneWay_Spline($C$56:$C$60,L$56:L$60,$C152)</f>
        <v>0.63666365743546605</v>
      </c>
      <c r="M152" s="57">
        <v>0</v>
      </c>
      <c r="O152" s="57">
        <f t="shared" si="43"/>
        <v>175</v>
      </c>
      <c r="P152" s="57">
        <f>_xll.SRS1Splines.Functions25.OneWay_Spline($C$56:$C$60,P$56:P$60,O152)</f>
        <v>9.4992120203525304E-3</v>
      </c>
      <c r="Q152" s="57">
        <v>0</v>
      </c>
      <c r="R152" s="57">
        <f>_xll.SRS1Splines.Functions25.OneWay_Spline($C$56:$C$60,R$56:R$60,$C152)</f>
        <v>10.971117976203701</v>
      </c>
      <c r="S152" s="57">
        <f>_xll.SRS1Splines.Functions25.OneWay_Spline($C$56:$C$60,S$56:S$60,$C152)</f>
        <v>5.0177463698377602</v>
      </c>
      <c r="T152" s="57">
        <f>_xll.SRS1Splines.Functions25.OneWay_Spline($C$56:$C$60,T$56:T$60,$C152)</f>
        <v>0.482119902698256</v>
      </c>
      <c r="U152" s="57">
        <f>_xll.SRS1Splines.Functions25.OneWay_Spline($C$56:$C$60,U$56:U$60,$C152)</f>
        <v>183.35480983715101</v>
      </c>
      <c r="V152" s="57">
        <f>_xll.SRS1Splines.Functions25.OneWay_Spline($C$56:$C$60,V$56:V$60,$C152)</f>
        <v>50.711704360790499</v>
      </c>
      <c r="W152" s="57">
        <f>_xll.SRS1Splines.Functions25.OneWay_Spline($C$56:$C$60,W$56:W$60,$C152)</f>
        <v>0.259938135642868</v>
      </c>
      <c r="X152" s="57">
        <f>_xll.SRS1Splines.Functions25.OneWay_Spline($C$56:$C$60,X$56:X$60,$C152)</f>
        <v>0.38410769474411099</v>
      </c>
      <c r="Y152" s="57">
        <f>_xll.SRS1Splines.Functions25.OneWay_Spline($C$62:$C$65,Y$62:Y$65,$C152)</f>
        <v>39.966686861503902</v>
      </c>
      <c r="AA152" s="57">
        <f t="shared" si="44"/>
        <v>175</v>
      </c>
      <c r="AB152" s="57">
        <f>_xll.SRS1Splines.Functions25.OneWay_Spline($C$56:$C$60,AB$56:AB$60,AA152)</f>
        <v>1.77218267295495E-2</v>
      </c>
      <c r="AC152" s="57">
        <v>0</v>
      </c>
      <c r="AD152" s="57">
        <f>_xll.SRS1Splines.Functions25.OneWay_Spline($C$56:$C$60,AD$56:AD$60,$C152)</f>
        <v>0.50853730294932498</v>
      </c>
      <c r="AE152" s="57">
        <f>_xll.SRS1Splines.Functions25.OneWay_Spline($C$56:$C$60,AE$56:AE$60,$C152)</f>
        <v>27.791887749698901</v>
      </c>
      <c r="AF152" s="57">
        <f>_xll.SRS1Splines.Functions25.OneWay_Spline($C$56:$C$60,AF$56:AF$60,$C152)</f>
        <v>1.14333988694943</v>
      </c>
      <c r="AG152" s="57">
        <v>0</v>
      </c>
      <c r="AH152" s="57">
        <f>_xll.SRS1Splines.Functions25.OneWay_Spline($C$56:$C$60,AH$56:AH$60,$C152)</f>
        <v>48.809608276959203</v>
      </c>
      <c r="AI152" s="57">
        <f>_xll.SRS1Splines.Functions25.OneWay_Spline($C$56:$C$60,AI$56:AI$60,$C152)</f>
        <v>0.31199560153486999</v>
      </c>
      <c r="AJ152" s="57">
        <f>_xll.SRS1Splines.Functions25.OneWay_Spline($C$56:$C$60,AJ$56:AJ$60,$C152)</f>
        <v>2.6272542451032601</v>
      </c>
      <c r="AK152" s="57">
        <v>0</v>
      </c>
    </row>
    <row r="153" spans="2:37" s="57" customFormat="1">
      <c r="B153" s="63">
        <v>5.5951110000000001E-6</v>
      </c>
      <c r="C153" s="57">
        <f t="shared" si="42"/>
        <v>200</v>
      </c>
      <c r="D153" s="57">
        <f>_xll.SRS1Splines.Functions25.OneWay_Spline($C$56:$C$60,$D$56:$D$60,C153)</f>
        <v>1.3610519374951001E-2</v>
      </c>
      <c r="E153" s="57">
        <v>0</v>
      </c>
      <c r="F153" s="57">
        <f>_xll.SRS1Splines.Functions25.OneWay_Spline($C$56:$C$60,F$56:F$60,$C153)</f>
        <v>4.7710774210622304</v>
      </c>
      <c r="G153" s="57">
        <f>_xll.SRS1Splines.Functions25.OneWay_Spline($C$56:$C$60,G$56:G$60,$C153)</f>
        <v>18.814279912410701</v>
      </c>
      <c r="H153" s="57">
        <f>_xll.SRS1Splines.Functions25.OneWay_Spline($C$56:$C$60,H$56:H$60,$C153)</f>
        <v>0.60696877977152297</v>
      </c>
      <c r="I153" s="57">
        <v>0</v>
      </c>
      <c r="J153" s="57">
        <f>_xll.SRS1Splines.Functions25.OneWay_Spline($C$56:$C$60,J$56:J$60,$C153)</f>
        <v>56.528197033989599</v>
      </c>
      <c r="K153" s="57">
        <f>_xll.SRS1Splines.Functions25.OneWay_Spline($C$56:$C$60,K$56:K$60,$C153)</f>
        <v>0.28596686858886899</v>
      </c>
      <c r="L153" s="57">
        <f>_xll.SRS1Splines.Functions25.OneWay_Spline($C$56:$C$60,L$56:L$60,$C153)</f>
        <v>0.67033785262425405</v>
      </c>
      <c r="M153" s="57">
        <v>0</v>
      </c>
      <c r="O153" s="57">
        <f t="shared" si="43"/>
        <v>200</v>
      </c>
      <c r="P153" s="57">
        <f>_xll.SRS1Splines.Functions25.OneWay_Spline($C$56:$C$60,P$56:P$60,O153)</f>
        <v>9.4992120203525304E-3</v>
      </c>
      <c r="Q153" s="57">
        <v>0</v>
      </c>
      <c r="R153" s="57">
        <f>_xll.SRS1Splines.Functions25.OneWay_Spline($C$56:$C$60,R$56:R$60,$C153)</f>
        <v>12.583704237385099</v>
      </c>
      <c r="S153" s="57">
        <f>_xll.SRS1Splines.Functions25.OneWay_Spline($C$56:$C$60,S$56:S$60,$C153)</f>
        <v>5.7279902597941001</v>
      </c>
      <c r="T153" s="57">
        <f>_xll.SRS1Splines.Functions25.OneWay_Spline($C$56:$C$60,T$56:T$60,$C153)</f>
        <v>0.482119902698256</v>
      </c>
      <c r="U153" s="57">
        <f>_xll.SRS1Splines.Functions25.OneWay_Spline($C$56:$C$60,U$56:U$60,$C153)</f>
        <v>207.818025900235</v>
      </c>
      <c r="V153" s="57">
        <f>_xll.SRS1Splines.Functions25.OneWay_Spline($C$56:$C$60,V$56:V$60,$C153)</f>
        <v>57.682795087671501</v>
      </c>
      <c r="W153" s="57">
        <f>_xll.SRS1Splines.Functions25.OneWay_Spline($C$56:$C$60,W$56:W$60,$C153)</f>
        <v>0.259938135642868</v>
      </c>
      <c r="X153" s="57">
        <f>_xll.SRS1Splines.Functions25.OneWay_Spline($C$56:$C$60,X$56:X$60,$C153)</f>
        <v>0.38410769474411099</v>
      </c>
      <c r="Y153" s="57">
        <f>_xll.SRS1Splines.Functions25.OneWay_Spline($C$62:$C$65,Y$62:Y$65,$C153)</f>
        <v>45.885472394687902</v>
      </c>
      <c r="AA153" s="57">
        <f t="shared" si="44"/>
        <v>200</v>
      </c>
      <c r="AB153" s="57">
        <f>_xll.SRS1Splines.Functions25.OneWay_Spline($C$56:$C$60,AB$56:AB$60,AA153)</f>
        <v>1.77218267295495E-2</v>
      </c>
      <c r="AC153" s="57">
        <v>0</v>
      </c>
      <c r="AD153" s="57">
        <f>_xll.SRS1Splines.Functions25.OneWay_Spline($C$56:$C$60,AD$56:AD$60,$C153)</f>
        <v>0.50853730294932498</v>
      </c>
      <c r="AE153" s="57">
        <f>_xll.SRS1Splines.Functions25.OneWay_Spline($C$56:$C$60,AE$56:AE$60,$C153)</f>
        <v>31.900569565027201</v>
      </c>
      <c r="AF153" s="57">
        <f>_xll.SRS1Splines.Functions25.OneWay_Spline($C$56:$C$60,AF$56:AF$60,$C153)</f>
        <v>1.20569173999558</v>
      </c>
      <c r="AG153" s="57">
        <v>0</v>
      </c>
      <c r="AH153" s="57">
        <f>_xll.SRS1Splines.Functions25.OneWay_Spline($C$56:$C$60,AH$56:AH$60,$C153)</f>
        <v>55.373598980307698</v>
      </c>
      <c r="AI153" s="57">
        <f>_xll.SRS1Splines.Functions25.OneWay_Spline($C$56:$C$60,AI$56:AI$60,$C153)</f>
        <v>0.31199560153486999</v>
      </c>
      <c r="AJ153" s="57">
        <f>_xll.SRS1Splines.Functions25.OneWay_Spline($C$56:$C$60,AJ$56:AJ$60,$C153)</f>
        <v>2.95794121502272</v>
      </c>
      <c r="AK153" s="57">
        <v>0</v>
      </c>
    </row>
    <row r="154" spans="2:37" s="57" customFormat="1">
      <c r="B154" s="63">
        <v>9.8644809999999999E-7</v>
      </c>
      <c r="C154" s="57">
        <f t="shared" si="42"/>
        <v>225</v>
      </c>
      <c r="D154" s="57">
        <f>_xll.SRS1Splines.Functions25.OneWay_Spline($C$56:$C$60,$D$56:$D$60,C154)</f>
        <v>1.3610519374951001E-2</v>
      </c>
      <c r="E154" s="57">
        <v>0</v>
      </c>
      <c r="F154" s="57">
        <f>_xll.SRS1Splines.Functions25.OneWay_Spline($C$56:$C$60,F$56:F$60,$C154)</f>
        <v>5.3438122162443999</v>
      </c>
      <c r="G154" s="57">
        <f>_xll.SRS1Splines.Functions25.OneWay_Spline($C$56:$C$60,G$56:G$60,$C154)</f>
        <v>21.223742765053</v>
      </c>
      <c r="H154" s="57">
        <f>_xll.SRS1Splines.Functions25.OneWay_Spline($C$56:$C$60,H$56:H$60,$C154)</f>
        <v>0.60696877977152297</v>
      </c>
      <c r="I154" s="57">
        <v>0</v>
      </c>
      <c r="J154" s="57">
        <f>_xll.SRS1Splines.Functions25.OneWay_Spline($C$56:$C$60,J$56:J$60,$C154)</f>
        <v>63.295737749104397</v>
      </c>
      <c r="K154" s="57">
        <f>_xll.SRS1Splines.Functions25.OneWay_Spline($C$56:$C$60,K$56:K$60,$C154)</f>
        <v>0.28596686858886899</v>
      </c>
      <c r="L154" s="57">
        <f>_xll.SRS1Splines.Functions25.OneWay_Spline($C$56:$C$60,L$56:L$60,$C154)</f>
        <v>0.70401204781304205</v>
      </c>
      <c r="M154" s="57">
        <v>0</v>
      </c>
      <c r="O154" s="57">
        <f t="shared" si="43"/>
        <v>225</v>
      </c>
      <c r="P154" s="57">
        <f>_xll.SRS1Splines.Functions25.OneWay_Spline($C$56:$C$60,P$56:P$60,O154)</f>
        <v>9.4992120203525304E-3</v>
      </c>
      <c r="Q154" s="57">
        <v>0</v>
      </c>
      <c r="R154" s="57">
        <f>_xll.SRS1Splines.Functions25.OneWay_Spline($C$56:$C$60,R$56:R$60,$C154)</f>
        <v>14.196290498566601</v>
      </c>
      <c r="S154" s="57">
        <f>_xll.SRS1Splines.Functions25.OneWay_Spline($C$56:$C$60,S$56:S$60,$C154)</f>
        <v>6.4382341497504498</v>
      </c>
      <c r="T154" s="57">
        <f>_xll.SRS1Splines.Functions25.OneWay_Spline($C$56:$C$60,T$56:T$60,$C154)</f>
        <v>0.482119902698256</v>
      </c>
      <c r="U154" s="57">
        <f>_xll.SRS1Splines.Functions25.OneWay_Spline($C$56:$C$60,U$56:U$60,$C154)</f>
        <v>232.28124196332001</v>
      </c>
      <c r="V154" s="57">
        <f>_xll.SRS1Splines.Functions25.OneWay_Spline($C$56:$C$60,V$56:V$60,$C154)</f>
        <v>64.653885814552595</v>
      </c>
      <c r="W154" s="57">
        <f>_xll.SRS1Splines.Functions25.OneWay_Spline($C$56:$C$60,W$56:W$60,$C154)</f>
        <v>0.259938135642868</v>
      </c>
      <c r="X154" s="57">
        <f>_xll.SRS1Splines.Functions25.OneWay_Spline($C$56:$C$60,X$56:X$60,$C154)</f>
        <v>0.38410769474411099</v>
      </c>
      <c r="Y154" s="57">
        <f>_xll.SRS1Splines.Functions25.OneWay_Spline($C$62:$C$65,Y$62:Y$65,$C154)</f>
        <v>51.804257927871902</v>
      </c>
      <c r="AA154" s="57">
        <f t="shared" si="44"/>
        <v>225</v>
      </c>
      <c r="AB154" s="57">
        <f>_xll.SRS1Splines.Functions25.OneWay_Spline($C$56:$C$60,AB$56:AB$60,AA154)</f>
        <v>1.77218267295495E-2</v>
      </c>
      <c r="AC154" s="57">
        <v>0</v>
      </c>
      <c r="AD154" s="57">
        <f>_xll.SRS1Splines.Functions25.OneWay_Spline($C$56:$C$60,AD$56:AD$60,$C154)</f>
        <v>0.50853730294932498</v>
      </c>
      <c r="AE154" s="57">
        <f>_xll.SRS1Splines.Functions25.OneWay_Spline($C$56:$C$60,AE$56:AE$60,$C154)</f>
        <v>36.0092513803556</v>
      </c>
      <c r="AF154" s="57">
        <f>_xll.SRS1Splines.Functions25.OneWay_Spline($C$56:$C$60,AF$56:AF$60,$C154)</f>
        <v>1.26804359304174</v>
      </c>
      <c r="AG154" s="57">
        <v>0</v>
      </c>
      <c r="AH154" s="57">
        <f>_xll.SRS1Splines.Functions25.OneWay_Spline($C$56:$C$60,AH$56:AH$60,$C154)</f>
        <v>61.937589683656299</v>
      </c>
      <c r="AI154" s="57">
        <f>_xll.SRS1Splines.Functions25.OneWay_Spline($C$56:$C$60,AI$56:AI$60,$C154)</f>
        <v>0.31199560153486999</v>
      </c>
      <c r="AJ154" s="57">
        <f>_xll.SRS1Splines.Functions25.OneWay_Spline($C$56:$C$60,AJ$56:AJ$60,$C154)</f>
        <v>3.2886281849421799</v>
      </c>
      <c r="AK154" s="57">
        <v>0</v>
      </c>
    </row>
    <row r="155" spans="2:37" s="57" customFormat="1">
      <c r="B155" s="63">
        <v>1.6566669999999999E-7</v>
      </c>
      <c r="C155" s="57">
        <v>250</v>
      </c>
      <c r="D155" s="57">
        <f>_xll.SRS1Splines.Functions25.OneWay_Spline($C$56:$C$60,$D$56:$D$60,C155)</f>
        <v>1.3610519374951001E-2</v>
      </c>
      <c r="E155" s="57">
        <v>0</v>
      </c>
      <c r="F155" s="57">
        <f>_xll.SRS1Splines.Functions25.OneWay_Spline($C$56:$C$60,F$56:F$60,$C155)</f>
        <v>5.9165470114265704</v>
      </c>
      <c r="G155" s="57">
        <f>_xll.SRS1Splines.Functions25.OneWay_Spline($C$56:$C$60,G$56:G$60,$C155)</f>
        <v>23.6332056176953</v>
      </c>
      <c r="H155" s="57">
        <f>_xll.SRS1Splines.Functions25.OneWay_Spline($C$56:$C$60,H$56:H$60,$C155)</f>
        <v>0.60696877977152297</v>
      </c>
      <c r="I155" s="57">
        <v>0</v>
      </c>
      <c r="J155" s="57">
        <f>_xll.SRS1Splines.Functions25.OneWay_Spline($C$56:$C$60,J$56:J$60,$C155)</f>
        <v>70.063278464219295</v>
      </c>
      <c r="K155" s="57">
        <f>_xll.SRS1Splines.Functions25.OneWay_Spline($C$56:$C$60,K$56:K$60,$C155)</f>
        <v>0.28596686858886899</v>
      </c>
      <c r="L155" s="57">
        <f>_xll.SRS1Splines.Functions25.OneWay_Spline($C$56:$C$60,L$56:L$60,$C155)</f>
        <v>0.73768624300183105</v>
      </c>
      <c r="M155" s="57">
        <v>0</v>
      </c>
      <c r="O155" s="57">
        <v>250</v>
      </c>
      <c r="P155" s="57">
        <f>_xll.SRS1Splines.Functions25.OneWay_Spline($C$56:$C$60,P$56:P$60,O155)</f>
        <v>9.4992120203525304E-3</v>
      </c>
      <c r="Q155" s="57">
        <v>0</v>
      </c>
      <c r="R155" s="57">
        <f>_xll.SRS1Splines.Functions25.OneWay_Spline($C$56:$C$60,R$56:R$60,$C155)</f>
        <v>15.808876759747999</v>
      </c>
      <c r="S155" s="57">
        <f>_xll.SRS1Splines.Functions25.OneWay_Spline($C$56:$C$60,S$56:S$60,$C155)</f>
        <v>7.1484780397068004</v>
      </c>
      <c r="T155" s="57">
        <f>_xll.SRS1Splines.Functions25.OneWay_Spline($C$56:$C$60,T$56:T$60,$C155)</f>
        <v>0.482119902698256</v>
      </c>
      <c r="U155" s="57">
        <f>_xll.SRS1Splines.Functions25.OneWay_Spline($C$56:$C$60,U$56:U$60,$C155)</f>
        <v>256.74445802640503</v>
      </c>
      <c r="V155" s="57">
        <f>_xll.SRS1Splines.Functions25.OneWay_Spline($C$56:$C$60,V$56:V$60,$C155)</f>
        <v>71.624976541433597</v>
      </c>
      <c r="W155" s="57">
        <f>_xll.SRS1Splines.Functions25.OneWay_Spline($C$56:$C$60,W$56:W$60,$C155)</f>
        <v>0.259938135642868</v>
      </c>
      <c r="X155" s="57">
        <f>_xll.SRS1Splines.Functions25.OneWay_Spline($C$56:$C$60,X$56:X$60,$C155)</f>
        <v>0.38410769474411099</v>
      </c>
      <c r="Y155" s="57">
        <f>_xll.SRS1Splines.Functions25.OneWay_Spline($C$62:$C$65,Y$62:Y$65,$C155)</f>
        <v>57.723043461055902</v>
      </c>
      <c r="AA155" s="57">
        <v>250</v>
      </c>
      <c r="AB155" s="57">
        <f>_xll.SRS1Splines.Functions25.OneWay_Spline($C$56:$C$60,AB$56:AB$60,AA155)</f>
        <v>1.77218267295495E-2</v>
      </c>
      <c r="AC155" s="57">
        <v>0</v>
      </c>
      <c r="AD155" s="57">
        <f>_xll.SRS1Splines.Functions25.OneWay_Spline($C$56:$C$60,AD$56:AD$60,$C155)</f>
        <v>0.50853730294932498</v>
      </c>
      <c r="AE155" s="57">
        <f>_xll.SRS1Splines.Functions25.OneWay_Spline($C$56:$C$60,AE$56:AE$60,$C155)</f>
        <v>40.117933195683896</v>
      </c>
      <c r="AF155" s="57">
        <f>_xll.SRS1Splines.Functions25.OneWay_Spline($C$56:$C$60,AF$56:AF$60,$C155)</f>
        <v>1.3303954460878999</v>
      </c>
      <c r="AG155" s="57">
        <v>0</v>
      </c>
      <c r="AH155" s="57">
        <f>_xll.SRS1Splines.Functions25.OneWay_Spline($C$56:$C$60,AH$56:AH$60,$C155)</f>
        <v>68.501580387004907</v>
      </c>
      <c r="AI155" s="57">
        <f>_xll.SRS1Splines.Functions25.OneWay_Spline($C$56:$C$60,AI$56:AI$60,$C155)</f>
        <v>0.31199560153486999</v>
      </c>
      <c r="AJ155" s="57">
        <f>_xll.SRS1Splines.Functions25.OneWay_Spline($C$56:$C$60,AJ$56:AJ$60,$C155)</f>
        <v>3.6193151548616398</v>
      </c>
      <c r="AK155" s="57">
        <v>0</v>
      </c>
    </row>
    <row r="156" spans="2:37" s="57" customFormat="1">
      <c r="B156" s="63">
        <v>5.325307E-9</v>
      </c>
      <c r="C156" s="57">
        <v>300</v>
      </c>
      <c r="D156" s="57">
        <f>_xll.SRS1Splines.Functions25.OneWay_Spline($C$56:$C$60,$D$56:$D$60,C156)</f>
        <v>1.3610519374951001E-2</v>
      </c>
      <c r="E156" s="57">
        <v>0</v>
      </c>
      <c r="F156" s="57">
        <f>_xll.SRS1Splines.Functions25.OneWay_Spline($C$56:$C$60,F$56:F$60,$C156)</f>
        <v>7.0620166017909103</v>
      </c>
      <c r="G156" s="57">
        <f>_xll.SRS1Splines.Functions25.OneWay_Spline($C$56:$C$60,G$56:G$60,$C156)</f>
        <v>28.452131322980001</v>
      </c>
      <c r="H156" s="57">
        <f>_xll.SRS1Splines.Functions25.OneWay_Spline($C$56:$C$60,H$56:H$60,$C156)</f>
        <v>0.60696877977152297</v>
      </c>
      <c r="I156" s="57">
        <v>0</v>
      </c>
      <c r="J156" s="57">
        <f>_xll.SRS1Splines.Functions25.OneWay_Spline($C$56:$C$60,J$56:J$60,$C156)</f>
        <v>83.598359894448905</v>
      </c>
      <c r="K156" s="57">
        <f>_xll.SRS1Splines.Functions25.OneWay_Spline($C$56:$C$60,K$56:K$60,$C156)</f>
        <v>0.28596686858886899</v>
      </c>
      <c r="L156" s="57">
        <f>_xll.SRS1Splines.Functions25.OneWay_Spline($C$56:$C$60,L$56:L$60,$C156)</f>
        <v>0.80503463337940695</v>
      </c>
      <c r="M156" s="57">
        <v>0</v>
      </c>
      <c r="O156" s="57">
        <v>300</v>
      </c>
      <c r="P156" s="57">
        <f>_xll.SRS1Splines.Functions25.OneWay_Spline($C$56:$C$60,P$56:P$60,O156)</f>
        <v>9.4992120203525304E-3</v>
      </c>
      <c r="Q156" s="57">
        <v>0</v>
      </c>
      <c r="R156" s="57">
        <f>_xll.SRS1Splines.Functions25.OneWay_Spline($C$56:$C$60,R$56:R$60,$C156)</f>
        <v>19.0340492821109</v>
      </c>
      <c r="S156" s="57">
        <f>_xll.SRS1Splines.Functions25.OneWay_Spline($C$56:$C$60,S$56:S$60,$C156)</f>
        <v>8.5689658196194909</v>
      </c>
      <c r="T156" s="57">
        <f>_xll.SRS1Splines.Functions25.OneWay_Spline($C$56:$C$60,T$56:T$60,$C156)</f>
        <v>0.482119902698256</v>
      </c>
      <c r="U156" s="57">
        <f>_xll.SRS1Splines.Functions25.OneWay_Spline($C$56:$C$60,U$56:U$60,$C156)</f>
        <v>305.67089015257397</v>
      </c>
      <c r="V156" s="57">
        <f>_xll.SRS1Splines.Functions25.OneWay_Spline($C$56:$C$60,V$56:V$60,$C156)</f>
        <v>85.5671579951957</v>
      </c>
      <c r="W156" s="57">
        <f>_xll.SRS1Splines.Functions25.OneWay_Spline($C$56:$C$60,W$56:W$60,$C156)</f>
        <v>0.259938135642868</v>
      </c>
      <c r="X156" s="57">
        <f>_xll.SRS1Splines.Functions25.OneWay_Spline($C$56:$C$60,X$56:X$60,$C156)</f>
        <v>0.38410769474411099</v>
      </c>
      <c r="Y156" s="57">
        <f>_xll.SRS1Splines.Functions25.OneWay_Spline($C$62:$C$65,Y$62:Y$65,$C156)</f>
        <v>69.560614527423894</v>
      </c>
      <c r="AA156" s="57">
        <v>300</v>
      </c>
      <c r="AB156" s="57">
        <f>_xll.SRS1Splines.Functions25.OneWay_Spline($C$56:$C$60,AB$56:AB$60,AA156)</f>
        <v>1.77218267295495E-2</v>
      </c>
      <c r="AC156" s="57">
        <v>0</v>
      </c>
      <c r="AD156" s="57">
        <f>_xll.SRS1Splines.Functions25.OneWay_Spline($C$56:$C$60,AD$56:AD$60,$C156)</f>
        <v>0.50853730294932498</v>
      </c>
      <c r="AE156" s="57">
        <f>_xll.SRS1Splines.Functions25.OneWay_Spline($C$56:$C$60,AE$56:AE$60,$C156)</f>
        <v>48.335296826340503</v>
      </c>
      <c r="AF156" s="57">
        <f>_xll.SRS1Splines.Functions25.OneWay_Spline($C$56:$C$60,AF$56:AF$60,$C156)</f>
        <v>1.4550991521802099</v>
      </c>
      <c r="AG156" s="57">
        <v>0</v>
      </c>
      <c r="AH156" s="57">
        <f>_xll.SRS1Splines.Functions25.OneWay_Spline($C$56:$C$60,AH$56:AH$60,$C156)</f>
        <v>81.629561793701995</v>
      </c>
      <c r="AI156" s="57">
        <f>_xll.SRS1Splines.Functions25.OneWay_Spline($C$56:$C$60,AI$56:AI$60,$C156)</f>
        <v>0.31199560153486999</v>
      </c>
      <c r="AJ156" s="57">
        <f>_xll.SRS1Splines.Functions25.OneWay_Spline($C$56:$C$60,AJ$56:AJ$60,$C156)</f>
        <v>4.28068909470056</v>
      </c>
      <c r="AK156" s="57">
        <v>0</v>
      </c>
    </row>
    <row r="157" spans="2:37" s="57" customFormat="1">
      <c r="B157" s="63">
        <v>5.711624E-11</v>
      </c>
      <c r="C157" s="57">
        <v>365</v>
      </c>
      <c r="D157" s="57">
        <f>_xll.SRS1Splines.Functions25.OneWay_Spline($C$56:$C$60,$D$56:$D$60,C157)</f>
        <v>1.3610519374951001E-2</v>
      </c>
      <c r="E157" s="57">
        <v>0</v>
      </c>
      <c r="F157" s="57">
        <f>_xll.SRS1Splines.Functions25.OneWay_Spline($C$56:$C$60,F$56:F$60,$C157)</f>
        <v>8.5511270692645507</v>
      </c>
      <c r="G157" s="57">
        <f>_xll.SRS1Splines.Functions25.OneWay_Spline($C$56:$C$60,G$56:G$60,$C157)</f>
        <v>34.716734739850097</v>
      </c>
      <c r="H157" s="57">
        <f>_xll.SRS1Splines.Functions25.OneWay_Spline($C$56:$C$60,H$56:H$60,$C157)</f>
        <v>0.60696877977152297</v>
      </c>
      <c r="I157" s="57">
        <v>0</v>
      </c>
      <c r="J157" s="57">
        <f>_xll.SRS1Splines.Functions25.OneWay_Spline($C$56:$C$60,J$56:J$60,$C157)</f>
        <v>101.19396575374699</v>
      </c>
      <c r="K157" s="57">
        <f>_xll.SRS1Splines.Functions25.OneWay_Spline($C$56:$C$60,K$56:K$60,$C157)</f>
        <v>0.28596686858886899</v>
      </c>
      <c r="L157" s="57">
        <f>_xll.SRS1Splines.Functions25.OneWay_Spline($C$56:$C$60,L$56:L$60,$C157)</f>
        <v>0.89258754087025605</v>
      </c>
      <c r="M157" s="57">
        <v>0</v>
      </c>
      <c r="O157" s="57">
        <v>365</v>
      </c>
      <c r="P157" s="57">
        <f>_xll.SRS1Splines.Functions25.OneWay_Spline($C$56:$C$60,P$56:P$60,O157)</f>
        <v>9.4992120203525304E-3</v>
      </c>
      <c r="Q157" s="57">
        <v>0</v>
      </c>
      <c r="R157" s="57">
        <f>_xll.SRS1Splines.Functions25.OneWay_Spline($C$56:$C$60,R$56:R$60,$C157)</f>
        <v>23.226773561182601</v>
      </c>
      <c r="S157" s="57">
        <f>_xll.SRS1Splines.Functions25.OneWay_Spline($C$56:$C$60,S$56:S$60,$C157)</f>
        <v>10.415599933506</v>
      </c>
      <c r="T157" s="57">
        <f>_xll.SRS1Splines.Functions25.OneWay_Spline($C$56:$C$60,T$56:T$60,$C157)</f>
        <v>0.482119902698256</v>
      </c>
      <c r="U157" s="57">
        <f>_xll.SRS1Splines.Functions25.OneWay_Spline($C$56:$C$60,U$56:U$60,$C157)</f>
        <v>369.27525191659402</v>
      </c>
      <c r="V157" s="57">
        <f>_xll.SRS1Splines.Functions25.OneWay_Spline($C$56:$C$60,V$56:V$60,$C157)</f>
        <v>103.69199388508601</v>
      </c>
      <c r="W157" s="57">
        <f>_xll.SRS1Splines.Functions25.OneWay_Spline($C$56:$C$60,W$56:W$60,$C157)</f>
        <v>0.259938135642868</v>
      </c>
      <c r="X157" s="57">
        <f>_xll.SRS1Splines.Functions25.OneWay_Spline($C$56:$C$60,X$56:X$60,$C157)</f>
        <v>0.38410769474411099</v>
      </c>
      <c r="Y157" s="57">
        <f>_xll.SRS1Splines.Functions25.OneWay_Spline($C$62:$C$65,Y$62:Y$65,$C157)</f>
        <v>84.949456913702306</v>
      </c>
      <c r="AA157" s="57">
        <v>365</v>
      </c>
      <c r="AB157" s="57">
        <f>_xll.SRS1Splines.Functions25.OneWay_Spline($C$56:$C$60,AB$56:AB$60,AA157)</f>
        <v>1.77218267295495E-2</v>
      </c>
      <c r="AC157" s="57">
        <v>0</v>
      </c>
      <c r="AD157" s="57">
        <f>_xll.SRS1Splines.Functions25.OneWay_Spline($C$56:$C$60,AD$56:AD$60,$C157)</f>
        <v>0.50853730294932498</v>
      </c>
      <c r="AE157" s="57">
        <f>_xll.SRS1Splines.Functions25.OneWay_Spline($C$56:$C$60,AE$56:AE$60,$C157)</f>
        <v>59.017869546194099</v>
      </c>
      <c r="AF157" s="57">
        <f>_xll.SRS1Splines.Functions25.OneWay_Spline($C$56:$C$60,AF$56:AF$60,$C157)</f>
        <v>1.6172139701002199</v>
      </c>
      <c r="AG157" s="57">
        <v>0</v>
      </c>
      <c r="AH157" s="57">
        <f>_xll.SRS1Splines.Functions25.OneWay_Spline($C$56:$C$60,AH$56:AH$60,$C157)</f>
        <v>98.695937622408294</v>
      </c>
      <c r="AI157" s="57">
        <f>_xll.SRS1Splines.Functions25.OneWay_Spline($C$56:$C$60,AI$56:AI$60,$C157)</f>
        <v>0.31199560153486999</v>
      </c>
      <c r="AJ157" s="57">
        <f>_xll.SRS1Splines.Functions25.OneWay_Spline($C$56:$C$60,AJ$56:AJ$60,$C157)</f>
        <v>5.1404752164911596</v>
      </c>
      <c r="AK157" s="57">
        <v>0</v>
      </c>
    </row>
    <row r="158" spans="2:37" s="57" customFormat="1">
      <c r="B158" s="64">
        <v>5.1022449999999996E-22</v>
      </c>
      <c r="C158" s="57">
        <f>365*2</f>
        <v>730</v>
      </c>
      <c r="D158" s="57">
        <f>_xll.SRS1Splines.Functions25.OneWay_Spline($C$56:$C$60,$D$56:$D$60,C158)</f>
        <v>1.3610519374951001E-2</v>
      </c>
      <c r="E158" s="57">
        <v>0</v>
      </c>
      <c r="F158" s="57">
        <f>_xll.SRS1Splines.Functions25.OneWay_Spline($C$56:$C$60,F$56:F$60,$C158)</f>
        <v>16.913055078924199</v>
      </c>
      <c r="G158" s="57">
        <f>_xll.SRS1Splines.Functions25.OneWay_Spline($C$56:$C$60,G$56:G$60,$C158)</f>
        <v>69.894892388428104</v>
      </c>
      <c r="H158" s="57">
        <f>_xll.SRS1Splines.Functions25.OneWay_Spline($C$56:$C$60,H$56:H$60,$C158)</f>
        <v>0.60696877977152297</v>
      </c>
      <c r="I158" s="57">
        <v>0</v>
      </c>
      <c r="J158" s="57">
        <f>_xll.SRS1Splines.Functions25.OneWay_Spline($C$56:$C$60,J$56:J$60,$C158)</f>
        <v>200.00006019442401</v>
      </c>
      <c r="K158" s="57">
        <f>_xll.SRS1Splines.Functions25.OneWay_Spline($C$56:$C$60,K$56:K$60,$C158)</f>
        <v>0.28596686858886899</v>
      </c>
      <c r="L158" s="57">
        <f>_xll.SRS1Splines.Functions25.OneWay_Spline($C$56:$C$60,L$56:L$60,$C158)</f>
        <v>1.3842307906265701</v>
      </c>
      <c r="M158" s="57">
        <v>0</v>
      </c>
      <c r="O158" s="57">
        <f>365*2</f>
        <v>730</v>
      </c>
      <c r="P158" s="57">
        <f>_xll.SRS1Splines.Functions25.OneWay_Spline($C$56:$C$60,P$56:P$60,O158)</f>
        <v>9.4992120203525304E-3</v>
      </c>
      <c r="Q158" s="57">
        <v>0</v>
      </c>
      <c r="R158" s="57">
        <f>_xll.SRS1Splines.Functions25.OneWay_Spline($C$56:$C$60,R$56:R$60,$C158)</f>
        <v>46.770532974431703</v>
      </c>
      <c r="S158" s="57">
        <f>_xll.SRS1Splines.Functions25.OneWay_Spline($C$56:$C$60,S$56:S$60,$C158)</f>
        <v>20.7851607268686</v>
      </c>
      <c r="T158" s="57">
        <f>_xll.SRS1Splines.Functions25.OneWay_Spline($C$56:$C$60,T$56:T$60,$C158)</f>
        <v>0.482119902698256</v>
      </c>
      <c r="U158" s="57">
        <f>_xll.SRS1Splines.Functions25.OneWay_Spline($C$56:$C$60,U$56:U$60,$C158)</f>
        <v>726.43820643763001</v>
      </c>
      <c r="V158" s="57">
        <f>_xll.SRS1Splines.Functions25.OneWay_Spline($C$56:$C$60,V$56:V$60,$C158)</f>
        <v>205.469918497549</v>
      </c>
      <c r="W158" s="57">
        <f>_xll.SRS1Splines.Functions25.OneWay_Spline($C$56:$C$60,W$56:W$60,$C158)</f>
        <v>0.259938135642868</v>
      </c>
      <c r="X158" s="57">
        <f>_xll.SRS1Splines.Functions25.OneWay_Spline($C$56:$C$60,X$56:X$60,$C158)</f>
        <v>0.38410769474411099</v>
      </c>
      <c r="Y158" s="57">
        <f>_xll.SRS1Splines.Functions25.OneWay_Spline($C$62:$C$65,Y$62:Y$65,$C158)</f>
        <v>171.363725698189</v>
      </c>
      <c r="AA158" s="57">
        <f>365*2</f>
        <v>730</v>
      </c>
      <c r="AB158" s="57">
        <f>_xll.SRS1Splines.Functions25.OneWay_Spline($C$56:$C$60,AB$56:AB$60,AA158)</f>
        <v>1.77218267295495E-2</v>
      </c>
      <c r="AC158" s="57">
        <v>0</v>
      </c>
      <c r="AD158" s="57">
        <f>_xll.SRS1Splines.Functions25.OneWay_Spline($C$56:$C$60,AD$56:AD$60,$C158)</f>
        <v>0.50853730294932498</v>
      </c>
      <c r="AE158" s="57">
        <f>_xll.SRS1Splines.Functions25.OneWay_Spline($C$56:$C$60,AE$56:AE$60,$C158)</f>
        <v>119.004624049988</v>
      </c>
      <c r="AF158" s="57">
        <f>_xll.SRS1Splines.Functions25.OneWay_Spline($C$56:$C$60,AF$56:AF$60,$C158)</f>
        <v>2.5275510245741</v>
      </c>
      <c r="AG158" s="57">
        <v>0</v>
      </c>
      <c r="AH158" s="57">
        <f>_xll.SRS1Splines.Functions25.OneWay_Spline($C$56:$C$60,AH$56:AH$60,$C158)</f>
        <v>194.53020189129799</v>
      </c>
      <c r="AI158" s="57">
        <f>_xll.SRS1Splines.Functions25.OneWay_Spline($C$56:$C$60,AI$56:AI$60,$C158)</f>
        <v>0.31199560153486999</v>
      </c>
      <c r="AJ158" s="57">
        <f>_xll.SRS1Splines.Functions25.OneWay_Spline($C$56:$C$60,AJ$56:AJ$60,$C158)</f>
        <v>9.9685049773152894</v>
      </c>
      <c r="AK158" s="57">
        <v>0</v>
      </c>
    </row>
    <row r="159" spans="2:37" s="57" customFormat="1">
      <c r="B159" s="61">
        <v>0</v>
      </c>
      <c r="C159" s="57">
        <f>C158*2</f>
        <v>1460</v>
      </c>
      <c r="D159" s="57">
        <f>_xll.SRS1Splines.Functions25.OneWay_Spline($C$56:$C$60,$D$56:$D$60,C159)</f>
        <v>1.3610519374951001E-2</v>
      </c>
      <c r="E159" s="57">
        <v>0</v>
      </c>
      <c r="F159" s="57">
        <f>_xll.SRS1Splines.Functions25.OneWay_Spline($C$56:$C$60,F$56:F$60,$C159)</f>
        <v>33.636911098243601</v>
      </c>
      <c r="G159" s="57">
        <f>_xll.SRS1Splines.Functions25.OneWay_Spline($C$56:$C$60,G$56:G$60,$C159)</f>
        <v>140.25120768558401</v>
      </c>
      <c r="H159" s="57">
        <f>_xll.SRS1Splines.Functions25.OneWay_Spline($C$56:$C$60,H$56:H$60,$C159)</f>
        <v>0.60696877977152297</v>
      </c>
      <c r="I159" s="57">
        <v>0</v>
      </c>
      <c r="J159" s="57">
        <f>_xll.SRS1Splines.Functions25.OneWay_Spline($C$56:$C$60,J$56:J$60,$C159)</f>
        <v>397.61224907577599</v>
      </c>
      <c r="K159" s="57">
        <f>_xll.SRS1Splines.Functions25.OneWay_Spline($C$56:$C$60,K$56:K$60,$C159)</f>
        <v>0.28596686858886899</v>
      </c>
      <c r="L159" s="57">
        <f>_xll.SRS1Splines.Functions25.OneWay_Spline($C$56:$C$60,L$56:L$60,$C159)</f>
        <v>2.3675172901391801</v>
      </c>
      <c r="M159" s="57">
        <v>0</v>
      </c>
      <c r="O159" s="57">
        <f>O158*2</f>
        <v>1460</v>
      </c>
      <c r="P159" s="57">
        <f>_xll.SRS1Splines.Functions25.OneWay_Spline($C$56:$C$60,P$56:P$60,O159)</f>
        <v>9.4992120203525304E-3</v>
      </c>
      <c r="Q159" s="57">
        <v>0</v>
      </c>
      <c r="R159" s="57">
        <f>_xll.SRS1Splines.Functions25.OneWay_Spline($C$56:$C$60,R$56:R$60,$C159)</f>
        <v>93.8580518009299</v>
      </c>
      <c r="S159" s="57">
        <f>_xll.SRS1Splines.Functions25.OneWay_Spline($C$56:$C$60,S$56:S$60,$C159)</f>
        <v>41.524282313593901</v>
      </c>
      <c r="T159" s="57">
        <f>_xll.SRS1Splines.Functions25.OneWay_Spline($C$56:$C$60,T$56:T$60,$C159)</f>
        <v>0.482119902698256</v>
      </c>
      <c r="U159" s="57">
        <f>_xll.SRS1Splines.Functions25.OneWay_Spline($C$56:$C$60,U$56:U$60,$C159)</f>
        <v>1440.7641154797</v>
      </c>
      <c r="V159" s="57">
        <f>_xll.SRS1Splines.Functions25.OneWay_Spline($C$56:$C$60,V$56:V$60,$C159)</f>
        <v>409.02576772247602</v>
      </c>
      <c r="W159" s="57">
        <f>_xll.SRS1Splines.Functions25.OneWay_Spline($C$56:$C$60,W$56:W$60,$C159)</f>
        <v>0.259938135642868</v>
      </c>
      <c r="X159" s="57">
        <f>_xll.SRS1Splines.Functions25.OneWay_Spline($C$56:$C$60,X$56:X$60,$C159)</f>
        <v>0.38410769474411099</v>
      </c>
      <c r="Y159" s="57">
        <f>_xll.SRS1Splines.Functions25.OneWay_Spline($C$62:$C$65,Y$62:Y$65,$C159)</f>
        <v>344.19226326716199</v>
      </c>
      <c r="AA159" s="57">
        <f>AA158*2</f>
        <v>1460</v>
      </c>
      <c r="AB159" s="57">
        <f>_xll.SRS1Splines.Functions25.OneWay_Spline($C$56:$C$60,AB$56:AB$60,AA159)</f>
        <v>1.77218267295495E-2</v>
      </c>
      <c r="AC159" s="57">
        <v>0</v>
      </c>
      <c r="AD159" s="57">
        <f>_xll.SRS1Splines.Functions25.OneWay_Spline($C$56:$C$60,AD$56:AD$60,$C159)</f>
        <v>0.50853730294932498</v>
      </c>
      <c r="AE159" s="57">
        <f>_xll.SRS1Splines.Functions25.OneWay_Spline($C$56:$C$60,AE$56:AE$60,$C159)</f>
        <v>238.97813305757501</v>
      </c>
      <c r="AF159" s="57">
        <f>_xll.SRS1Splines.Functions25.OneWay_Spline($C$56:$C$60,AF$56:AF$60,$C159)</f>
        <v>4.34822513352188</v>
      </c>
      <c r="AG159" s="57">
        <v>0</v>
      </c>
      <c r="AH159" s="57">
        <f>_xll.SRS1Splines.Functions25.OneWay_Spline($C$56:$C$60,AH$56:AH$60,$C159)</f>
        <v>386.19873042907602</v>
      </c>
      <c r="AI159" s="57">
        <f>_xll.SRS1Splines.Functions25.OneWay_Spline($C$56:$C$60,AI$56:AI$60,$C159)</f>
        <v>0.31199560153486999</v>
      </c>
      <c r="AJ159" s="57">
        <f>_xll.SRS1Splines.Functions25.OneWay_Spline($C$56:$C$60,AJ$56:AJ$60,$C159)</f>
        <v>19.624564498963501</v>
      </c>
      <c r="AK159" s="57">
        <v>0</v>
      </c>
    </row>
    <row r="160" spans="2:37" s="57" customFormat="1">
      <c r="B160" s="61">
        <v>0</v>
      </c>
      <c r="C160" s="57">
        <f>C159*2</f>
        <v>2920</v>
      </c>
      <c r="D160" s="57">
        <f>_xll.SRS1Splines.Functions25.OneWay_Spline($C$56:$C$60,$D$56:$D$60,C160)</f>
        <v>1.3610519374951001E-2</v>
      </c>
      <c r="E160" s="57">
        <v>0</v>
      </c>
      <c r="F160" s="57">
        <f>_xll.SRS1Splines.Functions25.OneWay_Spline($C$56:$C$60,F$56:F$60,$C160)</f>
        <v>67.0846231368823</v>
      </c>
      <c r="G160" s="57">
        <f>_xll.SRS1Splines.Functions25.OneWay_Spline($C$56:$C$60,G$56:G$60,$C160)</f>
        <v>280.96383827989598</v>
      </c>
      <c r="H160" s="57">
        <f>_xll.SRS1Splines.Functions25.OneWay_Spline($C$56:$C$60,H$56:H$60,$C160)</f>
        <v>0.60696877977152297</v>
      </c>
      <c r="I160" s="57">
        <v>0</v>
      </c>
      <c r="J160" s="57">
        <f>_xll.SRS1Splines.Functions25.OneWay_Spline($C$56:$C$60,J$56:J$60,$C160)</f>
        <v>792.83662683848002</v>
      </c>
      <c r="K160" s="57">
        <f>_xll.SRS1Splines.Functions25.OneWay_Spline($C$56:$C$60,K$56:K$60,$C160)</f>
        <v>0.28596686858886899</v>
      </c>
      <c r="L160" s="57">
        <f>_xll.SRS1Splines.Functions25.OneWay_Spline($C$56:$C$60,L$56:L$60,$C160)</f>
        <v>4.3340902891644202</v>
      </c>
      <c r="M160" s="57">
        <v>0</v>
      </c>
      <c r="O160" s="57">
        <f>O159*2</f>
        <v>2920</v>
      </c>
      <c r="P160" s="57">
        <f>_xll.SRS1Splines.Functions25.OneWay_Spline($C$56:$C$60,P$56:P$60,O160)</f>
        <v>9.4992120203525304E-3</v>
      </c>
      <c r="Q160" s="57">
        <v>0</v>
      </c>
      <c r="R160" s="57">
        <f>_xll.SRS1Splines.Functions25.OneWay_Spline($C$56:$C$60,R$56:R$60,$C160)</f>
        <v>188.03308945392601</v>
      </c>
      <c r="S160" s="57">
        <f>_xll.SRS1Splines.Functions25.OneWay_Spline($C$56:$C$60,S$56:S$60,$C160)</f>
        <v>83.002525487044494</v>
      </c>
      <c r="T160" s="57">
        <f>_xll.SRS1Splines.Functions25.OneWay_Spline($C$56:$C$60,T$56:T$60,$C160)</f>
        <v>0.482119902698256</v>
      </c>
      <c r="U160" s="57">
        <f>_xll.SRS1Splines.Functions25.OneWay_Spline($C$56:$C$60,U$56:U$60,$C160)</f>
        <v>2869.4159335638401</v>
      </c>
      <c r="V160" s="57">
        <f>_xll.SRS1Splines.Functions25.OneWay_Spline($C$56:$C$60,V$56:V$60,$C160)</f>
        <v>816.137466172328</v>
      </c>
      <c r="W160" s="57">
        <f>_xll.SRS1Splines.Functions25.OneWay_Spline($C$56:$C$60,W$56:W$60,$C160)</f>
        <v>0.259938135642868</v>
      </c>
      <c r="X160" s="57">
        <f>_xll.SRS1Splines.Functions25.OneWay_Spline($C$56:$C$60,X$56:X$60,$C160)</f>
        <v>0.38410769474411099</v>
      </c>
      <c r="Y160" s="57">
        <f>_xll.SRS1Splines.Functions25.OneWay_Spline($C$62:$C$65,Y$62:Y$65,$C160)</f>
        <v>689.84933840510803</v>
      </c>
      <c r="AA160" s="57">
        <f>AA159*2</f>
        <v>2920</v>
      </c>
      <c r="AB160" s="57">
        <f>_xll.SRS1Splines.Functions25.OneWay_Spline($C$56:$C$60,AB$56:AB$60,AA160)</f>
        <v>1.77218267295495E-2</v>
      </c>
      <c r="AC160" s="57">
        <v>0</v>
      </c>
      <c r="AD160" s="57">
        <f>_xll.SRS1Splines.Functions25.OneWay_Spline($C$56:$C$60,AD$56:AD$60,$C160)</f>
        <v>0.50853730294932498</v>
      </c>
      <c r="AE160" s="57">
        <f>_xll.SRS1Splines.Functions25.OneWay_Spline($C$56:$C$60,AE$56:AE$60,$C160)</f>
        <v>478.92515107274801</v>
      </c>
      <c r="AF160" s="57">
        <f>_xll.SRS1Splines.Functions25.OneWay_Spline($C$56:$C$60,AF$56:AF$60,$C160)</f>
        <v>7.9895733514174303</v>
      </c>
      <c r="AG160" s="57">
        <v>0</v>
      </c>
      <c r="AH160" s="57">
        <f>_xll.SRS1Splines.Functions25.OneWay_Spline($C$56:$C$60,AH$56:AH$60,$C160)</f>
        <v>769.53578750463305</v>
      </c>
      <c r="AI160" s="57">
        <f>_xll.SRS1Splines.Functions25.OneWay_Spline($C$56:$C$60,AI$56:AI$60,$C160)</f>
        <v>0.31199560153486999</v>
      </c>
      <c r="AJ160" s="57">
        <f>_xll.SRS1Splines.Functions25.OneWay_Spline($C$56:$C$60,AJ$56:AJ$60,$C160)</f>
        <v>38.936683542260099</v>
      </c>
      <c r="AK160" s="57">
        <v>0</v>
      </c>
    </row>
    <row r="161" spans="2:37" s="57" customFormat="1">
      <c r="B161" s="61">
        <v>0</v>
      </c>
      <c r="C161" s="57">
        <f>C160*2</f>
        <v>5840</v>
      </c>
      <c r="D161" s="57">
        <f>_xll.SRS1Splines.Functions25.OneWay_Spline($C$56:$C$60,$D$56:$D$60,C161)</f>
        <v>1.3610519374951001E-2</v>
      </c>
      <c r="E161" s="57">
        <v>0</v>
      </c>
      <c r="F161" s="57">
        <f>_xll.SRS1Splines.Functions25.OneWay_Spline($C$56:$C$60,F$56:F$60,$C161)</f>
        <v>133.98004721416001</v>
      </c>
      <c r="G161" s="57">
        <f>_xll.SRS1Splines.Functions25.OneWay_Spline($C$56:$C$60,G$56:G$60,$C161)</f>
        <v>562.38909946852095</v>
      </c>
      <c r="H161" s="57">
        <f>_xll.SRS1Splines.Functions25.OneWay_Spline($C$56:$C$60,H$56:H$60,$C161)</f>
        <v>0.60696877977152297</v>
      </c>
      <c r="I161" s="57">
        <v>0</v>
      </c>
      <c r="J161" s="57">
        <f>_xll.SRS1Splines.Functions25.OneWay_Spline($C$56:$C$60,J$56:J$60,$C161)</f>
        <v>1583.28538236389</v>
      </c>
      <c r="K161" s="57">
        <f>_xll.SRS1Splines.Functions25.OneWay_Spline($C$56:$C$60,K$56:K$60,$C161)</f>
        <v>0.28596686858886899</v>
      </c>
      <c r="L161" s="57">
        <f>_xll.SRS1Splines.Functions25.OneWay_Spline($C$56:$C$60,L$56:L$60,$C161)</f>
        <v>8.2672362872148799</v>
      </c>
      <c r="M161" s="57">
        <v>0</v>
      </c>
      <c r="O161" s="57">
        <f>O160*2</f>
        <v>5840</v>
      </c>
      <c r="P161" s="57">
        <f>_xll.SRS1Splines.Functions25.OneWay_Spline($C$56:$C$60,P$56:P$60,O161)</f>
        <v>9.4992120203525304E-3</v>
      </c>
      <c r="Q161" s="57">
        <v>0</v>
      </c>
      <c r="R161" s="57">
        <f>_xll.SRS1Splines.Functions25.OneWay_Spline($C$56:$C$60,R$56:R$60,$C161)</f>
        <v>376.383164759919</v>
      </c>
      <c r="S161" s="57">
        <f>_xll.SRS1Splines.Functions25.OneWay_Spline($C$56:$C$60,S$56:S$60,$C161)</f>
        <v>165.95901183394599</v>
      </c>
      <c r="T161" s="57">
        <f>_xll.SRS1Splines.Functions25.OneWay_Spline($C$56:$C$60,T$56:T$60,$C161)</f>
        <v>0.482119902698256</v>
      </c>
      <c r="U161" s="57">
        <f>_xll.SRS1Splines.Functions25.OneWay_Spline($C$56:$C$60,U$56:U$60,$C161)</f>
        <v>5726.7195697321304</v>
      </c>
      <c r="V161" s="57">
        <f>_xll.SRS1Splines.Functions25.OneWay_Spline($C$56:$C$60,V$56:V$60,$C161)</f>
        <v>1630.36086307203</v>
      </c>
      <c r="W161" s="57">
        <f>_xll.SRS1Splines.Functions25.OneWay_Spline($C$56:$C$60,W$56:W$60,$C161)</f>
        <v>0.259938135642868</v>
      </c>
      <c r="X161" s="57">
        <f>_xll.SRS1Splines.Functions25.OneWay_Spline($C$56:$C$60,X$56:X$60,$C161)</f>
        <v>0.38410769474411099</v>
      </c>
      <c r="Y161" s="57">
        <f>_xll.SRS1Splines.Functions25.OneWay_Spline($C$62:$C$65,Y$62:Y$65,$C161)</f>
        <v>1381.163488681</v>
      </c>
      <c r="AA161" s="57">
        <f>AA160*2</f>
        <v>5840</v>
      </c>
      <c r="AB161" s="57">
        <f>_xll.SRS1Splines.Functions25.OneWay_Spline($C$56:$C$60,AB$56:AB$60,AA161)</f>
        <v>1.77218267295495E-2</v>
      </c>
      <c r="AC161" s="57">
        <v>0</v>
      </c>
      <c r="AD161" s="57">
        <f>_xll.SRS1Splines.Functions25.OneWay_Spline($C$56:$C$60,AD$56:AD$60,$C161)</f>
        <v>0.50853730294932498</v>
      </c>
      <c r="AE161" s="57">
        <f>_xll.SRS1Splines.Functions25.OneWay_Spline($C$56:$C$60,AE$56:AE$60,$C161)</f>
        <v>958.81918710309606</v>
      </c>
      <c r="AF161" s="57">
        <f>_xll.SRS1Splines.Functions25.OneWay_Spline($C$56:$C$60,AF$56:AF$60,$C161)</f>
        <v>15.272269787208501</v>
      </c>
      <c r="AG161" s="57">
        <v>0</v>
      </c>
      <c r="AH161" s="57">
        <f>_xll.SRS1Splines.Functions25.OneWay_Spline($C$56:$C$60,AH$56:AH$60,$C161)</f>
        <v>1536.2099016557499</v>
      </c>
      <c r="AI161" s="57">
        <f>_xll.SRS1Splines.Functions25.OneWay_Spline($C$56:$C$60,AI$56:AI$60,$C161)</f>
        <v>0.31199560153486999</v>
      </c>
      <c r="AJ161" s="57">
        <f>_xll.SRS1Splines.Functions25.OneWay_Spline($C$56:$C$60,AJ$56:AJ$60,$C161)</f>
        <v>77.560921628853094</v>
      </c>
      <c r="AK161" s="57">
        <v>0</v>
      </c>
    </row>
    <row r="162" spans="2:37" s="57" customFormat="1">
      <c r="B162" s="61">
        <v>0</v>
      </c>
      <c r="C162" s="58">
        <f>365*21.772</f>
        <v>7946.78</v>
      </c>
      <c r="D162" s="57">
        <f>_xll.SRS1Splines.Functions25.OneWay_Spline($C$56:$C$60,$D$56:$D$60,C162)</f>
        <v>1.3610519374951001E-2</v>
      </c>
      <c r="E162" s="57">
        <v>0</v>
      </c>
      <c r="F162" s="57">
        <f>_xll.SRS1Splines.Functions25.OneWay_Spline($C$56:$C$60,F$56:F$60,$C162)</f>
        <v>182.245095685915</v>
      </c>
      <c r="G162" s="57">
        <f>_xll.SRS1Splines.Functions25.OneWay_Spline($C$56:$C$60,G$56:G$60,$C162)</f>
        <v>765.437425416113</v>
      </c>
      <c r="H162" s="57">
        <f>_xll.SRS1Splines.Functions25.OneWay_Spline($C$56:$C$60,H$56:H$60,$C162)</f>
        <v>0.60696877977152297</v>
      </c>
      <c r="I162" s="57">
        <v>0</v>
      </c>
      <c r="J162" s="57">
        <f>_xll.SRS1Splines.Functions25.OneWay_Spline($C$56:$C$60,J$56:J$60,$C162)</f>
        <v>2153.59415947547</v>
      </c>
      <c r="K162" s="57">
        <f>_xll.SRS1Splines.Functions25.OneWay_Spline($C$56:$C$60,K$56:K$60,$C162)</f>
        <v>0.28596686858886899</v>
      </c>
      <c r="L162" s="57">
        <f>_xll.SRS1Splines.Functions25.OneWay_Spline($C$56:$C$60,L$56:L$60,$C162)</f>
        <v>11.1050011248083</v>
      </c>
      <c r="M162" s="57">
        <v>0</v>
      </c>
      <c r="O162" s="58">
        <f>365*21.772</f>
        <v>7946.78</v>
      </c>
      <c r="P162" s="57">
        <f>_xll.SRS1Splines.Functions25.OneWay_Spline($C$56:$C$60,P$56:P$60,O162)</f>
        <v>9.4992120203525304E-3</v>
      </c>
      <c r="Q162" s="57">
        <v>0</v>
      </c>
      <c r="R162" s="57">
        <f>_xll.SRS1Splines.Functions25.OneWay_Spline($C$56:$C$60,R$56:R$60,$C162)</f>
        <v>512.27774409319204</v>
      </c>
      <c r="S162" s="57">
        <f>_xll.SRS1Splines.Functions25.OneWay_Spline($C$56:$C$60,S$56:S$60,$C162)</f>
        <v>225.812116733235</v>
      </c>
      <c r="T162" s="57">
        <f>_xll.SRS1Splines.Functions25.OneWay_Spline($C$56:$C$60,T$56:T$60,$C162)</f>
        <v>0.482119902698256</v>
      </c>
      <c r="U162" s="57">
        <f>_xll.SRS1Splines.Functions25.OneWay_Spline($C$56:$C$60,U$56:U$60,$C162)</f>
        <v>7788.2641432275504</v>
      </c>
      <c r="V162" s="57">
        <f>_xll.SRS1Splines.Functions25.OneWay_Spline($C$56:$C$60,V$56:V$60,$C162)</f>
        <v>2217.8230439351701</v>
      </c>
      <c r="W162" s="57">
        <f>_xll.SRS1Splines.Functions25.OneWay_Spline($C$56:$C$60,W$56:W$60,$C162)</f>
        <v>0.259938135642868</v>
      </c>
      <c r="X162" s="57">
        <f>_xll.SRS1Splines.Functions25.OneWay_Spline($C$56:$C$60,X$56:X$60,$C162)</f>
        <v>0.38410769474411099</v>
      </c>
      <c r="Y162" s="57">
        <f>_xll.SRS1Splines.Functions25.OneWay_Spline($C$62:$C$65,Y$62:Y$65,$C162)</f>
        <v>1879.9466481050599</v>
      </c>
      <c r="AA162" s="58">
        <f>365*21.772</f>
        <v>7946.78</v>
      </c>
      <c r="AB162" s="57">
        <f>_xll.SRS1Splines.Functions25.OneWay_Spline($C$56:$C$60,AB$56:AB$60,AA162)</f>
        <v>1.77218267295495E-2</v>
      </c>
      <c r="AC162" s="57">
        <v>0</v>
      </c>
      <c r="AD162" s="57">
        <f>_xll.SRS1Splines.Functions25.OneWay_Spline($C$56:$C$60,AD$56:AD$60,$C162)</f>
        <v>0.50853730294932498</v>
      </c>
      <c r="AE162" s="57">
        <f>_xll.SRS1Splines.Functions25.OneWay_Spline($C$56:$C$60,AE$56:AE$60,$C162)</f>
        <v>1305.0627340989899</v>
      </c>
      <c r="AF162" s="57">
        <f>_xll.SRS1Splines.Functions25.OneWay_Spline($C$56:$C$60,AF$56:AF$60,$C162)</f>
        <v>20.5267352656318</v>
      </c>
      <c r="AG162" s="57">
        <v>0</v>
      </c>
      <c r="AH162" s="57">
        <f>_xll.SRS1Splines.Functions25.OneWay_Spline($C$56:$C$60,AH$56:AH$60,$C162)</f>
        <v>2089.3652750157698</v>
      </c>
      <c r="AI162" s="57">
        <f>_xll.SRS1Splines.Functions25.OneWay_Spline($C$56:$C$60,AI$56:AI$60,$C162)</f>
        <v>0.31199560153486999</v>
      </c>
      <c r="AJ162" s="57">
        <f>_xll.SRS1Splines.Functions25.OneWay_Spline($C$56:$C$60,AJ$56:AJ$60,$C162)</f>
        <v>105.42830940832999</v>
      </c>
      <c r="AK162" s="57">
        <v>0</v>
      </c>
    </row>
    <row r="167" spans="2:37">
      <c r="C167" s="42" t="s">
        <v>27</v>
      </c>
    </row>
    <row r="169" spans="2:37">
      <c r="E169" s="42" t="s">
        <v>30</v>
      </c>
      <c r="N169" s="42">
        <v>1</v>
      </c>
      <c r="O169" s="42" t="s">
        <v>48</v>
      </c>
      <c r="P169" s="42" t="s">
        <v>49</v>
      </c>
      <c r="Q169" s="42">
        <v>1</v>
      </c>
      <c r="R169" s="42" t="s">
        <v>50</v>
      </c>
    </row>
    <row r="170" spans="2:37">
      <c r="C170" s="42" t="s">
        <v>31</v>
      </c>
      <c r="D170" s="42" t="s">
        <v>29</v>
      </c>
      <c r="E170" s="42">
        <v>5.9350800000000001</v>
      </c>
      <c r="P170" s="42" t="s">
        <v>49</v>
      </c>
      <c r="Q170" s="55">
        <v>6242000000000</v>
      </c>
      <c r="R170" s="42" t="s">
        <v>52</v>
      </c>
    </row>
    <row r="171" spans="2:37">
      <c r="D171" s="42" t="s">
        <v>32</v>
      </c>
      <c r="E171" s="42">
        <v>6.4577600000000004</v>
      </c>
      <c r="P171" s="42" t="s">
        <v>49</v>
      </c>
      <c r="Q171" s="55">
        <f>Q170/1000</f>
        <v>6242000000</v>
      </c>
      <c r="R171" s="42" t="s">
        <v>51</v>
      </c>
    </row>
    <row r="172" spans="2:37">
      <c r="D172" s="42" t="s">
        <v>33</v>
      </c>
      <c r="E172" s="42">
        <v>7.2012900000000002</v>
      </c>
    </row>
    <row r="173" spans="2:37">
      <c r="D173" s="42" t="s">
        <v>34</v>
      </c>
      <c r="E173" s="42">
        <v>8.5361200000000004</v>
      </c>
      <c r="N173" s="53">
        <v>1</v>
      </c>
      <c r="O173" s="53" t="s">
        <v>60</v>
      </c>
      <c r="P173" s="53" t="s">
        <v>49</v>
      </c>
      <c r="Q173" s="56">
        <f>Q171/1000</f>
        <v>6242000</v>
      </c>
      <c r="R173" s="53" t="s">
        <v>51</v>
      </c>
    </row>
    <row r="174" spans="2:37">
      <c r="C174" s="42" t="s">
        <v>28</v>
      </c>
      <c r="D174" s="53" t="s">
        <v>35</v>
      </c>
      <c r="E174" s="53">
        <f>SUM(E170:E173)</f>
        <v>28.13025</v>
      </c>
      <c r="F174" s="42" t="s">
        <v>36</v>
      </c>
      <c r="N174" s="53">
        <v>1</v>
      </c>
      <c r="O174" s="53" t="s">
        <v>76</v>
      </c>
      <c r="P174" s="53" t="s">
        <v>49</v>
      </c>
      <c r="Q174" s="56">
        <f>Q173/1000</f>
        <v>6242</v>
      </c>
      <c r="R174" s="53" t="s">
        <v>51</v>
      </c>
    </row>
    <row r="176" spans="2:37">
      <c r="D176" s="42" t="s">
        <v>37</v>
      </c>
      <c r="I176" s="42">
        <v>4.5</v>
      </c>
      <c r="J176" s="42" t="s">
        <v>38</v>
      </c>
      <c r="K176" s="42" t="s">
        <v>39</v>
      </c>
    </row>
    <row r="177" spans="3:37">
      <c r="D177" s="42" t="s">
        <v>40</v>
      </c>
    </row>
    <row r="178" spans="3:37">
      <c r="D178" s="42" t="s">
        <v>41</v>
      </c>
    </row>
    <row r="180" spans="3:37">
      <c r="D180" s="53" t="s">
        <v>54</v>
      </c>
    </row>
    <row r="181" spans="3:37">
      <c r="D181" s="53" t="s">
        <v>57</v>
      </c>
    </row>
    <row r="183" spans="3:37">
      <c r="D183" s="53"/>
      <c r="E183" s="53"/>
    </row>
    <row r="184" spans="3:37">
      <c r="C184" s="53" t="str">
        <f t="shared" ref="C184:M184" si="45">C80</f>
        <v>Average</v>
      </c>
      <c r="D184" s="53" t="str">
        <f t="shared" si="45"/>
        <v>Blood</v>
      </c>
      <c r="E184" s="53" t="str">
        <f t="shared" si="45"/>
        <v>Thymus</v>
      </c>
      <c r="F184" s="53" t="str">
        <f t="shared" si="45"/>
        <v>Heart</v>
      </c>
      <c r="G184" s="53" t="str">
        <f t="shared" si="45"/>
        <v>Lungs</v>
      </c>
      <c r="H184" s="53" t="str">
        <f t="shared" si="45"/>
        <v>Kidneys</v>
      </c>
      <c r="I184" s="53" t="str">
        <f t="shared" si="45"/>
        <v>Spleen</v>
      </c>
      <c r="J184" s="53" t="str">
        <f t="shared" si="45"/>
        <v>Liver</v>
      </c>
      <c r="K184" s="53" t="str">
        <f t="shared" si="45"/>
        <v>ART</v>
      </c>
      <c r="L184" s="53" t="str">
        <f t="shared" si="45"/>
        <v>Carcass</v>
      </c>
      <c r="M184" s="53" t="str">
        <f t="shared" si="45"/>
        <v>Tumor</v>
      </c>
      <c r="N184" s="53"/>
      <c r="O184" s="53" t="str">
        <f t="shared" ref="O184:Y184" si="46">O80</f>
        <v>Average -STDEV</v>
      </c>
      <c r="P184" s="53" t="str">
        <f t="shared" si="46"/>
        <v>Blood</v>
      </c>
      <c r="Q184" s="53" t="str">
        <f t="shared" si="46"/>
        <v>Thymus</v>
      </c>
      <c r="R184" s="53" t="str">
        <f t="shared" si="46"/>
        <v>Heart</v>
      </c>
      <c r="S184" s="53" t="str">
        <f t="shared" si="46"/>
        <v>Lungs</v>
      </c>
      <c r="T184" s="53" t="str">
        <f t="shared" si="46"/>
        <v>Kidneys</v>
      </c>
      <c r="U184" s="53" t="str">
        <f t="shared" si="46"/>
        <v>Spleen</v>
      </c>
      <c r="V184" s="53" t="str">
        <f t="shared" si="46"/>
        <v>Liver</v>
      </c>
      <c r="W184" s="53" t="str">
        <f t="shared" si="46"/>
        <v>ART</v>
      </c>
      <c r="X184" s="53" t="str">
        <f t="shared" si="46"/>
        <v>Carcass</v>
      </c>
      <c r="Y184" s="53" t="str">
        <f t="shared" si="46"/>
        <v>Tumor</v>
      </c>
      <c r="Z184" s="53"/>
      <c r="AA184" s="53" t="str">
        <f t="shared" ref="AA184:AK184" si="47">AA80</f>
        <v>Average +STDEV</v>
      </c>
      <c r="AB184" s="53" t="str">
        <f t="shared" si="47"/>
        <v>Blood</v>
      </c>
      <c r="AC184" s="53" t="str">
        <f t="shared" si="47"/>
        <v>Thymus</v>
      </c>
      <c r="AD184" s="53" t="str">
        <f t="shared" si="47"/>
        <v>Heart</v>
      </c>
      <c r="AE184" s="53" t="str">
        <f t="shared" si="47"/>
        <v>Lungs</v>
      </c>
      <c r="AF184" s="53" t="str">
        <f t="shared" si="47"/>
        <v>Kidneys</v>
      </c>
      <c r="AG184" s="53" t="str">
        <f t="shared" si="47"/>
        <v>Spleen</v>
      </c>
      <c r="AH184" s="53" t="str">
        <f t="shared" si="47"/>
        <v>Liver</v>
      </c>
      <c r="AI184" s="53" t="str">
        <f t="shared" si="47"/>
        <v>ART</v>
      </c>
      <c r="AJ184" s="53" t="str">
        <f t="shared" si="47"/>
        <v>Carcass</v>
      </c>
      <c r="AK184" s="53" t="str">
        <f t="shared" si="47"/>
        <v>Tumor</v>
      </c>
    </row>
    <row r="185" spans="3:37">
      <c r="C185" s="42">
        <f t="shared" ref="C185:M185" si="48">C81</f>
        <v>0</v>
      </c>
      <c r="D185" s="42">
        <f t="shared" si="48"/>
        <v>0</v>
      </c>
      <c r="E185" s="42">
        <f t="shared" si="48"/>
        <v>0</v>
      </c>
      <c r="F185" s="42">
        <f t="shared" si="48"/>
        <v>0</v>
      </c>
      <c r="G185" s="42">
        <f t="shared" si="48"/>
        <v>0</v>
      </c>
      <c r="H185" s="42">
        <f t="shared" si="48"/>
        <v>0</v>
      </c>
      <c r="I185" s="42">
        <f t="shared" si="48"/>
        <v>0</v>
      </c>
      <c r="J185" s="42">
        <f t="shared" si="48"/>
        <v>0</v>
      </c>
      <c r="K185" s="42">
        <f t="shared" si="48"/>
        <v>0</v>
      </c>
      <c r="L185" s="42">
        <f t="shared" si="48"/>
        <v>0</v>
      </c>
      <c r="M185" s="42">
        <f t="shared" si="48"/>
        <v>0</v>
      </c>
      <c r="P185" s="42">
        <f t="shared" ref="P185:Y185" si="49">P81</f>
        <v>0</v>
      </c>
      <c r="Q185" s="42">
        <f t="shared" si="49"/>
        <v>0</v>
      </c>
      <c r="R185" s="42">
        <f t="shared" si="49"/>
        <v>0</v>
      </c>
      <c r="S185" s="42">
        <f t="shared" si="49"/>
        <v>0</v>
      </c>
      <c r="T185" s="42">
        <f t="shared" si="49"/>
        <v>0</v>
      </c>
      <c r="U185" s="42">
        <f t="shared" si="49"/>
        <v>0</v>
      </c>
      <c r="V185" s="42">
        <f t="shared" si="49"/>
        <v>0</v>
      </c>
      <c r="W185" s="42">
        <f t="shared" si="49"/>
        <v>0</v>
      </c>
      <c r="X185" s="42">
        <f t="shared" si="49"/>
        <v>0</v>
      </c>
      <c r="Y185" s="42">
        <f t="shared" si="49"/>
        <v>0</v>
      </c>
      <c r="AB185" s="42">
        <f t="shared" ref="AB185:AK185" si="50">AB81</f>
        <v>0</v>
      </c>
      <c r="AC185" s="42">
        <f t="shared" si="50"/>
        <v>0</v>
      </c>
      <c r="AD185" s="42">
        <f t="shared" si="50"/>
        <v>0</v>
      </c>
      <c r="AE185" s="42">
        <f t="shared" si="50"/>
        <v>0</v>
      </c>
      <c r="AF185" s="42">
        <f t="shared" si="50"/>
        <v>0</v>
      </c>
      <c r="AG185" s="42">
        <f t="shared" si="50"/>
        <v>0</v>
      </c>
      <c r="AH185" s="42">
        <f t="shared" si="50"/>
        <v>0</v>
      </c>
      <c r="AI185" s="42">
        <f t="shared" si="50"/>
        <v>0</v>
      </c>
      <c r="AJ185" s="42">
        <f t="shared" si="50"/>
        <v>0</v>
      </c>
      <c r="AK185" s="42">
        <f t="shared" si="50"/>
        <v>0</v>
      </c>
    </row>
    <row r="186" spans="3:37">
      <c r="C186" s="42">
        <f t="shared" ref="C186:C249" si="51">C82</f>
        <v>4.1666666666666664E-2</v>
      </c>
      <c r="D186" s="42">
        <f t="shared" ref="D186:M186" si="52">D82/$I$176/2220*$E$174*60*24</f>
        <v>20.053793780537639</v>
      </c>
      <c r="E186" s="42">
        <f t="shared" si="52"/>
        <v>13.883800907180614</v>
      </c>
      <c r="F186" s="42">
        <f t="shared" si="52"/>
        <v>7.775715551322504</v>
      </c>
      <c r="G186" s="42">
        <f t="shared" si="52"/>
        <v>10.801966609650176</v>
      </c>
      <c r="H186" s="42">
        <f t="shared" si="52"/>
        <v>11.457624479834099</v>
      </c>
      <c r="I186" s="42">
        <f t="shared" si="52"/>
        <v>53.71903860508413</v>
      </c>
      <c r="J186" s="42">
        <f t="shared" si="52"/>
        <v>14.807125679078423</v>
      </c>
      <c r="K186" s="42">
        <f t="shared" si="52"/>
        <v>1.2618963973940225</v>
      </c>
      <c r="L186" s="42">
        <f t="shared" si="52"/>
        <v>2.5203709513062273</v>
      </c>
      <c r="M186" s="42">
        <f t="shared" si="52"/>
        <v>2.1078167806590815</v>
      </c>
      <c r="P186" s="42">
        <f t="shared" ref="P186:Y186" si="53">P82/$I$176/2220*$E$174*60*24</f>
        <v>19.541215156642672</v>
      </c>
      <c r="Q186" s="42">
        <f t="shared" si="53"/>
        <v>7.1619500141606522</v>
      </c>
      <c r="R186" s="42">
        <f t="shared" si="53"/>
        <v>6.2328476713750485</v>
      </c>
      <c r="S186" s="42">
        <f t="shared" si="53"/>
        <v>10.264229565867254</v>
      </c>
      <c r="T186" s="42">
        <f t="shared" si="53"/>
        <v>10.024166419261313</v>
      </c>
      <c r="U186" s="42">
        <f t="shared" si="53"/>
        <v>45.981168791807988</v>
      </c>
      <c r="V186" s="42">
        <f t="shared" si="53"/>
        <v>13.644505102949378</v>
      </c>
      <c r="W186" s="42">
        <f t="shared" si="53"/>
        <v>0.96034334066605087</v>
      </c>
      <c r="X186" s="42">
        <f t="shared" si="53"/>
        <v>2.187861280671612</v>
      </c>
      <c r="Y186" s="42">
        <f t="shared" si="53"/>
        <v>2.0742103723378622</v>
      </c>
      <c r="AB186" s="42">
        <f t="shared" ref="AB186:AK186" si="54">AB82/$I$176/2220*$E$174*60*24</f>
        <v>20.566372404432613</v>
      </c>
      <c r="AC186" s="42">
        <f t="shared" si="54"/>
        <v>20.605651800200537</v>
      </c>
      <c r="AD186" s="42">
        <f t="shared" si="54"/>
        <v>9.3185834312700013</v>
      </c>
      <c r="AE186" s="42">
        <f t="shared" si="54"/>
        <v>11.339703653433059</v>
      </c>
      <c r="AF186" s="42">
        <f t="shared" si="54"/>
        <v>12.891082540406885</v>
      </c>
      <c r="AG186" s="42">
        <f t="shared" si="54"/>
        <v>61.456908418360655</v>
      </c>
      <c r="AH186" s="42">
        <f t="shared" si="54"/>
        <v>15.969746255207511</v>
      </c>
      <c r="AI186" s="42">
        <f t="shared" si="54"/>
        <v>1.5634494541219979</v>
      </c>
      <c r="AJ186" s="42">
        <f t="shared" si="54"/>
        <v>2.8528806219408391</v>
      </c>
      <c r="AK186" s="42">
        <f t="shared" si="54"/>
        <v>2.1414231889802964</v>
      </c>
    </row>
    <row r="187" spans="3:37">
      <c r="C187" s="42">
        <f t="shared" si="51"/>
        <v>7.4999999999999997E-2</v>
      </c>
      <c r="D187" s="42">
        <f t="shared" ref="D187:M187" si="55">D83/$I$176/2220*$E$174*60*24</f>
        <v>18.611644630438235</v>
      </c>
      <c r="E187" s="42">
        <f t="shared" si="55"/>
        <v>12.964554406656713</v>
      </c>
      <c r="F187" s="42">
        <f t="shared" si="55"/>
        <v>7.1270966963235178</v>
      </c>
      <c r="G187" s="42">
        <f t="shared" si="55"/>
        <v>10.162574211344834</v>
      </c>
      <c r="H187" s="42">
        <f t="shared" si="55"/>
        <v>10.738252172184358</v>
      </c>
      <c r="I187" s="42">
        <f t="shared" si="55"/>
        <v>61.234625839790844</v>
      </c>
      <c r="J187" s="42">
        <f t="shared" si="55"/>
        <v>16.082568805383278</v>
      </c>
      <c r="K187" s="42">
        <f t="shared" si="55"/>
        <v>1.593480858864849</v>
      </c>
      <c r="L187" s="42">
        <f t="shared" si="55"/>
        <v>2.4720788210170506</v>
      </c>
      <c r="M187" s="42">
        <f t="shared" si="55"/>
        <v>3.3181333654499432</v>
      </c>
      <c r="P187" s="42">
        <f t="shared" ref="P187:Y187" si="56">P83/$I$176/2220*$E$174*60*24</f>
        <v>16.167367354139682</v>
      </c>
      <c r="Q187" s="42">
        <f t="shared" si="56"/>
        <v>5.4171690119736517</v>
      </c>
      <c r="R187" s="42">
        <f t="shared" si="56"/>
        <v>5.6527643381012851</v>
      </c>
      <c r="S187" s="42">
        <f t="shared" si="56"/>
        <v>8.8068717551899933</v>
      </c>
      <c r="T187" s="42">
        <f t="shared" si="56"/>
        <v>9.3005937095079236</v>
      </c>
      <c r="U187" s="42">
        <f t="shared" si="56"/>
        <v>47.419555648451251</v>
      </c>
      <c r="V187" s="42">
        <f t="shared" si="56"/>
        <v>12.909822594068643</v>
      </c>
      <c r="W187" s="42">
        <f t="shared" si="56"/>
        <v>1.3204492453054335</v>
      </c>
      <c r="X187" s="42">
        <f t="shared" si="56"/>
        <v>2.1879706006127932</v>
      </c>
      <c r="Y187" s="42">
        <f t="shared" si="56"/>
        <v>3.0106941707361532</v>
      </c>
      <c r="AB187" s="42">
        <f t="shared" ref="AB187:AK187" si="57">AB83/$I$176/2220*$E$174*60*24</f>
        <v>20.771004034424092</v>
      </c>
      <c r="AC187" s="42">
        <f t="shared" si="57"/>
        <v>20.338462284947386</v>
      </c>
      <c r="AD187" s="42">
        <f t="shared" si="57"/>
        <v>8.6014290545457506</v>
      </c>
      <c r="AE187" s="42">
        <f t="shared" si="57"/>
        <v>11.518276667499638</v>
      </c>
      <c r="AF187" s="42">
        <f t="shared" si="57"/>
        <v>12.183065091509182</v>
      </c>
      <c r="AG187" s="42">
        <f t="shared" si="57"/>
        <v>75.006837300174936</v>
      </c>
      <c r="AH187" s="42">
        <f t="shared" si="57"/>
        <v>19.383375887602444</v>
      </c>
      <c r="AI187" s="42">
        <f t="shared" si="57"/>
        <v>1.8665124724242683</v>
      </c>
      <c r="AJ187" s="42">
        <f t="shared" si="57"/>
        <v>2.7561968015599589</v>
      </c>
      <c r="AK187" s="42">
        <f t="shared" si="57"/>
        <v>3.6180137122253289</v>
      </c>
    </row>
    <row r="188" spans="3:37">
      <c r="C188" s="42">
        <f t="shared" si="51"/>
        <v>0.1</v>
      </c>
      <c r="D188" s="42">
        <f t="shared" ref="D188:M188" si="58">D84/$I$176/2220*$E$174*60*24</f>
        <v>17.550323571907825</v>
      </c>
      <c r="E188" s="42">
        <f t="shared" si="58"/>
        <v>12.284933511666081</v>
      </c>
      <c r="F188" s="42">
        <f t="shared" si="58"/>
        <v>6.6338292023254279</v>
      </c>
      <c r="G188" s="42">
        <f t="shared" si="58"/>
        <v>9.6678761855883391</v>
      </c>
      <c r="H188" s="42">
        <f t="shared" si="58"/>
        <v>10.1803269899883</v>
      </c>
      <c r="I188" s="42">
        <f t="shared" si="58"/>
        <v>66.992004805045667</v>
      </c>
      <c r="J188" s="42">
        <f t="shared" si="58"/>
        <v>17.055957112483146</v>
      </c>
      <c r="K188" s="42">
        <f t="shared" si="58"/>
        <v>1.8508467616663797</v>
      </c>
      <c r="L188" s="42">
        <f t="shared" si="58"/>
        <v>2.4347686621820674</v>
      </c>
      <c r="M188" s="42">
        <f t="shared" si="58"/>
        <v>4.3091466112125794</v>
      </c>
      <c r="P188" s="42">
        <f t="shared" ref="P188:Y188" si="59">P84/$I$176/2220*$E$174*60*24</f>
        <v>13.579397806612732</v>
      </c>
      <c r="Q188" s="42">
        <f t="shared" si="59"/>
        <v>4.060441431322598</v>
      </c>
      <c r="R188" s="42">
        <f t="shared" si="59"/>
        <v>5.2092021559811652</v>
      </c>
      <c r="S188" s="42">
        <f t="shared" si="59"/>
        <v>7.6817153842987036</v>
      </c>
      <c r="T188" s="42">
        <f t="shared" si="59"/>
        <v>8.7397356086299709</v>
      </c>
      <c r="U188" s="42">
        <f t="shared" si="59"/>
        <v>48.532145149932106</v>
      </c>
      <c r="V188" s="42">
        <f t="shared" si="59"/>
        <v>12.36310043077361</v>
      </c>
      <c r="W188" s="42">
        <f t="shared" si="59"/>
        <v>1.6000373500946563</v>
      </c>
      <c r="X188" s="42">
        <f t="shared" si="59"/>
        <v>2.1881960729914756</v>
      </c>
      <c r="Y188" s="42">
        <f t="shared" si="59"/>
        <v>3.7780698654553211</v>
      </c>
      <c r="AB188" s="42">
        <f t="shared" ref="AB188:AK188" si="60">AB84/$I$176/2220*$E$174*60*24</f>
        <v>20.88665953068843</v>
      </c>
      <c r="AC188" s="42">
        <f t="shared" si="60"/>
        <v>20.123043850953898</v>
      </c>
      <c r="AD188" s="42">
        <f t="shared" si="60"/>
        <v>8.058456248669648</v>
      </c>
      <c r="AE188" s="42">
        <f t="shared" si="60"/>
        <v>11.654036986878015</v>
      </c>
      <c r="AF188" s="42">
        <f t="shared" si="60"/>
        <v>11.636853297518146</v>
      </c>
      <c r="AG188" s="42">
        <f t="shared" si="60"/>
        <v>85.356406377576889</v>
      </c>
      <c r="AH188" s="42">
        <f t="shared" si="60"/>
        <v>22.034040279389167</v>
      </c>
      <c r="AI188" s="42">
        <f t="shared" si="60"/>
        <v>2.1016561732381067</v>
      </c>
      <c r="AJ188" s="42">
        <f t="shared" si="60"/>
        <v>2.681141583844695</v>
      </c>
      <c r="AK188" s="42">
        <f t="shared" si="60"/>
        <v>4.8233877411070027</v>
      </c>
    </row>
    <row r="189" spans="3:37">
      <c r="C189" s="42">
        <f t="shared" si="51"/>
        <v>0.125</v>
      </c>
      <c r="D189" s="42">
        <f t="shared" ref="D189:M189" si="61">D85/$I$176/2220*$E$174*60*24</f>
        <v>16.541789549019761</v>
      </c>
      <c r="E189" s="42">
        <f t="shared" si="61"/>
        <v>11.644644393082316</v>
      </c>
      <c r="F189" s="42">
        <f t="shared" si="61"/>
        <v>6.1933290385732036</v>
      </c>
      <c r="G189" s="42">
        <f t="shared" si="61"/>
        <v>9.2405870268766339</v>
      </c>
      <c r="H189" s="42">
        <f t="shared" si="61"/>
        <v>9.7044124634110478</v>
      </c>
      <c r="I189" s="42">
        <f t="shared" si="61"/>
        <v>72.061693652208447</v>
      </c>
      <c r="J189" s="42">
        <f t="shared" si="61"/>
        <v>17.919337680050599</v>
      </c>
      <c r="K189" s="42">
        <f t="shared" si="61"/>
        <v>2.07176264802135</v>
      </c>
      <c r="L189" s="42">
        <f t="shared" si="61"/>
        <v>2.4030013151444853</v>
      </c>
      <c r="M189" s="42">
        <f t="shared" si="61"/>
        <v>5.1773814992594716</v>
      </c>
      <c r="P189" s="42">
        <f t="shared" ref="P189:Y189" si="62">P85/$I$176/2220*$E$174*60*24</f>
        <v>11.306346041948874</v>
      </c>
      <c r="Q189" s="42">
        <f t="shared" si="62"/>
        <v>2.901709199434285</v>
      </c>
      <c r="R189" s="42">
        <f t="shared" si="62"/>
        <v>4.8172326075114889</v>
      </c>
      <c r="S189" s="42">
        <f t="shared" si="62"/>
        <v>6.7058268389702631</v>
      </c>
      <c r="T189" s="42">
        <f t="shared" si="62"/>
        <v>8.2570375873527944</v>
      </c>
      <c r="U189" s="42">
        <f t="shared" si="62"/>
        <v>49.479979425659835</v>
      </c>
      <c r="V189" s="42">
        <f t="shared" si="62"/>
        <v>11.906126800358422</v>
      </c>
      <c r="W189" s="42">
        <f t="shared" si="62"/>
        <v>1.8398858040462307</v>
      </c>
      <c r="X189" s="42">
        <f t="shared" si="62"/>
        <v>2.1885445303039872</v>
      </c>
      <c r="Y189" s="42">
        <f t="shared" si="62"/>
        <v>4.4493468673512702</v>
      </c>
      <c r="AB189" s="42">
        <f t="shared" ref="AB189:AK189" si="63">AB85/$I$176/2220*$E$174*60*24</f>
        <v>20.967807282475246</v>
      </c>
      <c r="AC189" s="42">
        <f t="shared" si="63"/>
        <v>19.894745733342958</v>
      </c>
      <c r="AD189" s="42">
        <f t="shared" si="63"/>
        <v>7.5694254696349601</v>
      </c>
      <c r="AE189" s="42">
        <f t="shared" si="63"/>
        <v>11.775347214783004</v>
      </c>
      <c r="AF189" s="42">
        <f t="shared" si="63"/>
        <v>11.172112500402323</v>
      </c>
      <c r="AG189" s="42">
        <f t="shared" si="63"/>
        <v>94.521650120360292</v>
      </c>
      <c r="AH189" s="42">
        <f t="shared" si="63"/>
        <v>24.296357852085244</v>
      </c>
      <c r="AI189" s="42">
        <f t="shared" si="63"/>
        <v>2.3036394919964689</v>
      </c>
      <c r="AJ189" s="42">
        <f t="shared" si="63"/>
        <v>2.617090459761263</v>
      </c>
      <c r="AK189" s="42">
        <f t="shared" si="63"/>
        <v>5.8839421313426534</v>
      </c>
    </row>
    <row r="190" spans="3:37">
      <c r="C190" s="42">
        <f t="shared" si="51"/>
        <v>0.25</v>
      </c>
      <c r="D190" s="42">
        <f t="shared" ref="D190:M190" si="64">D86/$I$176/2220*$E$174*60*24</f>
        <v>12.580549931968271</v>
      </c>
      <c r="E190" s="42">
        <f t="shared" si="64"/>
        <v>9.282906129973421</v>
      </c>
      <c r="F190" s="42">
        <f t="shared" si="64"/>
        <v>5.2580119424695937</v>
      </c>
      <c r="G190" s="42">
        <f t="shared" si="64"/>
        <v>8.7668253654012371</v>
      </c>
      <c r="H190" s="42">
        <f t="shared" si="64"/>
        <v>9.3533776401029076</v>
      </c>
      <c r="I190" s="42">
        <f t="shared" si="64"/>
        <v>80.596006642158116</v>
      </c>
      <c r="J190" s="42">
        <f t="shared" si="64"/>
        <v>19.587365711306166</v>
      </c>
      <c r="K190" s="42">
        <f t="shared" si="64"/>
        <v>2.2772693466436125</v>
      </c>
      <c r="L190" s="42">
        <f t="shared" si="64"/>
        <v>2.3812953177713378</v>
      </c>
      <c r="M190" s="42">
        <f t="shared" si="64"/>
        <v>5.9102003159735759</v>
      </c>
      <c r="P190" s="42">
        <f t="shared" ref="P190:Y190" si="65">P86/$I$176/2220*$E$174*60*24</f>
        <v>7.592161500641641</v>
      </c>
      <c r="Q190" s="42">
        <f t="shared" si="65"/>
        <v>2.0047629204775377</v>
      </c>
      <c r="R190" s="42">
        <f t="shared" si="65"/>
        <v>4.1097504507207905</v>
      </c>
      <c r="S190" s="42">
        <f t="shared" si="65"/>
        <v>5.493376108950847</v>
      </c>
      <c r="T190" s="42">
        <f t="shared" si="65"/>
        <v>7.7730307417365818</v>
      </c>
      <c r="U190" s="42">
        <f t="shared" si="65"/>
        <v>50.14332040599993</v>
      </c>
      <c r="V190" s="42">
        <f t="shared" si="65"/>
        <v>11.845844941072784</v>
      </c>
      <c r="W190" s="42">
        <f t="shared" si="65"/>
        <v>2.0585834764554498</v>
      </c>
      <c r="X190" s="42">
        <f t="shared" si="65"/>
        <v>2.1952433637555306</v>
      </c>
      <c r="Y190" s="42">
        <f t="shared" si="65"/>
        <v>4.9814129264448139</v>
      </c>
      <c r="AB190" s="42">
        <f t="shared" ref="AB190:AK190" si="66">AB86/$I$176/2220*$E$174*60*24</f>
        <v>20.519295308123208</v>
      </c>
      <c r="AC190" s="42">
        <f t="shared" si="66"/>
        <v>18.356611283536033</v>
      </c>
      <c r="AD190" s="42">
        <f t="shared" si="66"/>
        <v>6.406273434218356</v>
      </c>
      <c r="AE190" s="42">
        <f t="shared" si="66"/>
        <v>12.036548870860674</v>
      </c>
      <c r="AF190" s="42">
        <f t="shared" si="66"/>
        <v>10.864183778862648</v>
      </c>
      <c r="AG190" s="42">
        <f t="shared" si="66"/>
        <v>111.56549844678887</v>
      </c>
      <c r="AH190" s="42">
        <f t="shared" si="66"/>
        <v>26.013959912587229</v>
      </c>
      <c r="AI190" s="42">
        <f t="shared" si="66"/>
        <v>2.4959552168317796</v>
      </c>
      <c r="AJ190" s="42">
        <f t="shared" si="66"/>
        <v>2.5690075683938121</v>
      </c>
      <c r="AK190" s="42">
        <f t="shared" si="66"/>
        <v>6.932879482900578</v>
      </c>
    </row>
    <row r="191" spans="3:37">
      <c r="C191" s="42">
        <f t="shared" si="51"/>
        <v>0.375</v>
      </c>
      <c r="D191" s="42">
        <f t="shared" ref="D191:M191" si="67">D87/$I$176/2220*$E$174*60*24</f>
        <v>9.3605154115792359</v>
      </c>
      <c r="E191" s="42">
        <f t="shared" si="67"/>
        <v>7.3886200385151923</v>
      </c>
      <c r="F191" s="42">
        <f t="shared" si="67"/>
        <v>4.6719208737582889</v>
      </c>
      <c r="G191" s="42">
        <f t="shared" si="67"/>
        <v>8.6440497029962025</v>
      </c>
      <c r="H191" s="42">
        <f t="shared" si="67"/>
        <v>9.4490876980497625</v>
      </c>
      <c r="I191" s="42">
        <f t="shared" si="67"/>
        <v>84.787157427979551</v>
      </c>
      <c r="J191" s="42">
        <f t="shared" si="67"/>
        <v>20.600347209672144</v>
      </c>
      <c r="K191" s="42">
        <f t="shared" si="67"/>
        <v>2.3106104348381953</v>
      </c>
      <c r="L191" s="42">
        <f t="shared" si="67"/>
        <v>2.3954353069288254</v>
      </c>
      <c r="M191" s="42">
        <f t="shared" si="67"/>
        <v>5.9591178645294436</v>
      </c>
      <c r="P191" s="42">
        <f t="shared" ref="P191:Y191" si="68">P87/$I$176/2220*$E$174*60*24</f>
        <v>5.6260083105208345</v>
      </c>
      <c r="Q191" s="42">
        <f t="shared" si="68"/>
        <v>2.0479429511842762</v>
      </c>
      <c r="R191" s="42">
        <f t="shared" si="68"/>
        <v>3.7192205740086388</v>
      </c>
      <c r="S191" s="42">
        <f t="shared" si="68"/>
        <v>5.0624294134909089</v>
      </c>
      <c r="T191" s="42">
        <f t="shared" si="68"/>
        <v>7.6789695706004704</v>
      </c>
      <c r="U191" s="42">
        <f t="shared" si="68"/>
        <v>49.7919731744283</v>
      </c>
      <c r="V191" s="42">
        <f t="shared" si="68"/>
        <v>13.181029824136775</v>
      </c>
      <c r="W191" s="42">
        <f t="shared" si="68"/>
        <v>2.0902698514105875</v>
      </c>
      <c r="X191" s="42">
        <f t="shared" si="68"/>
        <v>2.2156319155949262</v>
      </c>
      <c r="Y191" s="42">
        <f t="shared" si="68"/>
        <v>4.9708301339545073</v>
      </c>
      <c r="AB191" s="42">
        <f t="shared" ref="AB191:AK191" si="69">AB87/$I$176/2220*$E$174*60*24</f>
        <v>18.217169986297904</v>
      </c>
      <c r="AC191" s="42">
        <f t="shared" si="69"/>
        <v>15.843753794259847</v>
      </c>
      <c r="AD191" s="42">
        <f t="shared" si="69"/>
        <v>5.6246211735078901</v>
      </c>
      <c r="AE191" s="42">
        <f t="shared" si="69"/>
        <v>12.206265039423593</v>
      </c>
      <c r="AF191" s="42">
        <f t="shared" si="69"/>
        <v>11.114254687273826</v>
      </c>
      <c r="AG191" s="42">
        <f t="shared" si="69"/>
        <v>120.93304072095916</v>
      </c>
      <c r="AH191" s="42">
        <f t="shared" si="69"/>
        <v>25.77555007145687</v>
      </c>
      <c r="AI191" s="42">
        <f t="shared" si="69"/>
        <v>2.5309510182658084</v>
      </c>
      <c r="AJ191" s="42">
        <f t="shared" si="69"/>
        <v>2.5781211576492979</v>
      </c>
      <c r="AK191" s="42">
        <f t="shared" si="69"/>
        <v>7.1720403413607761</v>
      </c>
    </row>
    <row r="192" spans="3:37">
      <c r="C192" s="42">
        <f t="shared" si="51"/>
        <v>0.5</v>
      </c>
      <c r="D192" s="42">
        <f t="shared" ref="D192:M192" si="70">D88/$I$176/2220*$E$174*60*24</f>
        <v>6.7369896350999845</v>
      </c>
      <c r="E192" s="42">
        <f t="shared" si="70"/>
        <v>5.8417994410325242</v>
      </c>
      <c r="F192" s="42">
        <f t="shared" si="70"/>
        <v>4.2029830942635513</v>
      </c>
      <c r="G192" s="42">
        <f t="shared" si="70"/>
        <v>8.5559611475666077</v>
      </c>
      <c r="H192" s="42">
        <f t="shared" si="70"/>
        <v>9.5951714707054698</v>
      </c>
      <c r="I192" s="42">
        <f t="shared" si="70"/>
        <v>87.918634989547812</v>
      </c>
      <c r="J192" s="42">
        <f t="shared" si="70"/>
        <v>21.429150253789803</v>
      </c>
      <c r="K192" s="42">
        <f t="shared" si="70"/>
        <v>2.3378895069974015</v>
      </c>
      <c r="L192" s="42">
        <f t="shared" si="70"/>
        <v>2.4170173956428882</v>
      </c>
      <c r="M192" s="42">
        <f t="shared" si="70"/>
        <v>6.0069603021280775</v>
      </c>
      <c r="P192" s="42">
        <f t="shared" ref="P192:Y192" si="71">P88/$I$176/2220*$E$174*60*24</f>
        <v>4.0233565591179872</v>
      </c>
      <c r="Q192" s="42">
        <f t="shared" si="71"/>
        <v>2.1138493138419339</v>
      </c>
      <c r="R192" s="42">
        <f t="shared" si="71"/>
        <v>3.411416199568829</v>
      </c>
      <c r="S192" s="42">
        <f t="shared" si="71"/>
        <v>4.7270572284362489</v>
      </c>
      <c r="T192" s="42">
        <f t="shared" si="71"/>
        <v>7.6111681899021386</v>
      </c>
      <c r="U192" s="42">
        <f t="shared" si="71"/>
        <v>49.255706347292914</v>
      </c>
      <c r="V192" s="42">
        <f t="shared" si="71"/>
        <v>15.218943593023898</v>
      </c>
      <c r="W192" s="42">
        <f t="shared" si="71"/>
        <v>2.1161950672829732</v>
      </c>
      <c r="X192" s="42">
        <f t="shared" si="71"/>
        <v>2.2449550568689007</v>
      </c>
      <c r="Y192" s="42">
        <f t="shared" si="71"/>
        <v>4.951594743830606</v>
      </c>
      <c r="AB192" s="42">
        <f t="shared" ref="AB192:AK192" si="72">AB88/$I$176/2220*$E$174*60*24</f>
        <v>14.695701724110076</v>
      </c>
      <c r="AC192" s="42">
        <f t="shared" si="72"/>
        <v>12.754593455184407</v>
      </c>
      <c r="AD192" s="42">
        <f t="shared" si="72"/>
        <v>4.9945499889582621</v>
      </c>
      <c r="AE192" s="42">
        <f t="shared" si="72"/>
        <v>12.345123722793264</v>
      </c>
      <c r="AF192" s="42">
        <f t="shared" si="72"/>
        <v>11.495941863269781</v>
      </c>
      <c r="AG192" s="42">
        <f t="shared" si="72"/>
        <v>128.14920499014551</v>
      </c>
      <c r="AH192" s="42">
        <f t="shared" si="72"/>
        <v>25.400894584293379</v>
      </c>
      <c r="AI192" s="42">
        <f t="shared" si="72"/>
        <v>2.5595839467118293</v>
      </c>
      <c r="AJ192" s="42">
        <f t="shared" si="72"/>
        <v>2.5920313728287256</v>
      </c>
      <c r="AK192" s="42">
        <f t="shared" si="72"/>
        <v>7.4059449172174325</v>
      </c>
    </row>
    <row r="193" spans="3:37">
      <c r="C193" s="42">
        <f t="shared" si="51"/>
        <v>0.625</v>
      </c>
      <c r="D193" s="42">
        <f t="shared" ref="D193:M193" si="73">D89/$I$176/2220*$E$174*60*24</f>
        <v>4.6976371407252753</v>
      </c>
      <c r="E193" s="42">
        <f t="shared" si="73"/>
        <v>4.6390390639464654</v>
      </c>
      <c r="F193" s="42">
        <f t="shared" si="73"/>
        <v>3.8393730055383486</v>
      </c>
      <c r="G193" s="42">
        <f t="shared" si="73"/>
        <v>8.4887544923385878</v>
      </c>
      <c r="H193" s="42">
        <f t="shared" si="73"/>
        <v>9.7614047292447204</v>
      </c>
      <c r="I193" s="42">
        <f t="shared" si="73"/>
        <v>90.322773180880915</v>
      </c>
      <c r="J193" s="42">
        <f t="shared" si="73"/>
        <v>22.073774843659095</v>
      </c>
      <c r="K193" s="42">
        <f t="shared" si="73"/>
        <v>2.3591065631212293</v>
      </c>
      <c r="L193" s="42">
        <f t="shared" si="73"/>
        <v>2.4415763241795769</v>
      </c>
      <c r="M193" s="42">
        <f t="shared" si="73"/>
        <v>6.0537276287693942</v>
      </c>
      <c r="P193" s="42">
        <f t="shared" ref="P193:Y193" si="74">P89/$I$176/2220*$E$174*60*24</f>
        <v>2.777485738791313</v>
      </c>
      <c r="Q193" s="42">
        <f t="shared" si="74"/>
        <v>2.1888462092799554</v>
      </c>
      <c r="R193" s="42">
        <f t="shared" si="74"/>
        <v>3.1732513844223051</v>
      </c>
      <c r="S193" s="42">
        <f t="shared" si="74"/>
        <v>4.4680320799691309</v>
      </c>
      <c r="T193" s="42">
        <f t="shared" si="74"/>
        <v>7.5594015826540755</v>
      </c>
      <c r="U193" s="42">
        <f t="shared" si="74"/>
        <v>48.645471681931369</v>
      </c>
      <c r="V193" s="42">
        <f t="shared" si="74"/>
        <v>17.537948916240303</v>
      </c>
      <c r="W193" s="42">
        <f t="shared" si="74"/>
        <v>2.1363591240726088</v>
      </c>
      <c r="X193" s="42">
        <f t="shared" si="74"/>
        <v>2.2775753178155966</v>
      </c>
      <c r="Y193" s="42">
        <f t="shared" si="74"/>
        <v>4.9241061067331726</v>
      </c>
      <c r="AB193" s="42">
        <f t="shared" ref="AB193:AK193" si="75">AB89/$I$176/2220*$E$174*60*24</f>
        <v>10.674529341798113</v>
      </c>
      <c r="AC193" s="42">
        <f t="shared" si="75"/>
        <v>9.5468896331645361</v>
      </c>
      <c r="AD193" s="42">
        <f t="shared" si="75"/>
        <v>4.5054946266544036</v>
      </c>
      <c r="AE193" s="42">
        <f t="shared" si="75"/>
        <v>12.453124920969699</v>
      </c>
      <c r="AF193" s="42">
        <f t="shared" si="75"/>
        <v>11.930275546299688</v>
      </c>
      <c r="AG193" s="42">
        <f t="shared" si="75"/>
        <v>133.7144122493672</v>
      </c>
      <c r="AH193" s="42">
        <f t="shared" si="75"/>
        <v>24.955003386262742</v>
      </c>
      <c r="AI193" s="42">
        <f t="shared" si="75"/>
        <v>2.5818540021698495</v>
      </c>
      <c r="AJ193" s="42">
        <f t="shared" si="75"/>
        <v>2.6078602383777287</v>
      </c>
      <c r="AK193" s="42">
        <f t="shared" si="75"/>
        <v>7.6345932104705927</v>
      </c>
    </row>
    <row r="194" spans="3:37">
      <c r="C194" s="42">
        <f t="shared" si="51"/>
        <v>0.75</v>
      </c>
      <c r="D194" s="42">
        <f t="shared" ref="D194:M194" si="76">D90/$I$176/2220*$E$174*60*24</f>
        <v>3.2301224666498305</v>
      </c>
      <c r="E194" s="42">
        <f t="shared" si="76"/>
        <v>3.7769336336781003</v>
      </c>
      <c r="F194" s="42">
        <f t="shared" si="76"/>
        <v>3.5692650091356426</v>
      </c>
      <c r="G194" s="42">
        <f t="shared" si="76"/>
        <v>8.4286245305384746</v>
      </c>
      <c r="H194" s="42">
        <f t="shared" si="76"/>
        <v>9.917563244842178</v>
      </c>
      <c r="I194" s="42">
        <f t="shared" si="76"/>
        <v>92.331905855997292</v>
      </c>
      <c r="J194" s="42">
        <f t="shared" si="76"/>
        <v>22.534220979279983</v>
      </c>
      <c r="K194" s="42">
        <f t="shared" si="76"/>
        <v>2.3742616032096748</v>
      </c>
      <c r="L194" s="42">
        <f t="shared" si="76"/>
        <v>2.4646468328049544</v>
      </c>
      <c r="M194" s="42">
        <f t="shared" si="76"/>
        <v>6.0994198444534771</v>
      </c>
      <c r="P194" s="42">
        <f t="shared" ref="P194:Y194" si="77">P90/$I$176/2220*$E$174*60*24</f>
        <v>1.8816753418991112</v>
      </c>
      <c r="Q194" s="42">
        <f t="shared" si="77"/>
        <v>2.2592978383277971</v>
      </c>
      <c r="R194" s="42">
        <f t="shared" si="77"/>
        <v>2.9916401855900041</v>
      </c>
      <c r="S194" s="42">
        <f t="shared" si="77"/>
        <v>4.2661264942716182</v>
      </c>
      <c r="T194" s="42">
        <f t="shared" si="77"/>
        <v>7.5134447318688906</v>
      </c>
      <c r="U194" s="42">
        <f t="shared" si="77"/>
        <v>48.072220935682893</v>
      </c>
      <c r="V194" s="42">
        <f t="shared" si="77"/>
        <v>19.716408462292065</v>
      </c>
      <c r="W194" s="42">
        <f t="shared" si="77"/>
        <v>2.1507620217794923</v>
      </c>
      <c r="X194" s="42">
        <f t="shared" si="77"/>
        <v>2.3078552286731524</v>
      </c>
      <c r="Y194" s="42">
        <f t="shared" si="77"/>
        <v>4.8887635733221781</v>
      </c>
      <c r="AB194" s="42">
        <f t="shared" ref="AB194:AK194" si="78">AB90/$I$176/2220*$E$174*60*24</f>
        <v>6.8732916596003477</v>
      </c>
      <c r="AC194" s="42">
        <f t="shared" si="78"/>
        <v>6.6784016950550802</v>
      </c>
      <c r="AD194" s="42">
        <f t="shared" si="78"/>
        <v>4.1468898326812935</v>
      </c>
      <c r="AE194" s="42">
        <f t="shared" si="78"/>
        <v>12.530268633952844</v>
      </c>
      <c r="AF194" s="42">
        <f t="shared" si="78"/>
        <v>12.338285975812639</v>
      </c>
      <c r="AG194" s="42">
        <f t="shared" si="78"/>
        <v>138.12908349364216</v>
      </c>
      <c r="AH194" s="42">
        <f t="shared" si="78"/>
        <v>24.502886412530891</v>
      </c>
      <c r="AI194" s="42">
        <f t="shared" si="78"/>
        <v>2.5977611846398623</v>
      </c>
      <c r="AJ194" s="42">
        <f t="shared" si="78"/>
        <v>2.6227297787419452</v>
      </c>
      <c r="AK194" s="42">
        <f t="shared" si="78"/>
        <v>7.8579852211202512</v>
      </c>
    </row>
    <row r="195" spans="3:37">
      <c r="C195" s="42">
        <f t="shared" si="51"/>
        <v>0.875</v>
      </c>
      <c r="D195" s="42">
        <f t="shared" ref="D195:M195" si="79">D91/$I$176/2220*$E$174*60*24</f>
        <v>2.3221101510684603</v>
      </c>
      <c r="E195" s="42">
        <f t="shared" si="79"/>
        <v>3.2520778766484737</v>
      </c>
      <c r="F195" s="42">
        <f t="shared" si="79"/>
        <v>3.3808335066083774</v>
      </c>
      <c r="G195" s="42">
        <f t="shared" si="79"/>
        <v>8.3617660553924544</v>
      </c>
      <c r="H195" s="42">
        <f t="shared" si="79"/>
        <v>10.033422788672585</v>
      </c>
      <c r="I195" s="42">
        <f t="shared" si="79"/>
        <v>94.278366868915001</v>
      </c>
      <c r="J195" s="42">
        <f t="shared" si="79"/>
        <v>22.810488660652545</v>
      </c>
      <c r="K195" s="42">
        <f t="shared" si="79"/>
        <v>2.3833546272627437</v>
      </c>
      <c r="L195" s="42">
        <f t="shared" si="79"/>
        <v>2.481763661785072</v>
      </c>
      <c r="M195" s="42">
        <f t="shared" si="79"/>
        <v>6.1440369491802844</v>
      </c>
      <c r="P195" s="42">
        <f t="shared" ref="P195:Y195" si="80">P91/$I$176/2220*$E$174*60*24</f>
        <v>1.3292048607996649</v>
      </c>
      <c r="Q195" s="42">
        <f t="shared" si="80"/>
        <v>2.3115684018149025</v>
      </c>
      <c r="R195" s="42">
        <f t="shared" si="80"/>
        <v>2.8534966600928731</v>
      </c>
      <c r="S195" s="42">
        <f t="shared" si="80"/>
        <v>4.1021129975259338</v>
      </c>
      <c r="T195" s="42">
        <f t="shared" si="80"/>
        <v>7.4630726205590321</v>
      </c>
      <c r="U195" s="42">
        <f t="shared" si="80"/>
        <v>47.646905865885522</v>
      </c>
      <c r="V195" s="42">
        <f t="shared" si="80"/>
        <v>21.332684899685304</v>
      </c>
      <c r="W195" s="42">
        <f t="shared" si="80"/>
        <v>2.1594037604036171</v>
      </c>
      <c r="X195" s="42">
        <f t="shared" si="80"/>
        <v>2.330157319679711</v>
      </c>
      <c r="Y195" s="42">
        <f t="shared" si="80"/>
        <v>4.8459664942576426</v>
      </c>
      <c r="AB195" s="42">
        <f t="shared" ref="AB195:AK195" si="81">AB91/$I$176/2220*$E$174*60*24</f>
        <v>4.0116274977550432</v>
      </c>
      <c r="AC195" s="42">
        <f t="shared" si="81"/>
        <v>4.6068890077107838</v>
      </c>
      <c r="AD195" s="42">
        <f t="shared" si="81"/>
        <v>3.9081703531238734</v>
      </c>
      <c r="AE195" s="42">
        <f t="shared" si="81"/>
        <v>12.576554861742707</v>
      </c>
      <c r="AF195" s="42">
        <f t="shared" si="81"/>
        <v>12.641003391257726</v>
      </c>
      <c r="AG195" s="42">
        <f t="shared" si="81"/>
        <v>141.89363971798923</v>
      </c>
      <c r="AH195" s="42">
        <f t="shared" si="81"/>
        <v>24.109553598263751</v>
      </c>
      <c r="AI195" s="42">
        <f t="shared" si="81"/>
        <v>2.6073054941218698</v>
      </c>
      <c r="AJ195" s="42">
        <f t="shared" si="81"/>
        <v>2.6337620183670096</v>
      </c>
      <c r="AK195" s="42">
        <f t="shared" si="81"/>
        <v>8.0761209491663717</v>
      </c>
    </row>
    <row r="196" spans="3:37">
      <c r="C196" s="42">
        <f t="shared" si="51"/>
        <v>1</v>
      </c>
      <c r="D196" s="42">
        <f t="shared" ref="D196:M196" si="82">D92/$I$176/2220*$E$174*60*24</f>
        <v>1.9612647321759238</v>
      </c>
      <c r="E196" s="42">
        <f t="shared" si="82"/>
        <v>3.0610665192786435</v>
      </c>
      <c r="F196" s="42">
        <f t="shared" si="82"/>
        <v>3.2622528995094906</v>
      </c>
      <c r="G196" s="42">
        <f t="shared" si="82"/>
        <v>8.2743738601267331</v>
      </c>
      <c r="H196" s="42">
        <f t="shared" si="82"/>
        <v>10.078759131910559</v>
      </c>
      <c r="I196" s="42">
        <f t="shared" si="82"/>
        <v>96.494490073652472</v>
      </c>
      <c r="J196" s="42">
        <f t="shared" si="82"/>
        <v>22.902577887776744</v>
      </c>
      <c r="K196" s="42">
        <f t="shared" si="82"/>
        <v>2.3863856352804342</v>
      </c>
      <c r="L196" s="42">
        <f t="shared" si="82"/>
        <v>2.488461551385988</v>
      </c>
      <c r="M196" s="42">
        <f t="shared" si="82"/>
        <v>6.1875789429498163</v>
      </c>
      <c r="P196" s="42">
        <f t="shared" ref="P196:Y196" si="83">P92/$I$176/2220*$E$174*60*24</f>
        <v>1.1133537878512627</v>
      </c>
      <c r="Q196" s="42">
        <f t="shared" si="83"/>
        <v>2.3320221005707307</v>
      </c>
      <c r="R196" s="42">
        <f t="shared" si="83"/>
        <v>2.7457348649518512</v>
      </c>
      <c r="S196" s="42">
        <f t="shared" si="83"/>
        <v>3.9567641159141265</v>
      </c>
      <c r="T196" s="42">
        <f t="shared" si="83"/>
        <v>7.3980602317370279</v>
      </c>
      <c r="U196" s="42">
        <f t="shared" si="83"/>
        <v>47.480478229878095</v>
      </c>
      <c r="V196" s="42">
        <f t="shared" si="83"/>
        <v>21.965140896926126</v>
      </c>
      <c r="W196" s="42">
        <f t="shared" si="83"/>
        <v>2.1622843399449945</v>
      </c>
      <c r="X196" s="42">
        <f t="shared" si="83"/>
        <v>2.3388441210734232</v>
      </c>
      <c r="Y196" s="42">
        <f t="shared" si="83"/>
        <v>4.7961142201995832</v>
      </c>
      <c r="AB196" s="42">
        <f t="shared" ref="AB196:AK196" si="84">AB92/$I$176/2220*$E$174*60*24</f>
        <v>2.8091756765005811</v>
      </c>
      <c r="AC196" s="42">
        <f t="shared" si="84"/>
        <v>3.7901109379865598</v>
      </c>
      <c r="AD196" s="42">
        <f t="shared" si="84"/>
        <v>3.7787709340671327</v>
      </c>
      <c r="AE196" s="42">
        <f t="shared" si="84"/>
        <v>12.591983604339369</v>
      </c>
      <c r="AF196" s="42">
        <f t="shared" si="84"/>
        <v>12.759458032084048</v>
      </c>
      <c r="AG196" s="42">
        <f t="shared" si="84"/>
        <v>145.50850191742643</v>
      </c>
      <c r="AH196" s="42">
        <f t="shared" si="84"/>
        <v>23.840014878627326</v>
      </c>
      <c r="AI196" s="42">
        <f t="shared" si="84"/>
        <v>2.6104869306158736</v>
      </c>
      <c r="AJ196" s="42">
        <f t="shared" si="84"/>
        <v>2.6380789816985537</v>
      </c>
      <c r="AK196" s="42">
        <f t="shared" si="84"/>
        <v>8.2890003946089514</v>
      </c>
    </row>
    <row r="197" spans="3:37">
      <c r="C197" s="42">
        <f t="shared" si="51"/>
        <v>1.125</v>
      </c>
      <c r="D197" s="42">
        <f t="shared" ref="D197:M197" si="85">D93/$I$176/2220*$E$174*60*24</f>
        <v>1.8711528568644606</v>
      </c>
      <c r="E197" s="42">
        <f t="shared" si="85"/>
        <v>3.0367724147177548</v>
      </c>
      <c r="F197" s="42">
        <f t="shared" si="85"/>
        <v>3.1757508367949576</v>
      </c>
      <c r="G197" s="42">
        <f t="shared" si="85"/>
        <v>8.1642209452442227</v>
      </c>
      <c r="H197" s="42">
        <f t="shared" si="85"/>
        <v>10.065857089382293</v>
      </c>
      <c r="I197" s="42">
        <f t="shared" si="85"/>
        <v>98.925450672489049</v>
      </c>
      <c r="J197" s="42">
        <f t="shared" si="85"/>
        <v>22.894393370253919</v>
      </c>
      <c r="K197" s="42">
        <f t="shared" si="85"/>
        <v>2.3842658040948921</v>
      </c>
      <c r="L197" s="42">
        <f t="shared" si="85"/>
        <v>2.486951493017707</v>
      </c>
      <c r="M197" s="42">
        <f t="shared" si="85"/>
        <v>6.2300458257620299</v>
      </c>
      <c r="P197" s="42">
        <f t="shared" ref="P197:Y197" si="86">P93/$I$176/2220*$E$174*60*24</f>
        <v>1.0643151836476845</v>
      </c>
      <c r="Q197" s="42">
        <f t="shared" si="86"/>
        <v>2.3318517981686036</v>
      </c>
      <c r="R197" s="42">
        <f t="shared" si="86"/>
        <v>2.6500136153828127</v>
      </c>
      <c r="S197" s="42">
        <f t="shared" si="86"/>
        <v>3.8161187055798238</v>
      </c>
      <c r="T197" s="42">
        <f t="shared" si="86"/>
        <v>7.3183772300334731</v>
      </c>
      <c r="U197" s="42">
        <f t="shared" si="86"/>
        <v>47.511567392693244</v>
      </c>
      <c r="V197" s="42">
        <f t="shared" si="86"/>
        <v>21.955629568094295</v>
      </c>
      <c r="W197" s="42">
        <f t="shared" si="86"/>
        <v>2.1602447022518318</v>
      </c>
      <c r="X197" s="42">
        <f t="shared" si="86"/>
        <v>2.3376911238359597</v>
      </c>
      <c r="Y197" s="42">
        <f t="shared" si="86"/>
        <v>4.7396061018079756</v>
      </c>
      <c r="AB197" s="42">
        <f t="shared" ref="AB197:AK197" si="87">AB93/$I$176/2220*$E$174*60*24</f>
        <v>2.6779905300812326</v>
      </c>
      <c r="AC197" s="42">
        <f t="shared" si="87"/>
        <v>3.7546445289484134</v>
      </c>
      <c r="AD197" s="42">
        <f t="shared" si="87"/>
        <v>3.7017188979550455</v>
      </c>
      <c r="AE197" s="42">
        <f t="shared" si="87"/>
        <v>12.571353052171798</v>
      </c>
      <c r="AF197" s="42">
        <f t="shared" si="87"/>
        <v>12.741366600487284</v>
      </c>
      <c r="AG197" s="42">
        <f t="shared" si="87"/>
        <v>149.16898882543197</v>
      </c>
      <c r="AH197" s="42">
        <f t="shared" si="87"/>
        <v>23.65636783086903</v>
      </c>
      <c r="AI197" s="42">
        <f t="shared" si="87"/>
        <v>2.6082869059379528</v>
      </c>
      <c r="AJ197" s="42">
        <f t="shared" si="87"/>
        <v>2.6363419988764862</v>
      </c>
      <c r="AK197" s="42">
        <f t="shared" si="87"/>
        <v>8.4966235574480304</v>
      </c>
    </row>
    <row r="198" spans="3:37">
      <c r="C198" s="42">
        <f t="shared" si="51"/>
        <v>1.325</v>
      </c>
      <c r="D198" s="42">
        <f t="shared" ref="D198:M198" si="88">D94/$I$176/2220*$E$174*60*24</f>
        <v>1.7321902174039794</v>
      </c>
      <c r="E198" s="42">
        <f t="shared" si="88"/>
        <v>3.0016007312545234</v>
      </c>
      <c r="F198" s="42">
        <f t="shared" si="88"/>
        <v>3.0419025817794516</v>
      </c>
      <c r="G198" s="42">
        <f t="shared" si="88"/>
        <v>7.9568261791542048</v>
      </c>
      <c r="H198" s="42">
        <f t="shared" si="88"/>
        <v>9.9938579393195077</v>
      </c>
      <c r="I198" s="42">
        <f t="shared" si="88"/>
        <v>102.68697755352397</v>
      </c>
      <c r="J198" s="42">
        <f t="shared" si="88"/>
        <v>22.848750951721357</v>
      </c>
      <c r="K198" s="42">
        <f t="shared" si="88"/>
        <v>2.3724381414704614</v>
      </c>
      <c r="L198" s="42">
        <f t="shared" si="88"/>
        <v>2.4785303837877737</v>
      </c>
      <c r="M198" s="42">
        <f t="shared" si="88"/>
        <v>6.2957566074705102</v>
      </c>
      <c r="P198" s="42">
        <f t="shared" ref="P198:Y198" si="89">P94/$I$176/2220*$E$174*60*24</f>
        <v>0.98891055754452595</v>
      </c>
      <c r="Q198" s="42">
        <f t="shared" si="89"/>
        <v>2.3308708563323703</v>
      </c>
      <c r="R198" s="42">
        <f t="shared" si="89"/>
        <v>2.5019001274420618</v>
      </c>
      <c r="S198" s="42">
        <f t="shared" si="89"/>
        <v>3.5984921871081093</v>
      </c>
      <c r="T198" s="42">
        <f t="shared" si="89"/>
        <v>7.1752812631897278</v>
      </c>
      <c r="U198" s="42">
        <f t="shared" si="89"/>
        <v>47.68623660272705</v>
      </c>
      <c r="V198" s="42">
        <f t="shared" si="89"/>
        <v>21.902587950169391</v>
      </c>
      <c r="W198" s="42">
        <f t="shared" si="89"/>
        <v>2.148870139672022</v>
      </c>
      <c r="X198" s="42">
        <f t="shared" si="89"/>
        <v>2.3312489952286977</v>
      </c>
      <c r="Y198" s="42">
        <f t="shared" si="89"/>
        <v>4.6363457354150963</v>
      </c>
      <c r="AB198" s="42">
        <f t="shared" ref="AB198:AK198" si="90">AB94/$I$176/2220*$E$174*60*24</f>
        <v>2.4754698772634329</v>
      </c>
      <c r="AC198" s="42">
        <f t="shared" si="90"/>
        <v>3.7032981906159801</v>
      </c>
      <c r="AD198" s="42">
        <f t="shared" si="90"/>
        <v>3.5834014932561953</v>
      </c>
      <c r="AE198" s="42">
        <f t="shared" si="90"/>
        <v>12.456303106470347</v>
      </c>
      <c r="AF198" s="42">
        <f t="shared" si="90"/>
        <v>12.640476512526373</v>
      </c>
      <c r="AG198" s="42">
        <f t="shared" si="90"/>
        <v>154.83301312460407</v>
      </c>
      <c r="AH198" s="42">
        <f t="shared" si="90"/>
        <v>23.372203082540228</v>
      </c>
      <c r="AI198" s="42">
        <f t="shared" si="90"/>
        <v>2.5960061432688999</v>
      </c>
      <c r="AJ198" s="42">
        <f t="shared" si="90"/>
        <v>2.6266554050451512</v>
      </c>
      <c r="AK198" s="42">
        <f t="shared" si="90"/>
        <v>8.8178875501752536</v>
      </c>
    </row>
    <row r="199" spans="3:37">
      <c r="C199" s="42">
        <f t="shared" si="51"/>
        <v>1.5249999999999999</v>
      </c>
      <c r="D199" s="42">
        <f t="shared" ref="D199:M199" si="91">D95/$I$176/2220*$E$174*60*24</f>
        <v>1.5995816899099053</v>
      </c>
      <c r="E199" s="42">
        <f t="shared" si="91"/>
        <v>2.9706425062996358</v>
      </c>
      <c r="F199" s="42">
        <f t="shared" si="91"/>
        <v>2.9136605363981052</v>
      </c>
      <c r="G199" s="42">
        <f t="shared" si="91"/>
        <v>7.7144351974138274</v>
      </c>
      <c r="H199" s="42">
        <f t="shared" si="91"/>
        <v>9.863257364089467</v>
      </c>
      <c r="I199" s="42">
        <f t="shared" si="91"/>
        <v>106.29095357043209</v>
      </c>
      <c r="J199" s="42">
        <f t="shared" si="91"/>
        <v>22.766033501134284</v>
      </c>
      <c r="K199" s="42">
        <f t="shared" si="91"/>
        <v>2.350988395024209</v>
      </c>
      <c r="L199" s="42">
        <f t="shared" si="91"/>
        <v>2.4632688637147813</v>
      </c>
      <c r="M199" s="42">
        <f t="shared" si="91"/>
        <v>6.3587151051284003</v>
      </c>
      <c r="P199" s="42">
        <f t="shared" ref="P199:Y199" si="92">P95/$I$176/2220*$E$174*60*24</f>
        <v>0.91720203341819539</v>
      </c>
      <c r="Q199" s="42">
        <f t="shared" si="92"/>
        <v>2.3290179661972648</v>
      </c>
      <c r="R199" s="42">
        <f t="shared" si="92"/>
        <v>2.3599903458024922</v>
      </c>
      <c r="S199" s="42">
        <f t="shared" si="92"/>
        <v>3.389980915483374</v>
      </c>
      <c r="T199" s="42">
        <f t="shared" si="92"/>
        <v>7.0145642165748425</v>
      </c>
      <c r="U199" s="42">
        <f t="shared" si="92"/>
        <v>48.005904953157781</v>
      </c>
      <c r="V199" s="42">
        <f t="shared" si="92"/>
        <v>21.806460979889973</v>
      </c>
      <c r="W199" s="42">
        <f t="shared" si="92"/>
        <v>2.1282557107414126</v>
      </c>
      <c r="X199" s="42">
        <f t="shared" si="92"/>
        <v>2.3195445249159912</v>
      </c>
      <c r="Y199" s="42">
        <f t="shared" si="92"/>
        <v>4.5187044855214262</v>
      </c>
      <c r="AB199" s="42">
        <f t="shared" ref="AB199:AK199" si="93">AB95/$I$176/2220*$E$174*60*24</f>
        <v>2.2819613464016149</v>
      </c>
      <c r="AC199" s="42">
        <f t="shared" si="93"/>
        <v>3.6581029842401764</v>
      </c>
      <c r="AD199" s="42">
        <f t="shared" si="93"/>
        <v>3.4710686262476953</v>
      </c>
      <c r="AE199" s="42">
        <f t="shared" si="93"/>
        <v>12.247798857472009</v>
      </c>
      <c r="AF199" s="42">
        <f t="shared" si="93"/>
        <v>12.457634079238662</v>
      </c>
      <c r="AG199" s="42">
        <f t="shared" si="93"/>
        <v>160.25980080391543</v>
      </c>
      <c r="AH199" s="42">
        <f t="shared" si="93"/>
        <v>23.099940522623129</v>
      </c>
      <c r="AI199" s="42">
        <f t="shared" si="93"/>
        <v>2.5737210793070018</v>
      </c>
      <c r="AJ199" s="42">
        <f t="shared" si="93"/>
        <v>2.6091004556721678</v>
      </c>
      <c r="AK199" s="42">
        <f t="shared" si="93"/>
        <v>9.1256954594374164</v>
      </c>
    </row>
    <row r="200" spans="3:37">
      <c r="C200" s="42">
        <f t="shared" si="51"/>
        <v>1.7249999999999999</v>
      </c>
      <c r="D200" s="42">
        <f t="shared" ref="D200:M200" si="94">D96/$I$176/2220*$E$174*60*24</f>
        <v>1.4732518175872784</v>
      </c>
      <c r="E200" s="42">
        <f t="shared" si="94"/>
        <v>2.9435102953925609</v>
      </c>
      <c r="F200" s="42">
        <f t="shared" si="94"/>
        <v>2.7910247006509152</v>
      </c>
      <c r="G200" s="42">
        <f t="shared" si="94"/>
        <v>7.4408678534731205</v>
      </c>
      <c r="H200" s="42">
        <f t="shared" si="94"/>
        <v>9.6793191513937842</v>
      </c>
      <c r="I200" s="42">
        <f t="shared" si="94"/>
        <v>109.73737872321294</v>
      </c>
      <c r="J200" s="42">
        <f t="shared" si="94"/>
        <v>22.649650216842581</v>
      </c>
      <c r="K200" s="42">
        <f t="shared" si="94"/>
        <v>2.3207858248842399</v>
      </c>
      <c r="L200" s="42">
        <f t="shared" si="94"/>
        <v>2.4417959360946337</v>
      </c>
      <c r="M200" s="42">
        <f t="shared" si="94"/>
        <v>6.4189213187356193</v>
      </c>
      <c r="P200" s="42">
        <f t="shared" ref="P200:Y200" si="95">P96/$I$176/2220*$E$174*60*24</f>
        <v>0.84911357397091658</v>
      </c>
      <c r="Q200" s="42">
        <f t="shared" si="95"/>
        <v>2.3262931277632823</v>
      </c>
      <c r="R200" s="42">
        <f t="shared" si="95"/>
        <v>2.2242842704641124</v>
      </c>
      <c r="S200" s="42">
        <f t="shared" si="95"/>
        <v>3.1905848907056247</v>
      </c>
      <c r="T200" s="42">
        <f t="shared" si="95"/>
        <v>6.8380350210777907</v>
      </c>
      <c r="U200" s="42">
        <f t="shared" si="95"/>
        <v>48.460564886419192</v>
      </c>
      <c r="V200" s="42">
        <f t="shared" si="95"/>
        <v>21.671210528736992</v>
      </c>
      <c r="W200" s="42">
        <f t="shared" si="95"/>
        <v>2.0992506474399115</v>
      </c>
      <c r="X200" s="42">
        <f t="shared" si="95"/>
        <v>2.3030301864157479</v>
      </c>
      <c r="Y200" s="42">
        <f t="shared" si="95"/>
        <v>4.3883180924303895</v>
      </c>
      <c r="AB200" s="42">
        <f t="shared" ref="AB200:AK200" si="96">AB96/$I$176/2220*$E$174*60*24</f>
        <v>2.0973900612036407</v>
      </c>
      <c r="AC200" s="42">
        <f t="shared" si="96"/>
        <v>3.6184932884916607</v>
      </c>
      <c r="AD200" s="42">
        <f t="shared" si="96"/>
        <v>3.3645748323745228</v>
      </c>
      <c r="AE200" s="42">
        <f t="shared" si="96"/>
        <v>11.954433804330561</v>
      </c>
      <c r="AF200" s="42">
        <f t="shared" si="96"/>
        <v>12.200375148470405</v>
      </c>
      <c r="AG200" s="42">
        <f t="shared" si="96"/>
        <v>165.44935186336619</v>
      </c>
      <c r="AH200" s="42">
        <f t="shared" si="96"/>
        <v>22.839580151117733</v>
      </c>
      <c r="AI200" s="42">
        <f t="shared" si="96"/>
        <v>2.5423210023285687</v>
      </c>
      <c r="AJ200" s="42">
        <f t="shared" si="96"/>
        <v>2.5844006777038873</v>
      </c>
      <c r="AK200" s="42">
        <f t="shared" si="96"/>
        <v>9.4200472852346024</v>
      </c>
    </row>
    <row r="201" spans="3:37">
      <c r="C201" s="42">
        <f t="shared" si="51"/>
        <v>2</v>
      </c>
      <c r="D201" s="42">
        <f t="shared" ref="D201:M201" si="97">D97/$I$176/2220*$E$174*60*24</f>
        <v>1.30966150214304</v>
      </c>
      <c r="E201" s="42">
        <f t="shared" si="97"/>
        <v>2.9117389667797742</v>
      </c>
      <c r="F201" s="42">
        <f t="shared" si="97"/>
        <v>2.6315543156668038</v>
      </c>
      <c r="G201" s="42">
        <f t="shared" si="97"/>
        <v>7.0208243441685241</v>
      </c>
      <c r="H201" s="42">
        <f t="shared" si="97"/>
        <v>9.3489828734141032</v>
      </c>
      <c r="I201" s="42">
        <f t="shared" si="97"/>
        <v>114.21896228795406</v>
      </c>
      <c r="J201" s="42">
        <f t="shared" si="97"/>
        <v>22.440915611236264</v>
      </c>
      <c r="K201" s="42">
        <f t="shared" si="97"/>
        <v>2.2665623271576902</v>
      </c>
      <c r="L201" s="42">
        <f t="shared" si="97"/>
        <v>2.4032840217309759</v>
      </c>
      <c r="M201" s="42">
        <f t="shared" si="97"/>
        <v>6.4972108986441963</v>
      </c>
      <c r="P201" s="42">
        <f t="shared" ref="P201:Y201" si="98">P97/$I$176/2220*$E$174*60*24</f>
        <v>0.7612631551080995</v>
      </c>
      <c r="Q201" s="42">
        <f t="shared" si="98"/>
        <v>2.3211227468348059</v>
      </c>
      <c r="R201" s="42">
        <f t="shared" si="98"/>
        <v>2.0478179060687318</v>
      </c>
      <c r="S201" s="42">
        <f t="shared" si="98"/>
        <v>2.9312988456285591</v>
      </c>
      <c r="T201" s="42">
        <f t="shared" si="98"/>
        <v>6.5728119535111436</v>
      </c>
      <c r="U201" s="42">
        <f t="shared" si="98"/>
        <v>49.287755215271488</v>
      </c>
      <c r="V201" s="42">
        <f t="shared" si="98"/>
        <v>21.428637467224693</v>
      </c>
      <c r="W201" s="42">
        <f t="shared" si="98"/>
        <v>2.047228318882846</v>
      </c>
      <c r="X201" s="42">
        <f t="shared" si="98"/>
        <v>2.2733005130459123</v>
      </c>
      <c r="Y201" s="42">
        <f t="shared" si="98"/>
        <v>4.191231087169152</v>
      </c>
      <c r="AB201" s="42">
        <f t="shared" ref="AB201:AK201" si="99">AB97/$I$176/2220*$E$174*60*24</f>
        <v>1.8580598491779763</v>
      </c>
      <c r="AC201" s="42">
        <f t="shared" si="99"/>
        <v>3.5721110506346436</v>
      </c>
      <c r="AD201" s="42">
        <f t="shared" si="99"/>
        <v>3.227412771516001</v>
      </c>
      <c r="AE201" s="42">
        <f t="shared" si="99"/>
        <v>11.428280593937703</v>
      </c>
      <c r="AF201" s="42">
        <f t="shared" si="99"/>
        <v>11.73897863625286</v>
      </c>
      <c r="AG201" s="42">
        <f t="shared" si="99"/>
        <v>172.1976216517445</v>
      </c>
      <c r="AH201" s="42">
        <f t="shared" si="99"/>
        <v>22.501018682313699</v>
      </c>
      <c r="AI201" s="42">
        <f t="shared" si="99"/>
        <v>2.4858963354325381</v>
      </c>
      <c r="AJ201" s="42">
        <f t="shared" si="99"/>
        <v>2.5401013743791117</v>
      </c>
      <c r="AK201" s="42">
        <f t="shared" si="99"/>
        <v>9.8028097844229976</v>
      </c>
    </row>
    <row r="202" spans="3:37">
      <c r="C202" s="42">
        <f t="shared" si="51"/>
        <v>2.25</v>
      </c>
      <c r="D202" s="42">
        <f t="shared" ref="D202:M202" si="100">D98/$I$176/2220*$E$174*60*24</f>
        <v>1.170955094154845</v>
      </c>
      <c r="E202" s="42">
        <f t="shared" si="100"/>
        <v>2.8876498092398371</v>
      </c>
      <c r="F202" s="42">
        <f t="shared" si="100"/>
        <v>2.4957789260895566</v>
      </c>
      <c r="G202" s="42">
        <f t="shared" si="100"/>
        <v>6.6024407656905435</v>
      </c>
      <c r="H202" s="42">
        <f t="shared" si="100"/>
        <v>8.9813205419882536</v>
      </c>
      <c r="I202" s="42">
        <f t="shared" si="100"/>
        <v>118.03464727853333</v>
      </c>
      <c r="J202" s="42">
        <f t="shared" si="100"/>
        <v>22.208974707878173</v>
      </c>
      <c r="K202" s="42">
        <f t="shared" si="100"/>
        <v>2.2062357733707993</v>
      </c>
      <c r="L202" s="42">
        <f t="shared" si="100"/>
        <v>2.3604905032264147</v>
      </c>
      <c r="M202" s="42">
        <f t="shared" si="100"/>
        <v>6.5638677779950676</v>
      </c>
      <c r="P202" s="42">
        <f t="shared" ref="P202:Y202" si="101">P98/$I$176/2220*$E$174*60*24</f>
        <v>0.68704722629359216</v>
      </c>
      <c r="Q202" s="42">
        <f t="shared" si="101"/>
        <v>2.3149918603583499</v>
      </c>
      <c r="R202" s="42">
        <f t="shared" si="101"/>
        <v>1.8975718940869517</v>
      </c>
      <c r="S202" s="42">
        <f t="shared" si="101"/>
        <v>2.7105389610531962</v>
      </c>
      <c r="T202" s="42">
        <f t="shared" si="101"/>
        <v>6.3126830807051508</v>
      </c>
      <c r="U202" s="42">
        <f t="shared" si="101"/>
        <v>50.22290680759491</v>
      </c>
      <c r="V202" s="42">
        <f t="shared" si="101"/>
        <v>21.159096080667954</v>
      </c>
      <c r="W202" s="42">
        <f t="shared" si="101"/>
        <v>1.9894203745802179</v>
      </c>
      <c r="X202" s="42">
        <f t="shared" si="101"/>
        <v>2.24011447244574</v>
      </c>
      <c r="Y202" s="42">
        <f t="shared" si="101"/>
        <v>3.9974129001770113</v>
      </c>
      <c r="AB202" s="42">
        <f t="shared" ref="AB202:AK202" si="102">AB98/$I$176/2220*$E$174*60*24</f>
        <v>1.6548629620161017</v>
      </c>
      <c r="AC202" s="42">
        <f t="shared" si="102"/>
        <v>3.5369438390770287</v>
      </c>
      <c r="AD202" s="42">
        <f t="shared" si="102"/>
        <v>3.11174286178034</v>
      </c>
      <c r="AE202" s="42">
        <f t="shared" si="102"/>
        <v>10.843631725731093</v>
      </c>
      <c r="AF202" s="42">
        <f t="shared" si="102"/>
        <v>11.226285862866556</v>
      </c>
      <c r="AG202" s="42">
        <f t="shared" si="102"/>
        <v>177.94319603899356</v>
      </c>
      <c r="AH202" s="42">
        <f t="shared" si="102"/>
        <v>22.212762556718396</v>
      </c>
      <c r="AI202" s="42">
        <f t="shared" si="102"/>
        <v>2.4230511721613812</v>
      </c>
      <c r="AJ202" s="42">
        <f t="shared" si="102"/>
        <v>2.4908770476248678</v>
      </c>
      <c r="AK202" s="42">
        <f t="shared" si="102"/>
        <v>10.1286993058413</v>
      </c>
    </row>
    <row r="203" spans="3:37">
      <c r="C203" s="42">
        <f t="shared" si="51"/>
        <v>2.5</v>
      </c>
      <c r="D203" s="42">
        <f t="shared" ref="D203:M203" si="103">D99/$I$176/2220*$E$174*60*24</f>
        <v>1.0416316928693794</v>
      </c>
      <c r="E203" s="42">
        <f t="shared" si="103"/>
        <v>2.8673442890098375</v>
      </c>
      <c r="F203" s="42">
        <f t="shared" si="103"/>
        <v>2.3687632390656832</v>
      </c>
      <c r="G203" s="42">
        <f t="shared" si="103"/>
        <v>6.1569800099563583</v>
      </c>
      <c r="H203" s="42">
        <f t="shared" si="103"/>
        <v>8.5601325745512753</v>
      </c>
      <c r="I203" s="42">
        <f t="shared" si="103"/>
        <v>121.60415904391351</v>
      </c>
      <c r="J203" s="42">
        <f t="shared" si="103"/>
        <v>21.943740851884975</v>
      </c>
      <c r="K203" s="42">
        <f t="shared" si="103"/>
        <v>2.1371564762568593</v>
      </c>
      <c r="L203" s="42">
        <f t="shared" si="103"/>
        <v>2.3115543744101901</v>
      </c>
      <c r="M203" s="42">
        <f t="shared" si="103"/>
        <v>6.6262242135168368</v>
      </c>
      <c r="P203" s="42">
        <f t="shared" ref="P203:Y203" si="104">P99/$I$176/2220*$E$174*60*24</f>
        <v>0.61805696853313707</v>
      </c>
      <c r="Q203" s="42">
        <f t="shared" si="104"/>
        <v>2.3074985546649027</v>
      </c>
      <c r="R203" s="42">
        <f t="shared" si="104"/>
        <v>1.7570191732007674</v>
      </c>
      <c r="S203" s="42">
        <f t="shared" si="104"/>
        <v>2.5040216496762384</v>
      </c>
      <c r="T203" s="42">
        <f t="shared" si="104"/>
        <v>6.0380936228848539</v>
      </c>
      <c r="U203" s="42">
        <f t="shared" si="104"/>
        <v>51.312299316567547</v>
      </c>
      <c r="V203" s="42">
        <f t="shared" si="104"/>
        <v>20.850864542930811</v>
      </c>
      <c r="W203" s="42">
        <f t="shared" si="104"/>
        <v>1.9233121670842781</v>
      </c>
      <c r="X203" s="42">
        <f t="shared" si="104"/>
        <v>2.201975851087588</v>
      </c>
      <c r="Y203" s="42">
        <f t="shared" si="104"/>
        <v>3.7929453622512379</v>
      </c>
      <c r="AB203" s="42">
        <f t="shared" ref="AB203:AK203" si="105">AB99/$I$176/2220*$E$174*60*24</f>
        <v>1.4652064172056181</v>
      </c>
      <c r="AC203" s="42">
        <f t="shared" si="105"/>
        <v>3.5073002733138061</v>
      </c>
      <c r="AD203" s="42">
        <f t="shared" si="105"/>
        <v>3.0043725834875072</v>
      </c>
      <c r="AE203" s="42">
        <f t="shared" si="105"/>
        <v>10.175061967351279</v>
      </c>
      <c r="AF203" s="42">
        <f t="shared" si="105"/>
        <v>10.640000825357781</v>
      </c>
      <c r="AG203" s="42">
        <f t="shared" si="105"/>
        <v>183.3180882077105</v>
      </c>
      <c r="AH203" s="42">
        <f t="shared" si="105"/>
        <v>21.943103600516348</v>
      </c>
      <c r="AI203" s="42">
        <f t="shared" si="105"/>
        <v>2.3510007854294401</v>
      </c>
      <c r="AJ203" s="42">
        <f t="shared" si="105"/>
        <v>2.4345870280350912</v>
      </c>
      <c r="AK203" s="42">
        <f t="shared" si="105"/>
        <v>10.433563696845528</v>
      </c>
    </row>
    <row r="204" spans="3:37">
      <c r="C204" s="42">
        <f t="shared" si="51"/>
        <v>2.75</v>
      </c>
      <c r="D204" s="42">
        <f t="shared" ref="D204:M204" si="106">D100/$I$176/2220*$E$174*60*24</f>
        <v>0.92154392173398936</v>
      </c>
      <c r="E204" s="42">
        <f t="shared" si="106"/>
        <v>2.8500656786277911</v>
      </c>
      <c r="F204" s="42">
        <f t="shared" si="106"/>
        <v>2.2505072545951768</v>
      </c>
      <c r="G204" s="42">
        <f t="shared" si="106"/>
        <v>5.6919027282355561</v>
      </c>
      <c r="H204" s="42">
        <f t="shared" si="106"/>
        <v>8.0956998064580823</v>
      </c>
      <c r="I204" s="42">
        <f t="shared" si="106"/>
        <v>124.92749758409504</v>
      </c>
      <c r="J204" s="42">
        <f t="shared" si="106"/>
        <v>21.651872633783647</v>
      </c>
      <c r="K204" s="42">
        <f t="shared" si="106"/>
        <v>2.0610222095035855</v>
      </c>
      <c r="L204" s="42">
        <f t="shared" si="106"/>
        <v>2.2577041573446435</v>
      </c>
      <c r="M204" s="42">
        <f t="shared" si="106"/>
        <v>6.6842802052095447</v>
      </c>
      <c r="P204" s="42">
        <f t="shared" ref="P204:Y204" si="107">P100/$I$176/2220*$E$174*60*24</f>
        <v>0.55414387147951394</v>
      </c>
      <c r="Q204" s="42">
        <f t="shared" si="107"/>
        <v>2.298642829754467</v>
      </c>
      <c r="R204" s="42">
        <f t="shared" si="107"/>
        <v>1.6261597434101838</v>
      </c>
      <c r="S204" s="42">
        <f t="shared" si="107"/>
        <v>2.3117469114976954</v>
      </c>
      <c r="T204" s="42">
        <f t="shared" si="107"/>
        <v>5.7525766481930454</v>
      </c>
      <c r="U204" s="42">
        <f t="shared" si="107"/>
        <v>52.536386731318942</v>
      </c>
      <c r="V204" s="42">
        <f t="shared" si="107"/>
        <v>20.511680884249344</v>
      </c>
      <c r="W204" s="42">
        <f t="shared" si="107"/>
        <v>1.8505623526057873</v>
      </c>
      <c r="X204" s="42">
        <f t="shared" si="107"/>
        <v>2.1597683863111361</v>
      </c>
      <c r="Y204" s="42">
        <f t="shared" si="107"/>
        <v>3.5810232786719229</v>
      </c>
      <c r="AB204" s="42">
        <f t="shared" ref="AB204:AK204" si="108">AB100/$I$176/2220*$E$174*60*24</f>
        <v>1.2889439719884694</v>
      </c>
      <c r="AC204" s="42">
        <f t="shared" si="108"/>
        <v>3.4820756241860957</v>
      </c>
      <c r="AD204" s="42">
        <f t="shared" si="108"/>
        <v>2.9050178261784927</v>
      </c>
      <c r="AE204" s="42">
        <f t="shared" si="108"/>
        <v>9.4393554968328885</v>
      </c>
      <c r="AF204" s="42">
        <f t="shared" si="108"/>
        <v>9.9948419765510543</v>
      </c>
      <c r="AG204" s="42">
        <f t="shared" si="108"/>
        <v>188.32229815789495</v>
      </c>
      <c r="AH204" s="42">
        <f t="shared" si="108"/>
        <v>21.692041813707561</v>
      </c>
      <c r="AI204" s="42">
        <f t="shared" si="108"/>
        <v>2.2714820664013842</v>
      </c>
      <c r="AJ204" s="42">
        <f t="shared" si="108"/>
        <v>2.3726444541768874</v>
      </c>
      <c r="AK204" s="42">
        <f t="shared" si="108"/>
        <v>10.717402957435635</v>
      </c>
    </row>
    <row r="205" spans="3:37">
      <c r="C205" s="42">
        <f t="shared" si="51"/>
        <v>3</v>
      </c>
      <c r="D205" s="42">
        <f t="shared" ref="D205:M205" si="109">D101/$I$176/2220*$E$174*60*24</f>
        <v>0.81054440419604523</v>
      </c>
      <c r="E205" s="42">
        <f t="shared" si="109"/>
        <v>2.8350572506317047</v>
      </c>
      <c r="F205" s="42">
        <f t="shared" si="109"/>
        <v>2.141010972678044</v>
      </c>
      <c r="G205" s="42">
        <f t="shared" si="109"/>
        <v>5.2146695717976792</v>
      </c>
      <c r="H205" s="42">
        <f t="shared" si="109"/>
        <v>7.5983030730634251</v>
      </c>
      <c r="I205" s="42">
        <f t="shared" si="109"/>
        <v>128.00466289907791</v>
      </c>
      <c r="J205" s="42">
        <f t="shared" si="109"/>
        <v>21.340028644101292</v>
      </c>
      <c r="K205" s="42">
        <f t="shared" si="109"/>
        <v>1.9795307467986931</v>
      </c>
      <c r="L205" s="42">
        <f t="shared" si="109"/>
        <v>2.2001683740920952</v>
      </c>
      <c r="M205" s="42">
        <f t="shared" si="109"/>
        <v>6.7380357530731514</v>
      </c>
      <c r="P205" s="42">
        <f t="shared" ref="P205:Y205" si="110">P101/$I$176/2220*$E$174*60*24</f>
        <v>0.49515942478549479</v>
      </c>
      <c r="Q205" s="42">
        <f t="shared" si="110"/>
        <v>2.2884246856270383</v>
      </c>
      <c r="R205" s="42">
        <f t="shared" si="110"/>
        <v>1.5049936047152004</v>
      </c>
      <c r="S205" s="42">
        <f t="shared" si="110"/>
        <v>2.1337147465175628</v>
      </c>
      <c r="T205" s="42">
        <f t="shared" si="110"/>
        <v>5.4596652247723974</v>
      </c>
      <c r="U205" s="42">
        <f t="shared" si="110"/>
        <v>53.875623040978603</v>
      </c>
      <c r="V205" s="42">
        <f t="shared" si="110"/>
        <v>20.149283134859665</v>
      </c>
      <c r="W205" s="42">
        <f t="shared" si="110"/>
        <v>1.7728295873554969</v>
      </c>
      <c r="X205" s="42">
        <f t="shared" si="110"/>
        <v>2.1143758154560515</v>
      </c>
      <c r="Y205" s="42">
        <f t="shared" si="110"/>
        <v>3.3648414547191532</v>
      </c>
      <c r="AB205" s="42">
        <f t="shared" ref="AB205:AK205" si="111">AB101/$I$176/2220*$E$174*60*24</f>
        <v>1.1259293836065916</v>
      </c>
      <c r="AC205" s="42">
        <f t="shared" si="111"/>
        <v>3.4601651625350147</v>
      </c>
      <c r="AD205" s="42">
        <f t="shared" si="111"/>
        <v>2.8133944793942813</v>
      </c>
      <c r="AE205" s="42">
        <f t="shared" si="111"/>
        <v>8.6532964922106288</v>
      </c>
      <c r="AF205" s="42">
        <f t="shared" si="111"/>
        <v>9.3055277692708724</v>
      </c>
      <c r="AG205" s="42">
        <f t="shared" si="111"/>
        <v>192.95582588954775</v>
      </c>
      <c r="AH205" s="42">
        <f t="shared" si="111"/>
        <v>21.459577196291988</v>
      </c>
      <c r="AI205" s="42">
        <f t="shared" si="111"/>
        <v>2.1862319062418933</v>
      </c>
      <c r="AJ205" s="42">
        <f t="shared" si="111"/>
        <v>2.306462464617359</v>
      </c>
      <c r="AK205" s="42">
        <f t="shared" si="111"/>
        <v>10.980217087611702</v>
      </c>
    </row>
    <row r="206" spans="3:37">
      <c r="C206" s="42">
        <f t="shared" si="51"/>
        <v>3.25</v>
      </c>
      <c r="D206" s="42">
        <f t="shared" ref="D206:M206" si="112">D102/$I$176/2220*$E$174*60*24</f>
        <v>0.70848576370289229</v>
      </c>
      <c r="E206" s="42">
        <f t="shared" si="112"/>
        <v>2.8215622775595945</v>
      </c>
      <c r="F206" s="42">
        <f t="shared" si="112"/>
        <v>2.0402743933142813</v>
      </c>
      <c r="G206" s="42">
        <f t="shared" si="112"/>
        <v>4.7327411919123143</v>
      </c>
      <c r="H206" s="42">
        <f t="shared" si="112"/>
        <v>7.0782232097220952</v>
      </c>
      <c r="I206" s="42">
        <f t="shared" si="112"/>
        <v>130.8356549888625</v>
      </c>
      <c r="J206" s="42">
        <f t="shared" si="112"/>
        <v>21.014867473364824</v>
      </c>
      <c r="K206" s="42">
        <f t="shared" si="112"/>
        <v>1.894379861829903</v>
      </c>
      <c r="L206" s="42">
        <f t="shared" si="112"/>
        <v>2.1401755467148886</v>
      </c>
      <c r="M206" s="42">
        <f t="shared" si="112"/>
        <v>6.7874908571076586</v>
      </c>
      <c r="P206" s="42">
        <f t="shared" ref="P206:Y206" si="113">P102/$I$176/2220*$E$174*60*24</f>
        <v>0.44095511810384769</v>
      </c>
      <c r="Q206" s="42">
        <f t="shared" si="113"/>
        <v>2.276844122282621</v>
      </c>
      <c r="R206" s="42">
        <f t="shared" si="113"/>
        <v>1.393520757115813</v>
      </c>
      <c r="S206" s="42">
        <f t="shared" si="113"/>
        <v>1.9699251547358398</v>
      </c>
      <c r="T206" s="42">
        <f t="shared" si="113"/>
        <v>5.1628924207657034</v>
      </c>
      <c r="U206" s="42">
        <f t="shared" si="113"/>
        <v>55.310462234675711</v>
      </c>
      <c r="V206" s="42">
        <f t="shared" si="113"/>
        <v>19.771409324997801</v>
      </c>
      <c r="W206" s="42">
        <f t="shared" si="113"/>
        <v>1.6917725275441773</v>
      </c>
      <c r="X206" s="42">
        <f t="shared" si="113"/>
        <v>2.0666818758620087</v>
      </c>
      <c r="Y206" s="42">
        <f t="shared" si="113"/>
        <v>3.147594695673015</v>
      </c>
      <c r="AB206" s="42">
        <f t="shared" ref="AB206:AK206" si="114">AB102/$I$176/2220*$E$174*60*24</f>
        <v>0.97601640930193267</v>
      </c>
      <c r="AC206" s="42">
        <f t="shared" si="114"/>
        <v>3.4404641592016914</v>
      </c>
      <c r="AD206" s="42">
        <f t="shared" si="114"/>
        <v>2.7292184326758675</v>
      </c>
      <c r="AE206" s="42">
        <f t="shared" si="114"/>
        <v>7.8336691315190361</v>
      </c>
      <c r="AF206" s="42">
        <f t="shared" si="114"/>
        <v>8.5867766563417156</v>
      </c>
      <c r="AG206" s="42">
        <f t="shared" si="114"/>
        <v>197.21867140266767</v>
      </c>
      <c r="AH206" s="42">
        <f t="shared" si="114"/>
        <v>21.245709748269686</v>
      </c>
      <c r="AI206" s="42">
        <f t="shared" si="114"/>
        <v>2.0969871961156326</v>
      </c>
      <c r="AJ206" s="42">
        <f t="shared" si="114"/>
        <v>2.2374541979236149</v>
      </c>
      <c r="AK206" s="42">
        <f t="shared" si="114"/>
        <v>11.222006087373648</v>
      </c>
    </row>
    <row r="207" spans="3:37">
      <c r="C207" s="42">
        <f t="shared" si="51"/>
        <v>3.5</v>
      </c>
      <c r="D207" s="42">
        <f t="shared" ref="D207:M207" si="115">D103/$I$176/2220*$E$174*60*24</f>
        <v>0.61522062370188868</v>
      </c>
      <c r="E207" s="42">
        <f t="shared" si="115"/>
        <v>2.8088240319494693</v>
      </c>
      <c r="F207" s="42">
        <f t="shared" si="115"/>
        <v>1.9482975165038885</v>
      </c>
      <c r="G207" s="42">
        <f t="shared" si="115"/>
        <v>4.253578239849042</v>
      </c>
      <c r="H207" s="42">
        <f t="shared" si="115"/>
        <v>6.5457410517889656</v>
      </c>
      <c r="I207" s="42">
        <f t="shared" si="115"/>
        <v>133.42047385344802</v>
      </c>
      <c r="J207" s="42">
        <f t="shared" si="115"/>
        <v>20.68304771210137</v>
      </c>
      <c r="K207" s="42">
        <f t="shared" si="115"/>
        <v>1.8072673282849288</v>
      </c>
      <c r="L207" s="42">
        <f t="shared" si="115"/>
        <v>2.0789541972753467</v>
      </c>
      <c r="M207" s="42">
        <f t="shared" si="115"/>
        <v>6.8326455173131038</v>
      </c>
      <c r="P207" s="42">
        <f t="shared" ref="P207:Y207" si="116">P103/$I$176/2220*$E$174*60*24</f>
        <v>0.39138244108735343</v>
      </c>
      <c r="Q207" s="42">
        <f t="shared" si="116"/>
        <v>2.2639011397212108</v>
      </c>
      <c r="R207" s="42">
        <f t="shared" si="116"/>
        <v>1.2917412006120224</v>
      </c>
      <c r="S207" s="42">
        <f t="shared" si="116"/>
        <v>1.8203781361525273</v>
      </c>
      <c r="T207" s="42">
        <f t="shared" si="116"/>
        <v>4.8657913043157119</v>
      </c>
      <c r="U207" s="42">
        <f t="shared" si="116"/>
        <v>56.821358301540613</v>
      </c>
      <c r="V207" s="42">
        <f t="shared" si="116"/>
        <v>19.385797484899907</v>
      </c>
      <c r="W207" s="42">
        <f t="shared" si="116"/>
        <v>1.6090498293825801</v>
      </c>
      <c r="X207" s="42">
        <f t="shared" si="116"/>
        <v>2.0175703048686793</v>
      </c>
      <c r="Y207" s="42">
        <f t="shared" si="116"/>
        <v>2.9324778068136088</v>
      </c>
      <c r="AB207" s="42">
        <f t="shared" ref="AB207:AK207" si="117">AB103/$I$176/2220*$E$174*60*24</f>
        <v>0.83905880631642416</v>
      </c>
      <c r="AC207" s="42">
        <f t="shared" si="117"/>
        <v>3.4218678850272477</v>
      </c>
      <c r="AD207" s="42">
        <f t="shared" si="117"/>
        <v>2.6522055755642349</v>
      </c>
      <c r="AE207" s="42">
        <f t="shared" si="117"/>
        <v>6.9972575927928622</v>
      </c>
      <c r="AF207" s="42">
        <f t="shared" si="117"/>
        <v>7.8533070905880482</v>
      </c>
      <c r="AG207" s="42">
        <f t="shared" si="117"/>
        <v>201.11083469725588</v>
      </c>
      <c r="AH207" s="42">
        <f t="shared" si="117"/>
        <v>21.050439469640597</v>
      </c>
      <c r="AI207" s="42">
        <f t="shared" si="117"/>
        <v>2.0054848271872774</v>
      </c>
      <c r="AJ207" s="42">
        <f t="shared" si="117"/>
        <v>2.1670327926627633</v>
      </c>
      <c r="AK207" s="42">
        <f t="shared" si="117"/>
        <v>11.442769956721516</v>
      </c>
    </row>
    <row r="208" spans="3:37">
      <c r="C208" s="42">
        <f t="shared" si="51"/>
        <v>3.75</v>
      </c>
      <c r="D208" s="42">
        <f t="shared" ref="D208:M208" si="118">D104/$I$176/2220*$E$174*60*24</f>
        <v>0.53060160764039654</v>
      </c>
      <c r="E208" s="42">
        <f t="shared" si="118"/>
        <v>2.7960857863393476</v>
      </c>
      <c r="F208" s="42">
        <f t="shared" si="118"/>
        <v>1.8650803422468658</v>
      </c>
      <c r="G208" s="42">
        <f t="shared" si="118"/>
        <v>3.7846413668774748</v>
      </c>
      <c r="H208" s="42">
        <f t="shared" si="118"/>
        <v>6.0111374346187905</v>
      </c>
      <c r="I208" s="42">
        <f t="shared" si="118"/>
        <v>135.75911949283491</v>
      </c>
      <c r="J208" s="42">
        <f t="shared" si="118"/>
        <v>20.351227950837909</v>
      </c>
      <c r="K208" s="42">
        <f t="shared" si="118"/>
        <v>1.7198909198514878</v>
      </c>
      <c r="L208" s="42">
        <f t="shared" si="118"/>
        <v>2.0177328478358043</v>
      </c>
      <c r="M208" s="42">
        <f t="shared" si="118"/>
        <v>6.8734997336894459</v>
      </c>
      <c r="P208" s="42">
        <f t="shared" ref="P208:Y208" si="119">P104/$I$176/2220*$E$174*60*24</f>
        <v>0.34629288338877801</v>
      </c>
      <c r="Q208" s="42">
        <f t="shared" si="119"/>
        <v>2.249595737942812</v>
      </c>
      <c r="R208" s="42">
        <f t="shared" si="119"/>
        <v>1.1996549352038357</v>
      </c>
      <c r="S208" s="42">
        <f t="shared" si="119"/>
        <v>1.6850736907676285</v>
      </c>
      <c r="T208" s="42">
        <f t="shared" si="119"/>
        <v>4.5718949435651792</v>
      </c>
      <c r="U208" s="42">
        <f t="shared" si="119"/>
        <v>58.388765230702433</v>
      </c>
      <c r="V208" s="42">
        <f t="shared" si="119"/>
        <v>19.00018564480197</v>
      </c>
      <c r="W208" s="42">
        <f t="shared" si="119"/>
        <v>1.5263201490814704</v>
      </c>
      <c r="X208" s="42">
        <f t="shared" si="119"/>
        <v>1.9679248398157354</v>
      </c>
      <c r="Y208" s="42">
        <f t="shared" si="119"/>
        <v>2.722685593421017</v>
      </c>
      <c r="AB208" s="42">
        <f t="shared" ref="AB208:AK208" si="120">AB104/$I$176/2220*$E$174*60*24</f>
        <v>0.71491033189201425</v>
      </c>
      <c r="AC208" s="42">
        <f t="shared" si="120"/>
        <v>3.4032716108527992</v>
      </c>
      <c r="AD208" s="42">
        <f t="shared" si="120"/>
        <v>2.5820717976003751</v>
      </c>
      <c r="AE208" s="42">
        <f t="shared" si="120"/>
        <v>6.1608460540666456</v>
      </c>
      <c r="AF208" s="42">
        <f t="shared" si="120"/>
        <v>7.119837524834379</v>
      </c>
      <c r="AG208" s="42">
        <f t="shared" si="120"/>
        <v>204.63231577331163</v>
      </c>
      <c r="AH208" s="42">
        <f t="shared" si="120"/>
        <v>20.873766360404808</v>
      </c>
      <c r="AI208" s="42">
        <f t="shared" si="120"/>
        <v>1.9134616906215021</v>
      </c>
      <c r="AJ208" s="42">
        <f t="shared" si="120"/>
        <v>2.0966113874019112</v>
      </c>
      <c r="AK208" s="42">
        <f t="shared" si="120"/>
        <v>11.642508695655307</v>
      </c>
    </row>
    <row r="209" spans="3:37">
      <c r="C209" s="42">
        <f t="shared" si="51"/>
        <v>4</v>
      </c>
      <c r="D209" s="42">
        <f t="shared" ref="D209:M209" si="121">D105/$I$176/2220*$E$174*60*24</f>
        <v>0.45448133896576937</v>
      </c>
      <c r="E209" s="42">
        <f t="shared" si="121"/>
        <v>2.7825908132672383</v>
      </c>
      <c r="F209" s="42">
        <f t="shared" si="121"/>
        <v>1.7906228705432174</v>
      </c>
      <c r="G209" s="42">
        <f t="shared" si="121"/>
        <v>3.3333912242671557</v>
      </c>
      <c r="H209" s="42">
        <f t="shared" si="121"/>
        <v>5.4846931935664429</v>
      </c>
      <c r="I209" s="42">
        <f t="shared" si="121"/>
        <v>137.85159190702359</v>
      </c>
      <c r="J209" s="42">
        <f t="shared" si="121"/>
        <v>20.02606678010148</v>
      </c>
      <c r="K209" s="42">
        <f t="shared" si="121"/>
        <v>1.6339484102172948</v>
      </c>
      <c r="L209" s="42">
        <f t="shared" si="121"/>
        <v>1.9577400204585977</v>
      </c>
      <c r="M209" s="42">
        <f t="shared" si="121"/>
        <v>6.9100535062366895</v>
      </c>
      <c r="P209" s="42">
        <f t="shared" ref="P209:Y209" si="122">P105/$I$176/2220*$E$174*60*24</f>
        <v>0.30553793466089613</v>
      </c>
      <c r="Q209" s="42">
        <f t="shared" si="122"/>
        <v>2.2339279169474251</v>
      </c>
      <c r="R209" s="42">
        <f t="shared" si="122"/>
        <v>1.1172619608912451</v>
      </c>
      <c r="S209" s="42">
        <f t="shared" si="122"/>
        <v>1.5640118185811365</v>
      </c>
      <c r="T209" s="42">
        <f t="shared" si="122"/>
        <v>4.2847364066568163</v>
      </c>
      <c r="U209" s="42">
        <f t="shared" si="122"/>
        <v>59.993137011290713</v>
      </c>
      <c r="V209" s="42">
        <f t="shared" si="122"/>
        <v>18.622311834940106</v>
      </c>
      <c r="W209" s="42">
        <f t="shared" si="122"/>
        <v>1.4452421428516091</v>
      </c>
      <c r="X209" s="42">
        <f t="shared" si="122"/>
        <v>1.918629218042851</v>
      </c>
      <c r="Y209" s="42">
        <f t="shared" si="122"/>
        <v>2.5214128607753348</v>
      </c>
      <c r="AB209" s="42">
        <f t="shared" ref="AB209:AK209" si="123">AB105/$I$176/2220*$E$174*60*24</f>
        <v>0.60342474327064288</v>
      </c>
      <c r="AC209" s="42">
        <f t="shared" si="123"/>
        <v>3.3835706075194754</v>
      </c>
      <c r="AD209" s="42">
        <f t="shared" si="123"/>
        <v>2.5185329883252763</v>
      </c>
      <c r="AE209" s="42">
        <f t="shared" si="123"/>
        <v>5.3412186933750965</v>
      </c>
      <c r="AF209" s="42">
        <f t="shared" si="123"/>
        <v>6.4010864119052187</v>
      </c>
      <c r="AG209" s="42">
        <f t="shared" si="123"/>
        <v>207.78311463083529</v>
      </c>
      <c r="AH209" s="42">
        <f t="shared" si="123"/>
        <v>20.715690420562204</v>
      </c>
      <c r="AI209" s="42">
        <f t="shared" si="123"/>
        <v>1.8226546775829795</v>
      </c>
      <c r="AJ209" s="42">
        <f t="shared" si="123"/>
        <v>2.0276031207081715</v>
      </c>
      <c r="AK209" s="42">
        <f t="shared" si="123"/>
        <v>11.82122230417502</v>
      </c>
    </row>
    <row r="210" spans="3:37">
      <c r="C210" s="42">
        <f t="shared" si="51"/>
        <v>4.25</v>
      </c>
      <c r="D210" s="42">
        <f t="shared" ref="D210:M210" si="124">D106/$I$176/2220*$E$174*60*24</f>
        <v>0.38671244112536429</v>
      </c>
      <c r="E210" s="42">
        <f t="shared" si="124"/>
        <v>2.7675823852711519</v>
      </c>
      <c r="F210" s="42">
        <f t="shared" si="124"/>
        <v>1.7249251013929356</v>
      </c>
      <c r="G210" s="42">
        <f t="shared" si="124"/>
        <v>2.9072884632876717</v>
      </c>
      <c r="H210" s="42">
        <f t="shared" si="124"/>
        <v>4.9766891639866717</v>
      </c>
      <c r="I210" s="42">
        <f t="shared" si="124"/>
        <v>139.69789109601348</v>
      </c>
      <c r="J210" s="42">
        <f t="shared" si="124"/>
        <v>19.714222790419086</v>
      </c>
      <c r="K210" s="42">
        <f t="shared" si="124"/>
        <v>1.5511375730700654</v>
      </c>
      <c r="L210" s="42">
        <f t="shared" si="124"/>
        <v>1.9002042372060532</v>
      </c>
      <c r="M210" s="42">
        <f t="shared" si="124"/>
        <v>6.9423068349548682</v>
      </c>
      <c r="P210" s="42">
        <f t="shared" ref="P210:Y210" si="125">P106/$I$176/2220*$E$174*60*24</f>
        <v>0.268969084556481</v>
      </c>
      <c r="Q210" s="42">
        <f t="shared" si="125"/>
        <v>2.2168976767350457</v>
      </c>
      <c r="R210" s="42">
        <f t="shared" si="125"/>
        <v>1.0445622776742554</v>
      </c>
      <c r="S210" s="42">
        <f t="shared" si="125"/>
        <v>1.4571925195930542</v>
      </c>
      <c r="T210" s="42">
        <f t="shared" si="125"/>
        <v>4.0078487617333893</v>
      </c>
      <c r="U210" s="42">
        <f t="shared" si="125"/>
        <v>61.6149276324346</v>
      </c>
      <c r="V210" s="42">
        <f t="shared" si="125"/>
        <v>18.25991408555042</v>
      </c>
      <c r="W210" s="42">
        <f t="shared" si="125"/>
        <v>1.3674744669037526</v>
      </c>
      <c r="X210" s="42">
        <f t="shared" si="125"/>
        <v>1.8705671768896901</v>
      </c>
      <c r="Y210" s="42">
        <f t="shared" si="125"/>
        <v>2.3318544141566488</v>
      </c>
      <c r="AB210" s="42">
        <f t="shared" ref="AB210:AK210" si="126">AB106/$I$176/2220*$E$174*60*24</f>
        <v>0.50445579769424564</v>
      </c>
      <c r="AC210" s="42">
        <f t="shared" si="126"/>
        <v>3.3616601458683992</v>
      </c>
      <c r="AD210" s="42">
        <f t="shared" si="126"/>
        <v>2.4613050372799314</v>
      </c>
      <c r="AE210" s="42">
        <f t="shared" si="126"/>
        <v>4.5551596887527932</v>
      </c>
      <c r="AF210" s="42">
        <f t="shared" si="126"/>
        <v>5.7117722046250421</v>
      </c>
      <c r="AG210" s="42">
        <f t="shared" si="126"/>
        <v>210.56323126982693</v>
      </c>
      <c r="AH210" s="42">
        <f t="shared" si="126"/>
        <v>20.576211650112889</v>
      </c>
      <c r="AI210" s="42">
        <f t="shared" si="126"/>
        <v>1.7348006792363779</v>
      </c>
      <c r="AJ210" s="42">
        <f t="shared" si="126"/>
        <v>1.9614211311486391</v>
      </c>
      <c r="AK210" s="42">
        <f t="shared" si="126"/>
        <v>11.97891078228065</v>
      </c>
    </row>
    <row r="211" spans="3:37">
      <c r="C211" s="42">
        <f t="shared" si="51"/>
        <v>4.5</v>
      </c>
      <c r="D211" s="42">
        <f t="shared" ref="D211:M211" si="127">D107/$I$176/2220*$E$174*60*24</f>
        <v>0.32714753756653758</v>
      </c>
      <c r="E211" s="42">
        <f t="shared" si="127"/>
        <v>2.750303774889101</v>
      </c>
      <c r="F211" s="42">
        <f t="shared" si="127"/>
        <v>1.6679870347960279</v>
      </c>
      <c r="G211" s="42">
        <f t="shared" si="127"/>
        <v>2.5137937352085973</v>
      </c>
      <c r="H211" s="42">
        <f t="shared" si="127"/>
        <v>4.4974061812343145</v>
      </c>
      <c r="I211" s="42">
        <f t="shared" si="127"/>
        <v>141.29801705980438</v>
      </c>
      <c r="J211" s="42">
        <f t="shared" si="127"/>
        <v>19.422354572317754</v>
      </c>
      <c r="K211" s="42">
        <f t="shared" si="127"/>
        <v>1.4731561820975183</v>
      </c>
      <c r="L211" s="42">
        <f t="shared" si="127"/>
        <v>1.8463540201405033</v>
      </c>
      <c r="M211" s="42">
        <f t="shared" si="127"/>
        <v>6.9702597198439467</v>
      </c>
      <c r="P211" s="42">
        <f t="shared" ref="P211:Y211" si="128">P107/$I$176/2220*$E$174*60*24</f>
        <v>0.23643782272830455</v>
      </c>
      <c r="Q211" s="42">
        <f t="shared" si="128"/>
        <v>2.1985050173056768</v>
      </c>
      <c r="R211" s="42">
        <f t="shared" si="128"/>
        <v>0.98155588555286155</v>
      </c>
      <c r="S211" s="42">
        <f t="shared" si="128"/>
        <v>1.3646157938033858</v>
      </c>
      <c r="T211" s="42">
        <f t="shared" si="128"/>
        <v>3.7447650769376608</v>
      </c>
      <c r="U211" s="42">
        <f t="shared" si="128"/>
        <v>63.234591083264462</v>
      </c>
      <c r="V211" s="42">
        <f t="shared" si="128"/>
        <v>17.920730426868957</v>
      </c>
      <c r="W211" s="42">
        <f t="shared" si="128"/>
        <v>1.2946757774486664</v>
      </c>
      <c r="X211" s="42">
        <f t="shared" si="128"/>
        <v>1.8246224536959315</v>
      </c>
      <c r="Y211" s="42">
        <f t="shared" si="128"/>
        <v>2.15720505884505</v>
      </c>
      <c r="AB211" s="42">
        <f t="shared" ref="AB211:AK211" si="129">AB107/$I$176/2220*$E$174*60*24</f>
        <v>0.41785725240477051</v>
      </c>
      <c r="AC211" s="42">
        <f t="shared" si="129"/>
        <v>3.336435496740684</v>
      </c>
      <c r="AD211" s="42">
        <f t="shared" si="129"/>
        <v>2.410103834005326</v>
      </c>
      <c r="AE211" s="42">
        <f t="shared" si="129"/>
        <v>3.8194532182344356</v>
      </c>
      <c r="AF211" s="42">
        <f t="shared" si="129"/>
        <v>5.0666133558183111</v>
      </c>
      <c r="AG211" s="42">
        <f t="shared" si="129"/>
        <v>212.97266569028605</v>
      </c>
      <c r="AH211" s="42">
        <f t="shared" si="129"/>
        <v>20.455330049056762</v>
      </c>
      <c r="AI211" s="42">
        <f t="shared" si="129"/>
        <v>1.65163658674637</v>
      </c>
      <c r="AJ211" s="42">
        <f t="shared" si="129"/>
        <v>1.8994785572904349</v>
      </c>
      <c r="AK211" s="42">
        <f t="shared" si="129"/>
        <v>12.115574129972202</v>
      </c>
    </row>
    <row r="212" spans="3:37">
      <c r="C212" s="42">
        <f t="shared" si="51"/>
        <v>4.75</v>
      </c>
      <c r="D212" s="42">
        <f t="shared" ref="D212:M212" si="130">D108/$I$176/2220*$E$174*60*24</f>
        <v>0.27563925173664638</v>
      </c>
      <c r="E212" s="42">
        <f t="shared" si="130"/>
        <v>2.7299982546591055</v>
      </c>
      <c r="F212" s="42">
        <f t="shared" si="130"/>
        <v>1.6198086707524901</v>
      </c>
      <c r="G212" s="42">
        <f t="shared" si="130"/>
        <v>2.1603676912995109</v>
      </c>
      <c r="H212" s="42">
        <f t="shared" si="130"/>
        <v>4.057125080664199</v>
      </c>
      <c r="I212" s="42">
        <f t="shared" si="130"/>
        <v>142.65196979839703</v>
      </c>
      <c r="J212" s="42">
        <f t="shared" si="130"/>
        <v>19.15712071632456</v>
      </c>
      <c r="K212" s="42">
        <f t="shared" si="130"/>
        <v>1.401702010987371</v>
      </c>
      <c r="L212" s="42">
        <f t="shared" si="130"/>
        <v>1.797417891324282</v>
      </c>
      <c r="M212" s="42">
        <f t="shared" si="130"/>
        <v>6.9939121609039256</v>
      </c>
      <c r="P212" s="42">
        <f t="shared" ref="P212:Y212" si="131">P108/$I$176/2220*$E$174*60*24</f>
        <v>0.20779563882914015</v>
      </c>
      <c r="Q212" s="42">
        <f t="shared" si="131"/>
        <v>2.1787499386593154</v>
      </c>
      <c r="R212" s="42">
        <f t="shared" si="131"/>
        <v>0.92824278452706799</v>
      </c>
      <c r="S212" s="42">
        <f t="shared" si="131"/>
        <v>1.2862816412121285</v>
      </c>
      <c r="T212" s="42">
        <f t="shared" si="131"/>
        <v>3.4990184204123751</v>
      </c>
      <c r="U212" s="42">
        <f t="shared" si="131"/>
        <v>64.832581352909415</v>
      </c>
      <c r="V212" s="42">
        <f t="shared" si="131"/>
        <v>17.612498889131857</v>
      </c>
      <c r="W212" s="42">
        <f t="shared" si="131"/>
        <v>1.2285047306971066</v>
      </c>
      <c r="X212" s="42">
        <f t="shared" si="131"/>
        <v>1.7816787858012466</v>
      </c>
      <c r="Y212" s="42">
        <f t="shared" si="131"/>
        <v>2.0006596001206303</v>
      </c>
      <c r="AB212" s="42">
        <f t="shared" ref="AB212:AK212" si="132">AB108/$I$176/2220*$E$174*60*24</f>
        <v>0.34348286464415234</v>
      </c>
      <c r="AC212" s="42">
        <f t="shared" si="132"/>
        <v>3.3067919309774614</v>
      </c>
      <c r="AD212" s="42">
        <f t="shared" si="132"/>
        <v>2.3646452680424463</v>
      </c>
      <c r="AE212" s="42">
        <f t="shared" si="132"/>
        <v>3.1508834598546285</v>
      </c>
      <c r="AF212" s="42">
        <f t="shared" si="132"/>
        <v>4.4803283183095379</v>
      </c>
      <c r="AG212" s="42">
        <f t="shared" si="132"/>
        <v>215.01141789221307</v>
      </c>
      <c r="AH212" s="42">
        <f t="shared" si="132"/>
        <v>20.353045617393931</v>
      </c>
      <c r="AI212" s="42">
        <f t="shared" si="132"/>
        <v>1.5748992912776316</v>
      </c>
      <c r="AJ212" s="42">
        <f t="shared" si="132"/>
        <v>1.8431885377006592</v>
      </c>
      <c r="AK212" s="42">
        <f t="shared" si="132"/>
        <v>12.231212347249677</v>
      </c>
    </row>
    <row r="213" spans="3:37">
      <c r="C213" s="42">
        <f t="shared" si="51"/>
        <v>5</v>
      </c>
      <c r="D213" s="42">
        <f t="shared" ref="D213:M213" si="133">D109/$I$176/2220*$E$174*60*24</f>
        <v>0.23204020708304773</v>
      </c>
      <c r="E213" s="42">
        <f t="shared" si="133"/>
        <v>2.7059090971191688</v>
      </c>
      <c r="F213" s="42">
        <f t="shared" si="133"/>
        <v>1.5803900092623224</v>
      </c>
      <c r="G213" s="42">
        <f t="shared" si="133"/>
        <v>1.8544709828299952</v>
      </c>
      <c r="H213" s="42">
        <f t="shared" si="133"/>
        <v>3.6661266976310998</v>
      </c>
      <c r="I213" s="42">
        <f t="shared" si="133"/>
        <v>143.75974931179101</v>
      </c>
      <c r="J213" s="42">
        <f t="shared" si="133"/>
        <v>18.925179812966459</v>
      </c>
      <c r="K213" s="42">
        <f t="shared" si="133"/>
        <v>1.338472833427337</v>
      </c>
      <c r="L213" s="42">
        <f t="shared" si="133"/>
        <v>1.7546243728197175</v>
      </c>
      <c r="M213" s="42">
        <f t="shared" si="133"/>
        <v>7.0132641581348416</v>
      </c>
      <c r="P213" s="42">
        <f t="shared" ref="P213:Y213" si="134">P109/$I$176/2220*$E$174*60*24</f>
        <v>0.18289402251175985</v>
      </c>
      <c r="Q213" s="42">
        <f t="shared" si="134"/>
        <v>2.1576324407959655</v>
      </c>
      <c r="R213" s="42">
        <f t="shared" si="134"/>
        <v>0.88462297459687056</v>
      </c>
      <c r="S213" s="42">
        <f t="shared" si="134"/>
        <v>1.2221900618192805</v>
      </c>
      <c r="T213" s="42">
        <f t="shared" si="134"/>
        <v>3.2741418603002757</v>
      </c>
      <c r="U213" s="42">
        <f t="shared" si="134"/>
        <v>66.389352430499017</v>
      </c>
      <c r="V213" s="42">
        <f t="shared" si="134"/>
        <v>17.342957502575075</v>
      </c>
      <c r="W213" s="42">
        <f t="shared" si="134"/>
        <v>1.170619982859834</v>
      </c>
      <c r="X213" s="42">
        <f t="shared" si="134"/>
        <v>1.7426199105453106</v>
      </c>
      <c r="Y213" s="42">
        <f t="shared" si="134"/>
        <v>1.8654128432634796</v>
      </c>
      <c r="AB213" s="42">
        <f t="shared" ref="AB213:AK213" si="135">AB109/$I$176/2220*$E$174*60*24</f>
        <v>0.28118639165433446</v>
      </c>
      <c r="AC213" s="42">
        <f t="shared" si="135"/>
        <v>3.2716247194198464</v>
      </c>
      <c r="AD213" s="42">
        <f t="shared" si="135"/>
        <v>2.324645228932293</v>
      </c>
      <c r="AE213" s="42">
        <f t="shared" si="135"/>
        <v>2.5662345916480169</v>
      </c>
      <c r="AF213" s="42">
        <f t="shared" si="135"/>
        <v>3.967635544923211</v>
      </c>
      <c r="AG213" s="42">
        <f t="shared" si="135"/>
        <v>216.67948787560798</v>
      </c>
      <c r="AH213" s="42">
        <f t="shared" si="135"/>
        <v>20.269358355124325</v>
      </c>
      <c r="AI213" s="42">
        <f t="shared" si="135"/>
        <v>1.5063256839948354</v>
      </c>
      <c r="AJ213" s="42">
        <f t="shared" si="135"/>
        <v>1.7939642109464189</v>
      </c>
      <c r="AK213" s="42">
        <f t="shared" si="135"/>
        <v>12.325825434113032</v>
      </c>
    </row>
    <row r="214" spans="3:37">
      <c r="C214" s="42">
        <f t="shared" si="51"/>
        <v>5.25</v>
      </c>
      <c r="D214" s="42">
        <f t="shared" ref="D214:M214" si="136">D110/$I$176/2220*$E$174*60*24</f>
        <v>0.19620302705309778</v>
      </c>
      <c r="E214" s="42">
        <f t="shared" si="136"/>
        <v>2.6772795748073079</v>
      </c>
      <c r="F214" s="42">
        <f t="shared" si="136"/>
        <v>1.5497310503255246</v>
      </c>
      <c r="G214" s="42">
        <f t="shared" si="136"/>
        <v>1.6035642610696288</v>
      </c>
      <c r="H214" s="42">
        <f t="shared" si="136"/>
        <v>3.3346918674898665</v>
      </c>
      <c r="I214" s="42">
        <f t="shared" si="136"/>
        <v>144.62135559998592</v>
      </c>
      <c r="J214" s="42">
        <f t="shared" si="136"/>
        <v>18.733190452770572</v>
      </c>
      <c r="K214" s="42">
        <f t="shared" si="136"/>
        <v>1.2851664231051334</v>
      </c>
      <c r="L214" s="42">
        <f t="shared" si="136"/>
        <v>1.7192019866891481</v>
      </c>
      <c r="M214" s="42">
        <f t="shared" si="136"/>
        <v>7.0283157115366164</v>
      </c>
      <c r="P214" s="42">
        <f t="shared" ref="P214:Y214" si="137">P110/$I$176/2220*$E$174*60*24</f>
        <v>0.16158446342893687</v>
      </c>
      <c r="Q214" s="42">
        <f t="shared" si="137"/>
        <v>2.1351525237156235</v>
      </c>
      <c r="R214" s="42">
        <f t="shared" si="137"/>
        <v>0.85069645576227781</v>
      </c>
      <c r="S214" s="42">
        <f t="shared" si="137"/>
        <v>1.172341055624843</v>
      </c>
      <c r="T214" s="42">
        <f t="shared" si="137"/>
        <v>3.073668464744113</v>
      </c>
      <c r="U214" s="42">
        <f t="shared" si="137"/>
        <v>67.885358305162413</v>
      </c>
      <c r="V214" s="42">
        <f t="shared" si="137"/>
        <v>17.119844297434806</v>
      </c>
      <c r="W214" s="42">
        <f t="shared" si="137"/>
        <v>1.1226801901476138</v>
      </c>
      <c r="X214" s="42">
        <f t="shared" si="137"/>
        <v>1.708329565267787</v>
      </c>
      <c r="Y214" s="42">
        <f t="shared" si="137"/>
        <v>1.7546595935536855</v>
      </c>
      <c r="AB214" s="42">
        <f t="shared" ref="AB214:AK214" si="138">AB110/$I$176/2220*$E$174*60*24</f>
        <v>0.23082159067725794</v>
      </c>
      <c r="AC214" s="42">
        <f t="shared" si="138"/>
        <v>3.2298291329089643</v>
      </c>
      <c r="AD214" s="42">
        <f t="shared" si="138"/>
        <v>2.2898196062158402</v>
      </c>
      <c r="AE214" s="42">
        <f t="shared" si="138"/>
        <v>2.082290791649247</v>
      </c>
      <c r="AF214" s="42">
        <f t="shared" si="138"/>
        <v>3.5432534884838076</v>
      </c>
      <c r="AG214" s="42">
        <f t="shared" si="138"/>
        <v>217.97687564047089</v>
      </c>
      <c r="AH214" s="42">
        <f t="shared" si="138"/>
        <v>20.204268262247979</v>
      </c>
      <c r="AI214" s="42">
        <f t="shared" si="138"/>
        <v>1.4476526560626535</v>
      </c>
      <c r="AJ214" s="42">
        <f t="shared" si="138"/>
        <v>1.7532187155948227</v>
      </c>
      <c r="AK214" s="42">
        <f t="shared" si="138"/>
        <v>12.39941339056235</v>
      </c>
    </row>
    <row r="215" spans="3:37">
      <c r="C215" s="42">
        <f t="shared" si="51"/>
        <v>5.5</v>
      </c>
      <c r="D215" s="42">
        <f t="shared" ref="D215:M215" si="139">D111/$I$176/2220*$E$174*60*24</f>
        <v>0.16798033509415294</v>
      </c>
      <c r="E215" s="42">
        <f t="shared" si="139"/>
        <v>2.6433529602615335</v>
      </c>
      <c r="F215" s="42">
        <f t="shared" si="139"/>
        <v>1.5278317939420978</v>
      </c>
      <c r="G215" s="42">
        <f t="shared" si="139"/>
        <v>1.4151081772879808</v>
      </c>
      <c r="H215" s="42">
        <f t="shared" si="139"/>
        <v>3.073101425595298</v>
      </c>
      <c r="I215" s="42">
        <f t="shared" si="139"/>
        <v>145.23678866298258</v>
      </c>
      <c r="J215" s="42">
        <f t="shared" si="139"/>
        <v>18.58781122626381</v>
      </c>
      <c r="K215" s="42">
        <f t="shared" si="139"/>
        <v>1.2434805537084743</v>
      </c>
      <c r="L215" s="42">
        <f t="shared" si="139"/>
        <v>1.6923792549949024</v>
      </c>
      <c r="M215" s="42">
        <f t="shared" si="139"/>
        <v>7.0390668211093699</v>
      </c>
      <c r="P215" s="42">
        <f t="shared" ref="P215:Y215" si="140">P111/$I$176/2220*$E$174*60*24</f>
        <v>0.14371845123344362</v>
      </c>
      <c r="Q215" s="42">
        <f t="shared" si="140"/>
        <v>2.1113101874182925</v>
      </c>
      <c r="R215" s="42">
        <f t="shared" si="140"/>
        <v>0.82646322802328109</v>
      </c>
      <c r="S215" s="42">
        <f t="shared" si="140"/>
        <v>1.1367346226288155</v>
      </c>
      <c r="T215" s="42">
        <f t="shared" si="140"/>
        <v>2.9011313018866351</v>
      </c>
      <c r="U215" s="42">
        <f t="shared" si="140"/>
        <v>69.301052966029943</v>
      </c>
      <c r="V215" s="42">
        <f t="shared" si="140"/>
        <v>16.950897303947116</v>
      </c>
      <c r="W215" s="42">
        <f t="shared" si="140"/>
        <v>1.086344008771198</v>
      </c>
      <c r="X215" s="42">
        <f t="shared" si="140"/>
        <v>1.6796914873083502</v>
      </c>
      <c r="Y215" s="42">
        <f t="shared" si="140"/>
        <v>1.6715946562713389</v>
      </c>
      <c r="AB215" s="42">
        <f t="shared" ref="AB215:AK215" si="141">AB111/$I$176/2220*$E$174*60*24</f>
        <v>0.19224221895486188</v>
      </c>
      <c r="AC215" s="42">
        <f t="shared" si="141"/>
        <v>3.1803004422859353</v>
      </c>
      <c r="AD215" s="42">
        <f t="shared" si="141"/>
        <v>2.2598842894340878</v>
      </c>
      <c r="AE215" s="42">
        <f t="shared" si="141"/>
        <v>1.715836237892947</v>
      </c>
      <c r="AF215" s="42">
        <f t="shared" si="141"/>
        <v>3.2219006018158161</v>
      </c>
      <c r="AG215" s="42">
        <f t="shared" si="141"/>
        <v>218.90358118680132</v>
      </c>
      <c r="AH215" s="42">
        <f t="shared" si="141"/>
        <v>20.157775338764889</v>
      </c>
      <c r="AI215" s="42">
        <f t="shared" si="141"/>
        <v>1.4006170986457549</v>
      </c>
      <c r="AJ215" s="42">
        <f t="shared" si="141"/>
        <v>1.7223651902129782</v>
      </c>
      <c r="AK215" s="42">
        <f t="shared" si="141"/>
        <v>12.451976216597547</v>
      </c>
    </row>
    <row r="216" spans="3:37">
      <c r="C216" s="42">
        <f t="shared" si="51"/>
        <v>5.75</v>
      </c>
      <c r="D216" s="42">
        <f t="shared" ref="D216:M216" si="142">D112/$I$176/2220*$E$174*60*24</f>
        <v>0.14722475465357127</v>
      </c>
      <c r="E216" s="42">
        <f t="shared" si="142"/>
        <v>2.6033725260198572</v>
      </c>
      <c r="F216" s="42">
        <f t="shared" si="142"/>
        <v>1.5146922401120406</v>
      </c>
      <c r="G216" s="42">
        <f t="shared" si="142"/>
        <v>1.2965633827546317</v>
      </c>
      <c r="H216" s="42">
        <f t="shared" si="142"/>
        <v>2.8916362073021999</v>
      </c>
      <c r="I216" s="42">
        <f t="shared" si="142"/>
        <v>145.60604850078059</v>
      </c>
      <c r="J216" s="42">
        <f t="shared" si="142"/>
        <v>18.495700723973279</v>
      </c>
      <c r="K216" s="42">
        <f t="shared" si="142"/>
        <v>1.2151129989250811</v>
      </c>
      <c r="L216" s="42">
        <f t="shared" si="142"/>
        <v>1.6753846997993109</v>
      </c>
      <c r="M216" s="42">
        <f t="shared" si="142"/>
        <v>7.0455174868529831</v>
      </c>
      <c r="P216" s="42">
        <f t="shared" ref="P216:Y216" si="143">P112/$I$176/2220*$E$174*60*24</f>
        <v>0.12914747557805306</v>
      </c>
      <c r="Q216" s="42">
        <f t="shared" si="143"/>
        <v>2.0861054319039729</v>
      </c>
      <c r="R216" s="42">
        <f t="shared" si="143"/>
        <v>0.8119232913798804</v>
      </c>
      <c r="S216" s="42">
        <f t="shared" si="143"/>
        <v>1.1153707628312024</v>
      </c>
      <c r="T216" s="42">
        <f t="shared" si="143"/>
        <v>2.7600634398705957</v>
      </c>
      <c r="U216" s="42">
        <f t="shared" si="143"/>
        <v>70.616890402230752</v>
      </c>
      <c r="V216" s="42">
        <f t="shared" si="143"/>
        <v>16.843854552347999</v>
      </c>
      <c r="W216" s="42">
        <f t="shared" si="143"/>
        <v>1.0632700949413518</v>
      </c>
      <c r="X216" s="42">
        <f t="shared" si="143"/>
        <v>1.6575894140066803</v>
      </c>
      <c r="Y216" s="42">
        <f t="shared" si="143"/>
        <v>1.6194128366965306</v>
      </c>
      <c r="AB216" s="42">
        <f t="shared" ref="AB216:AK216" si="144">AB112/$I$176/2220*$E$174*60*24</f>
        <v>0.16530203372908903</v>
      </c>
      <c r="AC216" s="42">
        <f t="shared" si="144"/>
        <v>3.1219339183918877</v>
      </c>
      <c r="AD216" s="42">
        <f t="shared" si="144"/>
        <v>2.2345551681280194</v>
      </c>
      <c r="AE216" s="42">
        <f t="shared" si="144"/>
        <v>1.4836551084137648</v>
      </c>
      <c r="AF216" s="42">
        <f t="shared" si="144"/>
        <v>3.0182953377437336</v>
      </c>
      <c r="AG216" s="42">
        <f t="shared" si="144"/>
        <v>219.45960451459959</v>
      </c>
      <c r="AH216" s="42">
        <f t="shared" si="144"/>
        <v>20.129879584675013</v>
      </c>
      <c r="AI216" s="42">
        <f t="shared" si="144"/>
        <v>1.3669559029088143</v>
      </c>
      <c r="AJ216" s="42">
        <f t="shared" si="144"/>
        <v>1.7028167733679895</v>
      </c>
      <c r="AK216" s="42">
        <f t="shared" si="144"/>
        <v>12.483513912218667</v>
      </c>
    </row>
    <row r="217" spans="3:37">
      <c r="C217" s="42">
        <f t="shared" si="51"/>
        <v>6</v>
      </c>
      <c r="D217" s="42">
        <f t="shared" ref="D217:M217" si="145">D113/$I$176/2220*$E$174*60*24</f>
        <v>0.1337889091787082</v>
      </c>
      <c r="E217" s="42">
        <f t="shared" si="145"/>
        <v>2.556581544620296</v>
      </c>
      <c r="F217" s="42">
        <f t="shared" si="145"/>
        <v>1.5103123888353576</v>
      </c>
      <c r="G217" s="42">
        <f t="shared" si="145"/>
        <v>1.25539052873917</v>
      </c>
      <c r="H217" s="42">
        <f t="shared" si="145"/>
        <v>2.8005770479653918</v>
      </c>
      <c r="I217" s="42">
        <f t="shared" si="145"/>
        <v>145.7291351133799</v>
      </c>
      <c r="J217" s="42">
        <f t="shared" si="145"/>
        <v>18.463517536426025</v>
      </c>
      <c r="K217" s="42">
        <f t="shared" si="145"/>
        <v>1.2017615324426711</v>
      </c>
      <c r="L217" s="42">
        <f t="shared" si="145"/>
        <v>1.6694468431647049</v>
      </c>
      <c r="M217" s="42">
        <f t="shared" si="145"/>
        <v>7.0476677087675332</v>
      </c>
      <c r="P217" s="42">
        <f t="shared" ref="P217:Y217" si="146">P113/$I$176/2220*$E$174*60*24</f>
        <v>0.11772302611553798</v>
      </c>
      <c r="Q217" s="42">
        <f t="shared" si="146"/>
        <v>2.0595382571726599</v>
      </c>
      <c r="R217" s="42">
        <f t="shared" si="146"/>
        <v>0.80707664583208449</v>
      </c>
      <c r="S217" s="42">
        <f t="shared" si="146"/>
        <v>1.1082494762319954</v>
      </c>
      <c r="T217" s="42">
        <f t="shared" si="146"/>
        <v>2.6539979468387358</v>
      </c>
      <c r="U217" s="42">
        <f t="shared" si="146"/>
        <v>71.813324602894383</v>
      </c>
      <c r="V217" s="42">
        <f t="shared" si="146"/>
        <v>16.806454072873642</v>
      </c>
      <c r="W217" s="42">
        <f t="shared" si="146"/>
        <v>1.0551171048688359</v>
      </c>
      <c r="X217" s="42">
        <f t="shared" si="146"/>
        <v>1.6429070827024368</v>
      </c>
      <c r="Y217" s="42">
        <f t="shared" si="146"/>
        <v>1.6013089401093563</v>
      </c>
      <c r="AB217" s="42">
        <f t="shared" ref="AB217:AK217" si="147">AB113/$I$176/2220*$E$174*60*24</f>
        <v>0.14985479224187878</v>
      </c>
      <c r="AC217" s="42">
        <f t="shared" si="147"/>
        <v>3.0536248320679307</v>
      </c>
      <c r="AD217" s="42">
        <f t="shared" si="147"/>
        <v>2.2135481318386301</v>
      </c>
      <c r="AE217" s="42">
        <f t="shared" si="147"/>
        <v>1.402531581246345</v>
      </c>
      <c r="AF217" s="42">
        <f t="shared" si="147"/>
        <v>2.9471561490920455</v>
      </c>
      <c r="AG217" s="42">
        <f t="shared" si="147"/>
        <v>219.6449456238654</v>
      </c>
      <c r="AH217" s="42">
        <f t="shared" si="147"/>
        <v>20.120580999978372</v>
      </c>
      <c r="AI217" s="42">
        <f t="shared" si="147"/>
        <v>1.3484059600165024</v>
      </c>
      <c r="AJ217" s="42">
        <f t="shared" si="147"/>
        <v>1.6959866036269733</v>
      </c>
      <c r="AK217" s="42">
        <f t="shared" si="147"/>
        <v>12.494026477425706</v>
      </c>
    </row>
    <row r="218" spans="3:37">
      <c r="C218" s="42">
        <f t="shared" si="51"/>
        <v>6.25</v>
      </c>
      <c r="D218" s="42">
        <f t="shared" ref="D218:M218" si="148">D114/$I$176/2220*$E$174*60*24</f>
        <v>0.12427084015383082</v>
      </c>
      <c r="E218" s="42">
        <f t="shared" si="148"/>
        <v>2.5040528098150299</v>
      </c>
      <c r="F218" s="42">
        <f t="shared" si="148"/>
        <v>1.5110381173476153</v>
      </c>
      <c r="G218" s="42">
        <f t="shared" si="148"/>
        <v>1.2584436274964028</v>
      </c>
      <c r="H218" s="42">
        <f t="shared" si="148"/>
        <v>2.7594737752481304</v>
      </c>
      <c r="I218" s="42">
        <f t="shared" si="148"/>
        <v>145.71627917500155</v>
      </c>
      <c r="J218" s="42">
        <f t="shared" si="148"/>
        <v>18.472092879317966</v>
      </c>
      <c r="K218" s="42">
        <f t="shared" si="148"/>
        <v>1.1966489564786114</v>
      </c>
      <c r="L218" s="42">
        <f t="shared" si="148"/>
        <v>1.6694895126930502</v>
      </c>
      <c r="M218" s="42">
        <f t="shared" si="148"/>
        <v>7.0402504652138171</v>
      </c>
      <c r="P218" s="42">
        <f t="shared" ref="P218:Y218" si="149">P114/$I$176/2220*$E$174*60*24</f>
        <v>0.10813173285710773</v>
      </c>
      <c r="Q218" s="42">
        <f t="shared" si="149"/>
        <v>2.0299976239878283</v>
      </c>
      <c r="R218" s="42">
        <f t="shared" si="149"/>
        <v>0.80911999964620973</v>
      </c>
      <c r="S218" s="42">
        <f t="shared" si="149"/>
        <v>1.1091494464205274</v>
      </c>
      <c r="T218" s="42">
        <f t="shared" si="149"/>
        <v>2.5693421595286008</v>
      </c>
      <c r="U218" s="42">
        <f t="shared" si="149"/>
        <v>72.939220595196971</v>
      </c>
      <c r="V218" s="42">
        <f t="shared" si="149"/>
        <v>16.815287339761927</v>
      </c>
      <c r="W218" s="42">
        <f t="shared" si="149"/>
        <v>1.0549818259157631</v>
      </c>
      <c r="X218" s="42">
        <f t="shared" si="149"/>
        <v>1.6325628852973959</v>
      </c>
      <c r="Y218" s="42">
        <f t="shared" si="149"/>
        <v>1.6103699917180028</v>
      </c>
      <c r="AB218" s="42">
        <f t="shared" ref="AB218:AK218" si="150">AB114/$I$176/2220*$E$174*60*24</f>
        <v>0.14040994745055391</v>
      </c>
      <c r="AC218" s="42">
        <f t="shared" si="150"/>
        <v>2.9781079956422358</v>
      </c>
      <c r="AD218" s="42">
        <f t="shared" si="150"/>
        <v>2.1951993313608429</v>
      </c>
      <c r="AE218" s="42">
        <f t="shared" si="150"/>
        <v>1.4077378085722743</v>
      </c>
      <c r="AF218" s="42">
        <f t="shared" si="150"/>
        <v>2.947235156894485</v>
      </c>
      <c r="AG218" s="42">
        <f t="shared" si="150"/>
        <v>219.55291642287307</v>
      </c>
      <c r="AH218" s="42">
        <f t="shared" si="150"/>
        <v>20.128898418874005</v>
      </c>
      <c r="AI218" s="42">
        <f t="shared" si="150"/>
        <v>1.3383160870414559</v>
      </c>
      <c r="AJ218" s="42">
        <f t="shared" si="150"/>
        <v>1.6964056264709189</v>
      </c>
      <c r="AK218" s="42">
        <f t="shared" si="150"/>
        <v>12.470130938709655</v>
      </c>
    </row>
    <row r="219" spans="3:37">
      <c r="C219" s="42">
        <f t="shared" si="51"/>
        <v>6.5</v>
      </c>
      <c r="D219" s="42">
        <f t="shared" ref="D219:M219" si="151">D115/$I$176/2220*$E$174*60*24</f>
        <v>0.11536684009830032</v>
      </c>
      <c r="E219" s="42">
        <f t="shared" si="151"/>
        <v>2.4474383971256763</v>
      </c>
      <c r="F219" s="42">
        <f t="shared" si="151"/>
        <v>1.5132153028843949</v>
      </c>
      <c r="G219" s="42">
        <f t="shared" si="151"/>
        <v>1.267602923768097</v>
      </c>
      <c r="H219" s="42">
        <f t="shared" si="151"/>
        <v>2.7210223265771463</v>
      </c>
      <c r="I219" s="42">
        <f t="shared" si="151"/>
        <v>145.67771135986561</v>
      </c>
      <c r="J219" s="42">
        <f t="shared" si="151"/>
        <v>18.497818907993821</v>
      </c>
      <c r="K219" s="42">
        <f t="shared" si="151"/>
        <v>1.1918662241251368</v>
      </c>
      <c r="L219" s="42">
        <f t="shared" si="151"/>
        <v>1.6696175212780759</v>
      </c>
      <c r="M219" s="42">
        <f t="shared" si="151"/>
        <v>7.0185006971323673</v>
      </c>
      <c r="P219" s="42">
        <f t="shared" ref="P219:Y219" si="152">P115/$I$176/2220*$E$174*60*24</f>
        <v>9.9159232712125109E-2</v>
      </c>
      <c r="Q219" s="42">
        <f t="shared" si="152"/>
        <v>1.9960196199838518</v>
      </c>
      <c r="R219" s="42">
        <f t="shared" si="152"/>
        <v>0.81525006108858566</v>
      </c>
      <c r="S219" s="42">
        <f t="shared" si="152"/>
        <v>1.1118493569861276</v>
      </c>
      <c r="T219" s="42">
        <f t="shared" si="152"/>
        <v>2.4901480359158938</v>
      </c>
      <c r="U219" s="42">
        <f t="shared" si="152"/>
        <v>74.056474080228185</v>
      </c>
      <c r="V219" s="42">
        <f t="shared" si="152"/>
        <v>16.841787140426764</v>
      </c>
      <c r="W219" s="42">
        <f t="shared" si="152"/>
        <v>1.0548552746370854</v>
      </c>
      <c r="X219" s="42">
        <f t="shared" si="152"/>
        <v>1.6228860554668756</v>
      </c>
      <c r="Y219" s="42">
        <f t="shared" si="152"/>
        <v>1.6372816351536892</v>
      </c>
      <c r="AB219" s="42">
        <f t="shared" ref="AB219:AK219" si="153">AB115/$I$176/2220*$E$174*60*24</f>
        <v>0.13157444748447594</v>
      </c>
      <c r="AC219" s="42">
        <f t="shared" si="153"/>
        <v>2.8988571742675013</v>
      </c>
      <c r="AD219" s="42">
        <f t="shared" si="153"/>
        <v>2.1780343244622697</v>
      </c>
      <c r="AE219" s="42">
        <f t="shared" si="153"/>
        <v>1.423356490550062</v>
      </c>
      <c r="AF219" s="42">
        <f t="shared" si="153"/>
        <v>2.9474721803018</v>
      </c>
      <c r="AG219" s="42">
        <f t="shared" si="153"/>
        <v>219.276828819895</v>
      </c>
      <c r="AH219" s="42">
        <f t="shared" si="153"/>
        <v>20.153850675560879</v>
      </c>
      <c r="AI219" s="42">
        <f t="shared" si="153"/>
        <v>1.3288771736131846</v>
      </c>
      <c r="AJ219" s="42">
        <f t="shared" si="153"/>
        <v>1.6976626950027516</v>
      </c>
      <c r="AK219" s="42">
        <f t="shared" si="153"/>
        <v>12.399719759111079</v>
      </c>
    </row>
    <row r="220" spans="3:37">
      <c r="C220" s="42">
        <f t="shared" si="51"/>
        <v>6.75</v>
      </c>
      <c r="D220" s="42">
        <f t="shared" ref="D220:M220" si="154">D116/$I$176/2220*$E$174*60*24</f>
        <v>0.10707690901211711</v>
      </c>
      <c r="E220" s="42">
        <f t="shared" si="154"/>
        <v>2.3868505017443957</v>
      </c>
      <c r="F220" s="42">
        <f t="shared" si="154"/>
        <v>1.5168439454456943</v>
      </c>
      <c r="G220" s="42">
        <f t="shared" si="154"/>
        <v>1.2828684175542526</v>
      </c>
      <c r="H220" s="42">
        <f t="shared" si="154"/>
        <v>2.6852227019524366</v>
      </c>
      <c r="I220" s="42">
        <f t="shared" si="154"/>
        <v>145.61343166797252</v>
      </c>
      <c r="J220" s="42">
        <f t="shared" si="154"/>
        <v>18.540695622453605</v>
      </c>
      <c r="K220" s="42">
        <f t="shared" si="154"/>
        <v>1.1874133353822471</v>
      </c>
      <c r="L220" s="42">
        <f t="shared" si="154"/>
        <v>1.6698308689197918</v>
      </c>
      <c r="M220" s="42">
        <f t="shared" si="154"/>
        <v>6.983171348392621</v>
      </c>
      <c r="P220" s="42">
        <f t="shared" ref="P220:Y220" si="155">P116/$I$176/2220*$E$174*60*24</f>
        <v>9.0805525680588958E-2</v>
      </c>
      <c r="Q220" s="42">
        <f t="shared" si="155"/>
        <v>1.95782493546711</v>
      </c>
      <c r="R220" s="42">
        <f t="shared" si="155"/>
        <v>0.82546683015921596</v>
      </c>
      <c r="S220" s="42">
        <f t="shared" si="155"/>
        <v>1.1163492079287962</v>
      </c>
      <c r="T220" s="42">
        <f t="shared" si="155"/>
        <v>2.4164155760006172</v>
      </c>
      <c r="U220" s="42">
        <f t="shared" si="155"/>
        <v>75.165085057987966</v>
      </c>
      <c r="V220" s="42">
        <f t="shared" si="155"/>
        <v>16.885953474868167</v>
      </c>
      <c r="W220" s="42">
        <f t="shared" si="155"/>
        <v>1.0547374510327989</v>
      </c>
      <c r="X220" s="42">
        <f t="shared" si="155"/>
        <v>1.6138765932108712</v>
      </c>
      <c r="Y220" s="42">
        <f t="shared" si="155"/>
        <v>1.6816366033310148</v>
      </c>
      <c r="AB220" s="42">
        <f t="shared" ref="AB220:AK220" si="156">AB116/$I$176/2220*$E$174*60*24</f>
        <v>0.12334829234364483</v>
      </c>
      <c r="AC220" s="42">
        <f t="shared" si="156"/>
        <v>2.8158760680216801</v>
      </c>
      <c r="AD220" s="42">
        <f t="shared" si="156"/>
        <v>2.1620531111429093</v>
      </c>
      <c r="AE220" s="42">
        <f t="shared" si="156"/>
        <v>1.4493876271797128</v>
      </c>
      <c r="AF220" s="42">
        <f t="shared" si="156"/>
        <v>2.9478672193139972</v>
      </c>
      <c r="AG220" s="42">
        <f t="shared" si="156"/>
        <v>218.81668281493177</v>
      </c>
      <c r="AH220" s="42">
        <f t="shared" si="156"/>
        <v>20.195437770039</v>
      </c>
      <c r="AI220" s="42">
        <f t="shared" si="156"/>
        <v>1.3200892197316916</v>
      </c>
      <c r="AJ220" s="42">
        <f t="shared" si="156"/>
        <v>1.6997578092224752</v>
      </c>
      <c r="AK220" s="42">
        <f t="shared" si="156"/>
        <v>12.284706093454211</v>
      </c>
    </row>
    <row r="221" spans="3:37">
      <c r="C221" s="42">
        <f t="shared" si="51"/>
        <v>7</v>
      </c>
      <c r="D221" s="42">
        <f t="shared" ref="D221:M221" si="157">D117/$I$176/2220*$E$174*60*24</f>
        <v>9.9401046895280371E-2</v>
      </c>
      <c r="E221" s="42">
        <f t="shared" si="157"/>
        <v>2.3224013188633541</v>
      </c>
      <c r="F221" s="42">
        <f t="shared" si="157"/>
        <v>1.5219240450315148</v>
      </c>
      <c r="G221" s="42">
        <f t="shared" si="157"/>
        <v>1.3042401088548736</v>
      </c>
      <c r="H221" s="42">
        <f t="shared" si="157"/>
        <v>2.6520749013740046</v>
      </c>
      <c r="I221" s="42">
        <f t="shared" si="157"/>
        <v>145.52344009932273</v>
      </c>
      <c r="J221" s="42">
        <f t="shared" si="157"/>
        <v>18.60072302269726</v>
      </c>
      <c r="K221" s="42">
        <f t="shared" si="157"/>
        <v>1.1832902902499391</v>
      </c>
      <c r="L221" s="42">
        <f t="shared" si="157"/>
        <v>1.6701295556181894</v>
      </c>
      <c r="M221" s="42">
        <f t="shared" si="157"/>
        <v>6.935015362863977</v>
      </c>
      <c r="P221" s="42">
        <f t="shared" ref="P221:Y221" si="158">P117/$I$176/2220*$E$174*60*24</f>
        <v>8.3070611762500468E-2</v>
      </c>
      <c r="Q221" s="42">
        <f t="shared" si="158"/>
        <v>1.9156342607439814</v>
      </c>
      <c r="R221" s="42">
        <f t="shared" si="158"/>
        <v>0.83977030685810117</v>
      </c>
      <c r="S221" s="42">
        <f t="shared" si="158"/>
        <v>1.1226489992485327</v>
      </c>
      <c r="T221" s="42">
        <f t="shared" si="158"/>
        <v>2.3481447797827637</v>
      </c>
      <c r="U221" s="42">
        <f t="shared" si="158"/>
        <v>76.26505352847677</v>
      </c>
      <c r="V221" s="42">
        <f t="shared" si="158"/>
        <v>16.947786343086122</v>
      </c>
      <c r="W221" s="42">
        <f t="shared" si="158"/>
        <v>1.0546283551029045</v>
      </c>
      <c r="X221" s="42">
        <f t="shared" si="158"/>
        <v>1.6055344985293869</v>
      </c>
      <c r="Y221" s="42">
        <f t="shared" si="158"/>
        <v>1.7430276291645821</v>
      </c>
      <c r="AB221" s="42">
        <f t="shared" ref="AB221:AK221" si="159">AB117/$I$176/2220*$E$174*60*24</f>
        <v>0.11573148202806025</v>
      </c>
      <c r="AC221" s="42">
        <f t="shared" si="159"/>
        <v>2.7291683769827237</v>
      </c>
      <c r="AD221" s="42">
        <f t="shared" si="159"/>
        <v>2.1472556914027585</v>
      </c>
      <c r="AE221" s="42">
        <f t="shared" si="159"/>
        <v>1.4858312184612181</v>
      </c>
      <c r="AF221" s="42">
        <f t="shared" si="159"/>
        <v>2.9484202739310708</v>
      </c>
      <c r="AG221" s="42">
        <f t="shared" si="159"/>
        <v>218.17247840798294</v>
      </c>
      <c r="AH221" s="42">
        <f t="shared" si="159"/>
        <v>20.253659702308397</v>
      </c>
      <c r="AI221" s="42">
        <f t="shared" si="159"/>
        <v>1.3119522253969773</v>
      </c>
      <c r="AJ221" s="42">
        <f t="shared" si="159"/>
        <v>1.7026909691300904</v>
      </c>
      <c r="AK221" s="42">
        <f t="shared" si="159"/>
        <v>12.127003096563353</v>
      </c>
    </row>
    <row r="222" spans="3:37">
      <c r="C222" s="42">
        <f t="shared" si="51"/>
        <v>7.25</v>
      </c>
      <c r="D222" s="42">
        <f t="shared" ref="D222:M222" si="160">D118/$I$176/2220*$E$174*60*24</f>
        <v>9.2339253747790478E-2</v>
      </c>
      <c r="E222" s="42">
        <f t="shared" si="160"/>
        <v>2.2542030436747105</v>
      </c>
      <c r="F222" s="42">
        <f t="shared" si="160"/>
        <v>1.5284556016418556</v>
      </c>
      <c r="G222" s="42">
        <f t="shared" si="160"/>
        <v>1.3317179976699598</v>
      </c>
      <c r="H222" s="42">
        <f t="shared" si="160"/>
        <v>2.6215789248418426</v>
      </c>
      <c r="I222" s="42">
        <f t="shared" si="160"/>
        <v>145.40773665391538</v>
      </c>
      <c r="J222" s="42">
        <f t="shared" si="160"/>
        <v>18.677901108724832</v>
      </c>
      <c r="K222" s="42">
        <f t="shared" si="160"/>
        <v>1.1794970887282197</v>
      </c>
      <c r="L222" s="42">
        <f t="shared" si="160"/>
        <v>1.6705135813732763</v>
      </c>
      <c r="M222" s="42">
        <f t="shared" si="160"/>
        <v>6.8747856844159188</v>
      </c>
      <c r="P222" s="42">
        <f t="shared" ref="P222:Y222" si="161">P118/$I$176/2220*$E$174*60*24</f>
        <v>7.5954490957858861E-2</v>
      </c>
      <c r="Q222" s="42">
        <f t="shared" si="161"/>
        <v>1.8696682861208325</v>
      </c>
      <c r="R222" s="42">
        <f t="shared" si="161"/>
        <v>0.85816049118523674</v>
      </c>
      <c r="S222" s="42">
        <f t="shared" si="161"/>
        <v>1.1307487309453337</v>
      </c>
      <c r="T222" s="42">
        <f t="shared" si="161"/>
        <v>2.2853356472623414</v>
      </c>
      <c r="U222" s="42">
        <f t="shared" si="161"/>
        <v>77.356379491694597</v>
      </c>
      <c r="V222" s="42">
        <f t="shared" si="161"/>
        <v>17.027285745080682</v>
      </c>
      <c r="W222" s="42">
        <f t="shared" si="161"/>
        <v>1.0545279868474018</v>
      </c>
      <c r="X222" s="42">
        <f t="shared" si="161"/>
        <v>1.5978597714224221</v>
      </c>
      <c r="Y222" s="42">
        <f t="shared" si="161"/>
        <v>1.8210474455690027</v>
      </c>
      <c r="AB222" s="42">
        <f t="shared" ref="AB222:AK222" si="162">AB118/$I$176/2220*$E$174*60*24</f>
        <v>0.10872401653772253</v>
      </c>
      <c r="AC222" s="42">
        <f t="shared" si="162"/>
        <v>2.6387378012285851</v>
      </c>
      <c r="AD222" s="42">
        <f t="shared" si="162"/>
        <v>2.1336420652418209</v>
      </c>
      <c r="AE222" s="42">
        <f t="shared" si="162"/>
        <v>1.5326872643945855</v>
      </c>
      <c r="AF222" s="42">
        <f t="shared" si="162"/>
        <v>2.949131344153026</v>
      </c>
      <c r="AG222" s="42">
        <f t="shared" si="162"/>
        <v>217.34421559904891</v>
      </c>
      <c r="AH222" s="42">
        <f t="shared" si="162"/>
        <v>20.328516472368982</v>
      </c>
      <c r="AI222" s="42">
        <f t="shared" si="162"/>
        <v>1.3044661906090378</v>
      </c>
      <c r="AJ222" s="42">
        <f t="shared" si="162"/>
        <v>1.7064621747255966</v>
      </c>
      <c r="AK222" s="42">
        <f t="shared" si="162"/>
        <v>11.928523923262834</v>
      </c>
    </row>
    <row r="223" spans="3:37">
      <c r="C223" s="42">
        <f t="shared" si="51"/>
        <v>7.5</v>
      </c>
      <c r="D223" s="42">
        <f t="shared" ref="D223:M223" si="163">D119/$I$176/2220*$E$174*60*24</f>
        <v>8.5891529569647893E-2</v>
      </c>
      <c r="E223" s="42">
        <f t="shared" si="163"/>
        <v>2.1823678713706274</v>
      </c>
      <c r="F223" s="42">
        <f t="shared" si="163"/>
        <v>1.5364386152767175</v>
      </c>
      <c r="G223" s="42">
        <f t="shared" si="163"/>
        <v>1.3653020839995076</v>
      </c>
      <c r="H223" s="42">
        <f t="shared" si="163"/>
        <v>2.5937347723559578</v>
      </c>
      <c r="I223" s="42">
        <f t="shared" si="163"/>
        <v>145.26632133175127</v>
      </c>
      <c r="J223" s="42">
        <f t="shared" si="163"/>
        <v>18.772229880536333</v>
      </c>
      <c r="K223" s="42">
        <f t="shared" si="163"/>
        <v>1.1760337308170818</v>
      </c>
      <c r="L223" s="42">
        <f t="shared" si="163"/>
        <v>1.6709829461850449</v>
      </c>
      <c r="M223" s="42">
        <f t="shared" si="163"/>
        <v>6.8032352569179224</v>
      </c>
      <c r="P223" s="42">
        <f t="shared" ref="P223:Y223" si="164">P119/$I$176/2220*$E$174*60*24</f>
        <v>6.9457163266664471E-2</v>
      </c>
      <c r="Q223" s="42">
        <f t="shared" si="164"/>
        <v>1.820147701904042</v>
      </c>
      <c r="R223" s="42">
        <f t="shared" si="164"/>
        <v>0.88063738314062301</v>
      </c>
      <c r="S223" s="42">
        <f t="shared" si="164"/>
        <v>1.1406484030192028</v>
      </c>
      <c r="T223" s="42">
        <f t="shared" si="164"/>
        <v>2.2279881784393463</v>
      </c>
      <c r="U223" s="42">
        <f t="shared" si="164"/>
        <v>78.439062947640593</v>
      </c>
      <c r="V223" s="42">
        <f t="shared" si="164"/>
        <v>17.124451680851767</v>
      </c>
      <c r="W223" s="42">
        <f t="shared" si="164"/>
        <v>1.0544363462662902</v>
      </c>
      <c r="X223" s="42">
        <f t="shared" si="164"/>
        <v>1.5908524118899776</v>
      </c>
      <c r="Y223" s="42">
        <f t="shared" si="164"/>
        <v>1.9152887854588716</v>
      </c>
      <c r="AB223" s="42">
        <f t="shared" ref="AB223:AK223" si="165">AB119/$I$176/2220*$E$174*60*24</f>
        <v>0.1023258958726313</v>
      </c>
      <c r="AC223" s="42">
        <f t="shared" si="165"/>
        <v>2.5445880408372092</v>
      </c>
      <c r="AD223" s="42">
        <f t="shared" si="165"/>
        <v>2.1212122326600955</v>
      </c>
      <c r="AE223" s="42">
        <f t="shared" si="165"/>
        <v>1.5899557649798119</v>
      </c>
      <c r="AF223" s="42">
        <f t="shared" si="165"/>
        <v>2.9500004299798581</v>
      </c>
      <c r="AG223" s="42">
        <f t="shared" si="165"/>
        <v>216.33189438812963</v>
      </c>
      <c r="AH223" s="42">
        <f t="shared" si="165"/>
        <v>20.420008080220853</v>
      </c>
      <c r="AI223" s="42">
        <f t="shared" si="165"/>
        <v>1.2976311153678772</v>
      </c>
      <c r="AJ223" s="42">
        <f t="shared" si="165"/>
        <v>1.7110714260089899</v>
      </c>
      <c r="AK223" s="42">
        <f t="shared" si="165"/>
        <v>11.691181728376954</v>
      </c>
    </row>
    <row r="224" spans="3:37">
      <c r="C224" s="42">
        <f t="shared" si="51"/>
        <v>7.75</v>
      </c>
      <c r="D224" s="42">
        <f t="shared" ref="D224:M224" si="166">D120/$I$176/2220*$E$174*60*24</f>
        <v>8.0057874360852183E-2</v>
      </c>
      <c r="E224" s="42">
        <f t="shared" si="166"/>
        <v>2.1070079971432687</v>
      </c>
      <c r="F224" s="42">
        <f t="shared" si="166"/>
        <v>1.5458730859360961</v>
      </c>
      <c r="G224" s="42">
        <f t="shared" si="166"/>
        <v>1.4049923678435208</v>
      </c>
      <c r="H224" s="42">
        <f t="shared" si="166"/>
        <v>2.568542443916348</v>
      </c>
      <c r="I224" s="42">
        <f t="shared" si="166"/>
        <v>145.09919413282961</v>
      </c>
      <c r="J224" s="42">
        <f t="shared" si="166"/>
        <v>18.883709338131702</v>
      </c>
      <c r="K224" s="42">
        <f t="shared" si="166"/>
        <v>1.172900216516529</v>
      </c>
      <c r="L224" s="42">
        <f t="shared" si="166"/>
        <v>1.6715376500534989</v>
      </c>
      <c r="M224" s="42">
        <f t="shared" si="166"/>
        <v>6.7211170242393914</v>
      </c>
      <c r="P224" s="42">
        <f t="shared" ref="P224:Y224" si="167">P120/$I$176/2220*$E$174*60*24</f>
        <v>6.3578628688916949E-2</v>
      </c>
      <c r="Q224" s="42">
        <f t="shared" si="167"/>
        <v>1.7672931983999844</v>
      </c>
      <c r="R224" s="42">
        <f t="shared" si="167"/>
        <v>0.90720098272425964</v>
      </c>
      <c r="S224" s="42">
        <f t="shared" si="167"/>
        <v>1.1523480154701362</v>
      </c>
      <c r="T224" s="42">
        <f t="shared" si="167"/>
        <v>2.1761023733137819</v>
      </c>
      <c r="U224" s="42">
        <f t="shared" si="167"/>
        <v>79.513103896315641</v>
      </c>
      <c r="V224" s="42">
        <f t="shared" si="167"/>
        <v>17.239284150399406</v>
      </c>
      <c r="W224" s="42">
        <f t="shared" si="167"/>
        <v>1.0543534333595705</v>
      </c>
      <c r="X224" s="42">
        <f t="shared" si="167"/>
        <v>1.5845124199320495</v>
      </c>
      <c r="Y224" s="42">
        <f t="shared" si="167"/>
        <v>2.0253443817487993</v>
      </c>
      <c r="AB224" s="42">
        <f t="shared" ref="AB224:AK224" si="168">AB120/$I$176/2220*$E$174*60*24</f>
        <v>9.6537120032786999E-2</v>
      </c>
      <c r="AC224" s="42">
        <f t="shared" si="168"/>
        <v>2.4467227958865529</v>
      </c>
      <c r="AD224" s="42">
        <f t="shared" si="168"/>
        <v>2.1099661936575806</v>
      </c>
      <c r="AE224" s="42">
        <f t="shared" si="168"/>
        <v>1.6576367202169011</v>
      </c>
      <c r="AF224" s="42">
        <f t="shared" si="168"/>
        <v>2.9510275314115679</v>
      </c>
      <c r="AG224" s="42">
        <f t="shared" si="168"/>
        <v>215.1355147752252</v>
      </c>
      <c r="AH224" s="42">
        <f t="shared" si="168"/>
        <v>20.528134525864004</v>
      </c>
      <c r="AI224" s="42">
        <f t="shared" si="168"/>
        <v>1.2914469996734914</v>
      </c>
      <c r="AJ224" s="42">
        <f t="shared" si="168"/>
        <v>1.7165187229802743</v>
      </c>
      <c r="AK224" s="42">
        <f t="shared" si="168"/>
        <v>11.416889666729952</v>
      </c>
    </row>
    <row r="225" spans="3:37">
      <c r="C225" s="42">
        <f t="shared" si="51"/>
        <v>8</v>
      </c>
      <c r="D225" s="42">
        <f t="shared" ref="D225:M225" si="169">D121/$I$176/2220*$E$174*60*24</f>
        <v>7.4838288121402946E-2</v>
      </c>
      <c r="E225" s="42">
        <f t="shared" si="169"/>
        <v>2.0282356161847952</v>
      </c>
      <c r="F225" s="42">
        <f t="shared" si="169"/>
        <v>1.5567590136199994</v>
      </c>
      <c r="G225" s="42">
        <f t="shared" si="169"/>
        <v>1.4507888492019911</v>
      </c>
      <c r="H225" s="42">
        <f t="shared" si="169"/>
        <v>2.5460019395230113</v>
      </c>
      <c r="I225" s="42">
        <f t="shared" si="169"/>
        <v>144.90635505715079</v>
      </c>
      <c r="J225" s="42">
        <f t="shared" si="169"/>
        <v>19.012339481510995</v>
      </c>
      <c r="K225" s="42">
        <f t="shared" si="169"/>
        <v>1.1700965458265609</v>
      </c>
      <c r="L225" s="42">
        <f t="shared" si="169"/>
        <v>1.6721776929786429</v>
      </c>
      <c r="M225" s="42">
        <f t="shared" si="169"/>
        <v>6.6291839302498037</v>
      </c>
      <c r="P225" s="42">
        <f t="shared" ref="P225:Y225" si="170">P121/$I$176/2220*$E$174*60*24</f>
        <v>5.8318887224616679E-2</v>
      </c>
      <c r="Q225" s="42">
        <f t="shared" si="170"/>
        <v>1.7113254659150341</v>
      </c>
      <c r="R225" s="42">
        <f t="shared" si="170"/>
        <v>0.93785128993615108</v>
      </c>
      <c r="S225" s="42">
        <f t="shared" si="170"/>
        <v>1.165847568298142</v>
      </c>
      <c r="T225" s="42">
        <f t="shared" si="170"/>
        <v>2.1296782318856402</v>
      </c>
      <c r="U225" s="42">
        <f t="shared" si="170"/>
        <v>80.578502337719272</v>
      </c>
      <c r="V225" s="42">
        <f t="shared" si="170"/>
        <v>17.371783153723648</v>
      </c>
      <c r="W225" s="42">
        <f t="shared" si="170"/>
        <v>1.0542792481272381</v>
      </c>
      <c r="X225" s="42">
        <f t="shared" si="170"/>
        <v>1.5788397955486375</v>
      </c>
      <c r="Y225" s="42">
        <f t="shared" si="170"/>
        <v>2.1508069673533861</v>
      </c>
      <c r="AB225" s="42">
        <f t="shared" ref="AB225:AK225" si="171">AB121/$I$176/2220*$E$174*60*24</f>
        <v>9.1357689018189581E-2</v>
      </c>
      <c r="AC225" s="42">
        <f t="shared" si="171"/>
        <v>2.3451457664545599</v>
      </c>
      <c r="AD225" s="42">
        <f t="shared" si="171"/>
        <v>2.0999039482342785</v>
      </c>
      <c r="AE225" s="42">
        <f t="shared" si="171"/>
        <v>1.7357301301058443</v>
      </c>
      <c r="AF225" s="42">
        <f t="shared" si="171"/>
        <v>2.9522126484481577</v>
      </c>
      <c r="AG225" s="42">
        <f t="shared" si="171"/>
        <v>213.75507676033513</v>
      </c>
      <c r="AH225" s="42">
        <f t="shared" si="171"/>
        <v>20.652895809298347</v>
      </c>
      <c r="AI225" s="42">
        <f t="shared" si="171"/>
        <v>1.2859138435258841</v>
      </c>
      <c r="AJ225" s="42">
        <f t="shared" si="171"/>
        <v>1.7228040656394463</v>
      </c>
      <c r="AK225" s="42">
        <f t="shared" si="171"/>
        <v>11.107560893146221</v>
      </c>
    </row>
    <row r="226" spans="3:37">
      <c r="C226" s="42">
        <f t="shared" si="51"/>
        <v>8.25</v>
      </c>
      <c r="D226" s="42">
        <f t="shared" ref="D226:M226" si="172">D122/$I$176/2220*$E$174*60*24</f>
        <v>7.023277085130096E-2</v>
      </c>
      <c r="E226" s="42">
        <f t="shared" si="172"/>
        <v>1.9461629236873752</v>
      </c>
      <c r="F226" s="42">
        <f t="shared" si="172"/>
        <v>1.5690963983284192</v>
      </c>
      <c r="G226" s="42">
        <f t="shared" si="172"/>
        <v>1.5026915280749309</v>
      </c>
      <c r="H226" s="42">
        <f t="shared" si="172"/>
        <v>2.5261132591759528</v>
      </c>
      <c r="I226" s="42">
        <f t="shared" si="172"/>
        <v>144.68780410471484</v>
      </c>
      <c r="J226" s="42">
        <f t="shared" si="172"/>
        <v>19.158120310674207</v>
      </c>
      <c r="K226" s="42">
        <f t="shared" si="172"/>
        <v>1.1676227187471784</v>
      </c>
      <c r="L226" s="42">
        <f t="shared" si="172"/>
        <v>1.6729030749604683</v>
      </c>
      <c r="M226" s="42">
        <f t="shared" si="172"/>
        <v>6.5281889188186026</v>
      </c>
      <c r="P226" s="42">
        <f t="shared" ref="P226:Y226" si="173">P122/$I$176/2220*$E$174*60*24</f>
        <v>5.3677938873763265E-2</v>
      </c>
      <c r="Q226" s="42">
        <f t="shared" si="173"/>
        <v>1.6524651947555626</v>
      </c>
      <c r="R226" s="42">
        <f t="shared" si="173"/>
        <v>0.97258830477629699</v>
      </c>
      <c r="S226" s="42">
        <f t="shared" si="173"/>
        <v>1.1811470615032118</v>
      </c>
      <c r="T226" s="42">
        <f t="shared" si="173"/>
        <v>2.0887157541549302</v>
      </c>
      <c r="U226" s="42">
        <f t="shared" si="173"/>
        <v>81.63525827185191</v>
      </c>
      <c r="V226" s="42">
        <f t="shared" si="173"/>
        <v>17.521948690824406</v>
      </c>
      <c r="W226" s="42">
        <f t="shared" si="173"/>
        <v>1.0542137905693014</v>
      </c>
      <c r="X226" s="42">
        <f t="shared" si="173"/>
        <v>1.573834538739749</v>
      </c>
      <c r="Y226" s="42">
        <f t="shared" si="173"/>
        <v>2.2912692751872425</v>
      </c>
      <c r="AB226" s="42">
        <f t="shared" ref="AB226:AK226" si="174">AB122/$I$176/2220*$E$174*60*24</f>
        <v>8.6787602828839058E-2</v>
      </c>
      <c r="AC226" s="42">
        <f t="shared" si="174"/>
        <v>2.2398606526191829</v>
      </c>
      <c r="AD226" s="42">
        <f t="shared" si="174"/>
        <v>2.0910254963901895</v>
      </c>
      <c r="AE226" s="42">
        <f t="shared" si="174"/>
        <v>1.8242359946466509</v>
      </c>
      <c r="AF226" s="42">
        <f t="shared" si="174"/>
        <v>2.953555781089626</v>
      </c>
      <c r="AG226" s="42">
        <f t="shared" si="174"/>
        <v>212.19058034345983</v>
      </c>
      <c r="AH226" s="42">
        <f t="shared" si="174"/>
        <v>20.794291930523972</v>
      </c>
      <c r="AI226" s="42">
        <f t="shared" si="174"/>
        <v>1.2810316469250558</v>
      </c>
      <c r="AJ226" s="42">
        <f t="shared" si="174"/>
        <v>1.7299274539865088</v>
      </c>
      <c r="AK226" s="42">
        <f t="shared" si="174"/>
        <v>10.765108562449949</v>
      </c>
    </row>
    <row r="227" spans="3:37">
      <c r="C227" s="42">
        <f t="shared" si="51"/>
        <v>8.5</v>
      </c>
      <c r="D227" s="42">
        <f t="shared" ref="D227:M227" si="175">D123/$I$176/2220*$E$174*60*24</f>
        <v>6.624132255054628E-2</v>
      </c>
      <c r="E227" s="42">
        <f t="shared" si="175"/>
        <v>1.8609021148431597</v>
      </c>
      <c r="F227" s="42">
        <f t="shared" si="175"/>
        <v>1.5828852400613596</v>
      </c>
      <c r="G227" s="42">
        <f t="shared" si="175"/>
        <v>1.5607004044623327</v>
      </c>
      <c r="H227" s="42">
        <f t="shared" si="175"/>
        <v>2.5088764028751651</v>
      </c>
      <c r="I227" s="42">
        <f t="shared" si="175"/>
        <v>144.44354127552216</v>
      </c>
      <c r="J227" s="42">
        <f t="shared" si="175"/>
        <v>19.3210518256213</v>
      </c>
      <c r="K227" s="42">
        <f t="shared" si="175"/>
        <v>1.1654787352783811</v>
      </c>
      <c r="L227" s="42">
        <f t="shared" si="175"/>
        <v>1.673713795998983</v>
      </c>
      <c r="M227" s="42">
        <f t="shared" si="175"/>
        <v>6.4188849338152245</v>
      </c>
      <c r="P227" s="42">
        <f t="shared" ref="P227:Y227" si="176">P123/$I$176/2220*$E$174*60*24</f>
        <v>4.9655783636357115E-2</v>
      </c>
      <c r="Q227" s="42">
        <f t="shared" si="176"/>
        <v>1.5909330752279445</v>
      </c>
      <c r="R227" s="42">
        <f t="shared" si="176"/>
        <v>1.0114120272446936</v>
      </c>
      <c r="S227" s="42">
        <f t="shared" si="176"/>
        <v>1.1982464950853495</v>
      </c>
      <c r="T227" s="42">
        <f t="shared" si="176"/>
        <v>2.0532149401216504</v>
      </c>
      <c r="U227" s="42">
        <f t="shared" si="176"/>
        <v>82.683371698712733</v>
      </c>
      <c r="V227" s="42">
        <f t="shared" si="176"/>
        <v>17.689780761701765</v>
      </c>
      <c r="W227" s="42">
        <f t="shared" si="176"/>
        <v>1.0541570606857562</v>
      </c>
      <c r="X227" s="42">
        <f t="shared" si="176"/>
        <v>1.5694966495053762</v>
      </c>
      <c r="Y227" s="42">
        <f t="shared" si="176"/>
        <v>2.4463240381649678</v>
      </c>
      <c r="AB227" s="42">
        <f t="shared" ref="AB227:AK227" si="177">AB123/$I$176/2220*$E$174*60*24</f>
        <v>8.282686146473503E-2</v>
      </c>
      <c r="AC227" s="42">
        <f t="shared" si="177"/>
        <v>2.1308711544583749</v>
      </c>
      <c r="AD227" s="42">
        <f t="shared" si="177"/>
        <v>2.0833308381253133</v>
      </c>
      <c r="AE227" s="42">
        <f t="shared" si="177"/>
        <v>1.9231543138393157</v>
      </c>
      <c r="AF227" s="42">
        <f t="shared" si="177"/>
        <v>2.9550569293359703</v>
      </c>
      <c r="AG227" s="42">
        <f t="shared" si="177"/>
        <v>210.44202552459933</v>
      </c>
      <c r="AH227" s="42">
        <f t="shared" si="177"/>
        <v>20.952322889540877</v>
      </c>
      <c r="AI227" s="42">
        <f t="shared" si="177"/>
        <v>1.2768004098710062</v>
      </c>
      <c r="AJ227" s="42">
        <f t="shared" si="177"/>
        <v>1.7378888880214631</v>
      </c>
      <c r="AK227" s="42">
        <f t="shared" si="177"/>
        <v>10.391445829465535</v>
      </c>
    </row>
    <row r="228" spans="3:37">
      <c r="C228" s="42">
        <f t="shared" si="51"/>
        <v>8.75</v>
      </c>
      <c r="D228" s="42">
        <f t="shared" ref="D228:M228" si="178">D124/$I$176/2220*$E$174*60*24</f>
        <v>6.286394321913806E-2</v>
      </c>
      <c r="E228" s="42">
        <f t="shared" si="178"/>
        <v>1.7725653848443224</v>
      </c>
      <c r="F228" s="42">
        <f t="shared" si="178"/>
        <v>1.5981255388188207</v>
      </c>
      <c r="G228" s="42">
        <f t="shared" si="178"/>
        <v>1.6248154783641953</v>
      </c>
      <c r="H228" s="42">
        <f t="shared" si="178"/>
        <v>2.4942913706206533</v>
      </c>
      <c r="I228" s="42">
        <f t="shared" si="178"/>
        <v>144.1735665695719</v>
      </c>
      <c r="J228" s="42">
        <f t="shared" si="178"/>
        <v>19.501134026352311</v>
      </c>
      <c r="K228" s="42">
        <f t="shared" si="178"/>
        <v>1.163664595420165</v>
      </c>
      <c r="L228" s="42">
        <f t="shared" si="178"/>
        <v>1.6746098560941796</v>
      </c>
      <c r="M228" s="42">
        <f t="shared" si="178"/>
        <v>6.3020249191091908</v>
      </c>
      <c r="P228" s="42">
        <f t="shared" ref="P228:Y228" si="179">P124/$I$176/2220*$E$174*60*24</f>
        <v>4.6252421512398209E-2</v>
      </c>
      <c r="Q228" s="42">
        <f t="shared" si="179"/>
        <v>1.5269497976385575</v>
      </c>
      <c r="R228" s="42">
        <f t="shared" si="179"/>
        <v>1.0543224573413406</v>
      </c>
      <c r="S228" s="42">
        <f t="shared" si="179"/>
        <v>1.2171458690445514</v>
      </c>
      <c r="T228" s="42">
        <f t="shared" si="179"/>
        <v>2.0231757897857943</v>
      </c>
      <c r="U228" s="42">
        <f t="shared" si="179"/>
        <v>83.722842618303005</v>
      </c>
      <c r="V228" s="42">
        <f t="shared" si="179"/>
        <v>17.875279366355684</v>
      </c>
      <c r="W228" s="42">
        <f t="shared" si="179"/>
        <v>1.0541090584766029</v>
      </c>
      <c r="X228" s="42">
        <f t="shared" si="179"/>
        <v>1.5658261278455246</v>
      </c>
      <c r="Y228" s="42">
        <f t="shared" si="179"/>
        <v>2.6155639892011644</v>
      </c>
      <c r="AB228" s="42">
        <f t="shared" ref="AB228:AK228" si="180">AB124/$I$176/2220*$E$174*60*24</f>
        <v>7.9475464925877898E-2</v>
      </c>
      <c r="AC228" s="42">
        <f t="shared" si="180"/>
        <v>2.0181809720500867</v>
      </c>
      <c r="AD228" s="42">
        <f t="shared" si="180"/>
        <v>2.0768199734396462</v>
      </c>
      <c r="AE228" s="42">
        <f t="shared" si="180"/>
        <v>2.0324850876838387</v>
      </c>
      <c r="AF228" s="42">
        <f t="shared" si="180"/>
        <v>2.9567160931871967</v>
      </c>
      <c r="AG228" s="42">
        <f t="shared" si="180"/>
        <v>208.50941230375315</v>
      </c>
      <c r="AH228" s="42">
        <f t="shared" si="180"/>
        <v>21.12698868634898</v>
      </c>
      <c r="AI228" s="42">
        <f t="shared" si="180"/>
        <v>1.2732201323637309</v>
      </c>
      <c r="AJ228" s="42">
        <f t="shared" si="180"/>
        <v>1.7466883677443081</v>
      </c>
      <c r="AK228" s="42">
        <f t="shared" si="180"/>
        <v>9.9884858490171737</v>
      </c>
    </row>
    <row r="229" spans="3:37">
      <c r="C229" s="42">
        <f t="shared" si="51"/>
        <v>9</v>
      </c>
      <c r="D229" s="42">
        <f t="shared" ref="D229:M229" si="181">D125/$I$176/2220*$E$174*60*24</f>
        <v>6.0100632857076716E-2</v>
      </c>
      <c r="E229" s="42">
        <f t="shared" si="181"/>
        <v>1.6812649288830221</v>
      </c>
      <c r="F229" s="42">
        <f t="shared" si="181"/>
        <v>1.6148172946008024</v>
      </c>
      <c r="G229" s="42">
        <f t="shared" si="181"/>
        <v>1.6950367497805234</v>
      </c>
      <c r="H229" s="42">
        <f t="shared" si="181"/>
        <v>2.4823581624124165</v>
      </c>
      <c r="I229" s="42">
        <f t="shared" si="181"/>
        <v>143.87787998686451</v>
      </c>
      <c r="J229" s="42">
        <f t="shared" si="181"/>
        <v>19.698366912867243</v>
      </c>
      <c r="K229" s="42">
        <f t="shared" si="181"/>
        <v>1.1621802991725376</v>
      </c>
      <c r="L229" s="42">
        <f t="shared" si="181"/>
        <v>1.6755912552460657</v>
      </c>
      <c r="M229" s="42">
        <f t="shared" si="181"/>
        <v>6.1783618185698614</v>
      </c>
      <c r="P229" s="42">
        <f t="shared" ref="P229:Y229" si="182">P125/$I$176/2220*$E$174*60*24</f>
        <v>4.3467852501886159E-2</v>
      </c>
      <c r="Q229" s="42">
        <f t="shared" si="182"/>
        <v>1.4607360522937773</v>
      </c>
      <c r="R229" s="42">
        <f t="shared" si="182"/>
        <v>1.1013195950662384</v>
      </c>
      <c r="S229" s="42">
        <f t="shared" si="182"/>
        <v>1.2378451833808222</v>
      </c>
      <c r="T229" s="42">
        <f t="shared" si="182"/>
        <v>1.9985983031473686</v>
      </c>
      <c r="U229" s="42">
        <f t="shared" si="182"/>
        <v>84.753671030621447</v>
      </c>
      <c r="V229" s="42">
        <f t="shared" si="182"/>
        <v>18.078444504786127</v>
      </c>
      <c r="W229" s="42">
        <f t="shared" si="182"/>
        <v>1.0540697839418405</v>
      </c>
      <c r="X229" s="42">
        <f t="shared" si="182"/>
        <v>1.5628229737601886</v>
      </c>
      <c r="Y229" s="42">
        <f t="shared" si="182"/>
        <v>2.7985818612104407</v>
      </c>
      <c r="AB229" s="42">
        <f t="shared" ref="AB229:AK229" si="183">AB125/$I$176/2220*$E$174*60*24</f>
        <v>7.6733413212267274E-2</v>
      </c>
      <c r="AC229" s="42">
        <f t="shared" si="183"/>
        <v>1.9017938054722627</v>
      </c>
      <c r="AD229" s="42">
        <f t="shared" si="183"/>
        <v>2.0714929023331932</v>
      </c>
      <c r="AE229" s="42">
        <f t="shared" si="183"/>
        <v>2.1522283161802207</v>
      </c>
      <c r="AF229" s="42">
        <f t="shared" si="183"/>
        <v>2.9585332726433</v>
      </c>
      <c r="AG229" s="42">
        <f t="shared" si="183"/>
        <v>206.39274068092192</v>
      </c>
      <c r="AH229" s="42">
        <f t="shared" si="183"/>
        <v>21.318289320948359</v>
      </c>
      <c r="AI229" s="42">
        <f t="shared" si="183"/>
        <v>1.2702908144032303</v>
      </c>
      <c r="AJ229" s="42">
        <f t="shared" si="183"/>
        <v>1.756325893155041</v>
      </c>
      <c r="AK229" s="42">
        <f t="shared" si="183"/>
        <v>9.5581417759292506</v>
      </c>
    </row>
    <row r="230" spans="3:37">
      <c r="C230" s="42">
        <f t="shared" si="51"/>
        <v>9.25</v>
      </c>
      <c r="D230" s="42">
        <f t="shared" ref="D230:M230" si="184">D126/$I$176/2220*$E$174*60*24</f>
        <v>5.7951391464362657E-2</v>
      </c>
      <c r="E230" s="42">
        <f t="shared" si="184"/>
        <v>1.5871129421514154</v>
      </c>
      <c r="F230" s="42">
        <f t="shared" si="184"/>
        <v>1.6329605074073053</v>
      </c>
      <c r="G230" s="42">
        <f t="shared" si="184"/>
        <v>1.7713642187113134</v>
      </c>
      <c r="H230" s="42">
        <f t="shared" si="184"/>
        <v>2.4730767782504541</v>
      </c>
      <c r="I230" s="42">
        <f t="shared" si="184"/>
        <v>143.55648152739997</v>
      </c>
      <c r="J230" s="42">
        <f t="shared" si="184"/>
        <v>19.912750485166093</v>
      </c>
      <c r="K230" s="42">
        <f t="shared" si="184"/>
        <v>1.1610258465354915</v>
      </c>
      <c r="L230" s="42">
        <f t="shared" si="184"/>
        <v>1.6766579934546331</v>
      </c>
      <c r="M230" s="42">
        <f t="shared" si="184"/>
        <v>6.048648576066717</v>
      </c>
      <c r="P230" s="42">
        <f t="shared" ref="P230:Y230" si="185">P126/$I$176/2220*$E$174*60*24</f>
        <v>4.1302076604821367E-2</v>
      </c>
      <c r="Q230" s="42">
        <f t="shared" si="185"/>
        <v>1.3925125294999736</v>
      </c>
      <c r="R230" s="42">
        <f t="shared" si="185"/>
        <v>1.1524034404193948</v>
      </c>
      <c r="S230" s="42">
        <f t="shared" si="185"/>
        <v>1.2603444380941606</v>
      </c>
      <c r="T230" s="42">
        <f t="shared" si="185"/>
        <v>1.97948248020637</v>
      </c>
      <c r="U230" s="42">
        <f t="shared" si="185"/>
        <v>85.775856935668912</v>
      </c>
      <c r="V230" s="42">
        <f t="shared" si="185"/>
        <v>18.299276176993168</v>
      </c>
      <c r="W230" s="42">
        <f t="shared" si="185"/>
        <v>1.0540392370814702</v>
      </c>
      <c r="X230" s="42">
        <f t="shared" si="185"/>
        <v>1.5604871872493722</v>
      </c>
      <c r="Y230" s="42">
        <f t="shared" si="185"/>
        <v>2.9949703871074034</v>
      </c>
      <c r="AB230" s="42">
        <f t="shared" ref="AB230:AK230" si="186">AB126/$I$176/2220*$E$174*60*24</f>
        <v>7.4600706323903532E-2</v>
      </c>
      <c r="AC230" s="42">
        <f t="shared" si="186"/>
        <v>1.7817133548028619</v>
      </c>
      <c r="AD230" s="42">
        <f t="shared" si="186"/>
        <v>2.0673496248059493</v>
      </c>
      <c r="AE230" s="42">
        <f t="shared" si="186"/>
        <v>2.2823839993284651</v>
      </c>
      <c r="AF230" s="42">
        <f t="shared" si="186"/>
        <v>2.9605084677042806</v>
      </c>
      <c r="AG230" s="42">
        <f t="shared" si="186"/>
        <v>204.09201065610532</v>
      </c>
      <c r="AH230" s="42">
        <f t="shared" si="186"/>
        <v>21.526224793338976</v>
      </c>
      <c r="AI230" s="42">
        <f t="shared" si="186"/>
        <v>1.2680124559895092</v>
      </c>
      <c r="AJ230" s="42">
        <f t="shared" si="186"/>
        <v>1.7668014642536596</v>
      </c>
      <c r="AK230" s="42">
        <f t="shared" si="186"/>
        <v>9.1023267650260031</v>
      </c>
    </row>
    <row r="231" spans="3:37">
      <c r="C231" s="42">
        <f t="shared" si="51"/>
        <v>9.5</v>
      </c>
      <c r="D231" s="42">
        <f t="shared" ref="D231:M231" si="187">D127/$I$176/2220*$E$174*60*24</f>
        <v>5.6416219040995058E-2</v>
      </c>
      <c r="E231" s="42">
        <f t="shared" si="187"/>
        <v>1.4902216198416751</v>
      </c>
      <c r="F231" s="42">
        <f t="shared" si="187"/>
        <v>1.6525551772383245</v>
      </c>
      <c r="G231" s="42">
        <f t="shared" si="187"/>
        <v>1.8537978851565682</v>
      </c>
      <c r="H231" s="42">
        <f t="shared" si="187"/>
        <v>2.4664472181347699</v>
      </c>
      <c r="I231" s="42">
        <f t="shared" si="187"/>
        <v>143.20937119117832</v>
      </c>
      <c r="J231" s="42">
        <f t="shared" si="187"/>
        <v>20.144284743248821</v>
      </c>
      <c r="K231" s="42">
        <f t="shared" si="187"/>
        <v>1.1602012375090307</v>
      </c>
      <c r="L231" s="42">
        <f t="shared" si="187"/>
        <v>1.6778100707198857</v>
      </c>
      <c r="M231" s="42">
        <f t="shared" si="187"/>
        <v>5.9136381354691956</v>
      </c>
      <c r="P231" s="42">
        <f t="shared" ref="P231:Y231" si="188">P127/$I$176/2220*$E$174*60*24</f>
        <v>3.9755093821203631E-2</v>
      </c>
      <c r="Q231" s="42">
        <f t="shared" si="188"/>
        <v>1.3224999195635219</v>
      </c>
      <c r="R231" s="42">
        <f t="shared" si="188"/>
        <v>1.2075739934007972</v>
      </c>
      <c r="S231" s="42">
        <f t="shared" si="188"/>
        <v>1.2846436331845674</v>
      </c>
      <c r="T231" s="42">
        <f t="shared" si="188"/>
        <v>1.9658283209627987</v>
      </c>
      <c r="U231" s="42">
        <f t="shared" si="188"/>
        <v>86.789400333444945</v>
      </c>
      <c r="V231" s="42">
        <f t="shared" si="188"/>
        <v>18.537774382976767</v>
      </c>
      <c r="W231" s="42">
        <f t="shared" si="188"/>
        <v>1.0540174178954913</v>
      </c>
      <c r="X231" s="42">
        <f t="shared" si="188"/>
        <v>1.5588187683130765</v>
      </c>
      <c r="Y231" s="42">
        <f t="shared" si="188"/>
        <v>3.2043222998066514</v>
      </c>
      <c r="AB231" s="42">
        <f t="shared" ref="AB231:AK231" si="189">AB127/$I$176/2220*$E$174*60*24</f>
        <v>7.3077344260786714E-2</v>
      </c>
      <c r="AC231" s="42">
        <f t="shared" si="189"/>
        <v>1.6579433201198286</v>
      </c>
      <c r="AD231" s="42">
        <f t="shared" si="189"/>
        <v>2.0643901408579222</v>
      </c>
      <c r="AE231" s="42">
        <f t="shared" si="189"/>
        <v>2.4229521371285649</v>
      </c>
      <c r="AF231" s="42">
        <f t="shared" si="189"/>
        <v>2.962641678370141</v>
      </c>
      <c r="AG231" s="42">
        <f t="shared" si="189"/>
        <v>201.60722222930357</v>
      </c>
      <c r="AH231" s="42">
        <f t="shared" si="189"/>
        <v>21.750795103520829</v>
      </c>
      <c r="AI231" s="42">
        <f t="shared" si="189"/>
        <v>1.2663850571225663</v>
      </c>
      <c r="AJ231" s="42">
        <f t="shared" si="189"/>
        <v>1.7781150810401747</v>
      </c>
      <c r="AK231" s="42">
        <f t="shared" si="189"/>
        <v>8.6229539711317393</v>
      </c>
    </row>
    <row r="232" spans="3:37">
      <c r="C232" s="42">
        <f t="shared" si="51"/>
        <v>9.75</v>
      </c>
      <c r="D232" s="42">
        <f t="shared" ref="D232:M232" si="190">D128/$I$176/2220*$E$174*60*24</f>
        <v>5.5495115586974758E-2</v>
      </c>
      <c r="E232" s="42">
        <f t="shared" si="190"/>
        <v>1.3907031571459525</v>
      </c>
      <c r="F232" s="42">
        <f t="shared" si="190"/>
        <v>1.6736013040938684</v>
      </c>
      <c r="G232" s="42">
        <f t="shared" si="190"/>
        <v>1.9423377491162848</v>
      </c>
      <c r="H232" s="42">
        <f t="shared" si="190"/>
        <v>2.4624694820653588</v>
      </c>
      <c r="I232" s="42">
        <f t="shared" si="190"/>
        <v>142.83654897819946</v>
      </c>
      <c r="J232" s="42">
        <f t="shared" si="190"/>
        <v>20.392969687115475</v>
      </c>
      <c r="K232" s="42">
        <f t="shared" si="190"/>
        <v>1.1597064720931511</v>
      </c>
      <c r="L232" s="42">
        <f t="shared" si="190"/>
        <v>1.6790474870418288</v>
      </c>
      <c r="M232" s="42">
        <f t="shared" si="190"/>
        <v>5.7740834406467814</v>
      </c>
      <c r="P232" s="42">
        <f t="shared" ref="P232:Y232" si="191">P128/$I$176/2220*$E$174*60*24</f>
        <v>3.8826904151032994E-2</v>
      </c>
      <c r="Q232" s="42">
        <f t="shared" si="191"/>
        <v>1.2509189127907963</v>
      </c>
      <c r="R232" s="42">
        <f t="shared" si="191"/>
        <v>1.2668312540104547</v>
      </c>
      <c r="S232" s="42">
        <f t="shared" si="191"/>
        <v>1.3107427686520383</v>
      </c>
      <c r="T232" s="42">
        <f t="shared" si="191"/>
        <v>1.9576358254166581</v>
      </c>
      <c r="U232" s="42">
        <f t="shared" si="191"/>
        <v>87.794301223949631</v>
      </c>
      <c r="V232" s="42">
        <f t="shared" si="191"/>
        <v>18.793939122736926</v>
      </c>
      <c r="W232" s="42">
        <f t="shared" si="191"/>
        <v>1.0540043263839038</v>
      </c>
      <c r="X232" s="42">
        <f t="shared" si="191"/>
        <v>1.5578177169512961</v>
      </c>
      <c r="Y232" s="42">
        <f t="shared" si="191"/>
        <v>3.4262303322227883</v>
      </c>
      <c r="AB232" s="42">
        <f t="shared" ref="AB232:AK232" si="192">AB128/$I$176/2220*$E$174*60*24</f>
        <v>7.2163327022916765E-2</v>
      </c>
      <c r="AC232" s="42">
        <f t="shared" si="192"/>
        <v>1.5304874015011132</v>
      </c>
      <c r="AD232" s="42">
        <f t="shared" si="192"/>
        <v>2.0626144504891037</v>
      </c>
      <c r="AE232" s="42">
        <f t="shared" si="192"/>
        <v>2.5739327295805259</v>
      </c>
      <c r="AF232" s="42">
        <f t="shared" si="192"/>
        <v>2.9649329046408797</v>
      </c>
      <c r="AG232" s="42">
        <f t="shared" si="192"/>
        <v>198.93837540051629</v>
      </c>
      <c r="AH232" s="42">
        <f t="shared" si="192"/>
        <v>21.992000251493963</v>
      </c>
      <c r="AI232" s="42">
        <f t="shared" si="192"/>
        <v>1.2654086178024024</v>
      </c>
      <c r="AJ232" s="42">
        <f t="shared" si="192"/>
        <v>1.7902667435145765</v>
      </c>
      <c r="AK232" s="42">
        <f t="shared" si="192"/>
        <v>8.1219365490707816</v>
      </c>
    </row>
    <row r="233" spans="3:37">
      <c r="C233" s="42">
        <f t="shared" si="51"/>
        <v>10</v>
      </c>
      <c r="D233" s="42">
        <f t="shared" ref="D233:M233" si="193">D129/$I$176/2220*$E$174*60*24</f>
        <v>5.518808110230132E-2</v>
      </c>
      <c r="E233" s="42">
        <f t="shared" si="193"/>
        <v>1.2886697492564201</v>
      </c>
      <c r="F233" s="42">
        <f t="shared" si="193"/>
        <v>1.6960988879739292</v>
      </c>
      <c r="G233" s="42">
        <f t="shared" si="193"/>
        <v>2.0369838105904621</v>
      </c>
      <c r="H233" s="42">
        <f t="shared" si="193"/>
        <v>2.4611435700422177</v>
      </c>
      <c r="I233" s="42">
        <f t="shared" si="193"/>
        <v>142.4380148884635</v>
      </c>
      <c r="J233" s="42">
        <f t="shared" si="193"/>
        <v>20.658805316765996</v>
      </c>
      <c r="K233" s="42">
        <f t="shared" si="193"/>
        <v>1.1595415502878603</v>
      </c>
      <c r="L233" s="42">
        <f t="shared" si="193"/>
        <v>1.6803702424204525</v>
      </c>
      <c r="M233" s="42">
        <f t="shared" si="193"/>
        <v>5.6307374354689106</v>
      </c>
      <c r="P233" s="42">
        <f t="shared" ref="P233:Y233" si="194">P129/$I$176/2220*$E$174*60*24</f>
        <v>3.8517507594309441E-2</v>
      </c>
      <c r="Q233" s="42">
        <f t="shared" si="194"/>
        <v>1.1779901994881712</v>
      </c>
      <c r="R233" s="42">
        <f t="shared" si="194"/>
        <v>1.3301752222483627</v>
      </c>
      <c r="S233" s="42">
        <f t="shared" si="194"/>
        <v>1.338641844496578</v>
      </c>
      <c r="T233" s="42">
        <f t="shared" si="194"/>
        <v>1.9549049935679448</v>
      </c>
      <c r="U233" s="42">
        <f t="shared" si="194"/>
        <v>88.790559607183312</v>
      </c>
      <c r="V233" s="42">
        <f t="shared" si="194"/>
        <v>19.067770396273648</v>
      </c>
      <c r="W233" s="42">
        <f t="shared" si="194"/>
        <v>1.0539999625467082</v>
      </c>
      <c r="X233" s="42">
        <f t="shared" si="194"/>
        <v>1.55748403316404</v>
      </c>
      <c r="Y233" s="42">
        <f t="shared" si="194"/>
        <v>3.6602872172704242</v>
      </c>
      <c r="AB233" s="42">
        <f t="shared" ref="AB233:AK233" si="195">AB129/$I$176/2220*$E$174*60*24</f>
        <v>7.185865461029331E-2</v>
      </c>
      <c r="AC233" s="42">
        <f t="shared" si="195"/>
        <v>1.3993492990246685</v>
      </c>
      <c r="AD233" s="42">
        <f t="shared" si="195"/>
        <v>2.0620225536994954</v>
      </c>
      <c r="AE233" s="42">
        <f t="shared" si="195"/>
        <v>2.7353257766843475</v>
      </c>
      <c r="AF233" s="42">
        <f t="shared" si="195"/>
        <v>2.9673821465164947</v>
      </c>
      <c r="AG233" s="42">
        <f t="shared" si="195"/>
        <v>196.0854701697437</v>
      </c>
      <c r="AH233" s="42">
        <f t="shared" si="195"/>
        <v>22.24984023725834</v>
      </c>
      <c r="AI233" s="42">
        <f t="shared" si="195"/>
        <v>1.2650831380290128</v>
      </c>
      <c r="AJ233" s="42">
        <f t="shared" si="195"/>
        <v>1.8032564516768694</v>
      </c>
      <c r="AK233" s="42">
        <f t="shared" si="195"/>
        <v>7.601187653667397</v>
      </c>
    </row>
    <row r="234" spans="3:37">
      <c r="C234" s="42">
        <f t="shared" si="51"/>
        <v>10.25</v>
      </c>
      <c r="D234" s="42">
        <f t="shared" ref="D234:M234" si="196">D130/$I$176/2220*$E$174*60*24</f>
        <v>5.518808110230132E-2</v>
      </c>
      <c r="E234" s="42">
        <f t="shared" si="196"/>
        <v>1.1854162671673651</v>
      </c>
      <c r="F234" s="42">
        <f t="shared" si="196"/>
        <v>1.7193222003662521</v>
      </c>
      <c r="G234" s="42">
        <f t="shared" si="196"/>
        <v>2.1346829708218769</v>
      </c>
      <c r="H234" s="42">
        <f t="shared" si="196"/>
        <v>2.4611435700422177</v>
      </c>
      <c r="I234" s="42">
        <f t="shared" si="196"/>
        <v>142.02662486034916</v>
      </c>
      <c r="J234" s="42">
        <f t="shared" si="196"/>
        <v>20.933216289308501</v>
      </c>
      <c r="K234" s="42">
        <f t="shared" si="196"/>
        <v>1.1595415502878603</v>
      </c>
      <c r="L234" s="42">
        <f t="shared" si="196"/>
        <v>1.6817356673274215</v>
      </c>
      <c r="M234" s="42">
        <f t="shared" si="196"/>
        <v>5.4857467564031381</v>
      </c>
      <c r="P234" s="42">
        <f t="shared" ref="P234:Y234" si="197">P130/$I$176/2220*$E$174*60*24</f>
        <v>3.8517507594309441E-2</v>
      </c>
      <c r="Q234" s="42">
        <f t="shared" si="197"/>
        <v>1.1044611963560564</v>
      </c>
      <c r="R234" s="42">
        <f t="shared" si="197"/>
        <v>1.3955625443003958</v>
      </c>
      <c r="S234" s="42">
        <f t="shared" si="197"/>
        <v>1.3674408905296531</v>
      </c>
      <c r="T234" s="42">
        <f t="shared" si="197"/>
        <v>1.9549049935679448</v>
      </c>
      <c r="U234" s="42">
        <f t="shared" si="197"/>
        <v>89.782496736781482</v>
      </c>
      <c r="V234" s="42">
        <f t="shared" si="197"/>
        <v>19.350434936698651</v>
      </c>
      <c r="W234" s="42">
        <f t="shared" si="197"/>
        <v>1.0539999625467082</v>
      </c>
      <c r="X234" s="42">
        <f t="shared" si="197"/>
        <v>1.55748403316404</v>
      </c>
      <c r="Y234" s="42">
        <f t="shared" si="197"/>
        <v>3.900282772938676</v>
      </c>
      <c r="AB234" s="42">
        <f t="shared" ref="AB234:AK234" si="198">AB130/$I$176/2220*$E$174*60*24</f>
        <v>7.185865461029331E-2</v>
      </c>
      <c r="AC234" s="42">
        <f t="shared" si="198"/>
        <v>1.2663713379786778</v>
      </c>
      <c r="AD234" s="42">
        <f t="shared" si="198"/>
        <v>2.0620225536994954</v>
      </c>
      <c r="AE234" s="42">
        <f t="shared" si="198"/>
        <v>2.9019250511140973</v>
      </c>
      <c r="AF234" s="42">
        <f t="shared" si="198"/>
        <v>2.9699103961945528</v>
      </c>
      <c r="AG234" s="42">
        <f t="shared" si="198"/>
        <v>193.14053573797833</v>
      </c>
      <c r="AH234" s="42">
        <f t="shared" si="198"/>
        <v>22.515997641918311</v>
      </c>
      <c r="AI234" s="42">
        <f t="shared" si="198"/>
        <v>1.2650831380290128</v>
      </c>
      <c r="AJ234" s="42">
        <f t="shared" si="198"/>
        <v>1.8166651826831042</v>
      </c>
      <c r="AK234" s="42">
        <f t="shared" si="198"/>
        <v>7.0712107398675625</v>
      </c>
    </row>
    <row r="235" spans="3:37">
      <c r="C235" s="42">
        <f t="shared" si="51"/>
        <v>10.5</v>
      </c>
      <c r="D235" s="42">
        <f t="shared" ref="D235:M235" si="199">D131/$I$176/2220*$E$174*60*24</f>
        <v>5.518808110230132E-2</v>
      </c>
      <c r="E235" s="42">
        <f t="shared" si="199"/>
        <v>1.0821627850783144</v>
      </c>
      <c r="F235" s="42">
        <f t="shared" si="199"/>
        <v>1.7425455127585749</v>
      </c>
      <c r="G235" s="42">
        <f t="shared" si="199"/>
        <v>2.2323821310532872</v>
      </c>
      <c r="H235" s="42">
        <f t="shared" si="199"/>
        <v>2.4611435700422177</v>
      </c>
      <c r="I235" s="42">
        <f t="shared" si="199"/>
        <v>141.61523483223439</v>
      </c>
      <c r="J235" s="42">
        <f t="shared" si="199"/>
        <v>21.207627261851005</v>
      </c>
      <c r="K235" s="42">
        <f t="shared" si="199"/>
        <v>1.1595415502878603</v>
      </c>
      <c r="L235" s="42">
        <f t="shared" si="199"/>
        <v>1.683101092234391</v>
      </c>
      <c r="M235" s="42">
        <f t="shared" si="199"/>
        <v>5.3407560773373275</v>
      </c>
      <c r="P235" s="42">
        <f t="shared" ref="P235:Y235" si="200">P131/$I$176/2220*$E$174*60*24</f>
        <v>3.8517507594309441E-2</v>
      </c>
      <c r="Q235" s="42">
        <f t="shared" si="200"/>
        <v>1.0309321932239417</v>
      </c>
      <c r="R235" s="42">
        <f t="shared" si="200"/>
        <v>1.4609498663524334</v>
      </c>
      <c r="S235" s="42">
        <f t="shared" si="200"/>
        <v>1.3962399365627243</v>
      </c>
      <c r="T235" s="42">
        <f t="shared" si="200"/>
        <v>1.9549049935679448</v>
      </c>
      <c r="U235" s="42">
        <f t="shared" si="200"/>
        <v>90.774433866379255</v>
      </c>
      <c r="V235" s="42">
        <f t="shared" si="200"/>
        <v>19.63309947712365</v>
      </c>
      <c r="W235" s="42">
        <f t="shared" si="200"/>
        <v>1.0539999625467082</v>
      </c>
      <c r="X235" s="42">
        <f t="shared" si="200"/>
        <v>1.55748403316404</v>
      </c>
      <c r="Y235" s="42">
        <f t="shared" si="200"/>
        <v>4.1402783286069269</v>
      </c>
      <c r="AB235" s="42">
        <f t="shared" ref="AB235:AK235" si="201">AB131/$I$176/2220*$E$174*60*24</f>
        <v>7.185865461029331E-2</v>
      </c>
      <c r="AC235" s="42">
        <f t="shared" si="201"/>
        <v>1.1333933769326832</v>
      </c>
      <c r="AD235" s="42">
        <f t="shared" si="201"/>
        <v>2.0620225536994954</v>
      </c>
      <c r="AE235" s="42">
        <f t="shared" si="201"/>
        <v>3.068524325543851</v>
      </c>
      <c r="AF235" s="42">
        <f t="shared" si="201"/>
        <v>2.9724386458726069</v>
      </c>
      <c r="AG235" s="42">
        <f t="shared" si="201"/>
        <v>190.19560130621338</v>
      </c>
      <c r="AH235" s="42">
        <f t="shared" si="201"/>
        <v>22.782155046578321</v>
      </c>
      <c r="AI235" s="42">
        <f t="shared" si="201"/>
        <v>1.2650831380290128</v>
      </c>
      <c r="AJ235" s="42">
        <f t="shared" si="201"/>
        <v>1.8300739136893427</v>
      </c>
      <c r="AK235" s="42">
        <f t="shared" si="201"/>
        <v>6.5412338260677672</v>
      </c>
    </row>
    <row r="236" spans="3:37">
      <c r="C236" s="42">
        <f t="shared" si="51"/>
        <v>10.75</v>
      </c>
      <c r="D236" s="42">
        <f t="shared" ref="D236:M236" si="202">D132/$I$176/2220*$E$174*60*24</f>
        <v>5.518808110230132E-2</v>
      </c>
      <c r="E236" s="42">
        <f t="shared" si="202"/>
        <v>0.97890930298925949</v>
      </c>
      <c r="F236" s="42">
        <f t="shared" si="202"/>
        <v>1.7657688251508938</v>
      </c>
      <c r="G236" s="42">
        <f t="shared" si="202"/>
        <v>2.3300812912846984</v>
      </c>
      <c r="H236" s="42">
        <f t="shared" si="202"/>
        <v>2.4611435700422177</v>
      </c>
      <c r="I236" s="42">
        <f t="shared" si="202"/>
        <v>141.20384480412005</v>
      </c>
      <c r="J236" s="42">
        <f t="shared" si="202"/>
        <v>21.482038234393471</v>
      </c>
      <c r="K236" s="42">
        <f t="shared" si="202"/>
        <v>1.1595415502878603</v>
      </c>
      <c r="L236" s="42">
        <f t="shared" si="202"/>
        <v>1.68446651714136</v>
      </c>
      <c r="M236" s="42">
        <f t="shared" si="202"/>
        <v>5.1957653982715559</v>
      </c>
      <c r="P236" s="42">
        <f t="shared" ref="P236:Y236" si="203">P132/$I$176/2220*$E$174*60*24</f>
        <v>3.8517507594309441E-2</v>
      </c>
      <c r="Q236" s="42">
        <f t="shared" si="203"/>
        <v>0.95740319009182673</v>
      </c>
      <c r="R236" s="42">
        <f t="shared" si="203"/>
        <v>1.5263371884044663</v>
      </c>
      <c r="S236" s="42">
        <f t="shared" si="203"/>
        <v>1.4250389825958001</v>
      </c>
      <c r="T236" s="42">
        <f t="shared" si="203"/>
        <v>1.9549049935679448</v>
      </c>
      <c r="U236" s="42">
        <f t="shared" si="203"/>
        <v>91.766370995977439</v>
      </c>
      <c r="V236" s="42">
        <f t="shared" si="203"/>
        <v>19.915764017548653</v>
      </c>
      <c r="W236" s="42">
        <f t="shared" si="203"/>
        <v>1.0539999625467082</v>
      </c>
      <c r="X236" s="42">
        <f t="shared" si="203"/>
        <v>1.55748403316404</v>
      </c>
      <c r="Y236" s="42">
        <f t="shared" si="203"/>
        <v>4.3802738842751783</v>
      </c>
      <c r="AB236" s="42">
        <f t="shared" ref="AB236:AK236" si="204">AB132/$I$176/2220*$E$174*60*24</f>
        <v>7.185865461029331E-2</v>
      </c>
      <c r="AC236" s="42">
        <f t="shared" si="204"/>
        <v>1.0004154158866925</v>
      </c>
      <c r="AD236" s="42">
        <f t="shared" si="204"/>
        <v>2.0620225536994954</v>
      </c>
      <c r="AE236" s="42">
        <f t="shared" si="204"/>
        <v>3.2351235999736008</v>
      </c>
      <c r="AF236" s="42">
        <f t="shared" si="204"/>
        <v>2.974966895550665</v>
      </c>
      <c r="AG236" s="42">
        <f t="shared" si="204"/>
        <v>187.25066687444797</v>
      </c>
      <c r="AH236" s="42">
        <f t="shared" si="204"/>
        <v>23.048312451238338</v>
      </c>
      <c r="AI236" s="42">
        <f t="shared" si="204"/>
        <v>1.2650831380290128</v>
      </c>
      <c r="AJ236" s="42">
        <f t="shared" si="204"/>
        <v>1.8434826446955812</v>
      </c>
      <c r="AK236" s="42">
        <f t="shared" si="204"/>
        <v>6.0112569122679345</v>
      </c>
    </row>
    <row r="237" spans="3:37">
      <c r="C237" s="42">
        <f t="shared" si="51"/>
        <v>11</v>
      </c>
      <c r="D237" s="42">
        <f t="shared" ref="D237:M237" si="205">D133/$I$176/2220*$E$174*60*24</f>
        <v>5.518808110230132E-2</v>
      </c>
      <c r="E237" s="42">
        <f t="shared" si="205"/>
        <v>0.87565582090020477</v>
      </c>
      <c r="F237" s="42">
        <f t="shared" si="205"/>
        <v>1.7889921375432172</v>
      </c>
      <c r="G237" s="42">
        <f t="shared" si="205"/>
        <v>2.4277804515161132</v>
      </c>
      <c r="H237" s="42">
        <f t="shared" si="205"/>
        <v>2.4611435700422177</v>
      </c>
      <c r="I237" s="42">
        <f t="shared" si="205"/>
        <v>140.79245477600531</v>
      </c>
      <c r="J237" s="42">
        <f t="shared" si="205"/>
        <v>21.756449206935976</v>
      </c>
      <c r="K237" s="42">
        <f t="shared" si="205"/>
        <v>1.1595415502878603</v>
      </c>
      <c r="L237" s="42">
        <f t="shared" si="205"/>
        <v>1.685831942048329</v>
      </c>
      <c r="M237" s="42">
        <f t="shared" si="205"/>
        <v>5.0507747192057844</v>
      </c>
      <c r="P237" s="42">
        <f t="shared" ref="P237:Y237" si="206">P133/$I$176/2220*$E$174*60*24</f>
        <v>3.8517507594309441E-2</v>
      </c>
      <c r="Q237" s="42">
        <f t="shared" si="206"/>
        <v>0.88387418695971176</v>
      </c>
      <c r="R237" s="42">
        <f t="shared" si="206"/>
        <v>1.5917245104565039</v>
      </c>
      <c r="S237" s="42">
        <f t="shared" si="206"/>
        <v>1.4538380286288712</v>
      </c>
      <c r="T237" s="42">
        <f t="shared" si="206"/>
        <v>1.9549049935679448</v>
      </c>
      <c r="U237" s="42">
        <f t="shared" si="206"/>
        <v>92.758308125575212</v>
      </c>
      <c r="V237" s="42">
        <f t="shared" si="206"/>
        <v>20.198428557973653</v>
      </c>
      <c r="W237" s="42">
        <f t="shared" si="206"/>
        <v>1.0539999625467082</v>
      </c>
      <c r="X237" s="42">
        <f t="shared" si="206"/>
        <v>1.55748403316404</v>
      </c>
      <c r="Y237" s="42">
        <f t="shared" si="206"/>
        <v>4.6202694399434288</v>
      </c>
      <c r="AB237" s="42">
        <f t="shared" ref="AB237:AK237" si="207">AB133/$I$176/2220*$E$174*60*24</f>
        <v>7.185865461029331E-2</v>
      </c>
      <c r="AC237" s="42">
        <f t="shared" si="207"/>
        <v>0.86743745484070178</v>
      </c>
      <c r="AD237" s="42">
        <f t="shared" si="207"/>
        <v>2.0620225536994954</v>
      </c>
      <c r="AE237" s="42">
        <f t="shared" si="207"/>
        <v>3.4017228744033505</v>
      </c>
      <c r="AF237" s="42">
        <f t="shared" si="207"/>
        <v>2.9774951452287231</v>
      </c>
      <c r="AG237" s="42">
        <f t="shared" si="207"/>
        <v>184.30573244268265</v>
      </c>
      <c r="AH237" s="42">
        <f t="shared" si="207"/>
        <v>23.314469855898309</v>
      </c>
      <c r="AI237" s="42">
        <f t="shared" si="207"/>
        <v>1.2650831380290128</v>
      </c>
      <c r="AJ237" s="42">
        <f t="shared" si="207"/>
        <v>1.8568913757018157</v>
      </c>
      <c r="AK237" s="42">
        <f t="shared" si="207"/>
        <v>5.4812799984681</v>
      </c>
    </row>
    <row r="238" spans="3:37">
      <c r="C238" s="42">
        <f t="shared" si="51"/>
        <v>12</v>
      </c>
    </row>
    <row r="239" spans="3:37">
      <c r="C239" s="42">
        <f t="shared" si="51"/>
        <v>13</v>
      </c>
    </row>
    <row r="240" spans="3:37">
      <c r="C240" s="42">
        <f t="shared" si="51"/>
        <v>14</v>
      </c>
    </row>
    <row r="241" spans="3:3">
      <c r="C241" s="42">
        <f t="shared" si="51"/>
        <v>15</v>
      </c>
    </row>
    <row r="242" spans="3:3">
      <c r="C242" s="42">
        <f t="shared" si="51"/>
        <v>16</v>
      </c>
    </row>
    <row r="243" spans="3:3">
      <c r="C243" s="42">
        <f t="shared" si="51"/>
        <v>17</v>
      </c>
    </row>
    <row r="244" spans="3:3">
      <c r="C244" s="42">
        <f t="shared" si="51"/>
        <v>18</v>
      </c>
    </row>
    <row r="245" spans="3:3">
      <c r="C245" s="42">
        <f t="shared" si="51"/>
        <v>19</v>
      </c>
    </row>
    <row r="246" spans="3:3">
      <c r="C246" s="42">
        <f t="shared" si="51"/>
        <v>20</v>
      </c>
    </row>
    <row r="247" spans="3:3">
      <c r="C247" s="42">
        <f t="shared" si="51"/>
        <v>25</v>
      </c>
    </row>
    <row r="248" spans="3:3">
      <c r="C248" s="42">
        <f t="shared" si="51"/>
        <v>30</v>
      </c>
    </row>
    <row r="249" spans="3:3">
      <c r="C249" s="42">
        <f t="shared" si="51"/>
        <v>40</v>
      </c>
    </row>
    <row r="250" spans="3:3">
      <c r="C250" s="42">
        <f t="shared" ref="C250:C266" si="208">C146</f>
        <v>50</v>
      </c>
    </row>
    <row r="251" spans="3:3">
      <c r="C251" s="42">
        <f t="shared" si="208"/>
        <v>60</v>
      </c>
    </row>
    <row r="252" spans="3:3">
      <c r="C252" s="42">
        <f t="shared" si="208"/>
        <v>75</v>
      </c>
    </row>
    <row r="253" spans="3:3">
      <c r="C253" s="42">
        <f t="shared" si="208"/>
        <v>100</v>
      </c>
    </row>
    <row r="254" spans="3:3">
      <c r="C254" s="42">
        <f t="shared" si="208"/>
        <v>125</v>
      </c>
    </row>
    <row r="255" spans="3:3">
      <c r="C255" s="42">
        <f t="shared" si="208"/>
        <v>150</v>
      </c>
    </row>
    <row r="256" spans="3:3">
      <c r="C256" s="42">
        <f t="shared" si="208"/>
        <v>175</v>
      </c>
    </row>
    <row r="257" spans="3:4">
      <c r="C257" s="42">
        <f t="shared" si="208"/>
        <v>200</v>
      </c>
    </row>
    <row r="258" spans="3:4">
      <c r="C258" s="42">
        <f t="shared" si="208"/>
        <v>225</v>
      </c>
    </row>
    <row r="259" spans="3:4">
      <c r="C259" s="42">
        <f t="shared" si="208"/>
        <v>250</v>
      </c>
    </row>
    <row r="260" spans="3:4">
      <c r="C260" s="42">
        <f t="shared" si="208"/>
        <v>300</v>
      </c>
    </row>
    <row r="261" spans="3:4">
      <c r="C261" s="42">
        <f t="shared" si="208"/>
        <v>365</v>
      </c>
    </row>
    <row r="262" spans="3:4">
      <c r="C262" s="42">
        <f t="shared" si="208"/>
        <v>730</v>
      </c>
    </row>
    <row r="263" spans="3:4">
      <c r="C263" s="42">
        <f t="shared" si="208"/>
        <v>1460</v>
      </c>
    </row>
    <row r="264" spans="3:4">
      <c r="C264" s="42">
        <f t="shared" si="208"/>
        <v>2920</v>
      </c>
    </row>
    <row r="265" spans="3:4">
      <c r="C265" s="42">
        <f t="shared" si="208"/>
        <v>5840</v>
      </c>
    </row>
    <row r="266" spans="3:4">
      <c r="C266" s="42">
        <f t="shared" si="208"/>
        <v>7946.78</v>
      </c>
    </row>
    <row r="270" spans="3:4">
      <c r="C270" s="53" t="s">
        <v>56</v>
      </c>
      <c r="D270" s="53" t="s">
        <v>53</v>
      </c>
    </row>
    <row r="272" spans="3:4">
      <c r="D272" s="53" t="s">
        <v>51</v>
      </c>
    </row>
    <row r="274" spans="3:37">
      <c r="C274" s="53" t="str">
        <f>C184</f>
        <v>Average</v>
      </c>
      <c r="D274" s="53" t="str">
        <f>D184</f>
        <v>Blood</v>
      </c>
      <c r="E274" s="53" t="str">
        <f t="shared" ref="E274:M274" si="209">E184</f>
        <v>Thymus</v>
      </c>
      <c r="F274" s="53" t="str">
        <f t="shared" si="209"/>
        <v>Heart</v>
      </c>
      <c r="G274" s="53" t="str">
        <f t="shared" si="209"/>
        <v>Lungs</v>
      </c>
      <c r="H274" s="53" t="str">
        <f t="shared" si="209"/>
        <v>Kidneys</v>
      </c>
      <c r="I274" s="53" t="str">
        <f t="shared" si="209"/>
        <v>Spleen</v>
      </c>
      <c r="J274" s="53" t="str">
        <f t="shared" si="209"/>
        <v>Liver</v>
      </c>
      <c r="K274" s="53" t="str">
        <f t="shared" si="209"/>
        <v>ART</v>
      </c>
      <c r="L274" s="53" t="str">
        <f t="shared" si="209"/>
        <v>Carcass</v>
      </c>
      <c r="M274" s="53" t="str">
        <f t="shared" si="209"/>
        <v>Tumor</v>
      </c>
      <c r="O274" s="53" t="str">
        <f>O184</f>
        <v>Average -STDEV</v>
      </c>
      <c r="P274" s="53" t="str">
        <f>P184</f>
        <v>Blood</v>
      </c>
      <c r="Q274" s="53" t="str">
        <f t="shared" ref="Q274:Y274" si="210">Q184</f>
        <v>Thymus</v>
      </c>
      <c r="R274" s="53" t="str">
        <f t="shared" si="210"/>
        <v>Heart</v>
      </c>
      <c r="S274" s="53" t="str">
        <f t="shared" si="210"/>
        <v>Lungs</v>
      </c>
      <c r="T274" s="53" t="str">
        <f t="shared" si="210"/>
        <v>Kidneys</v>
      </c>
      <c r="U274" s="53" t="str">
        <f t="shared" si="210"/>
        <v>Spleen</v>
      </c>
      <c r="V274" s="53" t="str">
        <f t="shared" si="210"/>
        <v>Liver</v>
      </c>
      <c r="W274" s="53" t="str">
        <f t="shared" si="210"/>
        <v>ART</v>
      </c>
      <c r="X274" s="53" t="str">
        <f t="shared" si="210"/>
        <v>Carcass</v>
      </c>
      <c r="Y274" s="53" t="str">
        <f t="shared" si="210"/>
        <v>Tumor</v>
      </c>
      <c r="AA274" s="53" t="str">
        <f>AA184</f>
        <v>Average +STDEV</v>
      </c>
      <c r="AB274" s="53" t="str">
        <f>AB184</f>
        <v>Blood</v>
      </c>
      <c r="AC274" s="53" t="str">
        <f t="shared" ref="AC274:AK274" si="211">AC184</f>
        <v>Thymus</v>
      </c>
      <c r="AD274" s="53" t="str">
        <f t="shared" si="211"/>
        <v>Heart</v>
      </c>
      <c r="AE274" s="53" t="str">
        <f t="shared" si="211"/>
        <v>Lungs</v>
      </c>
      <c r="AF274" s="53" t="str">
        <f t="shared" si="211"/>
        <v>Kidneys</v>
      </c>
      <c r="AG274" s="53" t="str">
        <f t="shared" si="211"/>
        <v>Spleen</v>
      </c>
      <c r="AH274" s="53" t="str">
        <f t="shared" si="211"/>
        <v>Liver</v>
      </c>
      <c r="AI274" s="53" t="str">
        <f t="shared" si="211"/>
        <v>ART</v>
      </c>
      <c r="AJ274" s="53" t="str">
        <f t="shared" si="211"/>
        <v>Carcass</v>
      </c>
      <c r="AK274" s="53" t="str">
        <f t="shared" si="211"/>
        <v>Tumor</v>
      </c>
    </row>
    <row r="275" spans="3:37">
      <c r="C275" s="52">
        <f>C185</f>
        <v>0</v>
      </c>
      <c r="D275" s="42"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P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AB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</row>
    <row r="276" spans="3:37">
      <c r="C276" s="52">
        <f t="shared" ref="C276:C339" si="212">C186</f>
        <v>4.1666666666666664E-2</v>
      </c>
      <c r="D276" s="42">
        <f t="shared" ref="D276:D307" si="213">($C186-$C185)/8*(D185+3*((2*D185+D186)/3)+3*((D185+2*D186)/3)+D186)</f>
        <v>0.41778737042786745</v>
      </c>
      <c r="E276" s="42">
        <f t="shared" ref="E276:M276" si="214">($C186-$C185)/8*(E185+3*((2*E185+E186)/3)+3*((E185+2*E186)/3)+E186)</f>
        <v>0.28924585223292942</v>
      </c>
      <c r="F276" s="42">
        <f t="shared" si="214"/>
        <v>0.1619940739858855</v>
      </c>
      <c r="G276" s="42">
        <f t="shared" si="214"/>
        <v>0.22504097103437865</v>
      </c>
      <c r="H276" s="42">
        <f t="shared" si="214"/>
        <v>0.23870050999654371</v>
      </c>
      <c r="I276" s="42">
        <f t="shared" si="214"/>
        <v>1.1191466376059194</v>
      </c>
      <c r="J276" s="42">
        <f t="shared" si="214"/>
        <v>0.30848178498080048</v>
      </c>
      <c r="K276" s="42">
        <f t="shared" si="214"/>
        <v>2.6289508279042133E-2</v>
      </c>
      <c r="L276" s="42">
        <f t="shared" si="214"/>
        <v>5.2507728152213065E-2</v>
      </c>
      <c r="M276" s="42">
        <f t="shared" si="214"/>
        <v>4.3912849597064194E-2</v>
      </c>
      <c r="P276" s="42">
        <f t="shared" ref="P276:P307" si="215">($C186-$C185)/8*(P185+3*((2*P185+P186)/3)+3*((P185+2*P186)/3)+P186)</f>
        <v>0.40710864909672229</v>
      </c>
      <c r="Q276" s="42">
        <f t="shared" ref="Q276:Y276" si="216">($C186-$C185)/8*(Q185+3*((2*Q185+Q186)/3)+3*((Q185+2*Q186)/3)+Q186)</f>
        <v>0.14920729196168026</v>
      </c>
      <c r="R276" s="42">
        <f t="shared" si="216"/>
        <v>0.12985099315364684</v>
      </c>
      <c r="S276" s="42">
        <f t="shared" si="216"/>
        <v>0.21383811595556779</v>
      </c>
      <c r="T276" s="42">
        <f t="shared" si="216"/>
        <v>0.20883680040127733</v>
      </c>
      <c r="U276" s="42">
        <f t="shared" si="216"/>
        <v>0.95794101649599972</v>
      </c>
      <c r="V276" s="42">
        <f t="shared" si="216"/>
        <v>0.284260522978112</v>
      </c>
      <c r="W276" s="42">
        <f t="shared" si="216"/>
        <v>2.0007152930542726E-2</v>
      </c>
      <c r="X276" s="42">
        <f t="shared" si="216"/>
        <v>4.558044334732525E-2</v>
      </c>
      <c r="Y276" s="42">
        <f t="shared" si="216"/>
        <v>4.3212716090372125E-2</v>
      </c>
      <c r="AB276" s="42">
        <f t="shared" ref="AB276:AB307" si="217">($C186-$C185)/8*(AB185+3*((2*AB185+AB186)/3)+3*((AB185+2*AB186)/3)+AB186)</f>
        <v>0.42846609175901273</v>
      </c>
      <c r="AC276" s="42">
        <f t="shared" ref="AC276:AK276" si="218">($C186-$C185)/8*(AC185+3*((2*AC185+AC186)/3)+3*((AC185+2*AC186)/3)+AC186)</f>
        <v>0.42928441250417781</v>
      </c>
      <c r="AD276" s="42">
        <f t="shared" si="218"/>
        <v>0.19413715481812502</v>
      </c>
      <c r="AE276" s="42">
        <f t="shared" si="218"/>
        <v>0.23624382611318873</v>
      </c>
      <c r="AF276" s="42">
        <f t="shared" si="218"/>
        <v>0.26856421959181009</v>
      </c>
      <c r="AG276" s="42">
        <f t="shared" si="218"/>
        <v>1.2803522587158469</v>
      </c>
      <c r="AH276" s="42">
        <f t="shared" si="218"/>
        <v>0.33270304698348979</v>
      </c>
      <c r="AI276" s="42">
        <f t="shared" si="218"/>
        <v>3.2571863627541622E-2</v>
      </c>
      <c r="AJ276" s="42">
        <f t="shared" si="218"/>
        <v>5.9435012957100811E-2</v>
      </c>
      <c r="AK276" s="42">
        <f t="shared" si="218"/>
        <v>4.4612983103756172E-2</v>
      </c>
    </row>
    <row r="277" spans="3:37">
      <c r="C277" s="52">
        <f t="shared" si="212"/>
        <v>7.4999999999999997E-2</v>
      </c>
      <c r="D277" s="42">
        <f t="shared" si="213"/>
        <v>0.64442397351626457</v>
      </c>
      <c r="E277" s="42">
        <f t="shared" ref="E277:M277" si="219">($C187-$C186)/8*(E186+3*((2*E186+E187)/3)+3*((E186+2*E187)/3)+E187)</f>
        <v>0.44747258856395544</v>
      </c>
      <c r="F277" s="42">
        <f t="shared" si="219"/>
        <v>0.2483802041274337</v>
      </c>
      <c r="G277" s="42">
        <f t="shared" si="219"/>
        <v>0.34940901368325011</v>
      </c>
      <c r="H277" s="42">
        <f t="shared" si="219"/>
        <v>0.36993127753364097</v>
      </c>
      <c r="I277" s="42">
        <f t="shared" si="219"/>
        <v>1.9158944074145829</v>
      </c>
      <c r="J277" s="42">
        <f t="shared" si="219"/>
        <v>0.51482824140769501</v>
      </c>
      <c r="K277" s="42">
        <f t="shared" si="219"/>
        <v>4.7589620937647861E-2</v>
      </c>
      <c r="L277" s="42">
        <f t="shared" si="219"/>
        <v>8.3207496205387962E-2</v>
      </c>
      <c r="M277" s="42">
        <f t="shared" si="219"/>
        <v>9.0432502435150414E-2</v>
      </c>
      <c r="P277" s="42">
        <f t="shared" si="215"/>
        <v>0.59514304184637257</v>
      </c>
      <c r="Q277" s="42">
        <f t="shared" ref="Q277:Y277" si="220">($C187-$C186)/8*(Q186+3*((2*Q186+Q187)/3)+3*((Q186+2*Q187)/3)+Q187)</f>
        <v>0.20965198376890506</v>
      </c>
      <c r="R277" s="42">
        <f t="shared" si="220"/>
        <v>0.19809353349127221</v>
      </c>
      <c r="S277" s="42">
        <f t="shared" si="220"/>
        <v>0.31785168868428743</v>
      </c>
      <c r="T277" s="42">
        <f t="shared" si="220"/>
        <v>0.32207933547948725</v>
      </c>
      <c r="U277" s="42">
        <f t="shared" si="220"/>
        <v>1.5566787406709872</v>
      </c>
      <c r="V277" s="42">
        <f t="shared" si="220"/>
        <v>0.44257212828363368</v>
      </c>
      <c r="W277" s="42">
        <f t="shared" si="220"/>
        <v>3.8013209766191408E-2</v>
      </c>
      <c r="X277" s="42">
        <f t="shared" si="220"/>
        <v>7.2930531354740091E-2</v>
      </c>
      <c r="Y277" s="42">
        <f t="shared" si="220"/>
        <v>8.4748409051233597E-2</v>
      </c>
      <c r="AB277" s="42">
        <f t="shared" si="217"/>
        <v>0.68895627398094517</v>
      </c>
      <c r="AC277" s="42">
        <f t="shared" ref="AC277:AK277" si="221">($C187-$C186)/8*(AC186+3*((2*AC186+AC187)/3)+3*((AC186+2*AC187)/3)+AC187)</f>
        <v>0.68240190141913204</v>
      </c>
      <c r="AD277" s="42">
        <f t="shared" si="221"/>
        <v>0.29866687476359582</v>
      </c>
      <c r="AE277" s="42">
        <f t="shared" si="221"/>
        <v>0.38096633868221164</v>
      </c>
      <c r="AF277" s="42">
        <f t="shared" si="221"/>
        <v>0.41790246053193436</v>
      </c>
      <c r="AG277" s="42">
        <f t="shared" si="221"/>
        <v>2.274395761975593</v>
      </c>
      <c r="AH277" s="42">
        <f t="shared" si="221"/>
        <v>0.58921870238016594</v>
      </c>
      <c r="AI277" s="42">
        <f t="shared" si="221"/>
        <v>5.7166032109104439E-2</v>
      </c>
      <c r="AJ277" s="42">
        <f t="shared" si="221"/>
        <v>9.3484623725013302E-2</v>
      </c>
      <c r="AK277" s="42">
        <f t="shared" si="221"/>
        <v>9.5990615020093747E-2</v>
      </c>
    </row>
    <row r="278" spans="3:37">
      <c r="C278" s="52">
        <f t="shared" si="212"/>
        <v>0.1</v>
      </c>
      <c r="D278" s="42">
        <f t="shared" si="213"/>
        <v>0.45202460252932591</v>
      </c>
      <c r="E278" s="42">
        <f t="shared" ref="E278:M278" si="222">($C188-$C187)/8*(E187+3*((2*E187+E188)/3)+3*((E187+2*E188)/3)+E188)</f>
        <v>0.31561859897903499</v>
      </c>
      <c r="F278" s="42">
        <f t="shared" si="222"/>
        <v>0.17201157373311188</v>
      </c>
      <c r="G278" s="42">
        <f t="shared" si="222"/>
        <v>0.24788062996166474</v>
      </c>
      <c r="H278" s="42">
        <f t="shared" si="222"/>
        <v>0.26148223952715832</v>
      </c>
      <c r="I278" s="42">
        <f t="shared" si="222"/>
        <v>1.602832883060457</v>
      </c>
      <c r="J278" s="42">
        <f t="shared" si="222"/>
        <v>0.41423157397333044</v>
      </c>
      <c r="K278" s="42">
        <f t="shared" si="222"/>
        <v>4.3054095256640376E-2</v>
      </c>
      <c r="L278" s="42">
        <f t="shared" si="222"/>
        <v>6.1335593539988985E-2</v>
      </c>
      <c r="M278" s="42">
        <f t="shared" si="222"/>
        <v>9.5340999708281568E-2</v>
      </c>
      <c r="P278" s="42">
        <f t="shared" si="215"/>
        <v>0.37183456450940527</v>
      </c>
      <c r="Q278" s="42">
        <f t="shared" ref="Q278:Y278" si="223">($C188-$C187)/8*(Q187+3*((2*Q187+Q188)/3)+3*((Q187+2*Q188)/3)+Q188)</f>
        <v>0.11847013054120316</v>
      </c>
      <c r="R278" s="42">
        <f t="shared" si="223"/>
        <v>0.13577458117603067</v>
      </c>
      <c r="S278" s="42">
        <f t="shared" si="223"/>
        <v>0.20610733924360877</v>
      </c>
      <c r="T278" s="42">
        <f t="shared" si="223"/>
        <v>0.22550411647672375</v>
      </c>
      <c r="U278" s="42">
        <f t="shared" si="223"/>
        <v>1.1993962599797923</v>
      </c>
      <c r="V278" s="42">
        <f t="shared" si="223"/>
        <v>0.31591153781052833</v>
      </c>
      <c r="W278" s="42">
        <f t="shared" si="223"/>
        <v>3.6506082442501135E-2</v>
      </c>
      <c r="X278" s="42">
        <f t="shared" si="223"/>
        <v>5.470208342005338E-2</v>
      </c>
      <c r="Y278" s="42">
        <f t="shared" si="223"/>
        <v>8.4859550452393462E-2</v>
      </c>
      <c r="AB278" s="42">
        <f t="shared" si="217"/>
        <v>0.52072079456390674</v>
      </c>
      <c r="AC278" s="42">
        <f t="shared" ref="AC278:AK278" si="224">($C188-$C187)/8*(AC187+3*((2*AC187+AC188)/3)+3*((AC187+2*AC188)/3)+AC188)</f>
        <v>0.50576882669876622</v>
      </c>
      <c r="AD278" s="42">
        <f t="shared" si="224"/>
        <v>0.20824856629019253</v>
      </c>
      <c r="AE278" s="42">
        <f t="shared" si="224"/>
        <v>0.28965392067972079</v>
      </c>
      <c r="AF278" s="42">
        <f t="shared" si="224"/>
        <v>0.29774897986284171</v>
      </c>
      <c r="AG278" s="42">
        <f t="shared" si="224"/>
        <v>2.0045405459718983</v>
      </c>
      <c r="AH278" s="42">
        <f t="shared" si="224"/>
        <v>0.51771770208739532</v>
      </c>
      <c r="AI278" s="42">
        <f t="shared" si="224"/>
        <v>4.9602108070779707E-2</v>
      </c>
      <c r="AJ278" s="42">
        <f t="shared" si="224"/>
        <v>6.7966729817558205E-2</v>
      </c>
      <c r="AK278" s="42">
        <f t="shared" si="224"/>
        <v>0.1055175181666542</v>
      </c>
    </row>
    <row r="279" spans="3:37">
      <c r="C279" s="52">
        <f t="shared" si="212"/>
        <v>0.125</v>
      </c>
      <c r="D279" s="42">
        <f t="shared" si="213"/>
        <v>0.42615141401159473</v>
      </c>
      <c r="E279" s="42">
        <f t="shared" ref="E279:M279" si="225">($C189-$C188)/8*(E188+3*((2*E188+E189)/3)+3*((E188+2*E189)/3)+E189)</f>
        <v>0.29911972380935492</v>
      </c>
      <c r="F279" s="42">
        <f t="shared" si="225"/>
        <v>0.16033947801123286</v>
      </c>
      <c r="G279" s="42">
        <f t="shared" si="225"/>
        <v>0.23635579015581215</v>
      </c>
      <c r="H279" s="42">
        <f t="shared" si="225"/>
        <v>0.24855924316749178</v>
      </c>
      <c r="I279" s="42">
        <f t="shared" si="225"/>
        <v>1.738171230715676</v>
      </c>
      <c r="J279" s="42">
        <f t="shared" si="225"/>
        <v>0.43719118490667169</v>
      </c>
      <c r="K279" s="42">
        <f t="shared" si="225"/>
        <v>4.9032617621096605E-2</v>
      </c>
      <c r="L279" s="42">
        <f t="shared" si="225"/>
        <v>6.0472124716581893E-2</v>
      </c>
      <c r="M279" s="42">
        <f t="shared" si="225"/>
        <v>0.11858160138090061</v>
      </c>
      <c r="P279" s="42">
        <f t="shared" si="215"/>
        <v>0.31107179810701996</v>
      </c>
      <c r="Q279" s="42">
        <f t="shared" ref="Q279:Y279" si="226">($C189-$C188)/8*(Q188+3*((2*Q188+Q189)/3)+3*((Q188+2*Q189)/3)+Q189)</f>
        <v>8.7026882884461018E-2</v>
      </c>
      <c r="R279" s="42">
        <f t="shared" si="226"/>
        <v>0.12533043454365814</v>
      </c>
      <c r="S279" s="42">
        <f t="shared" si="226"/>
        <v>0.17984427779086207</v>
      </c>
      <c r="T279" s="42">
        <f t="shared" si="226"/>
        <v>0.21245966494978452</v>
      </c>
      <c r="U279" s="42">
        <f t="shared" si="226"/>
        <v>1.225151557194899</v>
      </c>
      <c r="V279" s="42">
        <f t="shared" si="226"/>
        <v>0.30336534038915031</v>
      </c>
      <c r="W279" s="42">
        <f t="shared" si="226"/>
        <v>4.2999039426761081E-2</v>
      </c>
      <c r="X279" s="42">
        <f t="shared" si="226"/>
        <v>5.4709257541193275E-2</v>
      </c>
      <c r="Y279" s="42">
        <f t="shared" si="226"/>
        <v>0.10284270916008238</v>
      </c>
      <c r="AB279" s="42">
        <f t="shared" si="217"/>
        <v>0.52318083516454572</v>
      </c>
      <c r="AC279" s="42">
        <f t="shared" ref="AC279:AK279" si="227">($C189-$C188)/8*(AC188+3*((2*AC188+AC189)/3)+3*((AC188+2*AC189)/3)+AC189)</f>
        <v>0.50022236980371071</v>
      </c>
      <c r="AD279" s="42">
        <f t="shared" si="227"/>
        <v>0.19534852147880757</v>
      </c>
      <c r="AE279" s="42">
        <f t="shared" si="227"/>
        <v>0.29286730252076265</v>
      </c>
      <c r="AF279" s="42">
        <f t="shared" si="227"/>
        <v>0.28511207247400577</v>
      </c>
      <c r="AG279" s="42">
        <f t="shared" si="227"/>
        <v>2.2484757062242142</v>
      </c>
      <c r="AH279" s="42">
        <f t="shared" si="227"/>
        <v>0.57912997664343002</v>
      </c>
      <c r="AI279" s="42">
        <f t="shared" si="227"/>
        <v>5.5066195815432185E-2</v>
      </c>
      <c r="AJ279" s="42">
        <f t="shared" si="227"/>
        <v>6.6227900545074464E-2</v>
      </c>
      <c r="AK279" s="42">
        <f t="shared" si="227"/>
        <v>0.13384162340562067</v>
      </c>
    </row>
    <row r="280" spans="3:37">
      <c r="C280" s="52">
        <f t="shared" si="212"/>
        <v>0.25</v>
      </c>
      <c r="D280" s="42">
        <f t="shared" si="213"/>
        <v>1.820146217561752</v>
      </c>
      <c r="E280" s="42">
        <f t="shared" ref="E280:M280" si="228">($C190-$C189)/8*(E189+3*((2*E189+E190)/3)+3*((E189+2*E190)/3)+E190)</f>
        <v>1.3079719076909837</v>
      </c>
      <c r="F280" s="42">
        <f t="shared" si="228"/>
        <v>0.71570881131517483</v>
      </c>
      <c r="G280" s="42">
        <f t="shared" si="228"/>
        <v>1.1254632745173669</v>
      </c>
      <c r="H280" s="42">
        <f t="shared" si="228"/>
        <v>1.1911118814696222</v>
      </c>
      <c r="I280" s="42">
        <f t="shared" si="228"/>
        <v>9.5411062683979093</v>
      </c>
      <c r="J280" s="42">
        <f t="shared" si="228"/>
        <v>2.3441689619597978</v>
      </c>
      <c r="K280" s="42">
        <f t="shared" si="228"/>
        <v>0.27181449966656013</v>
      </c>
      <c r="L280" s="42">
        <f t="shared" si="228"/>
        <v>0.299018539557239</v>
      </c>
      <c r="M280" s="42">
        <f t="shared" si="228"/>
        <v>0.69297386345206546</v>
      </c>
      <c r="P280" s="42">
        <f t="shared" si="215"/>
        <v>1.181156721411907</v>
      </c>
      <c r="Q280" s="42">
        <f t="shared" ref="Q280:Y280" si="229">($C190-$C189)/8*(Q189+3*((2*Q189+Q190)/3)+3*((Q189+2*Q190)/3)+Q190)</f>
        <v>0.30665450749448897</v>
      </c>
      <c r="R280" s="42">
        <f t="shared" si="229"/>
        <v>0.55793644113951746</v>
      </c>
      <c r="S280" s="42">
        <f t="shared" si="229"/>
        <v>0.76245018424506938</v>
      </c>
      <c r="T280" s="42">
        <f t="shared" si="229"/>
        <v>1.0018792705680861</v>
      </c>
      <c r="U280" s="42">
        <f t="shared" si="229"/>
        <v>6.2264562394787353</v>
      </c>
      <c r="V280" s="42">
        <f t="shared" si="229"/>
        <v>1.4844982338394503</v>
      </c>
      <c r="W280" s="42">
        <f t="shared" si="229"/>
        <v>0.24365433003135503</v>
      </c>
      <c r="X280" s="42">
        <f t="shared" si="229"/>
        <v>0.27398674337871987</v>
      </c>
      <c r="Y280" s="42">
        <f t="shared" si="229"/>
        <v>0.5894224871122552</v>
      </c>
      <c r="AB280" s="42">
        <f t="shared" si="217"/>
        <v>2.5929439119124034</v>
      </c>
      <c r="AC280" s="42">
        <f t="shared" ref="AC280:AK280" si="230">($C190-$C189)/8*(AC189+3*((2*AC189+AC190)/3)+3*((AC189+2*AC190)/3)+AC190)</f>
        <v>2.3907098135549369</v>
      </c>
      <c r="AD280" s="42">
        <f t="shared" si="230"/>
        <v>0.87348118149083231</v>
      </c>
      <c r="AE280" s="42">
        <f t="shared" si="230"/>
        <v>1.4882435053527299</v>
      </c>
      <c r="AF280" s="42">
        <f t="shared" si="230"/>
        <v>1.3772685174540606</v>
      </c>
      <c r="AG280" s="42">
        <f t="shared" si="230"/>
        <v>12.880446785446821</v>
      </c>
      <c r="AH280" s="42">
        <f t="shared" si="230"/>
        <v>3.1443948602920293</v>
      </c>
      <c r="AI280" s="42">
        <f t="shared" si="230"/>
        <v>0.29997466930176553</v>
      </c>
      <c r="AJ280" s="42">
        <f t="shared" si="230"/>
        <v>0.32413112675969219</v>
      </c>
      <c r="AK280" s="42">
        <f t="shared" si="230"/>
        <v>0.80105135089020196</v>
      </c>
    </row>
    <row r="281" spans="3:37">
      <c r="C281" s="52">
        <f t="shared" si="212"/>
        <v>0.375</v>
      </c>
      <c r="D281" s="42">
        <f t="shared" si="213"/>
        <v>1.3713165839717192</v>
      </c>
      <c r="E281" s="42">
        <f t="shared" ref="E281:M281" si="231">($C191-$C190)/8*(E190+3*((2*E190+E191)/3)+3*((E190+2*E191)/3)+E191)</f>
        <v>1.0419703855305382</v>
      </c>
      <c r="F281" s="42">
        <f t="shared" si="231"/>
        <v>0.62062080101424266</v>
      </c>
      <c r="G281" s="42">
        <f t="shared" si="231"/>
        <v>1.0881796917748401</v>
      </c>
      <c r="H281" s="42">
        <f t="shared" si="231"/>
        <v>1.175154083634542</v>
      </c>
      <c r="I281" s="42">
        <f t="shared" si="231"/>
        <v>10.336447754383604</v>
      </c>
      <c r="J281" s="42">
        <f t="shared" si="231"/>
        <v>2.5117320575611441</v>
      </c>
      <c r="K281" s="42">
        <f t="shared" si="231"/>
        <v>0.28674248634261301</v>
      </c>
      <c r="L281" s="42">
        <f t="shared" si="231"/>
        <v>0.29854566404376015</v>
      </c>
      <c r="M281" s="42">
        <f t="shared" si="231"/>
        <v>0.74183238628143866</v>
      </c>
      <c r="P281" s="42">
        <f t="shared" si="215"/>
        <v>0.82613561319765472</v>
      </c>
      <c r="Q281" s="42">
        <f t="shared" ref="Q281:Y281" si="232">($C191-$C190)/8*(Q190+3*((2*Q190+Q191)/3)+3*((Q190+2*Q191)/3)+Q191)</f>
        <v>0.25329411697886334</v>
      </c>
      <c r="R281" s="42">
        <f t="shared" si="232"/>
        <v>0.48931068904558933</v>
      </c>
      <c r="S281" s="42">
        <f t="shared" si="232"/>
        <v>0.6597378451526098</v>
      </c>
      <c r="T281" s="42">
        <f t="shared" si="232"/>
        <v>0.96575001952106576</v>
      </c>
      <c r="U281" s="42">
        <f t="shared" si="232"/>
        <v>6.2459558487767639</v>
      </c>
      <c r="V281" s="42">
        <f t="shared" si="232"/>
        <v>1.5641796728255972</v>
      </c>
      <c r="W281" s="42">
        <f t="shared" si="232"/>
        <v>0.25930333299162733</v>
      </c>
      <c r="X281" s="42">
        <f t="shared" si="232"/>
        <v>0.27567970495940353</v>
      </c>
      <c r="Y281" s="42">
        <f t="shared" si="232"/>
        <v>0.62201519127495764</v>
      </c>
      <c r="AB281" s="42">
        <f t="shared" si="217"/>
        <v>2.4210290809013193</v>
      </c>
      <c r="AC281" s="42">
        <f t="shared" ref="AC281:AK281" si="233">($C191-$C190)/8*(AC190+3*((2*AC190+AC191)/3)+3*((AC190+2*AC191)/3)+AC191)</f>
        <v>2.1375228173622425</v>
      </c>
      <c r="AD281" s="42">
        <f t="shared" si="233"/>
        <v>0.75193091298289039</v>
      </c>
      <c r="AE281" s="42">
        <f t="shared" si="233"/>
        <v>1.5151758693927666</v>
      </c>
      <c r="AF281" s="42">
        <f t="shared" si="233"/>
        <v>1.3736524041335296</v>
      </c>
      <c r="AG281" s="42">
        <f t="shared" si="233"/>
        <v>14.531158697984251</v>
      </c>
      <c r="AH281" s="42">
        <f t="shared" si="233"/>
        <v>3.2368443740027559</v>
      </c>
      <c r="AI281" s="42">
        <f t="shared" si="233"/>
        <v>0.31418163969359925</v>
      </c>
      <c r="AJ281" s="42">
        <f t="shared" si="233"/>
        <v>0.3216955453776944</v>
      </c>
      <c r="AK281" s="42">
        <f t="shared" si="233"/>
        <v>0.88155748901633457</v>
      </c>
    </row>
    <row r="282" spans="3:37">
      <c r="C282" s="52">
        <f t="shared" si="212"/>
        <v>0.5</v>
      </c>
      <c r="D282" s="42">
        <f t="shared" si="213"/>
        <v>1.0060940654174513</v>
      </c>
      <c r="E282" s="42">
        <f t="shared" ref="E282:M282" si="234">($C192-$C191)/8*(E191+3*((2*E191+E192)/3)+3*((E191+2*E192)/3)+E192)</f>
        <v>0.82690121747173229</v>
      </c>
      <c r="F282" s="42">
        <f t="shared" si="234"/>
        <v>0.55468149800136501</v>
      </c>
      <c r="G282" s="42">
        <f t="shared" si="234"/>
        <v>1.0750006781601757</v>
      </c>
      <c r="H282" s="42">
        <f t="shared" si="234"/>
        <v>1.1902661980472018</v>
      </c>
      <c r="I282" s="42">
        <f t="shared" si="234"/>
        <v>10.794112026095462</v>
      </c>
      <c r="J282" s="42">
        <f t="shared" si="234"/>
        <v>2.6268435914663715</v>
      </c>
      <c r="K282" s="42">
        <f t="shared" si="234"/>
        <v>0.29053124636472483</v>
      </c>
      <c r="L282" s="42">
        <f t="shared" si="234"/>
        <v>0.30077829391073208</v>
      </c>
      <c r="M282" s="42">
        <f t="shared" si="234"/>
        <v>0.74787988541609507</v>
      </c>
      <c r="P282" s="42">
        <f t="shared" si="215"/>
        <v>0.60308530435242635</v>
      </c>
      <c r="Q282" s="42">
        <f t="shared" ref="Q282:Y282" si="235">($C192-$C191)/8*(Q191+3*((2*Q191+Q192)/3)+3*((Q191+2*Q192)/3)+Q192)</f>
        <v>0.26011201656413807</v>
      </c>
      <c r="R282" s="42">
        <f t="shared" si="235"/>
        <v>0.44566479834859174</v>
      </c>
      <c r="S282" s="42">
        <f t="shared" si="235"/>
        <v>0.61184291512044742</v>
      </c>
      <c r="T282" s="42">
        <f t="shared" si="235"/>
        <v>0.95563361003141301</v>
      </c>
      <c r="U282" s="42">
        <f t="shared" si="235"/>
        <v>6.1904799701075763</v>
      </c>
      <c r="V282" s="42">
        <f t="shared" si="235"/>
        <v>1.7749983385725421</v>
      </c>
      <c r="W282" s="42">
        <f t="shared" si="235"/>
        <v>0.26290405741834755</v>
      </c>
      <c r="X282" s="42">
        <f t="shared" si="235"/>
        <v>0.27878668577898919</v>
      </c>
      <c r="Y282" s="42">
        <f t="shared" si="235"/>
        <v>0.62015155486156959</v>
      </c>
      <c r="AB282" s="42">
        <f t="shared" si="217"/>
        <v>2.057054481900499</v>
      </c>
      <c r="AC282" s="42">
        <f t="shared" ref="AC282:AK282" si="236">($C192-$C191)/8*(AC191+3*((2*AC191+AC192)/3)+3*((AC191+2*AC192)/3)+AC192)</f>
        <v>1.787396703090266</v>
      </c>
      <c r="AD282" s="42">
        <f t="shared" si="236"/>
        <v>0.66369819765413451</v>
      </c>
      <c r="AE282" s="42">
        <f t="shared" si="236"/>
        <v>1.5344617976385535</v>
      </c>
      <c r="AF282" s="42">
        <f t="shared" si="236"/>
        <v>1.4131372844089756</v>
      </c>
      <c r="AG282" s="42">
        <f t="shared" si="236"/>
        <v>15.567640356944043</v>
      </c>
      <c r="AH282" s="42">
        <f t="shared" si="236"/>
        <v>3.1985277909843903</v>
      </c>
      <c r="AI282" s="42">
        <f t="shared" si="236"/>
        <v>0.31815843531110233</v>
      </c>
      <c r="AJ282" s="42">
        <f t="shared" si="236"/>
        <v>0.32313453315487645</v>
      </c>
      <c r="AK282" s="42">
        <f t="shared" si="236"/>
        <v>0.91112407866113809</v>
      </c>
    </row>
    <row r="283" spans="3:37">
      <c r="C283" s="52">
        <f t="shared" si="212"/>
        <v>0.625</v>
      </c>
      <c r="D283" s="42">
        <f t="shared" si="213"/>
        <v>0.71466417348907885</v>
      </c>
      <c r="E283" s="42">
        <f t="shared" ref="E283:M283" si="237">($C193-$C192)/8*(E192+3*((2*E192+E193)/3)+3*((E192+2*E193)/3)+E193)</f>
        <v>0.6550524065611868</v>
      </c>
      <c r="F283" s="42">
        <f t="shared" si="237"/>
        <v>0.50264725623761874</v>
      </c>
      <c r="G283" s="42">
        <f t="shared" si="237"/>
        <v>1.0652947274940747</v>
      </c>
      <c r="H283" s="42">
        <f t="shared" si="237"/>
        <v>1.2097860124968867</v>
      </c>
      <c r="I283" s="42">
        <f t="shared" si="237"/>
        <v>11.140088010651795</v>
      </c>
      <c r="J283" s="42">
        <f t="shared" si="237"/>
        <v>2.7189328185905559</v>
      </c>
      <c r="K283" s="42">
        <f t="shared" si="237"/>
        <v>0.29356225438241446</v>
      </c>
      <c r="L283" s="42">
        <f t="shared" si="237"/>
        <v>0.3036621074889041</v>
      </c>
      <c r="M283" s="42">
        <f t="shared" si="237"/>
        <v>0.75379299568109204</v>
      </c>
      <c r="P283" s="42">
        <f t="shared" si="215"/>
        <v>0.42505264361933126</v>
      </c>
      <c r="Q283" s="42">
        <f t="shared" ref="Q283:Y283" si="238">($C193-$C192)/8*(Q192+3*((2*Q192+Q193)/3)+3*((Q192+2*Q193)/3)+Q193)</f>
        <v>0.26891847019511805</v>
      </c>
      <c r="R283" s="42">
        <f t="shared" si="238"/>
        <v>0.41154172399944589</v>
      </c>
      <c r="S283" s="42">
        <f t="shared" si="238"/>
        <v>0.57469308177533618</v>
      </c>
      <c r="T283" s="42">
        <f t="shared" si="238"/>
        <v>0.94816061078476332</v>
      </c>
      <c r="U283" s="42">
        <f t="shared" si="238"/>
        <v>6.1188236268265177</v>
      </c>
      <c r="V283" s="42">
        <f t="shared" si="238"/>
        <v>2.0473057818290123</v>
      </c>
      <c r="W283" s="42">
        <f t="shared" si="238"/>
        <v>0.26578463695972387</v>
      </c>
      <c r="X283" s="42">
        <f t="shared" si="238"/>
        <v>0.28265814841778114</v>
      </c>
      <c r="Y283" s="42">
        <f t="shared" si="238"/>
        <v>0.61723130316023611</v>
      </c>
      <c r="AB283" s="42">
        <f t="shared" si="217"/>
        <v>1.5856394416192621</v>
      </c>
      <c r="AC283" s="42">
        <f t="shared" ref="AC283:AK283" si="239">($C193-$C192)/8*(AC192+3*((2*AC192+AC193)/3)+3*((AC192+2*AC193)/3)+AC193)</f>
        <v>1.3938426930218091</v>
      </c>
      <c r="AD283" s="42">
        <f t="shared" si="239"/>
        <v>0.5937527884757916</v>
      </c>
      <c r="AE283" s="42">
        <f t="shared" si="239"/>
        <v>1.5498905402351852</v>
      </c>
      <c r="AF283" s="42">
        <f t="shared" si="239"/>
        <v>1.4641385880980917</v>
      </c>
      <c r="AG283" s="42">
        <f t="shared" si="239"/>
        <v>16.366476077469546</v>
      </c>
      <c r="AH283" s="42">
        <f t="shared" si="239"/>
        <v>3.1472436231597576</v>
      </c>
      <c r="AI283" s="42">
        <f t="shared" si="239"/>
        <v>0.32133987180510493</v>
      </c>
      <c r="AJ283" s="42">
        <f t="shared" si="239"/>
        <v>0.3249932257004034</v>
      </c>
      <c r="AK283" s="42">
        <f t="shared" si="239"/>
        <v>0.94003363298050158</v>
      </c>
    </row>
    <row r="284" spans="3:37">
      <c r="C284" s="52">
        <f t="shared" si="212"/>
        <v>0.75</v>
      </c>
      <c r="D284" s="42">
        <f t="shared" si="213"/>
        <v>0.49548497546094411</v>
      </c>
      <c r="E284" s="42">
        <f t="shared" ref="E284:M284" si="240">($C194-$C193)/8*(E193+3*((2*E193+E194)/3)+3*((E193+2*E194)/3)+E194)</f>
        <v>0.52599829360153538</v>
      </c>
      <c r="F284" s="42">
        <f t="shared" si="240"/>
        <v>0.46303987591712448</v>
      </c>
      <c r="G284" s="42">
        <f t="shared" si="240"/>
        <v>1.0573361889298163</v>
      </c>
      <c r="H284" s="42">
        <f t="shared" si="240"/>
        <v>1.2299354983804309</v>
      </c>
      <c r="I284" s="42">
        <f t="shared" si="240"/>
        <v>11.41591743980489</v>
      </c>
      <c r="J284" s="42">
        <f t="shared" si="240"/>
        <v>2.7879997389336921</v>
      </c>
      <c r="K284" s="42">
        <f t="shared" si="240"/>
        <v>0.29583551039568146</v>
      </c>
      <c r="L284" s="42">
        <f t="shared" si="240"/>
        <v>0.30663894731153324</v>
      </c>
      <c r="M284" s="42">
        <f t="shared" si="240"/>
        <v>0.75957171707642956</v>
      </c>
      <c r="P284" s="42">
        <f t="shared" si="215"/>
        <v>0.29119756754315151</v>
      </c>
      <c r="Q284" s="42">
        <f t="shared" ref="Q284:Y284" si="241">($C194-$C193)/8*(Q193+3*((2*Q193+Q194)/3)+3*((Q193+2*Q194)/3)+Q194)</f>
        <v>0.27800900297548453</v>
      </c>
      <c r="R284" s="42">
        <f t="shared" si="241"/>
        <v>0.38530572312576933</v>
      </c>
      <c r="S284" s="42">
        <f t="shared" si="241"/>
        <v>0.54588491089004687</v>
      </c>
      <c r="T284" s="42">
        <f t="shared" si="241"/>
        <v>0.94205289465768538</v>
      </c>
      <c r="U284" s="42">
        <f t="shared" si="241"/>
        <v>6.0448557886008913</v>
      </c>
      <c r="V284" s="42">
        <f t="shared" si="241"/>
        <v>2.328397336158273</v>
      </c>
      <c r="W284" s="42">
        <f t="shared" si="241"/>
        <v>0.26794507161575631</v>
      </c>
      <c r="X284" s="42">
        <f t="shared" si="241"/>
        <v>0.28658940915554681</v>
      </c>
      <c r="Y284" s="42">
        <f t="shared" si="241"/>
        <v>0.61330435500345948</v>
      </c>
      <c r="AB284" s="42">
        <f t="shared" si="217"/>
        <v>1.0967388125874038</v>
      </c>
      <c r="AC284" s="42">
        <f t="shared" ref="AC284:AK284" si="242">($C194-$C193)/8*(AC193+3*((2*AC193+AC194)/3)+3*((AC193+2*AC194)/3)+AC194)</f>
        <v>1.0140807080137262</v>
      </c>
      <c r="AD284" s="42">
        <f t="shared" si="242"/>
        <v>0.54077402870848112</v>
      </c>
      <c r="AE284" s="42">
        <f t="shared" si="242"/>
        <v>1.5614620971826589</v>
      </c>
      <c r="AF284" s="42">
        <f t="shared" si="242"/>
        <v>1.5167850951320205</v>
      </c>
      <c r="AG284" s="42">
        <f t="shared" si="242"/>
        <v>16.990218483938087</v>
      </c>
      <c r="AH284" s="42">
        <f t="shared" si="242"/>
        <v>3.0911181124246023</v>
      </c>
      <c r="AI284" s="42">
        <f t="shared" si="242"/>
        <v>0.32372594917560699</v>
      </c>
      <c r="AJ284" s="42">
        <f t="shared" si="242"/>
        <v>0.32691187606997962</v>
      </c>
      <c r="AK284" s="42">
        <f t="shared" si="242"/>
        <v>0.9682861519744278</v>
      </c>
    </row>
    <row r="285" spans="3:37">
      <c r="C285" s="52">
        <f t="shared" si="212"/>
        <v>0.875</v>
      </c>
      <c r="D285" s="42">
        <f t="shared" si="213"/>
        <v>0.34701453860739323</v>
      </c>
      <c r="E285" s="42">
        <f t="shared" ref="E285:M285" si="243">($C195-$C194)/8*(E194+3*((2*E194+E195)/3)+3*((E194+2*E195)/3)+E195)</f>
        <v>0.43931321939541085</v>
      </c>
      <c r="F285" s="42">
        <f t="shared" si="243"/>
        <v>0.43438115723400128</v>
      </c>
      <c r="G285" s="42">
        <f t="shared" si="243"/>
        <v>1.0493994116206831</v>
      </c>
      <c r="H285" s="42">
        <f t="shared" si="243"/>
        <v>1.2469366270946727</v>
      </c>
      <c r="I285" s="42">
        <f t="shared" si="243"/>
        <v>11.663142045307017</v>
      </c>
      <c r="J285" s="42">
        <f t="shared" si="243"/>
        <v>2.8340443524957828</v>
      </c>
      <c r="K285" s="42">
        <f t="shared" si="243"/>
        <v>0.29735101440452616</v>
      </c>
      <c r="L285" s="42">
        <f t="shared" si="243"/>
        <v>0.30915065591187663</v>
      </c>
      <c r="M285" s="42">
        <f t="shared" si="243"/>
        <v>0.76521604960211009</v>
      </c>
      <c r="P285" s="42">
        <f t="shared" si="215"/>
        <v>0.20068001266867352</v>
      </c>
      <c r="Q285" s="42">
        <f t="shared" ref="Q285:Y285" si="244">($C195-$C194)/8*(Q194+3*((2*Q194+Q195)/3)+3*((Q194+2*Q195)/3)+Q195)</f>
        <v>0.2856791400089187</v>
      </c>
      <c r="R285" s="42">
        <f t="shared" si="244"/>
        <v>0.3653210528551798</v>
      </c>
      <c r="S285" s="42">
        <f t="shared" si="244"/>
        <v>0.52301496823734694</v>
      </c>
      <c r="T285" s="42">
        <f t="shared" si="244"/>
        <v>0.93603233452674517</v>
      </c>
      <c r="U285" s="42">
        <f t="shared" si="244"/>
        <v>5.9824454250980263</v>
      </c>
      <c r="V285" s="42">
        <f t="shared" si="244"/>
        <v>2.5655683351235856</v>
      </c>
      <c r="W285" s="42">
        <f t="shared" si="244"/>
        <v>0.26938536138644431</v>
      </c>
      <c r="X285" s="42">
        <f t="shared" si="244"/>
        <v>0.28987578427205396</v>
      </c>
      <c r="Y285" s="42">
        <f t="shared" si="244"/>
        <v>0.60842062922373885</v>
      </c>
      <c r="AB285" s="42">
        <f t="shared" si="217"/>
        <v>0.68030744733471193</v>
      </c>
      <c r="AC285" s="42">
        <f t="shared" ref="AC285:AK285" si="245">($C195-$C194)/8*(AC194+3*((2*AC194+AC195)/3)+3*((AC194+2*AC195)/3)+AC195)</f>
        <v>0.70533066892286644</v>
      </c>
      <c r="AD285" s="42">
        <f t="shared" si="245"/>
        <v>0.50344126161282288</v>
      </c>
      <c r="AE285" s="42">
        <f t="shared" si="245"/>
        <v>1.5691764684809719</v>
      </c>
      <c r="AF285" s="42">
        <f t="shared" si="245"/>
        <v>1.5612055854418978</v>
      </c>
      <c r="AG285" s="42">
        <f t="shared" si="245"/>
        <v>17.501420200726962</v>
      </c>
      <c r="AH285" s="42">
        <f t="shared" si="245"/>
        <v>3.0382775006746652</v>
      </c>
      <c r="AI285" s="42">
        <f t="shared" si="245"/>
        <v>0.32531666742260829</v>
      </c>
      <c r="AJ285" s="42">
        <f t="shared" si="245"/>
        <v>0.32853073731930965</v>
      </c>
      <c r="AK285" s="42">
        <f t="shared" si="245"/>
        <v>0.99588163564291399</v>
      </c>
    </row>
    <row r="286" spans="3:37">
      <c r="C286" s="52">
        <f t="shared" si="212"/>
        <v>1</v>
      </c>
      <c r="D286" s="42">
        <f t="shared" si="213"/>
        <v>0.26771093020277398</v>
      </c>
      <c r="E286" s="42">
        <f t="shared" ref="E286:M286" si="246">($C196-$C195)/8*(E195+3*((2*E195+E196)/3)+3*((E195+2*E196)/3)+E196)</f>
        <v>0.39457152474544482</v>
      </c>
      <c r="F286" s="42">
        <f t="shared" si="246"/>
        <v>0.41519290038236678</v>
      </c>
      <c r="G286" s="42">
        <f t="shared" si="246"/>
        <v>1.0397587447199492</v>
      </c>
      <c r="H286" s="42">
        <f t="shared" si="246"/>
        <v>1.2570113700364465</v>
      </c>
      <c r="I286" s="42">
        <f t="shared" si="246"/>
        <v>11.923303558910469</v>
      </c>
      <c r="J286" s="42">
        <f t="shared" si="246"/>
        <v>2.8570666592768306</v>
      </c>
      <c r="K286" s="42">
        <f t="shared" si="246"/>
        <v>0.29810876640894857</v>
      </c>
      <c r="L286" s="42">
        <f t="shared" si="246"/>
        <v>0.31063907582319128</v>
      </c>
      <c r="M286" s="42">
        <f t="shared" si="246"/>
        <v>0.77072599325813118</v>
      </c>
      <c r="P286" s="42">
        <f t="shared" si="215"/>
        <v>0.15265991554068298</v>
      </c>
      <c r="Q286" s="42">
        <f t="shared" ref="Q286:Y286" si="247">($C196-$C195)/8*(Q195+3*((2*Q195+Q196)/3)+3*((Q195+2*Q196)/3)+Q196)</f>
        <v>0.29022440639910208</v>
      </c>
      <c r="R286" s="42">
        <f t="shared" si="247"/>
        <v>0.34995197031529524</v>
      </c>
      <c r="S286" s="42">
        <f t="shared" si="247"/>
        <v>0.50367981959000374</v>
      </c>
      <c r="T286" s="42">
        <f t="shared" si="247"/>
        <v>0.92882080326850369</v>
      </c>
      <c r="U286" s="42">
        <f t="shared" si="247"/>
        <v>5.945461505985226</v>
      </c>
      <c r="V286" s="42">
        <f t="shared" si="247"/>
        <v>2.7061141122882146</v>
      </c>
      <c r="W286" s="42">
        <f t="shared" si="247"/>
        <v>0.2701055062717882</v>
      </c>
      <c r="X286" s="42">
        <f t="shared" si="247"/>
        <v>0.29181259004707083</v>
      </c>
      <c r="Y286" s="42">
        <f t="shared" si="247"/>
        <v>0.60263004465357661</v>
      </c>
      <c r="AB286" s="42">
        <f t="shared" si="217"/>
        <v>0.42630019839097655</v>
      </c>
      <c r="AC286" s="42">
        <f t="shared" ref="AC286:AK286" si="248">($C196-$C195)/8*(AC195+3*((2*AC195+AC196)/3)+3*((AC195+2*AC196)/3)+AC196)</f>
        <v>0.52481249660608398</v>
      </c>
      <c r="AD286" s="42">
        <f t="shared" si="248"/>
        <v>0.48043383044943788</v>
      </c>
      <c r="AE286" s="42">
        <f t="shared" si="248"/>
        <v>1.5730336541301297</v>
      </c>
      <c r="AF286" s="42">
        <f t="shared" si="248"/>
        <v>1.5875288389588609</v>
      </c>
      <c r="AG286" s="42">
        <f t="shared" si="248"/>
        <v>17.962633852213479</v>
      </c>
      <c r="AH286" s="42">
        <f t="shared" si="248"/>
        <v>2.9968480298056925</v>
      </c>
      <c r="AI286" s="42">
        <f t="shared" si="248"/>
        <v>0.32611202654610899</v>
      </c>
      <c r="AJ286" s="42">
        <f t="shared" si="248"/>
        <v>0.32949006250409774</v>
      </c>
      <c r="AK286" s="42">
        <f t="shared" si="248"/>
        <v>1.0228200839859578</v>
      </c>
    </row>
    <row r="287" spans="3:37">
      <c r="C287" s="52">
        <f t="shared" si="212"/>
        <v>1.125</v>
      </c>
      <c r="D287" s="42">
        <f t="shared" si="213"/>
        <v>0.23952609931502403</v>
      </c>
      <c r="E287" s="42">
        <f t="shared" ref="E287:M287" si="249">($C197-$C196)/8*(E196+3*((2*E196+E197)/3)+3*((E196+2*E197)/3)+E197)</f>
        <v>0.38111493337477492</v>
      </c>
      <c r="F287" s="42">
        <f t="shared" si="249"/>
        <v>0.40237523351902804</v>
      </c>
      <c r="G287" s="42">
        <f t="shared" si="249"/>
        <v>1.0274121753356849</v>
      </c>
      <c r="H287" s="42">
        <f t="shared" si="249"/>
        <v>1.2590385138308031</v>
      </c>
      <c r="I287" s="42">
        <f t="shared" si="249"/>
        <v>12.213746296633845</v>
      </c>
      <c r="J287" s="42">
        <f t="shared" si="249"/>
        <v>2.8623107036269166</v>
      </c>
      <c r="K287" s="42">
        <f t="shared" si="249"/>
        <v>0.29816571496095789</v>
      </c>
      <c r="L287" s="42">
        <f t="shared" si="249"/>
        <v>0.31096331527523091</v>
      </c>
      <c r="M287" s="42">
        <f t="shared" si="249"/>
        <v>0.77610154804449039</v>
      </c>
      <c r="P287" s="42">
        <f t="shared" si="215"/>
        <v>0.1361043107186842</v>
      </c>
      <c r="Q287" s="42">
        <f t="shared" ref="Q287:Y287" si="250">($C197-$C196)/8*(Q196+3*((2*Q196+Q197)/3)+3*((Q196+2*Q197)/3)+Q197)</f>
        <v>0.29149211867120839</v>
      </c>
      <c r="R287" s="42">
        <f t="shared" si="250"/>
        <v>0.33723428002091649</v>
      </c>
      <c r="S287" s="42">
        <f t="shared" si="250"/>
        <v>0.48580517634337195</v>
      </c>
      <c r="T287" s="42">
        <f t="shared" si="250"/>
        <v>0.91977734136065625</v>
      </c>
      <c r="U287" s="42">
        <f t="shared" si="250"/>
        <v>5.9370028514107087</v>
      </c>
      <c r="V287" s="42">
        <f t="shared" si="250"/>
        <v>2.7450481540637766</v>
      </c>
      <c r="W287" s="42">
        <f t="shared" si="250"/>
        <v>0.27015806513730162</v>
      </c>
      <c r="X287" s="42">
        <f t="shared" si="250"/>
        <v>0.29228345280683643</v>
      </c>
      <c r="Y287" s="42">
        <f t="shared" si="250"/>
        <v>0.59598252012547248</v>
      </c>
      <c r="AB287" s="42">
        <f t="shared" si="217"/>
        <v>0.34294788791136332</v>
      </c>
      <c r="AC287" s="42">
        <f t="shared" ref="AC287:AK287" si="251">($C197-$C196)/8*(AC196+3*((2*AC196+AC197)/3)+3*((AC196+2*AC197)/3)+AC197)</f>
        <v>0.47154721668343585</v>
      </c>
      <c r="AD287" s="42">
        <f t="shared" si="251"/>
        <v>0.46753061450138611</v>
      </c>
      <c r="AE287" s="42">
        <f t="shared" si="251"/>
        <v>1.5727085410319479</v>
      </c>
      <c r="AF287" s="42">
        <f t="shared" si="251"/>
        <v>1.5938015395357081</v>
      </c>
      <c r="AG287" s="42">
        <f t="shared" si="251"/>
        <v>18.417343171428652</v>
      </c>
      <c r="AH287" s="42">
        <f t="shared" si="251"/>
        <v>2.9685239193435224</v>
      </c>
      <c r="AI287" s="42">
        <f t="shared" si="251"/>
        <v>0.32617336478461412</v>
      </c>
      <c r="AJ287" s="42">
        <f t="shared" si="251"/>
        <v>0.32965131128594</v>
      </c>
      <c r="AK287" s="42">
        <f t="shared" si="251"/>
        <v>1.0491014970035615</v>
      </c>
    </row>
    <row r="288" spans="3:37">
      <c r="C288" s="52">
        <f t="shared" si="212"/>
        <v>1.325</v>
      </c>
      <c r="D288" s="42">
        <f t="shared" si="213"/>
        <v>0.36033430742684391</v>
      </c>
      <c r="E288" s="42">
        <f t="shared" ref="E288:M288" si="252">($C198-$C197)/8*(E197+3*((2*E197+E198)/3)+3*((E197+2*E198)/3)+E198)</f>
        <v>0.60383731459722767</v>
      </c>
      <c r="F288" s="42">
        <f t="shared" si="252"/>
        <v>0.62176534185744081</v>
      </c>
      <c r="G288" s="42">
        <f t="shared" si="252"/>
        <v>1.6121047124398422</v>
      </c>
      <c r="H288" s="42">
        <f t="shared" si="252"/>
        <v>2.0059715028701794</v>
      </c>
      <c r="I288" s="42">
        <f t="shared" si="252"/>
        <v>20.161242822601299</v>
      </c>
      <c r="J288" s="42">
        <f t="shared" si="252"/>
        <v>4.5743144321975269</v>
      </c>
      <c r="K288" s="42">
        <f t="shared" si="252"/>
        <v>0.47567039455653526</v>
      </c>
      <c r="L288" s="42">
        <f t="shared" si="252"/>
        <v>0.49654818768054798</v>
      </c>
      <c r="M288" s="42">
        <f t="shared" si="252"/>
        <v>1.2525802433232536</v>
      </c>
      <c r="P288" s="42">
        <f t="shared" si="215"/>
        <v>0.205322574119221</v>
      </c>
      <c r="Q288" s="42">
        <f t="shared" ref="Q288:Y288" si="253">($C198-$C197)/8*(Q197+3*((2*Q197+Q198)/3)+3*((Q197+2*Q198)/3)+Q198)</f>
        <v>0.46627226545009731</v>
      </c>
      <c r="R288" s="42">
        <f t="shared" si="253"/>
        <v>0.5151913742824874</v>
      </c>
      <c r="S288" s="42">
        <f t="shared" si="253"/>
        <v>0.74146108926879317</v>
      </c>
      <c r="T288" s="42">
        <f t="shared" si="253"/>
        <v>1.4493658493223198</v>
      </c>
      <c r="U288" s="42">
        <f t="shared" si="253"/>
        <v>9.5197803995420269</v>
      </c>
      <c r="V288" s="42">
        <f t="shared" si="253"/>
        <v>4.3858217518263674</v>
      </c>
      <c r="W288" s="42">
        <f t="shared" si="253"/>
        <v>0.43091148419238534</v>
      </c>
      <c r="X288" s="42">
        <f t="shared" si="253"/>
        <v>0.46689401190646568</v>
      </c>
      <c r="Y288" s="42">
        <f t="shared" si="253"/>
        <v>0.93759518372230699</v>
      </c>
      <c r="AB288" s="42">
        <f t="shared" si="217"/>
        <v>0.51534604073446644</v>
      </c>
      <c r="AC288" s="42">
        <f t="shared" ref="AC288:AK288" si="254">($C198-$C197)/8*(AC197+3*((2*AC197+AC198)/3)+3*((AC197+2*AC198)/3)+AC198)</f>
        <v>0.7457942719564391</v>
      </c>
      <c r="AD288" s="42">
        <f t="shared" si="254"/>
        <v>0.72851203912112383</v>
      </c>
      <c r="AE288" s="42">
        <f t="shared" si="254"/>
        <v>2.502765615864214</v>
      </c>
      <c r="AF288" s="42">
        <f t="shared" si="254"/>
        <v>2.5381843113013649</v>
      </c>
      <c r="AG288" s="42">
        <f t="shared" si="254"/>
        <v>30.400200195003592</v>
      </c>
      <c r="AH288" s="42">
        <f t="shared" si="254"/>
        <v>4.7028570913409249</v>
      </c>
      <c r="AI288" s="42">
        <f t="shared" si="254"/>
        <v>0.52042930492068507</v>
      </c>
      <c r="AJ288" s="42">
        <f t="shared" si="254"/>
        <v>0.52629974039216354</v>
      </c>
      <c r="AK288" s="42">
        <f t="shared" si="254"/>
        <v>1.7314511107623283</v>
      </c>
    </row>
    <row r="289" spans="3:37">
      <c r="C289" s="52">
        <f t="shared" si="212"/>
        <v>1.5249999999999999</v>
      </c>
      <c r="D289" s="42">
        <f t="shared" si="213"/>
        <v>0.33317719073138841</v>
      </c>
      <c r="E289" s="42">
        <f t="shared" ref="E289:M289" si="255">($C199-$C198)/8*(E198+3*((2*E198+E199)/3)+3*((E198+2*E199)/3)+E199)</f>
        <v>0.59722432375541579</v>
      </c>
      <c r="F289" s="42">
        <f t="shared" si="255"/>
        <v>0.59555631181775548</v>
      </c>
      <c r="G289" s="42">
        <f t="shared" si="255"/>
        <v>1.5671261376568029</v>
      </c>
      <c r="H289" s="42">
        <f t="shared" si="255"/>
        <v>1.985711530340897</v>
      </c>
      <c r="I289" s="42">
        <f t="shared" si="255"/>
        <v>20.8977931123956</v>
      </c>
      <c r="J289" s="42">
        <f t="shared" si="255"/>
        <v>4.5614784452855623</v>
      </c>
      <c r="K289" s="42">
        <f t="shared" si="255"/>
        <v>0.47234265364946698</v>
      </c>
      <c r="L289" s="42">
        <f t="shared" si="255"/>
        <v>0.49417992475025541</v>
      </c>
      <c r="M289" s="42">
        <f t="shared" si="255"/>
        <v>1.2654471712598907</v>
      </c>
      <c r="P289" s="42">
        <f t="shared" si="215"/>
        <v>0.19061125909627208</v>
      </c>
      <c r="Q289" s="42">
        <f t="shared" ref="Q289:Y289" si="256">($C199-$C198)/8*(Q198+3*((2*Q198+Q199)/3)+3*((Q198+2*Q199)/3)+Q199)</f>
        <v>0.46598888225296348</v>
      </c>
      <c r="R289" s="42">
        <f t="shared" si="256"/>
        <v>0.48618904732445523</v>
      </c>
      <c r="S289" s="42">
        <f t="shared" si="256"/>
        <v>0.69884731025914815</v>
      </c>
      <c r="T289" s="42">
        <f t="shared" si="256"/>
        <v>1.4189845479764567</v>
      </c>
      <c r="U289" s="42">
        <f t="shared" si="256"/>
        <v>9.5692141555884813</v>
      </c>
      <c r="V289" s="42">
        <f t="shared" si="256"/>
        <v>4.3709048930059362</v>
      </c>
      <c r="W289" s="42">
        <f t="shared" si="256"/>
        <v>0.42771258504134335</v>
      </c>
      <c r="X289" s="42">
        <f t="shared" si="256"/>
        <v>0.46507935201446876</v>
      </c>
      <c r="Y289" s="42">
        <f t="shared" si="256"/>
        <v>0.91550502209365192</v>
      </c>
      <c r="AB289" s="42">
        <f t="shared" si="217"/>
        <v>0.47574312236650468</v>
      </c>
      <c r="AC289" s="42">
        <f t="shared" ref="AC289:AK289" si="257">($C199-$C198)/8*(AC198+3*((2*AC198+AC199)/3)+3*((AC198+2*AC199)/3)+AC199)</f>
        <v>0.73614011748561547</v>
      </c>
      <c r="AD289" s="42">
        <f t="shared" si="257"/>
        <v>0.70544701195038895</v>
      </c>
      <c r="AE289" s="42">
        <f t="shared" si="257"/>
        <v>2.4704101963942353</v>
      </c>
      <c r="AF289" s="42">
        <f t="shared" si="257"/>
        <v>2.5098110591765028</v>
      </c>
      <c r="AG289" s="42">
        <f t="shared" si="257"/>
        <v>31.509281392851943</v>
      </c>
      <c r="AH289" s="42">
        <f t="shared" si="257"/>
        <v>4.6472143605163341</v>
      </c>
      <c r="AI289" s="42">
        <f t="shared" si="257"/>
        <v>0.51697272225759006</v>
      </c>
      <c r="AJ289" s="42">
        <f t="shared" si="257"/>
        <v>0.52357558607173171</v>
      </c>
      <c r="AK289" s="42">
        <f t="shared" si="257"/>
        <v>1.7943583009612667</v>
      </c>
    </row>
    <row r="290" spans="3:37">
      <c r="C290" s="52">
        <f t="shared" si="212"/>
        <v>1.7249999999999999</v>
      </c>
      <c r="D290" s="42">
        <f t="shared" si="213"/>
        <v>0.30728335074971835</v>
      </c>
      <c r="E290" s="42">
        <f t="shared" ref="E290:M290" si="258">($C200-$C199)/8*(E199+3*((2*E199+E200)/3)+3*((E199+2*E200)/3)+E200)</f>
        <v>0.59141528016921951</v>
      </c>
      <c r="F290" s="42">
        <f t="shared" si="258"/>
        <v>0.57046852370490186</v>
      </c>
      <c r="G290" s="42">
        <f t="shared" si="258"/>
        <v>1.5155303050886946</v>
      </c>
      <c r="H290" s="42">
        <f t="shared" si="258"/>
        <v>1.9542576515483248</v>
      </c>
      <c r="I290" s="42">
        <f t="shared" si="258"/>
        <v>21.602833229364499</v>
      </c>
      <c r="J290" s="42">
        <f t="shared" si="258"/>
        <v>4.5415683717976858</v>
      </c>
      <c r="K290" s="42">
        <f t="shared" si="258"/>
        <v>0.46717742199084478</v>
      </c>
      <c r="L290" s="42">
        <f t="shared" si="258"/>
        <v>0.49050647998094132</v>
      </c>
      <c r="M290" s="42">
        <f t="shared" si="258"/>
        <v>1.2777636423864016</v>
      </c>
      <c r="P290" s="42">
        <f t="shared" si="215"/>
        <v>0.17663156073891115</v>
      </c>
      <c r="Q290" s="42">
        <f t="shared" ref="Q290:Y290" si="259">($C200-$C199)/8*(Q199+3*((2*Q199+Q200)/3)+3*((Q199+2*Q200)/3)+Q200)</f>
        <v>0.46553110939605463</v>
      </c>
      <c r="R290" s="42">
        <f t="shared" si="259"/>
        <v>0.45842746162666037</v>
      </c>
      <c r="S290" s="42">
        <f t="shared" si="259"/>
        <v>0.65805658061889971</v>
      </c>
      <c r="T290" s="42">
        <f t="shared" si="259"/>
        <v>1.3852599237652632</v>
      </c>
      <c r="U290" s="42">
        <f t="shared" si="259"/>
        <v>9.6466469839576945</v>
      </c>
      <c r="V290" s="42">
        <f t="shared" si="259"/>
        <v>4.3477671508626958</v>
      </c>
      <c r="W290" s="42">
        <f t="shared" si="259"/>
        <v>0.42275063581813238</v>
      </c>
      <c r="X290" s="42">
        <f t="shared" si="259"/>
        <v>0.46225747113317378</v>
      </c>
      <c r="Y290" s="42">
        <f t="shared" si="259"/>
        <v>0.89070225779518142</v>
      </c>
      <c r="AB290" s="42">
        <f t="shared" si="217"/>
        <v>0.43793514076052542</v>
      </c>
      <c r="AC290" s="42">
        <f t="shared" ref="AC290:AK290" si="260">($C200-$C199)/8*(AC199+3*((2*AC199+AC200)/3)+3*((AC199+2*AC200)/3)+AC200)</f>
        <v>0.72765962727318356</v>
      </c>
      <c r="AD290" s="42">
        <f t="shared" si="260"/>
        <v>0.68356434586222159</v>
      </c>
      <c r="AE290" s="42">
        <f t="shared" si="260"/>
        <v>2.4202232661802565</v>
      </c>
      <c r="AF290" s="42">
        <f t="shared" si="260"/>
        <v>2.4658009227709061</v>
      </c>
      <c r="AG290" s="42">
        <f t="shared" si="260"/>
        <v>32.570915266728157</v>
      </c>
      <c r="AH290" s="42">
        <f t="shared" si="260"/>
        <v>4.5939520673740848</v>
      </c>
      <c r="AI290" s="42">
        <f t="shared" si="260"/>
        <v>0.51160420816355701</v>
      </c>
      <c r="AJ290" s="42">
        <f t="shared" si="260"/>
        <v>0.51935011333760539</v>
      </c>
      <c r="AK290" s="42">
        <f t="shared" si="260"/>
        <v>1.8545742744672016</v>
      </c>
    </row>
    <row r="291" spans="3:37">
      <c r="C291" s="52">
        <f t="shared" si="212"/>
        <v>2</v>
      </c>
      <c r="D291" s="42">
        <f t="shared" si="213"/>
        <v>0.38265058146291897</v>
      </c>
      <c r="E291" s="42">
        <f t="shared" ref="E291:M291" si="261">($C201-$C200)/8*(E200+3*((2*E200+E201)/3)+3*((E200+2*E201)/3)+E201)</f>
        <v>0.80509677354869635</v>
      </c>
      <c r="F291" s="42">
        <f t="shared" si="261"/>
        <v>0.74560461474368678</v>
      </c>
      <c r="G291" s="42">
        <f t="shared" si="261"/>
        <v>1.9884826771757271</v>
      </c>
      <c r="H291" s="42">
        <f t="shared" si="261"/>
        <v>2.6163915284110857</v>
      </c>
      <c r="I291" s="42">
        <f t="shared" si="261"/>
        <v>30.793996889035476</v>
      </c>
      <c r="J291" s="42">
        <f t="shared" si="261"/>
        <v>6.1999528013608449</v>
      </c>
      <c r="K291" s="42">
        <f t="shared" si="261"/>
        <v>0.63076037090576564</v>
      </c>
      <c r="L291" s="42">
        <f t="shared" si="261"/>
        <v>0.66619849420102162</v>
      </c>
      <c r="M291" s="42">
        <f t="shared" si="261"/>
        <v>1.7759681798897256</v>
      </c>
      <c r="P291" s="42">
        <f t="shared" si="215"/>
        <v>0.22142680024836481</v>
      </c>
      <c r="Q291" s="42">
        <f t="shared" ref="Q291:Y291" si="262">($C201-$C200)/8*(Q200+3*((2*Q200+Q201)/3)+3*((Q200+2*Q201)/3)+Q201)</f>
        <v>0.63901968275723742</v>
      </c>
      <c r="R291" s="42">
        <f t="shared" si="262"/>
        <v>0.58741404927326646</v>
      </c>
      <c r="S291" s="42">
        <f t="shared" si="262"/>
        <v>0.84175901374595063</v>
      </c>
      <c r="T291" s="42">
        <f t="shared" si="262"/>
        <v>1.8439914590059792</v>
      </c>
      <c r="U291" s="42">
        <f t="shared" si="262"/>
        <v>13.440394013982475</v>
      </c>
      <c r="V291" s="42">
        <f t="shared" si="262"/>
        <v>5.9262290994447344</v>
      </c>
      <c r="W291" s="42">
        <f t="shared" si="262"/>
        <v>0.5701408578693794</v>
      </c>
      <c r="X291" s="42">
        <f t="shared" si="262"/>
        <v>0.62924547117597862</v>
      </c>
      <c r="Y291" s="42">
        <f t="shared" si="262"/>
        <v>1.1796880121949374</v>
      </c>
      <c r="AB291" s="42">
        <f t="shared" si="217"/>
        <v>0.54387436267747258</v>
      </c>
      <c r="AC291" s="42">
        <f t="shared" ref="AC291:AK291" si="263">($C201-$C200)/8*(AC200+3*((2*AC200+AC201)/3)+3*((AC200+2*AC201)/3)+AC201)</f>
        <v>0.98870809662986736</v>
      </c>
      <c r="AD291" s="42">
        <f t="shared" si="263"/>
        <v>0.90639829553494744</v>
      </c>
      <c r="AE291" s="42">
        <f t="shared" si="263"/>
        <v>3.2151232297618879</v>
      </c>
      <c r="AF291" s="42">
        <f t="shared" si="263"/>
        <v>3.2916611453994506</v>
      </c>
      <c r="AG291" s="42">
        <f t="shared" si="263"/>
        <v>46.426458858327749</v>
      </c>
      <c r="AH291" s="42">
        <f t="shared" si="263"/>
        <v>6.2343323395968246</v>
      </c>
      <c r="AI291" s="42">
        <f t="shared" si="263"/>
        <v>0.69137988394215255</v>
      </c>
      <c r="AJ291" s="42">
        <f t="shared" si="263"/>
        <v>0.70461903216141264</v>
      </c>
      <c r="AK291" s="42">
        <f t="shared" si="263"/>
        <v>2.6431428470779212</v>
      </c>
    </row>
    <row r="292" spans="3:37">
      <c r="C292" s="52">
        <f t="shared" si="212"/>
        <v>2.25</v>
      </c>
      <c r="D292" s="42">
        <f t="shared" si="213"/>
        <v>0.31007707453723565</v>
      </c>
      <c r="E292" s="42">
        <f t="shared" ref="E292:M292" si="264">($C202-$C201)/8*(E201+3*((2*E201+E202)/3)+3*((E201+2*E202)/3)+E202)</f>
        <v>0.72492359700245135</v>
      </c>
      <c r="F292" s="42">
        <f t="shared" si="264"/>
        <v>0.64091665521954511</v>
      </c>
      <c r="G292" s="42">
        <f t="shared" si="264"/>
        <v>1.7029081387323837</v>
      </c>
      <c r="H292" s="42">
        <f t="shared" si="264"/>
        <v>2.2912879269252944</v>
      </c>
      <c r="I292" s="42">
        <f t="shared" si="264"/>
        <v>29.031701195810925</v>
      </c>
      <c r="J292" s="42">
        <f t="shared" si="264"/>
        <v>5.5812362898893051</v>
      </c>
      <c r="K292" s="42">
        <f t="shared" si="264"/>
        <v>0.5590997625660612</v>
      </c>
      <c r="L292" s="42">
        <f t="shared" si="264"/>
        <v>0.59547181561967388</v>
      </c>
      <c r="M292" s="42">
        <f t="shared" si="264"/>
        <v>1.6326348345799082</v>
      </c>
      <c r="P292" s="42">
        <f t="shared" si="215"/>
        <v>0.18103879767521144</v>
      </c>
      <c r="Q292" s="42">
        <f t="shared" ref="Q292:Y292" si="265">($C202-$C201)/8*(Q201+3*((2*Q201+Q202)/3)+3*((Q201+2*Q202)/3)+Q202)</f>
        <v>0.57951432589914453</v>
      </c>
      <c r="R292" s="42">
        <f t="shared" si="265"/>
        <v>0.49317372501946044</v>
      </c>
      <c r="S292" s="42">
        <f t="shared" si="265"/>
        <v>0.70522972583521937</v>
      </c>
      <c r="T292" s="42">
        <f t="shared" si="265"/>
        <v>1.6106868792770368</v>
      </c>
      <c r="U292" s="42">
        <f t="shared" si="265"/>
        <v>12.4388327528583</v>
      </c>
      <c r="V292" s="42">
        <f t="shared" si="265"/>
        <v>5.3234666934865809</v>
      </c>
      <c r="W292" s="42">
        <f t="shared" si="265"/>
        <v>0.50458108668288293</v>
      </c>
      <c r="X292" s="42">
        <f t="shared" si="265"/>
        <v>0.56417687318645648</v>
      </c>
      <c r="Y292" s="42">
        <f t="shared" si="265"/>
        <v>1.0235804984182706</v>
      </c>
      <c r="AB292" s="42">
        <f t="shared" si="217"/>
        <v>0.43911535139925978</v>
      </c>
      <c r="AC292" s="42">
        <f t="shared" ref="AC292:AK292" si="266">($C202-$C201)/8*(AC201+3*((2*AC201+AC202)/3)+3*((AC201+2*AC202)/3)+AC202)</f>
        <v>0.8886318612139591</v>
      </c>
      <c r="AD292" s="42">
        <f t="shared" si="266"/>
        <v>0.79239445416204257</v>
      </c>
      <c r="AE292" s="42">
        <f t="shared" si="266"/>
        <v>2.7839890399585991</v>
      </c>
      <c r="AF292" s="42">
        <f t="shared" si="266"/>
        <v>2.8706580623899272</v>
      </c>
      <c r="AG292" s="42">
        <f t="shared" si="266"/>
        <v>43.767602211342258</v>
      </c>
      <c r="AH292" s="42">
        <f t="shared" si="266"/>
        <v>5.5892226548790118</v>
      </c>
      <c r="AI292" s="42">
        <f t="shared" si="266"/>
        <v>0.61361843844924002</v>
      </c>
      <c r="AJ292" s="42">
        <f t="shared" si="266"/>
        <v>0.62887230275049733</v>
      </c>
      <c r="AK292" s="42">
        <f t="shared" si="266"/>
        <v>2.491438636283037</v>
      </c>
    </row>
    <row r="293" spans="3:37">
      <c r="C293" s="52">
        <f t="shared" si="212"/>
        <v>2.5</v>
      </c>
      <c r="D293" s="42">
        <f t="shared" si="213"/>
        <v>0.27657334837802805</v>
      </c>
      <c r="E293" s="42">
        <f t="shared" ref="E293:M293" si="267">($C203-$C202)/8*(E202+3*((2*E202+E203)/3)+3*((E202+2*E203)/3)+E203)</f>
        <v>0.71937426228120938</v>
      </c>
      <c r="F293" s="42">
        <f t="shared" si="267"/>
        <v>0.60806777064440498</v>
      </c>
      <c r="G293" s="42">
        <f t="shared" si="267"/>
        <v>1.5949275969558627</v>
      </c>
      <c r="H293" s="42">
        <f t="shared" si="267"/>
        <v>2.1926816395674411</v>
      </c>
      <c r="I293" s="42">
        <f t="shared" si="267"/>
        <v>29.954850790305855</v>
      </c>
      <c r="J293" s="42">
        <f t="shared" si="267"/>
        <v>5.5190894449703931</v>
      </c>
      <c r="K293" s="42">
        <f t="shared" si="267"/>
        <v>0.54292403120345734</v>
      </c>
      <c r="L293" s="42">
        <f t="shared" si="267"/>
        <v>0.5840056097045756</v>
      </c>
      <c r="M293" s="42">
        <f t="shared" si="267"/>
        <v>1.6487614989389878</v>
      </c>
      <c r="P293" s="42">
        <f t="shared" si="215"/>
        <v>0.16313802435334118</v>
      </c>
      <c r="Q293" s="42">
        <f t="shared" ref="Q293:Y293" si="268">($C203-$C202)/8*(Q202+3*((2*Q202+Q203)/3)+3*((Q202+2*Q203)/3)+Q203)</f>
        <v>0.57781130187790652</v>
      </c>
      <c r="R293" s="42">
        <f t="shared" si="268"/>
        <v>0.45682388341096491</v>
      </c>
      <c r="S293" s="42">
        <f t="shared" si="268"/>
        <v>0.65182007634117944</v>
      </c>
      <c r="T293" s="42">
        <f t="shared" si="268"/>
        <v>1.5438470879487505</v>
      </c>
      <c r="U293" s="42">
        <f t="shared" si="268"/>
        <v>12.691900765520305</v>
      </c>
      <c r="V293" s="42">
        <f t="shared" si="268"/>
        <v>5.2512450779498465</v>
      </c>
      <c r="W293" s="42">
        <f t="shared" si="268"/>
        <v>0.489091567708062</v>
      </c>
      <c r="X293" s="42">
        <f t="shared" si="268"/>
        <v>0.55526129044166594</v>
      </c>
      <c r="Y293" s="42">
        <f t="shared" si="268"/>
        <v>0.97379478280353116</v>
      </c>
      <c r="AB293" s="42">
        <f t="shared" si="217"/>
        <v>0.39000867240271497</v>
      </c>
      <c r="AC293" s="42">
        <f t="shared" ref="AC293:AK293" si="269">($C203-$C202)/8*(AC202+3*((2*AC202+AC203)/3)+3*((AC202+2*AC203)/3)+AC203)</f>
        <v>0.88053051404885441</v>
      </c>
      <c r="AD293" s="42">
        <f t="shared" si="269"/>
        <v>0.76451443065848079</v>
      </c>
      <c r="AE293" s="42">
        <f t="shared" si="269"/>
        <v>2.6273367116352966</v>
      </c>
      <c r="AF293" s="42">
        <f t="shared" si="269"/>
        <v>2.7332858360280419</v>
      </c>
      <c r="AG293" s="42">
        <f t="shared" si="269"/>
        <v>45.157660530838015</v>
      </c>
      <c r="AH293" s="42">
        <f t="shared" si="269"/>
        <v>5.5194832696543425</v>
      </c>
      <c r="AI293" s="42">
        <f t="shared" si="269"/>
        <v>0.59675649469885272</v>
      </c>
      <c r="AJ293" s="42">
        <f t="shared" si="269"/>
        <v>0.61568300945749477</v>
      </c>
      <c r="AK293" s="42">
        <f t="shared" si="269"/>
        <v>2.5702828753358538</v>
      </c>
    </row>
    <row r="294" spans="3:37">
      <c r="C294" s="52">
        <f t="shared" si="212"/>
        <v>2.75</v>
      </c>
      <c r="D294" s="42">
        <f t="shared" si="213"/>
        <v>0.24539695182542109</v>
      </c>
      <c r="E294" s="42">
        <f t="shared" ref="E294:M294" si="270">($C204-$C203)/8*(E203+3*((2*E203+E204)/3)+3*((E203+2*E204)/3)+E204)</f>
        <v>0.71467624595470358</v>
      </c>
      <c r="F294" s="42">
        <f t="shared" si="270"/>
        <v>0.57740881170760749</v>
      </c>
      <c r="G294" s="42">
        <f t="shared" si="270"/>
        <v>1.4811103422739893</v>
      </c>
      <c r="H294" s="42">
        <f t="shared" si="270"/>
        <v>2.0819790476261697</v>
      </c>
      <c r="I294" s="42">
        <f t="shared" si="270"/>
        <v>30.81645707850107</v>
      </c>
      <c r="J294" s="42">
        <f t="shared" si="270"/>
        <v>5.4494516857085777</v>
      </c>
      <c r="K294" s="42">
        <f t="shared" si="270"/>
        <v>0.52477233572005555</v>
      </c>
      <c r="L294" s="42">
        <f t="shared" si="270"/>
        <v>0.57115731646935419</v>
      </c>
      <c r="M294" s="42">
        <f t="shared" si="270"/>
        <v>1.6638130523407977</v>
      </c>
      <c r="P294" s="42">
        <f t="shared" si="215"/>
        <v>0.14652510500158139</v>
      </c>
      <c r="Q294" s="42">
        <f t="shared" ref="Q294:Y294" si="271">($C204-$C203)/8*(Q203+3*((2*Q203+Q204)/3)+3*((Q203+2*Q204)/3)+Q204)</f>
        <v>0.57576767305242116</v>
      </c>
      <c r="R294" s="42">
        <f t="shared" si="271"/>
        <v>0.42289736457636895</v>
      </c>
      <c r="S294" s="42">
        <f t="shared" si="271"/>
        <v>0.60197107014674167</v>
      </c>
      <c r="T294" s="42">
        <f t="shared" si="271"/>
        <v>1.4738337838847375</v>
      </c>
      <c r="U294" s="42">
        <f t="shared" si="271"/>
        <v>12.981085755985811</v>
      </c>
      <c r="V294" s="42">
        <f t="shared" si="271"/>
        <v>5.1703181783975189</v>
      </c>
      <c r="W294" s="42">
        <f t="shared" si="271"/>
        <v>0.47173431496125817</v>
      </c>
      <c r="X294" s="42">
        <f t="shared" si="271"/>
        <v>0.54521802967484045</v>
      </c>
      <c r="Y294" s="42">
        <f t="shared" si="271"/>
        <v>0.92174608011539516</v>
      </c>
      <c r="AB294" s="42">
        <f t="shared" si="217"/>
        <v>0.34426879864926097</v>
      </c>
      <c r="AC294" s="42">
        <f t="shared" ref="AC294:AK294" si="272">($C204-$C203)/8*(AC203+3*((2*AC203+AC204)/3)+3*((AC203+2*AC204)/3)+AC204)</f>
        <v>0.87367198718748762</v>
      </c>
      <c r="AD294" s="42">
        <f t="shared" si="272"/>
        <v>0.7386738012082501</v>
      </c>
      <c r="AE294" s="42">
        <f t="shared" si="272"/>
        <v>2.451802183023021</v>
      </c>
      <c r="AF294" s="42">
        <f t="shared" si="272"/>
        <v>2.5793553502386044</v>
      </c>
      <c r="AG294" s="42">
        <f t="shared" si="272"/>
        <v>46.455048295700685</v>
      </c>
      <c r="AH294" s="42">
        <f t="shared" si="272"/>
        <v>5.4543931767779892</v>
      </c>
      <c r="AI294" s="42">
        <f t="shared" si="272"/>
        <v>0.57781035647885304</v>
      </c>
      <c r="AJ294" s="42">
        <f t="shared" si="272"/>
        <v>0.60090393527649733</v>
      </c>
      <c r="AK294" s="42">
        <f t="shared" si="272"/>
        <v>2.6438708317851454</v>
      </c>
    </row>
    <row r="295" spans="3:37">
      <c r="C295" s="52">
        <f t="shared" si="212"/>
        <v>3</v>
      </c>
      <c r="D295" s="42">
        <f t="shared" si="213"/>
        <v>0.21651104074125432</v>
      </c>
      <c r="E295" s="42">
        <f t="shared" ref="E295:M295" si="273">($C205-$C204)/8*(E204+3*((2*E204+E205)/3)+3*((E204+2*E205)/3)+E205)</f>
        <v>0.71064036615743698</v>
      </c>
      <c r="F295" s="42">
        <f t="shared" si="273"/>
        <v>0.54893977840915265</v>
      </c>
      <c r="G295" s="42">
        <f t="shared" si="273"/>
        <v>1.3633215375041543</v>
      </c>
      <c r="H295" s="42">
        <f t="shared" si="273"/>
        <v>1.9617503599401884</v>
      </c>
      <c r="I295" s="42">
        <f t="shared" si="273"/>
        <v>31.616520060396617</v>
      </c>
      <c r="J295" s="42">
        <f t="shared" si="273"/>
        <v>5.3739876597356178</v>
      </c>
      <c r="K295" s="42">
        <f t="shared" si="273"/>
        <v>0.50506911953778488</v>
      </c>
      <c r="L295" s="42">
        <f t="shared" si="273"/>
        <v>0.55723406642959239</v>
      </c>
      <c r="M295" s="42">
        <f t="shared" si="273"/>
        <v>1.6777894947853369</v>
      </c>
      <c r="P295" s="42">
        <f t="shared" si="215"/>
        <v>0.13116291203312608</v>
      </c>
      <c r="Q295" s="42">
        <f t="shared" ref="Q295:Y295" si="274">($C205-$C204)/8*(Q204+3*((2*Q204+Q205)/3)+3*((Q204+2*Q205)/3)+Q205)</f>
        <v>0.57338343942268821</v>
      </c>
      <c r="R295" s="42">
        <f t="shared" si="274"/>
        <v>0.39139416851567299</v>
      </c>
      <c r="S295" s="42">
        <f t="shared" si="274"/>
        <v>0.55568270725190727</v>
      </c>
      <c r="T295" s="42">
        <f t="shared" si="274"/>
        <v>1.4015302341206803</v>
      </c>
      <c r="U295" s="42">
        <f t="shared" si="274"/>
        <v>13.301501221537194</v>
      </c>
      <c r="V295" s="42">
        <f t="shared" si="274"/>
        <v>5.0826205023886271</v>
      </c>
      <c r="W295" s="42">
        <f t="shared" si="274"/>
        <v>0.45292399249516052</v>
      </c>
      <c r="X295" s="42">
        <f t="shared" si="274"/>
        <v>0.53426802522089845</v>
      </c>
      <c r="Y295" s="42">
        <f t="shared" si="274"/>
        <v>0.86823309167388452</v>
      </c>
      <c r="AB295" s="42">
        <f t="shared" si="217"/>
        <v>0.30185916944938262</v>
      </c>
      <c r="AC295" s="42">
        <f t="shared" ref="AC295:AK295" si="275">($C205-$C204)/8*(AC204+3*((2*AC204+AC205)/3)+3*((AC204+2*AC205)/3)+AC205)</f>
        <v>0.86778009834013869</v>
      </c>
      <c r="AD295" s="42">
        <f t="shared" si="275"/>
        <v>0.71480153819659686</v>
      </c>
      <c r="AE295" s="42">
        <f t="shared" si="275"/>
        <v>2.2615814986304397</v>
      </c>
      <c r="AF295" s="42">
        <f t="shared" si="275"/>
        <v>2.4125462182277406</v>
      </c>
      <c r="AG295" s="42">
        <f t="shared" si="275"/>
        <v>47.659765505930338</v>
      </c>
      <c r="AH295" s="42">
        <f t="shared" si="275"/>
        <v>5.3939523762499437</v>
      </c>
      <c r="AI295" s="42">
        <f t="shared" si="275"/>
        <v>0.55721424658040974</v>
      </c>
      <c r="AJ295" s="42">
        <f t="shared" si="275"/>
        <v>0.58488836484928075</v>
      </c>
      <c r="AK295" s="42">
        <f t="shared" si="275"/>
        <v>2.7122025056309171</v>
      </c>
    </row>
    <row r="296" spans="3:37">
      <c r="C296" s="52">
        <f t="shared" si="212"/>
        <v>3.25</v>
      </c>
      <c r="D296" s="42">
        <f t="shared" si="213"/>
        <v>0.18987877098736722</v>
      </c>
      <c r="E296" s="42">
        <f t="shared" ref="E296:M296" si="276">($C206-$C205)/8*(E205+3*((2*E205+E206)/3)+3*((E205+2*E206)/3)+E206)</f>
        <v>0.70707744102391235</v>
      </c>
      <c r="F296" s="42">
        <f t="shared" si="276"/>
        <v>0.52266067074904066</v>
      </c>
      <c r="G296" s="42">
        <f t="shared" si="276"/>
        <v>1.2434263454637491</v>
      </c>
      <c r="H296" s="42">
        <f t="shared" si="276"/>
        <v>1.83456578534819</v>
      </c>
      <c r="I296" s="42">
        <f t="shared" si="276"/>
        <v>32.355039735992548</v>
      </c>
      <c r="J296" s="42">
        <f t="shared" si="276"/>
        <v>5.2943620146832648</v>
      </c>
      <c r="K296" s="42">
        <f t="shared" si="276"/>
        <v>0.48423882607857449</v>
      </c>
      <c r="L296" s="42">
        <f t="shared" si="276"/>
        <v>0.54254299010087303</v>
      </c>
      <c r="M296" s="42">
        <f t="shared" si="276"/>
        <v>1.690690826272601</v>
      </c>
      <c r="P296" s="42">
        <f t="shared" si="215"/>
        <v>0.11701431786116781</v>
      </c>
      <c r="Q296" s="42">
        <f t="shared" ref="Q296:Y296" si="277">($C206-$C205)/8*(Q205+3*((2*Q205+Q206)/3)+3*((Q205+2*Q206)/3)+Q206)</f>
        <v>0.57065860098870747</v>
      </c>
      <c r="R296" s="42">
        <f t="shared" si="277"/>
        <v>0.36231429522887665</v>
      </c>
      <c r="S296" s="42">
        <f t="shared" si="277"/>
        <v>0.51295498765667535</v>
      </c>
      <c r="T296" s="42">
        <f t="shared" si="277"/>
        <v>1.3278197056922625</v>
      </c>
      <c r="U296" s="42">
        <f t="shared" si="277"/>
        <v>13.648260659456788</v>
      </c>
      <c r="V296" s="42">
        <f t="shared" si="277"/>
        <v>4.9900865574821838</v>
      </c>
      <c r="W296" s="42">
        <f t="shared" si="277"/>
        <v>0.43307526436245924</v>
      </c>
      <c r="X296" s="42">
        <f t="shared" si="277"/>
        <v>0.52263221141475757</v>
      </c>
      <c r="Y296" s="42">
        <f t="shared" si="277"/>
        <v>0.81405451879902091</v>
      </c>
      <c r="AB296" s="42">
        <f t="shared" si="217"/>
        <v>0.26274322411356554</v>
      </c>
      <c r="AC296" s="42">
        <f t="shared" ref="AC296:AK296" si="278">($C206-$C205)/8*(AC205+3*((2*AC205+AC206)/3)+3*((AC205+2*AC206)/3)+AC206)</f>
        <v>0.86257866521708826</v>
      </c>
      <c r="AD296" s="42">
        <f t="shared" si="278"/>
        <v>0.69282661400876855</v>
      </c>
      <c r="AE296" s="42">
        <f t="shared" si="278"/>
        <v>2.0608707029662079</v>
      </c>
      <c r="AF296" s="42">
        <f t="shared" si="278"/>
        <v>2.2365380532015737</v>
      </c>
      <c r="AG296" s="42">
        <f t="shared" si="278"/>
        <v>48.771812161526931</v>
      </c>
      <c r="AH296" s="42">
        <f t="shared" si="278"/>
        <v>5.3381608680702097</v>
      </c>
      <c r="AI296" s="42">
        <f t="shared" si="278"/>
        <v>0.53540238779469074</v>
      </c>
      <c r="AJ296" s="42">
        <f t="shared" si="278"/>
        <v>0.5679895828176218</v>
      </c>
      <c r="AK296" s="42">
        <f t="shared" si="278"/>
        <v>2.7752778968731686</v>
      </c>
    </row>
    <row r="297" spans="3:37">
      <c r="C297" s="52">
        <f t="shared" si="212"/>
        <v>3.5</v>
      </c>
      <c r="D297" s="42">
        <f t="shared" si="213"/>
        <v>0.16546329842559765</v>
      </c>
      <c r="E297" s="42">
        <f t="shared" ref="E297:M297" si="279">($C207-$C206)/8*(E206+3*((2*E206+E207)/3)+3*((E206+2*E207)/3)+E207)</f>
        <v>0.70379828868863303</v>
      </c>
      <c r="F297" s="42">
        <f t="shared" si="279"/>
        <v>0.49857148872727125</v>
      </c>
      <c r="G297" s="42">
        <f t="shared" si="279"/>
        <v>1.1232899289701694</v>
      </c>
      <c r="H297" s="42">
        <f t="shared" si="279"/>
        <v>1.7029955326888826</v>
      </c>
      <c r="I297" s="42">
        <f t="shared" si="279"/>
        <v>33.032016105288818</v>
      </c>
      <c r="J297" s="42">
        <f t="shared" si="279"/>
        <v>5.2122393981832742</v>
      </c>
      <c r="K297" s="42">
        <f t="shared" si="279"/>
        <v>0.46270589876435397</v>
      </c>
      <c r="L297" s="42">
        <f t="shared" si="279"/>
        <v>0.52739121799877942</v>
      </c>
      <c r="M297" s="42">
        <f t="shared" si="279"/>
        <v>1.7025170468025954</v>
      </c>
      <c r="P297" s="42">
        <f t="shared" si="215"/>
        <v>0.10404219489890014</v>
      </c>
      <c r="Q297" s="42">
        <f t="shared" ref="Q297:Y297" si="280">($C207-$C206)/8*(Q206+3*((2*Q206+Q207)/3)+3*((Q206+2*Q207)/3)+Q207)</f>
        <v>0.56759315775047903</v>
      </c>
      <c r="R297" s="42">
        <f t="shared" si="280"/>
        <v>0.33565774471597942</v>
      </c>
      <c r="S297" s="42">
        <f t="shared" si="280"/>
        <v>0.47378791136104592</v>
      </c>
      <c r="T297" s="42">
        <f t="shared" si="280"/>
        <v>1.253585465635177</v>
      </c>
      <c r="U297" s="42">
        <f t="shared" si="280"/>
        <v>14.016477567027041</v>
      </c>
      <c r="V297" s="42">
        <f t="shared" si="280"/>
        <v>4.8946508512372136</v>
      </c>
      <c r="W297" s="42">
        <f t="shared" si="280"/>
        <v>0.4126027946158447</v>
      </c>
      <c r="X297" s="42">
        <f t="shared" si="280"/>
        <v>0.51053152259133605</v>
      </c>
      <c r="Y297" s="42">
        <f t="shared" si="280"/>
        <v>0.76000906281082803</v>
      </c>
      <c r="AB297" s="42">
        <f t="shared" si="217"/>
        <v>0.22688440195229462</v>
      </c>
      <c r="AC297" s="42">
        <f t="shared" ref="AC297:AK297" si="281">($C207-$C206)/8*(AC206+3*((2*AC206+AC207)/3)+3*((AC206+2*AC207)/3)+AC207)</f>
        <v>0.85779150552861738</v>
      </c>
      <c r="AD297" s="42">
        <f t="shared" si="281"/>
        <v>0.67267800103001285</v>
      </c>
      <c r="AE297" s="42">
        <f t="shared" si="281"/>
        <v>1.8538658405389872</v>
      </c>
      <c r="AF297" s="42">
        <f t="shared" si="281"/>
        <v>2.0550104683662207</v>
      </c>
      <c r="AG297" s="42">
        <f t="shared" si="281"/>
        <v>49.791188262490451</v>
      </c>
      <c r="AH297" s="42">
        <f t="shared" si="281"/>
        <v>5.2870186522387854</v>
      </c>
      <c r="AI297" s="42">
        <f t="shared" si="281"/>
        <v>0.51280900291286369</v>
      </c>
      <c r="AJ297" s="42">
        <f t="shared" si="281"/>
        <v>0.55056087382329733</v>
      </c>
      <c r="AK297" s="42">
        <f t="shared" si="281"/>
        <v>2.8330970055118958</v>
      </c>
    </row>
    <row r="298" spans="3:37">
      <c r="C298" s="52">
        <f t="shared" si="212"/>
        <v>3.75</v>
      </c>
      <c r="D298" s="42">
        <f t="shared" si="213"/>
        <v>0.14322777891778565</v>
      </c>
      <c r="E298" s="42">
        <f t="shared" ref="E298:M298" si="282">($C208-$C207)/8*(E207+3*((2*E207+E208)/3)+3*((E207+2*E208)/3)+E208)</f>
        <v>0.70061372728610205</v>
      </c>
      <c r="F298" s="42">
        <f t="shared" si="282"/>
        <v>0.47667223234384432</v>
      </c>
      <c r="G298" s="42">
        <f t="shared" si="282"/>
        <v>1.0047774508408145</v>
      </c>
      <c r="H298" s="42">
        <f t="shared" si="282"/>
        <v>1.5696098108009693</v>
      </c>
      <c r="I298" s="42">
        <f t="shared" si="282"/>
        <v>33.647449168285362</v>
      </c>
      <c r="J298" s="42">
        <f t="shared" si="282"/>
        <v>5.1292844578674099</v>
      </c>
      <c r="K298" s="42">
        <f t="shared" si="282"/>
        <v>0.44089478101705204</v>
      </c>
      <c r="L298" s="42">
        <f t="shared" si="282"/>
        <v>0.51208588063889393</v>
      </c>
      <c r="M298" s="42">
        <f t="shared" si="282"/>
        <v>1.7132681563753187</v>
      </c>
      <c r="P298" s="42">
        <f t="shared" si="215"/>
        <v>9.2209415559516422E-2</v>
      </c>
      <c r="Q298" s="42">
        <f t="shared" ref="Q298:Y298" si="283">($C208-$C207)/8*(Q207+3*((2*Q207+Q208)/3)+3*((Q207+2*Q208)/3)+Q208)</f>
        <v>0.5641871097080029</v>
      </c>
      <c r="R298" s="42">
        <f t="shared" si="283"/>
        <v>0.31142451697698226</v>
      </c>
      <c r="S298" s="42">
        <f t="shared" si="283"/>
        <v>0.43818147836501947</v>
      </c>
      <c r="T298" s="42">
        <f t="shared" si="283"/>
        <v>1.1797107809851115</v>
      </c>
      <c r="U298" s="42">
        <f t="shared" si="283"/>
        <v>14.401265441530381</v>
      </c>
      <c r="V298" s="42">
        <f t="shared" si="283"/>
        <v>4.7982478912127347</v>
      </c>
      <c r="W298" s="42">
        <f t="shared" si="283"/>
        <v>0.39192124730800637</v>
      </c>
      <c r="X298" s="42">
        <f t="shared" si="283"/>
        <v>0.49818689308555181</v>
      </c>
      <c r="Y298" s="42">
        <f t="shared" si="283"/>
        <v>0.70689542502932812</v>
      </c>
      <c r="AB298" s="42">
        <f t="shared" si="217"/>
        <v>0.1942461422760548</v>
      </c>
      <c r="AC298" s="42">
        <f t="shared" ref="AC298:AK298" si="284">($C208-$C207)/8*(AC207+3*((2*AC207+AC208)/3)+3*((AC207+2*AC208)/3)+AC208)</f>
        <v>0.8531424369850058</v>
      </c>
      <c r="AD298" s="42">
        <f t="shared" si="284"/>
        <v>0.65428467164557624</v>
      </c>
      <c r="AE298" s="42">
        <f t="shared" si="284"/>
        <v>1.6447629558574386</v>
      </c>
      <c r="AF298" s="42">
        <f t="shared" si="284"/>
        <v>1.8716430769278034</v>
      </c>
      <c r="AG298" s="42">
        <f t="shared" si="284"/>
        <v>50.717893808820939</v>
      </c>
      <c r="AH298" s="42">
        <f t="shared" si="284"/>
        <v>5.2405257287556752</v>
      </c>
      <c r="AI298" s="42">
        <f t="shared" si="284"/>
        <v>0.48986831472609749</v>
      </c>
      <c r="AJ298" s="42">
        <f t="shared" si="284"/>
        <v>0.53295552250808431</v>
      </c>
      <c r="AK298" s="42">
        <f t="shared" si="284"/>
        <v>2.8856598315471031</v>
      </c>
    </row>
    <row r="299" spans="3:37">
      <c r="C299" s="52">
        <f t="shared" si="212"/>
        <v>4</v>
      </c>
      <c r="D299" s="42">
        <f t="shared" si="213"/>
        <v>0.12313536832577074</v>
      </c>
      <c r="E299" s="42">
        <f t="shared" ref="E299:M299" si="285">($C209-$C208)/8*(E208+3*((2*E208+E209)/3)+3*((E208+2*E209)/3)+E209)</f>
        <v>0.69733457495082318</v>
      </c>
      <c r="F299" s="42">
        <f t="shared" si="285"/>
        <v>0.45696290159876041</v>
      </c>
      <c r="G299" s="42">
        <f t="shared" si="285"/>
        <v>0.88975407389307881</v>
      </c>
      <c r="H299" s="42">
        <f t="shared" si="285"/>
        <v>1.4369788285231542</v>
      </c>
      <c r="I299" s="42">
        <f t="shared" si="285"/>
        <v>34.201338924982309</v>
      </c>
      <c r="J299" s="42">
        <f t="shared" si="285"/>
        <v>5.0471618413674229</v>
      </c>
      <c r="K299" s="42">
        <f t="shared" si="285"/>
        <v>0.41922991625859779</v>
      </c>
      <c r="L299" s="42">
        <f t="shared" si="285"/>
        <v>0.49693410853680026</v>
      </c>
      <c r="M299" s="42">
        <f t="shared" si="285"/>
        <v>1.7229441549907669</v>
      </c>
      <c r="P299" s="42">
        <f t="shared" si="215"/>
        <v>8.1478852256209253E-2</v>
      </c>
      <c r="Q299" s="42">
        <f t="shared" ref="Q299:Y299" si="286">($C209-$C208)/8*(Q208+3*((2*Q208+Q209)/3)+3*((Q208+2*Q209)/3)+Q209)</f>
        <v>0.56044045686127963</v>
      </c>
      <c r="R299" s="42">
        <f t="shared" si="286"/>
        <v>0.2896146120118851</v>
      </c>
      <c r="S299" s="42">
        <f t="shared" si="286"/>
        <v>0.40613568866859562</v>
      </c>
      <c r="T299" s="42">
        <f t="shared" si="286"/>
        <v>1.1070789187777494</v>
      </c>
      <c r="U299" s="42">
        <f t="shared" si="286"/>
        <v>14.797737780249143</v>
      </c>
      <c r="V299" s="42">
        <f t="shared" si="286"/>
        <v>4.70281218496776</v>
      </c>
      <c r="W299" s="42">
        <f t="shared" si="286"/>
        <v>0.371445286491635</v>
      </c>
      <c r="X299" s="42">
        <f t="shared" si="286"/>
        <v>0.48581925723232328</v>
      </c>
      <c r="Y299" s="42">
        <f t="shared" si="286"/>
        <v>0.65551230677454397</v>
      </c>
      <c r="AB299" s="42">
        <f t="shared" si="217"/>
        <v>0.16479188439533213</v>
      </c>
      <c r="AC299" s="42">
        <f t="shared" ref="AC299:AK299" si="287">($C209-$C208)/8*(AC208+3*((2*AC208+AC209)/3)+3*((AC208+2*AC209)/3)+AC209)</f>
        <v>0.84835527729653437</v>
      </c>
      <c r="AD299" s="42">
        <f t="shared" si="287"/>
        <v>0.63757559824070653</v>
      </c>
      <c r="AE299" s="42">
        <f t="shared" si="287"/>
        <v>1.4377580934302179</v>
      </c>
      <c r="AF299" s="42">
        <f t="shared" si="287"/>
        <v>1.6901154920924497</v>
      </c>
      <c r="AG299" s="42">
        <f t="shared" si="287"/>
        <v>51.551928800518368</v>
      </c>
      <c r="AH299" s="42">
        <f t="shared" si="287"/>
        <v>5.1986820976208765</v>
      </c>
      <c r="AI299" s="42">
        <f t="shared" si="287"/>
        <v>0.4670145460255602</v>
      </c>
      <c r="AJ299" s="42">
        <f t="shared" si="287"/>
        <v>0.51552681351376028</v>
      </c>
      <c r="AK299" s="42">
        <f t="shared" si="287"/>
        <v>2.9329663749787911</v>
      </c>
    </row>
    <row r="300" spans="3:37">
      <c r="C300" s="52">
        <f t="shared" si="212"/>
        <v>4.25</v>
      </c>
      <c r="D300" s="42">
        <f t="shared" si="213"/>
        <v>0.10514922251139171</v>
      </c>
      <c r="E300" s="42">
        <f t="shared" ref="E300:M300" si="288">($C210-$C209)/8*(E209+3*((2*E209+E210)/3)+3*((E209+2*E210)/3)+E210)</f>
        <v>0.69377164981729877</v>
      </c>
      <c r="F300" s="42">
        <f t="shared" si="288"/>
        <v>0.43944349649201914</v>
      </c>
      <c r="G300" s="42">
        <f t="shared" si="288"/>
        <v>0.78008496094435342</v>
      </c>
      <c r="H300" s="42">
        <f t="shared" si="288"/>
        <v>1.3076727946941393</v>
      </c>
      <c r="I300" s="42">
        <f t="shared" si="288"/>
        <v>34.693685375379637</v>
      </c>
      <c r="J300" s="42">
        <f t="shared" si="288"/>
        <v>4.9675361963150708</v>
      </c>
      <c r="K300" s="42">
        <f t="shared" si="288"/>
        <v>0.39813574791091999</v>
      </c>
      <c r="L300" s="42">
        <f t="shared" si="288"/>
        <v>0.48224303220808135</v>
      </c>
      <c r="M300" s="42">
        <f t="shared" si="288"/>
        <v>1.7315450426489447</v>
      </c>
      <c r="P300" s="42">
        <f t="shared" si="215"/>
        <v>7.181337740217214E-2</v>
      </c>
      <c r="Q300" s="42">
        <f t="shared" ref="Q300:Y300" si="289">($C210-$C209)/8*(Q209+3*((2*Q209+Q210)/3)+3*((Q209+2*Q210)/3)+Q210)</f>
        <v>0.5563531992103089</v>
      </c>
      <c r="R300" s="42">
        <f t="shared" si="289"/>
        <v>0.27022802982068755</v>
      </c>
      <c r="S300" s="42">
        <f t="shared" si="289"/>
        <v>0.37765054227177386</v>
      </c>
      <c r="T300" s="42">
        <f t="shared" si="289"/>
        <v>1.0365731460487757</v>
      </c>
      <c r="U300" s="42">
        <f t="shared" si="289"/>
        <v>15.201008080465666</v>
      </c>
      <c r="V300" s="42">
        <f t="shared" si="289"/>
        <v>4.6102782400613158</v>
      </c>
      <c r="W300" s="42">
        <f t="shared" si="289"/>
        <v>0.35158957621942022</v>
      </c>
      <c r="X300" s="42">
        <f t="shared" si="289"/>
        <v>0.47364954936656767</v>
      </c>
      <c r="Y300" s="42">
        <f t="shared" si="289"/>
        <v>0.60665840936649795</v>
      </c>
      <c r="AB300" s="42">
        <f t="shared" si="217"/>
        <v>0.13848506762061105</v>
      </c>
      <c r="AC300" s="42">
        <f t="shared" ref="AC300:AK300" si="290">($C210-$C209)/8*(AC209+3*((2*AC209+AC210)/3)+3*((AC209+2*AC210)/3)+AC210)</f>
        <v>0.84315384417348427</v>
      </c>
      <c r="AD300" s="42">
        <f t="shared" si="290"/>
        <v>0.62247975320065096</v>
      </c>
      <c r="AE300" s="42">
        <f t="shared" si="290"/>
        <v>1.2370472977659863</v>
      </c>
      <c r="AF300" s="42">
        <f t="shared" si="290"/>
        <v>1.5141073270662826</v>
      </c>
      <c r="AG300" s="42">
        <f t="shared" si="290"/>
        <v>52.293293237582773</v>
      </c>
      <c r="AH300" s="42">
        <f t="shared" si="290"/>
        <v>5.1614877588343866</v>
      </c>
      <c r="AI300" s="42">
        <f t="shared" si="290"/>
        <v>0.44468191960241971</v>
      </c>
      <c r="AJ300" s="42">
        <f t="shared" si="290"/>
        <v>0.49862803148210133</v>
      </c>
      <c r="AK300" s="42">
        <f t="shared" si="290"/>
        <v>2.9750166358069587</v>
      </c>
    </row>
    <row r="301" spans="3:37">
      <c r="C301" s="52">
        <f t="shared" si="212"/>
        <v>4.5</v>
      </c>
      <c r="D301" s="42">
        <f t="shared" si="213"/>
        <v>8.9232497336487734E-2</v>
      </c>
      <c r="E301" s="42">
        <f t="shared" ref="E301:M301" si="291">($C211-$C210)/8*(E210+3*((2*E210+E211)/3)+3*((E210+2*E211)/3)+E211)</f>
        <v>0.68973577002003161</v>
      </c>
      <c r="F301" s="42">
        <f t="shared" si="291"/>
        <v>0.42411401702362039</v>
      </c>
      <c r="G301" s="42">
        <f t="shared" si="291"/>
        <v>0.67763527481203367</v>
      </c>
      <c r="H301" s="42">
        <f t="shared" si="291"/>
        <v>1.184261918152623</v>
      </c>
      <c r="I301" s="42">
        <f t="shared" si="291"/>
        <v>35.124488519477232</v>
      </c>
      <c r="J301" s="42">
        <f t="shared" si="291"/>
        <v>4.8920721703421046</v>
      </c>
      <c r="K301" s="42">
        <f t="shared" si="291"/>
        <v>0.37803671939594796</v>
      </c>
      <c r="L301" s="42">
        <f t="shared" si="291"/>
        <v>0.4683197821683196</v>
      </c>
      <c r="M301" s="42">
        <f t="shared" si="291"/>
        <v>1.7390708193498519</v>
      </c>
      <c r="P301" s="42">
        <f t="shared" si="215"/>
        <v>6.3175863410598193E-2</v>
      </c>
      <c r="Q301" s="42">
        <f t="shared" ref="Q301:Y301" si="292">($C211-$C210)/8*(Q210+3*((2*Q210+Q211)/3)+3*((Q210+2*Q211)/3)+Q211)</f>
        <v>0.55192533675509037</v>
      </c>
      <c r="R301" s="42">
        <f t="shared" si="292"/>
        <v>0.25326477040338963</v>
      </c>
      <c r="S301" s="42">
        <f t="shared" si="292"/>
        <v>0.35272603917455497</v>
      </c>
      <c r="T301" s="42">
        <f t="shared" si="292"/>
        <v>0.96907672983388127</v>
      </c>
      <c r="U301" s="42">
        <f t="shared" si="292"/>
        <v>15.606189839462385</v>
      </c>
      <c r="V301" s="42">
        <f t="shared" si="292"/>
        <v>4.5225805640524221</v>
      </c>
      <c r="W301" s="42">
        <f t="shared" si="292"/>
        <v>0.33276878054405234</v>
      </c>
      <c r="X301" s="42">
        <f t="shared" si="292"/>
        <v>0.46189870382320269</v>
      </c>
      <c r="Y301" s="42">
        <f t="shared" si="292"/>
        <v>0.5611324341252123</v>
      </c>
      <c r="AB301" s="42">
        <f t="shared" si="217"/>
        <v>0.11528913126237703</v>
      </c>
      <c r="AC301" s="42">
        <f t="shared" ref="AC301:AK301" si="293">($C211-$C210)/8*(AC210+3*((2*AC210+AC211)/3)+3*((AC210+2*AC211)/3)+AC211)</f>
        <v>0.83726195532613534</v>
      </c>
      <c r="AD301" s="42">
        <f t="shared" si="293"/>
        <v>0.60892610891065724</v>
      </c>
      <c r="AE301" s="42">
        <f t="shared" si="293"/>
        <v>1.0468266133734034</v>
      </c>
      <c r="AF301" s="42">
        <f t="shared" si="293"/>
        <v>1.3472981950554193</v>
      </c>
      <c r="AG301" s="42">
        <f t="shared" si="293"/>
        <v>52.941987120014119</v>
      </c>
      <c r="AH301" s="42">
        <f t="shared" si="293"/>
        <v>5.1289427123962064</v>
      </c>
      <c r="AI301" s="42">
        <f t="shared" si="293"/>
        <v>0.42330465824784352</v>
      </c>
      <c r="AJ301" s="42">
        <f t="shared" si="293"/>
        <v>0.48261246105488426</v>
      </c>
      <c r="AK301" s="42">
        <f t="shared" si="293"/>
        <v>3.0118106140316065</v>
      </c>
    </row>
    <row r="302" spans="3:37">
      <c r="C302" s="52">
        <f t="shared" si="212"/>
        <v>4.75</v>
      </c>
      <c r="D302" s="42">
        <f t="shared" si="213"/>
        <v>7.5348348662897996E-2</v>
      </c>
      <c r="E302" s="42">
        <f t="shared" ref="E302:M302" si="294">($C212-$C211)/8*(E211+3*((2*E211+E212)/3)+3*((E211+2*E212)/3)+E212)</f>
        <v>0.68503775369352582</v>
      </c>
      <c r="F302" s="42">
        <f t="shared" si="294"/>
        <v>0.41097446319356479</v>
      </c>
      <c r="G302" s="42">
        <f t="shared" si="294"/>
        <v>0.58427017831351358</v>
      </c>
      <c r="H302" s="42">
        <f t="shared" si="294"/>
        <v>1.0693164077373143</v>
      </c>
      <c r="I302" s="42">
        <f t="shared" si="294"/>
        <v>35.493748357275173</v>
      </c>
      <c r="J302" s="42">
        <f t="shared" si="294"/>
        <v>4.8224344110802893</v>
      </c>
      <c r="K302" s="42">
        <f t="shared" si="294"/>
        <v>0.35935727413561114</v>
      </c>
      <c r="L302" s="42">
        <f t="shared" si="294"/>
        <v>0.45547148893309813</v>
      </c>
      <c r="M302" s="42">
        <f t="shared" si="294"/>
        <v>1.7455214850934839</v>
      </c>
      <c r="P302" s="42">
        <f t="shared" si="215"/>
        <v>5.5529182694680587E-2</v>
      </c>
      <c r="Q302" s="42">
        <f t="shared" ref="Q302:Y302" si="295">($C212-$C211)/8*(Q211+3*((2*Q211+Q212)/3)+3*((Q211+2*Q212)/3)+Q212)</f>
        <v>0.54715686949562392</v>
      </c>
      <c r="R302" s="42">
        <f t="shared" si="295"/>
        <v>0.23872483375999121</v>
      </c>
      <c r="S302" s="42">
        <f t="shared" si="295"/>
        <v>0.33136217937693924</v>
      </c>
      <c r="T302" s="42">
        <f t="shared" si="295"/>
        <v>0.90547293716875443</v>
      </c>
      <c r="U302" s="42">
        <f t="shared" si="295"/>
        <v>16.008396554521735</v>
      </c>
      <c r="V302" s="42">
        <f t="shared" si="295"/>
        <v>4.4416536645001017</v>
      </c>
      <c r="W302" s="42">
        <f t="shared" si="295"/>
        <v>0.31539756351822168</v>
      </c>
      <c r="X302" s="42">
        <f t="shared" si="295"/>
        <v>0.45078765493714723</v>
      </c>
      <c r="Y302" s="42">
        <f t="shared" si="295"/>
        <v>0.51973308237071003</v>
      </c>
      <c r="AB302" s="42">
        <f t="shared" si="217"/>
        <v>9.5167514631115363E-2</v>
      </c>
      <c r="AC302" s="42">
        <f t="shared" ref="AC302:AK302" si="296">($C212-$C211)/8*(AC211+3*((2*AC211+AC212)/3)+3*((AC211+2*AC212)/3)+AC212)</f>
        <v>0.83040342846476811</v>
      </c>
      <c r="AD302" s="42">
        <f t="shared" si="296"/>
        <v>0.5968436377559716</v>
      </c>
      <c r="AE302" s="42">
        <f t="shared" si="296"/>
        <v>0.87129208476113307</v>
      </c>
      <c r="AF302" s="42">
        <f t="shared" si="296"/>
        <v>1.1933677092659811</v>
      </c>
      <c r="AG302" s="42">
        <f t="shared" si="296"/>
        <v>53.498010447812391</v>
      </c>
      <c r="AH302" s="42">
        <f t="shared" si="296"/>
        <v>5.1010469583063358</v>
      </c>
      <c r="AI302" s="42">
        <f t="shared" si="296"/>
        <v>0.40331698475300021</v>
      </c>
      <c r="AJ302" s="42">
        <f t="shared" si="296"/>
        <v>0.46783338687388676</v>
      </c>
      <c r="AK302" s="42">
        <f t="shared" si="296"/>
        <v>3.0433483096527354</v>
      </c>
    </row>
    <row r="303" spans="3:37">
      <c r="C303" s="52">
        <f t="shared" si="212"/>
        <v>5</v>
      </c>
      <c r="D303" s="42">
        <f t="shared" si="213"/>
        <v>6.3459932352461765E-2</v>
      </c>
      <c r="E303" s="42">
        <f t="shared" ref="E303:M303" si="297">($C213-$C212)/8*(E212+3*((2*E212+E213)/3)+3*((E212+2*E213)/3)+E213)</f>
        <v>0.67948841897228429</v>
      </c>
      <c r="F303" s="42">
        <f t="shared" si="297"/>
        <v>0.40002483500185154</v>
      </c>
      <c r="G303" s="42">
        <f t="shared" si="297"/>
        <v>0.50185483426618827</v>
      </c>
      <c r="H303" s="42">
        <f t="shared" si="297"/>
        <v>0.96540647228691234</v>
      </c>
      <c r="I303" s="42">
        <f t="shared" si="297"/>
        <v>35.801464888773509</v>
      </c>
      <c r="J303" s="42">
        <f t="shared" si="297"/>
        <v>4.7602875661613773</v>
      </c>
      <c r="K303" s="42">
        <f t="shared" si="297"/>
        <v>0.34252185555183851</v>
      </c>
      <c r="L303" s="42">
        <f t="shared" si="297"/>
        <v>0.44400528301799996</v>
      </c>
      <c r="M303" s="42">
        <f t="shared" si="297"/>
        <v>1.7508970398798458</v>
      </c>
      <c r="P303" s="42">
        <f t="shared" si="215"/>
        <v>4.88362076676125E-2</v>
      </c>
      <c r="Q303" s="42">
        <f t="shared" ref="Q303:Y303" si="298">($C213-$C212)/8*(Q212+3*((2*Q212+Q213)/3)+3*((Q212+2*Q213)/3)+Q213)</f>
        <v>0.54204779743191012</v>
      </c>
      <c r="R303" s="42">
        <f t="shared" si="298"/>
        <v>0.22660821989049235</v>
      </c>
      <c r="S303" s="42">
        <f t="shared" si="298"/>
        <v>0.3135589628789261</v>
      </c>
      <c r="T303" s="42">
        <f t="shared" si="298"/>
        <v>0.84664503508908129</v>
      </c>
      <c r="U303" s="42">
        <f t="shared" si="298"/>
        <v>16.402741722926052</v>
      </c>
      <c r="V303" s="42">
        <f t="shared" si="298"/>
        <v>4.3694320489633665</v>
      </c>
      <c r="W303" s="42">
        <f t="shared" si="298"/>
        <v>0.29989058919461759</v>
      </c>
      <c r="X303" s="42">
        <f t="shared" si="298"/>
        <v>0.44053733704331965</v>
      </c>
      <c r="Y303" s="42">
        <f t="shared" si="298"/>
        <v>0.48325905542301373</v>
      </c>
      <c r="AB303" s="42">
        <f t="shared" si="217"/>
        <v>7.808365703731085E-2</v>
      </c>
      <c r="AC303" s="42">
        <f t="shared" ref="AC303:AK303" si="299">($C213-$C212)/8*(AC212+3*((2*AC212+AC213)/3)+3*((AC212+2*AC213)/3)+AC213)</f>
        <v>0.82230208129966353</v>
      </c>
      <c r="AD303" s="42">
        <f t="shared" si="299"/>
        <v>0.58616131212184241</v>
      </c>
      <c r="AE303" s="42">
        <f t="shared" si="299"/>
        <v>0.71463975643783073</v>
      </c>
      <c r="AF303" s="42">
        <f t="shared" si="299"/>
        <v>1.0559954829040936</v>
      </c>
      <c r="AG303" s="42">
        <f t="shared" si="299"/>
        <v>53.961363220977631</v>
      </c>
      <c r="AH303" s="42">
        <f t="shared" si="299"/>
        <v>5.0778004965647821</v>
      </c>
      <c r="AI303" s="42">
        <f t="shared" si="299"/>
        <v>0.38515312190905837</v>
      </c>
      <c r="AJ303" s="42">
        <f t="shared" si="299"/>
        <v>0.45464409358088476</v>
      </c>
      <c r="AK303" s="42">
        <f t="shared" si="299"/>
        <v>3.0696297226703386</v>
      </c>
    </row>
    <row r="304" spans="3:37">
      <c r="C304" s="52">
        <f t="shared" si="212"/>
        <v>5.25</v>
      </c>
      <c r="D304" s="42">
        <f t="shared" si="213"/>
        <v>5.3530404267018189E-2</v>
      </c>
      <c r="E304" s="42">
        <f t="shared" ref="E304:M304" si="300">($C214-$C213)/8*(E213+3*((2*E213+E214)/3)+3*((E213+2*E214)/3)+E214)</f>
        <v>0.6728985839908096</v>
      </c>
      <c r="F304" s="42">
        <f t="shared" si="300"/>
        <v>0.39126513244848088</v>
      </c>
      <c r="G304" s="42">
        <f t="shared" si="300"/>
        <v>0.43225440548745298</v>
      </c>
      <c r="H304" s="42">
        <f t="shared" si="300"/>
        <v>0.87510232064012072</v>
      </c>
      <c r="I304" s="42">
        <f t="shared" si="300"/>
        <v>36.047638113972113</v>
      </c>
      <c r="J304" s="42">
        <f t="shared" si="300"/>
        <v>4.7072962832171283</v>
      </c>
      <c r="K304" s="42">
        <f t="shared" si="300"/>
        <v>0.32795490706655878</v>
      </c>
      <c r="L304" s="42">
        <f t="shared" si="300"/>
        <v>0.43422829493860821</v>
      </c>
      <c r="M304" s="42">
        <f t="shared" si="300"/>
        <v>1.7551974837089321</v>
      </c>
      <c r="P304" s="42">
        <f t="shared" si="215"/>
        <v>4.3059810742587093E-2</v>
      </c>
      <c r="Q304" s="42">
        <f t="shared" ref="Q304:Y304" si="301">($C214-$C213)/8*(Q213+3*((2*Q213+Q214)/3)+3*((Q213+2*Q214)/3)+Q214)</f>
        <v>0.53659812056394851</v>
      </c>
      <c r="R304" s="42">
        <f t="shared" si="301"/>
        <v>0.21691492879489355</v>
      </c>
      <c r="S304" s="42">
        <f t="shared" si="301"/>
        <v>0.29931638968051544</v>
      </c>
      <c r="T304" s="42">
        <f t="shared" si="301"/>
        <v>0.79347629063054859</v>
      </c>
      <c r="U304" s="42">
        <f t="shared" si="301"/>
        <v>16.784338841957677</v>
      </c>
      <c r="V304" s="42">
        <f t="shared" si="301"/>
        <v>4.3078502250012347</v>
      </c>
      <c r="W304" s="42">
        <f t="shared" si="301"/>
        <v>0.28666252162593098</v>
      </c>
      <c r="X304" s="42">
        <f t="shared" si="301"/>
        <v>0.43136868447663718</v>
      </c>
      <c r="Y304" s="42">
        <f t="shared" si="301"/>
        <v>0.45250905460214563</v>
      </c>
      <c r="AB304" s="42">
        <f t="shared" si="217"/>
        <v>6.4000997791449049E-2</v>
      </c>
      <c r="AC304" s="42">
        <f t="shared" ref="AC304:AK304" si="302">($C214-$C213)/8*(AC213+3*((2*AC213+AC214)/3)+3*((AC213+2*AC214)/3)+AC214)</f>
        <v>0.81268173154110135</v>
      </c>
      <c r="AD304" s="42">
        <f t="shared" si="302"/>
        <v>0.5768081043935166</v>
      </c>
      <c r="AE304" s="42">
        <f t="shared" si="302"/>
        <v>0.58106567291215805</v>
      </c>
      <c r="AF304" s="42">
        <f t="shared" si="302"/>
        <v>0.93886112917587727</v>
      </c>
      <c r="AG304" s="42">
        <f t="shared" si="302"/>
        <v>54.332045439509855</v>
      </c>
      <c r="AH304" s="42">
        <f t="shared" si="302"/>
        <v>5.059203327171538</v>
      </c>
      <c r="AI304" s="42">
        <f t="shared" si="302"/>
        <v>0.36924729250718608</v>
      </c>
      <c r="AJ304" s="42">
        <f t="shared" si="302"/>
        <v>0.44339786581765522</v>
      </c>
      <c r="AK304" s="42">
        <f t="shared" si="302"/>
        <v>3.0906548530844224</v>
      </c>
    </row>
    <row r="305" spans="3:37">
      <c r="C305" s="52">
        <f t="shared" si="212"/>
        <v>5.5</v>
      </c>
      <c r="D305" s="42">
        <f t="shared" si="213"/>
        <v>4.5522920268406333E-2</v>
      </c>
      <c r="E305" s="42">
        <f t="shared" ref="E305:M305" si="303">($C215-$C214)/8*(E214+3*((2*E214+E215)/3)+3*((E214+2*E215)/3)+E215)</f>
        <v>0.66507906688360519</v>
      </c>
      <c r="F305" s="42">
        <f t="shared" si="303"/>
        <v>0.3846953555334528</v>
      </c>
      <c r="G305" s="42">
        <f t="shared" si="303"/>
        <v>0.37733405479470117</v>
      </c>
      <c r="H305" s="42">
        <f t="shared" si="303"/>
        <v>0.8009741616356455</v>
      </c>
      <c r="I305" s="42">
        <f t="shared" si="303"/>
        <v>36.232268032871062</v>
      </c>
      <c r="J305" s="42">
        <f t="shared" si="303"/>
        <v>4.6651252098792977</v>
      </c>
      <c r="K305" s="42">
        <f t="shared" si="303"/>
        <v>0.31608087210170099</v>
      </c>
      <c r="L305" s="42">
        <f t="shared" si="303"/>
        <v>0.42644765521050632</v>
      </c>
      <c r="M305" s="42">
        <f t="shared" si="303"/>
        <v>1.7584228165807483</v>
      </c>
      <c r="P305" s="42">
        <f t="shared" si="215"/>
        <v>3.8162864332797558E-2</v>
      </c>
      <c r="Q305" s="42">
        <f t="shared" ref="Q305:Y305" si="304">($C215-$C214)/8*(Q214+3*((2*Q214+Q215)/3)+3*((Q214+2*Q215)/3)+Q215)</f>
        <v>0.53080783889173944</v>
      </c>
      <c r="R305" s="42">
        <f t="shared" si="304"/>
        <v>0.20964496047319486</v>
      </c>
      <c r="S305" s="42">
        <f t="shared" si="304"/>
        <v>0.28863445978170732</v>
      </c>
      <c r="T305" s="42">
        <f t="shared" si="304"/>
        <v>0.74684997082884363</v>
      </c>
      <c r="U305" s="42">
        <f t="shared" si="304"/>
        <v>17.148301408899044</v>
      </c>
      <c r="V305" s="42">
        <f t="shared" si="304"/>
        <v>4.2588427001727407</v>
      </c>
      <c r="W305" s="42">
        <f t="shared" si="304"/>
        <v>0.2761280248648515</v>
      </c>
      <c r="X305" s="42">
        <f t="shared" si="304"/>
        <v>0.42350263157201717</v>
      </c>
      <c r="Y305" s="42">
        <f t="shared" si="304"/>
        <v>0.42828178122812799</v>
      </c>
      <c r="AB305" s="42">
        <f t="shared" si="217"/>
        <v>5.2882976204014977E-2</v>
      </c>
      <c r="AC305" s="42">
        <f t="shared" ref="AC305:AK305" si="305">($C215-$C214)/8*(AC214+3*((2*AC214+AC215)/3)+3*((AC214+2*AC215)/3)+AC215)</f>
        <v>0.80126619689936252</v>
      </c>
      <c r="AD305" s="42">
        <f t="shared" si="305"/>
        <v>0.56871298695624095</v>
      </c>
      <c r="AE305" s="42">
        <f t="shared" si="305"/>
        <v>0.47476587869277431</v>
      </c>
      <c r="AF305" s="42">
        <f t="shared" si="305"/>
        <v>0.84564426128745296</v>
      </c>
      <c r="AG305" s="42">
        <f t="shared" si="305"/>
        <v>54.610057103409027</v>
      </c>
      <c r="AH305" s="42">
        <f t="shared" si="305"/>
        <v>5.045255450126608</v>
      </c>
      <c r="AI305" s="42">
        <f t="shared" si="305"/>
        <v>0.35603371933855105</v>
      </c>
      <c r="AJ305" s="42">
        <f t="shared" si="305"/>
        <v>0.43444798822597513</v>
      </c>
      <c r="AK305" s="42">
        <f t="shared" si="305"/>
        <v>3.1064237008949873</v>
      </c>
    </row>
    <row r="306" spans="3:37">
      <c r="C306" s="52">
        <f t="shared" si="212"/>
        <v>5.75</v>
      </c>
      <c r="D306" s="42">
        <f t="shared" si="213"/>
        <v>3.9400636218465526E-2</v>
      </c>
      <c r="E306" s="42">
        <f t="shared" ref="E306:M306" si="306">($C216-$C215)/8*(E215+3*((2*E215+E216)/3)+3*((E215+2*E216)/3)+E216)</f>
        <v>0.65584068578517385</v>
      </c>
      <c r="F306" s="42">
        <f t="shared" si="306"/>
        <v>0.3803155042567673</v>
      </c>
      <c r="G306" s="42">
        <f t="shared" si="306"/>
        <v>0.33895894500532658</v>
      </c>
      <c r="H306" s="42">
        <f t="shared" si="306"/>
        <v>0.74559220411218718</v>
      </c>
      <c r="I306" s="42">
        <f t="shared" si="306"/>
        <v>36.355354645470399</v>
      </c>
      <c r="J306" s="42">
        <f t="shared" si="306"/>
        <v>4.6354389937796361</v>
      </c>
      <c r="K306" s="42">
        <f t="shared" si="306"/>
        <v>0.30732419407919442</v>
      </c>
      <c r="L306" s="42">
        <f t="shared" si="306"/>
        <v>0.42097049434927669</v>
      </c>
      <c r="M306" s="42">
        <f t="shared" si="306"/>
        <v>1.760573038495294</v>
      </c>
      <c r="P306" s="42">
        <f t="shared" si="215"/>
        <v>3.4108240851437086E-2</v>
      </c>
      <c r="Q306" s="42">
        <f t="shared" ref="Q306:Y306" si="307">($C216-$C215)/8*(Q215+3*((2*Q215+Q216)/3)+3*((Q215+2*Q216)/3)+Q216)</f>
        <v>0.52467695241528312</v>
      </c>
      <c r="R306" s="42">
        <f t="shared" si="307"/>
        <v>0.20479831492539519</v>
      </c>
      <c r="S306" s="42">
        <f t="shared" si="307"/>
        <v>0.28151317318250224</v>
      </c>
      <c r="T306" s="42">
        <f t="shared" si="307"/>
        <v>0.70764934271965385</v>
      </c>
      <c r="U306" s="42">
        <f t="shared" si="307"/>
        <v>17.489742921032587</v>
      </c>
      <c r="V306" s="42">
        <f t="shared" si="307"/>
        <v>4.2243439820368893</v>
      </c>
      <c r="W306" s="42">
        <f t="shared" si="307"/>
        <v>0.26870176296406872</v>
      </c>
      <c r="X306" s="42">
        <f t="shared" si="307"/>
        <v>0.4171601126643788</v>
      </c>
      <c r="Y306" s="42">
        <f t="shared" si="307"/>
        <v>0.41137593662098365</v>
      </c>
      <c r="AB306" s="42">
        <f t="shared" si="217"/>
        <v>4.4693031585493856E-2</v>
      </c>
      <c r="AC306" s="42">
        <f t="shared" ref="AC306:AK306" si="308">($C216-$C215)/8*(AC215+3*((2*AC215+AC216)/3)+3*((AC215+2*AC216)/3)+AC216)</f>
        <v>0.78777929508472799</v>
      </c>
      <c r="AD306" s="42">
        <f t="shared" si="308"/>
        <v>0.5618049321952634</v>
      </c>
      <c r="AE306" s="42">
        <f t="shared" si="308"/>
        <v>0.39993641828833904</v>
      </c>
      <c r="AF306" s="42">
        <f t="shared" si="308"/>
        <v>0.78002449244494376</v>
      </c>
      <c r="AG306" s="42">
        <f t="shared" si="308"/>
        <v>54.79539821267511</v>
      </c>
      <c r="AH306" s="42">
        <f t="shared" si="308"/>
        <v>5.0359568654299887</v>
      </c>
      <c r="AI306" s="42">
        <f t="shared" si="308"/>
        <v>0.34594662519432118</v>
      </c>
      <c r="AJ306" s="42">
        <f t="shared" si="308"/>
        <v>0.42814774544762091</v>
      </c>
      <c r="AK306" s="42">
        <f t="shared" si="308"/>
        <v>3.116936266102027</v>
      </c>
    </row>
    <row r="307" spans="3:37">
      <c r="C307" s="52">
        <f t="shared" si="212"/>
        <v>6</v>
      </c>
      <c r="D307" s="42">
        <f t="shared" si="213"/>
        <v>3.512670797903493E-2</v>
      </c>
      <c r="E307" s="42">
        <f t="shared" ref="E307:M307" si="309">($C217-$C216)/8*(E216+3*((2*E216+E217)/3)+3*((E216+2*E217)/3)+E217)</f>
        <v>0.64499425883001915</v>
      </c>
      <c r="F307" s="42">
        <f t="shared" si="309"/>
        <v>0.37812557861842477</v>
      </c>
      <c r="G307" s="42">
        <f t="shared" si="309"/>
        <v>0.31899423893672518</v>
      </c>
      <c r="H307" s="42">
        <f t="shared" si="309"/>
        <v>0.71152665690844885</v>
      </c>
      <c r="I307" s="42">
        <f t="shared" si="309"/>
        <v>36.416897951770061</v>
      </c>
      <c r="J307" s="42">
        <f t="shared" si="309"/>
        <v>4.619902282549913</v>
      </c>
      <c r="K307" s="42">
        <f t="shared" si="309"/>
        <v>0.302109316420969</v>
      </c>
      <c r="L307" s="42">
        <f t="shared" si="309"/>
        <v>0.41810394287050201</v>
      </c>
      <c r="M307" s="42">
        <f t="shared" si="309"/>
        <v>1.7616481494525646</v>
      </c>
      <c r="P307" s="42">
        <f t="shared" si="215"/>
        <v>3.085881271169888E-2</v>
      </c>
      <c r="Q307" s="42">
        <f t="shared" ref="Q307:Y307" si="310">($C217-$C216)/8*(Q216+3*((2*Q216+Q217)/3)+3*((Q216+2*Q217)/3)+Q217)</f>
        <v>0.5182054611345791</v>
      </c>
      <c r="R307" s="42">
        <f t="shared" si="310"/>
        <v>0.2023749921514956</v>
      </c>
      <c r="S307" s="42">
        <f t="shared" si="310"/>
        <v>0.2779525298828997</v>
      </c>
      <c r="T307" s="42">
        <f t="shared" si="310"/>
        <v>0.67675767333866643</v>
      </c>
      <c r="U307" s="42">
        <f t="shared" si="310"/>
        <v>17.803776875640644</v>
      </c>
      <c r="V307" s="42">
        <f t="shared" si="310"/>
        <v>4.2062885781527051</v>
      </c>
      <c r="W307" s="42">
        <f t="shared" si="310"/>
        <v>0.26479839997627347</v>
      </c>
      <c r="X307" s="42">
        <f t="shared" si="310"/>
        <v>0.4125620620886396</v>
      </c>
      <c r="Y307" s="42">
        <f t="shared" si="310"/>
        <v>0.40259022210073586</v>
      </c>
      <c r="AB307" s="42">
        <f t="shared" si="217"/>
        <v>3.9394603246370979E-2</v>
      </c>
      <c r="AC307" s="42">
        <f t="shared" ref="AC307:AK307" si="311">($C217-$C216)/8*(AC216+3*((2*AC216+AC217)/3)+3*((AC216+2*AC217)/3)+AC217)</f>
        <v>0.77194484380747741</v>
      </c>
      <c r="AD307" s="42">
        <f t="shared" si="311"/>
        <v>0.55601291249583107</v>
      </c>
      <c r="AE307" s="42">
        <f t="shared" si="311"/>
        <v>0.36077333620751373</v>
      </c>
      <c r="AF307" s="42">
        <f t="shared" si="311"/>
        <v>0.74568143585447233</v>
      </c>
      <c r="AG307" s="42">
        <f t="shared" si="311"/>
        <v>54.888068767308127</v>
      </c>
      <c r="AH307" s="42">
        <f t="shared" si="311"/>
        <v>5.0313075730816728</v>
      </c>
      <c r="AI307" s="42">
        <f t="shared" si="311"/>
        <v>0.33942023286566458</v>
      </c>
      <c r="AJ307" s="42">
        <f t="shared" si="311"/>
        <v>0.42485042212437041</v>
      </c>
      <c r="AK307" s="42">
        <f t="shared" si="311"/>
        <v>3.1221925487055469</v>
      </c>
    </row>
    <row r="308" spans="3:37">
      <c r="C308" s="52">
        <f t="shared" si="212"/>
        <v>6.25</v>
      </c>
      <c r="D308" s="42">
        <f t="shared" ref="D308:D327" si="312">($C218-$C217)/8*(D217+3*((2*D217+D218)/3)+3*((D217+2*D218)/3)+D218)</f>
        <v>3.2257468666567375E-2</v>
      </c>
      <c r="E308" s="42">
        <f t="shared" ref="E308:M308" si="313">($C218-$C217)/8*(E217+3*((2*E217+E218)/3)+3*((E217+2*E218)/3)+E218)</f>
        <v>0.63257929430441573</v>
      </c>
      <c r="F308" s="42">
        <f t="shared" si="313"/>
        <v>0.37766881327287161</v>
      </c>
      <c r="G308" s="42">
        <f t="shared" si="313"/>
        <v>0.31422926952944663</v>
      </c>
      <c r="H308" s="42">
        <f t="shared" si="313"/>
        <v>0.69500635290169033</v>
      </c>
      <c r="I308" s="42">
        <f t="shared" si="313"/>
        <v>36.430676786047684</v>
      </c>
      <c r="J308" s="42">
        <f t="shared" si="313"/>
        <v>4.6169513019679984</v>
      </c>
      <c r="K308" s="42">
        <f t="shared" si="313"/>
        <v>0.29980131111516034</v>
      </c>
      <c r="L308" s="42">
        <f t="shared" si="313"/>
        <v>0.4173670444822194</v>
      </c>
      <c r="M308" s="42">
        <f t="shared" si="313"/>
        <v>1.7609897717476688</v>
      </c>
      <c r="P308" s="42">
        <f t="shared" ref="P308:P327" si="314">($C218-$C217)/8*(P217+3*((2*P217+P218)/3)+3*((P217+2*P218)/3)+P218)</f>
        <v>2.8231844871580713E-2</v>
      </c>
      <c r="Q308" s="42">
        <f t="shared" ref="Q308:Y308" si="315">($C218-$C217)/8*(Q217+3*((2*Q217+Q218)/3)+3*((Q217+2*Q218)/3)+Q218)</f>
        <v>0.51119198514506103</v>
      </c>
      <c r="R308" s="42">
        <f t="shared" si="315"/>
        <v>0.20202458068478679</v>
      </c>
      <c r="S308" s="42">
        <f t="shared" si="315"/>
        <v>0.27717486533156538</v>
      </c>
      <c r="T308" s="42">
        <f t="shared" si="315"/>
        <v>0.65291751329591707</v>
      </c>
      <c r="U308" s="42">
        <f t="shared" si="315"/>
        <v>18.094068149761419</v>
      </c>
      <c r="V308" s="42">
        <f t="shared" si="315"/>
        <v>4.2027176765794456</v>
      </c>
      <c r="W308" s="42">
        <f t="shared" si="315"/>
        <v>0.26376236634807493</v>
      </c>
      <c r="X308" s="42">
        <f t="shared" si="315"/>
        <v>0.40943374599997912</v>
      </c>
      <c r="Y308" s="42">
        <f t="shared" si="315"/>
        <v>0.40145986647841986</v>
      </c>
      <c r="AB308" s="42">
        <f t="shared" ref="AB308:AB327" si="316">($C218-$C217)/8*(AB217+3*((2*AB217+AB218)/3)+3*((AB217+2*AB218)/3)+AB218)</f>
        <v>3.628309246155409E-2</v>
      </c>
      <c r="AC308" s="42">
        <f t="shared" ref="AC308:AK308" si="317">($C218-$C217)/8*(AC217+3*((2*AC217+AC218)/3)+3*((AC217+2*AC218)/3)+AC218)</f>
        <v>0.75396660346377076</v>
      </c>
      <c r="AD308" s="42">
        <f t="shared" si="317"/>
        <v>0.55109343289993407</v>
      </c>
      <c r="AE308" s="42">
        <f t="shared" si="317"/>
        <v>0.35128367372732738</v>
      </c>
      <c r="AF308" s="42">
        <f t="shared" si="317"/>
        <v>0.73679891324831637</v>
      </c>
      <c r="AG308" s="42">
        <f t="shared" si="317"/>
        <v>54.899732755842308</v>
      </c>
      <c r="AH308" s="42">
        <f t="shared" si="317"/>
        <v>5.0311849273565468</v>
      </c>
      <c r="AI308" s="42">
        <f t="shared" si="317"/>
        <v>0.33584025588224475</v>
      </c>
      <c r="AJ308" s="42">
        <f t="shared" si="317"/>
        <v>0.42404902876223655</v>
      </c>
      <c r="AK308" s="42">
        <f t="shared" si="317"/>
        <v>3.1205196770169201</v>
      </c>
    </row>
    <row r="309" spans="3:37">
      <c r="C309" s="52">
        <f t="shared" si="212"/>
        <v>6.5</v>
      </c>
      <c r="D309" s="42">
        <f t="shared" si="312"/>
        <v>2.9954710031516393E-2</v>
      </c>
      <c r="E309" s="42">
        <f t="shared" ref="E309:M309" si="318">($C219-$C218)/8*(E218+3*((2*E218+E219)/3)+3*((E218+2*E219)/3)+E219)</f>
        <v>0.61893640086758828</v>
      </c>
      <c r="F309" s="42">
        <f t="shared" si="318"/>
        <v>0.3780316775290013</v>
      </c>
      <c r="G309" s="42">
        <f t="shared" si="318"/>
        <v>0.31575581890806248</v>
      </c>
      <c r="H309" s="42">
        <f t="shared" si="318"/>
        <v>0.68506201272815959</v>
      </c>
      <c r="I309" s="42">
        <f t="shared" si="318"/>
        <v>36.424248816858395</v>
      </c>
      <c r="J309" s="42">
        <f t="shared" si="318"/>
        <v>4.6212389734139743</v>
      </c>
      <c r="K309" s="42">
        <f t="shared" si="318"/>
        <v>0.29856439757546854</v>
      </c>
      <c r="L309" s="42">
        <f t="shared" si="318"/>
        <v>0.41738837924639077</v>
      </c>
      <c r="M309" s="42">
        <f t="shared" si="318"/>
        <v>1.757343895293273</v>
      </c>
      <c r="P309" s="42">
        <f t="shared" si="314"/>
        <v>2.5911370696154103E-2</v>
      </c>
      <c r="Q309" s="42">
        <f t="shared" ref="Q309:Y309" si="319">($C219-$C218)/8*(Q218+3*((2*Q218+Q219)/3)+3*((Q218+2*Q219)/3)+Q219)</f>
        <v>0.50325215549646007</v>
      </c>
      <c r="R309" s="42">
        <f t="shared" si="319"/>
        <v>0.20304625759184941</v>
      </c>
      <c r="S309" s="42">
        <f t="shared" si="319"/>
        <v>0.2776248504258319</v>
      </c>
      <c r="T309" s="42">
        <f t="shared" si="319"/>
        <v>0.63243627443056183</v>
      </c>
      <c r="U309" s="42">
        <f t="shared" si="319"/>
        <v>18.374461834428143</v>
      </c>
      <c r="V309" s="42">
        <f t="shared" si="319"/>
        <v>4.2071343100235863</v>
      </c>
      <c r="W309" s="42">
        <f t="shared" si="319"/>
        <v>0.26372963756910606</v>
      </c>
      <c r="X309" s="42">
        <f t="shared" si="319"/>
        <v>0.40693111759553391</v>
      </c>
      <c r="Y309" s="42">
        <f t="shared" si="319"/>
        <v>0.40595645335896152</v>
      </c>
      <c r="AB309" s="42">
        <f t="shared" si="316"/>
        <v>3.3998049366878731E-2</v>
      </c>
      <c r="AC309" s="42">
        <f t="shared" ref="AC309:AK309" si="320">($C219-$C218)/8*(AC218+3*((2*AC218+AC219)/3)+3*((AC218+2*AC219)/3)+AC219)</f>
        <v>0.73462064623871715</v>
      </c>
      <c r="AD309" s="42">
        <f t="shared" si="320"/>
        <v>0.54665420697788913</v>
      </c>
      <c r="AE309" s="42">
        <f t="shared" si="320"/>
        <v>0.353886787390292</v>
      </c>
      <c r="AF309" s="42">
        <f t="shared" si="320"/>
        <v>0.73683841714953568</v>
      </c>
      <c r="AG309" s="42">
        <f t="shared" si="320"/>
        <v>54.853718155346002</v>
      </c>
      <c r="AH309" s="42">
        <f t="shared" si="320"/>
        <v>5.0353436368043605</v>
      </c>
      <c r="AI309" s="42">
        <f t="shared" si="320"/>
        <v>0.33339915758183003</v>
      </c>
      <c r="AJ309" s="42">
        <f t="shared" si="320"/>
        <v>0.42425854018420883</v>
      </c>
      <c r="AK309" s="42">
        <f t="shared" si="320"/>
        <v>3.1087313372275918</v>
      </c>
    </row>
    <row r="310" spans="3:37">
      <c r="C310" s="52">
        <f t="shared" si="212"/>
        <v>6.75</v>
      </c>
      <c r="D310" s="42">
        <f t="shared" si="312"/>
        <v>2.7805468638802178E-2</v>
      </c>
      <c r="E310" s="42">
        <f t="shared" ref="E310:M310" si="321">($C220-$C219)/8*(E219+3*((2*E219+E220)/3)+3*((E219+2*E220)/3)+E220)</f>
        <v>0.60428611235875895</v>
      </c>
      <c r="F310" s="42">
        <f t="shared" si="321"/>
        <v>0.37875740604126112</v>
      </c>
      <c r="G310" s="42">
        <f t="shared" si="321"/>
        <v>0.31880891766529368</v>
      </c>
      <c r="H310" s="42">
        <f t="shared" si="321"/>
        <v>0.67578062856619792</v>
      </c>
      <c r="I310" s="42">
        <f t="shared" si="321"/>
        <v>36.411392878479766</v>
      </c>
      <c r="J310" s="42">
        <f t="shared" si="321"/>
        <v>4.6298143163059278</v>
      </c>
      <c r="K310" s="42">
        <f t="shared" si="321"/>
        <v>0.29740994493842299</v>
      </c>
      <c r="L310" s="42">
        <f t="shared" si="321"/>
        <v>0.41743104877473347</v>
      </c>
      <c r="M310" s="42">
        <f t="shared" si="321"/>
        <v>1.7502090056906237</v>
      </c>
      <c r="P310" s="42">
        <f t="shared" si="314"/>
        <v>2.3745594799089258E-2</v>
      </c>
      <c r="Q310" s="42">
        <f t="shared" ref="Q310:Y310" si="322">($C220-$C219)/8*(Q219+3*((2*Q219+Q220)/3)+3*((Q219+2*Q220)/3)+Q220)</f>
        <v>0.49423056943137023</v>
      </c>
      <c r="R310" s="42">
        <f t="shared" si="322"/>
        <v>0.20508961140597518</v>
      </c>
      <c r="S310" s="42">
        <f t="shared" si="322"/>
        <v>0.27852482061436545</v>
      </c>
      <c r="T310" s="42">
        <f t="shared" si="322"/>
        <v>0.61332045148956382</v>
      </c>
      <c r="U310" s="42">
        <f t="shared" si="322"/>
        <v>18.652694892277022</v>
      </c>
      <c r="V310" s="42">
        <f t="shared" si="322"/>
        <v>4.2159675769118659</v>
      </c>
      <c r="W310" s="42">
        <f t="shared" si="322"/>
        <v>0.26369909070873554</v>
      </c>
      <c r="X310" s="42">
        <f t="shared" si="322"/>
        <v>0.40459533108471835</v>
      </c>
      <c r="Y310" s="42">
        <f t="shared" si="322"/>
        <v>0.414864779810588</v>
      </c>
      <c r="AB310" s="42">
        <f t="shared" si="316"/>
        <v>3.1865342478515093E-2</v>
      </c>
      <c r="AC310" s="42">
        <f t="shared" ref="AC310:AK310" si="323">($C220-$C219)/8*(AC219+3*((2*AC219+AC220)/3)+3*((AC219+2*AC220)/3)+AC220)</f>
        <v>0.71434165528614768</v>
      </c>
      <c r="AD310" s="42">
        <f t="shared" si="323"/>
        <v>0.54251092945064738</v>
      </c>
      <c r="AE310" s="42">
        <f t="shared" si="323"/>
        <v>0.35909301471622185</v>
      </c>
      <c r="AF310" s="42">
        <f t="shared" si="323"/>
        <v>0.73691742495197476</v>
      </c>
      <c r="AG310" s="42">
        <f t="shared" si="323"/>
        <v>54.761688954353346</v>
      </c>
      <c r="AH310" s="42">
        <f t="shared" si="323"/>
        <v>5.0436610556999852</v>
      </c>
      <c r="AI310" s="42">
        <f t="shared" si="323"/>
        <v>0.33112079916810955</v>
      </c>
      <c r="AJ310" s="42">
        <f t="shared" si="323"/>
        <v>0.4246775630281534</v>
      </c>
      <c r="AK310" s="42">
        <f t="shared" si="323"/>
        <v>3.0855532315706613</v>
      </c>
    </row>
    <row r="311" spans="3:37">
      <c r="C311" s="52">
        <f t="shared" si="212"/>
        <v>7</v>
      </c>
      <c r="D311" s="42">
        <f t="shared" si="312"/>
        <v>2.5809744488424685E-2</v>
      </c>
      <c r="E311" s="42">
        <f t="shared" ref="E311:M311" si="324">($C221-$C220)/8*(E220+3*((2*E220+E221)/3)+3*((E220+2*E221)/3)+E221)</f>
        <v>0.58865647757596873</v>
      </c>
      <c r="F311" s="42">
        <f t="shared" si="324"/>
        <v>0.37984599880965114</v>
      </c>
      <c r="G311" s="42">
        <f t="shared" si="324"/>
        <v>0.32338856580114078</v>
      </c>
      <c r="H311" s="42">
        <f t="shared" si="324"/>
        <v>0.66716220041580521</v>
      </c>
      <c r="I311" s="42">
        <f t="shared" si="324"/>
        <v>36.392108970911906</v>
      </c>
      <c r="J311" s="42">
        <f t="shared" si="324"/>
        <v>4.642677330643858</v>
      </c>
      <c r="K311" s="42">
        <f t="shared" si="324"/>
        <v>0.29633795320402329</v>
      </c>
      <c r="L311" s="42">
        <f t="shared" si="324"/>
        <v>0.41749505306724766</v>
      </c>
      <c r="M311" s="42">
        <f t="shared" si="324"/>
        <v>1.7397733389070749</v>
      </c>
      <c r="P311" s="42">
        <f t="shared" si="314"/>
        <v>2.173451718038618E-2</v>
      </c>
      <c r="Q311" s="42">
        <f t="shared" ref="Q311:Y311" si="325">($C221-$C220)/8*(Q220+3*((2*Q220+Q221)/3)+3*((Q220+2*Q221)/3)+Q221)</f>
        <v>0.48418239952638642</v>
      </c>
      <c r="R311" s="42">
        <f t="shared" si="325"/>
        <v>0.20815464212716464</v>
      </c>
      <c r="S311" s="42">
        <f t="shared" si="325"/>
        <v>0.27987477589716614</v>
      </c>
      <c r="T311" s="42">
        <f t="shared" si="325"/>
        <v>0.59557004447292261</v>
      </c>
      <c r="U311" s="42">
        <f t="shared" si="325"/>
        <v>18.92876732330809</v>
      </c>
      <c r="V311" s="42">
        <f t="shared" si="325"/>
        <v>4.2292174772442852</v>
      </c>
      <c r="W311" s="42">
        <f t="shared" si="325"/>
        <v>0.26367072576696293</v>
      </c>
      <c r="X311" s="42">
        <f t="shared" si="325"/>
        <v>0.40242638646753226</v>
      </c>
      <c r="Y311" s="42">
        <f t="shared" si="325"/>
        <v>0.42808302906194956</v>
      </c>
      <c r="AB311" s="42">
        <f t="shared" si="316"/>
        <v>2.9884971796463135E-2</v>
      </c>
      <c r="AC311" s="42">
        <f t="shared" ref="AC311:AK311" si="326">($C221-$C220)/8*(AC220+3*((2*AC220+AC221)/3)+3*((AC220+2*AC221)/3)+AC221)</f>
        <v>0.69313055562555048</v>
      </c>
      <c r="AD311" s="42">
        <f t="shared" si="326"/>
        <v>0.53866360031820848</v>
      </c>
      <c r="AE311" s="42">
        <f t="shared" si="326"/>
        <v>0.36690235570511637</v>
      </c>
      <c r="AF311" s="42">
        <f t="shared" si="326"/>
        <v>0.73703593665563349</v>
      </c>
      <c r="AG311" s="42">
        <f t="shared" si="326"/>
        <v>54.623645152864341</v>
      </c>
      <c r="AH311" s="42">
        <f t="shared" si="326"/>
        <v>5.0561371840434246</v>
      </c>
      <c r="AI311" s="42">
        <f t="shared" si="326"/>
        <v>0.32900518064108364</v>
      </c>
      <c r="AJ311" s="42">
        <f t="shared" si="326"/>
        <v>0.42530609729407071</v>
      </c>
      <c r="AK311" s="42">
        <f t="shared" si="326"/>
        <v>3.051463648752196</v>
      </c>
    </row>
    <row r="312" spans="3:37">
      <c r="C312" s="52">
        <f t="shared" si="212"/>
        <v>7.25</v>
      </c>
      <c r="D312" s="42">
        <f t="shared" si="312"/>
        <v>2.3967537580383856E-2</v>
      </c>
      <c r="E312" s="42">
        <f t="shared" ref="E312:M312" si="327">($C222-$C221)/8*(E221+3*((2*E221+E222)/3)+3*((E221+2*E222)/3)+E222)</f>
        <v>0.57207554531725802</v>
      </c>
      <c r="F312" s="42">
        <f t="shared" si="327"/>
        <v>0.38129745583417129</v>
      </c>
      <c r="G312" s="42">
        <f t="shared" si="327"/>
        <v>0.32949476331560418</v>
      </c>
      <c r="H312" s="42">
        <f t="shared" si="327"/>
        <v>0.6592067282769809</v>
      </c>
      <c r="I312" s="42">
        <f t="shared" si="327"/>
        <v>36.366397094154763</v>
      </c>
      <c r="J312" s="42">
        <f t="shared" si="327"/>
        <v>4.6598280164277615</v>
      </c>
      <c r="K312" s="42">
        <f t="shared" si="327"/>
        <v>0.29534842237226983</v>
      </c>
      <c r="L312" s="42">
        <f t="shared" si="327"/>
        <v>0.41758039212393322</v>
      </c>
      <c r="M312" s="42">
        <f t="shared" si="327"/>
        <v>1.726225130909987</v>
      </c>
      <c r="P312" s="42">
        <f t="shared" si="314"/>
        <v>1.9878137840044916E-2</v>
      </c>
      <c r="Q312" s="42">
        <f t="shared" ref="Q312:Y312" si="328">($C222-$C221)/8*(Q221+3*((2*Q221+Q222)/3)+3*((Q221+2*Q222)/3)+Q222)</f>
        <v>0.47316281835810176</v>
      </c>
      <c r="R312" s="42">
        <f t="shared" si="328"/>
        <v>0.21224134975541725</v>
      </c>
      <c r="S312" s="42">
        <f t="shared" si="328"/>
        <v>0.28167471627423329</v>
      </c>
      <c r="T312" s="42">
        <f t="shared" si="328"/>
        <v>0.57918505338063819</v>
      </c>
      <c r="U312" s="42">
        <f t="shared" si="328"/>
        <v>19.202679127521421</v>
      </c>
      <c r="V312" s="42">
        <f t="shared" si="328"/>
        <v>4.2468840110208506</v>
      </c>
      <c r="W312" s="42">
        <f t="shared" si="328"/>
        <v>0.26364454274378829</v>
      </c>
      <c r="X312" s="42">
        <f t="shared" si="328"/>
        <v>0.40042428374397615</v>
      </c>
      <c r="Y312" s="42">
        <f t="shared" si="328"/>
        <v>0.44550938434169812</v>
      </c>
      <c r="AB312" s="42">
        <f t="shared" si="316"/>
        <v>2.8056937320722848E-2</v>
      </c>
      <c r="AC312" s="42">
        <f t="shared" ref="AC312:AK312" si="329">($C222-$C221)/8*(AC221+3*((2*AC221+AC222)/3)+3*((AC221+2*AC222)/3)+AC222)</f>
        <v>0.67098827227641356</v>
      </c>
      <c r="AD312" s="42">
        <f t="shared" si="329"/>
        <v>0.53511221958057242</v>
      </c>
      <c r="AE312" s="42">
        <f t="shared" si="329"/>
        <v>0.37731481035697545</v>
      </c>
      <c r="AF312" s="42">
        <f t="shared" si="329"/>
        <v>0.7371939522605121</v>
      </c>
      <c r="AG312" s="42">
        <f t="shared" si="329"/>
        <v>54.439586750878981</v>
      </c>
      <c r="AH312" s="42">
        <f t="shared" si="329"/>
        <v>5.0727720218346724</v>
      </c>
      <c r="AI312" s="42">
        <f t="shared" si="329"/>
        <v>0.32705230200075186</v>
      </c>
      <c r="AJ312" s="42">
        <f t="shared" si="329"/>
        <v>0.42614414298196085</v>
      </c>
      <c r="AK312" s="42">
        <f t="shared" si="329"/>
        <v>3.0069408774782733</v>
      </c>
    </row>
    <row r="313" spans="3:37">
      <c r="C313" s="52">
        <f t="shared" si="212"/>
        <v>7.5</v>
      </c>
      <c r="D313" s="42">
        <f t="shared" si="312"/>
        <v>2.2278847914679795E-2</v>
      </c>
      <c r="E313" s="42">
        <f t="shared" ref="E313:M313" si="330">($C223-$C222)/8*(E222+3*((2*E222+E223)/3)+3*((E222+2*E223)/3)+E223)</f>
        <v>0.55457136438066723</v>
      </c>
      <c r="F313" s="42">
        <f t="shared" si="330"/>
        <v>0.38311177711482164</v>
      </c>
      <c r="G313" s="42">
        <f t="shared" si="330"/>
        <v>0.33712751020868342</v>
      </c>
      <c r="H313" s="42">
        <f t="shared" si="330"/>
        <v>0.65191421214972511</v>
      </c>
      <c r="I313" s="42">
        <f t="shared" si="330"/>
        <v>36.334257248208331</v>
      </c>
      <c r="J313" s="42">
        <f t="shared" si="330"/>
        <v>4.6812663736576452</v>
      </c>
      <c r="K313" s="42">
        <f t="shared" si="330"/>
        <v>0.29444135244316272</v>
      </c>
      <c r="L313" s="42">
        <f t="shared" si="330"/>
        <v>0.41768706594479021</v>
      </c>
      <c r="M313" s="42">
        <f t="shared" si="330"/>
        <v>1.7097526176667301</v>
      </c>
      <c r="P313" s="42">
        <f t="shared" si="314"/>
        <v>1.8176456778065418E-2</v>
      </c>
      <c r="Q313" s="42">
        <f t="shared" ref="Q313:Y313" si="331">($C223-$C222)/8*(Q222+3*((2*Q222+Q223)/3)+3*((Q222+2*Q223)/3)+Q223)</f>
        <v>0.46122699850310933</v>
      </c>
      <c r="R313" s="42">
        <f t="shared" si="331"/>
        <v>0.21734973429073248</v>
      </c>
      <c r="S313" s="42">
        <f t="shared" si="331"/>
        <v>0.28392464174556709</v>
      </c>
      <c r="T313" s="42">
        <f t="shared" si="331"/>
        <v>0.5641654782127109</v>
      </c>
      <c r="U313" s="42">
        <f t="shared" si="331"/>
        <v>19.474430304916901</v>
      </c>
      <c r="V313" s="42">
        <f t="shared" si="331"/>
        <v>4.2689671782415557</v>
      </c>
      <c r="W313" s="42">
        <f t="shared" si="331"/>
        <v>0.26362054163921156</v>
      </c>
      <c r="X313" s="42">
        <f t="shared" si="331"/>
        <v>0.39858902291404996</v>
      </c>
      <c r="Y313" s="42">
        <f t="shared" si="331"/>
        <v>0.46704202887848428</v>
      </c>
      <c r="AB313" s="42">
        <f t="shared" si="316"/>
        <v>2.6381239051294227E-2</v>
      </c>
      <c r="AC313" s="42">
        <f t="shared" ref="AC313:AK313" si="332">($C223-$C222)/8*(AC222+3*((2*AC222+AC223)/3)+3*((AC222+2*AC223)/3)+AC223)</f>
        <v>0.64791573025822424</v>
      </c>
      <c r="AD313" s="42">
        <f t="shared" si="332"/>
        <v>0.53185678723773955</v>
      </c>
      <c r="AE313" s="42">
        <f t="shared" si="332"/>
        <v>0.39033037867179965</v>
      </c>
      <c r="AF313" s="42">
        <f t="shared" si="332"/>
        <v>0.73739147176661057</v>
      </c>
      <c r="AG313" s="42">
        <f t="shared" si="332"/>
        <v>54.209513748397313</v>
      </c>
      <c r="AH313" s="42">
        <f t="shared" si="332"/>
        <v>5.0935655690737303</v>
      </c>
      <c r="AI313" s="42">
        <f t="shared" si="332"/>
        <v>0.32526216324711443</v>
      </c>
      <c r="AJ313" s="42">
        <f t="shared" si="332"/>
        <v>0.42719170009182333</v>
      </c>
      <c r="AK313" s="42">
        <f t="shared" si="332"/>
        <v>2.952463206454973</v>
      </c>
    </row>
    <row r="314" spans="3:37">
      <c r="C314" s="52">
        <f t="shared" si="212"/>
        <v>7.75</v>
      </c>
      <c r="D314" s="42">
        <f t="shared" si="312"/>
        <v>2.0743675491312511E-2</v>
      </c>
      <c r="E314" s="42">
        <f t="shared" ref="E314:M314" si="333">($C224-$C223)/8*(E223+3*((2*E223+E224)/3)+3*((E223+2*E224)/3)+E224)</f>
        <v>0.53617198356423701</v>
      </c>
      <c r="F314" s="42">
        <f t="shared" si="333"/>
        <v>0.38528896265160167</v>
      </c>
      <c r="G314" s="42">
        <f t="shared" si="333"/>
        <v>0.34628680648037857</v>
      </c>
      <c r="H314" s="42">
        <f t="shared" si="333"/>
        <v>0.64528465203403829</v>
      </c>
      <c r="I314" s="42">
        <f t="shared" si="333"/>
        <v>36.29568943307261</v>
      </c>
      <c r="J314" s="42">
        <f t="shared" si="333"/>
        <v>4.7069924023335039</v>
      </c>
      <c r="K314" s="42">
        <f t="shared" si="333"/>
        <v>0.29361674341670135</v>
      </c>
      <c r="L314" s="42">
        <f t="shared" si="333"/>
        <v>0.41781507452981803</v>
      </c>
      <c r="M314" s="42">
        <f t="shared" si="333"/>
        <v>1.6905440351446641</v>
      </c>
      <c r="P314" s="42">
        <f t="shared" si="314"/>
        <v>1.6629473994447676E-2</v>
      </c>
      <c r="Q314" s="42">
        <f t="shared" ref="Q314:Y314" si="334">($C224-$C223)/8*(Q223+3*((2*Q223+Q224)/3)+3*((Q223+2*Q224)/3)+Q224)</f>
        <v>0.4484301125380033</v>
      </c>
      <c r="R314" s="42">
        <f t="shared" si="334"/>
        <v>0.22347979573311033</v>
      </c>
      <c r="S314" s="42">
        <f t="shared" si="334"/>
        <v>0.28662455231116735</v>
      </c>
      <c r="T314" s="42">
        <f t="shared" si="334"/>
        <v>0.55051131896914107</v>
      </c>
      <c r="U314" s="42">
        <f t="shared" si="334"/>
        <v>19.744020855494529</v>
      </c>
      <c r="V314" s="42">
        <f t="shared" si="334"/>
        <v>4.2954669789063962</v>
      </c>
      <c r="W314" s="42">
        <f t="shared" si="334"/>
        <v>0.26359872245323263</v>
      </c>
      <c r="X314" s="42">
        <f t="shared" si="334"/>
        <v>0.39692060397775342</v>
      </c>
      <c r="Y314" s="42">
        <f t="shared" si="334"/>
        <v>0.49257914590095886</v>
      </c>
      <c r="AB314" s="42">
        <f t="shared" si="316"/>
        <v>2.4857876988177287E-2</v>
      </c>
      <c r="AC314" s="42">
        <f t="shared" ref="AC314:AK314" si="335">($C224-$C223)/8*(AC223+3*((2*AC223+AC224)/3)+3*((AC223+2*AC224)/3)+AC224)</f>
        <v>0.62391385459047022</v>
      </c>
      <c r="AD314" s="42">
        <f t="shared" si="335"/>
        <v>0.52889730328970952</v>
      </c>
      <c r="AE314" s="42">
        <f t="shared" si="335"/>
        <v>0.40594906064958913</v>
      </c>
      <c r="AF314" s="42">
        <f t="shared" si="335"/>
        <v>0.73762849517392826</v>
      </c>
      <c r="AG314" s="42">
        <f t="shared" si="335"/>
        <v>53.933426145419347</v>
      </c>
      <c r="AH314" s="42">
        <f t="shared" si="335"/>
        <v>5.1185178257606072</v>
      </c>
      <c r="AI314" s="42">
        <f t="shared" si="335"/>
        <v>0.32363476438017108</v>
      </c>
      <c r="AJ314" s="42">
        <f t="shared" si="335"/>
        <v>0.42844876862365805</v>
      </c>
      <c r="AK314" s="42">
        <f t="shared" si="335"/>
        <v>2.8885089243883635</v>
      </c>
    </row>
    <row r="315" spans="3:37">
      <c r="C315" s="52">
        <f t="shared" si="212"/>
        <v>8</v>
      </c>
      <c r="D315" s="42">
        <f t="shared" si="312"/>
        <v>1.9362020310281891E-2</v>
      </c>
      <c r="E315" s="42">
        <f t="shared" ref="E315:M315" si="336">($C225-$C224)/8*(E224+3*((2*E224+E225)/3)+3*((E224+2*E225)/3)+E225)</f>
        <v>0.51690545166600799</v>
      </c>
      <c r="F315" s="42">
        <f t="shared" si="336"/>
        <v>0.3878290124445119</v>
      </c>
      <c r="G315" s="42">
        <f t="shared" si="336"/>
        <v>0.35697265213068902</v>
      </c>
      <c r="H315" s="42">
        <f t="shared" si="336"/>
        <v>0.63931804792991997</v>
      </c>
      <c r="I315" s="42">
        <f t="shared" si="336"/>
        <v>36.25069364874755</v>
      </c>
      <c r="J315" s="42">
        <f t="shared" si="336"/>
        <v>4.7370061024553376</v>
      </c>
      <c r="K315" s="42">
        <f t="shared" si="336"/>
        <v>0.29287459529288629</v>
      </c>
      <c r="L315" s="42">
        <f t="shared" si="336"/>
        <v>0.41796441787901772</v>
      </c>
      <c r="M315" s="42">
        <f t="shared" si="336"/>
        <v>1.6687876193111493</v>
      </c>
      <c r="P315" s="42">
        <f t="shared" si="314"/>
        <v>1.5237189489191704E-2</v>
      </c>
      <c r="Q315" s="42">
        <f t="shared" ref="Q315:Y315" si="337">($C225-$C224)/8*(Q224+3*((2*Q224+Q225)/3)+3*((Q224+2*Q225)/3)+Q225)</f>
        <v>0.43482733303937737</v>
      </c>
      <c r="R315" s="42">
        <f t="shared" si="337"/>
        <v>0.23063153408255135</v>
      </c>
      <c r="S315" s="42">
        <f t="shared" si="337"/>
        <v>0.2897744479710348</v>
      </c>
      <c r="T315" s="42">
        <f t="shared" si="337"/>
        <v>0.53822257564992781</v>
      </c>
      <c r="U315" s="42">
        <f t="shared" si="337"/>
        <v>20.011450779254368</v>
      </c>
      <c r="V315" s="42">
        <f t="shared" si="337"/>
        <v>4.3263834130153818</v>
      </c>
      <c r="W315" s="42">
        <f t="shared" si="337"/>
        <v>0.26357908518585105</v>
      </c>
      <c r="X315" s="42">
        <f t="shared" si="337"/>
        <v>0.39541902693508585</v>
      </c>
      <c r="Y315" s="42">
        <f t="shared" si="337"/>
        <v>0.52201891863777328</v>
      </c>
      <c r="AB315" s="42">
        <f t="shared" si="316"/>
        <v>2.3486851131372076E-2</v>
      </c>
      <c r="AC315" s="42">
        <f t="shared" ref="AC315:AK315" si="338">($C225-$C224)/8*(AC224+3*((2*AC224+AC225)/3)+3*((AC224+2*AC225)/3)+AC225)</f>
        <v>0.59898357029263904</v>
      </c>
      <c r="AD315" s="42">
        <f t="shared" si="338"/>
        <v>0.52623376773648245</v>
      </c>
      <c r="AE315" s="42">
        <f t="shared" si="338"/>
        <v>0.42417085629034318</v>
      </c>
      <c r="AF315" s="42">
        <f t="shared" si="338"/>
        <v>0.7379050224824657</v>
      </c>
      <c r="AG315" s="42">
        <f t="shared" si="338"/>
        <v>53.611323941945045</v>
      </c>
      <c r="AH315" s="42">
        <f t="shared" si="338"/>
        <v>5.1476287918952934</v>
      </c>
      <c r="AI315" s="42">
        <f t="shared" si="338"/>
        <v>0.32217010539992191</v>
      </c>
      <c r="AJ315" s="42">
        <f t="shared" si="338"/>
        <v>0.42991534857746511</v>
      </c>
      <c r="AK315" s="42">
        <f t="shared" si="338"/>
        <v>2.8155563199845215</v>
      </c>
    </row>
    <row r="316" spans="3:37">
      <c r="C316" s="52">
        <f t="shared" si="212"/>
        <v>8.25</v>
      </c>
      <c r="D316" s="42">
        <f t="shared" si="312"/>
        <v>1.813388237158799E-2</v>
      </c>
      <c r="E316" s="42">
        <f t="shared" ref="E316:M316" si="339">($C226-$C225)/8*(E225+3*((2*E225+E226)/3)+3*((E225+2*E226)/3)+E226)</f>
        <v>0.4967998174840213</v>
      </c>
      <c r="F316" s="42">
        <f t="shared" si="339"/>
        <v>0.39073192649355232</v>
      </c>
      <c r="G316" s="42">
        <f t="shared" si="339"/>
        <v>0.36918504715961531</v>
      </c>
      <c r="H316" s="42">
        <f t="shared" si="339"/>
        <v>0.63401439983737051</v>
      </c>
      <c r="I316" s="42">
        <f t="shared" si="339"/>
        <v>36.199269895233201</v>
      </c>
      <c r="J316" s="42">
        <f t="shared" si="339"/>
        <v>4.7713074740231507</v>
      </c>
      <c r="K316" s="42">
        <f t="shared" si="339"/>
        <v>0.29221490807171746</v>
      </c>
      <c r="L316" s="42">
        <f t="shared" si="339"/>
        <v>0.41813509599238891</v>
      </c>
      <c r="M316" s="42">
        <f t="shared" si="339"/>
        <v>1.6446716061335507</v>
      </c>
      <c r="P316" s="42">
        <f t="shared" si="314"/>
        <v>1.3999603262297492E-2</v>
      </c>
      <c r="Q316" s="42">
        <f t="shared" ref="Q316:Y316" si="340">($C226-$C225)/8*(Q225+3*((2*Q225+Q226)/3)+3*((Q225+2*Q226)/3)+Q226)</f>
        <v>0.42047383258382459</v>
      </c>
      <c r="R316" s="42">
        <f t="shared" si="340"/>
        <v>0.23880494933905599</v>
      </c>
      <c r="S316" s="42">
        <f t="shared" si="340"/>
        <v>0.29337432872516928</v>
      </c>
      <c r="T316" s="42">
        <f t="shared" si="340"/>
        <v>0.52729924825507124</v>
      </c>
      <c r="U316" s="42">
        <f t="shared" si="340"/>
        <v>20.276720076196398</v>
      </c>
      <c r="V316" s="42">
        <f t="shared" si="340"/>
        <v>4.3617164805685062</v>
      </c>
      <c r="W316" s="42">
        <f t="shared" si="340"/>
        <v>0.26356162983706743</v>
      </c>
      <c r="X316" s="42">
        <f t="shared" si="340"/>
        <v>0.39408429178604831</v>
      </c>
      <c r="Y316" s="42">
        <f t="shared" si="340"/>
        <v>0.55525953031757858</v>
      </c>
      <c r="AB316" s="42">
        <f t="shared" si="316"/>
        <v>2.2268161480878578E-2</v>
      </c>
      <c r="AC316" s="42">
        <f t="shared" ref="AC316:AK316" si="341">($C226-$C225)/8*(AC225+3*((2*AC225+AC226)/3)+3*((AC225+2*AC226)/3)+AC226)</f>
        <v>0.57312580238421773</v>
      </c>
      <c r="AD316" s="42">
        <f t="shared" si="341"/>
        <v>0.52386618057805845</v>
      </c>
      <c r="AE316" s="42">
        <f t="shared" si="341"/>
        <v>0.4449957655940619</v>
      </c>
      <c r="AF316" s="42">
        <f t="shared" si="341"/>
        <v>0.73822105369222302</v>
      </c>
      <c r="AG316" s="42">
        <f t="shared" si="341"/>
        <v>53.243207137974366</v>
      </c>
      <c r="AH316" s="42">
        <f t="shared" si="341"/>
        <v>5.1808984674777898</v>
      </c>
      <c r="AI316" s="42">
        <f t="shared" si="341"/>
        <v>0.32086818630636754</v>
      </c>
      <c r="AJ316" s="42">
        <f t="shared" si="341"/>
        <v>0.43159143995324439</v>
      </c>
      <c r="AK316" s="42">
        <f t="shared" si="341"/>
        <v>2.7340836819495213</v>
      </c>
    </row>
    <row r="317" spans="3:37">
      <c r="C317" s="52">
        <f t="shared" si="212"/>
        <v>8.5</v>
      </c>
      <c r="D317" s="42">
        <f t="shared" si="312"/>
        <v>1.7059261675230905E-2</v>
      </c>
      <c r="E317" s="42">
        <f t="shared" ref="E317:M317" si="342">($C227-$C226)/8*(E226+3*((2*E226+E227)/3)+3*((E226+2*E227)/3)+E227)</f>
        <v>0.47588312981631686</v>
      </c>
      <c r="F317" s="42">
        <f t="shared" si="342"/>
        <v>0.39399770479872237</v>
      </c>
      <c r="G317" s="42">
        <f t="shared" si="342"/>
        <v>0.38292399156715795</v>
      </c>
      <c r="H317" s="42">
        <f t="shared" si="342"/>
        <v>0.62937370775638968</v>
      </c>
      <c r="I317" s="42">
        <f t="shared" si="342"/>
        <v>36.141418172529626</v>
      </c>
      <c r="J317" s="42">
        <f t="shared" si="342"/>
        <v>4.8098965170369388</v>
      </c>
      <c r="K317" s="42">
        <f t="shared" si="342"/>
        <v>0.29163768175319493</v>
      </c>
      <c r="L317" s="42">
        <f t="shared" si="342"/>
        <v>0.41832710886993141</v>
      </c>
      <c r="M317" s="42">
        <f t="shared" si="342"/>
        <v>1.6183842315792285</v>
      </c>
      <c r="P317" s="42">
        <f t="shared" si="314"/>
        <v>1.2916715313765047E-2</v>
      </c>
      <c r="Q317" s="42">
        <f t="shared" ref="Q317:Y317" si="343">($C227-$C226)/8*(Q226+3*((2*Q226+Q227)/3)+3*((Q226+2*Q227)/3)+Q227)</f>
        <v>0.40542478374793839</v>
      </c>
      <c r="R317" s="42">
        <f t="shared" si="343"/>
        <v>0.24800004150262384</v>
      </c>
      <c r="S317" s="42">
        <f t="shared" si="343"/>
        <v>0.29742419457357017</v>
      </c>
      <c r="T317" s="42">
        <f t="shared" si="343"/>
        <v>0.51774133678457257</v>
      </c>
      <c r="U317" s="42">
        <f t="shared" si="343"/>
        <v>20.53982874632058</v>
      </c>
      <c r="V317" s="42">
        <f t="shared" si="343"/>
        <v>4.4014661815657714</v>
      </c>
      <c r="W317" s="42">
        <f t="shared" si="343"/>
        <v>0.26354635640688223</v>
      </c>
      <c r="X317" s="42">
        <f t="shared" si="343"/>
        <v>0.39291639853064064</v>
      </c>
      <c r="Y317" s="42">
        <f t="shared" si="343"/>
        <v>0.59219916416902629</v>
      </c>
      <c r="AB317" s="42">
        <f t="shared" si="316"/>
        <v>2.1201808036696763E-2</v>
      </c>
      <c r="AC317" s="42">
        <f t="shared" ref="AC317:AK317" si="344">($C227-$C226)/8*(AC226+3*((2*AC226+AC227)/3)+3*((AC226+2*AC227)/3)+AC227)</f>
        <v>0.54634147588469473</v>
      </c>
      <c r="AD317" s="42">
        <f t="shared" si="344"/>
        <v>0.52179454181443785</v>
      </c>
      <c r="AE317" s="42">
        <f t="shared" si="344"/>
        <v>0.46842378856074585</v>
      </c>
      <c r="AF317" s="42">
        <f t="shared" si="344"/>
        <v>0.73857658880319954</v>
      </c>
      <c r="AG317" s="42">
        <f t="shared" si="344"/>
        <v>52.829075733507395</v>
      </c>
      <c r="AH317" s="42">
        <f t="shared" si="344"/>
        <v>5.2183268525081061</v>
      </c>
      <c r="AI317" s="42">
        <f t="shared" si="344"/>
        <v>0.31972900709950774</v>
      </c>
      <c r="AJ317" s="42">
        <f t="shared" si="344"/>
        <v>0.43347704275099652</v>
      </c>
      <c r="AK317" s="42">
        <f t="shared" si="344"/>
        <v>2.6445692989894356</v>
      </c>
    </row>
    <row r="318" spans="3:37">
      <c r="C318" s="52">
        <f t="shared" si="212"/>
        <v>8.75</v>
      </c>
      <c r="D318" s="42">
        <f t="shared" si="312"/>
        <v>1.6138158221210543E-2</v>
      </c>
      <c r="E318" s="42">
        <f t="shared" ref="E318:M318" si="345">($C228-$C227)/8*(E227+3*((2*E227+E228)/3)+3*((E227+2*E228)/3)+E228)</f>
        <v>0.45418343746093526</v>
      </c>
      <c r="F318" s="42">
        <f t="shared" si="345"/>
        <v>0.3976263473600225</v>
      </c>
      <c r="G318" s="42">
        <f t="shared" si="345"/>
        <v>0.398189485353316</v>
      </c>
      <c r="H318" s="42">
        <f t="shared" si="345"/>
        <v>0.62539597168697736</v>
      </c>
      <c r="I318" s="42">
        <f t="shared" si="345"/>
        <v>36.077138480636762</v>
      </c>
      <c r="J318" s="42">
        <f t="shared" si="345"/>
        <v>4.8527732314967009</v>
      </c>
      <c r="K318" s="42">
        <f t="shared" si="345"/>
        <v>0.29114291633731826</v>
      </c>
      <c r="L318" s="42">
        <f t="shared" si="345"/>
        <v>0.41854045651164529</v>
      </c>
      <c r="M318" s="42">
        <f t="shared" si="345"/>
        <v>1.590113731615552</v>
      </c>
      <c r="P318" s="42">
        <f t="shared" si="314"/>
        <v>1.1988525643594415E-2</v>
      </c>
      <c r="Q318" s="42">
        <f t="shared" ref="Q318:Y318" si="346">($C228-$C227)/8*(Q227+3*((2*Q227+Q228)/3)+3*((Q227+2*Q228)/3)+Q228)</f>
        <v>0.38973535910831281</v>
      </c>
      <c r="R318" s="42">
        <f t="shared" si="346"/>
        <v>0.2582168105732543</v>
      </c>
      <c r="S318" s="42">
        <f t="shared" si="346"/>
        <v>0.30192404551623764</v>
      </c>
      <c r="T318" s="42">
        <f t="shared" si="346"/>
        <v>0.50954884123843058</v>
      </c>
      <c r="U318" s="42">
        <f t="shared" si="346"/>
        <v>20.800776789626969</v>
      </c>
      <c r="V318" s="42">
        <f t="shared" si="346"/>
        <v>4.4456325160071817</v>
      </c>
      <c r="W318" s="42">
        <f t="shared" si="346"/>
        <v>0.26353326489529488</v>
      </c>
      <c r="X318" s="42">
        <f t="shared" si="346"/>
        <v>0.39191534716886262</v>
      </c>
      <c r="Y318" s="42">
        <f t="shared" si="346"/>
        <v>0.63273600342076652</v>
      </c>
      <c r="AB318" s="42">
        <f t="shared" si="316"/>
        <v>2.0287790798826612E-2</v>
      </c>
      <c r="AC318" s="42">
        <f t="shared" ref="AC318:AK318" si="347">($C228-$C227)/8*(AC227+3*((2*AC227+AC228)/3)+3*((AC227+2*AC228)/3)+AC228)</f>
        <v>0.51863151581355771</v>
      </c>
      <c r="AD318" s="42">
        <f t="shared" si="347"/>
        <v>0.52001885144561999</v>
      </c>
      <c r="AE318" s="42">
        <f t="shared" si="347"/>
        <v>0.49445492519039425</v>
      </c>
      <c r="AF318" s="42">
        <f t="shared" si="347"/>
        <v>0.73897162781539594</v>
      </c>
      <c r="AG318" s="42">
        <f t="shared" si="347"/>
        <v>52.36892972854406</v>
      </c>
      <c r="AH318" s="42">
        <f t="shared" si="347"/>
        <v>5.2599139469862326</v>
      </c>
      <c r="AI318" s="42">
        <f t="shared" si="347"/>
        <v>0.31875256777934213</v>
      </c>
      <c r="AJ318" s="42">
        <f t="shared" si="347"/>
        <v>0.43557215697072144</v>
      </c>
      <c r="AK318" s="42">
        <f t="shared" si="347"/>
        <v>2.5474914598103391</v>
      </c>
    </row>
    <row r="319" spans="3:37">
      <c r="C319" s="52">
        <f t="shared" si="212"/>
        <v>9</v>
      </c>
      <c r="D319" s="42">
        <f t="shared" si="312"/>
        <v>1.5370572009526847E-2</v>
      </c>
      <c r="E319" s="42">
        <f t="shared" ref="E319:M319" si="348">($C229-$C228)/8*(E228+3*((2*E228+E229)/3)+3*((E228+2*E229)/3)+E229)</f>
        <v>0.43172878921591806</v>
      </c>
      <c r="F319" s="42">
        <f t="shared" si="348"/>
        <v>0.40161785417745288</v>
      </c>
      <c r="G319" s="42">
        <f t="shared" si="348"/>
        <v>0.41498152851808989</v>
      </c>
      <c r="H319" s="42">
        <f t="shared" si="348"/>
        <v>0.62208119162913378</v>
      </c>
      <c r="I319" s="42">
        <f t="shared" si="348"/>
        <v>36.006430819554552</v>
      </c>
      <c r="J319" s="42">
        <f t="shared" si="348"/>
        <v>4.8999376174024443</v>
      </c>
      <c r="K319" s="42">
        <f t="shared" si="348"/>
        <v>0.29073061182408788</v>
      </c>
      <c r="L319" s="42">
        <f t="shared" si="348"/>
        <v>0.4187751389175306</v>
      </c>
      <c r="M319" s="42">
        <f t="shared" si="348"/>
        <v>1.5600483422098814</v>
      </c>
      <c r="P319" s="42">
        <f t="shared" si="314"/>
        <v>1.1215034251785546E-2</v>
      </c>
      <c r="Q319" s="42">
        <f t="shared" ref="Q319:Y319" si="349">($C229-$C228)/8*(Q228+3*((2*Q228+Q229)/3)+3*((Q228+2*Q229)/3)+Q229)</f>
        <v>0.37346073124154183</v>
      </c>
      <c r="R319" s="42">
        <f t="shared" si="349"/>
        <v>0.26945525655094738</v>
      </c>
      <c r="S319" s="42">
        <f t="shared" si="349"/>
        <v>0.30687388155317169</v>
      </c>
      <c r="T319" s="42">
        <f t="shared" si="349"/>
        <v>0.50272176161664539</v>
      </c>
      <c r="U319" s="42">
        <f t="shared" si="349"/>
        <v>21.05956420611556</v>
      </c>
      <c r="V319" s="42">
        <f t="shared" si="349"/>
        <v>4.4942154838927264</v>
      </c>
      <c r="W319" s="42">
        <f t="shared" si="349"/>
        <v>0.26352235530230539</v>
      </c>
      <c r="X319" s="42">
        <f t="shared" si="349"/>
        <v>0.39108113770071418</v>
      </c>
      <c r="Y319" s="42">
        <f t="shared" si="349"/>
        <v>0.67676823130145058</v>
      </c>
      <c r="AB319" s="42">
        <f t="shared" si="316"/>
        <v>1.9526109767268145E-2</v>
      </c>
      <c r="AC319" s="42">
        <f t="shared" ref="AC319:AK319" si="350">($C229-$C228)/8*(AC228+3*((2*AC228+AC229)/3)+3*((AC228+2*AC229)/3)+AC229)</f>
        <v>0.48999684719029368</v>
      </c>
      <c r="AD319" s="42">
        <f t="shared" si="350"/>
        <v>0.51853910947160486</v>
      </c>
      <c r="AE319" s="42">
        <f t="shared" si="350"/>
        <v>0.52308917548300737</v>
      </c>
      <c r="AF319" s="42">
        <f t="shared" si="350"/>
        <v>0.73940617072881221</v>
      </c>
      <c r="AG319" s="42">
        <f t="shared" si="350"/>
        <v>51.862769123084384</v>
      </c>
      <c r="AH319" s="42">
        <f t="shared" si="350"/>
        <v>5.3056597509121675</v>
      </c>
      <c r="AI319" s="42">
        <f t="shared" si="350"/>
        <v>0.31793886834587015</v>
      </c>
      <c r="AJ319" s="42">
        <f t="shared" si="350"/>
        <v>0.43787678261241869</v>
      </c>
      <c r="AK319" s="42">
        <f t="shared" si="350"/>
        <v>2.443328453118303</v>
      </c>
    </row>
    <row r="320" spans="3:37">
      <c r="C320" s="52">
        <f t="shared" si="212"/>
        <v>9.25</v>
      </c>
      <c r="D320" s="42">
        <f t="shared" si="312"/>
        <v>1.4756503040179923E-2</v>
      </c>
      <c r="E320" s="42">
        <f t="shared" ref="E320:M320" si="351">($C230-$C229)/8*(E229+3*((2*E229+E230)/3)+3*((E229+2*E230)/3)+E230)</f>
        <v>0.40854723387930469</v>
      </c>
      <c r="F320" s="42">
        <f t="shared" si="351"/>
        <v>0.40597222525101351</v>
      </c>
      <c r="G320" s="42">
        <f t="shared" si="351"/>
        <v>0.43330012106147964</v>
      </c>
      <c r="H320" s="42">
        <f t="shared" si="351"/>
        <v>0.61942936758285883</v>
      </c>
      <c r="I320" s="42">
        <f t="shared" si="351"/>
        <v>35.92929518928306</v>
      </c>
      <c r="J320" s="42">
        <f t="shared" si="351"/>
        <v>4.951389674754167</v>
      </c>
      <c r="K320" s="42">
        <f t="shared" si="351"/>
        <v>0.29040076821350364</v>
      </c>
      <c r="L320" s="42">
        <f t="shared" si="351"/>
        <v>0.41903115608758734</v>
      </c>
      <c r="M320" s="42">
        <f t="shared" si="351"/>
        <v>1.5283762993295724</v>
      </c>
      <c r="P320" s="42">
        <f t="shared" si="314"/>
        <v>1.0596241138338441E-2</v>
      </c>
      <c r="Q320" s="42">
        <f t="shared" ref="Q320:Y320" si="352">($C230-$C229)/8*(Q229+3*((2*Q229+Q230)/3)+3*((Q229+2*Q230)/3)+Q230)</f>
        <v>0.35665607272421884</v>
      </c>
      <c r="R320" s="42">
        <f t="shared" si="352"/>
        <v>0.28171537943570413</v>
      </c>
      <c r="S320" s="42">
        <f t="shared" si="352"/>
        <v>0.31227370268437282</v>
      </c>
      <c r="T320" s="42">
        <f t="shared" si="352"/>
        <v>0.49726009791921733</v>
      </c>
      <c r="U320" s="42">
        <f t="shared" si="352"/>
        <v>21.316190995786297</v>
      </c>
      <c r="V320" s="42">
        <f t="shared" si="352"/>
        <v>4.5472150852224118</v>
      </c>
      <c r="W320" s="42">
        <f t="shared" si="352"/>
        <v>0.26351362762791386</v>
      </c>
      <c r="X320" s="42">
        <f t="shared" si="352"/>
        <v>0.39041377012619505</v>
      </c>
      <c r="Y320" s="42">
        <f t="shared" si="352"/>
        <v>0.72419403103973046</v>
      </c>
      <c r="AB320" s="42">
        <f t="shared" si="316"/>
        <v>1.8916764942021352E-2</v>
      </c>
      <c r="AC320" s="42">
        <f t="shared" ref="AC320:AK320" si="353">($C230-$C229)/8*(AC229+3*((2*AC229+AC230)/3)+3*((AC229+2*AC230)/3)+AC230)</f>
        <v>0.4604383950343906</v>
      </c>
      <c r="AD320" s="42">
        <f t="shared" si="353"/>
        <v>0.5173553158923927</v>
      </c>
      <c r="AE320" s="42">
        <f t="shared" si="353"/>
        <v>0.55432653943858579</v>
      </c>
      <c r="AF320" s="42">
        <f t="shared" si="353"/>
        <v>0.73988021754344757</v>
      </c>
      <c r="AG320" s="42">
        <f t="shared" si="353"/>
        <v>51.310593917128401</v>
      </c>
      <c r="AH320" s="42">
        <f t="shared" si="353"/>
        <v>5.3555642642859169</v>
      </c>
      <c r="AI320" s="42">
        <f t="shared" si="353"/>
        <v>0.31728790879909247</v>
      </c>
      <c r="AJ320" s="42">
        <f t="shared" si="353"/>
        <v>0.44039091967608757</v>
      </c>
      <c r="AK320" s="42">
        <f t="shared" si="353"/>
        <v>2.3325585676194067</v>
      </c>
    </row>
    <row r="321" spans="3:37">
      <c r="C321" s="52">
        <f t="shared" si="212"/>
        <v>9.5</v>
      </c>
      <c r="D321" s="42">
        <f t="shared" si="312"/>
        <v>1.4295951313169714E-2</v>
      </c>
      <c r="E321" s="42">
        <f t="shared" ref="E321:M321" si="354">($C231-$C230)/8*(E230+3*((2*E230+E231)/3)+3*((E230+2*E231)/3)+E231)</f>
        <v>0.38466682024913629</v>
      </c>
      <c r="F321" s="42">
        <f t="shared" si="354"/>
        <v>0.41068946058070371</v>
      </c>
      <c r="G321" s="42">
        <f t="shared" si="354"/>
        <v>0.45314526298348518</v>
      </c>
      <c r="H321" s="42">
        <f t="shared" si="354"/>
        <v>0.61744049954815305</v>
      </c>
      <c r="I321" s="42">
        <f t="shared" si="354"/>
        <v>35.845731589822279</v>
      </c>
      <c r="J321" s="42">
        <f t="shared" si="354"/>
        <v>5.0071294035518639</v>
      </c>
      <c r="K321" s="42">
        <f t="shared" si="354"/>
        <v>0.29015338550556524</v>
      </c>
      <c r="L321" s="42">
        <f t="shared" si="354"/>
        <v>0.41930850802181485</v>
      </c>
      <c r="M321" s="42">
        <f t="shared" si="354"/>
        <v>1.4952858389419892</v>
      </c>
      <c r="P321" s="42">
        <f t="shared" si="314"/>
        <v>1.0132146303253124E-2</v>
      </c>
      <c r="Q321" s="42">
        <f t="shared" ref="Q321:Y321" si="355">($C231-$C230)/8*(Q230+3*((2*Q230+Q231)/3)+3*((Q230+2*Q231)/3)+Q231)</f>
        <v>0.33937655613293694</v>
      </c>
      <c r="R321" s="42">
        <f t="shared" si="355"/>
        <v>0.294997179227524</v>
      </c>
      <c r="S321" s="42">
        <f t="shared" si="355"/>
        <v>0.31812350890984104</v>
      </c>
      <c r="T321" s="42">
        <f t="shared" si="355"/>
        <v>0.49316385014614605</v>
      </c>
      <c r="U321" s="42">
        <f t="shared" si="355"/>
        <v>21.570657158639236</v>
      </c>
      <c r="V321" s="42">
        <f t="shared" si="355"/>
        <v>4.6046313199962423</v>
      </c>
      <c r="W321" s="42">
        <f t="shared" si="355"/>
        <v>0.26350708187212019</v>
      </c>
      <c r="X321" s="42">
        <f t="shared" si="355"/>
        <v>0.38991324444530606</v>
      </c>
      <c r="Y321" s="42">
        <f t="shared" si="355"/>
        <v>0.7749115858642569</v>
      </c>
      <c r="AB321" s="42">
        <f t="shared" si="316"/>
        <v>1.8459756323086281E-2</v>
      </c>
      <c r="AC321" s="42">
        <f t="shared" ref="AC321:AK321" si="356">($C231-$C230)/8*(AC230+3*((2*AC230+AC231)/3)+3*((AC230+2*AC231)/3)+AC231)</f>
        <v>0.42995708436533631</v>
      </c>
      <c r="AD321" s="42">
        <f t="shared" si="356"/>
        <v>0.51646747070798393</v>
      </c>
      <c r="AE321" s="42">
        <f t="shared" si="356"/>
        <v>0.5881670170571287</v>
      </c>
      <c r="AF321" s="42">
        <f t="shared" si="356"/>
        <v>0.7403937682593027</v>
      </c>
      <c r="AG321" s="42">
        <f t="shared" si="356"/>
        <v>50.712404110676111</v>
      </c>
      <c r="AH321" s="42">
        <f t="shared" si="356"/>
        <v>5.4096274871074757</v>
      </c>
      <c r="AI321" s="42">
        <f t="shared" si="356"/>
        <v>0.31679968913900941</v>
      </c>
      <c r="AJ321" s="42">
        <f t="shared" si="356"/>
        <v>0.44311456816172928</v>
      </c>
      <c r="AK321" s="42">
        <f t="shared" si="356"/>
        <v>2.2156600920197178</v>
      </c>
    </row>
    <row r="322" spans="3:37">
      <c r="C322" s="52">
        <f t="shared" si="212"/>
        <v>9.75</v>
      </c>
      <c r="D322" s="42">
        <f t="shared" si="312"/>
        <v>1.3988916828496227E-2</v>
      </c>
      <c r="E322" s="42">
        <f t="shared" ref="E322:M322" si="357">($C232-$C231)/8*(E231+3*((2*E231+E232)/3)+3*((E231+2*E232)/3)+E232)</f>
        <v>0.36011559712345342</v>
      </c>
      <c r="F322" s="42">
        <f t="shared" si="357"/>
        <v>0.41576956016652411</v>
      </c>
      <c r="G322" s="42">
        <f t="shared" si="357"/>
        <v>0.47451695428410667</v>
      </c>
      <c r="H322" s="42">
        <f t="shared" si="357"/>
        <v>0.61611458752501602</v>
      </c>
      <c r="I322" s="42">
        <f t="shared" si="357"/>
        <v>35.755740021172222</v>
      </c>
      <c r="J322" s="42">
        <f t="shared" si="357"/>
        <v>5.0671568037955366</v>
      </c>
      <c r="K322" s="42">
        <f t="shared" si="357"/>
        <v>0.28998846370027276</v>
      </c>
      <c r="L322" s="42">
        <f t="shared" si="357"/>
        <v>0.41960719472021435</v>
      </c>
      <c r="M322" s="42">
        <f t="shared" si="357"/>
        <v>1.4609651970144972</v>
      </c>
      <c r="P322" s="42">
        <f t="shared" si="314"/>
        <v>9.8227497465295781E-3</v>
      </c>
      <c r="Q322" s="42">
        <f t="shared" ref="Q322:Y322" si="358">($C232-$C231)/8*(Q231+3*((2*Q231+Q232)/3)+3*((Q231+2*Q232)/3)+Q232)</f>
        <v>0.32167735404428976</v>
      </c>
      <c r="R322" s="42">
        <f t="shared" si="358"/>
        <v>0.30930065592640649</v>
      </c>
      <c r="S322" s="42">
        <f t="shared" si="358"/>
        <v>0.32442330022957566</v>
      </c>
      <c r="T322" s="42">
        <f t="shared" si="358"/>
        <v>0.49043301829743208</v>
      </c>
      <c r="U322" s="42">
        <f t="shared" si="358"/>
        <v>21.822962694674324</v>
      </c>
      <c r="V322" s="42">
        <f t="shared" si="358"/>
        <v>4.6664641882142117</v>
      </c>
      <c r="W322" s="42">
        <f t="shared" si="358"/>
        <v>0.26350271803492442</v>
      </c>
      <c r="X322" s="42">
        <f t="shared" si="358"/>
        <v>0.38957956065804661</v>
      </c>
      <c r="Y322" s="42">
        <f t="shared" si="358"/>
        <v>0.82881907900368001</v>
      </c>
      <c r="AB322" s="42">
        <f t="shared" si="316"/>
        <v>1.8155083910462933E-2</v>
      </c>
      <c r="AC322" s="42">
        <f t="shared" ref="AC322:AK322" si="359">($C232-$C231)/8*(AC231+3*((2*AC231+AC232)/3)+3*((AC231+2*AC232)/3)+AC232)</f>
        <v>0.39855384020261775</v>
      </c>
      <c r="AD322" s="42">
        <f t="shared" si="359"/>
        <v>0.51587557391837824</v>
      </c>
      <c r="AE322" s="42">
        <f t="shared" si="359"/>
        <v>0.62461060833863646</v>
      </c>
      <c r="AF322" s="42">
        <f t="shared" si="359"/>
        <v>0.74094682287637759</v>
      </c>
      <c r="AG322" s="42">
        <f t="shared" si="359"/>
        <v>50.068199703727487</v>
      </c>
      <c r="AH322" s="42">
        <f t="shared" si="359"/>
        <v>5.467849419376849</v>
      </c>
      <c r="AI322" s="42">
        <f t="shared" si="359"/>
        <v>0.3164742093656211</v>
      </c>
      <c r="AJ322" s="42">
        <f t="shared" si="359"/>
        <v>0.4460477280693439</v>
      </c>
      <c r="AK322" s="42">
        <f t="shared" si="359"/>
        <v>2.0931113150253151</v>
      </c>
    </row>
    <row r="323" spans="3:37">
      <c r="C323" s="52">
        <f t="shared" si="212"/>
        <v>10</v>
      </c>
      <c r="D323" s="42">
        <f t="shared" si="312"/>
        <v>1.3835399586159512E-2</v>
      </c>
      <c r="E323" s="42">
        <f t="shared" ref="E323:M323" si="360">($C233-$C232)/8*(E232+3*((2*E232+E233)/3)+3*((E232+2*E233)/3)+E233)</f>
        <v>0.33492161330029657</v>
      </c>
      <c r="F323" s="42">
        <f t="shared" si="360"/>
        <v>0.42121252400847464</v>
      </c>
      <c r="G323" s="42">
        <f t="shared" si="360"/>
        <v>0.49741519496334335</v>
      </c>
      <c r="H323" s="42">
        <f t="shared" si="360"/>
        <v>0.61545163151344706</v>
      </c>
      <c r="I323" s="42">
        <f t="shared" si="360"/>
        <v>35.65932048333287</v>
      </c>
      <c r="J323" s="42">
        <f t="shared" si="360"/>
        <v>5.1314718754851842</v>
      </c>
      <c r="K323" s="42">
        <f t="shared" si="360"/>
        <v>0.28990600279762646</v>
      </c>
      <c r="L323" s="42">
        <f t="shared" si="360"/>
        <v>0.41992721618278517</v>
      </c>
      <c r="M323" s="42">
        <f t="shared" si="360"/>
        <v>1.4256026095144614</v>
      </c>
      <c r="P323" s="42">
        <f t="shared" si="314"/>
        <v>9.6680514681678036E-3</v>
      </c>
      <c r="Q323" s="42">
        <f t="shared" ref="Q323:Y323" si="361">($C233-$C232)/8*(Q232+3*((2*Q232+Q233)/3)+3*((Q232+2*Q233)/3)+Q233)</f>
        <v>0.30361363903487093</v>
      </c>
      <c r="R323" s="42">
        <f t="shared" si="361"/>
        <v>0.32462580953235215</v>
      </c>
      <c r="S323" s="42">
        <f t="shared" si="361"/>
        <v>0.33117307664357704</v>
      </c>
      <c r="T323" s="42">
        <f t="shared" si="361"/>
        <v>0.48906760237307539</v>
      </c>
      <c r="U323" s="42">
        <f t="shared" si="361"/>
        <v>22.073107603891618</v>
      </c>
      <c r="V323" s="42">
        <f t="shared" si="361"/>
        <v>4.7327136898763218</v>
      </c>
      <c r="W323" s="42">
        <f t="shared" si="361"/>
        <v>0.26350053611632651</v>
      </c>
      <c r="X323" s="42">
        <f t="shared" si="361"/>
        <v>0.38941271876441708</v>
      </c>
      <c r="Y323" s="42">
        <f t="shared" si="361"/>
        <v>0.88581469368665156</v>
      </c>
      <c r="AB323" s="42">
        <f t="shared" si="316"/>
        <v>1.8002747704151258E-2</v>
      </c>
      <c r="AC323" s="42">
        <f t="shared" ref="AC323:AK323" si="362">($C233-$C232)/8*(AC232+3*((2*AC232+AC233)/3)+3*((AC232+2*AC233)/3)+AC233)</f>
        <v>0.36622958756572271</v>
      </c>
      <c r="AD323" s="42">
        <f t="shared" si="362"/>
        <v>0.51557962552357484</v>
      </c>
      <c r="AE323" s="42">
        <f t="shared" si="362"/>
        <v>0.66365731328310917</v>
      </c>
      <c r="AF323" s="42">
        <f t="shared" si="362"/>
        <v>0.74153938139467179</v>
      </c>
      <c r="AG323" s="42">
        <f t="shared" si="362"/>
        <v>49.377980696282499</v>
      </c>
      <c r="AH323" s="42">
        <f t="shared" si="362"/>
        <v>5.5302300610940378</v>
      </c>
      <c r="AI323" s="42">
        <f t="shared" si="362"/>
        <v>0.31631146947892697</v>
      </c>
      <c r="AJ323" s="42">
        <f t="shared" si="362"/>
        <v>0.44919039939893074</v>
      </c>
      <c r="AK323" s="42">
        <f t="shared" si="362"/>
        <v>1.9653905253422721</v>
      </c>
    </row>
    <row r="324" spans="3:37">
      <c r="C324" s="52">
        <f t="shared" si="212"/>
        <v>10.25</v>
      </c>
      <c r="D324" s="42">
        <f t="shared" si="312"/>
        <v>1.379702027557533E-2</v>
      </c>
      <c r="E324" s="42">
        <f t="shared" ref="E324:M324" si="363">($C234-$C233)/8*(E233+3*((2*E233+E234)/3)+3*((E233+2*E234)/3)+E234)</f>
        <v>0.30926075205297321</v>
      </c>
      <c r="F324" s="42">
        <f t="shared" si="363"/>
        <v>0.42692763604252265</v>
      </c>
      <c r="G324" s="42">
        <f t="shared" si="363"/>
        <v>0.52145834767654231</v>
      </c>
      <c r="H324" s="42">
        <f t="shared" si="363"/>
        <v>0.61528589251055443</v>
      </c>
      <c r="I324" s="42">
        <f t="shared" si="363"/>
        <v>35.558079968601582</v>
      </c>
      <c r="J324" s="42">
        <f t="shared" si="363"/>
        <v>5.1990027007593111</v>
      </c>
      <c r="K324" s="42">
        <f t="shared" si="363"/>
        <v>0.28988538757196508</v>
      </c>
      <c r="L324" s="42">
        <f t="shared" si="363"/>
        <v>0.42026323871848426</v>
      </c>
      <c r="M324" s="42">
        <f t="shared" si="363"/>
        <v>1.3895605239840061</v>
      </c>
      <c r="P324" s="42">
        <f t="shared" si="314"/>
        <v>9.6293768985773603E-3</v>
      </c>
      <c r="Q324" s="42">
        <f t="shared" ref="Q324:Y324" si="364">($C234-$C233)/8*(Q233+3*((2*Q233+Q234)/3)+3*((Q233+2*Q234)/3)+Q234)</f>
        <v>0.28530642448052845</v>
      </c>
      <c r="R324" s="42">
        <f t="shared" si="364"/>
        <v>0.34071722081859479</v>
      </c>
      <c r="S324" s="42">
        <f t="shared" si="364"/>
        <v>0.33826034187827891</v>
      </c>
      <c r="T324" s="42">
        <f t="shared" si="364"/>
        <v>0.4887262483919862</v>
      </c>
      <c r="U324" s="42">
        <f t="shared" si="364"/>
        <v>22.321632042995599</v>
      </c>
      <c r="V324" s="42">
        <f t="shared" si="364"/>
        <v>4.8022756666215383</v>
      </c>
      <c r="W324" s="42">
        <f t="shared" si="364"/>
        <v>0.26349999063667706</v>
      </c>
      <c r="X324" s="42">
        <f t="shared" si="364"/>
        <v>0.38937100829101001</v>
      </c>
      <c r="Y324" s="42">
        <f t="shared" si="364"/>
        <v>0.94507124877613757</v>
      </c>
      <c r="AB324" s="42">
        <f t="shared" si="316"/>
        <v>1.7964663652573327E-2</v>
      </c>
      <c r="AC324" s="42">
        <f t="shared" ref="AC324:AK324" si="365">($C234-$C233)/8*(AC233+3*((2*AC233+AC234)/3)+3*((AC233+2*AC234)/3)+AC234)</f>
        <v>0.33321507962541835</v>
      </c>
      <c r="AD324" s="42">
        <f t="shared" si="365"/>
        <v>0.51550563842487385</v>
      </c>
      <c r="AE324" s="42">
        <f t="shared" si="365"/>
        <v>0.7046563534748056</v>
      </c>
      <c r="AF324" s="42">
        <f t="shared" si="365"/>
        <v>0.74216156783888099</v>
      </c>
      <c r="AG324" s="42">
        <f t="shared" si="365"/>
        <v>48.653250738465253</v>
      </c>
      <c r="AH324" s="42">
        <f t="shared" si="365"/>
        <v>5.5957297348970823</v>
      </c>
      <c r="AI324" s="42">
        <f t="shared" si="365"/>
        <v>0.31627078450725321</v>
      </c>
      <c r="AJ324" s="42">
        <f t="shared" si="365"/>
        <v>0.4524902042949967</v>
      </c>
      <c r="AK324" s="42">
        <f t="shared" si="365"/>
        <v>1.8340497991918698</v>
      </c>
    </row>
    <row r="325" spans="3:37">
      <c r="C325" s="52">
        <f t="shared" si="212"/>
        <v>10.5</v>
      </c>
      <c r="D325" s="42">
        <f t="shared" si="312"/>
        <v>1.379702027557533E-2</v>
      </c>
      <c r="E325" s="42">
        <f t="shared" ref="E325:M325" si="366">($C235-$C234)/8*(E234+3*((2*E234+E235)/3)+3*((E234+2*E235)/3)+E235)</f>
        <v>0.28344738153070997</v>
      </c>
      <c r="F325" s="42">
        <f t="shared" si="366"/>
        <v>0.43273346414060337</v>
      </c>
      <c r="G325" s="42">
        <f t="shared" si="366"/>
        <v>0.54588313773439556</v>
      </c>
      <c r="H325" s="42">
        <f t="shared" si="366"/>
        <v>0.61528589251055443</v>
      </c>
      <c r="I325" s="42">
        <f t="shared" si="366"/>
        <v>35.455232461572947</v>
      </c>
      <c r="J325" s="42">
        <f t="shared" si="366"/>
        <v>5.2676054438949382</v>
      </c>
      <c r="K325" s="42">
        <f t="shared" si="366"/>
        <v>0.28988538757196508</v>
      </c>
      <c r="L325" s="42">
        <f t="shared" si="366"/>
        <v>0.42060459494522662</v>
      </c>
      <c r="M325" s="42">
        <f t="shared" si="366"/>
        <v>1.3533128542175581</v>
      </c>
      <c r="P325" s="42">
        <f t="shared" si="314"/>
        <v>9.6293768985773603E-3</v>
      </c>
      <c r="Q325" s="42">
        <f t="shared" ref="Q325:Y325" si="367">($C235-$C234)/8*(Q234+3*((2*Q234+Q235)/3)+3*((Q234+2*Q235)/3)+Q235)</f>
        <v>0.26692417369749977</v>
      </c>
      <c r="R325" s="42">
        <f t="shared" si="367"/>
        <v>0.35706405133160363</v>
      </c>
      <c r="S325" s="42">
        <f t="shared" si="367"/>
        <v>0.34546010338654715</v>
      </c>
      <c r="T325" s="42">
        <f t="shared" si="367"/>
        <v>0.4887262483919862</v>
      </c>
      <c r="U325" s="42">
        <f t="shared" si="367"/>
        <v>22.569616325395092</v>
      </c>
      <c r="V325" s="42">
        <f t="shared" si="367"/>
        <v>4.8729418017277872</v>
      </c>
      <c r="W325" s="42">
        <f t="shared" si="367"/>
        <v>0.26349999063667706</v>
      </c>
      <c r="X325" s="42">
        <f t="shared" si="367"/>
        <v>0.38937100829101001</v>
      </c>
      <c r="Y325" s="42">
        <f t="shared" si="367"/>
        <v>1.0050701376932003</v>
      </c>
      <c r="AB325" s="42">
        <f t="shared" si="316"/>
        <v>1.7964663652573327E-2</v>
      </c>
      <c r="AC325" s="42">
        <f t="shared" ref="AC325:AK325" si="368">($C235-$C234)/8*(AC234+3*((2*AC234+AC235)/3)+3*((AC234+2*AC235)/3)+AC235)</f>
        <v>0.29997058936392018</v>
      </c>
      <c r="AD325" s="42">
        <f t="shared" si="368"/>
        <v>0.51550563842487385</v>
      </c>
      <c r="AE325" s="42">
        <f t="shared" si="368"/>
        <v>0.74630617208224359</v>
      </c>
      <c r="AF325" s="42">
        <f t="shared" si="368"/>
        <v>0.74279363025839495</v>
      </c>
      <c r="AG325" s="42">
        <f t="shared" si="368"/>
        <v>47.917017130523959</v>
      </c>
      <c r="AH325" s="42">
        <f t="shared" si="368"/>
        <v>5.6622690860620795</v>
      </c>
      <c r="AI325" s="42">
        <f t="shared" si="368"/>
        <v>0.31627078450725321</v>
      </c>
      <c r="AJ325" s="42">
        <f t="shared" si="368"/>
        <v>0.45584238704655589</v>
      </c>
      <c r="AK325" s="42">
        <f t="shared" si="368"/>
        <v>1.7015555707419163</v>
      </c>
    </row>
    <row r="326" spans="3:37">
      <c r="C326" s="52">
        <f t="shared" si="212"/>
        <v>10.75</v>
      </c>
      <c r="D326" s="42">
        <f t="shared" si="312"/>
        <v>1.379702027557533E-2</v>
      </c>
      <c r="E326" s="42">
        <f t="shared" ref="E326:M326" si="369">($C236-$C235)/8*(E235+3*((2*E235+E236)/3)+3*((E235+2*E236)/3)+E236)</f>
        <v>0.25763401100844674</v>
      </c>
      <c r="F326" s="42">
        <f t="shared" si="369"/>
        <v>0.4385392922386836</v>
      </c>
      <c r="G326" s="42">
        <f t="shared" si="369"/>
        <v>0.57030792779224815</v>
      </c>
      <c r="H326" s="42">
        <f t="shared" si="369"/>
        <v>0.61528589251055443</v>
      </c>
      <c r="I326" s="42">
        <f t="shared" si="369"/>
        <v>35.352384954544306</v>
      </c>
      <c r="J326" s="42">
        <f t="shared" si="369"/>
        <v>5.3362081870305591</v>
      </c>
      <c r="K326" s="42">
        <f t="shared" si="369"/>
        <v>0.28988538757196508</v>
      </c>
      <c r="L326" s="42">
        <f t="shared" si="369"/>
        <v>0.42094595117196887</v>
      </c>
      <c r="M326" s="42">
        <f t="shared" si="369"/>
        <v>1.3170651844511105</v>
      </c>
      <c r="P326" s="42">
        <f t="shared" si="314"/>
        <v>9.6293768985773603E-3</v>
      </c>
      <c r="Q326" s="42">
        <f t="shared" ref="Q326:Y326" si="370">($C236-$C235)/8*(Q235+3*((2*Q235+Q236)/3)+3*((Q235+2*Q236)/3)+Q236)</f>
        <v>0.24854192291447105</v>
      </c>
      <c r="R326" s="42">
        <f t="shared" si="370"/>
        <v>0.37341088184461252</v>
      </c>
      <c r="S326" s="42">
        <f t="shared" si="370"/>
        <v>0.35265986489481549</v>
      </c>
      <c r="T326" s="42">
        <f t="shared" si="370"/>
        <v>0.4887262483919862</v>
      </c>
      <c r="U326" s="42">
        <f t="shared" si="370"/>
        <v>22.817600607794589</v>
      </c>
      <c r="V326" s="42">
        <f t="shared" si="370"/>
        <v>4.943607936834038</v>
      </c>
      <c r="W326" s="42">
        <f t="shared" si="370"/>
        <v>0.26349999063667706</v>
      </c>
      <c r="X326" s="42">
        <f t="shared" si="370"/>
        <v>0.38937100829101001</v>
      </c>
      <c r="Y326" s="42">
        <f t="shared" si="370"/>
        <v>1.0650690266102631</v>
      </c>
      <c r="AB326" s="42">
        <f t="shared" si="316"/>
        <v>1.7964663652573327E-2</v>
      </c>
      <c r="AC326" s="42">
        <f t="shared" ref="AC326:AK326" si="371">($C236-$C235)/8*(AC235+3*((2*AC235+AC236)/3)+3*((AC235+2*AC236)/3)+AC236)</f>
        <v>0.26672609910242195</v>
      </c>
      <c r="AD326" s="42">
        <f t="shared" si="371"/>
        <v>0.51550563842487385</v>
      </c>
      <c r="AE326" s="42">
        <f t="shared" si="371"/>
        <v>0.78795599068968147</v>
      </c>
      <c r="AF326" s="42">
        <f t="shared" si="371"/>
        <v>0.74342569267790903</v>
      </c>
      <c r="AG326" s="42">
        <f t="shared" si="371"/>
        <v>47.180783522582665</v>
      </c>
      <c r="AH326" s="42">
        <f t="shared" si="371"/>
        <v>5.7288084372270829</v>
      </c>
      <c r="AI326" s="42">
        <f t="shared" si="371"/>
        <v>0.31627078450725321</v>
      </c>
      <c r="AJ326" s="42">
        <f t="shared" si="371"/>
        <v>0.45919456979811546</v>
      </c>
      <c r="AK326" s="42">
        <f t="shared" si="371"/>
        <v>1.5690613422919626</v>
      </c>
    </row>
    <row r="327" spans="3:37">
      <c r="C327" s="52">
        <f t="shared" si="212"/>
        <v>11</v>
      </c>
      <c r="D327" s="42">
        <f t="shared" si="312"/>
        <v>1.379702027557533E-2</v>
      </c>
      <c r="E327" s="42">
        <f t="shared" ref="E327:M327" si="372">($C237-$C236)/8*(E236+3*((2*E236+E237)/3)+3*((E236+2*E237)/3)+E237)</f>
        <v>0.23182064048618303</v>
      </c>
      <c r="F327" s="42">
        <f t="shared" si="372"/>
        <v>0.44434512033676388</v>
      </c>
      <c r="G327" s="42">
        <f t="shared" si="372"/>
        <v>0.5947327178501014</v>
      </c>
      <c r="H327" s="42">
        <f t="shared" si="372"/>
        <v>0.61528589251055443</v>
      </c>
      <c r="I327" s="42">
        <f t="shared" si="372"/>
        <v>35.249537447515671</v>
      </c>
      <c r="J327" s="42">
        <f t="shared" si="372"/>
        <v>5.4048109301661809</v>
      </c>
      <c r="K327" s="42">
        <f t="shared" si="372"/>
        <v>0.28988538757196508</v>
      </c>
      <c r="L327" s="42">
        <f t="shared" si="372"/>
        <v>0.42128730739871112</v>
      </c>
      <c r="M327" s="42">
        <f t="shared" si="372"/>
        <v>1.2808175146846674</v>
      </c>
      <c r="P327" s="42">
        <f t="shared" si="314"/>
        <v>9.6293768985773603E-3</v>
      </c>
      <c r="Q327" s="42">
        <f t="shared" ref="Q327:Y327" si="373">($C237-$C236)/8*(Q236+3*((2*Q236+Q237)/3)+3*((Q236+2*Q237)/3)+Q237)</f>
        <v>0.23015967213144234</v>
      </c>
      <c r="R327" s="42">
        <f t="shared" si="373"/>
        <v>0.38975771235762124</v>
      </c>
      <c r="S327" s="42">
        <f t="shared" si="373"/>
        <v>0.35985962640308394</v>
      </c>
      <c r="T327" s="42">
        <f t="shared" si="373"/>
        <v>0.4887262483919862</v>
      </c>
      <c r="U327" s="42">
        <f t="shared" si="373"/>
        <v>23.065584890194081</v>
      </c>
      <c r="V327" s="42">
        <f t="shared" si="373"/>
        <v>5.0142740719402878</v>
      </c>
      <c r="W327" s="42">
        <f t="shared" si="373"/>
        <v>0.26349999063667706</v>
      </c>
      <c r="X327" s="42">
        <f t="shared" si="373"/>
        <v>0.38937100829101001</v>
      </c>
      <c r="Y327" s="42">
        <f t="shared" si="373"/>
        <v>1.125067915527326</v>
      </c>
      <c r="AB327" s="42">
        <f t="shared" si="316"/>
        <v>1.7964663652573327E-2</v>
      </c>
      <c r="AC327" s="42">
        <f t="shared" ref="AC327:AK327" si="374">($C237-$C236)/8*(AC236+3*((2*AC236+AC237)/3)+3*((AC236+2*AC237)/3)+AC237)</f>
        <v>0.23348160884092428</v>
      </c>
      <c r="AD327" s="42">
        <f t="shared" si="374"/>
        <v>0.51550563842487385</v>
      </c>
      <c r="AE327" s="42">
        <f t="shared" si="374"/>
        <v>0.82960580929711891</v>
      </c>
      <c r="AF327" s="42">
        <f t="shared" si="374"/>
        <v>0.74405775509742345</v>
      </c>
      <c r="AG327" s="42">
        <f t="shared" si="374"/>
        <v>46.444549914641328</v>
      </c>
      <c r="AH327" s="42">
        <f t="shared" si="374"/>
        <v>5.7953477883920801</v>
      </c>
      <c r="AI327" s="42">
        <f t="shared" si="374"/>
        <v>0.31627078450725321</v>
      </c>
      <c r="AJ327" s="42">
        <f t="shared" si="374"/>
        <v>0.46254675254967464</v>
      </c>
      <c r="AK327" s="42">
        <f t="shared" si="374"/>
        <v>1.4365671138420044</v>
      </c>
    </row>
    <row r="328" spans="3:37">
      <c r="C328" s="52">
        <f t="shared" si="212"/>
        <v>12</v>
      </c>
    </row>
    <row r="329" spans="3:37">
      <c r="C329" s="52">
        <f t="shared" si="212"/>
        <v>13</v>
      </c>
    </row>
    <row r="330" spans="3:37">
      <c r="C330" s="52">
        <f t="shared" si="212"/>
        <v>14</v>
      </c>
    </row>
    <row r="331" spans="3:37">
      <c r="C331" s="52">
        <f t="shared" si="212"/>
        <v>15</v>
      </c>
    </row>
    <row r="332" spans="3:37">
      <c r="C332" s="52">
        <f t="shared" si="212"/>
        <v>16</v>
      </c>
    </row>
    <row r="333" spans="3:37">
      <c r="C333" s="52">
        <f t="shared" si="212"/>
        <v>17</v>
      </c>
    </row>
    <row r="334" spans="3:37">
      <c r="C334" s="52">
        <f t="shared" si="212"/>
        <v>18</v>
      </c>
    </row>
    <row r="335" spans="3:37">
      <c r="C335" s="52">
        <f t="shared" si="212"/>
        <v>19</v>
      </c>
    </row>
    <row r="336" spans="3:37">
      <c r="C336" s="52">
        <f t="shared" si="212"/>
        <v>20</v>
      </c>
    </row>
    <row r="337" spans="3:3">
      <c r="C337" s="52">
        <f t="shared" si="212"/>
        <v>25</v>
      </c>
    </row>
    <row r="338" spans="3:3">
      <c r="C338" s="52">
        <f t="shared" si="212"/>
        <v>30</v>
      </c>
    </row>
    <row r="339" spans="3:3">
      <c r="C339" s="52">
        <f t="shared" si="212"/>
        <v>40</v>
      </c>
    </row>
    <row r="340" spans="3:3">
      <c r="C340" s="52">
        <f t="shared" ref="C340:C356" si="375">C250</f>
        <v>50</v>
      </c>
    </row>
    <row r="341" spans="3:3">
      <c r="C341" s="52">
        <f t="shared" si="375"/>
        <v>60</v>
      </c>
    </row>
    <row r="342" spans="3:3">
      <c r="C342" s="52">
        <f t="shared" si="375"/>
        <v>75</v>
      </c>
    </row>
    <row r="343" spans="3:3">
      <c r="C343" s="52">
        <f t="shared" si="375"/>
        <v>100</v>
      </c>
    </row>
    <row r="344" spans="3:3">
      <c r="C344" s="52">
        <f t="shared" si="375"/>
        <v>125</v>
      </c>
    </row>
    <row r="345" spans="3:3">
      <c r="C345" s="52">
        <f t="shared" si="375"/>
        <v>150</v>
      </c>
    </row>
    <row r="346" spans="3:3">
      <c r="C346" s="52">
        <f t="shared" si="375"/>
        <v>175</v>
      </c>
    </row>
    <row r="347" spans="3:3">
      <c r="C347" s="52">
        <f t="shared" si="375"/>
        <v>200</v>
      </c>
    </row>
    <row r="348" spans="3:3">
      <c r="C348" s="52">
        <f t="shared" si="375"/>
        <v>225</v>
      </c>
    </row>
    <row r="349" spans="3:3">
      <c r="C349" s="52">
        <f t="shared" si="375"/>
        <v>250</v>
      </c>
    </row>
    <row r="350" spans="3:3">
      <c r="C350" s="52">
        <f t="shared" si="375"/>
        <v>300</v>
      </c>
    </row>
    <row r="351" spans="3:3">
      <c r="C351" s="52">
        <f t="shared" si="375"/>
        <v>365</v>
      </c>
    </row>
    <row r="352" spans="3:3">
      <c r="C352" s="52">
        <f t="shared" si="375"/>
        <v>730</v>
      </c>
    </row>
    <row r="353" spans="3:37">
      <c r="C353" s="52">
        <f t="shared" si="375"/>
        <v>1460</v>
      </c>
    </row>
    <row r="354" spans="3:37">
      <c r="C354" s="52">
        <f t="shared" si="375"/>
        <v>2920</v>
      </c>
    </row>
    <row r="355" spans="3:37">
      <c r="C355" s="52">
        <f t="shared" si="375"/>
        <v>5840</v>
      </c>
    </row>
    <row r="356" spans="3:37">
      <c r="C356" s="52">
        <f t="shared" si="375"/>
        <v>7946.78</v>
      </c>
    </row>
    <row r="359" spans="3:37">
      <c r="C359" s="53" t="s">
        <v>58</v>
      </c>
      <c r="D359" s="53" t="s">
        <v>59</v>
      </c>
      <c r="E359" s="53"/>
      <c r="F359" s="53"/>
    </row>
    <row r="361" spans="3:37">
      <c r="D361" s="53" t="s">
        <v>60</v>
      </c>
    </row>
    <row r="363" spans="3:37">
      <c r="C363" s="53" t="str">
        <f>C274</f>
        <v>Average</v>
      </c>
      <c r="D363" s="53" t="str">
        <f>D274</f>
        <v>Blood</v>
      </c>
      <c r="E363" s="53" t="str">
        <f t="shared" ref="E363:M363" si="376">E274</f>
        <v>Thymus</v>
      </c>
      <c r="F363" s="53" t="str">
        <f t="shared" si="376"/>
        <v>Heart</v>
      </c>
      <c r="G363" s="53" t="str">
        <f t="shared" si="376"/>
        <v>Lungs</v>
      </c>
      <c r="H363" s="53" t="str">
        <f t="shared" si="376"/>
        <v>Kidneys</v>
      </c>
      <c r="I363" s="53" t="str">
        <f t="shared" si="376"/>
        <v>Spleen</v>
      </c>
      <c r="J363" s="53" t="str">
        <f t="shared" si="376"/>
        <v>Liver</v>
      </c>
      <c r="K363" s="53" t="str">
        <f t="shared" si="376"/>
        <v>ART</v>
      </c>
      <c r="L363" s="53" t="str">
        <f t="shared" si="376"/>
        <v>Carcass</v>
      </c>
      <c r="M363" s="53" t="str">
        <f t="shared" si="376"/>
        <v>Tumor</v>
      </c>
      <c r="O363" s="53" t="str">
        <f>O274</f>
        <v>Average -STDEV</v>
      </c>
      <c r="P363" s="53" t="str">
        <f>P274</f>
        <v>Blood</v>
      </c>
      <c r="Q363" s="53" t="str">
        <f t="shared" ref="Q363:Y363" si="377">Q274</f>
        <v>Thymus</v>
      </c>
      <c r="R363" s="53" t="str">
        <f t="shared" si="377"/>
        <v>Heart</v>
      </c>
      <c r="S363" s="53" t="str">
        <f t="shared" si="377"/>
        <v>Lungs</v>
      </c>
      <c r="T363" s="53" t="str">
        <f t="shared" si="377"/>
        <v>Kidneys</v>
      </c>
      <c r="U363" s="53" t="str">
        <f t="shared" si="377"/>
        <v>Spleen</v>
      </c>
      <c r="V363" s="53" t="str">
        <f t="shared" si="377"/>
        <v>Liver</v>
      </c>
      <c r="W363" s="53" t="str">
        <f t="shared" si="377"/>
        <v>ART</v>
      </c>
      <c r="X363" s="53" t="str">
        <f t="shared" si="377"/>
        <v>Carcass</v>
      </c>
      <c r="Y363" s="53" t="str">
        <f t="shared" si="377"/>
        <v>Tumor</v>
      </c>
      <c r="AA363" s="53" t="str">
        <f>AA274</f>
        <v>Average +STDEV</v>
      </c>
      <c r="AB363" s="53" t="str">
        <f>AB274</f>
        <v>Blood</v>
      </c>
      <c r="AC363" s="53" t="str">
        <f t="shared" ref="AC363:AK363" si="378">AC274</f>
        <v>Thymus</v>
      </c>
      <c r="AD363" s="53" t="str">
        <f t="shared" si="378"/>
        <v>Heart</v>
      </c>
      <c r="AE363" s="53" t="str">
        <f t="shared" si="378"/>
        <v>Lungs</v>
      </c>
      <c r="AF363" s="53" t="str">
        <f t="shared" si="378"/>
        <v>Kidneys</v>
      </c>
      <c r="AG363" s="53" t="str">
        <f t="shared" si="378"/>
        <v>Spleen</v>
      </c>
      <c r="AH363" s="53" t="str">
        <f t="shared" si="378"/>
        <v>Liver</v>
      </c>
      <c r="AI363" s="53" t="str">
        <f t="shared" si="378"/>
        <v>ART</v>
      </c>
      <c r="AJ363" s="53" t="str">
        <f t="shared" si="378"/>
        <v>Carcass</v>
      </c>
      <c r="AK363" s="53" t="str">
        <f t="shared" si="378"/>
        <v>Tumor</v>
      </c>
    </row>
    <row r="364" spans="3:37">
      <c r="C364" s="52">
        <f>C275</f>
        <v>0</v>
      </c>
      <c r="D364" s="55">
        <f>D275/$Q$173</f>
        <v>0</v>
      </c>
      <c r="E364" s="55">
        <f t="shared" ref="E364:M364" si="379">E275/$Q$173</f>
        <v>0</v>
      </c>
      <c r="F364" s="55">
        <f t="shared" si="379"/>
        <v>0</v>
      </c>
      <c r="G364" s="55">
        <f t="shared" si="379"/>
        <v>0</v>
      </c>
      <c r="H364" s="55">
        <f t="shared" si="379"/>
        <v>0</v>
      </c>
      <c r="I364" s="55">
        <f t="shared" si="379"/>
        <v>0</v>
      </c>
      <c r="J364" s="55">
        <f t="shared" si="379"/>
        <v>0</v>
      </c>
      <c r="K364" s="55">
        <f t="shared" si="379"/>
        <v>0</v>
      </c>
      <c r="L364" s="55">
        <f t="shared" si="379"/>
        <v>0</v>
      </c>
      <c r="M364" s="55">
        <f t="shared" si="379"/>
        <v>0</v>
      </c>
      <c r="P364" s="55">
        <f>P275/$Q$173</f>
        <v>0</v>
      </c>
      <c r="Q364" s="55">
        <f t="shared" ref="Q364:Y364" si="380">Q275/$Q$173</f>
        <v>0</v>
      </c>
      <c r="R364" s="55">
        <f t="shared" si="380"/>
        <v>0</v>
      </c>
      <c r="S364" s="55">
        <f t="shared" si="380"/>
        <v>0</v>
      </c>
      <c r="T364" s="55">
        <f t="shared" si="380"/>
        <v>0</v>
      </c>
      <c r="U364" s="55">
        <f t="shared" si="380"/>
        <v>0</v>
      </c>
      <c r="V364" s="55">
        <f t="shared" si="380"/>
        <v>0</v>
      </c>
      <c r="W364" s="55">
        <f t="shared" si="380"/>
        <v>0</v>
      </c>
      <c r="X364" s="55">
        <f t="shared" si="380"/>
        <v>0</v>
      </c>
      <c r="Y364" s="55">
        <f t="shared" si="380"/>
        <v>0</v>
      </c>
      <c r="AB364" s="55">
        <f>AB275/$Q$173</f>
        <v>0</v>
      </c>
      <c r="AC364" s="55">
        <f t="shared" ref="AC364:AK364" si="381">AC275/$Q$173</f>
        <v>0</v>
      </c>
      <c r="AD364" s="55">
        <f t="shared" si="381"/>
        <v>0</v>
      </c>
      <c r="AE364" s="55">
        <f t="shared" si="381"/>
        <v>0</v>
      </c>
      <c r="AF364" s="55">
        <f t="shared" si="381"/>
        <v>0</v>
      </c>
      <c r="AG364" s="55">
        <f t="shared" si="381"/>
        <v>0</v>
      </c>
      <c r="AH364" s="55">
        <f t="shared" si="381"/>
        <v>0</v>
      </c>
      <c r="AI364" s="55">
        <f t="shared" si="381"/>
        <v>0</v>
      </c>
      <c r="AJ364" s="55">
        <f t="shared" si="381"/>
        <v>0</v>
      </c>
      <c r="AK364" s="55">
        <f t="shared" si="381"/>
        <v>0</v>
      </c>
    </row>
    <row r="365" spans="3:37">
      <c r="C365" s="52">
        <f t="shared" ref="C365:C428" si="382">C276</f>
        <v>4.1666666666666664E-2</v>
      </c>
      <c r="D365" s="55">
        <f t="shared" ref="D365:D396" si="383">D364+D276/$Q$173</f>
        <v>6.6931651782740696E-8</v>
      </c>
      <c r="E365" s="55">
        <f t="shared" ref="E365:E396" si="384">E364+E276/$Q$173</f>
        <v>4.6338649829049895E-8</v>
      </c>
      <c r="F365" s="55">
        <f t="shared" ref="F365:F396" si="385">F364+F276/$Q$173</f>
        <v>2.5952270744294375E-8</v>
      </c>
      <c r="G365" s="55">
        <f t="shared" ref="G365:G396" si="386">G364+G276/$Q$173</f>
        <v>3.6052702825116734E-8</v>
      </c>
      <c r="H365" s="55">
        <f t="shared" ref="H365:H396" si="387">H364+H276/$Q$173</f>
        <v>3.824103011799803E-8</v>
      </c>
      <c r="I365" s="55">
        <f t="shared" ref="I365:I396" si="388">I364+I276/$Q$173</f>
        <v>1.7929295700190955E-7</v>
      </c>
      <c r="J365" s="55">
        <f t="shared" ref="J365:J396" si="389">J364+J276/$Q$173</f>
        <v>4.9420343636783159E-8</v>
      </c>
      <c r="K365" s="55">
        <f t="shared" ref="K365:K396" si="390">K364+K276/$Q$173</f>
        <v>4.2117123164117481E-9</v>
      </c>
      <c r="L365" s="55">
        <f t="shared" ref="L365:L396" si="391">L364+L276/$Q$173</f>
        <v>8.4120038693068024E-9</v>
      </c>
      <c r="M365" s="55">
        <f t="shared" ref="M365:M396" si="392">M364+M276/$Q$173</f>
        <v>7.0350608133713863E-9</v>
      </c>
      <c r="P365" s="55">
        <f t="shared" ref="P365:P396" si="393">P364+P276/$Q$173</f>
        <v>6.5220866564678355E-8</v>
      </c>
      <c r="Q365" s="55">
        <f t="shared" ref="Q365:Q396" si="394">Q364+Q276/$Q$173</f>
        <v>2.3903763531188762E-8</v>
      </c>
      <c r="R365" s="55">
        <f t="shared" ref="R365:R396" si="395">R364+R276/$Q$173</f>
        <v>2.0802786471266718E-8</v>
      </c>
      <c r="S365" s="55">
        <f t="shared" ref="S365:S396" si="396">S364+S276/$Q$173</f>
        <v>3.4257948727261739E-8</v>
      </c>
      <c r="T365" s="55">
        <f t="shared" ref="T365:T396" si="397">T364+T276/$Q$173</f>
        <v>3.345671265640457E-8</v>
      </c>
      <c r="U365" s="55">
        <f t="shared" ref="U365:U396" si="398">U364+U276/$Q$173</f>
        <v>1.5346700039987179E-7</v>
      </c>
      <c r="V365" s="55">
        <f t="shared" ref="V365:V396" si="399">V364+V276/$Q$173</f>
        <v>4.553997484429862E-8</v>
      </c>
      <c r="W365" s="55">
        <f t="shared" ref="W365:W396" si="400">W364+W276/$Q$173</f>
        <v>3.2052471852839997E-9</v>
      </c>
      <c r="X365" s="55">
        <f t="shared" ref="X365:X396" si="401">X364+X276/$Q$173</f>
        <v>7.3022177743231737E-9</v>
      </c>
      <c r="Y365" s="55">
        <f t="shared" ref="Y365:Y396" si="402">Y364+Y276/$Q$173</f>
        <v>6.9228958811874595E-9</v>
      </c>
      <c r="AB365" s="55">
        <f t="shared" ref="AB365:AB396" si="403">AB364+AB276/$Q$173</f>
        <v>6.8642437000803064E-8</v>
      </c>
      <c r="AC365" s="55">
        <f t="shared" ref="AC365:AC396" si="404">AC364+AC276/$Q$173</f>
        <v>6.8773536126910895E-8</v>
      </c>
      <c r="AD365" s="55">
        <f t="shared" ref="AD365:AD396" si="405">AD364+AD276/$Q$173</f>
        <v>3.1101755017322175E-8</v>
      </c>
      <c r="AE365" s="55">
        <f t="shared" ref="AE365:AE396" si="406">AE364+AE276/$Q$173</f>
        <v>3.7847456922971603E-8</v>
      </c>
      <c r="AF365" s="55">
        <f t="shared" ref="AF365:AF396" si="407">AF364+AF276/$Q$173</f>
        <v>4.302534757959149E-8</v>
      </c>
      <c r="AG365" s="55">
        <f t="shared" ref="AG365:AG396" si="408">AG364+AG276/$Q$173</f>
        <v>2.0511891360394855E-7</v>
      </c>
      <c r="AH365" s="55">
        <f t="shared" ref="AH365:AH396" si="409">AH364+AH276/$Q$173</f>
        <v>5.330071242926783E-8</v>
      </c>
      <c r="AI365" s="55">
        <f t="shared" ref="AI365:AI396" si="410">AI364+AI276/$Q$173</f>
        <v>5.2181774475395102E-9</v>
      </c>
      <c r="AJ365" s="55">
        <f t="shared" ref="AJ365:AJ396" si="411">AJ364+AJ276/$Q$173</f>
        <v>9.5217899642904211E-9</v>
      </c>
      <c r="AK365" s="55">
        <f t="shared" ref="AK365:AK396" si="412">AK364+AK276/$Q$173</f>
        <v>7.1472257455552982E-9</v>
      </c>
    </row>
    <row r="366" spans="3:37">
      <c r="C366" s="52">
        <f t="shared" si="382"/>
        <v>7.4999999999999997E-2</v>
      </c>
      <c r="D366" s="55">
        <f t="shared" si="383"/>
        <v>1.7017163472350721E-7</v>
      </c>
      <c r="E366" s="55">
        <f t="shared" si="384"/>
        <v>1.1802602383801423E-7</v>
      </c>
      <c r="F366" s="55">
        <f t="shared" si="385"/>
        <v>6.5744036865318676E-8</v>
      </c>
      <c r="G366" s="55">
        <f t="shared" si="386"/>
        <v>9.2029795693308043E-8</v>
      </c>
      <c r="H366" s="55">
        <f t="shared" si="387"/>
        <v>9.7505893548571712E-8</v>
      </c>
      <c r="I366" s="55">
        <f t="shared" si="388"/>
        <v>4.8622894024679623E-7</v>
      </c>
      <c r="J366" s="55">
        <f t="shared" si="389"/>
        <v>1.3189843421795825E-7</v>
      </c>
      <c r="K366" s="55">
        <f t="shared" si="390"/>
        <v>1.183581051212592E-8</v>
      </c>
      <c r="L366" s="55">
        <f t="shared" si="391"/>
        <v>2.1742265997693211E-8</v>
      </c>
      <c r="M366" s="55">
        <f t="shared" si="392"/>
        <v>2.1522805516215092E-8</v>
      </c>
      <c r="P366" s="55">
        <f t="shared" si="393"/>
        <v>1.6056579476819848E-7</v>
      </c>
      <c r="Q366" s="55">
        <f t="shared" si="394"/>
        <v>5.7491072689936769E-8</v>
      </c>
      <c r="R366" s="55">
        <f t="shared" si="395"/>
        <v>5.2538373381114871E-8</v>
      </c>
      <c r="S366" s="55">
        <f t="shared" si="396"/>
        <v>8.517939837229336E-8</v>
      </c>
      <c r="T366" s="55">
        <f t="shared" si="397"/>
        <v>8.5055452720404448E-8</v>
      </c>
      <c r="U366" s="55">
        <f t="shared" si="398"/>
        <v>4.0285481531031511E-7</v>
      </c>
      <c r="V366" s="55">
        <f t="shared" si="399"/>
        <v>1.1644227030787337E-7</v>
      </c>
      <c r="W366" s="55">
        <f t="shared" si="400"/>
        <v>9.2951558309410662E-9</v>
      </c>
      <c r="X366" s="55">
        <f t="shared" si="401"/>
        <v>1.8986058106707041E-8</v>
      </c>
      <c r="Y366" s="55">
        <f t="shared" si="402"/>
        <v>2.0500020048318761E-8</v>
      </c>
      <c r="AB366" s="55">
        <f t="shared" si="403"/>
        <v>1.7901671991989073E-7</v>
      </c>
      <c r="AC366" s="55">
        <f t="shared" si="404"/>
        <v>1.7809777538021627E-7</v>
      </c>
      <c r="AD366" s="55">
        <f t="shared" si="405"/>
        <v>7.8949700349522719E-8</v>
      </c>
      <c r="AE366" s="55">
        <f t="shared" si="406"/>
        <v>9.8880193014322395E-8</v>
      </c>
      <c r="AF366" s="55">
        <f t="shared" si="407"/>
        <v>1.0997543737964506E-7</v>
      </c>
      <c r="AG366" s="55">
        <f t="shared" si="408"/>
        <v>5.6948862875543729E-7</v>
      </c>
      <c r="AH366" s="55">
        <f t="shared" si="409"/>
        <v>1.4769653145845173E-7</v>
      </c>
      <c r="AI366" s="55">
        <f t="shared" si="410"/>
        <v>1.4376465193310807E-8</v>
      </c>
      <c r="AJ366" s="55">
        <f t="shared" si="411"/>
        <v>2.449849994907307E-8</v>
      </c>
      <c r="AK366" s="55">
        <f t="shared" si="412"/>
        <v>2.2525408222340586E-8</v>
      </c>
    </row>
    <row r="367" spans="3:37">
      <c r="C367" s="52">
        <f t="shared" si="382"/>
        <v>0.1</v>
      </c>
      <c r="D367" s="55">
        <f t="shared" si="383"/>
        <v>2.4258826441420346E-7</v>
      </c>
      <c r="E367" s="55">
        <f t="shared" si="384"/>
        <v>1.6858972120729252E-7</v>
      </c>
      <c r="F367" s="55">
        <f t="shared" si="385"/>
        <v>9.3301161782510581E-8</v>
      </c>
      <c r="G367" s="55">
        <f t="shared" si="386"/>
        <v>1.3174152750389195E-7</v>
      </c>
      <c r="H367" s="55">
        <f t="shared" si="387"/>
        <v>1.3939667206942374E-7</v>
      </c>
      <c r="I367" s="55">
        <f t="shared" si="388"/>
        <v>7.4301088242245419E-7</v>
      </c>
      <c r="J367" s="55">
        <f t="shared" si="389"/>
        <v>1.9826042940753375E-7</v>
      </c>
      <c r="K367" s="55">
        <f t="shared" si="390"/>
        <v>1.8733294532734759E-8</v>
      </c>
      <c r="L367" s="55">
        <f t="shared" si="391"/>
        <v>3.1568538593013459E-8</v>
      </c>
      <c r="M367" s="55">
        <f t="shared" si="392"/>
        <v>3.6796916331383557E-8</v>
      </c>
      <c r="P367" s="55">
        <f t="shared" si="393"/>
        <v>2.201355744076418E-7</v>
      </c>
      <c r="Q367" s="55">
        <f t="shared" si="394"/>
        <v>7.6470587355300948E-8</v>
      </c>
      <c r="R367" s="55">
        <f t="shared" si="395"/>
        <v>7.429014864161321E-8</v>
      </c>
      <c r="S367" s="55">
        <f t="shared" si="396"/>
        <v>1.1819883753339698E-7</v>
      </c>
      <c r="T367" s="55">
        <f t="shared" si="397"/>
        <v>1.2118235379004938E-7</v>
      </c>
      <c r="U367" s="55">
        <f t="shared" si="398"/>
        <v>5.950041680786253E-7</v>
      </c>
      <c r="V367" s="55">
        <f t="shared" si="399"/>
        <v>1.6705289796095385E-7</v>
      </c>
      <c r="W367" s="55">
        <f t="shared" si="400"/>
        <v>1.5143615049541057E-8</v>
      </c>
      <c r="X367" s="55">
        <f t="shared" si="401"/>
        <v>2.7749608798801463E-8</v>
      </c>
      <c r="Y367" s="55">
        <f t="shared" si="402"/>
        <v>3.4094949630566996E-8</v>
      </c>
      <c r="AB367" s="55">
        <f t="shared" si="403"/>
        <v>2.6243882734762332E-7</v>
      </c>
      <c r="AC367" s="55">
        <f t="shared" si="404"/>
        <v>2.5912450186191545E-7</v>
      </c>
      <c r="AD367" s="55">
        <f t="shared" si="405"/>
        <v>1.123121749234081E-7</v>
      </c>
      <c r="AE367" s="55">
        <f t="shared" si="406"/>
        <v>1.4528421747438661E-7</v>
      </c>
      <c r="AF367" s="55">
        <f t="shared" si="407"/>
        <v>1.5767633130192026E-7</v>
      </c>
      <c r="AG367" s="55">
        <f t="shared" si="408"/>
        <v>8.9062617216650726E-7</v>
      </c>
      <c r="AH367" s="55">
        <f t="shared" si="409"/>
        <v>2.3063752826835167E-7</v>
      </c>
      <c r="AI367" s="55">
        <f t="shared" si="410"/>
        <v>2.2322974015928513E-8</v>
      </c>
      <c r="AJ367" s="55">
        <f t="shared" si="411"/>
        <v>3.5387114146054521E-8</v>
      </c>
      <c r="AK367" s="55">
        <f t="shared" si="412"/>
        <v>3.9429848812961253E-8</v>
      </c>
    </row>
    <row r="368" spans="3:37">
      <c r="C368" s="52">
        <f t="shared" si="382"/>
        <v>0.125</v>
      </c>
      <c r="D368" s="55">
        <f t="shared" si="383"/>
        <v>3.108598783218604E-7</v>
      </c>
      <c r="E368" s="55">
        <f t="shared" si="384"/>
        <v>2.165102152491629E-7</v>
      </c>
      <c r="F368" s="55">
        <f t="shared" si="385"/>
        <v>1.1898835787530662E-7</v>
      </c>
      <c r="G368" s="55">
        <f t="shared" si="386"/>
        <v>1.6960692163330755E-7</v>
      </c>
      <c r="H368" s="55">
        <f t="shared" si="387"/>
        <v>1.7921712115104691E-7</v>
      </c>
      <c r="I368" s="55">
        <f t="shared" si="388"/>
        <v>1.0214747130401531E-6</v>
      </c>
      <c r="J368" s="55">
        <f t="shared" si="389"/>
        <v>2.6830067050120113E-7</v>
      </c>
      <c r="K368" s="55">
        <f t="shared" si="390"/>
        <v>2.658856810227923E-8</v>
      </c>
      <c r="L368" s="55">
        <f t="shared" si="391"/>
        <v>4.1256479111530264E-8</v>
      </c>
      <c r="M368" s="55">
        <f t="shared" si="392"/>
        <v>5.579428918958615E-8</v>
      </c>
      <c r="P368" s="55">
        <f t="shared" si="393"/>
        <v>2.699708512591349E-7</v>
      </c>
      <c r="Q368" s="55">
        <f t="shared" si="394"/>
        <v>9.0412734565243434E-8</v>
      </c>
      <c r="R368" s="55">
        <f t="shared" si="395"/>
        <v>9.4368718738322303E-8</v>
      </c>
      <c r="S368" s="55">
        <f t="shared" si="396"/>
        <v>1.4701080129354791E-7</v>
      </c>
      <c r="T368" s="55">
        <f t="shared" si="397"/>
        <v>1.5521946768780402E-7</v>
      </c>
      <c r="U368" s="55">
        <f t="shared" si="398"/>
        <v>7.9127964984647192E-7</v>
      </c>
      <c r="V368" s="55">
        <f t="shared" si="399"/>
        <v>2.1565356127225638E-7</v>
      </c>
      <c r="W368" s="55">
        <f t="shared" si="400"/>
        <v>2.2032278847484198E-8</v>
      </c>
      <c r="X368" s="55">
        <f t="shared" si="401"/>
        <v>3.6514308821421342E-8</v>
      </c>
      <c r="Y368" s="55">
        <f t="shared" si="402"/>
        <v>5.0570872277167824E-8</v>
      </c>
      <c r="AB368" s="55">
        <f t="shared" si="403"/>
        <v>3.4625504573348453E-7</v>
      </c>
      <c r="AC368" s="55">
        <f t="shared" si="404"/>
        <v>3.3926265787019976E-7</v>
      </c>
      <c r="AD368" s="55">
        <f t="shared" si="405"/>
        <v>1.4360799701229107E-7</v>
      </c>
      <c r="AE368" s="55">
        <f t="shared" si="406"/>
        <v>1.9220304197306696E-7</v>
      </c>
      <c r="AF368" s="55">
        <f t="shared" si="407"/>
        <v>2.0335272868641335E-7</v>
      </c>
      <c r="AG368" s="55">
        <f t="shared" si="408"/>
        <v>1.2508433631668619E-6</v>
      </c>
      <c r="AH368" s="55">
        <f t="shared" si="409"/>
        <v>3.2341708236053849E-7</v>
      </c>
      <c r="AI368" s="55">
        <f t="shared" si="410"/>
        <v>3.1144857357074332E-8</v>
      </c>
      <c r="AJ368" s="55">
        <f t="shared" si="411"/>
        <v>4.5997159090795704E-8</v>
      </c>
      <c r="AK368" s="55">
        <f t="shared" si="412"/>
        <v>6.0871954453079918E-8</v>
      </c>
    </row>
    <row r="369" spans="3:37">
      <c r="C369" s="52">
        <f t="shared" si="382"/>
        <v>0.25</v>
      </c>
      <c r="D369" s="55">
        <f t="shared" si="383"/>
        <v>6.0245651682902987E-7</v>
      </c>
      <c r="E369" s="55">
        <f t="shared" si="384"/>
        <v>4.2605393644284822E-7</v>
      </c>
      <c r="F369" s="55">
        <f t="shared" si="385"/>
        <v>2.3364853270952239E-7</v>
      </c>
      <c r="G369" s="55">
        <f t="shared" si="386"/>
        <v>3.4991183584627885E-7</v>
      </c>
      <c r="H369" s="55">
        <f t="shared" si="387"/>
        <v>3.7003927454252758E-7</v>
      </c>
      <c r="I369" s="55">
        <f t="shared" si="388"/>
        <v>2.5500082388969153E-6</v>
      </c>
      <c r="J369" s="55">
        <f t="shared" si="389"/>
        <v>6.4384840551558718E-7</v>
      </c>
      <c r="K369" s="55">
        <f t="shared" si="390"/>
        <v>7.0134627004323477E-8</v>
      </c>
      <c r="L369" s="55">
        <f t="shared" si="391"/>
        <v>8.9160762923968418E-8</v>
      </c>
      <c r="M369" s="55">
        <f t="shared" si="392"/>
        <v>1.6681221028091352E-7</v>
      </c>
      <c r="P369" s="55">
        <f t="shared" si="393"/>
        <v>4.5919813761157113E-7</v>
      </c>
      <c r="Q369" s="55">
        <f t="shared" si="394"/>
        <v>1.3954033909816382E-7</v>
      </c>
      <c r="R369" s="55">
        <f t="shared" si="395"/>
        <v>1.8375296115093323E-7</v>
      </c>
      <c r="S369" s="55">
        <f t="shared" si="396"/>
        <v>2.6915918069839725E-7</v>
      </c>
      <c r="T369" s="55">
        <f t="shared" si="397"/>
        <v>3.157255988265554E-7</v>
      </c>
      <c r="U369" s="55">
        <f t="shared" si="398"/>
        <v>1.788789460720989E-6</v>
      </c>
      <c r="V369" s="55">
        <f t="shared" si="399"/>
        <v>4.5347769357591713E-7</v>
      </c>
      <c r="W369" s="55">
        <f t="shared" si="400"/>
        <v>6.1066936013673725E-8</v>
      </c>
      <c r="X369" s="55">
        <f t="shared" si="401"/>
        <v>8.0408372163093852E-8</v>
      </c>
      <c r="Y369" s="55">
        <f t="shared" si="402"/>
        <v>1.4499933865208855E-7</v>
      </c>
      <c r="AB369" s="55">
        <f t="shared" si="403"/>
        <v>7.6165778714848024E-7</v>
      </c>
      <c r="AC369" s="55">
        <f t="shared" si="404"/>
        <v>7.2226647292225623E-7</v>
      </c>
      <c r="AD369" s="55">
        <f t="shared" si="405"/>
        <v>2.8354410426811168E-7</v>
      </c>
      <c r="AE369" s="55">
        <f t="shared" si="406"/>
        <v>4.3062718573351713E-7</v>
      </c>
      <c r="AF369" s="55">
        <f t="shared" si="407"/>
        <v>4.2399811757684281E-7</v>
      </c>
      <c r="AG369" s="55">
        <f t="shared" si="408"/>
        <v>3.3143561451993547E-6</v>
      </c>
      <c r="AH369" s="55">
        <f t="shared" si="409"/>
        <v>8.2716505741533327E-7</v>
      </c>
      <c r="AI369" s="55">
        <f t="shared" si="410"/>
        <v>7.9202317994973322E-8</v>
      </c>
      <c r="AJ369" s="55">
        <f t="shared" si="411"/>
        <v>9.7924606505036683E-8</v>
      </c>
      <c r="AK369" s="55">
        <f t="shared" si="412"/>
        <v>1.8920443617211259E-7</v>
      </c>
    </row>
    <row r="370" spans="3:37">
      <c r="C370" s="52">
        <f t="shared" si="382"/>
        <v>0.375</v>
      </c>
      <c r="D370" s="55">
        <f t="shared" si="383"/>
        <v>8.2214837584404416E-7</v>
      </c>
      <c r="E370" s="55">
        <f t="shared" si="384"/>
        <v>5.9298286715905106E-7</v>
      </c>
      <c r="F370" s="55">
        <f t="shared" si="385"/>
        <v>3.3307512691238087E-7</v>
      </c>
      <c r="G370" s="55">
        <f t="shared" si="386"/>
        <v>5.2424373135650634E-7</v>
      </c>
      <c r="H370" s="55">
        <f t="shared" si="387"/>
        <v>5.5830490793479639E-7</v>
      </c>
      <c r="I370" s="55">
        <f t="shared" si="388"/>
        <v>4.2059594972089317E-6</v>
      </c>
      <c r="J370" s="55">
        <f t="shared" si="389"/>
        <v>1.0462405967301247E-6</v>
      </c>
      <c r="K370" s="55">
        <f t="shared" si="390"/>
        <v>1.16072224944505E-7</v>
      </c>
      <c r="L370" s="55">
        <f t="shared" si="391"/>
        <v>1.3698928968522445E-7</v>
      </c>
      <c r="M370" s="55">
        <f t="shared" si="392"/>
        <v>2.856575140747999E-7</v>
      </c>
      <c r="P370" s="55">
        <f t="shared" si="393"/>
        <v>5.915492451408334E-7</v>
      </c>
      <c r="Q370" s="55">
        <f t="shared" si="394"/>
        <v>1.8011933893457257E-7</v>
      </c>
      <c r="R370" s="55">
        <f t="shared" si="395"/>
        <v>2.6214301066160119E-7</v>
      </c>
      <c r="S370" s="55">
        <f t="shared" si="396"/>
        <v>3.7485252340147476E-7</v>
      </c>
      <c r="T370" s="55">
        <f t="shared" si="397"/>
        <v>4.7044364104396418E-7</v>
      </c>
      <c r="U370" s="55">
        <f t="shared" si="398"/>
        <v>2.7894232077214314E-6</v>
      </c>
      <c r="V370" s="55">
        <f t="shared" si="399"/>
        <v>7.0406719579084784E-7</v>
      </c>
      <c r="W370" s="55">
        <f t="shared" si="400"/>
        <v>1.0260864267686298E-7</v>
      </c>
      <c r="X370" s="55">
        <f t="shared" si="401"/>
        <v>1.24573656520576E-7</v>
      </c>
      <c r="Y370" s="55">
        <f t="shared" si="402"/>
        <v>2.4464932123378632E-7</v>
      </c>
      <c r="AB370" s="55">
        <f t="shared" si="403"/>
        <v>1.149518902320111E-6</v>
      </c>
      <c r="AC370" s="55">
        <f t="shared" si="404"/>
        <v>1.0647084494301451E-6</v>
      </c>
      <c r="AD370" s="55">
        <f t="shared" si="405"/>
        <v>4.0400724316315981E-7</v>
      </c>
      <c r="AE370" s="55">
        <f t="shared" si="406"/>
        <v>6.7336603055773477E-7</v>
      </c>
      <c r="AF370" s="55">
        <f t="shared" si="407"/>
        <v>6.4406418680682197E-7</v>
      </c>
      <c r="AG370" s="55">
        <f t="shared" si="408"/>
        <v>5.6423213323163448E-6</v>
      </c>
      <c r="AH370" s="55">
        <f t="shared" si="409"/>
        <v>1.3457239125903983E-6</v>
      </c>
      <c r="AI370" s="55">
        <f t="shared" si="410"/>
        <v>1.2953580721214717E-7</v>
      </c>
      <c r="AJ370" s="55">
        <f t="shared" si="411"/>
        <v>1.4946186145179964E-7</v>
      </c>
      <c r="AK370" s="55">
        <f t="shared" si="412"/>
        <v>3.3043440877966379E-7</v>
      </c>
    </row>
    <row r="371" spans="3:37">
      <c r="C371" s="52">
        <f t="shared" si="382"/>
        <v>0.5</v>
      </c>
      <c r="D371" s="55">
        <f t="shared" si="383"/>
        <v>9.833297384549783E-7</v>
      </c>
      <c r="E371" s="55">
        <f t="shared" si="384"/>
        <v>7.254566283688768E-7</v>
      </c>
      <c r="F371" s="55">
        <f t="shared" si="385"/>
        <v>4.2193791095617533E-7</v>
      </c>
      <c r="G371" s="55">
        <f t="shared" si="386"/>
        <v>6.9646428216717217E-7</v>
      </c>
      <c r="H371" s="55">
        <f t="shared" si="387"/>
        <v>7.4899157856074989E-7</v>
      </c>
      <c r="I371" s="55">
        <f t="shared" si="388"/>
        <v>5.9352308887653974E-6</v>
      </c>
      <c r="J371" s="55">
        <f t="shared" si="389"/>
        <v>1.467074238426115E-6</v>
      </c>
      <c r="K371" s="55">
        <f t="shared" si="390"/>
        <v>1.6261680142075057E-7</v>
      </c>
      <c r="L371" s="55">
        <f t="shared" si="391"/>
        <v>1.8517549505381336E-7</v>
      </c>
      <c r="M371" s="55">
        <f t="shared" si="392"/>
        <v>4.0547165784540148E-7</v>
      </c>
      <c r="P371" s="55">
        <f t="shared" si="393"/>
        <v>6.8816656400536826E-7</v>
      </c>
      <c r="Q371" s="55">
        <f t="shared" si="394"/>
        <v>2.2179060080002244E-7</v>
      </c>
      <c r="R371" s="55">
        <f t="shared" si="395"/>
        <v>3.335407675261625E-7</v>
      </c>
      <c r="S371" s="55">
        <f t="shared" si="396"/>
        <v>4.7287285584627571E-7</v>
      </c>
      <c r="T371" s="55">
        <f t="shared" si="397"/>
        <v>6.2354098324701022E-7</v>
      </c>
      <c r="U371" s="55">
        <f t="shared" si="398"/>
        <v>3.7811694381135454E-6</v>
      </c>
      <c r="V371" s="55">
        <f t="shared" si="399"/>
        <v>9.8843091552371258E-7</v>
      </c>
      <c r="W371" s="55">
        <f t="shared" si="400"/>
        <v>1.4472720362180812E-7</v>
      </c>
      <c r="X371" s="55">
        <f t="shared" si="401"/>
        <v>1.6923669493438393E-7</v>
      </c>
      <c r="Y371" s="55">
        <f t="shared" si="402"/>
        <v>3.4400073982743731E-7</v>
      </c>
      <c r="AB371" s="55">
        <f t="shared" si="403"/>
        <v>1.4790694441176919E-6</v>
      </c>
      <c r="AC371" s="55">
        <f t="shared" si="404"/>
        <v>1.3510584499252213E-6</v>
      </c>
      <c r="AD371" s="55">
        <f t="shared" si="405"/>
        <v>5.1033505438618679E-7</v>
      </c>
      <c r="AE371" s="55">
        <f t="shared" si="406"/>
        <v>9.1919457872155301E-7</v>
      </c>
      <c r="AF371" s="55">
        <f t="shared" si="407"/>
        <v>8.7045593374834322E-7</v>
      </c>
      <c r="AG371" s="55">
        <f t="shared" si="408"/>
        <v>8.1363361283663359E-6</v>
      </c>
      <c r="AH371" s="55">
        <f t="shared" si="409"/>
        <v>1.858144257188987E-6</v>
      </c>
      <c r="AI371" s="55">
        <f t="shared" si="410"/>
        <v>1.8050639921969322E-7</v>
      </c>
      <c r="AJ371" s="55">
        <f t="shared" si="411"/>
        <v>2.0122964952531396E-7</v>
      </c>
      <c r="AK371" s="55">
        <f t="shared" si="412"/>
        <v>4.7640109872858049E-7</v>
      </c>
    </row>
    <row r="372" spans="3:37">
      <c r="C372" s="52">
        <f t="shared" si="382"/>
        <v>0.625</v>
      </c>
      <c r="D372" s="55">
        <f t="shared" si="383"/>
        <v>1.0978225570209955E-6</v>
      </c>
      <c r="E372" s="55">
        <f t="shared" si="384"/>
        <v>8.303993400896693E-7</v>
      </c>
      <c r="F372" s="55">
        <f t="shared" si="385"/>
        <v>5.0246454604711069E-7</v>
      </c>
      <c r="G372" s="55">
        <f t="shared" si="386"/>
        <v>8.6712989054494768E-7</v>
      </c>
      <c r="H372" s="55">
        <f t="shared" si="387"/>
        <v>9.4280542228021266E-7</v>
      </c>
      <c r="I372" s="55">
        <f t="shared" si="388"/>
        <v>7.7199293845442808E-6</v>
      </c>
      <c r="J372" s="55">
        <f t="shared" si="389"/>
        <v>1.9026610405072678E-6</v>
      </c>
      <c r="K372" s="55">
        <f t="shared" si="390"/>
        <v>2.096469607258474E-7</v>
      </c>
      <c r="L372" s="55">
        <f t="shared" si="391"/>
        <v>2.3382370195687395E-7</v>
      </c>
      <c r="M372" s="55">
        <f t="shared" si="392"/>
        <v>5.2623311181545787E-7</v>
      </c>
      <c r="P372" s="55">
        <f t="shared" si="393"/>
        <v>7.5626214933368152E-7</v>
      </c>
      <c r="Q372" s="55">
        <f t="shared" si="394"/>
        <v>2.6487270111965046E-7</v>
      </c>
      <c r="R372" s="55">
        <f t="shared" si="395"/>
        <v>3.994718351326101E-7</v>
      </c>
      <c r="S372" s="55">
        <f t="shared" si="396"/>
        <v>5.6494159691890242E-7</v>
      </c>
      <c r="T372" s="55">
        <f t="shared" si="397"/>
        <v>7.7544111313883386E-7</v>
      </c>
      <c r="U372" s="55">
        <f t="shared" si="398"/>
        <v>4.7614359595532315E-6</v>
      </c>
      <c r="V372" s="55">
        <f t="shared" si="399"/>
        <v>1.3164196662172423E-6</v>
      </c>
      <c r="W372" s="55">
        <f t="shared" si="400"/>
        <v>1.8730724799215798E-7</v>
      </c>
      <c r="X372" s="55">
        <f t="shared" si="401"/>
        <v>2.1451996126212844E-7</v>
      </c>
      <c r="Y372" s="55">
        <f t="shared" si="402"/>
        <v>4.4288431931481896E-7</v>
      </c>
      <c r="AB372" s="55">
        <f t="shared" si="403"/>
        <v>1.7330969099330175E-6</v>
      </c>
      <c r="AC372" s="55">
        <f t="shared" si="404"/>
        <v>1.574359105648036E-6</v>
      </c>
      <c r="AD372" s="55">
        <f t="shared" si="405"/>
        <v>6.0545725696160995E-7</v>
      </c>
      <c r="AE372" s="55">
        <f t="shared" si="406"/>
        <v>1.1674948895570521E-6</v>
      </c>
      <c r="AF372" s="55">
        <f t="shared" si="407"/>
        <v>1.1050183477339394E-6</v>
      </c>
      <c r="AG372" s="55">
        <f t="shared" si="408"/>
        <v>1.0758328450934351E-5</v>
      </c>
      <c r="AH372" s="55">
        <f t="shared" si="409"/>
        <v>2.3623486184769966E-6</v>
      </c>
      <c r="AI372" s="55">
        <f t="shared" si="410"/>
        <v>2.31986673459537E-7</v>
      </c>
      <c r="AJ372" s="55">
        <f t="shared" si="411"/>
        <v>2.5329520955421552E-7</v>
      </c>
      <c r="AK372" s="55">
        <f t="shared" si="412"/>
        <v>6.2699924563349902E-7</v>
      </c>
    </row>
    <row r="373" spans="3:37">
      <c r="C373" s="52">
        <f t="shared" si="382"/>
        <v>0.75</v>
      </c>
      <c r="D373" s="55">
        <f t="shared" si="383"/>
        <v>1.1772017584726045E-6</v>
      </c>
      <c r="E373" s="55">
        <f t="shared" si="384"/>
        <v>9.1466692958046321E-7</v>
      </c>
      <c r="F373" s="55">
        <f t="shared" si="385"/>
        <v>5.7664587829913317E-7</v>
      </c>
      <c r="G373" s="55">
        <f t="shared" si="386"/>
        <v>1.0365205007547868E-6</v>
      </c>
      <c r="H373" s="55">
        <f t="shared" si="387"/>
        <v>1.1398473156445879E-6</v>
      </c>
      <c r="I373" s="55">
        <f t="shared" si="388"/>
        <v>9.5488171512544521E-6</v>
      </c>
      <c r="J373" s="55">
        <f t="shared" si="389"/>
        <v>2.3493127128772924E-6</v>
      </c>
      <c r="K373" s="55">
        <f t="shared" si="390"/>
        <v>2.5704130715258267E-7</v>
      </c>
      <c r="L373" s="55">
        <f t="shared" si="391"/>
        <v>2.8294881366971169E-7</v>
      </c>
      <c r="M373" s="55">
        <f t="shared" si="392"/>
        <v>6.4792034620770866E-7</v>
      </c>
      <c r="P373" s="55">
        <f t="shared" si="393"/>
        <v>8.0291347383594871E-7</v>
      </c>
      <c r="Q373" s="55">
        <f t="shared" si="394"/>
        <v>3.0941115081133332E-7</v>
      </c>
      <c r="R373" s="55">
        <f t="shared" si="395"/>
        <v>4.6119976257986569E-7</v>
      </c>
      <c r="S373" s="55">
        <f t="shared" si="396"/>
        <v>6.5239512317491758E-7</v>
      </c>
      <c r="T373" s="55">
        <f t="shared" si="397"/>
        <v>9.2636275598690904E-7</v>
      </c>
      <c r="U373" s="55">
        <f t="shared" si="398"/>
        <v>5.7298524588484722E-6</v>
      </c>
      <c r="V373" s="55">
        <f t="shared" si="399"/>
        <v>1.6894407069346843E-6</v>
      </c>
      <c r="W373" s="55">
        <f t="shared" si="400"/>
        <v>2.3023340493156141E-7</v>
      </c>
      <c r="X373" s="55">
        <f t="shared" si="401"/>
        <v>2.6043303546199174E-7</v>
      </c>
      <c r="Y373" s="55">
        <f t="shared" si="402"/>
        <v>5.4113878182738852E-7</v>
      </c>
      <c r="AB373" s="55">
        <f t="shared" si="403"/>
        <v>1.9088000199277954E-6</v>
      </c>
      <c r="AC373" s="55">
        <f t="shared" si="404"/>
        <v>1.7368199688351116E-6</v>
      </c>
      <c r="AD373" s="55">
        <f t="shared" si="405"/>
        <v>6.9209199401839965E-7</v>
      </c>
      <c r="AE373" s="55">
        <f t="shared" si="406"/>
        <v>1.4176490223963118E-6</v>
      </c>
      <c r="AF373" s="55">
        <f t="shared" si="407"/>
        <v>1.3480149986682586E-6</v>
      </c>
      <c r="AG373" s="55">
        <f t="shared" si="408"/>
        <v>1.3480247464702067E-5</v>
      </c>
      <c r="AH373" s="55">
        <f t="shared" si="409"/>
        <v>2.8575613888109604E-6</v>
      </c>
      <c r="AI373" s="55">
        <f t="shared" si="410"/>
        <v>2.8384920937360414E-7</v>
      </c>
      <c r="AJ373" s="55">
        <f t="shared" si="411"/>
        <v>3.0566814708545224E-7</v>
      </c>
      <c r="AK373" s="55">
        <f t="shared" si="412"/>
        <v>7.8212358910905614E-7</v>
      </c>
    </row>
    <row r="374" spans="3:37">
      <c r="C374" s="52">
        <f t="shared" si="382"/>
        <v>0.875</v>
      </c>
      <c r="D374" s="55">
        <f t="shared" si="383"/>
        <v>1.2327952443116615E-6</v>
      </c>
      <c r="E374" s="55">
        <f t="shared" si="384"/>
        <v>9.8504713134198369E-7</v>
      </c>
      <c r="F374" s="55">
        <f t="shared" si="385"/>
        <v>6.4623593873392989E-7</v>
      </c>
      <c r="G374" s="55">
        <f t="shared" si="386"/>
        <v>1.2046395990599268E-6</v>
      </c>
      <c r="H374" s="55">
        <f t="shared" si="387"/>
        <v>1.3396128758968585E-6</v>
      </c>
      <c r="I374" s="55">
        <f t="shared" si="388"/>
        <v>1.1417311551335678E-5</v>
      </c>
      <c r="J374" s="55">
        <f t="shared" si="389"/>
        <v>2.8033409654398978E-6</v>
      </c>
      <c r="K374" s="55">
        <f t="shared" si="390"/>
        <v>3.0467844499374352E-7</v>
      </c>
      <c r="L374" s="55">
        <f t="shared" si="391"/>
        <v>3.3247631381579897E-7</v>
      </c>
      <c r="M374" s="55">
        <f t="shared" si="392"/>
        <v>7.7051183124489385E-7</v>
      </c>
      <c r="P374" s="55">
        <f t="shared" si="393"/>
        <v>8.3506342780401559E-7</v>
      </c>
      <c r="Q374" s="55">
        <f t="shared" si="394"/>
        <v>3.5517839528568747E-7</v>
      </c>
      <c r="R374" s="55">
        <f t="shared" si="395"/>
        <v>5.1972604467777978E-7</v>
      </c>
      <c r="S374" s="55">
        <f t="shared" si="396"/>
        <v>7.3618476883934353E-7</v>
      </c>
      <c r="T374" s="55">
        <f t="shared" si="397"/>
        <v>1.0763198746230426E-6</v>
      </c>
      <c r="U374" s="55">
        <f t="shared" si="398"/>
        <v>6.6882705019593381E-6</v>
      </c>
      <c r="V374" s="55">
        <f t="shared" si="399"/>
        <v>2.1004577423598021E-6</v>
      </c>
      <c r="W374" s="55">
        <f t="shared" si="400"/>
        <v>2.7339030358366719E-7</v>
      </c>
      <c r="X374" s="55">
        <f t="shared" si="401"/>
        <v>3.0687260359272773E-7</v>
      </c>
      <c r="Y374" s="55">
        <f t="shared" si="402"/>
        <v>6.386108467462829E-7</v>
      </c>
      <c r="AB374" s="55">
        <f t="shared" si="403"/>
        <v>2.017788717033645E-6</v>
      </c>
      <c r="AC374" s="55">
        <f t="shared" si="404"/>
        <v>1.8498175127189415E-6</v>
      </c>
      <c r="AD374" s="55">
        <f t="shared" si="405"/>
        <v>7.7274583279007904E-7</v>
      </c>
      <c r="AE374" s="55">
        <f t="shared" si="406"/>
        <v>1.6690390365714116E-6</v>
      </c>
      <c r="AF374" s="55">
        <f t="shared" si="407"/>
        <v>1.5981280370280628E-6</v>
      </c>
      <c r="AG374" s="55">
        <f t="shared" si="408"/>
        <v>1.6284063581447814E-5</v>
      </c>
      <c r="AH374" s="55">
        <f t="shared" si="409"/>
        <v>3.3443088256380454E-6</v>
      </c>
      <c r="AI374" s="55">
        <f t="shared" si="410"/>
        <v>3.3596658640382017E-7</v>
      </c>
      <c r="AJ374" s="55">
        <f t="shared" si="411"/>
        <v>3.583004343842843E-7</v>
      </c>
      <c r="AK374" s="55">
        <f t="shared" si="412"/>
        <v>9.4166886876988821E-7</v>
      </c>
    </row>
    <row r="375" spans="3:37">
      <c r="C375" s="52">
        <f t="shared" si="382"/>
        <v>1</v>
      </c>
      <c r="D375" s="55">
        <f t="shared" si="383"/>
        <v>1.275683890611369E-6</v>
      </c>
      <c r="E375" s="55">
        <f t="shared" si="384"/>
        <v>1.0482594871166465E-6</v>
      </c>
      <c r="F375" s="55">
        <f t="shared" si="385"/>
        <v>7.1275194328092867E-7</v>
      </c>
      <c r="G375" s="55">
        <f t="shared" si="386"/>
        <v>1.371214213721886E-6</v>
      </c>
      <c r="H375" s="55">
        <f t="shared" si="387"/>
        <v>1.5409924609715857E-6</v>
      </c>
      <c r="I375" s="55">
        <f t="shared" si="388"/>
        <v>1.3327485142958631E-5</v>
      </c>
      <c r="J375" s="55">
        <f t="shared" si="389"/>
        <v>3.2610575080987941E-6</v>
      </c>
      <c r="K375" s="55">
        <f t="shared" si="390"/>
        <v>3.5243697854211723E-7</v>
      </c>
      <c r="L375" s="55">
        <f t="shared" si="391"/>
        <v>3.8224226636677482E-7</v>
      </c>
      <c r="M375" s="55">
        <f t="shared" si="392"/>
        <v>8.9398603714975309E-7</v>
      </c>
      <c r="P375" s="55">
        <f t="shared" si="393"/>
        <v>8.5952031911139828E-7</v>
      </c>
      <c r="Q375" s="55">
        <f t="shared" si="394"/>
        <v>4.0167381444606908E-7</v>
      </c>
      <c r="R375" s="55">
        <f t="shared" si="395"/>
        <v>5.7579012194713182E-7</v>
      </c>
      <c r="S375" s="55">
        <f t="shared" si="396"/>
        <v>8.1687682580666226E-7</v>
      </c>
      <c r="T375" s="55">
        <f t="shared" si="397"/>
        <v>1.2251216694433731E-6</v>
      </c>
      <c r="U375" s="55">
        <f t="shared" si="398"/>
        <v>7.640763533997983E-6</v>
      </c>
      <c r="V375" s="55">
        <f t="shared" si="399"/>
        <v>2.533990922796876E-6</v>
      </c>
      <c r="W375" s="55">
        <f t="shared" si="400"/>
        <v>3.1666257309212414E-7</v>
      </c>
      <c r="X375" s="55">
        <f t="shared" si="401"/>
        <v>3.5362245781366184E-7</v>
      </c>
      <c r="Y375" s="55">
        <f t="shared" si="402"/>
        <v>7.3515523070231883E-7</v>
      </c>
      <c r="AB375" s="55">
        <f t="shared" si="403"/>
        <v>2.086084166952097E-6</v>
      </c>
      <c r="AC375" s="55">
        <f t="shared" si="404"/>
        <v>1.9338951315279904E-6</v>
      </c>
      <c r="AD375" s="55">
        <f t="shared" si="405"/>
        <v>8.4971376461472468E-7</v>
      </c>
      <c r="AE375" s="55">
        <f t="shared" si="406"/>
        <v>1.9210469914144314E-6</v>
      </c>
      <c r="AF375" s="55">
        <f t="shared" si="407"/>
        <v>1.8524581938622282E-6</v>
      </c>
      <c r="AG375" s="55">
        <f t="shared" si="408"/>
        <v>1.9161768460046578E-5</v>
      </c>
      <c r="AH375" s="55">
        <f t="shared" si="409"/>
        <v>3.8244190514960546E-6</v>
      </c>
      <c r="AI375" s="55">
        <f t="shared" si="410"/>
        <v>3.8821138399211063E-7</v>
      </c>
      <c r="AJ375" s="55">
        <f t="shared" si="411"/>
        <v>4.1108641043428397E-7</v>
      </c>
      <c r="AK375" s="55">
        <f t="shared" si="412"/>
        <v>1.1055298242306312E-6</v>
      </c>
    </row>
    <row r="376" spans="3:37">
      <c r="C376" s="52">
        <f t="shared" si="382"/>
        <v>1.125</v>
      </c>
      <c r="D376" s="55">
        <f t="shared" si="383"/>
        <v>1.3140571843177169E-6</v>
      </c>
      <c r="E376" s="55">
        <f t="shared" si="384"/>
        <v>1.1093160288300036E-6</v>
      </c>
      <c r="F376" s="55">
        <f t="shared" si="385"/>
        <v>7.7721449270723884E-7</v>
      </c>
      <c r="G376" s="55">
        <f t="shared" si="386"/>
        <v>1.5358108454642258E-6</v>
      </c>
      <c r="H376" s="55">
        <f t="shared" si="387"/>
        <v>1.7426968047445436E-6</v>
      </c>
      <c r="I376" s="55">
        <f t="shared" si="388"/>
        <v>1.5284189131525411E-5</v>
      </c>
      <c r="J376" s="55">
        <f t="shared" si="389"/>
        <v>3.7196141732104436E-6</v>
      </c>
      <c r="K376" s="55">
        <f t="shared" si="390"/>
        <v>4.0020463553682373E-7</v>
      </c>
      <c r="L376" s="55">
        <f t="shared" si="391"/>
        <v>4.3206016371942317E-7</v>
      </c>
      <c r="M376" s="55">
        <f t="shared" si="392"/>
        <v>1.0183214341450255E-6</v>
      </c>
      <c r="P376" s="55">
        <f t="shared" si="393"/>
        <v>8.8132491871387895E-7</v>
      </c>
      <c r="Q376" s="55">
        <f t="shared" si="394"/>
        <v>4.4837232753021013E-7</v>
      </c>
      <c r="R376" s="55">
        <f t="shared" si="395"/>
        <v>6.2981676084827196E-7</v>
      </c>
      <c r="S376" s="55">
        <f t="shared" si="396"/>
        <v>8.9470527443584711E-7</v>
      </c>
      <c r="T376" s="55">
        <f t="shared" si="397"/>
        <v>1.3724746558837218E-6</v>
      </c>
      <c r="U376" s="55">
        <f t="shared" si="398"/>
        <v>8.5919014467520215E-6</v>
      </c>
      <c r="V376" s="55">
        <f t="shared" si="399"/>
        <v>2.9737615338292016E-6</v>
      </c>
      <c r="W376" s="55">
        <f t="shared" si="400"/>
        <v>3.5994326279691454E-7</v>
      </c>
      <c r="X376" s="55">
        <f t="shared" si="401"/>
        <v>4.0044774663244371E-7</v>
      </c>
      <c r="Y376" s="55">
        <f t="shared" si="402"/>
        <v>8.3063464757599272E-7</v>
      </c>
      <c r="AB376" s="55">
        <f t="shared" si="403"/>
        <v>2.141026154762312E-6</v>
      </c>
      <c r="AC376" s="55">
        <f t="shared" si="404"/>
        <v>2.0094393828390184E-6</v>
      </c>
      <c r="AD376" s="55">
        <f t="shared" si="405"/>
        <v>9.2461453592222004E-7</v>
      </c>
      <c r="AE376" s="55">
        <f t="shared" si="406"/>
        <v>2.1730028614932441E-6</v>
      </c>
      <c r="AF376" s="55">
        <f t="shared" si="407"/>
        <v>2.1077932690842256E-6</v>
      </c>
      <c r="AG376" s="55">
        <f t="shared" si="408"/>
        <v>2.2112320073540434E-5</v>
      </c>
      <c r="AH376" s="55">
        <f t="shared" si="409"/>
        <v>4.2999916114677821E-6</v>
      </c>
      <c r="AI376" s="55">
        <f t="shared" si="410"/>
        <v>4.4046600827673318E-7</v>
      </c>
      <c r="AJ376" s="55">
        <f t="shared" si="411"/>
        <v>4.6389821935545347E-7</v>
      </c>
      <c r="AK376" s="55">
        <f t="shared" si="412"/>
        <v>1.2736011951059214E-6</v>
      </c>
    </row>
    <row r="377" spans="3:37">
      <c r="C377" s="52">
        <f t="shared" si="382"/>
        <v>1.325</v>
      </c>
      <c r="D377" s="55">
        <f t="shared" si="383"/>
        <v>1.3717845645527128E-6</v>
      </c>
      <c r="E377" s="55">
        <f t="shared" si="384"/>
        <v>1.2060538235427923E-6</v>
      </c>
      <c r="F377" s="55">
        <f t="shared" si="385"/>
        <v>8.7682444814739281E-7</v>
      </c>
      <c r="G377" s="55">
        <f t="shared" si="386"/>
        <v>1.7940781816449117E-6</v>
      </c>
      <c r="H377" s="55">
        <f t="shared" si="387"/>
        <v>2.0640635946949085E-6</v>
      </c>
      <c r="I377" s="55">
        <f t="shared" si="388"/>
        <v>1.8514122297594187E-5</v>
      </c>
      <c r="J377" s="55">
        <f t="shared" si="389"/>
        <v>4.4524425026236968E-6</v>
      </c>
      <c r="K377" s="55">
        <f t="shared" si="390"/>
        <v>4.7640944081662753E-7</v>
      </c>
      <c r="L377" s="55">
        <f t="shared" si="391"/>
        <v>5.116096971511034E-7</v>
      </c>
      <c r="M377" s="55">
        <f t="shared" si="392"/>
        <v>1.2189911302878088E-6</v>
      </c>
      <c r="P377" s="55">
        <f t="shared" si="393"/>
        <v>9.1421863452919793E-7</v>
      </c>
      <c r="Q377" s="55">
        <f t="shared" si="394"/>
        <v>5.2307150494932212E-7</v>
      </c>
      <c r="R377" s="55">
        <f t="shared" si="395"/>
        <v>7.123530271543417E-7</v>
      </c>
      <c r="S377" s="55">
        <f t="shared" si="396"/>
        <v>1.013491094568624E-6</v>
      </c>
      <c r="T377" s="55">
        <f t="shared" si="397"/>
        <v>1.6046704023307453E-6</v>
      </c>
      <c r="U377" s="55">
        <f t="shared" si="398"/>
        <v>1.0117018460456288E-5</v>
      </c>
      <c r="V377" s="55">
        <f t="shared" si="399"/>
        <v>3.6763923816065754E-6</v>
      </c>
      <c r="W377" s="55">
        <f t="shared" si="400"/>
        <v>4.2897746404529411E-7</v>
      </c>
      <c r="X377" s="55">
        <f t="shared" si="401"/>
        <v>4.7524653098144494E-7</v>
      </c>
      <c r="Y377" s="55">
        <f t="shared" si="402"/>
        <v>9.8084214256514798E-7</v>
      </c>
      <c r="AB377" s="55">
        <f t="shared" si="403"/>
        <v>2.2235871994169846E-6</v>
      </c>
      <c r="AC377" s="55">
        <f t="shared" si="404"/>
        <v>2.1289194007750069E-6</v>
      </c>
      <c r="AD377" s="55">
        <f t="shared" si="405"/>
        <v>1.0413258526670332E-6</v>
      </c>
      <c r="AE377" s="55">
        <f t="shared" si="406"/>
        <v>2.5739585833555019E-6</v>
      </c>
      <c r="AF377" s="55">
        <f t="shared" si="407"/>
        <v>2.5144232452619512E-6</v>
      </c>
      <c r="AG377" s="55">
        <f t="shared" si="408"/>
        <v>2.6982586045184712E-5</v>
      </c>
      <c r="AH377" s="55">
        <f t="shared" si="409"/>
        <v>5.0534131256204455E-6</v>
      </c>
      <c r="AI377" s="55">
        <f t="shared" si="410"/>
        <v>5.2384141758796111E-7</v>
      </c>
      <c r="AJ377" s="55">
        <f t="shared" si="411"/>
        <v>5.4821410214817435E-7</v>
      </c>
      <c r="AK377" s="55">
        <f t="shared" si="412"/>
        <v>1.5509884284866213E-6</v>
      </c>
    </row>
    <row r="378" spans="3:37">
      <c r="C378" s="52">
        <f t="shared" si="382"/>
        <v>1.5249999999999999</v>
      </c>
      <c r="D378" s="55">
        <f t="shared" si="383"/>
        <v>1.4251612372107372E-6</v>
      </c>
      <c r="E378" s="55">
        <f t="shared" si="384"/>
        <v>1.3017321836445892E-6</v>
      </c>
      <c r="F378" s="55">
        <f t="shared" si="385"/>
        <v>9.7223558429249943E-7</v>
      </c>
      <c r="G378" s="55">
        <f t="shared" si="386"/>
        <v>2.0451397224422207E-6</v>
      </c>
      <c r="H378" s="55">
        <f t="shared" si="387"/>
        <v>2.3821846344803776E-6</v>
      </c>
      <c r="I378" s="55">
        <f t="shared" si="388"/>
        <v>2.1862054548859101E-5</v>
      </c>
      <c r="J378" s="55">
        <f t="shared" si="389"/>
        <v>5.183214441951727E-6</v>
      </c>
      <c r="K378" s="55">
        <f t="shared" si="390"/>
        <v>5.5208112515649729E-7</v>
      </c>
      <c r="L378" s="55">
        <f t="shared" si="391"/>
        <v>5.907798228720671E-7</v>
      </c>
      <c r="M378" s="55">
        <f t="shared" si="392"/>
        <v>1.4217221734246063E-6</v>
      </c>
      <c r="P378" s="55">
        <f t="shared" si="393"/>
        <v>9.4475552320210276E-7</v>
      </c>
      <c r="Q378" s="55">
        <f t="shared" si="394"/>
        <v>5.9772528294563153E-7</v>
      </c>
      <c r="R378" s="55">
        <f t="shared" si="395"/>
        <v>7.9024297385803527E-7</v>
      </c>
      <c r="S378" s="55">
        <f t="shared" si="396"/>
        <v>1.1254499715726529E-6</v>
      </c>
      <c r="T378" s="55">
        <f t="shared" si="397"/>
        <v>1.8319989104974316E-6</v>
      </c>
      <c r="U378" s="55">
        <f t="shared" si="398"/>
        <v>1.1650055012136595E-5</v>
      </c>
      <c r="V378" s="55">
        <f t="shared" si="399"/>
        <v>4.3766334730846172E-6</v>
      </c>
      <c r="W378" s="55">
        <f t="shared" si="400"/>
        <v>4.9749918545531389E-7</v>
      </c>
      <c r="X378" s="55">
        <f t="shared" si="401"/>
        <v>5.4975459762906888E-7</v>
      </c>
      <c r="Y378" s="55">
        <f t="shared" si="402"/>
        <v>1.1275106818303918E-6</v>
      </c>
      <c r="AB378" s="55">
        <f t="shared" si="403"/>
        <v>2.2998036560601284E-6</v>
      </c>
      <c r="AC378" s="55">
        <f t="shared" si="404"/>
        <v>2.2468527742908055E-6</v>
      </c>
      <c r="AD378" s="55">
        <f t="shared" si="405"/>
        <v>1.1543420352928566E-6</v>
      </c>
      <c r="AE378" s="55">
        <f t="shared" si="406"/>
        <v>2.969730803220006E-6</v>
      </c>
      <c r="AF378" s="55">
        <f t="shared" si="407"/>
        <v>2.9165076828102536E-6</v>
      </c>
      <c r="AG378" s="55">
        <f t="shared" si="408"/>
        <v>3.2030532439425648E-5</v>
      </c>
      <c r="AH378" s="55">
        <f t="shared" si="409"/>
        <v>5.7979203926047987E-6</v>
      </c>
      <c r="AI378" s="55">
        <f t="shared" si="410"/>
        <v>6.0666306485768079E-7</v>
      </c>
      <c r="AJ378" s="55">
        <f t="shared" si="411"/>
        <v>6.3209356162778534E-7</v>
      </c>
      <c r="AK378" s="55">
        <f t="shared" si="412"/>
        <v>1.8384537122035817E-6</v>
      </c>
    </row>
    <row r="379" spans="3:37">
      <c r="C379" s="52">
        <f t="shared" si="382"/>
        <v>1.7249999999999999</v>
      </c>
      <c r="D379" s="55">
        <f t="shared" si="383"/>
        <v>1.4743895856166517E-6</v>
      </c>
      <c r="E379" s="55">
        <f t="shared" si="384"/>
        <v>1.3964799055557105E-6</v>
      </c>
      <c r="F379" s="55">
        <f t="shared" si="385"/>
        <v>1.063627529775502E-6</v>
      </c>
      <c r="G379" s="55">
        <f t="shared" si="386"/>
        <v>2.2879353496592495E-6</v>
      </c>
      <c r="H379" s="55">
        <f t="shared" si="387"/>
        <v>2.6952666036486451E-6</v>
      </c>
      <c r="I379" s="55">
        <f t="shared" si="388"/>
        <v>2.5322937796113906E-5</v>
      </c>
      <c r="J379" s="55">
        <f t="shared" si="389"/>
        <v>5.9107966867126506E-6</v>
      </c>
      <c r="K379" s="55">
        <f t="shared" si="390"/>
        <v>6.2692531323577396E-7</v>
      </c>
      <c r="L379" s="55">
        <f t="shared" si="391"/>
        <v>6.6936144414424611E-7</v>
      </c>
      <c r="M379" s="55">
        <f t="shared" si="392"/>
        <v>1.6264263775877594E-6</v>
      </c>
      <c r="P379" s="55">
        <f t="shared" si="393"/>
        <v>9.7305279342621535E-7</v>
      </c>
      <c r="Q379" s="55">
        <f t="shared" si="394"/>
        <v>6.7230572341279824E-7</v>
      </c>
      <c r="R379" s="55">
        <f t="shared" si="395"/>
        <v>8.6368537399047043E-7</v>
      </c>
      <c r="S379" s="55">
        <f t="shared" si="396"/>
        <v>1.2308739671860621E-6</v>
      </c>
      <c r="T379" s="55">
        <f t="shared" si="397"/>
        <v>2.0539245631352502E-6</v>
      </c>
      <c r="U379" s="55">
        <f t="shared" si="398"/>
        <v>1.3195496694923794E-5</v>
      </c>
      <c r="V379" s="55">
        <f t="shared" si="399"/>
        <v>5.0731677811369558E-6</v>
      </c>
      <c r="W379" s="55">
        <f t="shared" si="400"/>
        <v>5.6522597748000669E-7</v>
      </c>
      <c r="X379" s="55">
        <f t="shared" si="401"/>
        <v>6.2381058467379388E-7</v>
      </c>
      <c r="Y379" s="55">
        <f t="shared" si="402"/>
        <v>1.270205692691523E-6</v>
      </c>
      <c r="AB379" s="55">
        <f t="shared" si="403"/>
        <v>2.369963082647845E-6</v>
      </c>
      <c r="AC379" s="55">
        <f t="shared" si="404"/>
        <v>2.3634275303422608E-6</v>
      </c>
      <c r="AD379" s="55">
        <f t="shared" si="405"/>
        <v>1.2638525040307966E-6</v>
      </c>
      <c r="AE379" s="55">
        <f t="shared" si="406"/>
        <v>3.3574628227939016E-6</v>
      </c>
      <c r="AF379" s="55">
        <f t="shared" si="407"/>
        <v>3.3115414737059452E-6</v>
      </c>
      <c r="AG379" s="55">
        <f t="shared" si="408"/>
        <v>3.7248557954761786E-5</v>
      </c>
      <c r="AH379" s="55">
        <f t="shared" si="409"/>
        <v>6.5338947705884716E-6</v>
      </c>
      <c r="AI379" s="55">
        <f t="shared" si="410"/>
        <v>6.8862464899154122E-7</v>
      </c>
      <c r="AJ379" s="55">
        <f t="shared" si="411"/>
        <v>7.1529607898401821E-7</v>
      </c>
      <c r="AK379" s="55">
        <f t="shared" si="412"/>
        <v>2.135565899718353E-6</v>
      </c>
    </row>
    <row r="380" spans="3:37">
      <c r="C380" s="52">
        <f t="shared" si="382"/>
        <v>2</v>
      </c>
      <c r="D380" s="55">
        <f t="shared" si="383"/>
        <v>1.5356921459279171E-6</v>
      </c>
      <c r="E380" s="55">
        <f t="shared" si="384"/>
        <v>1.5254604844645051E-6</v>
      </c>
      <c r="F380" s="55">
        <f t="shared" si="385"/>
        <v>1.1830771636658715E-6</v>
      </c>
      <c r="G380" s="55">
        <f t="shared" si="386"/>
        <v>2.6065003411965335E-6</v>
      </c>
      <c r="H380" s="55">
        <f t="shared" si="387"/>
        <v>3.1144257719298188E-6</v>
      </c>
      <c r="I380" s="55">
        <f t="shared" si="388"/>
        <v>3.0256291991729972E-5</v>
      </c>
      <c r="J380" s="55">
        <f t="shared" si="389"/>
        <v>6.904060512627557E-6</v>
      </c>
      <c r="K380" s="55">
        <f t="shared" si="390"/>
        <v>7.2797631786662399E-7</v>
      </c>
      <c r="L380" s="55">
        <f t="shared" si="391"/>
        <v>7.7608981553178558E-7</v>
      </c>
      <c r="M380" s="55">
        <f t="shared" si="392"/>
        <v>1.9109454708094393E-6</v>
      </c>
      <c r="P380" s="55">
        <f t="shared" si="393"/>
        <v>1.0085264877947454E-6</v>
      </c>
      <c r="Q380" s="55">
        <f t="shared" si="394"/>
        <v>7.7467991161485491E-7</v>
      </c>
      <c r="R380" s="55">
        <f t="shared" si="395"/>
        <v>9.5779207845590873E-7</v>
      </c>
      <c r="S380" s="55">
        <f t="shared" si="396"/>
        <v>1.3657280225763137E-6</v>
      </c>
      <c r="T380" s="55">
        <f t="shared" si="397"/>
        <v>2.3493413300378424E-6</v>
      </c>
      <c r="U380" s="55">
        <f t="shared" si="398"/>
        <v>1.5348715857689328E-5</v>
      </c>
      <c r="V380" s="55">
        <f t="shared" si="399"/>
        <v>6.0225796842841416E-6</v>
      </c>
      <c r="W380" s="55">
        <f t="shared" si="400"/>
        <v>6.5656542923735679E-7</v>
      </c>
      <c r="X380" s="55">
        <f t="shared" si="401"/>
        <v>7.2461889469878243E-7</v>
      </c>
      <c r="Y380" s="55">
        <f t="shared" si="402"/>
        <v>1.4591976843920897E-6</v>
      </c>
      <c r="AB380" s="55">
        <f t="shared" si="403"/>
        <v>2.4570945089018459E-6</v>
      </c>
      <c r="AC380" s="55">
        <f t="shared" si="404"/>
        <v>2.5218235727373054E-6</v>
      </c>
      <c r="AD380" s="55">
        <f t="shared" si="405"/>
        <v>1.4090620995987151E-6</v>
      </c>
      <c r="AE380" s="55">
        <f t="shared" si="406"/>
        <v>3.8725418406987216E-6</v>
      </c>
      <c r="AF380" s="55">
        <f t="shared" si="407"/>
        <v>3.8388822531675682E-6</v>
      </c>
      <c r="AG380" s="55">
        <f t="shared" si="408"/>
        <v>4.4686311696884143E-5</v>
      </c>
      <c r="AH380" s="55">
        <f t="shared" si="409"/>
        <v>7.5326663725745055E-6</v>
      </c>
      <c r="AI380" s="55">
        <f t="shared" si="410"/>
        <v>7.9938720649589119E-7</v>
      </c>
      <c r="AJ380" s="55">
        <f t="shared" si="411"/>
        <v>8.2817961505601643E-7</v>
      </c>
      <c r="AK380" s="55">
        <f t="shared" si="412"/>
        <v>2.5590107646779686E-6</v>
      </c>
    </row>
    <row r="381" spans="3:37">
      <c r="C381" s="52">
        <f t="shared" si="382"/>
        <v>2.25</v>
      </c>
      <c r="D381" s="55">
        <f t="shared" si="383"/>
        <v>1.5853680630277628E-6</v>
      </c>
      <c r="E381" s="55">
        <f t="shared" si="384"/>
        <v>1.6415969146154907E-6</v>
      </c>
      <c r="F381" s="55">
        <f t="shared" si="385"/>
        <v>1.2857552564597749E-6</v>
      </c>
      <c r="G381" s="55">
        <f t="shared" si="386"/>
        <v>2.8793148459598121E-6</v>
      </c>
      <c r="H381" s="55">
        <f t="shared" si="387"/>
        <v>3.4815016974224964E-6</v>
      </c>
      <c r="I381" s="55">
        <f t="shared" si="388"/>
        <v>3.4907317495704806E-5</v>
      </c>
      <c r="J381" s="55">
        <f t="shared" si="389"/>
        <v>7.7982028211647726E-6</v>
      </c>
      <c r="K381" s="55">
        <f t="shared" si="390"/>
        <v>8.1754693026105862E-7</v>
      </c>
      <c r="L381" s="55">
        <f t="shared" si="391"/>
        <v>8.7148741495819916E-7</v>
      </c>
      <c r="M381" s="55">
        <f t="shared" si="392"/>
        <v>2.172501836490296E-6</v>
      </c>
      <c r="P381" s="55">
        <f t="shared" si="393"/>
        <v>1.0375298196876022E-6</v>
      </c>
      <c r="Q381" s="55">
        <f t="shared" si="394"/>
        <v>8.6752104040356762E-7</v>
      </c>
      <c r="R381" s="55">
        <f t="shared" si="395"/>
        <v>1.0368010058861332E-6</v>
      </c>
      <c r="S381" s="55">
        <f t="shared" si="396"/>
        <v>1.4787093948664803E-6</v>
      </c>
      <c r="T381" s="55">
        <f t="shared" si="397"/>
        <v>2.6073815221680949E-6</v>
      </c>
      <c r="U381" s="55">
        <f t="shared" si="398"/>
        <v>1.7341479836038943E-5</v>
      </c>
      <c r="V381" s="55">
        <f t="shared" si="399"/>
        <v>6.8754259985242218E-6</v>
      </c>
      <c r="W381" s="55">
        <f t="shared" si="400"/>
        <v>7.374018737556014E-7</v>
      </c>
      <c r="X381" s="55">
        <f t="shared" si="401"/>
        <v>8.1500288591737524E-7</v>
      </c>
      <c r="Y381" s="55">
        <f t="shared" si="402"/>
        <v>1.623180462094472E-6</v>
      </c>
      <c r="AB381" s="55">
        <f t="shared" si="403"/>
        <v>2.5274430112086801E-6</v>
      </c>
      <c r="AC381" s="55">
        <f t="shared" si="404"/>
        <v>2.6641868955847838E-6</v>
      </c>
      <c r="AD381" s="55">
        <f t="shared" si="405"/>
        <v>1.5360077026365304E-6</v>
      </c>
      <c r="AE381" s="55">
        <f t="shared" si="406"/>
        <v>4.3185509787888531E-6</v>
      </c>
      <c r="AF381" s="55">
        <f t="shared" si="407"/>
        <v>4.2987762074113887E-6</v>
      </c>
      <c r="AG381" s="55">
        <f t="shared" si="408"/>
        <v>5.1698103143750897E-5</v>
      </c>
      <c r="AH381" s="55">
        <f t="shared" si="409"/>
        <v>8.4280881372138863E-6</v>
      </c>
      <c r="AI381" s="55">
        <f t="shared" si="410"/>
        <v>8.9769198676651595E-7</v>
      </c>
      <c r="AJ381" s="55">
        <f t="shared" si="411"/>
        <v>9.2892814161008525E-7</v>
      </c>
      <c r="AK381" s="55">
        <f t="shared" si="412"/>
        <v>2.9581518470687145E-6</v>
      </c>
    </row>
    <row r="382" spans="3:37">
      <c r="C382" s="52">
        <f t="shared" si="382"/>
        <v>2.5</v>
      </c>
      <c r="D382" s="55">
        <f t="shared" si="383"/>
        <v>1.6296765135849604E-6</v>
      </c>
      <c r="E382" s="55">
        <f t="shared" si="384"/>
        <v>1.7568443132507374E-6</v>
      </c>
      <c r="F382" s="55">
        <f t="shared" si="385"/>
        <v>1.3831707916479205E-6</v>
      </c>
      <c r="G382" s="55">
        <f t="shared" si="386"/>
        <v>3.1348303212811614E-6</v>
      </c>
      <c r="H382" s="55">
        <f t="shared" si="387"/>
        <v>3.8327803964880913E-6</v>
      </c>
      <c r="I382" s="55">
        <f t="shared" si="388"/>
        <v>3.9706236238144067E-5</v>
      </c>
      <c r="J382" s="55">
        <f t="shared" si="389"/>
        <v>8.6823888905288215E-6</v>
      </c>
      <c r="K382" s="55">
        <f t="shared" si="390"/>
        <v>9.0452610860188809E-7</v>
      </c>
      <c r="L382" s="55">
        <f t="shared" si="391"/>
        <v>9.6504807014957624E-7</v>
      </c>
      <c r="M382" s="55">
        <f t="shared" si="392"/>
        <v>2.4366417754423927E-6</v>
      </c>
      <c r="P382" s="55">
        <f t="shared" si="393"/>
        <v>1.0636653570719888E-6</v>
      </c>
      <c r="Q382" s="55">
        <f t="shared" si="394"/>
        <v>9.6008933612255295E-7</v>
      </c>
      <c r="R382" s="55">
        <f t="shared" si="395"/>
        <v>1.1099865046703314E-6</v>
      </c>
      <c r="S382" s="55">
        <f t="shared" si="396"/>
        <v>1.5831342709224207E-6</v>
      </c>
      <c r="T382" s="55">
        <f t="shared" si="397"/>
        <v>2.854713641352451E-6</v>
      </c>
      <c r="U382" s="55">
        <f t="shared" si="398"/>
        <v>1.9374786591168757E-5</v>
      </c>
      <c r="V382" s="55">
        <f t="shared" si="399"/>
        <v>7.716702044334835E-6</v>
      </c>
      <c r="W382" s="55">
        <f t="shared" si="400"/>
        <v>8.1575681891870013E-7</v>
      </c>
      <c r="X382" s="55">
        <f t="shared" si="401"/>
        <v>9.0395855564529347E-7</v>
      </c>
      <c r="Y382" s="55">
        <f t="shared" si="402"/>
        <v>1.7791873161161847E-6</v>
      </c>
      <c r="AB382" s="55">
        <f t="shared" si="403"/>
        <v>2.5899243749386888E-6</v>
      </c>
      <c r="AC382" s="55">
        <f t="shared" si="404"/>
        <v>2.8052523416035045E-6</v>
      </c>
      <c r="AD382" s="55">
        <f t="shared" si="405"/>
        <v>1.6584867847670144E-6</v>
      </c>
      <c r="AE382" s="55">
        <f t="shared" si="406"/>
        <v>4.7394636208323165E-6</v>
      </c>
      <c r="AF382" s="55">
        <f t="shared" si="407"/>
        <v>4.7366624355478898E-6</v>
      </c>
      <c r="AG382" s="55">
        <f t="shared" si="408"/>
        <v>5.8932588970543273E-5</v>
      </c>
      <c r="AH382" s="55">
        <f t="shared" si="409"/>
        <v>9.3123372992860342E-6</v>
      </c>
      <c r="AI382" s="55">
        <f t="shared" si="410"/>
        <v>9.9329539828507605E-7</v>
      </c>
      <c r="AJ382" s="55">
        <f t="shared" si="411"/>
        <v>1.0275636766080818E-6</v>
      </c>
      <c r="AK382" s="55">
        <f t="shared" si="412"/>
        <v>3.3699241757031032E-6</v>
      </c>
    </row>
    <row r="383" spans="3:37">
      <c r="C383" s="52">
        <f t="shared" si="382"/>
        <v>2.75</v>
      </c>
      <c r="D383" s="55">
        <f t="shared" si="383"/>
        <v>1.6689903475845472E-6</v>
      </c>
      <c r="E383" s="55">
        <f t="shared" si="384"/>
        <v>1.8713390658868642E-6</v>
      </c>
      <c r="F383" s="55">
        <f t="shared" si="385"/>
        <v>1.4756746064040255E-6</v>
      </c>
      <c r="G383" s="55">
        <f t="shared" si="386"/>
        <v>3.3721116962049019E-6</v>
      </c>
      <c r="H383" s="55">
        <f t="shared" si="387"/>
        <v>4.1663239798950395E-6</v>
      </c>
      <c r="I383" s="55">
        <f t="shared" si="388"/>
        <v>4.4643188669816775E-5</v>
      </c>
      <c r="J383" s="55">
        <f t="shared" si="389"/>
        <v>9.5554186383193662E-6</v>
      </c>
      <c r="K383" s="55">
        <f t="shared" si="390"/>
        <v>9.8859729343368169E-7</v>
      </c>
      <c r="L383" s="55">
        <f t="shared" si="391"/>
        <v>1.0565503637204437E-6</v>
      </c>
      <c r="M383" s="55">
        <f t="shared" si="392"/>
        <v>2.7031930494476471E-6</v>
      </c>
      <c r="P383" s="55">
        <f t="shared" si="393"/>
        <v>1.0871394206736519E-6</v>
      </c>
      <c r="Q383" s="55">
        <f t="shared" si="394"/>
        <v>1.0523302321578656E-6</v>
      </c>
      <c r="R383" s="55">
        <f t="shared" si="395"/>
        <v>1.1777368033849051E-6</v>
      </c>
      <c r="S383" s="55">
        <f t="shared" si="396"/>
        <v>1.6795730838264164E-6</v>
      </c>
      <c r="T383" s="55">
        <f t="shared" si="397"/>
        <v>3.0908292747848025E-6</v>
      </c>
      <c r="U383" s="55">
        <f t="shared" si="398"/>
        <v>2.1454422245764369E-5</v>
      </c>
      <c r="V383" s="55">
        <f t="shared" si="399"/>
        <v>8.5450131911463567E-6</v>
      </c>
      <c r="W383" s="55">
        <f t="shared" si="400"/>
        <v>8.9133104432101638E-7</v>
      </c>
      <c r="X383" s="55">
        <f t="shared" si="401"/>
        <v>9.9130524415455991E-7</v>
      </c>
      <c r="Y383" s="55">
        <f t="shared" si="402"/>
        <v>1.9268557044717431E-6</v>
      </c>
      <c r="AB383" s="55">
        <f t="shared" si="403"/>
        <v>2.6450779793361994E-6</v>
      </c>
      <c r="AC383" s="55">
        <f t="shared" si="404"/>
        <v>2.9452190168978792E-6</v>
      </c>
      <c r="AD383" s="55">
        <f t="shared" si="405"/>
        <v>1.7768260672419023E-6</v>
      </c>
      <c r="AE383" s="55">
        <f t="shared" si="406"/>
        <v>5.1322547427520572E-6</v>
      </c>
      <c r="AF383" s="55">
        <f t="shared" si="407"/>
        <v>5.149888220590922E-6</v>
      </c>
      <c r="AG383" s="55">
        <f t="shared" si="408"/>
        <v>6.6374922885266226E-5</v>
      </c>
      <c r="AH383" s="55">
        <f t="shared" si="409"/>
        <v>1.0186158698962097E-5</v>
      </c>
      <c r="AI383" s="55">
        <f t="shared" si="410"/>
        <v>1.085863542546347E-6</v>
      </c>
      <c r="AJ383" s="55">
        <f t="shared" si="411"/>
        <v>1.1238315291035155E-6</v>
      </c>
      <c r="AK383" s="55">
        <f t="shared" si="412"/>
        <v>3.7934856674982243E-6</v>
      </c>
    </row>
    <row r="384" spans="3:37">
      <c r="C384" s="52">
        <f t="shared" si="382"/>
        <v>3</v>
      </c>
      <c r="D384" s="55">
        <f t="shared" si="383"/>
        <v>1.7036765123941041E-6</v>
      </c>
      <c r="E384" s="55">
        <f t="shared" si="384"/>
        <v>1.9851872501479082E-6</v>
      </c>
      <c r="F384" s="55">
        <f t="shared" si="385"/>
        <v>1.5636175379018071E-6</v>
      </c>
      <c r="G384" s="55">
        <f t="shared" si="386"/>
        <v>3.5905227083010495E-6</v>
      </c>
      <c r="H384" s="55">
        <f t="shared" si="387"/>
        <v>4.4806063188793695E-6</v>
      </c>
      <c r="I384" s="55">
        <f t="shared" si="388"/>
        <v>4.9708315241491981E-5</v>
      </c>
      <c r="J384" s="55">
        <f t="shared" si="389"/>
        <v>1.0416358667113923E-5</v>
      </c>
      <c r="K384" s="55">
        <f t="shared" si="390"/>
        <v>1.0695119232859382E-6</v>
      </c>
      <c r="L384" s="55">
        <f t="shared" si="391"/>
        <v>1.1458220821487667E-6</v>
      </c>
      <c r="M384" s="55">
        <f t="shared" si="392"/>
        <v>2.9719834202879765E-6</v>
      </c>
      <c r="P384" s="55">
        <f t="shared" si="393"/>
        <v>1.1081523831909742E-6</v>
      </c>
      <c r="Q384" s="55">
        <f t="shared" si="394"/>
        <v>1.1441891618955601E-6</v>
      </c>
      <c r="R384" s="55">
        <f t="shared" si="395"/>
        <v>1.2404401306062561E-6</v>
      </c>
      <c r="S384" s="55">
        <f t="shared" si="396"/>
        <v>1.7685962666607495E-6</v>
      </c>
      <c r="T384" s="55">
        <f t="shared" si="397"/>
        <v>3.3153615135096793E-6</v>
      </c>
      <c r="U384" s="55">
        <f t="shared" si="398"/>
        <v>2.3585390080038192E-5</v>
      </c>
      <c r="V384" s="55">
        <f t="shared" si="399"/>
        <v>9.3592747262935261E-6</v>
      </c>
      <c r="W384" s="55">
        <f t="shared" si="400"/>
        <v>9.6389176083738309E-7</v>
      </c>
      <c r="X384" s="55">
        <f t="shared" si="401"/>
        <v>1.0768976865161265E-6</v>
      </c>
      <c r="Y384" s="55">
        <f t="shared" si="402"/>
        <v>2.065951041170539E-6</v>
      </c>
      <c r="AB384" s="55">
        <f t="shared" si="403"/>
        <v>2.6934373464379911E-6</v>
      </c>
      <c r="AC384" s="55">
        <f t="shared" si="404"/>
        <v>3.0842417817713394E-6</v>
      </c>
      <c r="AD384" s="55">
        <f t="shared" si="405"/>
        <v>1.8913408923294699E-6</v>
      </c>
      <c r="AE384" s="55">
        <f t="shared" si="406"/>
        <v>5.4945715480437006E-6</v>
      </c>
      <c r="AF384" s="55">
        <f t="shared" si="407"/>
        <v>5.5363903382179233E-6</v>
      </c>
      <c r="AG384" s="55">
        <f t="shared" si="408"/>
        <v>7.4010258595924721E-5</v>
      </c>
      <c r="AH384" s="55">
        <f t="shared" si="409"/>
        <v>1.1050297176413226E-5</v>
      </c>
      <c r="AI384" s="55">
        <f t="shared" si="410"/>
        <v>1.1751320857344934E-6</v>
      </c>
      <c r="AJ384" s="55">
        <f t="shared" si="411"/>
        <v>1.2175336061380047E-6</v>
      </c>
      <c r="AK384" s="55">
        <f t="shared" si="412"/>
        <v>4.2279942393711681E-6</v>
      </c>
    </row>
    <row r="385" spans="3:37">
      <c r="C385" s="52">
        <f t="shared" si="382"/>
        <v>3.25</v>
      </c>
      <c r="D385" s="55">
        <f t="shared" si="383"/>
        <v>1.734096052763756E-6</v>
      </c>
      <c r="E385" s="55">
        <f t="shared" si="384"/>
        <v>2.0984646357653244E-6</v>
      </c>
      <c r="F385" s="55">
        <f t="shared" si="385"/>
        <v>1.6473504233149825E-6</v>
      </c>
      <c r="G385" s="55">
        <f t="shared" si="386"/>
        <v>3.7897259036653155E-6</v>
      </c>
      <c r="H385" s="55">
        <f t="shared" si="387"/>
        <v>4.7745130451446999E-6</v>
      </c>
      <c r="I385" s="55">
        <f t="shared" si="388"/>
        <v>5.4891756403938718E-5</v>
      </c>
      <c r="J385" s="55">
        <f t="shared" si="389"/>
        <v>1.1264542264467857E-5</v>
      </c>
      <c r="K385" s="55">
        <f t="shared" si="390"/>
        <v>1.1470894346730856E-6</v>
      </c>
      <c r="L385" s="55">
        <f t="shared" si="391"/>
        <v>1.2327402157759493E-6</v>
      </c>
      <c r="M385" s="55">
        <f t="shared" si="392"/>
        <v>3.242840649745298E-6</v>
      </c>
      <c r="P385" s="55">
        <f t="shared" si="393"/>
        <v>1.126898669294974E-6</v>
      </c>
      <c r="Q385" s="55">
        <f t="shared" si="394"/>
        <v>1.2356115587216908E-6</v>
      </c>
      <c r="R385" s="55">
        <f t="shared" si="395"/>
        <v>1.2984847149107861E-6</v>
      </c>
      <c r="S385" s="55">
        <f t="shared" si="396"/>
        <v>1.8507742525077017E-6</v>
      </c>
      <c r="T385" s="55">
        <f t="shared" si="397"/>
        <v>3.5280849524222495E-6</v>
      </c>
      <c r="U385" s="55">
        <f t="shared" si="398"/>
        <v>2.5771910531729443E-5</v>
      </c>
      <c r="V385" s="55">
        <f t="shared" si="399"/>
        <v>1.015871185501544E-5</v>
      </c>
      <c r="W385" s="55">
        <f t="shared" si="400"/>
        <v>1.0332726106231023E-6</v>
      </c>
      <c r="X385" s="55">
        <f t="shared" si="401"/>
        <v>1.160626012599875E-6</v>
      </c>
      <c r="Y385" s="55">
        <f t="shared" si="402"/>
        <v>2.1963666962168414E-6</v>
      </c>
      <c r="AB385" s="55">
        <f t="shared" si="403"/>
        <v>2.7355301410732949E-6</v>
      </c>
      <c r="AC385" s="55">
        <f t="shared" si="404"/>
        <v>3.2224312507263357E-6</v>
      </c>
      <c r="AD385" s="55">
        <f t="shared" si="405"/>
        <v>2.0023352233145337E-6</v>
      </c>
      <c r="AE385" s="55">
        <f t="shared" si="406"/>
        <v>5.8247334677755508E-6</v>
      </c>
      <c r="AF385" s="55">
        <f t="shared" si="407"/>
        <v>5.894695056769922E-6</v>
      </c>
      <c r="AG385" s="55">
        <f t="shared" si="408"/>
        <v>8.1823749810523721E-5</v>
      </c>
      <c r="AH385" s="55">
        <f t="shared" si="409"/>
        <v>1.1905497571810569E-5</v>
      </c>
      <c r="AI385" s="55">
        <f t="shared" si="410"/>
        <v>1.2609062587230694E-6</v>
      </c>
      <c r="AJ385" s="55">
        <f t="shared" si="411"/>
        <v>1.3085284127412764E-6</v>
      </c>
      <c r="AK385" s="55">
        <f t="shared" si="412"/>
        <v>4.6726078082390262E-6</v>
      </c>
    </row>
    <row r="386" spans="3:37">
      <c r="C386" s="52">
        <f t="shared" si="382"/>
        <v>3.5</v>
      </c>
      <c r="D386" s="55">
        <f t="shared" si="383"/>
        <v>1.7606041108261714E-6</v>
      </c>
      <c r="E386" s="55">
        <f t="shared" si="384"/>
        <v>2.2112166845779857E-6</v>
      </c>
      <c r="F386" s="55">
        <f t="shared" si="385"/>
        <v>1.7272240998172689E-6</v>
      </c>
      <c r="G386" s="55">
        <f t="shared" si="386"/>
        <v>3.9696826369191074E-6</v>
      </c>
      <c r="H386" s="55">
        <f t="shared" si="387"/>
        <v>5.0473415508622398E-6</v>
      </c>
      <c r="I386" s="55">
        <f t="shared" si="388"/>
        <v>6.0183652607926036E-5</v>
      </c>
      <c r="J386" s="55">
        <f t="shared" si="389"/>
        <v>1.2099569402914393E-5</v>
      </c>
      <c r="K386" s="55">
        <f t="shared" si="390"/>
        <v>1.2212172620944816E-6</v>
      </c>
      <c r="L386" s="55">
        <f t="shared" si="391"/>
        <v>1.3172309588068335E-6</v>
      </c>
      <c r="M386" s="55">
        <f t="shared" si="392"/>
        <v>3.5155924996015292E-6</v>
      </c>
      <c r="P386" s="55">
        <f t="shared" si="393"/>
        <v>1.143566755629306E-6</v>
      </c>
      <c r="Q386" s="55">
        <f t="shared" si="394"/>
        <v>1.3265428560223123E-6</v>
      </c>
      <c r="R386" s="55">
        <f t="shared" si="395"/>
        <v>1.3522587848748969E-6</v>
      </c>
      <c r="S386" s="55">
        <f t="shared" si="396"/>
        <v>1.9266774744495546E-6</v>
      </c>
      <c r="T386" s="55">
        <f t="shared" si="397"/>
        <v>3.7289156902683209E-6</v>
      </c>
      <c r="U386" s="55">
        <f t="shared" si="398"/>
        <v>2.8017421196104168E-5</v>
      </c>
      <c r="V386" s="55">
        <f t="shared" si="399"/>
        <v>1.0942859700455557E-5</v>
      </c>
      <c r="W386" s="55">
        <f t="shared" si="400"/>
        <v>1.0993736671139457E-6</v>
      </c>
      <c r="X386" s="55">
        <f t="shared" si="401"/>
        <v>1.2424157470746164E-6</v>
      </c>
      <c r="Y386" s="55">
        <f t="shared" si="402"/>
        <v>2.318123995609797E-6</v>
      </c>
      <c r="AB386" s="55">
        <f t="shared" si="403"/>
        <v>2.7718781708637939E-6</v>
      </c>
      <c r="AC386" s="55">
        <f t="shared" si="404"/>
        <v>3.3598537924643391E-6</v>
      </c>
      <c r="AD386" s="55">
        <f t="shared" si="405"/>
        <v>2.1101016444984513E-6</v>
      </c>
      <c r="AE386" s="55">
        <f t="shared" si="406"/>
        <v>6.1217321605885896E-6</v>
      </c>
      <c r="AF386" s="55">
        <f t="shared" si="407"/>
        <v>6.2239181372515339E-6</v>
      </c>
      <c r="AG386" s="55">
        <f t="shared" si="408"/>
        <v>8.9800550237068163E-5</v>
      </c>
      <c r="AH386" s="55">
        <f t="shared" si="409"/>
        <v>1.2752504725325273E-5</v>
      </c>
      <c r="AI386" s="55">
        <f t="shared" si="410"/>
        <v>1.343060857075018E-6</v>
      </c>
      <c r="AJ386" s="55">
        <f t="shared" si="411"/>
        <v>1.396731051931167E-6</v>
      </c>
      <c r="AK386" s="55">
        <f t="shared" si="412"/>
        <v>5.1264842910188878E-6</v>
      </c>
    </row>
    <row r="387" spans="3:37">
      <c r="C387" s="52">
        <f t="shared" si="382"/>
        <v>3.75</v>
      </c>
      <c r="D387" s="55">
        <f t="shared" si="383"/>
        <v>1.7835499260965632E-6</v>
      </c>
      <c r="E387" s="55">
        <f t="shared" si="384"/>
        <v>2.3234585505321832E-6</v>
      </c>
      <c r="F387" s="55">
        <f t="shared" si="385"/>
        <v>1.8035894045823833E-6</v>
      </c>
      <c r="G387" s="55">
        <f t="shared" si="386"/>
        <v>4.1306530712095295E-6</v>
      </c>
      <c r="H387" s="55">
        <f t="shared" si="387"/>
        <v>5.2988009886707897E-6</v>
      </c>
      <c r="I387" s="55">
        <f t="shared" si="388"/>
        <v>6.5574144304222955E-5</v>
      </c>
      <c r="J387" s="55">
        <f t="shared" si="389"/>
        <v>1.2921306739964602E-5</v>
      </c>
      <c r="K387" s="55">
        <f t="shared" si="390"/>
        <v>1.2918508380344131E-6</v>
      </c>
      <c r="L387" s="55">
        <f t="shared" si="391"/>
        <v>1.3992697093097002E-6</v>
      </c>
      <c r="M387" s="55">
        <f t="shared" si="392"/>
        <v>3.7900667316385875E-6</v>
      </c>
      <c r="P387" s="55">
        <f t="shared" si="393"/>
        <v>1.1583391708102603E-6</v>
      </c>
      <c r="Q387" s="55">
        <f t="shared" si="394"/>
        <v>1.416928487183479E-6</v>
      </c>
      <c r="R387" s="55">
        <f t="shared" si="395"/>
        <v>1.4021505690749902E-6</v>
      </c>
      <c r="S387" s="55">
        <f t="shared" si="396"/>
        <v>1.9968763655685899E-6</v>
      </c>
      <c r="T387" s="55">
        <f t="shared" si="397"/>
        <v>3.9179113296443398E-6</v>
      </c>
      <c r="U387" s="55">
        <f t="shared" si="398"/>
        <v>3.0324576825955239E-5</v>
      </c>
      <c r="V387" s="55">
        <f t="shared" si="399"/>
        <v>1.1711563303661698E-5</v>
      </c>
      <c r="W387" s="55">
        <f t="shared" si="400"/>
        <v>1.1621614350261543E-6</v>
      </c>
      <c r="X387" s="55">
        <f t="shared" si="401"/>
        <v>1.3222278094080916E-6</v>
      </c>
      <c r="Y387" s="55">
        <f t="shared" si="402"/>
        <v>2.4313722213434287E-6</v>
      </c>
      <c r="AB387" s="55">
        <f t="shared" si="403"/>
        <v>2.8029973862236232E-6</v>
      </c>
      <c r="AC387" s="55">
        <f t="shared" si="404"/>
        <v>3.4965315298858396E-6</v>
      </c>
      <c r="AD387" s="55">
        <f t="shared" si="405"/>
        <v>2.2149213611991206E-6</v>
      </c>
      <c r="AE387" s="55">
        <f t="shared" si="406"/>
        <v>6.3852315126964782E-6</v>
      </c>
      <c r="AF387" s="55">
        <f t="shared" si="407"/>
        <v>6.5237648333309645E-6</v>
      </c>
      <c r="AG387" s="55">
        <f t="shared" si="408"/>
        <v>9.7925813583563023E-5</v>
      </c>
      <c r="AH387" s="55">
        <f t="shared" si="409"/>
        <v>1.3592063477128489E-5</v>
      </c>
      <c r="AI387" s="55">
        <f t="shared" si="410"/>
        <v>1.4215402410426723E-6</v>
      </c>
      <c r="AJ387" s="55">
        <f t="shared" si="411"/>
        <v>1.4821132247136222E-6</v>
      </c>
      <c r="AK387" s="55">
        <f t="shared" si="412"/>
        <v>5.5887816046278441E-6</v>
      </c>
    </row>
    <row r="388" spans="3:37">
      <c r="C388" s="52">
        <f t="shared" si="382"/>
        <v>4</v>
      </c>
      <c r="D388" s="55">
        <f t="shared" si="383"/>
        <v>1.8032768354726881E-6</v>
      </c>
      <c r="E388" s="55">
        <f t="shared" si="384"/>
        <v>2.4351750796816264E-6</v>
      </c>
      <c r="F388" s="55">
        <f t="shared" si="385"/>
        <v>1.876797174784043E-6</v>
      </c>
      <c r="G388" s="55">
        <f t="shared" si="386"/>
        <v>4.2731961782093818E-6</v>
      </c>
      <c r="H388" s="55">
        <f t="shared" si="387"/>
        <v>5.5290122716767421E-6</v>
      </c>
      <c r="I388" s="55">
        <f t="shared" si="388"/>
        <v>7.1053371943598519E-5</v>
      </c>
      <c r="J388" s="55">
        <f t="shared" si="389"/>
        <v>1.3729887618107412E-5</v>
      </c>
      <c r="K388" s="55">
        <f t="shared" si="390"/>
        <v>1.3590135929620962E-6</v>
      </c>
      <c r="L388" s="55">
        <f t="shared" si="391"/>
        <v>1.4788810692162687E-6</v>
      </c>
      <c r="M388" s="55">
        <f t="shared" si="392"/>
        <v>4.06609110763839E-6</v>
      </c>
      <c r="P388" s="55">
        <f t="shared" si="393"/>
        <v>1.1713924954267628E-6</v>
      </c>
      <c r="Q388" s="55">
        <f t="shared" si="394"/>
        <v>1.5067138855912457E-6</v>
      </c>
      <c r="R388" s="55">
        <f t="shared" si="395"/>
        <v>1.4485482960874678E-6</v>
      </c>
      <c r="S388" s="55">
        <f t="shared" si="396"/>
        <v>2.0619413589470896E-6</v>
      </c>
      <c r="T388" s="55">
        <f t="shared" si="397"/>
        <v>4.0952709769973916E-6</v>
      </c>
      <c r="U388" s="55">
        <f t="shared" si="398"/>
        <v>3.2695249331602332E-5</v>
      </c>
      <c r="V388" s="55">
        <f t="shared" si="399"/>
        <v>1.2464977623586043E-5</v>
      </c>
      <c r="W388" s="55">
        <f t="shared" si="400"/>
        <v>1.2216688503564386E-6</v>
      </c>
      <c r="X388" s="55">
        <f t="shared" si="401"/>
        <v>1.4000585138669707E-6</v>
      </c>
      <c r="Y388" s="55">
        <f t="shared" si="402"/>
        <v>2.5363886114066366E-6</v>
      </c>
      <c r="AB388" s="55">
        <f t="shared" si="403"/>
        <v>2.8293978803593701E-6</v>
      </c>
      <c r="AC388" s="55">
        <f t="shared" si="404"/>
        <v>3.6324423400903467E-6</v>
      </c>
      <c r="AD388" s="55">
        <f t="shared" si="405"/>
        <v>2.3170641997509799E-6</v>
      </c>
      <c r="AE388" s="55">
        <f t="shared" si="406"/>
        <v>6.6155676378855552E-6</v>
      </c>
      <c r="AF388" s="55">
        <f t="shared" si="407"/>
        <v>6.7945298913400084E-6</v>
      </c>
      <c r="AG388" s="55">
        <f t="shared" si="408"/>
        <v>1.0618469355801327E-4</v>
      </c>
      <c r="AH388" s="55">
        <f t="shared" si="409"/>
        <v>1.4424918667391366E-5</v>
      </c>
      <c r="AI388" s="55">
        <f t="shared" si="410"/>
        <v>1.496358335567754E-6</v>
      </c>
      <c r="AJ388" s="55">
        <f t="shared" si="411"/>
        <v>1.5647032300826961E-6</v>
      </c>
      <c r="AK388" s="55">
        <f t="shared" si="412"/>
        <v>6.0586576659829853E-6</v>
      </c>
    </row>
    <row r="389" spans="3:37">
      <c r="C389" s="52">
        <f t="shared" si="382"/>
        <v>4.25</v>
      </c>
      <c r="D389" s="55">
        <f t="shared" si="383"/>
        <v>1.8201222732348464E-6</v>
      </c>
      <c r="E389" s="55">
        <f t="shared" si="384"/>
        <v>2.5463208101874416E-6</v>
      </c>
      <c r="F389" s="55">
        <f t="shared" si="385"/>
        <v>1.9471982475959655E-6</v>
      </c>
      <c r="G389" s="55">
        <f t="shared" si="386"/>
        <v>4.3981697381171605E-6</v>
      </c>
      <c r="H389" s="55">
        <f t="shared" si="387"/>
        <v>5.7385080734540793E-6</v>
      </c>
      <c r="I389" s="55">
        <f t="shared" si="388"/>
        <v>7.6611475976821788E-5</v>
      </c>
      <c r="J389" s="55">
        <f t="shared" si="389"/>
        <v>1.4525712064809603E-5</v>
      </c>
      <c r="K389" s="55">
        <f t="shared" si="390"/>
        <v>1.4227969553316765E-6</v>
      </c>
      <c r="L389" s="55">
        <f t="shared" si="391"/>
        <v>1.5561388443216967E-6</v>
      </c>
      <c r="M389" s="55">
        <f t="shared" si="392"/>
        <v>4.3434933893828543E-6</v>
      </c>
      <c r="P389" s="55">
        <f t="shared" si="393"/>
        <v>1.1828973620403758E-6</v>
      </c>
      <c r="Q389" s="55">
        <f t="shared" si="394"/>
        <v>1.5958444846316668E-6</v>
      </c>
      <c r="R389" s="55">
        <f t="shared" si="395"/>
        <v>1.4918401944887314E-6</v>
      </c>
      <c r="S389" s="55">
        <f t="shared" si="396"/>
        <v>2.1224428876673354E-6</v>
      </c>
      <c r="T389" s="55">
        <f t="shared" si="397"/>
        <v>4.2613352426251992E-6</v>
      </c>
      <c r="U389" s="55">
        <f t="shared" si="398"/>
        <v>3.5130527780891931E-5</v>
      </c>
      <c r="V389" s="55">
        <f t="shared" si="399"/>
        <v>1.3203567537085131E-5</v>
      </c>
      <c r="W389" s="55">
        <f t="shared" si="400"/>
        <v>1.2779952803819785E-6</v>
      </c>
      <c r="X389" s="55">
        <f t="shared" si="401"/>
        <v>1.4759395695168534E-6</v>
      </c>
      <c r="Y389" s="55">
        <f t="shared" si="402"/>
        <v>2.6335783597831985E-6</v>
      </c>
      <c r="AB389" s="55">
        <f t="shared" si="403"/>
        <v>2.8515838892700737E-6</v>
      </c>
      <c r="AC389" s="55">
        <f t="shared" si="404"/>
        <v>3.7675198543763903E-6</v>
      </c>
      <c r="AD389" s="55">
        <f t="shared" si="405"/>
        <v>2.4167886075050093E-6</v>
      </c>
      <c r="AE389" s="55">
        <f t="shared" si="406"/>
        <v>6.8137488775148383E-6</v>
      </c>
      <c r="AF389" s="55">
        <f t="shared" si="407"/>
        <v>7.0370975502740488E-6</v>
      </c>
      <c r="AG389" s="55">
        <f t="shared" si="408"/>
        <v>1.1456234386842384E-4</v>
      </c>
      <c r="AH389" s="55">
        <f t="shared" si="409"/>
        <v>1.5251815136285053E-5</v>
      </c>
      <c r="AI389" s="55">
        <f t="shared" si="410"/>
        <v>1.5675986302813745E-6</v>
      </c>
      <c r="AJ389" s="55">
        <f t="shared" si="411"/>
        <v>1.6445859650205527E-6</v>
      </c>
      <c r="AK389" s="55">
        <f t="shared" si="412"/>
        <v>6.5352703920014019E-6</v>
      </c>
    </row>
    <row r="390" spans="3:37">
      <c r="C390" s="52">
        <f t="shared" si="382"/>
        <v>4.5</v>
      </c>
      <c r="D390" s="55">
        <f t="shared" si="383"/>
        <v>1.8344177710458827E-6</v>
      </c>
      <c r="E390" s="55">
        <f t="shared" si="384"/>
        <v>2.6568199723181741E-6</v>
      </c>
      <c r="F390" s="55">
        <f t="shared" si="385"/>
        <v>2.0151434601918675E-6</v>
      </c>
      <c r="G390" s="55">
        <f t="shared" si="386"/>
        <v>4.5067303396570566E-6</v>
      </c>
      <c r="H390" s="55">
        <f t="shared" si="387"/>
        <v>5.9282328280443747E-6</v>
      </c>
      <c r="I390" s="55">
        <f t="shared" si="388"/>
        <v>8.2238596854661785E-5</v>
      </c>
      <c r="J390" s="55">
        <f t="shared" si="389"/>
        <v>1.5309446792515805E-5</v>
      </c>
      <c r="K390" s="55">
        <f t="shared" si="390"/>
        <v>1.483360351582229E-6</v>
      </c>
      <c r="L390" s="55">
        <f t="shared" si="391"/>
        <v>1.6311660442845802E-6</v>
      </c>
      <c r="M390" s="55">
        <f t="shared" si="392"/>
        <v>4.6221013386538973E-6</v>
      </c>
      <c r="P390" s="55">
        <f t="shared" si="393"/>
        <v>1.1930184551852971E-6</v>
      </c>
      <c r="Q390" s="55">
        <f t="shared" si="394"/>
        <v>1.684265717690797E-6</v>
      </c>
      <c r="R390" s="55">
        <f t="shared" si="395"/>
        <v>1.5324144928551829E-6</v>
      </c>
      <c r="S390" s="55">
        <f t="shared" si="396"/>
        <v>2.1789513848116088E-6</v>
      </c>
      <c r="T390" s="55">
        <f t="shared" si="397"/>
        <v>4.4165862406761257E-6</v>
      </c>
      <c r="U390" s="55">
        <f t="shared" si="398"/>
        <v>3.7630718399197346E-5</v>
      </c>
      <c r="V390" s="55">
        <f t="shared" si="399"/>
        <v>1.3928107838919868E-5</v>
      </c>
      <c r="W390" s="55">
        <f t="shared" si="400"/>
        <v>1.3313065236604232E-6</v>
      </c>
      <c r="X390" s="55">
        <f t="shared" si="401"/>
        <v>1.5499380802222687E-6</v>
      </c>
      <c r="Y390" s="55">
        <f t="shared" si="402"/>
        <v>2.7234746164517681E-6</v>
      </c>
      <c r="AB390" s="55">
        <f t="shared" si="403"/>
        <v>2.870053791747225E-6</v>
      </c>
      <c r="AC390" s="55">
        <f t="shared" si="404"/>
        <v>3.9016534582415194E-6</v>
      </c>
      <c r="AD390" s="55">
        <f t="shared" si="405"/>
        <v>2.5143416528287287E-6</v>
      </c>
      <c r="AE390" s="55">
        <f t="shared" si="406"/>
        <v>6.9814558005160241E-6</v>
      </c>
      <c r="AF390" s="55">
        <f t="shared" si="407"/>
        <v>7.2529415417920591E-6</v>
      </c>
      <c r="AG390" s="55">
        <f t="shared" si="408"/>
        <v>1.230439182227997E-4</v>
      </c>
      <c r="AH390" s="55">
        <f t="shared" si="409"/>
        <v>1.6073497723980696E-5</v>
      </c>
      <c r="AI390" s="55">
        <f t="shared" si="410"/>
        <v>1.6354141795040345E-6</v>
      </c>
      <c r="AJ390" s="55">
        <f t="shared" si="411"/>
        <v>1.7219029244974646E-6</v>
      </c>
      <c r="AK390" s="55">
        <f t="shared" si="412"/>
        <v>7.0177776996001852E-6</v>
      </c>
    </row>
    <row r="391" spans="3:37">
      <c r="C391" s="52">
        <f t="shared" si="382"/>
        <v>4.75</v>
      </c>
      <c r="D391" s="55">
        <f t="shared" si="383"/>
        <v>1.8464889579511851E-6</v>
      </c>
      <c r="E391" s="55">
        <f t="shared" si="384"/>
        <v>2.7665664884497867E-6</v>
      </c>
      <c r="F391" s="55">
        <f t="shared" si="385"/>
        <v>2.0809836497454664E-6</v>
      </c>
      <c r="G391" s="55">
        <f t="shared" si="386"/>
        <v>4.6003333800789589E-6</v>
      </c>
      <c r="H391" s="55">
        <f t="shared" si="387"/>
        <v>6.0995427299567933E-6</v>
      </c>
      <c r="I391" s="55">
        <f t="shared" si="388"/>
        <v>8.7924875027887544E-5</v>
      </c>
      <c r="J391" s="55">
        <f t="shared" si="389"/>
        <v>1.6082025198648502E-5</v>
      </c>
      <c r="K391" s="55">
        <f t="shared" si="390"/>
        <v>1.5409312061377579E-6</v>
      </c>
      <c r="L391" s="55">
        <f t="shared" si="391"/>
        <v>1.7041348826269541E-6</v>
      </c>
      <c r="M391" s="55">
        <f t="shared" si="392"/>
        <v>4.9017427172334362E-6</v>
      </c>
      <c r="P391" s="55">
        <f t="shared" si="393"/>
        <v>1.2019145113683603E-6</v>
      </c>
      <c r="Q391" s="55">
        <f t="shared" si="394"/>
        <v>1.7719230181546907E-6</v>
      </c>
      <c r="R391" s="55">
        <f t="shared" si="395"/>
        <v>1.5706594197632238E-6</v>
      </c>
      <c r="S391" s="55">
        <f t="shared" si="396"/>
        <v>2.2320372834621918E-6</v>
      </c>
      <c r="T391" s="55">
        <f t="shared" si="397"/>
        <v>4.5616475891491721E-6</v>
      </c>
      <c r="U391" s="55">
        <f t="shared" si="398"/>
        <v>4.019534456941871E-5</v>
      </c>
      <c r="V391" s="55">
        <f t="shared" si="399"/>
        <v>1.4639683241755514E-5</v>
      </c>
      <c r="W391" s="55">
        <f t="shared" si="400"/>
        <v>1.3818348100298917E-6</v>
      </c>
      <c r="X391" s="55">
        <f t="shared" si="401"/>
        <v>1.6221565446466756E-6</v>
      </c>
      <c r="Y391" s="55">
        <f t="shared" si="402"/>
        <v>2.8067384873858774E-6</v>
      </c>
      <c r="AB391" s="55">
        <f t="shared" si="403"/>
        <v>2.8853001093747668E-6</v>
      </c>
      <c r="AC391" s="55">
        <f t="shared" si="404"/>
        <v>4.0346882913823029E-6</v>
      </c>
      <c r="AD391" s="55">
        <f t="shared" si="405"/>
        <v>2.6099590251061992E-6</v>
      </c>
      <c r="AE391" s="55">
        <f t="shared" si="406"/>
        <v>7.1210412033934889E-6</v>
      </c>
      <c r="AF391" s="55">
        <f t="shared" si="407"/>
        <v>7.4441250902165996E-6</v>
      </c>
      <c r="AG391" s="55">
        <f t="shared" si="408"/>
        <v>1.3161457032914581E-4</v>
      </c>
      <c r="AH391" s="55">
        <f t="shared" si="409"/>
        <v>1.6890711270649447E-5</v>
      </c>
      <c r="AI391" s="55">
        <f t="shared" si="410"/>
        <v>1.7000276022456237E-6</v>
      </c>
      <c r="AJ391" s="55">
        <f t="shared" si="411"/>
        <v>1.7968522014718137E-6</v>
      </c>
      <c r="AK391" s="55">
        <f t="shared" si="412"/>
        <v>7.5053375056964262E-6</v>
      </c>
    </row>
    <row r="392" spans="3:37">
      <c r="C392" s="52">
        <f t="shared" si="382"/>
        <v>5</v>
      </c>
      <c r="D392" s="55">
        <f t="shared" si="383"/>
        <v>1.8566555603786861E-6</v>
      </c>
      <c r="E392" s="55">
        <f t="shared" si="384"/>
        <v>2.8754239730656604E-6</v>
      </c>
      <c r="F392" s="55">
        <f t="shared" si="385"/>
        <v>2.1450696534304794E-6</v>
      </c>
      <c r="G392" s="55">
        <f t="shared" si="386"/>
        <v>4.680733065158451E-6</v>
      </c>
      <c r="H392" s="55">
        <f t="shared" si="387"/>
        <v>6.2542057341680895E-6</v>
      </c>
      <c r="I392" s="55">
        <f t="shared" si="388"/>
        <v>9.3660450947268114E-5</v>
      </c>
      <c r="J392" s="55">
        <f t="shared" si="389"/>
        <v>1.6844647365608029E-5</v>
      </c>
      <c r="K392" s="55">
        <f t="shared" si="390"/>
        <v>1.595804941407197E-6</v>
      </c>
      <c r="L392" s="55">
        <f t="shared" si="391"/>
        <v>1.7752667767342915E-6</v>
      </c>
      <c r="M392" s="55">
        <f t="shared" si="392"/>
        <v>5.1822452869033889E-6</v>
      </c>
      <c r="P392" s="55">
        <f t="shared" si="393"/>
        <v>1.2097383190690351E-6</v>
      </c>
      <c r="Q392" s="55">
        <f t="shared" si="394"/>
        <v>1.8587618194094023E-6</v>
      </c>
      <c r="R392" s="55">
        <f t="shared" si="395"/>
        <v>1.6069632037892558E-6</v>
      </c>
      <c r="S392" s="55">
        <f t="shared" si="396"/>
        <v>2.2822710167013662E-6</v>
      </c>
      <c r="T392" s="55">
        <f t="shared" si="397"/>
        <v>4.6972844098939785E-6</v>
      </c>
      <c r="U392" s="55">
        <f t="shared" si="398"/>
        <v>4.282314683198296E-5</v>
      </c>
      <c r="V392" s="55">
        <f t="shared" si="399"/>
        <v>1.5339688376161693E-5</v>
      </c>
      <c r="W392" s="55">
        <f t="shared" si="400"/>
        <v>1.4298788006089718E-6</v>
      </c>
      <c r="X392" s="55">
        <f t="shared" si="401"/>
        <v>1.6927328562524621E-6</v>
      </c>
      <c r="Y392" s="55">
        <f t="shared" si="402"/>
        <v>2.8841590345539347E-6</v>
      </c>
      <c r="AB392" s="55">
        <f t="shared" si="403"/>
        <v>2.897809506529094E-6</v>
      </c>
      <c r="AC392" s="55">
        <f t="shared" si="404"/>
        <v>4.1664252476943284E-6</v>
      </c>
      <c r="AD392" s="55">
        <f t="shared" si="405"/>
        <v>2.7038650347380228E-6</v>
      </c>
      <c r="AE392" s="55">
        <f t="shared" si="406"/>
        <v>7.2355301102242856E-6</v>
      </c>
      <c r="AF392" s="55">
        <f t="shared" si="407"/>
        <v>7.6133009125338209E-6</v>
      </c>
      <c r="AG392" s="55">
        <f t="shared" si="408"/>
        <v>1.4025945389546711E-4</v>
      </c>
      <c r="AH392" s="55">
        <f t="shared" si="409"/>
        <v>1.7704200616462453E-5</v>
      </c>
      <c r="AI392" s="55">
        <f t="shared" si="410"/>
        <v>1.7617310822054215E-6</v>
      </c>
      <c r="AJ392" s="55">
        <f t="shared" si="411"/>
        <v>1.8696884868900906E-6</v>
      </c>
      <c r="AK392" s="55">
        <f t="shared" si="412"/>
        <v>7.9971077272072137E-6</v>
      </c>
    </row>
    <row r="393" spans="3:37">
      <c r="C393" s="52">
        <f t="shared" si="382"/>
        <v>5.25</v>
      </c>
      <c r="D393" s="55">
        <f t="shared" si="383"/>
        <v>1.8652314021388621E-6</v>
      </c>
      <c r="E393" s="55">
        <f t="shared" si="384"/>
        <v>2.9832257327565942E-6</v>
      </c>
      <c r="F393" s="55">
        <f t="shared" si="385"/>
        <v>2.2077523084206239E-6</v>
      </c>
      <c r="G393" s="55">
        <f t="shared" si="386"/>
        <v>4.7499824091968126E-6</v>
      </c>
      <c r="H393" s="55">
        <f t="shared" si="387"/>
        <v>6.3944015561226108E-6</v>
      </c>
      <c r="I393" s="55">
        <f t="shared" si="388"/>
        <v>9.9435465063572517E-5</v>
      </c>
      <c r="J393" s="55">
        <f t="shared" si="389"/>
        <v>1.7598780060772581E-5</v>
      </c>
      <c r="K393" s="55">
        <f t="shared" si="390"/>
        <v>1.6483449777844092E-6</v>
      </c>
      <c r="L393" s="55">
        <f t="shared" si="391"/>
        <v>1.8448323478555039E-6</v>
      </c>
      <c r="M393" s="55">
        <f t="shared" si="392"/>
        <v>5.4634368094456724E-6</v>
      </c>
      <c r="P393" s="55">
        <f t="shared" si="393"/>
        <v>1.2166367187394271E-6</v>
      </c>
      <c r="Q393" s="55">
        <f t="shared" si="394"/>
        <v>1.9447275548409864E-6</v>
      </c>
      <c r="R393" s="55">
        <f t="shared" si="395"/>
        <v>1.6417140735096809E-6</v>
      </c>
      <c r="S393" s="55">
        <f t="shared" si="396"/>
        <v>2.3302230176114135E-6</v>
      </c>
      <c r="T393" s="55">
        <f t="shared" si="397"/>
        <v>4.8244033286108235E-6</v>
      </c>
      <c r="U393" s="55">
        <f t="shared" si="398"/>
        <v>4.5512082884843853E-5</v>
      </c>
      <c r="V393" s="55">
        <f t="shared" si="399"/>
        <v>1.6029827790612388E-5</v>
      </c>
      <c r="W393" s="55">
        <f t="shared" si="400"/>
        <v>1.4758035877967212E-6</v>
      </c>
      <c r="X393" s="55">
        <f t="shared" si="401"/>
        <v>1.7618403033009461E-6</v>
      </c>
      <c r="Y393" s="55">
        <f t="shared" si="402"/>
        <v>2.9566532759192256E-6</v>
      </c>
      <c r="AB393" s="55">
        <f t="shared" si="403"/>
        <v>2.9080627903790537E-6</v>
      </c>
      <c r="AC393" s="55">
        <f t="shared" si="404"/>
        <v>4.2966209752722042E-6</v>
      </c>
      <c r="AD393" s="55">
        <f t="shared" si="405"/>
        <v>2.7962726131413417E-6</v>
      </c>
      <c r="AE393" s="55">
        <f t="shared" si="406"/>
        <v>7.328619772658146E-6</v>
      </c>
      <c r="AF393" s="55">
        <f t="shared" si="407"/>
        <v>7.7637112183934609E-6</v>
      </c>
      <c r="AG393" s="55">
        <f t="shared" si="408"/>
        <v>1.4896372262976858E-4</v>
      </c>
      <c r="AH393" s="55">
        <f t="shared" si="409"/>
        <v>1.8514710601590865E-5</v>
      </c>
      <c r="AI393" s="55">
        <f t="shared" si="410"/>
        <v>1.8208863677720966E-6</v>
      </c>
      <c r="AJ393" s="55">
        <f t="shared" si="411"/>
        <v>1.9407230696868955E-6</v>
      </c>
      <c r="AK393" s="55">
        <f t="shared" si="412"/>
        <v>8.4922462810496389E-6</v>
      </c>
    </row>
    <row r="394" spans="3:37">
      <c r="C394" s="52">
        <f t="shared" si="382"/>
        <v>5.5</v>
      </c>
      <c r="D394" s="55">
        <f t="shared" si="383"/>
        <v>1.8725244044247331E-6</v>
      </c>
      <c r="E394" s="55">
        <f t="shared" si="384"/>
        <v>3.0897747662208052E-6</v>
      </c>
      <c r="F394" s="55">
        <f t="shared" si="385"/>
        <v>2.2693824518896165E-6</v>
      </c>
      <c r="G394" s="55">
        <f t="shared" si="386"/>
        <v>4.8104332350210201E-6</v>
      </c>
      <c r="H394" s="55">
        <f t="shared" si="387"/>
        <v>6.5227216717322945E-6</v>
      </c>
      <c r="I394" s="55">
        <f t="shared" si="388"/>
        <v>1.052400578275698E-4</v>
      </c>
      <c r="J394" s="55">
        <f t="shared" si="389"/>
        <v>1.8346156736498197E-5</v>
      </c>
      <c r="K394" s="55">
        <f t="shared" si="390"/>
        <v>1.698982733648187E-6</v>
      </c>
      <c r="L394" s="55">
        <f t="shared" si="391"/>
        <v>1.9131514211029416E-6</v>
      </c>
      <c r="M394" s="55">
        <f t="shared" si="392"/>
        <v>5.7451450466422039E-6</v>
      </c>
      <c r="P394" s="55">
        <f t="shared" si="393"/>
        <v>1.2227506028042776E-6</v>
      </c>
      <c r="Q394" s="55">
        <f t="shared" si="394"/>
        <v>2.0297656578354975E-6</v>
      </c>
      <c r="R394" s="55">
        <f t="shared" si="395"/>
        <v>1.6753002575009008E-6</v>
      </c>
      <c r="S394" s="55">
        <f t="shared" si="396"/>
        <v>2.3764637192746155E-6</v>
      </c>
      <c r="T394" s="55">
        <f t="shared" si="397"/>
        <v>4.9440524748506252E-6</v>
      </c>
      <c r="U394" s="55">
        <f t="shared" si="398"/>
        <v>4.8259327583481954E-5</v>
      </c>
      <c r="V394" s="55">
        <f t="shared" si="399"/>
        <v>1.6712115951485947E-5</v>
      </c>
      <c r="W394" s="55">
        <f t="shared" si="400"/>
        <v>1.5200406952726667E-6</v>
      </c>
      <c r="X394" s="55">
        <f t="shared" si="401"/>
        <v>1.8296875688523748E-6</v>
      </c>
      <c r="Y394" s="55">
        <f t="shared" si="402"/>
        <v>3.0252661854399126E-6</v>
      </c>
      <c r="AB394" s="55">
        <f t="shared" si="403"/>
        <v>2.916534910885945E-6</v>
      </c>
      <c r="AC394" s="55">
        <f t="shared" si="404"/>
        <v>4.4249878764095578E-6</v>
      </c>
      <c r="AD394" s="55">
        <f t="shared" si="405"/>
        <v>2.887383312749839E-6</v>
      </c>
      <c r="AE394" s="55">
        <f t="shared" si="406"/>
        <v>7.4046796699174818E-6</v>
      </c>
      <c r="AF394" s="55">
        <f t="shared" si="407"/>
        <v>7.8991877101088499E-6</v>
      </c>
      <c r="AG394" s="55">
        <f t="shared" si="408"/>
        <v>1.5771253024005519E-4</v>
      </c>
      <c r="AH394" s="55">
        <f t="shared" si="409"/>
        <v>1.9322986066205829E-5</v>
      </c>
      <c r="AI394" s="55">
        <f t="shared" si="410"/>
        <v>1.8779247720237069E-6</v>
      </c>
      <c r="AJ394" s="55">
        <f t="shared" si="411"/>
        <v>2.0103238367849371E-6</v>
      </c>
      <c r="AK394" s="55">
        <f t="shared" si="412"/>
        <v>8.9899110841407939E-6</v>
      </c>
    </row>
    <row r="395" spans="3:37">
      <c r="C395" s="52">
        <f t="shared" si="382"/>
        <v>5.75</v>
      </c>
      <c r="D395" s="55">
        <f t="shared" si="383"/>
        <v>1.878836585811863E-6</v>
      </c>
      <c r="E395" s="55">
        <f t="shared" si="384"/>
        <v>3.1948437642639281E-6</v>
      </c>
      <c r="F395" s="55">
        <f t="shared" si="385"/>
        <v>2.330310921011175E-6</v>
      </c>
      <c r="G395" s="55">
        <f t="shared" si="386"/>
        <v>4.8647361739837449E-6</v>
      </c>
      <c r="H395" s="55">
        <f t="shared" si="387"/>
        <v>6.6421693173766689E-6</v>
      </c>
      <c r="I395" s="55">
        <f t="shared" si="388"/>
        <v>1.1106436969002902E-4</v>
      </c>
      <c r="J395" s="55">
        <f t="shared" si="389"/>
        <v>1.9088777530118775E-5</v>
      </c>
      <c r="K395" s="55">
        <f t="shared" si="390"/>
        <v>1.7482176253622522E-6</v>
      </c>
      <c r="L395" s="55">
        <f t="shared" si="391"/>
        <v>1.9805930254523932E-6</v>
      </c>
      <c r="M395" s="55">
        <f t="shared" si="392"/>
        <v>6.0271977602749003E-6</v>
      </c>
      <c r="P395" s="55">
        <f t="shared" si="393"/>
        <v>1.2282149156609641E-6</v>
      </c>
      <c r="Q395" s="55">
        <f t="shared" si="394"/>
        <v>2.1138215617789905E-6</v>
      </c>
      <c r="R395" s="55">
        <f t="shared" si="395"/>
        <v>1.7081099843393172E-6</v>
      </c>
      <c r="S395" s="55">
        <f t="shared" si="396"/>
        <v>2.4215635547732542E-6</v>
      </c>
      <c r="T395" s="55">
        <f t="shared" si="397"/>
        <v>5.0574214820149398E-6</v>
      </c>
      <c r="U395" s="55">
        <f t="shared" si="398"/>
        <v>5.1061272940904671E-5</v>
      </c>
      <c r="V395" s="55">
        <f t="shared" si="399"/>
        <v>1.7388877243065072E-5</v>
      </c>
      <c r="W395" s="55">
        <f t="shared" si="400"/>
        <v>1.5630880779968046E-6</v>
      </c>
      <c r="X395" s="55">
        <f t="shared" si="401"/>
        <v>1.8965187307659248E-6</v>
      </c>
      <c r="Y395" s="55">
        <f t="shared" si="402"/>
        <v>3.0911706930690353E-6</v>
      </c>
      <c r="AB395" s="55">
        <f t="shared" si="403"/>
        <v>2.9236949608035183E-6</v>
      </c>
      <c r="AC395" s="55">
        <f t="shared" si="404"/>
        <v>4.5511941075990366E-6</v>
      </c>
      <c r="AD395" s="55">
        <f t="shared" si="405"/>
        <v>2.9773873070137387E-6</v>
      </c>
      <c r="AE395" s="55">
        <f t="shared" si="406"/>
        <v>7.4687515087973827E-6</v>
      </c>
      <c r="AF395" s="55">
        <f t="shared" si="407"/>
        <v>8.0241515826569029E-6</v>
      </c>
      <c r="AG395" s="55">
        <f t="shared" si="408"/>
        <v>1.6649103043433187E-4</v>
      </c>
      <c r="AH395" s="55">
        <f t="shared" si="409"/>
        <v>2.0129771850478497E-5</v>
      </c>
      <c r="AI395" s="55">
        <f t="shared" si="410"/>
        <v>1.9333471727276993E-6</v>
      </c>
      <c r="AJ395" s="55">
        <f t="shared" si="411"/>
        <v>2.0789152730950332E-6</v>
      </c>
      <c r="AK395" s="55">
        <f t="shared" si="412"/>
        <v>9.4892600533977664E-6</v>
      </c>
    </row>
    <row r="396" spans="3:37">
      <c r="C396" s="52">
        <f t="shared" si="382"/>
        <v>6</v>
      </c>
      <c r="D396" s="55">
        <f t="shared" si="383"/>
        <v>1.8844640622583601E-6</v>
      </c>
      <c r="E396" s="55">
        <f t="shared" si="384"/>
        <v>3.2981751097990162E-6</v>
      </c>
      <c r="F396" s="55">
        <f t="shared" si="385"/>
        <v>2.390888552959016E-6</v>
      </c>
      <c r="G396" s="55">
        <f t="shared" si="386"/>
        <v>4.9158406659633552E-6</v>
      </c>
      <c r="H396" s="55">
        <f t="shared" si="387"/>
        <v>6.7561594899028538E-6</v>
      </c>
      <c r="I396" s="55">
        <f t="shared" si="388"/>
        <v>1.168985411017192E-4</v>
      </c>
      <c r="J396" s="55">
        <f t="shared" si="389"/>
        <v>1.9828909263946062E-5</v>
      </c>
      <c r="K396" s="55">
        <f t="shared" si="390"/>
        <v>1.7966170672752559E-6</v>
      </c>
      <c r="L396" s="55">
        <f t="shared" si="391"/>
        <v>2.0475753937430856E-6</v>
      </c>
      <c r="M396" s="55">
        <f t="shared" si="392"/>
        <v>6.3094227121256797E-6</v>
      </c>
      <c r="P396" s="55">
        <f t="shared" si="393"/>
        <v>1.2331586536794997E-6</v>
      </c>
      <c r="Q396" s="55">
        <f t="shared" si="394"/>
        <v>2.1968407000575196E-6</v>
      </c>
      <c r="R396" s="55">
        <f t="shared" si="395"/>
        <v>1.7405314826013319E-6</v>
      </c>
      <c r="S396" s="55">
        <f t="shared" si="396"/>
        <v>2.466092957189611E-6</v>
      </c>
      <c r="T396" s="55">
        <f t="shared" si="397"/>
        <v>5.165841487355963E-6</v>
      </c>
      <c r="U396" s="55">
        <f t="shared" si="398"/>
        <v>5.39135281276462E-5</v>
      </c>
      <c r="V396" s="55">
        <f t="shared" si="399"/>
        <v>1.8062745967536827E-5</v>
      </c>
      <c r="W396" s="55">
        <f t="shared" si="400"/>
        <v>1.6055101222096008E-6</v>
      </c>
      <c r="X396" s="55">
        <f t="shared" si="401"/>
        <v>1.9626132616997024E-6</v>
      </c>
      <c r="Y396" s="55">
        <f t="shared" si="402"/>
        <v>3.1556676847545105E-6</v>
      </c>
      <c r="AB396" s="55">
        <f t="shared" si="403"/>
        <v>2.930006175677977E-6</v>
      </c>
      <c r="AC396" s="55">
        <f t="shared" si="404"/>
        <v>4.6748635795323077E-6</v>
      </c>
      <c r="AD396" s="55">
        <f t="shared" si="405"/>
        <v>3.0664633903998061E-6</v>
      </c>
      <c r="AE396" s="55">
        <f t="shared" si="406"/>
        <v>7.5265492236656165E-6</v>
      </c>
      <c r="AF396" s="55">
        <f t="shared" si="407"/>
        <v>8.1436135236781264E-6</v>
      </c>
      <c r="AG396" s="55">
        <f t="shared" si="408"/>
        <v>1.7528437692060359E-4</v>
      </c>
      <c r="AH396" s="55">
        <f t="shared" si="409"/>
        <v>2.0935812794580015E-5</v>
      </c>
      <c r="AI396" s="55">
        <f t="shared" si="410"/>
        <v>1.9877240123409108E-6</v>
      </c>
      <c r="AJ396" s="55">
        <f t="shared" si="411"/>
        <v>2.1469784615161116E-6</v>
      </c>
      <c r="AK396" s="55">
        <f t="shared" si="412"/>
        <v>9.9894511057376495E-6</v>
      </c>
    </row>
    <row r="397" spans="3:37">
      <c r="C397" s="52">
        <f t="shared" si="382"/>
        <v>6.25</v>
      </c>
      <c r="D397" s="55">
        <f t="shared" ref="D397:D416" si="413">D396+D308/$Q$173</f>
        <v>1.8896318720415333E-6</v>
      </c>
      <c r="E397" s="55">
        <f t="shared" ref="E397:E416" si="414">E396+E308/$Q$173</f>
        <v>3.3995175151665931E-6</v>
      </c>
      <c r="F397" s="55">
        <f t="shared" ref="F397:F416" si="415">F396+F308/$Q$173</f>
        <v>2.4513930087861342E-6</v>
      </c>
      <c r="G397" s="55">
        <f t="shared" ref="G397:G416" si="416">G396+G308/$Q$173</f>
        <v>4.9661817857213573E-6</v>
      </c>
      <c r="H397" s="55">
        <f t="shared" ref="H397:H416" si="417">H396+H308/$Q$173</f>
        <v>6.8675030260934486E-6</v>
      </c>
      <c r="I397" s="55">
        <f t="shared" ref="I397:I416" si="418">I396+I308/$Q$173</f>
        <v>1.2273491995241573E-4</v>
      </c>
      <c r="J397" s="55">
        <f t="shared" ref="J397:J416" si="419">J396+J308/$Q$173</f>
        <v>2.0568568235744845E-5</v>
      </c>
      <c r="K397" s="55">
        <f t="shared" ref="K397:K416" si="420">K396+K308/$Q$173</f>
        <v>1.8446467550540383E-6</v>
      </c>
      <c r="L397" s="55">
        <f t="shared" ref="L397:L416" si="421">L396+L308/$Q$173</f>
        <v>2.1144397071814418E-6</v>
      </c>
      <c r="M397" s="55">
        <f t="shared" ref="M397:M416" si="422">M396+M308/$Q$173</f>
        <v>6.591542188535111E-6</v>
      </c>
      <c r="P397" s="55">
        <f t="shared" ref="P397:P416" si="423">P396+P308/$Q$173</f>
        <v>1.2376815381510763E-6</v>
      </c>
      <c r="Q397" s="55">
        <f t="shared" ref="Q397:Q416" si="424">Q396+Q308/$Q$173</f>
        <v>2.2787362439769464E-6</v>
      </c>
      <c r="R397" s="55">
        <f t="shared" ref="R397:R416" si="425">R396+R308/$Q$173</f>
        <v>1.7728968431724289E-6</v>
      </c>
      <c r="S397" s="55">
        <f t="shared" ref="S397:S416" si="426">S396+S308/$Q$173</f>
        <v>2.5104977738079329E-6</v>
      </c>
      <c r="T397" s="55">
        <f t="shared" ref="T397:T416" si="427">T396+T308/$Q$173</f>
        <v>5.2704421783678053E-6</v>
      </c>
      <c r="U397" s="55">
        <f t="shared" ref="U397:U416" si="428">U396+U308/$Q$173</f>
        <v>5.6812289446095643E-5</v>
      </c>
      <c r="V397" s="55">
        <f t="shared" ref="V397:V416" si="429">V396+V308/$Q$173</f>
        <v>1.873604261549893E-5</v>
      </c>
      <c r="W397" s="55">
        <f t="shared" ref="W397:W416" si="430">W396+W308/$Q$173</f>
        <v>1.6477661885902601E-6</v>
      </c>
      <c r="X397" s="55">
        <f t="shared" ref="X397:X416" si="431">X396+X308/$Q$173</f>
        <v>2.028206620559039E-6</v>
      </c>
      <c r="Y397" s="55">
        <f t="shared" ref="Y397:Y416" si="432">Y396+Y308/$Q$173</f>
        <v>3.2199835877468878E-6</v>
      </c>
      <c r="AB397" s="55">
        <f t="shared" ref="AB397:AB416" si="433">AB396+AB308/$Q$173</f>
        <v>2.935818910772747E-6</v>
      </c>
      <c r="AC397" s="55">
        <f t="shared" ref="AC397:AC416" si="434">AC396+AC308/$Q$173</f>
        <v>4.7956528463480356E-6</v>
      </c>
      <c r="AD397" s="55">
        <f t="shared" ref="AD397:AD416" si="435">AD396+AD308/$Q$173</f>
        <v>3.1547513482498438E-6</v>
      </c>
      <c r="AE397" s="55">
        <f t="shared" ref="AE397:AE416" si="436">AE396+AE308/$Q$173</f>
        <v>7.582826646563298E-6</v>
      </c>
      <c r="AF397" s="55">
        <f t="shared" ref="AF397:AF416" si="437">AF396+AF308/$Q$173</f>
        <v>8.2616524396102499E-6</v>
      </c>
      <c r="AG397" s="55">
        <f t="shared" ref="AG397:AG416" si="438">AG396+AG308/$Q$173</f>
        <v>1.840795920368872E-4</v>
      </c>
      <c r="AH397" s="55">
        <f t="shared" ref="AH397:AH416" si="439">AH396+AH308/$Q$173</f>
        <v>2.1741834090215476E-5</v>
      </c>
      <c r="AI397" s="55">
        <f t="shared" ref="AI397:AI416" si="440">AI396+AI308/$Q$173</f>
        <v>2.0415273215178164E-6</v>
      </c>
      <c r="AJ397" s="55">
        <f t="shared" ref="AJ397:AJ416" si="441">AJ396+AJ308/$Q$173</f>
        <v>2.2149132626635383E-6</v>
      </c>
      <c r="AK397" s="55">
        <f t="shared" ref="AK397:AK416" si="442">AK396+AK308/$Q$173</f>
        <v>1.0489374155564135E-5</v>
      </c>
    </row>
    <row r="398" spans="3:37">
      <c r="C398" s="52">
        <f t="shared" si="382"/>
        <v>6.5</v>
      </c>
      <c r="D398" s="55">
        <f t="shared" si="413"/>
        <v>1.8944307682337019E-6</v>
      </c>
      <c r="E398" s="55">
        <f t="shared" si="414"/>
        <v>3.4986742599387153E-6</v>
      </c>
      <c r="F398" s="55">
        <f t="shared" si="415"/>
        <v>2.5119555973040772E-6</v>
      </c>
      <c r="G398" s="55">
        <f t="shared" si="416"/>
        <v>5.0167674664179391E-6</v>
      </c>
      <c r="H398" s="55">
        <f t="shared" si="417"/>
        <v>6.9772534286452207E-6</v>
      </c>
      <c r="I398" s="55">
        <f t="shared" si="418"/>
        <v>1.2857026900990666E-4</v>
      </c>
      <c r="J398" s="55">
        <f t="shared" si="419"/>
        <v>2.1308914114215522E-5</v>
      </c>
      <c r="K398" s="55">
        <f t="shared" si="420"/>
        <v>1.8924782830219121E-6</v>
      </c>
      <c r="L398" s="55">
        <f t="shared" si="421"/>
        <v>2.1813074385570252E-6</v>
      </c>
      <c r="M398" s="55">
        <f t="shared" si="422"/>
        <v>6.873077577079371E-6</v>
      </c>
      <c r="P398" s="55">
        <f t="shared" si="423"/>
        <v>1.2418326709123956E-6</v>
      </c>
      <c r="Q398" s="55">
        <f t="shared" si="424"/>
        <v>2.3593597869914383E-6</v>
      </c>
      <c r="R398" s="55">
        <f t="shared" si="425"/>
        <v>1.8054258815562561E-6</v>
      </c>
      <c r="S398" s="55">
        <f t="shared" si="426"/>
        <v>2.5549746803163966E-6</v>
      </c>
      <c r="T398" s="55">
        <f t="shared" si="427"/>
        <v>5.3717616712275558E-6</v>
      </c>
      <c r="U398" s="55">
        <f t="shared" si="428"/>
        <v>5.9755971252316108E-5</v>
      </c>
      <c r="V398" s="55">
        <f t="shared" si="429"/>
        <v>1.9410046830497903E-5</v>
      </c>
      <c r="W398" s="55">
        <f t="shared" si="430"/>
        <v>1.6900170116548398E-6</v>
      </c>
      <c r="X398" s="55">
        <f t="shared" si="431"/>
        <v>2.0933990456784772E-6</v>
      </c>
      <c r="Y398" s="55">
        <f t="shared" si="432"/>
        <v>3.2850198667214088E-6</v>
      </c>
      <c r="AB398" s="55">
        <f t="shared" si="433"/>
        <v>2.9412655703957651E-6</v>
      </c>
      <c r="AC398" s="55">
        <f t="shared" si="434"/>
        <v>4.9133427928777881E-6</v>
      </c>
      <c r="AD398" s="55">
        <f t="shared" si="435"/>
        <v>3.2423281196336775E-6</v>
      </c>
      <c r="AE398" s="55">
        <f t="shared" si="436"/>
        <v>7.6395211014479971E-6</v>
      </c>
      <c r="AF398" s="55">
        <f t="shared" si="437"/>
        <v>8.3796976842673372E-6</v>
      </c>
      <c r="AG398" s="55">
        <f t="shared" si="438"/>
        <v>1.9286743538122331E-4</v>
      </c>
      <c r="AH398" s="55">
        <f t="shared" si="439"/>
        <v>2.254852163215786E-5</v>
      </c>
      <c r="AI398" s="55">
        <f t="shared" si="440"/>
        <v>2.0949395543889844E-6</v>
      </c>
      <c r="AJ398" s="55">
        <f t="shared" si="441"/>
        <v>2.2828816286014121E-6</v>
      </c>
      <c r="AK398" s="55">
        <f t="shared" si="442"/>
        <v>1.0987408653678135E-5</v>
      </c>
    </row>
    <row r="399" spans="3:37">
      <c r="C399" s="52">
        <f t="shared" si="382"/>
        <v>6.75</v>
      </c>
      <c r="D399" s="55">
        <f t="shared" si="413"/>
        <v>1.8988853450742662E-6</v>
      </c>
      <c r="E399" s="55">
        <f t="shared" si="414"/>
        <v>3.5954839543249313E-6</v>
      </c>
      <c r="F399" s="55">
        <f t="shared" si="415"/>
        <v>2.5726344512036706E-6</v>
      </c>
      <c r="G399" s="55">
        <f t="shared" si="416"/>
        <v>5.0678422689916804E-6</v>
      </c>
      <c r="H399" s="55">
        <f t="shared" si="417"/>
        <v>7.0855169064674244E-6</v>
      </c>
      <c r="I399" s="55">
        <f t="shared" si="418"/>
        <v>1.344035584809864E-4</v>
      </c>
      <c r="J399" s="55">
        <f t="shared" si="419"/>
        <v>2.2050633806029992E-5</v>
      </c>
      <c r="K399" s="55">
        <f t="shared" si="420"/>
        <v>1.940124861832938E-6</v>
      </c>
      <c r="L399" s="55">
        <f t="shared" si="421"/>
        <v>2.2481820058070625E-6</v>
      </c>
      <c r="M399" s="55">
        <f t="shared" si="422"/>
        <v>7.1534699201890513E-6</v>
      </c>
      <c r="P399" s="55">
        <f t="shared" si="423"/>
        <v>1.2456368354108079E-6</v>
      </c>
      <c r="Q399" s="55">
        <f t="shared" si="424"/>
        <v>2.4385380262467044E-6</v>
      </c>
      <c r="R399" s="55">
        <f t="shared" si="425"/>
        <v>1.838282275565544E-6</v>
      </c>
      <c r="S399" s="55">
        <f t="shared" si="426"/>
        <v>2.5995957666051446E-6</v>
      </c>
      <c r="T399" s="55">
        <f t="shared" si="427"/>
        <v>5.4700187124786874E-6</v>
      </c>
      <c r="U399" s="55">
        <f t="shared" si="428"/>
        <v>6.2744227402953246E-5</v>
      </c>
      <c r="V399" s="55">
        <f t="shared" si="429"/>
        <v>2.0085466179570615E-5</v>
      </c>
      <c r="W399" s="55">
        <f t="shared" si="430"/>
        <v>1.7322629409577452E-6</v>
      </c>
      <c r="X399" s="55">
        <f t="shared" si="431"/>
        <v>2.1582172659740106E-6</v>
      </c>
      <c r="Y399" s="55">
        <f t="shared" si="432"/>
        <v>3.3514833046917049E-6</v>
      </c>
      <c r="AB399" s="55">
        <f t="shared" si="433"/>
        <v>2.9463705595784815E-6</v>
      </c>
      <c r="AC399" s="55">
        <f t="shared" si="434"/>
        <v>5.0277839423949536E-6</v>
      </c>
      <c r="AD399" s="55">
        <f t="shared" si="435"/>
        <v>3.3292411169823874E-6</v>
      </c>
      <c r="AE399" s="55">
        <f t="shared" si="436"/>
        <v>7.697049620306732E-6</v>
      </c>
      <c r="AF399" s="55">
        <f t="shared" si="437"/>
        <v>8.4977555863743503E-6</v>
      </c>
      <c r="AG399" s="55">
        <f t="shared" si="438"/>
        <v>2.0164053518166442E-4</v>
      </c>
      <c r="AH399" s="55">
        <f t="shared" si="439"/>
        <v>2.3356541666714088E-5</v>
      </c>
      <c r="AI399" s="55">
        <f t="shared" si="440"/>
        <v>2.1479867827081303E-6</v>
      </c>
      <c r="AJ399" s="55">
        <f t="shared" si="441"/>
        <v>2.3509171241201805E-6</v>
      </c>
      <c r="AK399" s="55">
        <f t="shared" si="442"/>
        <v>1.1481729901927199E-5</v>
      </c>
    </row>
    <row r="400" spans="3:37">
      <c r="C400" s="52">
        <f t="shared" si="382"/>
        <v>7</v>
      </c>
      <c r="D400" s="55">
        <f t="shared" si="413"/>
        <v>1.9030201968026264E-6</v>
      </c>
      <c r="E400" s="55">
        <f t="shared" si="414"/>
        <v>3.6897897020942311E-6</v>
      </c>
      <c r="F400" s="55">
        <f t="shared" si="415"/>
        <v>2.6334877031757393E-6</v>
      </c>
      <c r="G400" s="55">
        <f t="shared" si="416"/>
        <v>5.1196507543811616E-6</v>
      </c>
      <c r="H400" s="55">
        <f t="shared" si="417"/>
        <v>7.1923996684693156E-6</v>
      </c>
      <c r="I400" s="55">
        <f t="shared" si="418"/>
        <v>1.4023375857244937E-4</v>
      </c>
      <c r="J400" s="55">
        <f t="shared" si="419"/>
        <v>2.2794414217860152E-5</v>
      </c>
      <c r="K400" s="55">
        <f t="shared" si="420"/>
        <v>1.9875997021411765E-6</v>
      </c>
      <c r="L400" s="55">
        <f t="shared" si="421"/>
        <v>2.3150668268687812E-6</v>
      </c>
      <c r="M400" s="55">
        <f t="shared" si="422"/>
        <v>7.4321904166496528E-6</v>
      </c>
      <c r="P400" s="55">
        <f t="shared" si="423"/>
        <v>1.2491188150936638E-6</v>
      </c>
      <c r="Q400" s="55">
        <f t="shared" si="424"/>
        <v>2.5161064978145332E-6</v>
      </c>
      <c r="R400" s="55">
        <f t="shared" si="425"/>
        <v>1.8716297030130232E-6</v>
      </c>
      <c r="S400" s="55">
        <f t="shared" si="426"/>
        <v>2.6444331225643189E-6</v>
      </c>
      <c r="T400" s="55">
        <f t="shared" si="427"/>
        <v>5.565432048664673E-6</v>
      </c>
      <c r="U400" s="55">
        <f t="shared" si="428"/>
        <v>6.5776711754652722E-5</v>
      </c>
      <c r="V400" s="55">
        <f t="shared" si="429"/>
        <v>2.0763008229753936E-5</v>
      </c>
      <c r="W400" s="55">
        <f t="shared" si="430"/>
        <v>1.7745043260533816E-6</v>
      </c>
      <c r="X400" s="55">
        <f t="shared" si="431"/>
        <v>2.2226880103616321E-6</v>
      </c>
      <c r="Y400" s="55">
        <f t="shared" si="432"/>
        <v>3.4200643731091914E-6</v>
      </c>
      <c r="AB400" s="55">
        <f t="shared" si="433"/>
        <v>2.951158283352346E-6</v>
      </c>
      <c r="AC400" s="55">
        <f t="shared" si="434"/>
        <v>5.1388269663657239E-6</v>
      </c>
      <c r="AD400" s="55">
        <f t="shared" si="435"/>
        <v>3.415537752727054E-6</v>
      </c>
      <c r="AE400" s="55">
        <f t="shared" si="436"/>
        <v>7.7558292351265194E-6</v>
      </c>
      <c r="AF400" s="55">
        <f t="shared" si="437"/>
        <v>8.6158324746562528E-6</v>
      </c>
      <c r="AG400" s="55">
        <f t="shared" si="438"/>
        <v>2.10391519666263E-4</v>
      </c>
      <c r="AH400" s="55">
        <f t="shared" si="439"/>
        <v>2.4166560440191087E-5</v>
      </c>
      <c r="AI400" s="55">
        <f t="shared" si="440"/>
        <v>2.2006950782289705E-6</v>
      </c>
      <c r="AJ400" s="55">
        <f t="shared" si="441"/>
        <v>2.4190533140102911E-6</v>
      </c>
      <c r="AK400" s="55">
        <f t="shared" si="442"/>
        <v>1.1970589826430916E-5</v>
      </c>
    </row>
    <row r="401" spans="3:37">
      <c r="C401" s="52">
        <f t="shared" si="382"/>
        <v>7.25</v>
      </c>
      <c r="D401" s="55">
        <f t="shared" si="413"/>
        <v>1.906859917658183E-6</v>
      </c>
      <c r="E401" s="55">
        <f t="shared" si="414"/>
        <v>3.781439100575048E-6</v>
      </c>
      <c r="F401" s="55">
        <f t="shared" si="415"/>
        <v>2.6945734859111079E-6</v>
      </c>
      <c r="G401" s="55">
        <f t="shared" si="416"/>
        <v>5.1724374835249626E-6</v>
      </c>
      <c r="H401" s="55">
        <f t="shared" si="417"/>
        <v>7.2980079235601491E-6</v>
      </c>
      <c r="I401" s="55">
        <f t="shared" si="418"/>
        <v>1.4605983949108998E-4</v>
      </c>
      <c r="J401" s="55">
        <f t="shared" si="419"/>
        <v>2.3540942256377898E-5</v>
      </c>
      <c r="K401" s="55">
        <f t="shared" si="420"/>
        <v>2.0349160146006879E-6</v>
      </c>
      <c r="L401" s="55">
        <f t="shared" si="421"/>
        <v>2.381965319679408E-6</v>
      </c>
      <c r="M401" s="55">
        <f t="shared" si="422"/>
        <v>7.7087404216015886E-6</v>
      </c>
      <c r="P401" s="55">
        <f t="shared" si="423"/>
        <v>1.2523033934083137E-6</v>
      </c>
      <c r="Q401" s="55">
        <f t="shared" si="424"/>
        <v>2.5919095766927939E-6</v>
      </c>
      <c r="R401" s="55">
        <f t="shared" si="425"/>
        <v>1.9056318417114238E-6</v>
      </c>
      <c r="S401" s="55">
        <f t="shared" si="426"/>
        <v>2.6895588380840617E-6</v>
      </c>
      <c r="T401" s="55">
        <f t="shared" si="427"/>
        <v>5.6582204263289856E-6</v>
      </c>
      <c r="U401" s="55">
        <f t="shared" si="428"/>
        <v>6.8853078164060185E-5</v>
      </c>
      <c r="V401" s="55">
        <f t="shared" si="429"/>
        <v>2.1443380548084734E-5</v>
      </c>
      <c r="W401" s="55">
        <f t="shared" si="430"/>
        <v>1.8167415164961546E-6</v>
      </c>
      <c r="X401" s="55">
        <f t="shared" si="431"/>
        <v>2.2868380077573349E-6</v>
      </c>
      <c r="Y401" s="55">
        <f t="shared" si="432"/>
        <v>3.4914372318630679E-6</v>
      </c>
      <c r="AB401" s="55">
        <f t="shared" si="433"/>
        <v>2.9556531467488093E-6</v>
      </c>
      <c r="AC401" s="55">
        <f t="shared" si="434"/>
        <v>5.2463226844490966E-6</v>
      </c>
      <c r="AD401" s="55">
        <f t="shared" si="435"/>
        <v>3.5012654392987573E-6</v>
      </c>
      <c r="AE401" s="55">
        <f t="shared" si="436"/>
        <v>7.8162769778943785E-6</v>
      </c>
      <c r="AF401" s="55">
        <f t="shared" si="437"/>
        <v>8.7339346778380068E-6</v>
      </c>
      <c r="AG401" s="55">
        <f t="shared" si="438"/>
        <v>2.1911301706307155E-4</v>
      </c>
      <c r="AH401" s="55">
        <f t="shared" si="439"/>
        <v>2.4979244198895777E-5</v>
      </c>
      <c r="AI401" s="55">
        <f t="shared" si="440"/>
        <v>2.2530905127052205E-6</v>
      </c>
      <c r="AJ401" s="55">
        <f t="shared" si="441"/>
        <v>2.4873237630621915E-6</v>
      </c>
      <c r="AK401" s="55">
        <f t="shared" si="442"/>
        <v>1.2452316977580911E-5</v>
      </c>
    </row>
    <row r="402" spans="3:37">
      <c r="C402" s="52">
        <f t="shared" si="382"/>
        <v>7.5</v>
      </c>
      <c r="D402" s="55">
        <f t="shared" si="413"/>
        <v>1.9104291018803361E-6</v>
      </c>
      <c r="E402" s="55">
        <f t="shared" si="414"/>
        <v>3.8702842406552575E-6</v>
      </c>
      <c r="F402" s="55">
        <f t="shared" si="415"/>
        <v>2.7559499321006017E-6</v>
      </c>
      <c r="G402" s="55">
        <f t="shared" si="416"/>
        <v>5.226447017361663E-6</v>
      </c>
      <c r="H402" s="55">
        <f t="shared" si="417"/>
        <v>7.4024478806491793E-6</v>
      </c>
      <c r="I402" s="55">
        <f t="shared" si="418"/>
        <v>1.5188077144370266E-4</v>
      </c>
      <c r="J402" s="55">
        <f t="shared" si="419"/>
        <v>2.4290904828255124E-5</v>
      </c>
      <c r="K402" s="55">
        <f t="shared" si="420"/>
        <v>2.0820870098655327E-6</v>
      </c>
      <c r="L402" s="55">
        <f t="shared" si="421"/>
        <v>2.4488809021761701E-6</v>
      </c>
      <c r="M402" s="55">
        <f t="shared" si="422"/>
        <v>7.982651446540186E-6</v>
      </c>
      <c r="P402" s="55">
        <f t="shared" si="423"/>
        <v>1.2552153538021082E-6</v>
      </c>
      <c r="Q402" s="55">
        <f t="shared" si="424"/>
        <v>2.6658004768054356E-6</v>
      </c>
      <c r="R402" s="55">
        <f t="shared" si="425"/>
        <v>1.9404523694734764E-6</v>
      </c>
      <c r="S402" s="55">
        <f t="shared" si="426"/>
        <v>2.7350450030545146E-6</v>
      </c>
      <c r="T402" s="55">
        <f t="shared" si="427"/>
        <v>5.7486025920150979E-6</v>
      </c>
      <c r="U402" s="55">
        <f t="shared" si="428"/>
        <v>7.19729804878213E-5</v>
      </c>
      <c r="V402" s="55">
        <f t="shared" si="429"/>
        <v>2.2127290701599884E-5</v>
      </c>
      <c r="W402" s="55">
        <f t="shared" si="430"/>
        <v>1.8589748618404692E-6</v>
      </c>
      <c r="X402" s="55">
        <f t="shared" si="431"/>
        <v>2.3506939870771123E-6</v>
      </c>
      <c r="Y402" s="55">
        <f t="shared" si="432"/>
        <v>3.5662597292803196E-6</v>
      </c>
      <c r="AB402" s="55">
        <f t="shared" si="433"/>
        <v>2.9598795547993213E-6</v>
      </c>
      <c r="AC402" s="55">
        <f t="shared" si="434"/>
        <v>5.350122064496874E-6</v>
      </c>
      <c r="AD402" s="55">
        <f t="shared" si="435"/>
        <v>3.586471589128578E-6</v>
      </c>
      <c r="AE402" s="55">
        <f t="shared" si="436"/>
        <v>7.8788098805973269E-6</v>
      </c>
      <c r="AF402" s="55">
        <f t="shared" si="437"/>
        <v>8.8520685246445761E-6</v>
      </c>
      <c r="AG402" s="55">
        <f t="shared" si="438"/>
        <v>2.2779765560014258E-4</v>
      </c>
      <c r="AH402" s="55">
        <f t="shared" si="439"/>
        <v>2.5795259189135079E-5</v>
      </c>
      <c r="AI402" s="55">
        <f t="shared" si="440"/>
        <v>2.305199157890596E-6</v>
      </c>
      <c r="AJ402" s="55">
        <f t="shared" si="441"/>
        <v>2.5557620360663287E-6</v>
      </c>
      <c r="AK402" s="55">
        <f t="shared" si="442"/>
        <v>1.2925316530040855E-5</v>
      </c>
    </row>
    <row r="403" spans="3:37">
      <c r="C403" s="52">
        <f t="shared" si="382"/>
        <v>7.75</v>
      </c>
      <c r="D403" s="55">
        <f t="shared" si="413"/>
        <v>1.9137523437084861E-6</v>
      </c>
      <c r="E403" s="55">
        <f t="shared" si="414"/>
        <v>3.956181706782178E-6</v>
      </c>
      <c r="F403" s="55">
        <f t="shared" si="415"/>
        <v>2.8176751744350459E-6</v>
      </c>
      <c r="G403" s="55">
        <f t="shared" si="416"/>
        <v>5.2819239168298425E-6</v>
      </c>
      <c r="H403" s="55">
        <f t="shared" si="417"/>
        <v>7.505825748645661E-6</v>
      </c>
      <c r="I403" s="55">
        <f t="shared" si="418"/>
        <v>1.5769552463708181E-4</v>
      </c>
      <c r="J403" s="55">
        <f t="shared" si="419"/>
        <v>2.5044988840163729E-5</v>
      </c>
      <c r="K403" s="55">
        <f t="shared" si="420"/>
        <v>2.1291258985897719E-6</v>
      </c>
      <c r="L403" s="55">
        <f t="shared" si="421"/>
        <v>2.5158169922962946E-6</v>
      </c>
      <c r="M403" s="55">
        <f t="shared" si="422"/>
        <v>8.2534851593156848E-6</v>
      </c>
      <c r="P403" s="55">
        <f t="shared" si="423"/>
        <v>1.2578794797223978E-6</v>
      </c>
      <c r="Q403" s="55">
        <f t="shared" si="424"/>
        <v>2.7376412510024882E-6</v>
      </c>
      <c r="R403" s="55">
        <f t="shared" si="425"/>
        <v>1.9762549641119114E-6</v>
      </c>
      <c r="S403" s="55">
        <f t="shared" si="426"/>
        <v>2.7809637073658199E-6</v>
      </c>
      <c r="T403" s="55">
        <f t="shared" si="427"/>
        <v>5.8367972922664822E-6</v>
      </c>
      <c r="U403" s="55">
        <f t="shared" si="428"/>
        <v>7.5136072582581716E-5</v>
      </c>
      <c r="V403" s="55">
        <f t="shared" si="429"/>
        <v>2.2815446257336251E-5</v>
      </c>
      <c r="W403" s="55">
        <f t="shared" si="430"/>
        <v>1.9012047116407308E-6</v>
      </c>
      <c r="X403" s="55">
        <f t="shared" si="431"/>
        <v>2.4142826772369575E-6</v>
      </c>
      <c r="Y403" s="55">
        <f t="shared" si="432"/>
        <v>3.6451734021257151E-6</v>
      </c>
      <c r="AB403" s="55">
        <f t="shared" si="433"/>
        <v>2.9638619125353316E-6</v>
      </c>
      <c r="AC403" s="55">
        <f t="shared" si="434"/>
        <v>5.4500762225536623E-6</v>
      </c>
      <c r="AD403" s="55">
        <f t="shared" si="435"/>
        <v>3.6712036146475959E-6</v>
      </c>
      <c r="AE403" s="55">
        <f t="shared" si="436"/>
        <v>7.943844975222382E-6</v>
      </c>
      <c r="AF403" s="55">
        <f t="shared" si="437"/>
        <v>8.9702403438009243E-6</v>
      </c>
      <c r="AG403" s="55">
        <f t="shared" si="438"/>
        <v>2.3643806350552856E-4</v>
      </c>
      <c r="AH403" s="55">
        <f t="shared" si="439"/>
        <v>2.661527165721592E-5</v>
      </c>
      <c r="AI403" s="55">
        <f t="shared" si="440"/>
        <v>2.357047085538813E-6</v>
      </c>
      <c r="AJ403" s="55">
        <f t="shared" si="441"/>
        <v>2.6244016978131499E-6</v>
      </c>
      <c r="AK403" s="55">
        <f t="shared" si="442"/>
        <v>1.3388070282746456E-5</v>
      </c>
    </row>
    <row r="404" spans="3:37">
      <c r="C404" s="52">
        <f t="shared" si="382"/>
        <v>8</v>
      </c>
      <c r="D404" s="55">
        <f t="shared" si="413"/>
        <v>1.9168542373820332E-6</v>
      </c>
      <c r="E404" s="55">
        <f t="shared" si="414"/>
        <v>4.0389925769625699E-6</v>
      </c>
      <c r="F404" s="55">
        <f t="shared" si="415"/>
        <v>2.8798073456052658E-6</v>
      </c>
      <c r="G404" s="55">
        <f t="shared" si="416"/>
        <v>5.3391127428680818E-6</v>
      </c>
      <c r="H404" s="55">
        <f t="shared" si="417"/>
        <v>7.6082477364588494E-6</v>
      </c>
      <c r="I404" s="55">
        <f t="shared" si="418"/>
        <v>1.6350306927802183E-4</v>
      </c>
      <c r="J404" s="55">
        <f t="shared" si="419"/>
        <v>2.5803881198775607E-5</v>
      </c>
      <c r="K404" s="55">
        <f t="shared" si="420"/>
        <v>2.1760458914274659E-6</v>
      </c>
      <c r="L404" s="55">
        <f t="shared" si="421"/>
        <v>2.5827770079770087E-6</v>
      </c>
      <c r="M404" s="55">
        <f t="shared" si="422"/>
        <v>8.5208333841332347E-6</v>
      </c>
      <c r="P404" s="55">
        <f t="shared" si="423"/>
        <v>1.2603205546165329E-6</v>
      </c>
      <c r="Q404" s="55">
        <f t="shared" si="424"/>
        <v>2.8073027910600621E-6</v>
      </c>
      <c r="R404" s="55">
        <f t="shared" si="425"/>
        <v>2.0132033034394588E-6</v>
      </c>
      <c r="S404" s="55">
        <f t="shared" si="426"/>
        <v>2.8273870409081195E-6</v>
      </c>
      <c r="T404" s="55">
        <f t="shared" si="427"/>
        <v>5.9230232736266112E-6</v>
      </c>
      <c r="U404" s="55">
        <f t="shared" si="428"/>
        <v>7.8342008304987099E-5</v>
      </c>
      <c r="V404" s="55">
        <f t="shared" si="429"/>
        <v>2.3508554782330704E-5</v>
      </c>
      <c r="W404" s="55">
        <f t="shared" si="430"/>
        <v>1.9434314154513445E-6</v>
      </c>
      <c r="X404" s="55">
        <f t="shared" si="431"/>
        <v>2.4776308071528635E-6</v>
      </c>
      <c r="Y404" s="55">
        <f t="shared" si="432"/>
        <v>3.7288034756018082E-6</v>
      </c>
      <c r="AB404" s="55">
        <f t="shared" si="433"/>
        <v>2.9676246249882911E-6</v>
      </c>
      <c r="AC404" s="55">
        <f t="shared" si="434"/>
        <v>5.546036422856873E-6</v>
      </c>
      <c r="AD404" s="55">
        <f t="shared" si="435"/>
        <v>3.7555089282868914E-6</v>
      </c>
      <c r="AE404" s="55">
        <f t="shared" si="436"/>
        <v>8.0117992937565613E-6</v>
      </c>
      <c r="AF404" s="55">
        <f t="shared" si="437"/>
        <v>9.0884564640320152E-6</v>
      </c>
      <c r="AG404" s="55">
        <f t="shared" si="438"/>
        <v>2.4502686900728201E-4</v>
      </c>
      <c r="AH404" s="55">
        <f t="shared" si="439"/>
        <v>2.7439947849445219E-5</v>
      </c>
      <c r="AI404" s="55">
        <f t="shared" si="440"/>
        <v>2.4086603674035873E-6</v>
      </c>
      <c r="AJ404" s="55">
        <f t="shared" si="441"/>
        <v>2.6932763130931025E-6</v>
      </c>
      <c r="AK404" s="55">
        <f t="shared" si="442"/>
        <v>1.3839136658905464E-5</v>
      </c>
    </row>
    <row r="405" spans="3:37">
      <c r="C405" s="52">
        <f t="shared" si="382"/>
        <v>8.25</v>
      </c>
      <c r="D405" s="55">
        <f t="shared" si="413"/>
        <v>1.9197593771403781E-6</v>
      </c>
      <c r="E405" s="55">
        <f t="shared" si="414"/>
        <v>4.1185824227626378E-6</v>
      </c>
      <c r="F405" s="55">
        <f t="shared" si="415"/>
        <v>2.9424045783020861E-6</v>
      </c>
      <c r="G405" s="55">
        <f t="shared" si="416"/>
        <v>5.3982580564149605E-6</v>
      </c>
      <c r="H405" s="55">
        <f t="shared" si="417"/>
        <v>7.7098200529979994E-6</v>
      </c>
      <c r="I405" s="55">
        <f t="shared" si="418"/>
        <v>1.6930237557331713E-4</v>
      </c>
      <c r="J405" s="55">
        <f t="shared" si="419"/>
        <v>2.6568268810762654E-5</v>
      </c>
      <c r="K405" s="55">
        <f t="shared" si="420"/>
        <v>2.2228601990326752E-6</v>
      </c>
      <c r="L405" s="55">
        <f t="shared" si="421"/>
        <v>2.6497643671555394E-6</v>
      </c>
      <c r="M405" s="55">
        <f t="shared" si="422"/>
        <v>8.7843181015529001E-6</v>
      </c>
      <c r="P405" s="55">
        <f t="shared" si="423"/>
        <v>1.2625633619318641E-6</v>
      </c>
      <c r="Q405" s="55">
        <f t="shared" si="424"/>
        <v>2.8746648276803481E-6</v>
      </c>
      <c r="R405" s="55">
        <f t="shared" si="425"/>
        <v>2.0514610652688494E-6</v>
      </c>
      <c r="S405" s="55">
        <f t="shared" si="426"/>
        <v>2.8743870935715559E-6</v>
      </c>
      <c r="T405" s="55">
        <f t="shared" si="427"/>
        <v>6.0074992826389587E-6</v>
      </c>
      <c r="U405" s="55">
        <f t="shared" si="428"/>
        <v>8.1590441511683099E-5</v>
      </c>
      <c r="V405" s="55">
        <f t="shared" si="429"/>
        <v>2.4207323843620117E-5</v>
      </c>
      <c r="W405" s="55">
        <f t="shared" si="430"/>
        <v>1.9856553228267158E-6</v>
      </c>
      <c r="X405" s="55">
        <f t="shared" si="431"/>
        <v>2.5407651057408237E-6</v>
      </c>
      <c r="Y405" s="55">
        <f t="shared" si="432"/>
        <v>3.8177588633489374E-6</v>
      </c>
      <c r="AB405" s="55">
        <f t="shared" si="433"/>
        <v>2.9711920971896495E-6</v>
      </c>
      <c r="AC405" s="55">
        <f t="shared" si="434"/>
        <v>5.637854077836722E-6</v>
      </c>
      <c r="AD405" s="55">
        <f t="shared" si="435"/>
        <v>3.8394349424775444E-6</v>
      </c>
      <c r="AE405" s="55">
        <f t="shared" si="436"/>
        <v>8.0830898681868824E-6</v>
      </c>
      <c r="AF405" s="55">
        <f t="shared" si="437"/>
        <v>9.2067232140628109E-6</v>
      </c>
      <c r="AG405" s="55">
        <f t="shared" si="438"/>
        <v>2.535567003334554E-4</v>
      </c>
      <c r="AH405" s="55">
        <f t="shared" si="439"/>
        <v>2.8269954012129901E-5</v>
      </c>
      <c r="AI405" s="55">
        <f t="shared" si="440"/>
        <v>2.460065075238635E-6</v>
      </c>
      <c r="AJ405" s="55">
        <f t="shared" si="441"/>
        <v>2.7624194466966342E-6</v>
      </c>
      <c r="AK405" s="55">
        <f t="shared" si="442"/>
        <v>1.4277150705997665E-5</v>
      </c>
    </row>
    <row r="406" spans="3:37">
      <c r="C406" s="52">
        <f t="shared" si="382"/>
        <v>8.5</v>
      </c>
      <c r="D406" s="55">
        <f t="shared" si="413"/>
        <v>1.9224923572229208E-6</v>
      </c>
      <c r="E406" s="55">
        <f t="shared" si="414"/>
        <v>4.1948213093080262E-6</v>
      </c>
      <c r="F406" s="55">
        <f t="shared" si="415"/>
        <v>3.005525005216332E-6</v>
      </c>
      <c r="G406" s="55">
        <f t="shared" si="416"/>
        <v>5.4596044184090584E-6</v>
      </c>
      <c r="H406" s="55">
        <f t="shared" si="417"/>
        <v>7.8106489071723651E-6</v>
      </c>
      <c r="I406" s="55">
        <f t="shared" si="418"/>
        <v>1.7509241372976213E-4</v>
      </c>
      <c r="J406" s="55">
        <f t="shared" si="419"/>
        <v>2.7338838582796768E-5</v>
      </c>
      <c r="K406" s="55">
        <f t="shared" si="420"/>
        <v>2.2695820320594607E-6</v>
      </c>
      <c r="L406" s="55">
        <f t="shared" si="421"/>
        <v>2.716782487769114E-6</v>
      </c>
      <c r="M406" s="55">
        <f t="shared" si="422"/>
        <v>9.0435914484896558E-6</v>
      </c>
      <c r="P406" s="55">
        <f t="shared" si="423"/>
        <v>1.2646326851157418E-6</v>
      </c>
      <c r="Q406" s="55">
        <f t="shared" si="424"/>
        <v>2.9396159304916168E-6</v>
      </c>
      <c r="R406" s="55">
        <f t="shared" si="425"/>
        <v>2.0911919274128134E-6</v>
      </c>
      <c r="S406" s="55">
        <f t="shared" si="426"/>
        <v>2.9220359552462708E-6</v>
      </c>
      <c r="T406" s="55">
        <f t="shared" si="427"/>
        <v>6.0904440658469968E-6</v>
      </c>
      <c r="U406" s="55">
        <f t="shared" si="428"/>
        <v>8.4881026059315366E-5</v>
      </c>
      <c r="V406" s="55">
        <f t="shared" si="429"/>
        <v>2.4912461008241355E-5</v>
      </c>
      <c r="W406" s="55">
        <f t="shared" si="430"/>
        <v>2.0278767833212498E-6</v>
      </c>
      <c r="X406" s="55">
        <f t="shared" si="431"/>
        <v>2.6037123019168316E-6</v>
      </c>
      <c r="Y406" s="55">
        <f t="shared" si="432"/>
        <v>3.912632167445225E-6</v>
      </c>
      <c r="AB406" s="55">
        <f t="shared" si="433"/>
        <v>2.974588734170857E-6</v>
      </c>
      <c r="AC406" s="55">
        <f t="shared" si="434"/>
        <v>5.725380748116231E-6</v>
      </c>
      <c r="AD406" s="55">
        <f t="shared" si="435"/>
        <v>3.9230290696506363E-6</v>
      </c>
      <c r="AE406" s="55">
        <f t="shared" si="436"/>
        <v>8.1581337305003627E-6</v>
      </c>
      <c r="AF406" s="55">
        <f t="shared" si="437"/>
        <v>9.3250469226182733E-6</v>
      </c>
      <c r="AG406" s="55">
        <f t="shared" si="438"/>
        <v>2.6202018571210126E-4</v>
      </c>
      <c r="AH406" s="55">
        <f t="shared" si="439"/>
        <v>2.9105956391576889E-5</v>
      </c>
      <c r="AI406" s="55">
        <f t="shared" si="440"/>
        <v>2.5112872807976717E-6</v>
      </c>
      <c r="AJ406" s="55">
        <f t="shared" si="441"/>
        <v>2.8318646634141921E-6</v>
      </c>
      <c r="AK406" s="55">
        <f t="shared" si="442"/>
        <v>1.470082409577489E-5</v>
      </c>
    </row>
    <row r="407" spans="3:37">
      <c r="C407" s="52">
        <f t="shared" si="382"/>
        <v>8.75</v>
      </c>
      <c r="D407" s="55">
        <f t="shared" si="413"/>
        <v>1.9250777718690617E-6</v>
      </c>
      <c r="E407" s="55">
        <f t="shared" si="414"/>
        <v>4.2675837952838249E-6</v>
      </c>
      <c r="F407" s="55">
        <f t="shared" si="415"/>
        <v>3.0692267590388284E-6</v>
      </c>
      <c r="G407" s="55">
        <f t="shared" si="416"/>
        <v>5.5233963897889551E-6</v>
      </c>
      <c r="H407" s="55">
        <f t="shared" si="417"/>
        <v>7.9108405078912009E-6</v>
      </c>
      <c r="I407" s="55">
        <f t="shared" si="418"/>
        <v>1.8087215395415124E-4</v>
      </c>
      <c r="J407" s="55">
        <f t="shared" si="419"/>
        <v>2.8116277421549844E-5</v>
      </c>
      <c r="K407" s="55">
        <f t="shared" si="420"/>
        <v>2.316224601161883E-6</v>
      </c>
      <c r="L407" s="55">
        <f t="shared" si="421"/>
        <v>2.7838347877549592E-6</v>
      </c>
      <c r="M407" s="55">
        <f t="shared" si="422"/>
        <v>9.2983357182133911E-6</v>
      </c>
      <c r="P407" s="55">
        <f t="shared" si="423"/>
        <v>1.2665533076155166E-6</v>
      </c>
      <c r="Q407" s="55">
        <f t="shared" si="424"/>
        <v>3.0020535080482194E-6</v>
      </c>
      <c r="R407" s="55">
        <f t="shared" si="425"/>
        <v>2.1325595676840813E-6</v>
      </c>
      <c r="S407" s="55">
        <f t="shared" si="426"/>
        <v>2.9704057158224064E-6</v>
      </c>
      <c r="T407" s="55">
        <f t="shared" si="427"/>
        <v>6.1720763697941983E-6</v>
      </c>
      <c r="U407" s="55">
        <f t="shared" si="428"/>
        <v>8.8213415804529551E-5</v>
      </c>
      <c r="V407" s="55">
        <f t="shared" si="429"/>
        <v>2.5624673843231292E-5</v>
      </c>
      <c r="W407" s="55">
        <f t="shared" si="430"/>
        <v>2.0700961464893522E-6</v>
      </c>
      <c r="X407" s="55">
        <f t="shared" si="431"/>
        <v>2.66649912459688E-6</v>
      </c>
      <c r="Y407" s="55">
        <f t="shared" si="432"/>
        <v>4.0139996784065783E-6</v>
      </c>
      <c r="AB407" s="55">
        <f t="shared" si="433"/>
        <v>2.9778389409633635E-6</v>
      </c>
      <c r="AC407" s="55">
        <f t="shared" si="434"/>
        <v>5.8084681425112261E-6</v>
      </c>
      <c r="AD407" s="55">
        <f t="shared" si="435"/>
        <v>4.006338722237246E-6</v>
      </c>
      <c r="AE407" s="55">
        <f t="shared" si="436"/>
        <v>8.2373479126840215E-6</v>
      </c>
      <c r="AF407" s="55">
        <f t="shared" si="437"/>
        <v>9.4434339184233679E-6</v>
      </c>
      <c r="AG407" s="55">
        <f t="shared" si="438"/>
        <v>2.7040995337127206E-4</v>
      </c>
      <c r="AH407" s="55">
        <f t="shared" si="439"/>
        <v>2.9948621234093107E-5</v>
      </c>
      <c r="AI407" s="55">
        <f t="shared" si="440"/>
        <v>2.5623530558344133E-6</v>
      </c>
      <c r="AJ407" s="55">
        <f t="shared" si="441"/>
        <v>2.9016455280362237E-6</v>
      </c>
      <c r="AK407" s="55">
        <f t="shared" si="442"/>
        <v>1.5108945124261007E-5</v>
      </c>
    </row>
    <row r="408" spans="3:37">
      <c r="C408" s="52">
        <f t="shared" si="382"/>
        <v>9</v>
      </c>
      <c r="D408" s="55">
        <f t="shared" si="413"/>
        <v>1.9275402153182007E-6</v>
      </c>
      <c r="E408" s="55">
        <f t="shared" si="414"/>
        <v>4.3367489329345649E-6</v>
      </c>
      <c r="F408" s="55">
        <f t="shared" si="415"/>
        <v>3.1335679724604003E-6</v>
      </c>
      <c r="G408" s="55">
        <f t="shared" si="416"/>
        <v>5.5898785314932313E-6</v>
      </c>
      <c r="H408" s="55">
        <f t="shared" si="417"/>
        <v>8.0105010640637632E-6</v>
      </c>
      <c r="I408" s="55">
        <f t="shared" si="418"/>
        <v>1.8664056645327886E-4</v>
      </c>
      <c r="J408" s="55">
        <f t="shared" si="419"/>
        <v>2.8901272233693779E-5</v>
      </c>
      <c r="K408" s="55">
        <f t="shared" si="420"/>
        <v>2.3628011169940019E-6</v>
      </c>
      <c r="L408" s="55">
        <f t="shared" si="421"/>
        <v>2.8509246850503021E-6</v>
      </c>
      <c r="M408" s="55">
        <f t="shared" si="422"/>
        <v>9.5482633603489054E-6</v>
      </c>
      <c r="P408" s="55">
        <f t="shared" si="423"/>
        <v>1.2683500128785389E-6</v>
      </c>
      <c r="Q408" s="55">
        <f t="shared" si="424"/>
        <v>3.0618838078305875E-6</v>
      </c>
      <c r="R408" s="55">
        <f t="shared" si="425"/>
        <v>2.1757276638953831E-6</v>
      </c>
      <c r="S408" s="55">
        <f t="shared" si="426"/>
        <v>3.0195684651901044E-6</v>
      </c>
      <c r="T408" s="55">
        <f t="shared" si="427"/>
        <v>6.2526149410240354E-6</v>
      </c>
      <c r="U408" s="55">
        <f t="shared" si="428"/>
        <v>9.1587264603971332E-5</v>
      </c>
      <c r="V408" s="55">
        <f t="shared" si="429"/>
        <v>2.6344669915626794E-5</v>
      </c>
      <c r="W408" s="55">
        <f t="shared" si="430"/>
        <v>2.112313761885428E-6</v>
      </c>
      <c r="X408" s="55">
        <f t="shared" si="431"/>
        <v>2.7291523026969625E-6</v>
      </c>
      <c r="Y408" s="55">
        <f t="shared" si="432"/>
        <v>4.1224213751866893E-6</v>
      </c>
      <c r="AB408" s="55">
        <f t="shared" si="433"/>
        <v>2.9809671225986197E-6</v>
      </c>
      <c r="AC408" s="55">
        <f t="shared" si="434"/>
        <v>5.8869681180303376E-6</v>
      </c>
      <c r="AD408" s="55">
        <f t="shared" si="435"/>
        <v>4.0894113126684544E-6</v>
      </c>
      <c r="AE408" s="55">
        <f t="shared" si="436"/>
        <v>8.3211494467248745E-6</v>
      </c>
      <c r="AF408" s="55">
        <f t="shared" si="437"/>
        <v>9.561890530203055E-6</v>
      </c>
      <c r="AG408" s="55">
        <f t="shared" si="438"/>
        <v>2.7871863153902025E-4</v>
      </c>
      <c r="AH408" s="55">
        <f t="shared" si="439"/>
        <v>3.0798614785985479E-5</v>
      </c>
      <c r="AI408" s="55">
        <f t="shared" si="440"/>
        <v>2.6132884721025758E-6</v>
      </c>
      <c r="AJ408" s="55">
        <f t="shared" si="441"/>
        <v>2.9717956053531764E-6</v>
      </c>
      <c r="AK408" s="55">
        <f t="shared" si="442"/>
        <v>1.5500378711751924E-5</v>
      </c>
    </row>
    <row r="409" spans="3:37">
      <c r="C409" s="52">
        <f t="shared" si="382"/>
        <v>9.25</v>
      </c>
      <c r="D409" s="55">
        <f t="shared" si="413"/>
        <v>1.9299042818097386E-6</v>
      </c>
      <c r="E409" s="55">
        <f t="shared" si="414"/>
        <v>4.4022002680642192E-6</v>
      </c>
      <c r="F409" s="55">
        <f t="shared" si="415"/>
        <v>3.1986067781718731E-6</v>
      </c>
      <c r="G409" s="55">
        <f t="shared" si="416"/>
        <v>5.6592954044604658E-6</v>
      </c>
      <c r="H409" s="55">
        <f t="shared" si="417"/>
        <v>8.1097367845993055E-6</v>
      </c>
      <c r="I409" s="55">
        <f t="shared" si="418"/>
        <v>1.9239662143393939E-4</v>
      </c>
      <c r="J409" s="55">
        <f t="shared" si="419"/>
        <v>2.9694509925900469E-5</v>
      </c>
      <c r="K409" s="55">
        <f t="shared" si="420"/>
        <v>2.409324790209879E-6</v>
      </c>
      <c r="L409" s="55">
        <f t="shared" si="421"/>
        <v>2.9180555975923698E-6</v>
      </c>
      <c r="M409" s="55">
        <f t="shared" si="422"/>
        <v>9.7931169808759113E-6</v>
      </c>
      <c r="P409" s="55">
        <f t="shared" si="423"/>
        <v>1.2700475843521594E-6</v>
      </c>
      <c r="Q409" s="55">
        <f t="shared" si="424"/>
        <v>3.1190219162452334E-6</v>
      </c>
      <c r="R409" s="55">
        <f t="shared" si="425"/>
        <v>2.2208598938594499E-6</v>
      </c>
      <c r="S409" s="55">
        <f t="shared" si="426"/>
        <v>3.0695962932395073E-6</v>
      </c>
      <c r="T409" s="55">
        <f t="shared" si="427"/>
        <v>6.3322785260799817E-6</v>
      </c>
      <c r="U409" s="55">
        <f t="shared" si="428"/>
        <v>9.5002226314286345E-5</v>
      </c>
      <c r="V409" s="55">
        <f t="shared" si="429"/>
        <v>2.7073156792464733E-5</v>
      </c>
      <c r="W409" s="55">
        <f t="shared" si="430"/>
        <v>2.1545299790638827E-6</v>
      </c>
      <c r="X409" s="55">
        <f t="shared" si="431"/>
        <v>2.7916985651330719E-6</v>
      </c>
      <c r="Y409" s="55">
        <f t="shared" si="432"/>
        <v>4.2384409251770342E-6</v>
      </c>
      <c r="AB409" s="55">
        <f t="shared" si="433"/>
        <v>2.9839976841080753E-6</v>
      </c>
      <c r="AC409" s="55">
        <f t="shared" si="434"/>
        <v>5.9607326798750011E-6</v>
      </c>
      <c r="AD409" s="55">
        <f t="shared" si="435"/>
        <v>4.1722942533753424E-6</v>
      </c>
      <c r="AE409" s="55">
        <f t="shared" si="436"/>
        <v>8.409955364609941E-6</v>
      </c>
      <c r="AF409" s="55">
        <f t="shared" si="437"/>
        <v>9.6804230866823001E-6</v>
      </c>
      <c r="AG409" s="55">
        <f t="shared" si="438"/>
        <v>2.8693884844339842E-4</v>
      </c>
      <c r="AH409" s="55">
        <f t="shared" si="439"/>
        <v>3.1656603293560924E-5</v>
      </c>
      <c r="AI409" s="55">
        <f t="shared" si="440"/>
        <v>2.6641196013558748E-6</v>
      </c>
      <c r="AJ409" s="55">
        <f t="shared" si="441"/>
        <v>3.0423484601554976E-6</v>
      </c>
      <c r="AK409" s="55">
        <f t="shared" si="442"/>
        <v>1.5874066402815589E-5</v>
      </c>
    </row>
    <row r="410" spans="3:37">
      <c r="C410" s="52">
        <f t="shared" si="382"/>
        <v>9.5</v>
      </c>
      <c r="D410" s="55">
        <f t="shared" si="413"/>
        <v>1.9321945655830754E-6</v>
      </c>
      <c r="E410" s="55">
        <f t="shared" si="414"/>
        <v>4.4638258400362048E-6</v>
      </c>
      <c r="F410" s="55">
        <f t="shared" si="415"/>
        <v>3.2644013088640716E-6</v>
      </c>
      <c r="G410" s="55">
        <f t="shared" si="416"/>
        <v>5.7318915696292391E-6</v>
      </c>
      <c r="H410" s="55">
        <f t="shared" si="417"/>
        <v>8.2086538784070845E-6</v>
      </c>
      <c r="I410" s="55">
        <f t="shared" si="418"/>
        <v>1.9813928910292726E-4</v>
      </c>
      <c r="J410" s="55">
        <f t="shared" si="419"/>
        <v>3.0496677404841812E-5</v>
      </c>
      <c r="K410" s="55">
        <f t="shared" si="420"/>
        <v>2.4558088314635742E-6</v>
      </c>
      <c r="L410" s="55">
        <f t="shared" si="421"/>
        <v>2.9852309433183895E-6</v>
      </c>
      <c r="M410" s="55">
        <f t="shared" si="422"/>
        <v>1.0032669342129033E-5</v>
      </c>
      <c r="P410" s="55">
        <f t="shared" si="423"/>
        <v>1.2716708054837284E-6</v>
      </c>
      <c r="Q410" s="55">
        <f t="shared" si="424"/>
        <v>3.173391758624749E-6</v>
      </c>
      <c r="R410" s="55">
        <f t="shared" si="425"/>
        <v>2.2681199353890117E-6</v>
      </c>
      <c r="S410" s="55">
        <f t="shared" si="426"/>
        <v>3.1205612898607569E-6</v>
      </c>
      <c r="T410" s="55">
        <f t="shared" si="427"/>
        <v>6.4112858715055093E-6</v>
      </c>
      <c r="U410" s="55">
        <f t="shared" si="428"/>
        <v>9.8457954792120254E-5</v>
      </c>
      <c r="V410" s="55">
        <f t="shared" si="429"/>
        <v>2.781084204078198E-5</v>
      </c>
      <c r="W410" s="55">
        <f t="shared" si="430"/>
        <v>2.1967451475791216E-6</v>
      </c>
      <c r="X410" s="55">
        <f t="shared" si="431"/>
        <v>2.8541646408212016E-6</v>
      </c>
      <c r="Y410" s="55">
        <f t="shared" si="432"/>
        <v>4.3625856842068731E-6</v>
      </c>
      <c r="AB410" s="55">
        <f t="shared" si="433"/>
        <v>2.9869550305231806E-6</v>
      </c>
      <c r="AC410" s="55">
        <f t="shared" si="434"/>
        <v>6.0296139814394573E-6</v>
      </c>
      <c r="AD410" s="55">
        <f t="shared" si="435"/>
        <v>4.2550349567889893E-6</v>
      </c>
      <c r="AE410" s="55">
        <f t="shared" si="436"/>
        <v>8.5041826983262385E-6</v>
      </c>
      <c r="AF410" s="55">
        <f t="shared" si="437"/>
        <v>9.7990379165860651E-6</v>
      </c>
      <c r="AG410" s="55">
        <f t="shared" si="438"/>
        <v>2.9506323231245901E-4</v>
      </c>
      <c r="AH410" s="55">
        <f t="shared" si="439"/>
        <v>3.2523253003126364E-5</v>
      </c>
      <c r="AI410" s="55">
        <f t="shared" si="440"/>
        <v>2.7148725153480263E-6</v>
      </c>
      <c r="AJ410" s="55">
        <f t="shared" si="441"/>
        <v>3.1133376572336342E-6</v>
      </c>
      <c r="AK410" s="55">
        <f t="shared" si="442"/>
        <v>1.6229026366291993E-5</v>
      </c>
    </row>
    <row r="411" spans="3:37">
      <c r="C411" s="52">
        <f t="shared" si="382"/>
        <v>9.75</v>
      </c>
      <c r="D411" s="55">
        <f t="shared" si="413"/>
        <v>1.9344356608776119E-6</v>
      </c>
      <c r="E411" s="55">
        <f t="shared" si="414"/>
        <v>4.5215181817733813E-6</v>
      </c>
      <c r="F411" s="55">
        <f t="shared" si="415"/>
        <v>3.3310096972278208E-6</v>
      </c>
      <c r="G411" s="55">
        <f t="shared" si="416"/>
        <v>5.8079115879381319E-6</v>
      </c>
      <c r="H411" s="55">
        <f t="shared" si="417"/>
        <v>8.3073585543963535E-6</v>
      </c>
      <c r="I411" s="55">
        <f t="shared" si="418"/>
        <v>2.0386753966703688E-4</v>
      </c>
      <c r="J411" s="55">
        <f t="shared" si="419"/>
        <v>3.1308461577189704E-5</v>
      </c>
      <c r="K411" s="55">
        <f t="shared" si="420"/>
        <v>2.502266451409148E-6</v>
      </c>
      <c r="L411" s="55">
        <f t="shared" si="421"/>
        <v>3.0524541401655882E-6</v>
      </c>
      <c r="M411" s="55">
        <f t="shared" si="422"/>
        <v>1.0266723362797809E-5</v>
      </c>
      <c r="P411" s="55">
        <f t="shared" si="423"/>
        <v>1.2732444597205963E-6</v>
      </c>
      <c r="Q411" s="55">
        <f t="shared" si="424"/>
        <v>3.2249260992278071E-6</v>
      </c>
      <c r="R411" s="55">
        <f t="shared" si="425"/>
        <v>2.3176714662967985E-6</v>
      </c>
      <c r="S411" s="55">
        <f t="shared" si="426"/>
        <v>3.1725355449439957E-6</v>
      </c>
      <c r="T411" s="55">
        <f t="shared" si="427"/>
        <v>6.489855723844092E-6</v>
      </c>
      <c r="U411" s="55">
        <f t="shared" si="428"/>
        <v>1.019541038941187E-4</v>
      </c>
      <c r="V411" s="55">
        <f t="shared" si="429"/>
        <v>2.8558433227615399E-5</v>
      </c>
      <c r="W411" s="55">
        <f t="shared" si="430"/>
        <v>2.2389596169855496E-6</v>
      </c>
      <c r="X411" s="55">
        <f t="shared" si="431"/>
        <v>2.9165772586773448E-6</v>
      </c>
      <c r="Y411" s="55">
        <f t="shared" si="432"/>
        <v>4.4953666965432527E-6</v>
      </c>
      <c r="AB411" s="55">
        <f t="shared" si="433"/>
        <v>2.9898635668753854E-6</v>
      </c>
      <c r="AC411" s="55">
        <f t="shared" si="434"/>
        <v>6.0934643243107518E-6</v>
      </c>
      <c r="AD411" s="55">
        <f t="shared" si="435"/>
        <v>4.3376808353404759E-6</v>
      </c>
      <c r="AE411" s="55">
        <f t="shared" si="436"/>
        <v>8.6042484798607844E-6</v>
      </c>
      <c r="AF411" s="55">
        <f t="shared" si="437"/>
        <v>9.9177413486393138E-6</v>
      </c>
      <c r="AG411" s="55">
        <f t="shared" si="438"/>
        <v>3.030844113742545E-4</v>
      </c>
      <c r="AH411" s="55">
        <f t="shared" si="439"/>
        <v>3.3399230160988721E-5</v>
      </c>
      <c r="AI411" s="55">
        <f t="shared" si="440"/>
        <v>2.7655732858327463E-6</v>
      </c>
      <c r="AJ411" s="55">
        <f t="shared" si="441"/>
        <v>3.1847967613780342E-6</v>
      </c>
      <c r="AK411" s="55">
        <f t="shared" si="442"/>
        <v>1.6564353395293165E-5</v>
      </c>
    </row>
    <row r="412" spans="3:37">
      <c r="C412" s="52">
        <f t="shared" si="382"/>
        <v>10</v>
      </c>
      <c r="D412" s="55">
        <f t="shared" si="413"/>
        <v>1.936652161932748E-6</v>
      </c>
      <c r="E412" s="55">
        <f t="shared" si="414"/>
        <v>4.5751743197580491E-6</v>
      </c>
      <c r="F412" s="55">
        <f t="shared" si="415"/>
        <v>3.3984900759539461E-6</v>
      </c>
      <c r="G412" s="55">
        <f t="shared" si="416"/>
        <v>5.887600020325723E-6</v>
      </c>
      <c r="H412" s="55">
        <f t="shared" si="417"/>
        <v>8.4059570214763674E-6</v>
      </c>
      <c r="I412" s="55">
        <f t="shared" si="418"/>
        <v>2.0958034333306265E-4</v>
      </c>
      <c r="J412" s="55">
        <f t="shared" si="419"/>
        <v>3.2130549349616041E-5</v>
      </c>
      <c r="K412" s="55">
        <f t="shared" si="420"/>
        <v>2.5487108607006613E-6</v>
      </c>
      <c r="L412" s="55">
        <f t="shared" si="421"/>
        <v>3.1197286060711929E-6</v>
      </c>
      <c r="M412" s="55">
        <f t="shared" si="422"/>
        <v>1.0495112117926688E-5</v>
      </c>
      <c r="P412" s="55">
        <f t="shared" si="423"/>
        <v>1.2747933305101137E-6</v>
      </c>
      <c r="Q412" s="55">
        <f t="shared" si="424"/>
        <v>3.273566541239161E-6</v>
      </c>
      <c r="R412" s="55">
        <f t="shared" si="425"/>
        <v>2.3696781643955414E-6</v>
      </c>
      <c r="S412" s="55">
        <f t="shared" si="426"/>
        <v>3.2255911483793655E-6</v>
      </c>
      <c r="T412" s="55">
        <f t="shared" si="427"/>
        <v>6.5682068296392017E-6</v>
      </c>
      <c r="U412" s="55">
        <f t="shared" si="428"/>
        <v>1.0549032747692735E-4</v>
      </c>
      <c r="V412" s="55">
        <f t="shared" si="429"/>
        <v>2.9316637920001865E-5</v>
      </c>
      <c r="W412" s="55">
        <f t="shared" si="430"/>
        <v>2.2811737368375723E-6</v>
      </c>
      <c r="X412" s="55">
        <f t="shared" si="431"/>
        <v>2.9789631476174951E-6</v>
      </c>
      <c r="Y412" s="55">
        <f t="shared" si="432"/>
        <v>4.6372786948910021E-6</v>
      </c>
      <c r="AB412" s="55">
        <f t="shared" si="433"/>
        <v>2.99274769819614E-6</v>
      </c>
      <c r="AC412" s="55">
        <f t="shared" si="434"/>
        <v>6.1521361582687339E-6</v>
      </c>
      <c r="AD412" s="55">
        <f t="shared" si="435"/>
        <v>4.4202793014608817E-6</v>
      </c>
      <c r="AE412" s="55">
        <f t="shared" si="436"/>
        <v>8.7105697412005964E-6</v>
      </c>
      <c r="AF412" s="55">
        <f t="shared" si="437"/>
        <v>1.0036539711567008E-5</v>
      </c>
      <c r="AG412" s="55">
        <f t="shared" si="438"/>
        <v>3.1099501385683739E-4</v>
      </c>
      <c r="AH412" s="55">
        <f t="shared" si="439"/>
        <v>3.4285201013454926E-5</v>
      </c>
      <c r="AI412" s="55">
        <f t="shared" si="440"/>
        <v>2.8162479845637502E-6</v>
      </c>
      <c r="AJ412" s="55">
        <f t="shared" si="441"/>
        <v>3.2567593373791447E-6</v>
      </c>
      <c r="AK412" s="55">
        <f t="shared" si="442"/>
        <v>1.6879218907203175E-5</v>
      </c>
    </row>
    <row r="413" spans="3:37">
      <c r="C413" s="52">
        <f t="shared" si="382"/>
        <v>10.25</v>
      </c>
      <c r="D413" s="55">
        <f t="shared" si="413"/>
        <v>1.9388625144280341E-6</v>
      </c>
      <c r="E413" s="55">
        <f t="shared" si="414"/>
        <v>4.6247194578632999E-6</v>
      </c>
      <c r="F413" s="55">
        <f t="shared" si="415"/>
        <v>3.4668860445605664E-6</v>
      </c>
      <c r="G413" s="55">
        <f t="shared" si="416"/>
        <v>5.9711402874959476E-6</v>
      </c>
      <c r="H413" s="55">
        <f t="shared" si="417"/>
        <v>8.5045289363290676E-6</v>
      </c>
      <c r="I413" s="55">
        <f t="shared" si="418"/>
        <v>2.1527692775610038E-4</v>
      </c>
      <c r="J413" s="55">
        <f t="shared" si="419"/>
        <v>3.2963455902124743E-5</v>
      </c>
      <c r="K413" s="55">
        <f t="shared" si="420"/>
        <v>2.5951519673286595E-6</v>
      </c>
      <c r="L413" s="55">
        <f t="shared" si="421"/>
        <v>3.1870569044881242E-6</v>
      </c>
      <c r="M413" s="55">
        <f t="shared" si="422"/>
        <v>1.0717726748491252E-5</v>
      </c>
      <c r="P413" s="55">
        <f t="shared" si="423"/>
        <v>1.2763360054377934E-6</v>
      </c>
      <c r="Q413" s="55">
        <f t="shared" si="424"/>
        <v>3.3192740747990023E-6</v>
      </c>
      <c r="R413" s="55">
        <f t="shared" si="425"/>
        <v>2.4242627880447876E-6</v>
      </c>
      <c r="S413" s="55">
        <f t="shared" si="426"/>
        <v>3.2797821675844728E-6</v>
      </c>
      <c r="T413" s="55">
        <f t="shared" si="427"/>
        <v>6.6465032487984435E-6</v>
      </c>
      <c r="U413" s="55">
        <f t="shared" si="428"/>
        <v>1.0906636593303046E-4</v>
      </c>
      <c r="V413" s="55">
        <f t="shared" si="429"/>
        <v>3.0085986793219031E-5</v>
      </c>
      <c r="W413" s="55">
        <f t="shared" si="430"/>
        <v>2.3233877693009936E-6</v>
      </c>
      <c r="X413" s="55">
        <f t="shared" si="431"/>
        <v>3.0413423543286468E-6</v>
      </c>
      <c r="Y413" s="55">
        <f t="shared" si="432"/>
        <v>4.7886838933492108E-6</v>
      </c>
      <c r="AB413" s="55">
        <f t="shared" si="433"/>
        <v>2.9956257282590323E-6</v>
      </c>
      <c r="AC413" s="55">
        <f t="shared" si="434"/>
        <v>6.2055189009193938E-6</v>
      </c>
      <c r="AD413" s="55">
        <f t="shared" si="435"/>
        <v>4.502865914473518E-6</v>
      </c>
      <c r="AE413" s="55">
        <f t="shared" si="436"/>
        <v>8.8234592563359382E-6</v>
      </c>
      <c r="AF413" s="55">
        <f t="shared" si="437"/>
        <v>1.0155437751912872E-5</v>
      </c>
      <c r="AG413" s="55">
        <f t="shared" si="438"/>
        <v>3.1878951093124706E-4</v>
      </c>
      <c r="AH413" s="55">
        <f t="shared" si="439"/>
        <v>3.5181665245255164E-5</v>
      </c>
      <c r="AI413" s="55">
        <f t="shared" si="440"/>
        <v>2.8669161653563253E-6</v>
      </c>
      <c r="AJ413" s="55">
        <f t="shared" si="441"/>
        <v>3.329250558829801E-6</v>
      </c>
      <c r="AK413" s="55">
        <f t="shared" si="442"/>
        <v>1.7173042969874091E-5</v>
      </c>
    </row>
    <row r="414" spans="3:37">
      <c r="C414" s="52">
        <f t="shared" si="382"/>
        <v>10.5</v>
      </c>
      <c r="D414" s="55">
        <f t="shared" si="413"/>
        <v>1.9410728669233201E-6</v>
      </c>
      <c r="E414" s="55">
        <f t="shared" si="414"/>
        <v>4.6701291633312123E-6</v>
      </c>
      <c r="F414" s="55">
        <f t="shared" si="415"/>
        <v>3.5362121362203875E-6</v>
      </c>
      <c r="G414" s="55">
        <f t="shared" si="416"/>
        <v>6.058593529683451E-6</v>
      </c>
      <c r="H414" s="55">
        <f t="shared" si="417"/>
        <v>8.6031008511817678E-6</v>
      </c>
      <c r="I414" s="55">
        <f t="shared" si="418"/>
        <v>2.209570354878487E-4</v>
      </c>
      <c r="J414" s="55">
        <f t="shared" si="419"/>
        <v>3.3807352961383784E-5</v>
      </c>
      <c r="K414" s="55">
        <f t="shared" si="420"/>
        <v>2.6415930739566577E-6</v>
      </c>
      <c r="L414" s="55">
        <f t="shared" si="421"/>
        <v>3.2544398899006886E-6</v>
      </c>
      <c r="M414" s="55">
        <f t="shared" si="422"/>
        <v>1.0934534318856129E-5</v>
      </c>
      <c r="P414" s="55">
        <f t="shared" si="423"/>
        <v>1.2778786803654732E-6</v>
      </c>
      <c r="Q414" s="55">
        <f t="shared" si="424"/>
        <v>3.3620366787236258E-6</v>
      </c>
      <c r="R414" s="55">
        <f t="shared" si="425"/>
        <v>2.48146625669772E-6</v>
      </c>
      <c r="S414" s="55">
        <f t="shared" si="426"/>
        <v>3.3351266250318531E-6</v>
      </c>
      <c r="T414" s="55">
        <f t="shared" si="427"/>
        <v>6.7247996679576852E-6</v>
      </c>
      <c r="U414" s="55">
        <f t="shared" si="428"/>
        <v>1.1268213272658943E-4</v>
      </c>
      <c r="V414" s="55">
        <f t="shared" si="429"/>
        <v>3.0866656739026109E-5</v>
      </c>
      <c r="W414" s="55">
        <f t="shared" si="430"/>
        <v>2.365601801764415E-6</v>
      </c>
      <c r="X414" s="55">
        <f t="shared" si="431"/>
        <v>3.1037215610397985E-6</v>
      </c>
      <c r="Y414" s="55">
        <f t="shared" si="432"/>
        <v>4.9497012175551063E-6</v>
      </c>
      <c r="AB414" s="55">
        <f t="shared" si="433"/>
        <v>2.9985037583219247E-6</v>
      </c>
      <c r="AC414" s="55">
        <f t="shared" si="434"/>
        <v>6.2535757079305951E-6</v>
      </c>
      <c r="AD414" s="55">
        <f t="shared" si="435"/>
        <v>4.5854525274861544E-6</v>
      </c>
      <c r="AE414" s="55">
        <f t="shared" si="436"/>
        <v>8.9430212832635653E-6</v>
      </c>
      <c r="AF414" s="55">
        <f t="shared" si="437"/>
        <v>1.0274437051858146E-5</v>
      </c>
      <c r="AG414" s="55">
        <f t="shared" si="438"/>
        <v>3.2646605965449665E-4</v>
      </c>
      <c r="AH414" s="55">
        <f t="shared" si="439"/>
        <v>3.6088789417966167E-5</v>
      </c>
      <c r="AI414" s="55">
        <f t="shared" si="440"/>
        <v>2.9175843461489003E-6</v>
      </c>
      <c r="AJ414" s="55">
        <f t="shared" si="441"/>
        <v>3.4022788169276153E-6</v>
      </c>
      <c r="AK414" s="55">
        <f t="shared" si="442"/>
        <v>1.7445640786397949E-5</v>
      </c>
    </row>
    <row r="415" spans="3:37">
      <c r="C415" s="52">
        <f t="shared" si="382"/>
        <v>10.75</v>
      </c>
      <c r="D415" s="55">
        <f t="shared" si="413"/>
        <v>1.9432832194186061E-6</v>
      </c>
      <c r="E415" s="55">
        <f t="shared" si="414"/>
        <v>4.7114034361617872E-6</v>
      </c>
      <c r="F415" s="55">
        <f t="shared" si="415"/>
        <v>3.6064683509334094E-6</v>
      </c>
      <c r="G415" s="55">
        <f t="shared" si="416"/>
        <v>6.1499597468882325E-6</v>
      </c>
      <c r="H415" s="55">
        <f t="shared" si="417"/>
        <v>8.701672766034468E-6</v>
      </c>
      <c r="I415" s="55">
        <f t="shared" si="418"/>
        <v>2.2662066652830756E-4</v>
      </c>
      <c r="J415" s="55">
        <f t="shared" si="419"/>
        <v>3.4662240527393163E-5</v>
      </c>
      <c r="K415" s="55">
        <f t="shared" si="420"/>
        <v>2.6880341805846558E-6</v>
      </c>
      <c r="L415" s="55">
        <f t="shared" si="421"/>
        <v>3.3218775623088859E-6</v>
      </c>
      <c r="M415" s="55">
        <f t="shared" si="422"/>
        <v>1.1145534829021318E-5</v>
      </c>
      <c r="P415" s="55">
        <f t="shared" si="423"/>
        <v>1.2794213552931529E-6</v>
      </c>
      <c r="Q415" s="55">
        <f t="shared" si="424"/>
        <v>3.4018543530130315E-6</v>
      </c>
      <c r="R415" s="55">
        <f t="shared" si="425"/>
        <v>2.5412885703543384E-6</v>
      </c>
      <c r="S415" s="55">
        <f t="shared" si="426"/>
        <v>3.3916245207215063E-6</v>
      </c>
      <c r="T415" s="55">
        <f t="shared" si="427"/>
        <v>6.803096087116927E-6</v>
      </c>
      <c r="U415" s="55">
        <f t="shared" si="428"/>
        <v>1.1633762785760427E-4</v>
      </c>
      <c r="V415" s="55">
        <f t="shared" si="429"/>
        <v>3.1658647757423106E-5</v>
      </c>
      <c r="W415" s="55">
        <f t="shared" si="430"/>
        <v>2.4078158342278363E-6</v>
      </c>
      <c r="X415" s="55">
        <f t="shared" si="431"/>
        <v>3.1661007677509502E-6</v>
      </c>
      <c r="Y415" s="55">
        <f t="shared" si="432"/>
        <v>5.1203306675086893E-6</v>
      </c>
      <c r="AB415" s="55">
        <f t="shared" si="433"/>
        <v>3.001381788384817E-6</v>
      </c>
      <c r="AC415" s="55">
        <f t="shared" si="434"/>
        <v>6.2963065793023387E-6</v>
      </c>
      <c r="AD415" s="55">
        <f t="shared" si="435"/>
        <v>4.6680391404987907E-6</v>
      </c>
      <c r="AE415" s="55">
        <f t="shared" si="436"/>
        <v>9.0692558219834758E-6</v>
      </c>
      <c r="AF415" s="55">
        <f t="shared" si="437"/>
        <v>1.0393537611402829E-5</v>
      </c>
      <c r="AG415" s="55">
        <f t="shared" si="438"/>
        <v>3.3402466002658616E-4</v>
      </c>
      <c r="AH415" s="55">
        <f t="shared" si="439"/>
        <v>3.7006573531587935E-5</v>
      </c>
      <c r="AI415" s="55">
        <f t="shared" si="440"/>
        <v>2.9682525269414754E-6</v>
      </c>
      <c r="AJ415" s="55">
        <f t="shared" si="441"/>
        <v>3.4758441116725872E-6</v>
      </c>
      <c r="AK415" s="55">
        <f t="shared" si="442"/>
        <v>1.7697012356774746E-5</v>
      </c>
    </row>
    <row r="416" spans="3:37">
      <c r="C416" s="52">
        <f t="shared" si="382"/>
        <v>11</v>
      </c>
      <c r="D416" s="55">
        <f t="shared" si="413"/>
        <v>1.9454935719138921E-6</v>
      </c>
      <c r="E416" s="55">
        <f t="shared" si="414"/>
        <v>4.7485422763550237E-6</v>
      </c>
      <c r="F416" s="55">
        <f t="shared" si="415"/>
        <v>3.6776546886996326E-6</v>
      </c>
      <c r="G416" s="55">
        <f t="shared" si="416"/>
        <v>6.2452389391102928E-6</v>
      </c>
      <c r="H416" s="55">
        <f t="shared" si="417"/>
        <v>8.8002446808871682E-6</v>
      </c>
      <c r="I416" s="55">
        <f t="shared" si="418"/>
        <v>2.32267820877477E-4</v>
      </c>
      <c r="J416" s="55">
        <f t="shared" si="419"/>
        <v>3.5528118600152881E-5</v>
      </c>
      <c r="K416" s="55">
        <f t="shared" si="420"/>
        <v>2.734475287212654E-6</v>
      </c>
      <c r="L416" s="55">
        <f t="shared" si="421"/>
        <v>3.3893699217127166E-6</v>
      </c>
      <c r="M416" s="55">
        <f t="shared" si="422"/>
        <v>1.1350728278986821E-5</v>
      </c>
      <c r="P416" s="55">
        <f t="shared" si="423"/>
        <v>1.2809640302208326E-6</v>
      </c>
      <c r="Q416" s="55">
        <f t="shared" si="424"/>
        <v>3.4387270976672194E-6</v>
      </c>
      <c r="R416" s="55">
        <f t="shared" si="425"/>
        <v>2.603729729014643E-6</v>
      </c>
      <c r="S416" s="55">
        <f t="shared" si="426"/>
        <v>3.4492758546534326E-6</v>
      </c>
      <c r="T416" s="55">
        <f t="shared" si="427"/>
        <v>6.8813925062761688E-6</v>
      </c>
      <c r="U416" s="55">
        <f t="shared" si="428"/>
        <v>1.2003285132607496E-4</v>
      </c>
      <c r="V416" s="55">
        <f t="shared" si="429"/>
        <v>3.2461959848410016E-5</v>
      </c>
      <c r="W416" s="55">
        <f t="shared" si="430"/>
        <v>2.4500298666912576E-6</v>
      </c>
      <c r="X416" s="55">
        <f t="shared" si="431"/>
        <v>3.2284799744621019E-6</v>
      </c>
      <c r="Y416" s="55">
        <f t="shared" si="432"/>
        <v>5.3005722432099591E-6</v>
      </c>
      <c r="AB416" s="55">
        <f t="shared" si="433"/>
        <v>3.0042598184477093E-6</v>
      </c>
      <c r="AC416" s="55">
        <f t="shared" si="434"/>
        <v>6.3337115150346237E-6</v>
      </c>
      <c r="AD416" s="55">
        <f t="shared" si="435"/>
        <v>4.7506257535114271E-6</v>
      </c>
      <c r="AE416" s="55">
        <f t="shared" si="436"/>
        <v>9.2021628724956699E-6</v>
      </c>
      <c r="AF416" s="55">
        <f t="shared" si="437"/>
        <v>1.0512739430546922E-5</v>
      </c>
      <c r="AG416" s="55">
        <f t="shared" si="438"/>
        <v>3.4146531204751554E-4</v>
      </c>
      <c r="AH416" s="55">
        <f t="shared" si="439"/>
        <v>3.7935017586120469E-5</v>
      </c>
      <c r="AI416" s="55">
        <f t="shared" si="440"/>
        <v>3.0189207077340505E-6</v>
      </c>
      <c r="AJ416" s="55">
        <f t="shared" si="441"/>
        <v>3.5499464430647172E-6</v>
      </c>
      <c r="AK416" s="55">
        <f t="shared" si="442"/>
        <v>1.792715768100448E-5</v>
      </c>
    </row>
    <row r="417" spans="3:3">
      <c r="C417" s="52">
        <f t="shared" si="382"/>
        <v>12</v>
      </c>
    </row>
    <row r="418" spans="3:3">
      <c r="C418" s="52">
        <f t="shared" si="382"/>
        <v>13</v>
      </c>
    </row>
    <row r="419" spans="3:3">
      <c r="C419" s="52">
        <f t="shared" si="382"/>
        <v>14</v>
      </c>
    </row>
    <row r="420" spans="3:3">
      <c r="C420" s="52">
        <f t="shared" si="382"/>
        <v>15</v>
      </c>
    </row>
    <row r="421" spans="3:3">
      <c r="C421" s="52">
        <f t="shared" si="382"/>
        <v>16</v>
      </c>
    </row>
    <row r="422" spans="3:3">
      <c r="C422" s="52">
        <f t="shared" si="382"/>
        <v>17</v>
      </c>
    </row>
    <row r="423" spans="3:3">
      <c r="C423" s="52">
        <f t="shared" si="382"/>
        <v>18</v>
      </c>
    </row>
    <row r="424" spans="3:3">
      <c r="C424" s="52">
        <f t="shared" si="382"/>
        <v>19</v>
      </c>
    </row>
    <row r="425" spans="3:3">
      <c r="C425" s="52">
        <f t="shared" si="382"/>
        <v>20</v>
      </c>
    </row>
    <row r="426" spans="3:3">
      <c r="C426" s="52">
        <f t="shared" si="382"/>
        <v>25</v>
      </c>
    </row>
    <row r="427" spans="3:3">
      <c r="C427" s="52">
        <f t="shared" si="382"/>
        <v>30</v>
      </c>
    </row>
    <row r="428" spans="3:3">
      <c r="C428" s="52">
        <f t="shared" si="382"/>
        <v>40</v>
      </c>
    </row>
    <row r="429" spans="3:3">
      <c r="C429" s="52">
        <f t="shared" ref="C429:C445" si="443">C340</f>
        <v>50</v>
      </c>
    </row>
    <row r="430" spans="3:3">
      <c r="C430" s="52">
        <f t="shared" si="443"/>
        <v>60</v>
      </c>
    </row>
    <row r="431" spans="3:3">
      <c r="C431" s="52">
        <f t="shared" si="443"/>
        <v>75</v>
      </c>
    </row>
    <row r="432" spans="3:3">
      <c r="C432" s="52">
        <f t="shared" si="443"/>
        <v>100</v>
      </c>
    </row>
    <row r="433" spans="3:3">
      <c r="C433" s="52">
        <f t="shared" si="443"/>
        <v>125</v>
      </c>
    </row>
    <row r="434" spans="3:3">
      <c r="C434" s="52">
        <f t="shared" si="443"/>
        <v>150</v>
      </c>
    </row>
    <row r="435" spans="3:3">
      <c r="C435" s="52">
        <f t="shared" si="443"/>
        <v>175</v>
      </c>
    </row>
    <row r="436" spans="3:3">
      <c r="C436" s="52">
        <f t="shared" si="443"/>
        <v>200</v>
      </c>
    </row>
    <row r="437" spans="3:3">
      <c r="C437" s="52">
        <f t="shared" si="443"/>
        <v>225</v>
      </c>
    </row>
    <row r="438" spans="3:3">
      <c r="C438" s="52">
        <f t="shared" si="443"/>
        <v>250</v>
      </c>
    </row>
    <row r="439" spans="3:3">
      <c r="C439" s="52">
        <f t="shared" si="443"/>
        <v>300</v>
      </c>
    </row>
    <row r="440" spans="3:3">
      <c r="C440" s="52">
        <f t="shared" si="443"/>
        <v>365</v>
      </c>
    </row>
    <row r="441" spans="3:3">
      <c r="C441" s="52">
        <f t="shared" si="443"/>
        <v>730</v>
      </c>
    </row>
    <row r="442" spans="3:3">
      <c r="C442" s="52">
        <f t="shared" si="443"/>
        <v>1460</v>
      </c>
    </row>
    <row r="443" spans="3:3">
      <c r="C443" s="52">
        <f t="shared" si="443"/>
        <v>2920</v>
      </c>
    </row>
    <row r="444" spans="3:3">
      <c r="C444" s="52">
        <f t="shared" si="443"/>
        <v>5840</v>
      </c>
    </row>
    <row r="445" spans="3:3">
      <c r="C445" s="52">
        <f t="shared" si="443"/>
        <v>7946.78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CI446"/>
  <sheetViews>
    <sheetView topLeftCell="A133" zoomScale="80" zoomScaleNormal="80" zoomScalePageLayoutView="110" workbookViewId="0">
      <selection activeCell="N174" sqref="N174:R174"/>
    </sheetView>
  </sheetViews>
  <sheetFormatPr defaultColWidth="8.875" defaultRowHeight="11.25"/>
  <cols>
    <col min="1" max="2" width="17.75" style="42" customWidth="1"/>
    <col min="3" max="3" width="24.125" style="42" bestFit="1" customWidth="1"/>
    <col min="4" max="15" width="7.625" style="42" customWidth="1"/>
    <col min="16" max="18" width="8.875" style="42"/>
    <col min="19" max="23" width="7.625" style="42" customWidth="1"/>
    <col min="24" max="24" width="8.875" style="42"/>
    <col min="25" max="25" width="9" style="42" customWidth="1"/>
    <col min="26" max="16384" width="8.875" style="42"/>
  </cols>
  <sheetData>
    <row r="1" spans="3:28">
      <c r="C1" s="42" t="s">
        <v>13</v>
      </c>
      <c r="D1" s="42">
        <v>20</v>
      </c>
      <c r="E1" s="42" t="s">
        <v>14</v>
      </c>
    </row>
    <row r="4" spans="3:28" s="36" customFormat="1" ht="12.75" thickBot="1">
      <c r="C4" s="35" t="str">
        <f>'[2]% Avg'!$B$1</f>
        <v>Ab + Ac-227 DOTA</v>
      </c>
      <c r="D4" s="35" t="s">
        <v>0</v>
      </c>
      <c r="Q4" s="35" t="s">
        <v>1</v>
      </c>
    </row>
    <row r="5" spans="3:28" s="37" customFormat="1" ht="12.75" thickBot="1">
      <c r="C5" s="1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3" t="s">
        <v>11</v>
      </c>
      <c r="M5" s="3" t="s">
        <v>12</v>
      </c>
      <c r="N5" s="4"/>
      <c r="O5" s="4"/>
      <c r="Q5" s="5" t="str">
        <f t="shared" ref="Q5:Z5" si="0">D5</f>
        <v>Blood</v>
      </c>
      <c r="R5" s="2" t="str">
        <f t="shared" si="0"/>
        <v>Thymus</v>
      </c>
      <c r="S5" s="2" t="str">
        <f t="shared" si="0"/>
        <v>Heart</v>
      </c>
      <c r="T5" s="2" t="str">
        <f t="shared" si="0"/>
        <v>Lungs</v>
      </c>
      <c r="U5" s="2" t="str">
        <f t="shared" si="0"/>
        <v>Kidneys</v>
      </c>
      <c r="V5" s="2" t="str">
        <f t="shared" si="0"/>
        <v>Spleen</v>
      </c>
      <c r="W5" s="2" t="str">
        <f t="shared" si="0"/>
        <v>Liver</v>
      </c>
      <c r="X5" s="2" t="str">
        <f t="shared" si="0"/>
        <v>ART</v>
      </c>
      <c r="Y5" s="3" t="str">
        <f t="shared" si="0"/>
        <v>Carcass</v>
      </c>
      <c r="Z5" s="3" t="str">
        <f t="shared" si="0"/>
        <v>Tumor</v>
      </c>
      <c r="AA5" s="4"/>
      <c r="AB5" s="4"/>
    </row>
    <row r="6" spans="3:28" s="38" customFormat="1" ht="12">
      <c r="C6" s="6" t="str">
        <f>'[2]% Recovery'!B7</f>
        <v>Ab + Ac-227 DOTA @ 1 h</v>
      </c>
      <c r="D6" s="7">
        <v>0.32029610423097737</v>
      </c>
      <c r="E6" s="7">
        <v>0.10644653217238809</v>
      </c>
      <c r="F6" s="7">
        <v>9.3562517737576137E-2</v>
      </c>
      <c r="G6" s="7">
        <v>0.15256241690916772</v>
      </c>
      <c r="H6" s="7">
        <v>0.12929868415254328</v>
      </c>
      <c r="I6" s="7">
        <v>0.48776162189872552</v>
      </c>
      <c r="J6" s="7">
        <v>0.18575315695386582</v>
      </c>
      <c r="K6" s="7">
        <v>1.565553822635923E-2</v>
      </c>
      <c r="L6" s="8">
        <v>2.4996340548989898E-2</v>
      </c>
      <c r="M6" s="8">
        <v>2.0785731652140541E-2</v>
      </c>
      <c r="N6" s="9"/>
      <c r="O6" s="9"/>
      <c r="Q6" s="10">
        <v>6.8089579836620598E-3</v>
      </c>
      <c r="R6" s="7">
        <v>2.2973820657723368E-2</v>
      </c>
      <c r="S6" s="7">
        <v>5.4593538588695381E-3</v>
      </c>
      <c r="T6" s="7">
        <v>4.7264510337176619E-3</v>
      </c>
      <c r="U6" s="7">
        <v>8.1813122665780873E-3</v>
      </c>
      <c r="V6" s="7">
        <v>5.8030951402364986E-2</v>
      </c>
      <c r="W6" s="7">
        <v>1.9362465607955556E-2</v>
      </c>
      <c r="X6" s="7">
        <v>1.5947401609291453E-3</v>
      </c>
      <c r="Y6" s="8">
        <v>2.6403058935484136E-3</v>
      </c>
      <c r="Z6" s="8">
        <v>1.8134307265172515E-2</v>
      </c>
      <c r="AA6" s="9"/>
      <c r="AB6" s="9"/>
    </row>
    <row r="7" spans="3:28" s="38" customFormat="1" ht="12">
      <c r="C7" s="11" t="str">
        <f>'[2]% Recovery'!B8</f>
        <v>Ab + Ac-227 DOTA @ 4 h</v>
      </c>
      <c r="D7" s="12">
        <v>0.16499781925434562</v>
      </c>
      <c r="E7" s="12">
        <v>7.0863014516824419E-2</v>
      </c>
      <c r="F7" s="12">
        <v>6.9070021568706744E-2</v>
      </c>
      <c r="G7" s="12">
        <v>9.9825924860589568E-2</v>
      </c>
      <c r="H7" s="12">
        <v>0.11334900271360654</v>
      </c>
      <c r="I7" s="12">
        <v>0.42160196891951229</v>
      </c>
      <c r="J7" s="12">
        <v>0.19758487554561133</v>
      </c>
      <c r="K7" s="12">
        <v>2.8348588173673975E-2</v>
      </c>
      <c r="L7" s="13">
        <v>2.8154741694983911E-2</v>
      </c>
      <c r="M7" s="13">
        <v>0.1221500647182719</v>
      </c>
      <c r="N7" s="9"/>
      <c r="O7" s="9"/>
      <c r="Q7" s="14">
        <v>1.3304041675051856E-2</v>
      </c>
      <c r="R7" s="12">
        <v>1.2029683000655985E-2</v>
      </c>
      <c r="S7" s="12">
        <v>2.3843303422069442E-2</v>
      </c>
      <c r="T7" s="12">
        <v>9.7817435178160113E-3</v>
      </c>
      <c r="U7" s="12">
        <v>2.0730810616181906E-2</v>
      </c>
      <c r="V7" s="12">
        <v>6.4334793040217095E-2</v>
      </c>
      <c r="W7" s="12">
        <v>4.4782085850386608E-2</v>
      </c>
      <c r="X7" s="12">
        <v>2.736238621386881E-3</v>
      </c>
      <c r="Y7" s="13">
        <v>6.1248239405050492E-4</v>
      </c>
      <c r="Z7" s="13">
        <v>8.4106034681791161E-2</v>
      </c>
      <c r="AA7" s="9"/>
      <c r="AB7" s="9"/>
    </row>
    <row r="8" spans="3:28" s="38" customFormat="1" ht="12">
      <c r="C8" s="39" t="str">
        <f>'[2]% Recovery'!B9</f>
        <v>Ab + Ac-227 DOTA @ 1 d</v>
      </c>
      <c r="D8" s="12">
        <v>1.2054213753305379E-2</v>
      </c>
      <c r="E8" s="12">
        <v>0.1487932032798526</v>
      </c>
      <c r="F8" s="12">
        <v>4.538569159939073E-2</v>
      </c>
      <c r="G8" s="12">
        <v>7.5664777560518856E-2</v>
      </c>
      <c r="H8" s="12">
        <v>7.6521781092578678E-2</v>
      </c>
      <c r="I8" s="12">
        <v>0.62003466962832088</v>
      </c>
      <c r="J8" s="12">
        <v>0.29047092037996941</v>
      </c>
      <c r="K8" s="12">
        <v>2.5020089771002316E-2</v>
      </c>
      <c r="L8" s="13">
        <v>3.0306669522527207E-2</v>
      </c>
      <c r="M8" s="13">
        <v>0.4057454422182632</v>
      </c>
      <c r="N8" s="9"/>
      <c r="O8" s="9"/>
      <c r="Q8" s="14">
        <v>1.4620704621173836E-3</v>
      </c>
      <c r="R8" s="12">
        <v>3.6773398756347948E-2</v>
      </c>
      <c r="S8" s="12">
        <v>3.4697947654666874E-3</v>
      </c>
      <c r="T8" s="12">
        <v>2.5383154438630769E-2</v>
      </c>
      <c r="U8" s="12">
        <v>1.9204105265651038E-2</v>
      </c>
      <c r="V8" s="12">
        <v>0.19015241403425859</v>
      </c>
      <c r="W8" s="12">
        <v>4.8477327451713029E-2</v>
      </c>
      <c r="X8" s="12">
        <v>6.1315540830332313E-3</v>
      </c>
      <c r="Y8" s="13">
        <v>4.4473328049492574E-3</v>
      </c>
      <c r="Z8" s="13">
        <v>0.2937962501309419</v>
      </c>
      <c r="AA8" s="9"/>
      <c r="AB8" s="9"/>
    </row>
    <row r="9" spans="3:28" s="38" customFormat="1" ht="12">
      <c r="C9" s="39" t="str">
        <f>'[2]% Recovery'!B10</f>
        <v>Ab + Ac-227 DOTA @ 6 d</v>
      </c>
      <c r="D9" s="12">
        <v>7.4015660561149146E-4</v>
      </c>
      <c r="E9" s="12">
        <v>1.1952036555230028E-2</v>
      </c>
      <c r="F9" s="12">
        <v>1.554593817033042E-2</v>
      </c>
      <c r="G9" s="12">
        <v>1.2441414321114369E-2</v>
      </c>
      <c r="H9" s="12">
        <v>3.3838744583395967E-2</v>
      </c>
      <c r="I9" s="12">
        <v>0.70142986155597553</v>
      </c>
      <c r="J9" s="12">
        <v>0.20193431254704677</v>
      </c>
      <c r="K9" s="12">
        <v>1.2534338255987569E-2</v>
      </c>
      <c r="L9" s="13">
        <v>2.2323554896134717E-2</v>
      </c>
      <c r="M9" s="13">
        <v>7.8537089015243228E-2</v>
      </c>
      <c r="N9" s="9"/>
      <c r="O9" s="9"/>
      <c r="Q9" s="14">
        <v>1.520794303887026E-4</v>
      </c>
      <c r="R9" s="12">
        <v>9.2686345558543205E-3</v>
      </c>
      <c r="S9" s="12">
        <v>4.2069920075122778E-3</v>
      </c>
      <c r="T9" s="12">
        <v>2.1666976122316044E-3</v>
      </c>
      <c r="U9" s="12">
        <v>5.2756695633405712E-4</v>
      </c>
      <c r="V9" s="12">
        <v>0.17552769569144414</v>
      </c>
      <c r="W9" s="12">
        <v>1.8792831725841327E-2</v>
      </c>
      <c r="X9" s="12">
        <v>1.8443969712842849E-3</v>
      </c>
      <c r="Y9" s="13">
        <v>2.5103432918084454E-3</v>
      </c>
      <c r="Z9" s="13">
        <v>2.8463006662613293E-2</v>
      </c>
      <c r="AA9" s="9"/>
      <c r="AB9" s="9"/>
    </row>
    <row r="10" spans="3:28" s="38" customFormat="1" ht="12.75" thickBot="1">
      <c r="C10" s="40" t="str">
        <f>'[2]% Recovery'!B11</f>
        <v>Ab + Ac-227 DOTA @ 10 d</v>
      </c>
      <c r="D10" s="16">
        <v>6.2982325554080128E-5</v>
      </c>
      <c r="E10" s="16">
        <v>9.2547237611995889E-3</v>
      </c>
      <c r="F10" s="16">
        <v>1.3356769711682719E-2</v>
      </c>
      <c r="G10" s="16">
        <v>1.4067703833351998E-2</v>
      </c>
      <c r="H10" s="16">
        <v>2.5212710890395812E-2</v>
      </c>
      <c r="I10" s="16">
        <v>0.5971553441407973</v>
      </c>
      <c r="J10" s="16">
        <v>0.20871789303244967</v>
      </c>
      <c r="K10" s="16">
        <v>1.1051348171480435E-2</v>
      </c>
      <c r="L10" s="17">
        <v>2.0349578178236603E-2</v>
      </c>
      <c r="M10" s="17">
        <v>6.4588669444390082E-2</v>
      </c>
      <c r="N10" s="9"/>
      <c r="O10" s="9"/>
      <c r="Q10" s="18">
        <v>1.0908858783851045E-4</v>
      </c>
      <c r="R10" s="16">
        <v>9.801278826216276E-3</v>
      </c>
      <c r="S10" s="16">
        <v>1.5179046578749685E-3</v>
      </c>
      <c r="T10" s="16">
        <v>3.1787995377446556E-3</v>
      </c>
      <c r="U10" s="16">
        <v>3.3181687233454367E-3</v>
      </c>
      <c r="V10" s="16">
        <v>0.18457351670511404</v>
      </c>
      <c r="W10" s="16">
        <v>2.1985045095392865E-2</v>
      </c>
      <c r="X10" s="16">
        <v>1.80187675169573E-4</v>
      </c>
      <c r="Y10" s="17">
        <v>8.4239915798365E-4</v>
      </c>
      <c r="Z10" s="17">
        <v>2.3352634261550306E-2</v>
      </c>
      <c r="AA10" s="9"/>
      <c r="AB10" s="9"/>
    </row>
    <row r="11" spans="3:28" s="37" customFormat="1" ht="12.75" thickBot="1">
      <c r="D11" s="37" t="s">
        <v>15</v>
      </c>
      <c r="M11" s="41"/>
      <c r="N11" s="41"/>
      <c r="O11" s="41"/>
      <c r="Q11" s="35" t="s">
        <v>1</v>
      </c>
      <c r="AA11" s="41"/>
      <c r="AB11" s="41"/>
    </row>
    <row r="12" spans="3:28" s="37" customFormat="1" ht="12.75" thickBot="1">
      <c r="C12" s="19" t="str">
        <f t="shared" ref="C12:M12" si="1">C5</f>
        <v>Group</v>
      </c>
      <c r="D12" s="20" t="str">
        <f t="shared" si="1"/>
        <v>Blood</v>
      </c>
      <c r="E12" s="20" t="str">
        <f t="shared" si="1"/>
        <v>Thymus</v>
      </c>
      <c r="F12" s="20" t="str">
        <f t="shared" si="1"/>
        <v>Heart</v>
      </c>
      <c r="G12" s="20" t="str">
        <f t="shared" si="1"/>
        <v>Lungs</v>
      </c>
      <c r="H12" s="20" t="str">
        <f t="shared" si="1"/>
        <v>Kidneys</v>
      </c>
      <c r="I12" s="20" t="str">
        <f t="shared" si="1"/>
        <v>Spleen</v>
      </c>
      <c r="J12" s="20" t="str">
        <f t="shared" si="1"/>
        <v>Liver</v>
      </c>
      <c r="K12" s="20" t="str">
        <f t="shared" si="1"/>
        <v>ART</v>
      </c>
      <c r="L12" s="21" t="str">
        <f t="shared" si="1"/>
        <v>Carcass</v>
      </c>
      <c r="M12" s="21" t="str">
        <f t="shared" si="1"/>
        <v>Tumor</v>
      </c>
      <c r="N12" s="22"/>
      <c r="O12" s="22"/>
      <c r="Q12" s="23" t="str">
        <f t="shared" ref="Q12:Z12" si="2">Q5</f>
        <v>Blood</v>
      </c>
      <c r="R12" s="20" t="str">
        <f t="shared" si="2"/>
        <v>Thymus</v>
      </c>
      <c r="S12" s="20" t="str">
        <f t="shared" si="2"/>
        <v>Heart</v>
      </c>
      <c r="T12" s="20" t="str">
        <f t="shared" si="2"/>
        <v>Lungs</v>
      </c>
      <c r="U12" s="20" t="str">
        <f t="shared" si="2"/>
        <v>Kidneys</v>
      </c>
      <c r="V12" s="20" t="str">
        <f t="shared" si="2"/>
        <v>Spleen</v>
      </c>
      <c r="W12" s="20" t="str">
        <f t="shared" si="2"/>
        <v>Liver</v>
      </c>
      <c r="X12" s="20" t="str">
        <f t="shared" si="2"/>
        <v>ART</v>
      </c>
      <c r="Y12" s="21" t="str">
        <f t="shared" si="2"/>
        <v>Carcass</v>
      </c>
      <c r="Z12" s="21" t="str">
        <f t="shared" si="2"/>
        <v>Tumor</v>
      </c>
      <c r="AA12" s="22"/>
      <c r="AB12" s="22"/>
    </row>
    <row r="13" spans="3:28" s="37" customFormat="1" ht="12">
      <c r="C13" s="43" t="str">
        <f>C6</f>
        <v>Ab + Ac-227 DOTA @ 1 h</v>
      </c>
      <c r="D13" s="44">
        <f>D6*$D$1</f>
        <v>6.4059220846195473</v>
      </c>
      <c r="E13" s="44">
        <f t="shared" ref="E13:M13" si="3">E6*$D$1</f>
        <v>2.1289306434477617</v>
      </c>
      <c r="F13" s="44">
        <f t="shared" si="3"/>
        <v>1.8712503547515227</v>
      </c>
      <c r="G13" s="44">
        <f t="shared" si="3"/>
        <v>3.0512483381833544</v>
      </c>
      <c r="H13" s="44">
        <f t="shared" si="3"/>
        <v>2.5859736830508657</v>
      </c>
      <c r="I13" s="44">
        <f t="shared" si="3"/>
        <v>9.7552324379745095</v>
      </c>
      <c r="J13" s="44">
        <f t="shared" si="3"/>
        <v>3.7150631390773166</v>
      </c>
      <c r="K13" s="44">
        <f t="shared" si="3"/>
        <v>0.31311076452718462</v>
      </c>
      <c r="L13" s="44">
        <f t="shared" si="3"/>
        <v>0.49992681097979796</v>
      </c>
      <c r="M13" s="44">
        <f t="shared" si="3"/>
        <v>0.41571463304281081</v>
      </c>
      <c r="N13" s="45"/>
      <c r="O13" s="45"/>
      <c r="P13" s="46"/>
      <c r="Q13" s="47">
        <f>Q6*$D$1</f>
        <v>0.13617915967324121</v>
      </c>
      <c r="R13" s="47">
        <f t="shared" ref="R13:Z13" si="4">R6*$D$1</f>
        <v>0.45947641315446736</v>
      </c>
      <c r="S13" s="47">
        <f t="shared" si="4"/>
        <v>0.10918707717739076</v>
      </c>
      <c r="T13" s="47">
        <f t="shared" si="4"/>
        <v>9.4529020674353231E-2</v>
      </c>
      <c r="U13" s="47">
        <f t="shared" si="4"/>
        <v>0.16362624533156175</v>
      </c>
      <c r="V13" s="47">
        <f t="shared" si="4"/>
        <v>1.1606190280472997</v>
      </c>
      <c r="W13" s="47">
        <f t="shared" si="4"/>
        <v>0.38724931215911113</v>
      </c>
      <c r="X13" s="47">
        <f t="shared" si="4"/>
        <v>3.1894803218582908E-2</v>
      </c>
      <c r="Y13" s="47">
        <f t="shared" si="4"/>
        <v>5.2806117870968269E-2</v>
      </c>
      <c r="Z13" s="47">
        <f t="shared" si="4"/>
        <v>0.36268614530345028</v>
      </c>
      <c r="AA13" s="26"/>
      <c r="AB13" s="26"/>
    </row>
    <row r="14" spans="3:28" s="37" customFormat="1" ht="12">
      <c r="C14" s="48" t="str">
        <f>C7</f>
        <v>Ab + Ac-227 DOTA @ 4 h</v>
      </c>
      <c r="D14" s="44">
        <f t="shared" ref="D14:M17" si="5">D7*$D$1</f>
        <v>3.2999563850869125</v>
      </c>
      <c r="E14" s="44">
        <f t="shared" si="5"/>
        <v>1.4172602903364884</v>
      </c>
      <c r="F14" s="44">
        <f t="shared" si="5"/>
        <v>1.3814004313741348</v>
      </c>
      <c r="G14" s="44">
        <f t="shared" si="5"/>
        <v>1.9965184972117913</v>
      </c>
      <c r="H14" s="44">
        <f t="shared" si="5"/>
        <v>2.266980054272131</v>
      </c>
      <c r="I14" s="44">
        <f t="shared" si="5"/>
        <v>8.4320393783902468</v>
      </c>
      <c r="J14" s="44">
        <f t="shared" si="5"/>
        <v>3.9516975109122265</v>
      </c>
      <c r="K14" s="44">
        <f t="shared" si="5"/>
        <v>0.56697176347347955</v>
      </c>
      <c r="L14" s="44">
        <f t="shared" si="5"/>
        <v>0.56309483389967818</v>
      </c>
      <c r="M14" s="44">
        <f t="shared" si="5"/>
        <v>2.443001294365438</v>
      </c>
      <c r="N14" s="45"/>
      <c r="O14" s="45"/>
      <c r="P14" s="46"/>
      <c r="Q14" s="47">
        <f t="shared" ref="Q14:Z17" si="6">Q7*$D$1</f>
        <v>0.26608083350103712</v>
      </c>
      <c r="R14" s="47">
        <f t="shared" si="6"/>
        <v>0.24059366001311971</v>
      </c>
      <c r="S14" s="47">
        <f t="shared" si="6"/>
        <v>0.47686606844138885</v>
      </c>
      <c r="T14" s="47">
        <f t="shared" si="6"/>
        <v>0.19563487035632021</v>
      </c>
      <c r="U14" s="47">
        <f t="shared" si="6"/>
        <v>0.4146162123236381</v>
      </c>
      <c r="V14" s="47">
        <f t="shared" si="6"/>
        <v>1.286695860804342</v>
      </c>
      <c r="W14" s="47">
        <f t="shared" si="6"/>
        <v>0.89564171700773221</v>
      </c>
      <c r="X14" s="47">
        <f t="shared" si="6"/>
        <v>5.4724772427737621E-2</v>
      </c>
      <c r="Y14" s="47">
        <f t="shared" si="6"/>
        <v>1.2249647881010099E-2</v>
      </c>
      <c r="Z14" s="47">
        <f t="shared" si="6"/>
        <v>1.6821206936358233</v>
      </c>
      <c r="AA14" s="26"/>
      <c r="AB14" s="26"/>
    </row>
    <row r="15" spans="3:28" s="37" customFormat="1" ht="12">
      <c r="C15" s="49" t="str">
        <f>C8</f>
        <v>Ab + Ac-227 DOTA @ 1 d</v>
      </c>
      <c r="D15" s="44">
        <f t="shared" si="5"/>
        <v>0.24108427506610758</v>
      </c>
      <c r="E15" s="44">
        <f t="shared" si="5"/>
        <v>2.9758640655970519</v>
      </c>
      <c r="F15" s="44">
        <f t="shared" si="5"/>
        <v>0.90771383198781463</v>
      </c>
      <c r="G15" s="44">
        <f t="shared" si="5"/>
        <v>1.5132955512103772</v>
      </c>
      <c r="H15" s="44">
        <f t="shared" si="5"/>
        <v>1.5304356218515736</v>
      </c>
      <c r="I15" s="44">
        <f t="shared" si="5"/>
        <v>12.400693392566417</v>
      </c>
      <c r="J15" s="44">
        <f t="shared" si="5"/>
        <v>5.809418407599388</v>
      </c>
      <c r="K15" s="44">
        <f t="shared" si="5"/>
        <v>0.50040179542004637</v>
      </c>
      <c r="L15" s="44">
        <f t="shared" si="5"/>
        <v>0.60613339045054415</v>
      </c>
      <c r="M15" s="44">
        <f t="shared" si="5"/>
        <v>8.1149088443652637</v>
      </c>
      <c r="N15" s="45"/>
      <c r="O15" s="45"/>
      <c r="P15" s="46"/>
      <c r="Q15" s="47">
        <f t="shared" si="6"/>
        <v>2.9241409242347673E-2</v>
      </c>
      <c r="R15" s="47">
        <f t="shared" si="6"/>
        <v>0.73546797512695894</v>
      </c>
      <c r="S15" s="47">
        <f t="shared" si="6"/>
        <v>6.9395895309333752E-2</v>
      </c>
      <c r="T15" s="47">
        <f t="shared" si="6"/>
        <v>0.50766308877261535</v>
      </c>
      <c r="U15" s="47">
        <f t="shared" si="6"/>
        <v>0.38408210531302078</v>
      </c>
      <c r="V15" s="47">
        <f t="shared" si="6"/>
        <v>3.8030482806851715</v>
      </c>
      <c r="W15" s="47">
        <f t="shared" si="6"/>
        <v>0.96954654903426052</v>
      </c>
      <c r="X15" s="47">
        <f t="shared" si="6"/>
        <v>0.12263108166066462</v>
      </c>
      <c r="Y15" s="47">
        <f t="shared" si="6"/>
        <v>8.8946656098985152E-2</v>
      </c>
      <c r="Z15" s="47">
        <f t="shared" si="6"/>
        <v>5.8759250026188381</v>
      </c>
      <c r="AA15" s="26"/>
      <c r="AB15" s="26"/>
    </row>
    <row r="16" spans="3:28" s="37" customFormat="1" ht="12">
      <c r="C16" s="49" t="str">
        <f>C9</f>
        <v>Ab + Ac-227 DOTA @ 6 d</v>
      </c>
      <c r="D16" s="44">
        <f t="shared" si="5"/>
        <v>1.480313211222983E-2</v>
      </c>
      <c r="E16" s="44">
        <f t="shared" si="5"/>
        <v>0.23904073110460056</v>
      </c>
      <c r="F16" s="44">
        <f t="shared" si="5"/>
        <v>0.3109187634066084</v>
      </c>
      <c r="G16" s="44">
        <f t="shared" si="5"/>
        <v>0.24882828642228738</v>
      </c>
      <c r="H16" s="44">
        <f t="shared" si="5"/>
        <v>0.67677489166791938</v>
      </c>
      <c r="I16" s="44">
        <f t="shared" si="5"/>
        <v>14.028597231119511</v>
      </c>
      <c r="J16" s="44">
        <f t="shared" si="5"/>
        <v>4.0386862509409358</v>
      </c>
      <c r="K16" s="44">
        <f t="shared" si="5"/>
        <v>0.25068676511975135</v>
      </c>
      <c r="L16" s="44">
        <f t="shared" si="5"/>
        <v>0.44647109792269435</v>
      </c>
      <c r="M16" s="44">
        <f t="shared" si="5"/>
        <v>1.5707417803048647</v>
      </c>
      <c r="N16" s="45"/>
      <c r="O16" s="45"/>
      <c r="P16" s="46"/>
      <c r="Q16" s="47">
        <f t="shared" si="6"/>
        <v>3.041588607774052E-3</v>
      </c>
      <c r="R16" s="47">
        <f t="shared" si="6"/>
        <v>0.1853726911170864</v>
      </c>
      <c r="S16" s="47">
        <f t="shared" si="6"/>
        <v>8.413984015024556E-2</v>
      </c>
      <c r="T16" s="47">
        <f t="shared" si="6"/>
        <v>4.3333952244632087E-2</v>
      </c>
      <c r="U16" s="47">
        <f t="shared" si="6"/>
        <v>1.0551339126681143E-2</v>
      </c>
      <c r="V16" s="47">
        <f t="shared" si="6"/>
        <v>3.5105539138288826</v>
      </c>
      <c r="W16" s="47">
        <f t="shared" si="6"/>
        <v>0.37585663451682655</v>
      </c>
      <c r="X16" s="47">
        <f t="shared" si="6"/>
        <v>3.6887939425685697E-2</v>
      </c>
      <c r="Y16" s="47">
        <f t="shared" si="6"/>
        <v>5.0206865836168908E-2</v>
      </c>
      <c r="Z16" s="47">
        <f t="shared" si="6"/>
        <v>0.56926013325226588</v>
      </c>
      <c r="AA16" s="26"/>
      <c r="AB16" s="26"/>
    </row>
    <row r="17" spans="3:28" s="37" customFormat="1" ht="12.75" thickBot="1">
      <c r="C17" s="50" t="str">
        <f>C10</f>
        <v>Ab + Ac-227 DOTA @ 10 d</v>
      </c>
      <c r="D17" s="44">
        <f t="shared" si="5"/>
        <v>1.2596465110816025E-3</v>
      </c>
      <c r="E17" s="44">
        <f t="shared" si="5"/>
        <v>0.18509447522399178</v>
      </c>
      <c r="F17" s="44">
        <f t="shared" si="5"/>
        <v>0.2671353942336544</v>
      </c>
      <c r="G17" s="44">
        <f t="shared" si="5"/>
        <v>0.28135407666703993</v>
      </c>
      <c r="H17" s="44">
        <f t="shared" si="5"/>
        <v>0.50425421780791624</v>
      </c>
      <c r="I17" s="44">
        <f t="shared" si="5"/>
        <v>11.943106882815947</v>
      </c>
      <c r="J17" s="44">
        <f t="shared" si="5"/>
        <v>4.1743578606489935</v>
      </c>
      <c r="K17" s="44">
        <f t="shared" si="5"/>
        <v>0.2210269634296087</v>
      </c>
      <c r="L17" s="44">
        <f t="shared" si="5"/>
        <v>0.40699156356473204</v>
      </c>
      <c r="M17" s="44">
        <f t="shared" si="5"/>
        <v>1.2917733888878016</v>
      </c>
      <c r="N17" s="45"/>
      <c r="O17" s="45"/>
      <c r="P17" s="46"/>
      <c r="Q17" s="47">
        <f t="shared" si="6"/>
        <v>2.1817717567702089E-3</v>
      </c>
      <c r="R17" s="47">
        <f t="shared" si="6"/>
        <v>0.19602557652432551</v>
      </c>
      <c r="S17" s="47">
        <f t="shared" si="6"/>
        <v>3.035809315749937E-2</v>
      </c>
      <c r="T17" s="47">
        <f t="shared" si="6"/>
        <v>6.3575990754893119E-2</v>
      </c>
      <c r="U17" s="47">
        <f t="shared" si="6"/>
        <v>6.6363374466908737E-2</v>
      </c>
      <c r="V17" s="47">
        <f t="shared" si="6"/>
        <v>3.6914703341022808</v>
      </c>
      <c r="W17" s="47">
        <f t="shared" si="6"/>
        <v>0.43970090190785732</v>
      </c>
      <c r="X17" s="47">
        <f t="shared" si="6"/>
        <v>3.6037535033914599E-3</v>
      </c>
      <c r="Y17" s="47">
        <f t="shared" si="6"/>
        <v>1.6847983159673001E-2</v>
      </c>
      <c r="Z17" s="47">
        <f t="shared" si="6"/>
        <v>0.46705268523100613</v>
      </c>
      <c r="AA17" s="26"/>
      <c r="AB17" s="26"/>
    </row>
    <row r="18" spans="3:28" s="37" customFormat="1" ht="12"/>
    <row r="19" spans="3:28" s="37" customFormat="1" ht="12"/>
    <row r="20" spans="3:28" s="37" customFormat="1" ht="12"/>
    <row r="21" spans="3:28" s="37" customFormat="1" ht="12"/>
    <row r="22" spans="3:28" s="37" customFormat="1" ht="12"/>
    <row r="23" spans="3:28" s="37" customFormat="1" ht="12"/>
    <row r="24" spans="3:28" s="37" customFormat="1" ht="12"/>
    <row r="25" spans="3:28" s="37" customFormat="1" ht="12"/>
    <row r="26" spans="3:28" s="37" customFormat="1" ht="12"/>
    <row r="27" spans="3:28" s="37" customFormat="1" ht="12"/>
    <row r="28" spans="3:28" s="37" customFormat="1" ht="12"/>
    <row r="29" spans="3:28" s="37" customFormat="1" ht="12"/>
    <row r="30" spans="3:28" s="37" customFormat="1" ht="12"/>
    <row r="52" spans="3:87">
      <c r="CI52" s="42" t="s">
        <v>23</v>
      </c>
    </row>
    <row r="54" spans="3:87">
      <c r="C54" s="42" t="s">
        <v>17</v>
      </c>
      <c r="O54" s="42" t="s">
        <v>19</v>
      </c>
      <c r="AA54" s="42" t="s">
        <v>18</v>
      </c>
    </row>
    <row r="55" spans="3:87">
      <c r="C55" s="42" t="s">
        <v>16</v>
      </c>
      <c r="D55" s="42" t="str">
        <f>D12</f>
        <v>Blood</v>
      </c>
      <c r="E55" s="42" t="str">
        <f t="shared" ref="E55:M55" si="7">E12</f>
        <v>Thymus</v>
      </c>
      <c r="F55" s="42" t="str">
        <f t="shared" si="7"/>
        <v>Heart</v>
      </c>
      <c r="G55" s="42" t="str">
        <f t="shared" si="7"/>
        <v>Lungs</v>
      </c>
      <c r="H55" s="42" t="str">
        <f t="shared" si="7"/>
        <v>Kidneys</v>
      </c>
      <c r="I55" s="42" t="str">
        <f t="shared" si="7"/>
        <v>Spleen</v>
      </c>
      <c r="J55" s="42" t="str">
        <f t="shared" si="7"/>
        <v>Liver</v>
      </c>
      <c r="K55" s="42" t="str">
        <f t="shared" si="7"/>
        <v>ART</v>
      </c>
      <c r="L55" s="42" t="str">
        <f t="shared" si="7"/>
        <v>Carcass</v>
      </c>
      <c r="M55" s="42" t="str">
        <f t="shared" si="7"/>
        <v>Tumor</v>
      </c>
      <c r="P55" s="42" t="str">
        <f t="shared" ref="P55:Y55" si="8">D55</f>
        <v>Blood</v>
      </c>
      <c r="Q55" s="42" t="str">
        <f t="shared" si="8"/>
        <v>Thymus</v>
      </c>
      <c r="R55" s="42" t="str">
        <f t="shared" si="8"/>
        <v>Heart</v>
      </c>
      <c r="S55" s="42" t="str">
        <f t="shared" si="8"/>
        <v>Lungs</v>
      </c>
      <c r="T55" s="42" t="str">
        <f t="shared" si="8"/>
        <v>Kidneys</v>
      </c>
      <c r="U55" s="42" t="str">
        <f t="shared" si="8"/>
        <v>Spleen</v>
      </c>
      <c r="V55" s="42" t="str">
        <f t="shared" si="8"/>
        <v>Liver</v>
      </c>
      <c r="W55" s="42" t="str">
        <f t="shared" si="8"/>
        <v>ART</v>
      </c>
      <c r="X55" s="42" t="str">
        <f t="shared" si="8"/>
        <v>Carcass</v>
      </c>
      <c r="Y55" s="42" t="str">
        <f t="shared" si="8"/>
        <v>Tumor</v>
      </c>
      <c r="AB55" s="42" t="str">
        <f t="shared" ref="AB55:AK55" si="9">P55</f>
        <v>Blood</v>
      </c>
      <c r="AC55" s="42" t="str">
        <f t="shared" si="9"/>
        <v>Thymus</v>
      </c>
      <c r="AD55" s="42" t="str">
        <f t="shared" si="9"/>
        <v>Heart</v>
      </c>
      <c r="AE55" s="42" t="str">
        <f t="shared" si="9"/>
        <v>Lungs</v>
      </c>
      <c r="AF55" s="42" t="str">
        <f t="shared" si="9"/>
        <v>Kidneys</v>
      </c>
      <c r="AG55" s="42" t="str">
        <f t="shared" si="9"/>
        <v>Spleen</v>
      </c>
      <c r="AH55" s="42" t="str">
        <f t="shared" si="9"/>
        <v>Liver</v>
      </c>
      <c r="AI55" s="42" t="str">
        <f t="shared" si="9"/>
        <v>ART</v>
      </c>
      <c r="AJ55" s="42" t="str">
        <f t="shared" si="9"/>
        <v>Carcass</v>
      </c>
      <c r="AK55" s="42" t="str">
        <f t="shared" si="9"/>
        <v>Tumor</v>
      </c>
    </row>
    <row r="56" spans="3:87">
      <c r="C56" s="42">
        <f>1/24</f>
        <v>4.1666666666666664E-2</v>
      </c>
      <c r="D56" s="51">
        <f>D13</f>
        <v>6.4059220846195473</v>
      </c>
      <c r="E56" s="51">
        <f t="shared" ref="E56:M56" si="10">E13</f>
        <v>2.1289306434477617</v>
      </c>
      <c r="F56" s="51">
        <f t="shared" si="10"/>
        <v>1.8712503547515227</v>
      </c>
      <c r="G56" s="51">
        <f t="shared" si="10"/>
        <v>3.0512483381833544</v>
      </c>
      <c r="H56" s="51">
        <f t="shared" si="10"/>
        <v>2.5859736830508657</v>
      </c>
      <c r="I56" s="51">
        <f t="shared" si="10"/>
        <v>9.7552324379745095</v>
      </c>
      <c r="J56" s="51">
        <f t="shared" si="10"/>
        <v>3.7150631390773166</v>
      </c>
      <c r="K56" s="51">
        <f t="shared" si="10"/>
        <v>0.31311076452718462</v>
      </c>
      <c r="L56" s="51">
        <f t="shared" si="10"/>
        <v>0.49992681097979796</v>
      </c>
      <c r="M56" s="51">
        <f t="shared" si="10"/>
        <v>0.41571463304281081</v>
      </c>
      <c r="P56" s="51">
        <f t="shared" ref="P56:Y60" si="11">D56-Q13</f>
        <v>6.2697429249463061</v>
      </c>
      <c r="Q56" s="51">
        <f t="shared" si="11"/>
        <v>1.6694542302932944</v>
      </c>
      <c r="R56" s="51">
        <f t="shared" si="11"/>
        <v>1.7620632775741318</v>
      </c>
      <c r="S56" s="51">
        <f t="shared" si="11"/>
        <v>2.956719317509001</v>
      </c>
      <c r="T56" s="51">
        <f t="shared" si="11"/>
        <v>2.4223474377193042</v>
      </c>
      <c r="U56" s="51">
        <f t="shared" si="11"/>
        <v>8.5946134099272093</v>
      </c>
      <c r="V56" s="51">
        <f t="shared" si="11"/>
        <v>3.3278138269182054</v>
      </c>
      <c r="W56" s="51">
        <f t="shared" si="11"/>
        <v>0.28121596130860171</v>
      </c>
      <c r="X56" s="51">
        <f t="shared" si="11"/>
        <v>0.44712069310882968</v>
      </c>
      <c r="Y56" s="51">
        <f t="shared" si="11"/>
        <v>5.302848773936053E-2</v>
      </c>
      <c r="AB56" s="51">
        <f t="shared" ref="AB56:AK60" si="12">D56+Q13</f>
        <v>6.5421012442927884</v>
      </c>
      <c r="AC56" s="51">
        <f t="shared" si="12"/>
        <v>2.5884070566022293</v>
      </c>
      <c r="AD56" s="51">
        <f t="shared" si="12"/>
        <v>1.9804374319289135</v>
      </c>
      <c r="AE56" s="51">
        <f t="shared" si="12"/>
        <v>3.1457773588577078</v>
      </c>
      <c r="AF56" s="51">
        <f t="shared" si="12"/>
        <v>2.7495999283824273</v>
      </c>
      <c r="AG56" s="51">
        <f t="shared" si="12"/>
        <v>10.91585146602181</v>
      </c>
      <c r="AH56" s="51">
        <f t="shared" si="12"/>
        <v>4.1023124512364273</v>
      </c>
      <c r="AI56" s="51">
        <f t="shared" si="12"/>
        <v>0.34500556774576752</v>
      </c>
      <c r="AJ56" s="51">
        <f t="shared" si="12"/>
        <v>0.55273292885076619</v>
      </c>
      <c r="AK56" s="51">
        <f t="shared" si="12"/>
        <v>0.77840077834626109</v>
      </c>
    </row>
    <row r="57" spans="3:87">
      <c r="C57" s="42">
        <f>4/24</f>
        <v>0.16666666666666666</v>
      </c>
      <c r="D57" s="51">
        <f t="shared" ref="D57:M60" si="13">D14</f>
        <v>3.2999563850869125</v>
      </c>
      <c r="E57" s="51">
        <f t="shared" si="13"/>
        <v>1.4172602903364884</v>
      </c>
      <c r="F57" s="51">
        <f t="shared" si="13"/>
        <v>1.3814004313741348</v>
      </c>
      <c r="G57" s="51">
        <f t="shared" si="13"/>
        <v>1.9965184972117913</v>
      </c>
      <c r="H57" s="51">
        <f t="shared" si="13"/>
        <v>2.266980054272131</v>
      </c>
      <c r="I57" s="51">
        <f t="shared" si="13"/>
        <v>8.4320393783902468</v>
      </c>
      <c r="J57" s="51">
        <f t="shared" si="13"/>
        <v>3.9516975109122265</v>
      </c>
      <c r="K57" s="51">
        <f t="shared" si="13"/>
        <v>0.56697176347347955</v>
      </c>
      <c r="L57" s="51">
        <f t="shared" si="13"/>
        <v>0.56309483389967818</v>
      </c>
      <c r="M57" s="51">
        <f t="shared" si="13"/>
        <v>2.443001294365438</v>
      </c>
      <c r="P57" s="51">
        <f t="shared" si="11"/>
        <v>3.0338755515858753</v>
      </c>
      <c r="Q57" s="51">
        <f t="shared" si="11"/>
        <v>1.1766666303233686</v>
      </c>
      <c r="R57" s="51">
        <f t="shared" si="11"/>
        <v>0.90453436293274603</v>
      </c>
      <c r="S57" s="51">
        <f t="shared" si="11"/>
        <v>1.8008836268554711</v>
      </c>
      <c r="T57" s="51">
        <f t="shared" si="11"/>
        <v>1.8523638419484929</v>
      </c>
      <c r="U57" s="51">
        <f t="shared" si="11"/>
        <v>7.1453435175859052</v>
      </c>
      <c r="V57" s="51">
        <f t="shared" si="11"/>
        <v>3.0560557939044943</v>
      </c>
      <c r="W57" s="51">
        <f t="shared" si="11"/>
        <v>0.5122469910457419</v>
      </c>
      <c r="X57" s="51">
        <f t="shared" si="11"/>
        <v>0.55084518601866805</v>
      </c>
      <c r="Y57" s="51">
        <f t="shared" si="11"/>
        <v>0.76088060072961472</v>
      </c>
      <c r="AB57" s="51">
        <f t="shared" si="12"/>
        <v>3.5660372185879496</v>
      </c>
      <c r="AC57" s="51">
        <f t="shared" si="12"/>
        <v>1.6578539503496081</v>
      </c>
      <c r="AD57" s="51">
        <f t="shared" si="12"/>
        <v>1.8582664998155236</v>
      </c>
      <c r="AE57" s="51">
        <f t="shared" si="12"/>
        <v>2.1921533675681113</v>
      </c>
      <c r="AF57" s="51">
        <f t="shared" si="12"/>
        <v>2.6815962665957693</v>
      </c>
      <c r="AG57" s="51">
        <f t="shared" si="12"/>
        <v>9.7187352391945883</v>
      </c>
      <c r="AH57" s="51">
        <f t="shared" si="12"/>
        <v>4.8473392279199583</v>
      </c>
      <c r="AI57" s="51">
        <f t="shared" si="12"/>
        <v>0.62169653590121721</v>
      </c>
      <c r="AJ57" s="51">
        <f t="shared" si="12"/>
        <v>0.57534448178068831</v>
      </c>
      <c r="AK57" s="51">
        <f t="shared" si="12"/>
        <v>4.1251219880012613</v>
      </c>
    </row>
    <row r="58" spans="3:87">
      <c r="C58" s="42">
        <f>24/24</f>
        <v>1</v>
      </c>
      <c r="D58" s="51">
        <f t="shared" si="13"/>
        <v>0.24108427506610758</v>
      </c>
      <c r="E58" s="51">
        <f t="shared" si="13"/>
        <v>2.9758640655970519</v>
      </c>
      <c r="F58" s="51">
        <f t="shared" si="13"/>
        <v>0.90771383198781463</v>
      </c>
      <c r="G58" s="51">
        <f t="shared" si="13"/>
        <v>1.5132955512103772</v>
      </c>
      <c r="H58" s="51">
        <f t="shared" si="13"/>
        <v>1.5304356218515736</v>
      </c>
      <c r="I58" s="51">
        <f t="shared" si="13"/>
        <v>12.400693392566417</v>
      </c>
      <c r="J58" s="51">
        <f t="shared" si="13"/>
        <v>5.809418407599388</v>
      </c>
      <c r="K58" s="51">
        <f t="shared" si="13"/>
        <v>0.50040179542004637</v>
      </c>
      <c r="L58" s="51">
        <f t="shared" si="13"/>
        <v>0.60613339045054415</v>
      </c>
      <c r="M58" s="51">
        <f t="shared" si="13"/>
        <v>8.1149088443652637</v>
      </c>
      <c r="P58" s="51">
        <f t="shared" si="11"/>
        <v>0.21184286582375991</v>
      </c>
      <c r="Q58" s="51">
        <f t="shared" si="11"/>
        <v>2.2403960904700928</v>
      </c>
      <c r="R58" s="51">
        <f t="shared" si="11"/>
        <v>0.83831793667848087</v>
      </c>
      <c r="S58" s="51">
        <f t="shared" si="11"/>
        <v>1.0056324624377617</v>
      </c>
      <c r="T58" s="51">
        <f t="shared" si="11"/>
        <v>1.1463535165385528</v>
      </c>
      <c r="U58" s="51">
        <f t="shared" si="11"/>
        <v>8.5976451118812456</v>
      </c>
      <c r="V58" s="51">
        <f t="shared" si="11"/>
        <v>4.839871858565127</v>
      </c>
      <c r="W58" s="51">
        <f t="shared" si="11"/>
        <v>0.37777071375938176</v>
      </c>
      <c r="X58" s="51">
        <f t="shared" si="11"/>
        <v>0.51718673435155904</v>
      </c>
      <c r="Y58" s="51">
        <f t="shared" si="11"/>
        <v>2.2389838417464256</v>
      </c>
      <c r="AB58" s="51">
        <f t="shared" si="12"/>
        <v>0.27032568430845527</v>
      </c>
      <c r="AC58" s="51">
        <f t="shared" si="12"/>
        <v>3.7113320407240109</v>
      </c>
      <c r="AD58" s="51">
        <f t="shared" si="12"/>
        <v>0.9771097272971484</v>
      </c>
      <c r="AE58" s="51">
        <f t="shared" si="12"/>
        <v>2.0209586399829926</v>
      </c>
      <c r="AF58" s="51">
        <f t="shared" si="12"/>
        <v>1.9145177271645943</v>
      </c>
      <c r="AG58" s="51">
        <f t="shared" si="12"/>
        <v>16.203741673251589</v>
      </c>
      <c r="AH58" s="51">
        <f t="shared" si="12"/>
        <v>6.778964956633649</v>
      </c>
      <c r="AI58" s="51">
        <f t="shared" si="12"/>
        <v>0.62303287708071098</v>
      </c>
      <c r="AJ58" s="51">
        <f t="shared" si="12"/>
        <v>0.69508004654952926</v>
      </c>
      <c r="AK58" s="51">
        <f t="shared" si="12"/>
        <v>13.990833846984103</v>
      </c>
    </row>
    <row r="59" spans="3:87">
      <c r="C59" s="42">
        <f>6*24/24</f>
        <v>6</v>
      </c>
      <c r="D59" s="51">
        <f t="shared" si="13"/>
        <v>1.480313211222983E-2</v>
      </c>
      <c r="E59" s="51">
        <f t="shared" si="13"/>
        <v>0.23904073110460056</v>
      </c>
      <c r="F59" s="51">
        <f t="shared" si="13"/>
        <v>0.3109187634066084</v>
      </c>
      <c r="G59" s="51">
        <f t="shared" si="13"/>
        <v>0.24882828642228738</v>
      </c>
      <c r="H59" s="51">
        <f t="shared" si="13"/>
        <v>0.67677489166791938</v>
      </c>
      <c r="I59" s="51">
        <f t="shared" si="13"/>
        <v>14.028597231119511</v>
      </c>
      <c r="J59" s="51">
        <f t="shared" si="13"/>
        <v>4.0386862509409358</v>
      </c>
      <c r="K59" s="51">
        <f t="shared" si="13"/>
        <v>0.25068676511975135</v>
      </c>
      <c r="L59" s="51">
        <f t="shared" si="13"/>
        <v>0.44647109792269435</v>
      </c>
      <c r="M59" s="51">
        <f t="shared" si="13"/>
        <v>1.5707417803048647</v>
      </c>
      <c r="P59" s="51">
        <f t="shared" si="11"/>
        <v>1.1761543504455779E-2</v>
      </c>
      <c r="Q59" s="51">
        <f t="shared" si="11"/>
        <v>5.3668039987514154E-2</v>
      </c>
      <c r="R59" s="51">
        <f t="shared" si="11"/>
        <v>0.22677892325636284</v>
      </c>
      <c r="S59" s="51">
        <f t="shared" si="11"/>
        <v>0.20549433417765528</v>
      </c>
      <c r="T59" s="51">
        <f t="shared" si="11"/>
        <v>0.66622355254123822</v>
      </c>
      <c r="U59" s="51">
        <f t="shared" si="11"/>
        <v>10.518043317290628</v>
      </c>
      <c r="V59" s="51">
        <f t="shared" si="11"/>
        <v>3.6628296164241094</v>
      </c>
      <c r="W59" s="51">
        <f t="shared" si="11"/>
        <v>0.21379882569406566</v>
      </c>
      <c r="X59" s="51">
        <f t="shared" si="11"/>
        <v>0.39626423208652545</v>
      </c>
      <c r="Y59" s="51">
        <f t="shared" si="11"/>
        <v>1.0014816470525987</v>
      </c>
      <c r="AB59" s="51">
        <f t="shared" si="12"/>
        <v>1.7844720720003881E-2</v>
      </c>
      <c r="AC59" s="51">
        <f t="shared" si="12"/>
        <v>0.42441342222168699</v>
      </c>
      <c r="AD59" s="51">
        <f t="shared" si="12"/>
        <v>0.39505860355685396</v>
      </c>
      <c r="AE59" s="51">
        <f t="shared" si="12"/>
        <v>0.29216223866691948</v>
      </c>
      <c r="AF59" s="51">
        <f t="shared" si="12"/>
        <v>0.68732623079460053</v>
      </c>
      <c r="AG59" s="51">
        <f t="shared" si="12"/>
        <v>17.539151144948391</v>
      </c>
      <c r="AH59" s="51">
        <f t="shared" si="12"/>
        <v>4.4145428854577622</v>
      </c>
      <c r="AI59" s="51">
        <f t="shared" si="12"/>
        <v>0.28757470454543704</v>
      </c>
      <c r="AJ59" s="51">
        <f t="shared" si="12"/>
        <v>0.49667796375886325</v>
      </c>
      <c r="AK59" s="51">
        <f t="shared" si="12"/>
        <v>2.1400019135571307</v>
      </c>
    </row>
    <row r="60" spans="3:87">
      <c r="C60" s="42">
        <v>10</v>
      </c>
      <c r="D60" s="51">
        <f t="shared" si="13"/>
        <v>1.2596465110816025E-3</v>
      </c>
      <c r="E60" s="51">
        <f t="shared" si="13"/>
        <v>0.18509447522399178</v>
      </c>
      <c r="F60" s="51">
        <f t="shared" si="13"/>
        <v>0.2671353942336544</v>
      </c>
      <c r="G60" s="51">
        <f t="shared" si="13"/>
        <v>0.28135407666703993</v>
      </c>
      <c r="H60" s="51">
        <f t="shared" si="13"/>
        <v>0.50425421780791624</v>
      </c>
      <c r="I60" s="51">
        <f t="shared" si="13"/>
        <v>11.943106882815947</v>
      </c>
      <c r="J60" s="51">
        <f t="shared" si="13"/>
        <v>4.1743578606489935</v>
      </c>
      <c r="K60" s="51">
        <f t="shared" si="13"/>
        <v>0.2210269634296087</v>
      </c>
      <c r="L60" s="51">
        <f t="shared" si="13"/>
        <v>0.40699156356473204</v>
      </c>
      <c r="M60" s="51">
        <f t="shared" si="13"/>
        <v>1.2917733888878016</v>
      </c>
      <c r="P60" s="51">
        <f t="shared" si="11"/>
        <v>-9.2212524568860638E-4</v>
      </c>
      <c r="Q60" s="51">
        <f t="shared" si="11"/>
        <v>-1.0931101300333729E-2</v>
      </c>
      <c r="R60" s="51">
        <f t="shared" si="11"/>
        <v>0.23677730107615502</v>
      </c>
      <c r="S60" s="51">
        <f t="shared" si="11"/>
        <v>0.21777808591214681</v>
      </c>
      <c r="T60" s="51">
        <f t="shared" si="11"/>
        <v>0.43789084334100747</v>
      </c>
      <c r="U60" s="51">
        <f t="shared" si="11"/>
        <v>8.251636548713666</v>
      </c>
      <c r="V60" s="51">
        <f t="shared" si="11"/>
        <v>3.734656958741136</v>
      </c>
      <c r="W60" s="51">
        <f t="shared" si="11"/>
        <v>0.21742320992621725</v>
      </c>
      <c r="X60" s="51">
        <f t="shared" si="11"/>
        <v>0.39014358040505903</v>
      </c>
      <c r="Y60" s="51">
        <f t="shared" si="11"/>
        <v>0.8247207036567954</v>
      </c>
      <c r="AB60" s="51">
        <f t="shared" si="12"/>
        <v>3.4414182678518114E-3</v>
      </c>
      <c r="AC60" s="51">
        <f t="shared" si="12"/>
        <v>0.38112005174831731</v>
      </c>
      <c r="AD60" s="51">
        <f t="shared" si="12"/>
        <v>0.29749348739115378</v>
      </c>
      <c r="AE60" s="51">
        <f t="shared" si="12"/>
        <v>0.34493006742193305</v>
      </c>
      <c r="AF60" s="51">
        <f t="shared" si="12"/>
        <v>0.570617592274825</v>
      </c>
      <c r="AG60" s="51">
        <f t="shared" si="12"/>
        <v>15.634577216918228</v>
      </c>
      <c r="AH60" s="51">
        <f t="shared" si="12"/>
        <v>4.6140587625568505</v>
      </c>
      <c r="AI60" s="51">
        <f t="shared" si="12"/>
        <v>0.22463071693300016</v>
      </c>
      <c r="AJ60" s="51">
        <f t="shared" si="12"/>
        <v>0.42383954672440505</v>
      </c>
      <c r="AK60" s="51">
        <f t="shared" si="12"/>
        <v>1.7588260741188078</v>
      </c>
    </row>
    <row r="77" spans="3:37">
      <c r="D77" s="53" t="s">
        <v>65</v>
      </c>
    </row>
    <row r="78" spans="3:37">
      <c r="P78" s="42" t="s">
        <v>20</v>
      </c>
    </row>
    <row r="79" spans="3:37">
      <c r="D79" s="53" t="s">
        <v>24</v>
      </c>
      <c r="G79" s="53" t="s">
        <v>25</v>
      </c>
      <c r="P79" s="42" t="s">
        <v>22</v>
      </c>
      <c r="AB79" s="53" t="s">
        <v>24</v>
      </c>
      <c r="AE79" s="53" t="s">
        <v>25</v>
      </c>
    </row>
    <row r="80" spans="3:37">
      <c r="C80" s="42" t="s">
        <v>21</v>
      </c>
      <c r="D80" s="42" t="str">
        <f t="shared" ref="D80:M80" si="14">D12</f>
        <v>Blood</v>
      </c>
      <c r="E80" s="42" t="str">
        <f t="shared" si="14"/>
        <v>Thymus</v>
      </c>
      <c r="F80" s="42" t="str">
        <f t="shared" si="14"/>
        <v>Heart</v>
      </c>
      <c r="G80" s="42" t="str">
        <f t="shared" si="14"/>
        <v>Lungs</v>
      </c>
      <c r="H80" s="42" t="str">
        <f t="shared" si="14"/>
        <v>Kidneys</v>
      </c>
      <c r="I80" s="42" t="str">
        <f t="shared" si="14"/>
        <v>Spleen</v>
      </c>
      <c r="J80" s="42" t="str">
        <f t="shared" si="14"/>
        <v>Liver</v>
      </c>
      <c r="K80" s="42" t="str">
        <f t="shared" si="14"/>
        <v>ART</v>
      </c>
      <c r="L80" s="42" t="str">
        <f t="shared" si="14"/>
        <v>Carcass</v>
      </c>
      <c r="M80" s="42" t="str">
        <f t="shared" si="14"/>
        <v>Tumor</v>
      </c>
      <c r="O80" s="53" t="s">
        <v>62</v>
      </c>
      <c r="P80" s="42" t="str">
        <f>P55</f>
        <v>Blood</v>
      </c>
      <c r="Q80" s="42" t="str">
        <f t="shared" ref="Q80:Y80" si="15">Q55</f>
        <v>Thymus</v>
      </c>
      <c r="R80" s="42" t="str">
        <f t="shared" si="15"/>
        <v>Heart</v>
      </c>
      <c r="S80" s="42" t="str">
        <f t="shared" si="15"/>
        <v>Lungs</v>
      </c>
      <c r="T80" s="42" t="str">
        <f t="shared" si="15"/>
        <v>Kidneys</v>
      </c>
      <c r="U80" s="42" t="str">
        <f t="shared" si="15"/>
        <v>Spleen</v>
      </c>
      <c r="V80" s="42" t="str">
        <f t="shared" si="15"/>
        <v>Liver</v>
      </c>
      <c r="W80" s="42" t="str">
        <f t="shared" si="15"/>
        <v>ART</v>
      </c>
      <c r="X80" s="42" t="str">
        <f t="shared" si="15"/>
        <v>Carcass</v>
      </c>
      <c r="Y80" s="42" t="str">
        <f t="shared" si="15"/>
        <v>Tumor</v>
      </c>
      <c r="AA80" s="53" t="s">
        <v>61</v>
      </c>
      <c r="AB80" s="42" t="str">
        <f>AB55</f>
        <v>Blood</v>
      </c>
      <c r="AC80" s="42" t="str">
        <f t="shared" ref="AC80:AK80" si="16">AC55</f>
        <v>Thymus</v>
      </c>
      <c r="AD80" s="42" t="str">
        <f t="shared" si="16"/>
        <v>Heart</v>
      </c>
      <c r="AE80" s="42" t="str">
        <f t="shared" si="16"/>
        <v>Lungs</v>
      </c>
      <c r="AF80" s="42" t="str">
        <f t="shared" si="16"/>
        <v>Kidneys</v>
      </c>
      <c r="AG80" s="42" t="str">
        <f t="shared" si="16"/>
        <v>Spleen</v>
      </c>
      <c r="AH80" s="42" t="str">
        <f t="shared" si="16"/>
        <v>Liver</v>
      </c>
      <c r="AI80" s="42" t="str">
        <f t="shared" si="16"/>
        <v>ART</v>
      </c>
      <c r="AJ80" s="42" t="str">
        <f t="shared" si="16"/>
        <v>Carcass</v>
      </c>
      <c r="AK80" s="42" t="str">
        <f t="shared" si="16"/>
        <v>Tumor</v>
      </c>
    </row>
    <row r="81" spans="3:37">
      <c r="C81" s="42">
        <v>0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O81" s="42">
        <f>C81</f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AA81" s="42">
        <f>O81</f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</row>
    <row r="82" spans="3:37">
      <c r="C82" s="42">
        <f>$C$56</f>
        <v>4.1666666666666664E-2</v>
      </c>
      <c r="D82" s="42">
        <f>_xll.SRS1Splines.Functions25.OneWay_Spline($C$56:$C$60,$D$56:$D$60,C82)</f>
        <v>6.4059220846195499</v>
      </c>
      <c r="E82" s="42">
        <f>_xll.SRS1Splines.Functions25.OneWay_Spline($C$56:$C$60,E$56:E$60,$C82)</f>
        <v>2.12893064344776</v>
      </c>
      <c r="F82" s="42">
        <f>_xll.SRS1Splines.Functions25.OneWay_Spline($C$56:$C$60,F$56:F$60,$C82)</f>
        <v>1.87125035475152</v>
      </c>
      <c r="G82" s="42">
        <f>_xll.SRS1Splines.Functions25.OneWay_Spline($C$56:$C$60,G$56:G$60,$C82)</f>
        <v>3.05124833818335</v>
      </c>
      <c r="H82" s="42">
        <f>_xll.SRS1Splines.Functions25.OneWay_Spline($C$56:$C$60,H$56:H$60,$C82)</f>
        <v>2.5859736830508702</v>
      </c>
      <c r="I82" s="42">
        <f>_xll.SRS1Splines.Functions25.OneWay_Spline($C$56:$C$60,I$56:I$60,$C82)</f>
        <v>9.7552324379745095</v>
      </c>
      <c r="J82" s="42">
        <f>_xll.SRS1Splines.Functions25.OneWay_Spline($C$56:$C$60,J$56:J$60,$C82)</f>
        <v>3.7150631390773201</v>
      </c>
      <c r="K82" s="42">
        <f>_xll.SRS1Splines.Functions25.OneWay_Spline($C$56:$C$60,K$56:K$60,$C82)</f>
        <v>0.313110764527185</v>
      </c>
      <c r="L82" s="42">
        <f>_xll.SRS1Splines.Functions25.OneWay_Spline($C$56:$C$60,L$56:L$60,$C82)</f>
        <v>0.49992681097979802</v>
      </c>
      <c r="M82" s="42">
        <f>_xll.SRS1Splines.Functions25.OneWay_Spline($C$56:$C$60,M$56:M$60,$C82)</f>
        <v>0.41571463304281098</v>
      </c>
      <c r="O82" s="42">
        <f t="shared" ref="O82:O145" si="17">C82</f>
        <v>4.1666666666666664E-2</v>
      </c>
      <c r="P82" s="42">
        <f>_xll.SRS1Splines.Functions25.OneWay_Spline($C$56:$C$60,P$56:P$60,O82)</f>
        <v>6.2697429249463097</v>
      </c>
      <c r="Q82" s="42">
        <f>_xll.SRS1Splines.Functions25.OneWay_Spline($C$56:$C$60,Q$56:Q$60,$C82)</f>
        <v>1.66945423029329</v>
      </c>
      <c r="R82" s="42">
        <f>_xll.SRS1Splines.Functions25.OneWay_Spline($C$56:$C$60,R$56:R$60,$C82)</f>
        <v>1.7620632775741301</v>
      </c>
      <c r="S82" s="42">
        <f>_xll.SRS1Splines.Functions25.OneWay_Spline($C$56:$C$60,S$56:S$60,$C82)</f>
        <v>2.9567193175090001</v>
      </c>
      <c r="T82" s="42">
        <f>_xll.SRS1Splines.Functions25.OneWay_Spline($C$56:$C$60,T$56:T$60,$C82)</f>
        <v>2.4223474377193002</v>
      </c>
      <c r="U82" s="42">
        <f>_xll.SRS1Splines.Functions25.OneWay_Spline($C$56:$C$60,U$56:U$60,$C82)</f>
        <v>8.5946134099272093</v>
      </c>
      <c r="V82" s="42">
        <f>_xll.SRS1Splines.Functions25.OneWay_Spline($C$56:$C$60,V$56:V$60,$C82)</f>
        <v>3.3278138269182098</v>
      </c>
      <c r="W82" s="42">
        <f>_xll.SRS1Splines.Functions25.OneWay_Spline($C$56:$C$60,W$56:W$60,$C82)</f>
        <v>0.28121596130860199</v>
      </c>
      <c r="X82" s="42">
        <f>_xll.SRS1Splines.Functions25.OneWay_Spline($C$56:$C$60,X$56:X$60,$C82)</f>
        <v>0.44712069310883001</v>
      </c>
      <c r="Y82" s="42">
        <f>_xll.SRS1Splines.Functions25.OneWay_Spline($C$56:$C$60,Y$56:Y$60,$C82)</f>
        <v>5.3028487739360503E-2</v>
      </c>
      <c r="AA82" s="42">
        <f t="shared" ref="AA82:AA145" si="18">O82</f>
        <v>4.1666666666666664E-2</v>
      </c>
      <c r="AB82" s="42">
        <f>_xll.SRS1Splines.Functions25.OneWay_Spline($C$56:$C$60,AB$56:AB$60,AA82)</f>
        <v>6.5421012442927902</v>
      </c>
      <c r="AC82" s="42">
        <f>_xll.SRS1Splines.Functions25.OneWay_Spline($C$56:$C$60,AC$56:AC$60,$C82)</f>
        <v>2.5884070566022301</v>
      </c>
      <c r="AD82" s="42">
        <f>_xll.SRS1Splines.Functions25.OneWay_Spline($C$56:$C$60,AD$56:AD$60,$C82)</f>
        <v>1.98043743192891</v>
      </c>
      <c r="AE82" s="42">
        <f>_xll.SRS1Splines.Functions25.OneWay_Spline($C$56:$C$60,AE$56:AE$60,$C82)</f>
        <v>3.14577735885771</v>
      </c>
      <c r="AF82" s="42">
        <f>_xll.SRS1Splines.Functions25.OneWay_Spline($C$56:$C$60,AF$56:AF$60,$C82)</f>
        <v>2.7495999283824299</v>
      </c>
      <c r="AG82" s="42">
        <f>_xll.SRS1Splines.Functions25.OneWay_Spline($C$56:$C$60,AG$56:AG$60,$C82)</f>
        <v>10.915851466021801</v>
      </c>
      <c r="AH82" s="42">
        <f>_xll.SRS1Splines.Functions25.OneWay_Spline($C$56:$C$60,AH$56:AH$60,$C82)</f>
        <v>4.10231245123643</v>
      </c>
      <c r="AI82" s="42">
        <f>_xll.SRS1Splines.Functions25.OneWay_Spline($C$56:$C$60,AI$56:AI$60,$C82)</f>
        <v>0.34500556774576802</v>
      </c>
      <c r="AJ82" s="42">
        <f>_xll.SRS1Splines.Functions25.OneWay_Spline($C$56:$C$60,AJ$56:AJ$60,$C82)</f>
        <v>0.55273292885076597</v>
      </c>
      <c r="AK82" s="42">
        <f>_xll.SRS1Splines.Functions25.OneWay_Spline($C$56:$C$60,AK$56:AK$60,$C82)</f>
        <v>0.77840077834626098</v>
      </c>
    </row>
    <row r="83" spans="3:37">
      <c r="C83" s="42">
        <v>7.4999999999999997E-2</v>
      </c>
      <c r="D83" s="42">
        <f>_xll.SRS1Splines.Functions25.OneWay_Spline($C$56:$C$60,$D$56:$D$60,C83)</f>
        <v>5.4140330708767701</v>
      </c>
      <c r="E83" s="42">
        <f>_xll.SRS1Splines.Functions25.OneWay_Spline($C$56:$C$60,E$56:E$60,$C83)</f>
        <v>1.88435444823015</v>
      </c>
      <c r="F83" s="42">
        <f>_xll.SRS1Splines.Functions25.OneWay_Spline($C$56:$C$60,F$56:F$60,$C83)</f>
        <v>1.7146557776842599</v>
      </c>
      <c r="G83" s="42">
        <f>_xll.SRS1Splines.Functions25.OneWay_Spline($C$56:$C$60,G$56:G$60,$C83)</f>
        <v>2.7041713664578602</v>
      </c>
      <c r="H83" s="42">
        <f>_xll.SRS1Splines.Functions25.OneWay_Spline($C$56:$C$60,H$56:H$60,$C83)</f>
        <v>2.49189633505872</v>
      </c>
      <c r="I83" s="42">
        <f>_xll.SRS1Splines.Functions25.OneWay_Spline($C$56:$C$60,I$56:I$60,$C83)</f>
        <v>9.2974929081143394</v>
      </c>
      <c r="J83" s="42">
        <f>_xll.SRS1Splines.Functions25.OneWay_Spline($C$56:$C$60,J$56:J$60,$C83)</f>
        <v>3.7770937277652399</v>
      </c>
      <c r="K83" s="42">
        <f>_xll.SRS1Splines.Functions25.OneWay_Spline($C$56:$C$60,K$56:K$60,$C83)</f>
        <v>0.39898074341845602</v>
      </c>
      <c r="L83" s="42">
        <f>_xll.SRS1Splines.Functions25.OneWay_Spline($C$56:$C$60,L$56:L$60,$C83)</f>
        <v>0.52045321844915304</v>
      </c>
      <c r="M83" s="42">
        <f>_xll.SRS1Splines.Functions25.OneWay_Spline($C$56:$C$60,M$56:M$60,$C83)</f>
        <v>0.99531662381309205</v>
      </c>
      <c r="O83" s="42">
        <f t="shared" si="17"/>
        <v>7.4999999999999997E-2</v>
      </c>
      <c r="P83" s="42">
        <f>_xll.SRS1Splines.Functions25.OneWay_Spline($C$56:$C$60,P$56:P$60,O83)</f>
        <v>5.2296397369334899</v>
      </c>
      <c r="Q83" s="42">
        <f>_xll.SRS1Splines.Functions25.OneWay_Spline($C$56:$C$60,Q$56:Q$60,$C83)</f>
        <v>1.50014388703233</v>
      </c>
      <c r="R83" s="42">
        <f>_xll.SRS1Splines.Functions25.OneWay_Spline($C$56:$C$60,R$56:R$60,$C83)</f>
        <v>1.47385171689235</v>
      </c>
      <c r="S83" s="42">
        <f>_xll.SRS1Splines.Functions25.OneWay_Spline($C$56:$C$60,S$56:S$60,$C83)</f>
        <v>2.5812740823728499</v>
      </c>
      <c r="T83" s="42">
        <f>_xll.SRS1Splines.Functions25.OneWay_Spline($C$56:$C$60,T$56:T$60,$C83)</f>
        <v>2.2429925620846101</v>
      </c>
      <c r="U83" s="42">
        <f>_xll.SRS1Splines.Functions25.OneWay_Spline($C$56:$C$60,U$56:U$60,$C83)</f>
        <v>8.1013807855590301</v>
      </c>
      <c r="V83" s="42">
        <f>_xll.SRS1Splines.Functions25.OneWay_Spline($C$56:$C$60,V$56:V$60,$C83)</f>
        <v>3.2310849946625901</v>
      </c>
      <c r="W83" s="42">
        <f>_xll.SRS1Splines.Functions25.OneWay_Spline($C$56:$C$60,W$56:W$60,$C83)</f>
        <v>0.35957089737695702</v>
      </c>
      <c r="X83" s="42">
        <f>_xll.SRS1Splines.Functions25.OneWay_Spline($C$56:$C$60,X$56:X$60,$C83)</f>
        <v>0.482224236104139</v>
      </c>
      <c r="Y83" s="42">
        <f>_xll.SRS1Splines.Functions25.OneWay_Spline($C$56:$C$60,Y$56:Y$60,$C83)</f>
        <v>0.264671462277981</v>
      </c>
      <c r="AA83" s="42">
        <f t="shared" si="18"/>
        <v>7.4999999999999997E-2</v>
      </c>
      <c r="AB83" s="42">
        <f>_xll.SRS1Splines.Functions25.OneWay_Spline($C$56:$C$60,AB$56:AB$60,AA83)</f>
        <v>5.5984264048200503</v>
      </c>
      <c r="AC83" s="42">
        <f>_xll.SRS1Splines.Functions25.OneWay_Spline($C$56:$C$60,AC$56:AC$60,$C83)</f>
        <v>2.2685650094279701</v>
      </c>
      <c r="AD83" s="42">
        <f>_xll.SRS1Splines.Functions25.OneWay_Spline($C$56:$C$60,AD$56:AD$60,$C83)</f>
        <v>1.9481136550671601</v>
      </c>
      <c r="AE83" s="42">
        <f>_xll.SRS1Splines.Functions25.OneWay_Spline($C$56:$C$60,AE$56:AE$60,$C83)</f>
        <v>2.8270686505428602</v>
      </c>
      <c r="AF83" s="42">
        <f>_xll.SRS1Splines.Functions25.OneWay_Spline($C$56:$C$60,AF$56:AF$60,$C83)</f>
        <v>2.73266594161128</v>
      </c>
      <c r="AG83" s="42">
        <f>_xll.SRS1Splines.Functions25.OneWay_Spline($C$56:$C$60,AG$56:AG$60,$C83)</f>
        <v>10.4936050306697</v>
      </c>
      <c r="AH83" s="42">
        <f>_xll.SRS1Splines.Functions25.OneWay_Spline($C$56:$C$60,AH$56:AH$60,$C83)</f>
        <v>4.3181350236093099</v>
      </c>
      <c r="AI83" s="42">
        <f>_xll.SRS1Splines.Functions25.OneWay_Spline($C$56:$C$60,AI$56:AI$60,$C83)</f>
        <v>0.438369683144615</v>
      </c>
      <c r="AJ83" s="42">
        <f>_xll.SRS1Splines.Functions25.OneWay_Spline($C$56:$C$60,AJ$56:AJ$60,$C83)</f>
        <v>0.55888131606769698</v>
      </c>
      <c r="AK83" s="42">
        <f>_xll.SRS1Splines.Functions25.OneWay_Spline($C$56:$C$60,AK$56:AK$60,$C83)</f>
        <v>1.7259617853482001</v>
      </c>
    </row>
    <row r="84" spans="3:37">
      <c r="C84" s="42">
        <v>0.1</v>
      </c>
      <c r="D84" s="42">
        <f>_xll.SRS1Splines.Functions25.OneWay_Spline($C$56:$C$60,$D$56:$D$60,C84)</f>
        <v>4.65647144098459</v>
      </c>
      <c r="E84" s="42">
        <f>_xll.SRS1Splines.Functions25.OneWay_Spline($C$56:$C$60,E$56:E$60,$C84)</f>
        <v>1.6977888988966401</v>
      </c>
      <c r="F84" s="42">
        <f>_xll.SRS1Splines.Functions25.OneWay_Spline($C$56:$C$60,F$56:F$60,$C84)</f>
        <v>1.59501285461524</v>
      </c>
      <c r="G84" s="42">
        <f>_xll.SRS1Splines.Functions25.OneWay_Spline($C$56:$C$60,G$56:G$60,$C84)</f>
        <v>2.43636717269026</v>
      </c>
      <c r="H84" s="42">
        <f>_xll.SRS1Splines.Functions25.OneWay_Spline($C$56:$C$60,H$56:H$60,$C84)</f>
        <v>2.42211377376558</v>
      </c>
      <c r="I84" s="42">
        <f>_xll.SRS1Splines.Functions25.OneWay_Spline($C$56:$C$60,I$56:I$60,$C84)</f>
        <v>8.9508391454786604</v>
      </c>
      <c r="J84" s="42">
        <f>_xll.SRS1Splines.Functions25.OneWay_Spline($C$56:$C$60,J$56:J$60,$C84)</f>
        <v>3.8241282629136601</v>
      </c>
      <c r="K84" s="42">
        <f>_xll.SRS1Splines.Functions25.OneWay_Spline($C$56:$C$60,K$56:K$60,$C84)</f>
        <v>0.46563295636580299</v>
      </c>
      <c r="L84" s="42">
        <f>_xll.SRS1Splines.Functions25.OneWay_Spline($C$56:$C$60,L$56:L$60,$C84)</f>
        <v>0.53622433222892096</v>
      </c>
      <c r="M84" s="42">
        <f>_xll.SRS1Splines.Functions25.OneWay_Spline($C$56:$C$60,M$56:M$60,$C84)</f>
        <v>1.4199828071413001</v>
      </c>
      <c r="O84" s="42">
        <f t="shared" si="17"/>
        <v>0.1</v>
      </c>
      <c r="P84" s="42">
        <f>_xll.SRS1Splines.Functions25.OneWay_Spline($C$56:$C$60,P$56:P$60,O84)</f>
        <v>4.4334669083267002</v>
      </c>
      <c r="Q84" s="42">
        <f>_xll.SRS1Splines.Functions25.OneWay_Spline($C$56:$C$60,Q$56:Q$60,$C84)</f>
        <v>1.37095557388409</v>
      </c>
      <c r="R84" s="42">
        <f>_xll.SRS1Splines.Functions25.OneWay_Spline($C$56:$C$60,R$56:R$60,$C84)</f>
        <v>1.2499147034381799</v>
      </c>
      <c r="S84" s="42">
        <f>_xll.SRS1Splines.Functions25.OneWay_Spline($C$56:$C$60,S$56:S$60,$C84)</f>
        <v>2.2928444361585201</v>
      </c>
      <c r="T84" s="42">
        <f>_xll.SRS1Splines.Functions25.OneWay_Spline($C$56:$C$60,T$56:T$60,$C84)</f>
        <v>2.10671797041867</v>
      </c>
      <c r="U84" s="42">
        <f>_xll.SRS1Splines.Functions25.OneWay_Spline($C$56:$C$60,U$56:U$60,$C84)</f>
        <v>7.7210929985116898</v>
      </c>
      <c r="V84" s="42">
        <f>_xll.SRS1Splines.Functions25.OneWay_Spline($C$56:$C$60,V$56:V$60,$C84)</f>
        <v>3.1600912467368301</v>
      </c>
      <c r="W84" s="42">
        <f>_xll.SRS1Splines.Functions25.OneWay_Spline($C$56:$C$60,W$56:W$60,$C84)</f>
        <v>0.42021359013701498</v>
      </c>
      <c r="X84" s="42">
        <f>_xll.SRS1Splines.Functions25.OneWay_Spline($C$56:$C$60,X$56:X$60,$C84)</f>
        <v>0.50945616552185302</v>
      </c>
      <c r="Y84" s="42">
        <f>_xll.SRS1Splines.Functions25.OneWay_Spline($C$56:$C$60,Y$56:Y$60,$C84)</f>
        <v>0.42248847387732802</v>
      </c>
      <c r="AA84" s="42">
        <f t="shared" si="18"/>
        <v>0.1</v>
      </c>
      <c r="AB84" s="42">
        <f>_xll.SRS1Splines.Functions25.OneWay_Spline($C$56:$C$60,AB$56:AB$60,AA84)</f>
        <v>4.8794759736424798</v>
      </c>
      <c r="AC84" s="42">
        <f>_xll.SRS1Splines.Functions25.OneWay_Spline($C$56:$C$60,AC$56:AC$60,$C84)</f>
        <v>2.02462222390918</v>
      </c>
      <c r="AD84" s="42">
        <f>_xll.SRS1Splines.Functions25.OneWay_Spline($C$56:$C$60,AD$56:AD$60,$C84)</f>
        <v>1.92374905183588</v>
      </c>
      <c r="AE84" s="42">
        <f>_xll.SRS1Splines.Functions25.OneWay_Spline($C$56:$C$60,AE$56:AE$60,$C84)</f>
        <v>2.5798899092219898</v>
      </c>
      <c r="AF84" s="42">
        <f>_xll.SRS1Splines.Functions25.OneWay_Spline($C$56:$C$60,AF$56:AF$60,$C84)</f>
        <v>2.7193925700826602</v>
      </c>
      <c r="AG84" s="42">
        <f>_xll.SRS1Splines.Functions25.OneWay_Spline($C$56:$C$60,AG$56:AG$60,$C84)</f>
        <v>10.180585292445601</v>
      </c>
      <c r="AH84" s="42">
        <f>_xll.SRS1Splines.Functions25.OneWay_Spline($C$56:$C$60,AH$56:AH$60,$C84)</f>
        <v>4.4771014415600199</v>
      </c>
      <c r="AI84" s="42">
        <f>_xll.SRS1Splines.Functions25.OneWay_Spline($C$56:$C$60,AI$56:AI$60,$C84)</f>
        <v>0.51100575852860197</v>
      </c>
      <c r="AJ84" s="42">
        <f>_xll.SRS1Splines.Functions25.OneWay_Spline($C$56:$C$60,AJ$56:AJ$60,$C84)</f>
        <v>0.56343598295430497</v>
      </c>
      <c r="AK84" s="42">
        <f>_xll.SRS1Splines.Functions25.OneWay_Spline($C$56:$C$60,AK$56:AK$60,$C84)</f>
        <v>2.41747714040527</v>
      </c>
    </row>
    <row r="85" spans="3:37">
      <c r="C85" s="42">
        <v>0.125</v>
      </c>
      <c r="D85" s="42">
        <f>_xll.SRS1Splines.Functions25.OneWay_Spline($C$56:$C$60,$D$56:$D$60,C85)</f>
        <v>3.9855089074454502</v>
      </c>
      <c r="E85" s="42">
        <f>_xll.SRS1Splines.Functions25.OneWay_Spline($C$56:$C$60,E$56:E$60,$C85)</f>
        <v>1.53991620835806</v>
      </c>
      <c r="F85" s="42">
        <f>_xll.SRS1Splines.Functions25.OneWay_Spline($C$56:$C$60,F$56:F$60,$C85)</f>
        <v>1.4891197707149499</v>
      </c>
      <c r="G85" s="42">
        <f>_xll.SRS1Splines.Functions25.OneWay_Spline($C$56:$C$60,G$56:G$60,$C85)</f>
        <v>2.2038251101376201</v>
      </c>
      <c r="H85" s="42">
        <f>_xll.SRS1Splines.Functions25.OneWay_Spline($C$56:$C$60,H$56:H$60,$C85)</f>
        <v>2.35677364825098</v>
      </c>
      <c r="I85" s="42">
        <f>_xll.SRS1Splines.Functions25.OneWay_Spline($C$56:$C$60,I$56:I$60,$C85)</f>
        <v>8.6585389836751503</v>
      </c>
      <c r="J85" s="42">
        <f>_xll.SRS1Splines.Functions25.OneWay_Spline($C$56:$C$60,J$56:J$60,$C85)</f>
        <v>3.8716013068899202</v>
      </c>
      <c r="K85" s="42">
        <f>_xll.SRS1Splines.Functions25.OneWay_Spline($C$56:$C$60,K$56:K$60,$C85)</f>
        <v>0.52250970886172698</v>
      </c>
      <c r="L85" s="42">
        <f>_xll.SRS1Splines.Functions25.OneWay_Spline($C$56:$C$60,L$56:L$60,$C85)</f>
        <v>0.55003217148427297</v>
      </c>
      <c r="M85" s="42">
        <f>_xll.SRS1Splines.Functions25.OneWay_Spline($C$56:$C$60,M$56:M$60,$C85)</f>
        <v>1.82686021343281</v>
      </c>
      <c r="O85" s="42">
        <f t="shared" si="17"/>
        <v>0.125</v>
      </c>
      <c r="P85" s="42">
        <f>_xll.SRS1Splines.Functions25.OneWay_Spline($C$56:$C$60,P$56:P$60,O85)</f>
        <v>3.7313594086559401</v>
      </c>
      <c r="Q85" s="42">
        <f>_xll.SRS1Splines.Functions25.OneWay_Spline($C$56:$C$60,Q$56:Q$60,$C85)</f>
        <v>1.26162072353205</v>
      </c>
      <c r="R85" s="42">
        <f>_xll.SRS1Splines.Functions25.OneWay_Spline($C$56:$C$60,R$56:R$60,$C85)</f>
        <v>1.05808962838228</v>
      </c>
      <c r="S85" s="42">
        <f>_xll.SRS1Splines.Functions25.OneWay_Spline($C$56:$C$60,S$56:S$60,$C85)</f>
        <v>2.0402568127928902</v>
      </c>
      <c r="T85" s="42">
        <f>_xll.SRS1Splines.Functions25.OneWay_Spline($C$56:$C$60,T$56:T$60,$C85)</f>
        <v>1.98481071185703</v>
      </c>
      <c r="U85" s="42">
        <f>_xll.SRS1Splines.Functions25.OneWay_Spline($C$56:$C$60,U$56:U$60,$C85)</f>
        <v>7.3976194384077001</v>
      </c>
      <c r="V85" s="42">
        <f>_xll.SRS1Splines.Functions25.OneWay_Spline($C$56:$C$60,V$56:V$60,$C85)</f>
        <v>3.1011704334218901</v>
      </c>
      <c r="W85" s="42">
        <f>_xll.SRS1Splines.Functions25.OneWay_Spline($C$56:$C$60,W$56:W$60,$C85)</f>
        <v>0.47189054403802799</v>
      </c>
      <c r="X85" s="42">
        <f>_xll.SRS1Splines.Functions25.OneWay_Spline($C$56:$C$60,X$56:X$60,$C85)</f>
        <v>0.53268789596927701</v>
      </c>
      <c r="Y85" s="42">
        <f>_xll.SRS1Splines.Functions25.OneWay_Spline($C$56:$C$60,Y$56:Y$60,$C85)</f>
        <v>0.56880037096324298</v>
      </c>
      <c r="AA85" s="42">
        <f t="shared" si="18"/>
        <v>0.125</v>
      </c>
      <c r="AB85" s="42">
        <f>_xll.SRS1Splines.Functions25.OneWay_Spline($C$56:$C$60,AB$56:AB$60,AA85)</f>
        <v>4.2396584062349598</v>
      </c>
      <c r="AC85" s="42">
        <f>_xll.SRS1Splines.Functions25.OneWay_Spline($C$56:$C$60,AC$56:AC$60,$C85)</f>
        <v>1.8182116931840699</v>
      </c>
      <c r="AD85" s="42">
        <f>_xll.SRS1Splines.Functions25.OneWay_Spline($C$56:$C$60,AD$56:AD$60,$C85)</f>
        <v>1.8992800738175</v>
      </c>
      <c r="AE85" s="42">
        <f>_xll.SRS1Splines.Functions25.OneWay_Spline($C$56:$C$60,AE$56:AE$60,$C85)</f>
        <v>2.3673934074823499</v>
      </c>
      <c r="AF85" s="42">
        <f>_xll.SRS1Splines.Functions25.OneWay_Spline($C$56:$C$60,AF$56:AF$60,$C85)</f>
        <v>2.70562815731097</v>
      </c>
      <c r="AG85" s="42">
        <f>_xll.SRS1Splines.Functions25.OneWay_Spline($C$56:$C$60,AG$56:AG$60,$C85)</f>
        <v>9.9194585289426005</v>
      </c>
      <c r="AH85" s="42">
        <f>_xll.SRS1Splines.Functions25.OneWay_Spline($C$56:$C$60,AH$56:AH$60,$C85)</f>
        <v>4.6279201426915497</v>
      </c>
      <c r="AI85" s="42">
        <f>_xll.SRS1Splines.Functions25.OneWay_Spline($C$56:$C$60,AI$56:AI$60,$C85)</f>
        <v>0.57306948074411601</v>
      </c>
      <c r="AJ85" s="42">
        <f>_xll.SRS1Splines.Functions25.OneWay_Spline($C$56:$C$60,AJ$56:AJ$60,$C85)</f>
        <v>0.56794211538997796</v>
      </c>
      <c r="AK85" s="42">
        <f>_xll.SRS1Splines.Functions25.OneWay_Spline($C$56:$C$60,AK$56:AK$60,$C85)</f>
        <v>3.0849200559023799</v>
      </c>
    </row>
    <row r="86" spans="3:37">
      <c r="C86" s="42">
        <f>C85+0.125</f>
        <v>0.25</v>
      </c>
      <c r="D86" s="42">
        <f>_xll.SRS1Splines.Functions25.OneWay_Spline($C$56:$C$60,$D$56:$D$60,C86)</f>
        <v>2.71944952761182</v>
      </c>
      <c r="E86" s="42">
        <f>_xll.SRS1Splines.Functions25.OneWay_Spline($C$56:$C$60,E$56:E$60,$C86)</f>
        <v>1.4609011960437801</v>
      </c>
      <c r="F86" s="42">
        <f>_xll.SRS1Splines.Functions25.OneWay_Spline($C$56:$C$60,F$56:F$60,$C86)</f>
        <v>1.29319036269648</v>
      </c>
      <c r="G86" s="42">
        <f>_xll.SRS1Splines.Functions25.OneWay_Spline($C$56:$C$60,G$56:G$60,$C86)</f>
        <v>1.9084995392658901</v>
      </c>
      <c r="H86" s="42">
        <f>_xll.SRS1Splines.Functions25.OneWay_Spline($C$56:$C$60,H$56:H$60,$C86)</f>
        <v>2.1295975943027798</v>
      </c>
      <c r="I86" s="42">
        <f>_xll.SRS1Splines.Functions25.OneWay_Spline($C$56:$C$60,I$56:I$60,$C86)</f>
        <v>8.5382779792715198</v>
      </c>
      <c r="J86" s="42">
        <f>_xll.SRS1Splines.Functions25.OneWay_Spline($C$56:$C$60,J$56:J$60,$C86)</f>
        <v>4.1344561913982503</v>
      </c>
      <c r="K86" s="42">
        <f>_xll.SRS1Splines.Functions25.OneWay_Spline($C$56:$C$60,K$56:K$60,$C86)</f>
        <v>0.56567485448517396</v>
      </c>
      <c r="L86" s="42">
        <f>_xll.SRS1Splines.Functions25.OneWay_Spline($C$56:$C$60,L$56:L$60,$C86)</f>
        <v>0.57127215964434297</v>
      </c>
      <c r="M86" s="42">
        <f>_xll.SRS1Splines.Functions25.OneWay_Spline($C$56:$C$60,M$56:M$60,$C86)</f>
        <v>3.5206637288654101</v>
      </c>
      <c r="O86" s="42">
        <f t="shared" si="17"/>
        <v>0.25</v>
      </c>
      <c r="P86" s="42">
        <f>_xll.SRS1Splines.Functions25.OneWay_Spline($C$56:$C$60,P$56:P$60,O86)</f>
        <v>2.4982895852580298</v>
      </c>
      <c r="Q86" s="42">
        <f>_xll.SRS1Splines.Functions25.OneWay_Spline($C$56:$C$60,Q$56:Q$60,$C86)</f>
        <v>1.2064510552074801</v>
      </c>
      <c r="R86" s="42">
        <f>_xll.SRS1Splines.Functions25.OneWay_Spline($C$56:$C$60,R$56:R$60,$C86)</f>
        <v>0.89259509844984497</v>
      </c>
      <c r="S86" s="42">
        <f>_xll.SRS1Splines.Functions25.OneWay_Spline($C$56:$C$60,S$56:S$60,$C86)</f>
        <v>1.6521863200008899</v>
      </c>
      <c r="T86" s="42">
        <f>_xll.SRS1Splines.Functions25.OneWay_Spline($C$56:$C$60,T$56:T$60,$C86)</f>
        <v>1.7196622700126001</v>
      </c>
      <c r="U86" s="42">
        <f>_xll.SRS1Splines.Functions25.OneWay_Spline($C$56:$C$60,U$56:U$60,$C86)</f>
        <v>7.1802467676099502</v>
      </c>
      <c r="V86" s="42">
        <f>_xll.SRS1Splines.Functions25.OneWay_Spline($C$56:$C$60,V$56:V$60,$C86)</f>
        <v>3.1060026437149899</v>
      </c>
      <c r="W86" s="42">
        <f>_xll.SRS1Splines.Functions25.OneWay_Spline($C$56:$C$60,W$56:W$60,$C86)</f>
        <v>0.50897357094592</v>
      </c>
      <c r="X86" s="42">
        <f>_xll.SRS1Splines.Functions25.OneWay_Spline($C$56:$C$60,X$56:X$60,$C86)</f>
        <v>0.55018831224962095</v>
      </c>
      <c r="Y86" s="42">
        <f>_xll.SRS1Splines.Functions25.OneWay_Spline($C$56:$C$60,Y$56:Y$60,$C86)</f>
        <v>1.0417202165228101</v>
      </c>
      <c r="AA86" s="42">
        <f t="shared" si="18"/>
        <v>0.25</v>
      </c>
      <c r="AB86" s="42">
        <f>_xll.SRS1Splines.Functions25.OneWay_Spline($C$56:$C$60,AB$56:AB$60,AA86)</f>
        <v>2.9406094699656098</v>
      </c>
      <c r="AC86" s="42">
        <f>_xll.SRS1Splines.Functions25.OneWay_Spline($C$56:$C$60,AC$56:AC$60,$C86)</f>
        <v>1.7153513368800899</v>
      </c>
      <c r="AD86" s="42">
        <f>_xll.SRS1Splines.Functions25.OneWay_Spline($C$56:$C$60,AD$56:AD$60,$C86)</f>
        <v>1.7686634304020299</v>
      </c>
      <c r="AE86" s="42">
        <f>_xll.SRS1Splines.Functions25.OneWay_Spline($C$56:$C$60,AE$56:AE$60,$C86)</f>
        <v>2.1613174707400198</v>
      </c>
      <c r="AF86" s="42">
        <f>_xll.SRS1Splines.Functions25.OneWay_Spline($C$56:$C$60,AF$56:AF$60,$C86)</f>
        <v>2.62376313622525</v>
      </c>
      <c r="AG86" s="42">
        <f>_xll.SRS1Splines.Functions25.OneWay_Spline($C$56:$C$60,AG$56:AG$60,$C86)</f>
        <v>9.8963091909330902</v>
      </c>
      <c r="AH86" s="42">
        <f>_xll.SRS1Splines.Functions25.OneWay_Spline($C$56:$C$60,AH$56:AH$60,$C86)</f>
        <v>5.2143481163755601</v>
      </c>
      <c r="AI86" s="42">
        <f>_xll.SRS1Splines.Functions25.OneWay_Spline($C$56:$C$60,AI$56:AI$60,$C86)</f>
        <v>0.62195044072532102</v>
      </c>
      <c r="AJ86" s="42">
        <f>_xll.SRS1Splines.Functions25.OneWay_Spline($C$56:$C$60,AJ$56:AJ$60,$C86)</f>
        <v>0.59057970863256304</v>
      </c>
      <c r="AK86" s="42">
        <f>_xll.SRS1Splines.Functions25.OneWay_Spline($C$56:$C$60,AK$56:AK$60,$C86)</f>
        <v>5.9996072412080004</v>
      </c>
    </row>
    <row r="87" spans="3:37">
      <c r="C87" s="42">
        <f t="shared" ref="C87:C93" si="19">C86+0.125</f>
        <v>0.375</v>
      </c>
      <c r="D87" s="42">
        <f>_xll.SRS1Splines.Functions25.OneWay_Spline($C$56:$C$60,$D$56:$D$60,C87)</f>
        <v>1.96523547981146</v>
      </c>
      <c r="E87" s="42">
        <f>_xll.SRS1Splines.Functions25.OneWay_Spline($C$56:$C$60,E$56:E$60,$C87)</f>
        <v>1.6607921302209501</v>
      </c>
      <c r="F87" s="42">
        <f>_xll.SRS1Splines.Functions25.OneWay_Spline($C$56:$C$60,F$56:F$60,$C87)</f>
        <v>1.1834874670891999</v>
      </c>
      <c r="G87" s="42">
        <f>_xll.SRS1Splines.Functions25.OneWay_Spline($C$56:$C$60,G$56:G$60,$C87)</f>
        <v>1.80486575934849</v>
      </c>
      <c r="H87" s="42">
        <f>_xll.SRS1Splines.Functions25.OneWay_Spline($C$56:$C$60,H$56:H$60,$C87)</f>
        <v>1.95808031399726</v>
      </c>
      <c r="I87" s="42">
        <f>_xll.SRS1Splines.Functions25.OneWay_Spline($C$56:$C$60,I$56:I$60,$C87)</f>
        <v>9.0267055706278807</v>
      </c>
      <c r="J87" s="42">
        <f>_xll.SRS1Splines.Functions25.OneWay_Spline($C$56:$C$60,J$56:J$60,$C87)</f>
        <v>4.4689498999410899</v>
      </c>
      <c r="K87" s="42">
        <f>_xll.SRS1Splines.Functions25.OneWay_Spline($C$56:$C$60,K$56:K$60,$C87)</f>
        <v>0.55952359199216595</v>
      </c>
      <c r="L87" s="42">
        <f>_xll.SRS1Splines.Functions25.OneWay_Spline($C$56:$C$60,L$56:L$60,$C87)</f>
        <v>0.58192420239068199</v>
      </c>
      <c r="M87" s="42">
        <f>_xll.SRS1Splines.Functions25.OneWay_Spline($C$56:$C$60,M$56:M$60,$C87)</f>
        <v>4.9244608474903604</v>
      </c>
      <c r="O87" s="42">
        <f t="shared" si="17"/>
        <v>0.375</v>
      </c>
      <c r="P87" s="42">
        <f>_xll.SRS1Splines.Functions25.OneWay_Spline($C$56:$C$60,P$56:P$60,O87)</f>
        <v>1.8023625222261901</v>
      </c>
      <c r="Q87" s="42">
        <f>_xll.SRS1Splines.Functions25.OneWay_Spline($C$56:$C$60,Q$56:Q$60,$C87)</f>
        <v>1.3428743584712901</v>
      </c>
      <c r="R87" s="42">
        <f>_xll.SRS1Splines.Functions25.OneWay_Spline($C$56:$C$60,R$56:R$60,$C87)</f>
        <v>0.87890767907884404</v>
      </c>
      <c r="S87" s="42">
        <f>_xll.SRS1Splines.Functions25.OneWay_Spline($C$56:$C$60,S$56:S$60,$C87)</f>
        <v>1.4654634006767899</v>
      </c>
      <c r="T87" s="42">
        <f>_xll.SRS1Splines.Functions25.OneWay_Spline($C$56:$C$60,T$56:T$60,$C87)</f>
        <v>1.5509863552690999</v>
      </c>
      <c r="U87" s="42">
        <f>_xll.SRS1Splines.Functions25.OneWay_Spline($C$56:$C$60,U$56:U$60,$C87)</f>
        <v>7.3422594197350302</v>
      </c>
      <c r="V87" s="42">
        <f>_xll.SRS1Splines.Functions25.OneWay_Spline($C$56:$C$60,V$56:V$60,$C87)</f>
        <v>3.33477705400772</v>
      </c>
      <c r="W87" s="42">
        <f>_xll.SRS1Splines.Functions25.OneWay_Spline($C$56:$C$60,W$56:W$60,$C87)</f>
        <v>0.49379713347076898</v>
      </c>
      <c r="X87" s="42">
        <f>_xll.SRS1Splines.Functions25.OneWay_Spline($C$56:$C$60,X$56:X$60,$C87)</f>
        <v>0.54707335960001402</v>
      </c>
      <c r="Y87" s="42">
        <f>_xll.SRS1Splines.Functions25.OneWay_Spline($C$56:$C$60,Y$56:Y$60,$C87)</f>
        <v>1.4075507686744699</v>
      </c>
      <c r="AA87" s="42">
        <f t="shared" si="18"/>
        <v>0.375</v>
      </c>
      <c r="AB87" s="42">
        <f>_xll.SRS1Splines.Functions25.OneWay_Spline($C$56:$C$60,AB$56:AB$60,AA87)</f>
        <v>2.1281084373967398</v>
      </c>
      <c r="AC87" s="42">
        <f>_xll.SRS1Splines.Functions25.OneWay_Spline($C$56:$C$60,AC$56:AC$60,$C87)</f>
        <v>1.97870990197061</v>
      </c>
      <c r="AD87" s="42">
        <f>_xll.SRS1Splines.Functions25.OneWay_Spline($C$56:$C$60,AD$56:AD$60,$C87)</f>
        <v>1.6139219120252599</v>
      </c>
      <c r="AE87" s="42">
        <f>_xll.SRS1Splines.Functions25.OneWay_Spline($C$56:$C$60,AE$56:AE$60,$C87)</f>
        <v>2.1260634941094199</v>
      </c>
      <c r="AF87" s="42">
        <f>_xll.SRS1Splines.Functions25.OneWay_Spline($C$56:$C$60,AF$56:AF$60,$C87)</f>
        <v>2.5114072894481501</v>
      </c>
      <c r="AG87" s="42">
        <f>_xll.SRS1Splines.Functions25.OneWay_Spline($C$56:$C$60,AG$56:AG$60,$C87)</f>
        <v>10.7111517215207</v>
      </c>
      <c r="AH87" s="42">
        <f>_xll.SRS1Splines.Functions25.OneWay_Spline($C$56:$C$60,AH$56:AH$60,$C87)</f>
        <v>5.6924254842322002</v>
      </c>
      <c r="AI87" s="42">
        <f>_xll.SRS1Splines.Functions25.OneWay_Spline($C$56:$C$60,AI$56:AI$60,$C87)</f>
        <v>0.62228118516724595</v>
      </c>
      <c r="AJ87" s="42">
        <f>_xll.SRS1Splines.Functions25.OneWay_Spline($C$56:$C$60,AJ$56:AJ$60,$C87)</f>
        <v>0.61468273155072795</v>
      </c>
      <c r="AK87" s="42">
        <f>_xll.SRS1Splines.Functions25.OneWay_Spline($C$56:$C$60,AK$56:AK$60,$C87)</f>
        <v>8.4413709263062504</v>
      </c>
    </row>
    <row r="88" spans="3:37">
      <c r="C88" s="42">
        <f t="shared" si="19"/>
        <v>0.5</v>
      </c>
      <c r="D88" s="42">
        <f>_xll.SRS1Splines.Functions25.OneWay_Spline($C$56:$C$60,$D$56:$D$60,C88)</f>
        <v>1.3495192312481199</v>
      </c>
      <c r="E88" s="42">
        <f>_xll.SRS1Splines.Functions25.OneWay_Spline($C$56:$C$60,E$56:E$60,$C88)</f>
        <v>1.96588881922821</v>
      </c>
      <c r="F88" s="42">
        <f>_xll.SRS1Splines.Functions25.OneWay_Spline($C$56:$C$60,F$56:F$60,$C88)</f>
        <v>1.09733844996149</v>
      </c>
      <c r="G88" s="42">
        <f>_xll.SRS1Splines.Functions25.OneWay_Spline($C$56:$C$60,G$56:G$60,$C88)</f>
        <v>1.7277187642441101</v>
      </c>
      <c r="H88" s="42">
        <f>_xll.SRS1Splines.Functions25.OneWay_Spline($C$56:$C$60,H$56:H$60,$C88)</f>
        <v>1.8229087608888499</v>
      </c>
      <c r="I88" s="42">
        <f>_xll.SRS1Splines.Functions25.OneWay_Spline($C$56:$C$60,I$56:I$60,$C88)</f>
        <v>9.7769126685465597</v>
      </c>
      <c r="J88" s="42">
        <f>_xll.SRS1Splines.Functions25.OneWay_Spline($C$56:$C$60,J$56:J$60,$C88)</f>
        <v>4.8380463694417202</v>
      </c>
      <c r="K88" s="42">
        <f>_xll.SRS1Splines.Functions25.OneWay_Spline($C$56:$C$60,K$56:K$60,$C88)</f>
        <v>0.54958766930203995</v>
      </c>
      <c r="L88" s="42">
        <f>_xll.SRS1Splines.Functions25.OneWay_Spline($C$56:$C$60,L$56:L$60,$C88)</f>
        <v>0.59063951009223203</v>
      </c>
      <c r="M88" s="42">
        <f>_xll.SRS1Splines.Functions25.OneWay_Spline($C$56:$C$60,M$56:M$60,$C88)</f>
        <v>6.0730221263653297</v>
      </c>
      <c r="O88" s="42">
        <f t="shared" si="17"/>
        <v>0.5</v>
      </c>
      <c r="P88" s="42">
        <f>_xll.SRS1Splines.Functions25.OneWay_Spline($C$56:$C$60,P$56:P$60,O88)</f>
        <v>1.2341772350123399</v>
      </c>
      <c r="Q88" s="42">
        <f>_xll.SRS1Splines.Functions25.OneWay_Spline($C$56:$C$60,Q$56:Q$60,$C88)</f>
        <v>1.55109940029502</v>
      </c>
      <c r="R88" s="42">
        <f>_xll.SRS1Splines.Functions25.OneWay_Spline($C$56:$C$60,R$56:R$60,$C88)</f>
        <v>0.86900231952104601</v>
      </c>
      <c r="S88" s="42">
        <f>_xll.SRS1Splines.Functions25.OneWay_Spline($C$56:$C$60,S$56:S$60,$C88)</f>
        <v>1.31752730173246</v>
      </c>
      <c r="T88" s="42">
        <f>_xll.SRS1Splines.Functions25.OneWay_Spline($C$56:$C$60,T$56:T$60,$C88)</f>
        <v>1.4158813925340501</v>
      </c>
      <c r="U88" s="42">
        <f>_xll.SRS1Splines.Functions25.OneWay_Spline($C$56:$C$60,U$56:U$60,$C88)</f>
        <v>7.5951009362047603</v>
      </c>
      <c r="V88" s="42">
        <f>_xll.SRS1Splines.Functions25.OneWay_Spline($C$56:$C$60,V$56:V$60,$C88)</f>
        <v>3.6839590486650402</v>
      </c>
      <c r="W88" s="42">
        <f>_xll.SRS1Splines.Functions25.OneWay_Spline($C$56:$C$60,W$56:W$60,$C88)</f>
        <v>0.47015844185903299</v>
      </c>
      <c r="X88" s="42">
        <f>_xll.SRS1Splines.Functions25.OneWay_Spline($C$56:$C$60,X$56:X$60,$C88)</f>
        <v>0.54204341505991604</v>
      </c>
      <c r="Y88" s="42">
        <f>_xll.SRS1Splines.Functions25.OneWay_Spline($C$56:$C$60,Y$56:Y$60,$C88)</f>
        <v>1.70686667498037</v>
      </c>
      <c r="AA88" s="42">
        <f t="shared" si="18"/>
        <v>0.5</v>
      </c>
      <c r="AB88" s="42">
        <f>_xll.SRS1Splines.Functions25.OneWay_Spline($C$56:$C$60,AB$56:AB$60,AA88)</f>
        <v>1.4648612274838999</v>
      </c>
      <c r="AC88" s="42">
        <f>_xll.SRS1Splines.Functions25.OneWay_Spline($C$56:$C$60,AC$56:AC$60,$C88)</f>
        <v>2.3806782381614</v>
      </c>
      <c r="AD88" s="42">
        <f>_xll.SRS1Splines.Functions25.OneWay_Spline($C$56:$C$60,AD$56:AD$60,$C88)</f>
        <v>1.4481883595746099</v>
      </c>
      <c r="AE88" s="42">
        <f>_xll.SRS1Splines.Functions25.OneWay_Spline($C$56:$C$60,AE$56:AE$60,$C88)</f>
        <v>2.1006271569865</v>
      </c>
      <c r="AF88" s="42">
        <f>_xll.SRS1Splines.Functions25.OneWay_Spline($C$56:$C$60,AF$56:AF$60,$C88)</f>
        <v>2.37967873836774</v>
      </c>
      <c r="AG88" s="42">
        <f>_xll.SRS1Splines.Functions25.OneWay_Spline($C$56:$C$60,AG$56:AG$60,$C88)</f>
        <v>11.9587244008884</v>
      </c>
      <c r="AH88" s="42">
        <f>_xll.SRS1Splines.Functions25.OneWay_Spline($C$56:$C$60,AH$56:AH$60,$C88)</f>
        <v>6.08357969429672</v>
      </c>
      <c r="AI88" s="42">
        <f>_xll.SRS1Splines.Functions25.OneWay_Spline($C$56:$C$60,AI$56:AI$60,$C88)</f>
        <v>0.62255179425609297</v>
      </c>
      <c r="AJ88" s="42">
        <f>_xll.SRS1Splines.Functions25.OneWay_Spline($C$56:$C$60,AJ$56:AJ$60,$C88)</f>
        <v>0.63861607798082698</v>
      </c>
      <c r="AK88" s="42">
        <f>_xll.SRS1Splines.Functions25.OneWay_Spline($C$56:$C$60,AK$56:AK$60,$C88)</f>
        <v>10.4391775777503</v>
      </c>
    </row>
    <row r="89" spans="3:37">
      <c r="C89" s="42">
        <f t="shared" si="19"/>
        <v>0.625</v>
      </c>
      <c r="D89" s="42">
        <f>_xll.SRS1Splines.Functions25.OneWay_Spline($C$56:$C$60,$D$56:$D$60,C89)</f>
        <v>0.87077338420685202</v>
      </c>
      <c r="E89" s="42">
        <f>_xll.SRS1Splines.Functions25.OneWay_Spline($C$56:$C$60,E$56:E$60,$C89)</f>
        <v>2.3130678101675</v>
      </c>
      <c r="F89" s="42">
        <f>_xll.SRS1Splines.Functions25.OneWay_Spline($C$56:$C$60,F$56:F$60,$C89)</f>
        <v>1.03071494460042</v>
      </c>
      <c r="G89" s="42">
        <f>_xll.SRS1Splines.Functions25.OneWay_Spline($C$56:$C$60,G$56:G$60,$C89)</f>
        <v>1.6685233999154201</v>
      </c>
      <c r="H89" s="42">
        <f>_xll.SRS1Splines.Functions25.OneWay_Spline($C$56:$C$60,H$56:H$60,$C89)</f>
        <v>1.7183207250488199</v>
      </c>
      <c r="I89" s="42">
        <f>_xll.SRS1Splines.Functions25.OneWay_Spline($C$56:$C$60,I$56:I$60,$C89)</f>
        <v>10.6391571363637</v>
      </c>
      <c r="J89" s="42">
        <f>_xll.SRS1Splines.Functions25.OneWay_Spline($C$56:$C$60,J$56:J$60,$C89)</f>
        <v>5.1991935274290002</v>
      </c>
      <c r="K89" s="42">
        <f>_xll.SRS1Splines.Functions25.OneWay_Spline($C$56:$C$60,K$56:K$60,$C89)</f>
        <v>0.53728730735728003</v>
      </c>
      <c r="L89" s="42">
        <f>_xll.SRS1Splines.Functions25.OneWay_Spline($C$56:$C$60,L$56:L$60,$C89)</f>
        <v>0.59741808274899399</v>
      </c>
      <c r="M89" s="42">
        <f>_xll.SRS1Splines.Functions25.OneWay_Spline($C$56:$C$60,M$56:M$60,$C89)</f>
        <v>6.9663475654902998</v>
      </c>
      <c r="O89" s="42">
        <f t="shared" si="17"/>
        <v>0.625</v>
      </c>
      <c r="P89" s="42">
        <f>_xll.SRS1Splines.Functions25.OneWay_Spline($C$56:$C$60,P$56:P$60,O89)</f>
        <v>0.79238317469082697</v>
      </c>
      <c r="Q89" s="42">
        <f>_xll.SRS1Splines.Functions25.OneWay_Spline($C$56:$C$60,Q$56:Q$60,$C89)</f>
        <v>1.7880451375427</v>
      </c>
      <c r="R89" s="42">
        <f>_xll.SRS1Splines.Functions25.OneWay_Spline($C$56:$C$60,R$56:R$60,$C89)</f>
        <v>0.86143484263928205</v>
      </c>
      <c r="S89" s="42">
        <f>_xll.SRS1Splines.Functions25.OneWay_Spline($C$56:$C$60,S$56:S$60,$C89)</f>
        <v>1.20297709080215</v>
      </c>
      <c r="T89" s="42">
        <f>_xll.SRS1Splines.Functions25.OneWay_Spline($C$56:$C$60,T$56:T$60,$C89)</f>
        <v>1.31110650455044</v>
      </c>
      <c r="U89" s="42">
        <f>_xll.SRS1Splines.Functions25.OneWay_Spline($C$56:$C$60,U$56:U$60,$C89)</f>
        <v>7.8929157903367004</v>
      </c>
      <c r="V89" s="42">
        <f>_xll.SRS1Splines.Functions25.OneWay_Spline($C$56:$C$60,V$56:V$60,$C89)</f>
        <v>4.0813040770681903</v>
      </c>
      <c r="W89" s="42">
        <f>_xll.SRS1Splines.Functions25.OneWay_Spline($C$56:$C$60,W$56:W$60,$C89)</f>
        <v>0.44239697509636999</v>
      </c>
      <c r="X89" s="42">
        <f>_xll.SRS1Splines.Functions25.OneWay_Spline($C$56:$C$60,X$56:X$60,$C89)</f>
        <v>0.53581912944717602</v>
      </c>
      <c r="Y89" s="42">
        <f>_xll.SRS1Splines.Functions25.OneWay_Spline($C$56:$C$60,Y$56:Y$60,$C89)</f>
        <v>1.93966793544052</v>
      </c>
      <c r="AA89" s="42">
        <f t="shared" si="18"/>
        <v>0.625</v>
      </c>
      <c r="AB89" s="42">
        <f>_xll.SRS1Splines.Functions25.OneWay_Spline($C$56:$C$60,AB$56:AB$60,AA89)</f>
        <v>0.94916359372287895</v>
      </c>
      <c r="AC89" s="42">
        <f>_xll.SRS1Splines.Functions25.OneWay_Spline($C$56:$C$60,AC$56:AC$60,$C89)</f>
        <v>2.8380904827923001</v>
      </c>
      <c r="AD89" s="42">
        <f>_xll.SRS1Splines.Functions25.OneWay_Spline($C$56:$C$60,AD$56:AD$60,$C89)</f>
        <v>1.28655156896328</v>
      </c>
      <c r="AE89" s="42">
        <f>_xll.SRS1Splines.Functions25.OneWay_Spline($C$56:$C$60,AE$56:AE$60,$C89)</f>
        <v>2.0812034811918401</v>
      </c>
      <c r="AF89" s="42">
        <f>_xll.SRS1Splines.Functions25.OneWay_Spline($C$56:$C$60,AF$56:AF$60,$C89)</f>
        <v>2.2413514947916102</v>
      </c>
      <c r="AG89" s="42">
        <f>_xll.SRS1Splines.Functions25.OneWay_Spline($C$56:$C$60,AG$56:AG$60,$C89)</f>
        <v>13.385398482390601</v>
      </c>
      <c r="AH89" s="42">
        <f>_xll.SRS1Splines.Functions25.OneWay_Spline($C$56:$C$60,AH$56:AH$60,$C89)</f>
        <v>6.3878107465691301</v>
      </c>
      <c r="AI89" s="42">
        <f>_xll.SRS1Splines.Functions25.OneWay_Spline($C$56:$C$60,AI$56:AI$60,$C89)</f>
        <v>0.62276226799186396</v>
      </c>
      <c r="AJ89" s="42">
        <f>_xll.SRS1Splines.Functions25.OneWay_Spline($C$56:$C$60,AJ$56:AJ$60,$C89)</f>
        <v>0.660501115309307</v>
      </c>
      <c r="AK89" s="42">
        <f>_xll.SRS1Splines.Functions25.OneWay_Spline($C$56:$C$60,AK$56:AK$60,$C89)</f>
        <v>11.993027195540099</v>
      </c>
    </row>
    <row r="90" spans="3:37">
      <c r="C90" s="42">
        <f t="shared" si="19"/>
        <v>0.75</v>
      </c>
      <c r="D90" s="42">
        <f>_xll.SRS1Splines.Functions25.OneWay_Spline($C$56:$C$60,$D$56:$D$60,C90)</f>
        <v>0.52747054097271995</v>
      </c>
      <c r="E90" s="42">
        <f>_xll.SRS1Splines.Functions25.OneWay_Spline($C$56:$C$60,E$56:E$60,$C90)</f>
        <v>2.6392056501407701</v>
      </c>
      <c r="F90" s="42">
        <f>_xll.SRS1Splines.Functions25.OneWay_Spline($C$56:$C$60,F$56:F$60,$C90)</f>
        <v>0.97958858429306295</v>
      </c>
      <c r="G90" s="42">
        <f>_xll.SRS1Splines.Functions25.OneWay_Spline($C$56:$C$60,G$56:G$60,$C90)</f>
        <v>1.6187445123251201</v>
      </c>
      <c r="H90" s="42">
        <f>_xll.SRS1Splines.Functions25.OneWay_Spline($C$56:$C$60,H$56:H$60,$C90)</f>
        <v>1.6385539965484199</v>
      </c>
      <c r="I90" s="42">
        <f>_xll.SRS1Splines.Functions25.OneWay_Spline($C$56:$C$60,I$56:I$60,$C90)</f>
        <v>11.4636968374153</v>
      </c>
      <c r="J90" s="42">
        <f>_xll.SRS1Splines.Functions25.OneWay_Spline($C$56:$C$60,J$56:J$60,$C90)</f>
        <v>5.5098393014317901</v>
      </c>
      <c r="K90" s="42">
        <f>_xll.SRS1Splines.Functions25.OneWay_Spline($C$56:$C$60,K$56:K$60,$C90)</f>
        <v>0.52404272710037203</v>
      </c>
      <c r="L90" s="42">
        <f>_xll.SRS1Splines.Functions25.OneWay_Spline($C$56:$C$60,L$56:L$60,$C90)</f>
        <v>0.60225992036096598</v>
      </c>
      <c r="M90" s="42">
        <f>_xll.SRS1Splines.Functions25.OneWay_Spline($C$56:$C$60,M$56:M$60,$C90)</f>
        <v>7.6044371648652804</v>
      </c>
      <c r="O90" s="42">
        <f t="shared" si="17"/>
        <v>0.75</v>
      </c>
      <c r="P90" s="42">
        <f>_xll.SRS1Splines.Functions25.OneWay_Spline($C$56:$C$60,P$56:P$60,O90)</f>
        <v>0.475629792335997</v>
      </c>
      <c r="Q90" s="42">
        <f>_xll.SRS1Splines.Functions25.OneWay_Spline($C$56:$C$60,Q$56:Q$60,$C90)</f>
        <v>2.0106305270784</v>
      </c>
      <c r="R90" s="42">
        <f>_xll.SRS1Splines.Functions25.OneWay_Spline($C$56:$C$60,R$56:R$60,$C90)</f>
        <v>0.85476107129637902</v>
      </c>
      <c r="S90" s="42">
        <f>_xll.SRS1Splines.Functions25.OneWay_Spline($C$56:$C$60,S$56:S$60,$C90)</f>
        <v>1.1164118355201</v>
      </c>
      <c r="T90" s="42">
        <f>_xll.SRS1Splines.Functions25.OneWay_Spline($C$56:$C$60,T$56:T$60,$C90)</f>
        <v>1.2334208140613201</v>
      </c>
      <c r="U90" s="42">
        <f>_xll.SRS1Splines.Functions25.OneWay_Spline($C$56:$C$60,U$56:U$60,$C90)</f>
        <v>8.1898484554483897</v>
      </c>
      <c r="V90" s="42">
        <f>_xll.SRS1Splines.Functions25.OneWay_Spline($C$56:$C$60,V$56:V$60,$C90)</f>
        <v>4.4545675885984304</v>
      </c>
      <c r="W90" s="42">
        <f>_xll.SRS1Splines.Functions25.OneWay_Spline($C$56:$C$60,W$56:W$60,$C90)</f>
        <v>0.41485221216843599</v>
      </c>
      <c r="X90" s="42">
        <f>_xll.SRS1Splines.Functions25.OneWay_Spline($C$56:$C$60,X$56:X$60,$C90)</f>
        <v>0.52912115357963796</v>
      </c>
      <c r="Y90" s="42">
        <f>_xll.SRS1Splines.Functions25.OneWay_Spline($C$56:$C$60,Y$56:Y$60,$C90)</f>
        <v>2.1059545500549102</v>
      </c>
      <c r="AA90" s="42">
        <f t="shared" si="18"/>
        <v>0.75</v>
      </c>
      <c r="AB90" s="42">
        <f>_xll.SRS1Splines.Functions25.OneWay_Spline($C$56:$C$60,AB$56:AB$60,AA90)</f>
        <v>0.579311289609444</v>
      </c>
      <c r="AC90" s="42">
        <f>_xll.SRS1Splines.Functions25.OneWay_Spline($C$56:$C$60,AC$56:AC$60,$C90)</f>
        <v>3.2677807732031399</v>
      </c>
      <c r="AD90" s="42">
        <f>_xll.SRS1Splines.Functions25.OneWay_Spline($C$56:$C$60,AD$56:AD$60,$C90)</f>
        <v>1.1441003361044599</v>
      </c>
      <c r="AE90" s="42">
        <f>_xll.SRS1Splines.Functions25.OneWay_Spline($C$56:$C$60,AE$56:AE$60,$C90)</f>
        <v>2.0639874885459801</v>
      </c>
      <c r="AF90" s="42">
        <f>_xll.SRS1Splines.Functions25.OneWay_Spline($C$56:$C$60,AF$56:AF$60,$C90)</f>
        <v>2.1091995705273199</v>
      </c>
      <c r="AG90" s="42">
        <f>_xll.SRS1Splines.Functions25.OneWay_Spline($C$56:$C$60,AG$56:AG$60,$C90)</f>
        <v>14.737545219382101</v>
      </c>
      <c r="AH90" s="42">
        <f>_xll.SRS1Splines.Functions25.OneWay_Spline($C$56:$C$60,AH$56:AH$60,$C90)</f>
        <v>6.6051186410494198</v>
      </c>
      <c r="AI90" s="42">
        <f>_xll.SRS1Splines.Functions25.OneWay_Spline($C$56:$C$60,AI$56:AI$60,$C90)</f>
        <v>0.62291260637455603</v>
      </c>
      <c r="AJ90" s="42">
        <f>_xll.SRS1Splines.Functions25.OneWay_Spline($C$56:$C$60,AJ$56:AJ$60,$C90)</f>
        <v>0.67845921092261896</v>
      </c>
      <c r="AK90" s="42">
        <f>_xll.SRS1Splines.Functions25.OneWay_Spline($C$56:$C$60,AK$56:AK$60,$C90)</f>
        <v>13.102919779675601</v>
      </c>
    </row>
    <row r="91" spans="3:37">
      <c r="C91" s="42">
        <f t="shared" si="19"/>
        <v>0.875</v>
      </c>
      <c r="D91" s="42">
        <f>_xll.SRS1Splines.Functions25.OneWay_Spline($C$56:$C$60,$D$56:$D$60,C91)</f>
        <v>0.31808330383078398</v>
      </c>
      <c r="E91" s="42">
        <f>_xll.SRS1Splines.Functions25.OneWay_Spline($C$56:$C$60,E$56:E$60,$C91)</f>
        <v>2.8811788862499701</v>
      </c>
      <c r="F91" s="42">
        <f>_xll.SRS1Splines.Functions25.OneWay_Spline($C$56:$C$60,F$56:F$60,$C91)</f>
        <v>0.93993100232650295</v>
      </c>
      <c r="G91" s="42">
        <f>_xll.SRS1Splines.Functions25.OneWay_Spline($C$56:$C$60,G$56:G$60,$C91)</f>
        <v>1.56984694743588</v>
      </c>
      <c r="H91" s="42">
        <f>_xll.SRS1Splines.Functions25.OneWay_Spline($C$56:$C$60,H$56:H$60,$C91)</f>
        <v>1.5778463654589201</v>
      </c>
      <c r="I91" s="42">
        <f>_xll.SRS1Splines.Functions25.OneWay_Spline($C$56:$C$60,I$56:I$60,$C91)</f>
        <v>12.100789635037501</v>
      </c>
      <c r="J91" s="42">
        <f>_xll.SRS1Splines.Functions25.OneWay_Spline($C$56:$C$60,J$56:J$60,$C91)</f>
        <v>5.7274316189789696</v>
      </c>
      <c r="K91" s="42">
        <f>_xll.SRS1Splines.Functions25.OneWay_Spline($C$56:$C$60,K$56:K$60,$C91)</f>
        <v>0.51127414947379901</v>
      </c>
      <c r="L91" s="42">
        <f>_xll.SRS1Splines.Functions25.OneWay_Spline($C$56:$C$60,L$56:L$60,$C91)</f>
        <v>0.60516502292815</v>
      </c>
      <c r="M91" s="42">
        <f>_xll.SRS1Splines.Functions25.OneWay_Spline($C$56:$C$60,M$56:M$60,$C91)</f>
        <v>7.9872909244902699</v>
      </c>
      <c r="O91" s="42">
        <f t="shared" si="17"/>
        <v>0.875</v>
      </c>
      <c r="P91" s="42">
        <f>_xll.SRS1Splines.Functions25.OneWay_Spline($C$56:$C$60,P$56:P$60,O91)</f>
        <v>0.28256653902219397</v>
      </c>
      <c r="Q91" s="42">
        <f>_xll.SRS1Splines.Functions25.OneWay_Spline($C$56:$C$60,Q$56:Q$60,$C91)</f>
        <v>2.17577452576618</v>
      </c>
      <c r="R91" s="42">
        <f>_xll.SRS1Splines.Functions25.OneWay_Spline($C$56:$C$60,R$56:R$60,$C91)</f>
        <v>0.84753682835516897</v>
      </c>
      <c r="S91" s="42">
        <f>_xll.SRS1Splines.Functions25.OneWay_Spline($C$56:$C$60,S$56:S$60,$C91)</f>
        <v>1.0524306035205599</v>
      </c>
      <c r="T91" s="42">
        <f>_xll.SRS1Splines.Functions25.OneWay_Spline($C$56:$C$60,T$56:T$60,$C91)</f>
        <v>1.1795834438096799</v>
      </c>
      <c r="U91" s="42">
        <f>_xll.SRS1Splines.Functions25.OneWay_Spline($C$56:$C$60,U$56:U$60,$C91)</f>
        <v>8.4400434048573896</v>
      </c>
      <c r="V91" s="42">
        <f>_xll.SRS1Splines.Functions25.OneWay_Spline($C$56:$C$60,V$56:V$60,$C91)</f>
        <v>4.7315050326369903</v>
      </c>
      <c r="W91" s="42">
        <f>_xll.SRS1Splines.Functions25.OneWay_Spline($C$56:$C$60,W$56:W$60,$C91)</f>
        <v>0.39186363206088798</v>
      </c>
      <c r="X91" s="42">
        <f>_xll.SRS1Splines.Functions25.OneWay_Spline($C$56:$C$60,X$56:X$60,$C91)</f>
        <v>0.52267013827514996</v>
      </c>
      <c r="Y91" s="42">
        <f>_xll.SRS1Splines.Functions25.OneWay_Spline($C$56:$C$60,Y$56:Y$60,$C91)</f>
        <v>2.2057265188235502</v>
      </c>
      <c r="AA91" s="42">
        <f t="shared" si="18"/>
        <v>0.875</v>
      </c>
      <c r="AB91" s="42">
        <f>_xll.SRS1Splines.Functions25.OneWay_Spline($C$56:$C$60,AB$56:AB$60,AA91)</f>
        <v>0.35360006863937599</v>
      </c>
      <c r="AC91" s="42">
        <f>_xll.SRS1Splines.Functions25.OneWay_Spline($C$56:$C$60,AC$56:AC$60,$C91)</f>
        <v>3.5865832467337699</v>
      </c>
      <c r="AD91" s="42">
        <f>_xll.SRS1Splines.Functions25.OneWay_Spline($C$56:$C$60,AD$56:AD$60,$C91)</f>
        <v>1.03592345691135</v>
      </c>
      <c r="AE91" s="42">
        <f>_xll.SRS1Splines.Functions25.OneWay_Spline($C$56:$C$60,AE$56:AE$60,$C91)</f>
        <v>2.0451742008695102</v>
      </c>
      <c r="AF91" s="42">
        <f>_xll.SRS1Splines.Functions25.OneWay_Spline($C$56:$C$60,AF$56:AF$60,$C91)</f>
        <v>1.99599697738245</v>
      </c>
      <c r="AG91" s="42">
        <f>_xll.SRS1Splines.Functions25.OneWay_Spline($C$56:$C$60,AG$56:AG$60,$C91)</f>
        <v>15.761535865217599</v>
      </c>
      <c r="AH91" s="42">
        <f>_xll.SRS1Splines.Functions25.OneWay_Spline($C$56:$C$60,AH$56:AH$60,$C91)</f>
        <v>6.7355033777375901</v>
      </c>
      <c r="AI91" s="42">
        <f>_xll.SRS1Splines.Functions25.OneWay_Spline($C$56:$C$60,AI$56:AI$60,$C91)</f>
        <v>0.62300280940417196</v>
      </c>
      <c r="AJ91" s="42">
        <f>_xll.SRS1Splines.Functions25.OneWay_Spline($C$56:$C$60,AJ$56:AJ$60,$C91)</f>
        <v>0.69061173220720995</v>
      </c>
      <c r="AK91" s="42">
        <f>_xll.SRS1Splines.Functions25.OneWay_Spline($C$56:$C$60,AK$56:AK$60,$C91)</f>
        <v>13.768855330157001</v>
      </c>
    </row>
    <row r="92" spans="3:37">
      <c r="C92" s="42">
        <f t="shared" si="19"/>
        <v>1</v>
      </c>
      <c r="D92" s="42">
        <f>_xll.SRS1Splines.Functions25.OneWay_Spline($C$56:$C$60,$D$56:$D$60,C92)</f>
        <v>0.24108427506610799</v>
      </c>
      <c r="E92" s="42">
        <f>_xll.SRS1Splines.Functions25.OneWay_Spline($C$56:$C$60,E$56:E$60,$C92)</f>
        <v>2.9758640655970501</v>
      </c>
      <c r="F92" s="42">
        <f>_xll.SRS1Splines.Functions25.OneWay_Spline($C$56:$C$60,F$56:F$60,$C92)</f>
        <v>0.90771383198781497</v>
      </c>
      <c r="G92" s="42">
        <f>_xll.SRS1Splines.Functions25.OneWay_Spline($C$56:$C$60,G$56:G$60,$C92)</f>
        <v>1.5132955512103801</v>
      </c>
      <c r="H92" s="42">
        <f>_xll.SRS1Splines.Functions25.OneWay_Spline($C$56:$C$60,H$56:H$60,$C92)</f>
        <v>1.53043562185157</v>
      </c>
      <c r="I92" s="42">
        <f>_xll.SRS1Splines.Functions25.OneWay_Spline($C$56:$C$60,I$56:I$60,$C92)</f>
        <v>12.400693392566399</v>
      </c>
      <c r="J92" s="42">
        <f>_xll.SRS1Splines.Functions25.OneWay_Spline($C$56:$C$60,J$56:J$60,$C92)</f>
        <v>5.8094184075993898</v>
      </c>
      <c r="K92" s="42">
        <f>_xll.SRS1Splines.Functions25.OneWay_Spline($C$56:$C$60,K$56:K$60,$C92)</f>
        <v>0.50040179542004604</v>
      </c>
      <c r="L92" s="42">
        <f>_xll.SRS1Splines.Functions25.OneWay_Spline($C$56:$C$60,L$56:L$60,$C92)</f>
        <v>0.60613339045054404</v>
      </c>
      <c r="M92" s="42">
        <f>_xll.SRS1Splines.Functions25.OneWay_Spline($C$56:$C$60,M$56:M$60,$C92)</f>
        <v>8.1149088443652602</v>
      </c>
      <c r="O92" s="42">
        <f t="shared" si="17"/>
        <v>1</v>
      </c>
      <c r="P92" s="42">
        <f>_xll.SRS1Splines.Functions25.OneWay_Spline($C$56:$C$60,P$56:P$60,O92)</f>
        <v>0.21184286582376</v>
      </c>
      <c r="Q92" s="42">
        <f>_xll.SRS1Splines.Functions25.OneWay_Spline($C$56:$C$60,Q$56:Q$60,$C92)</f>
        <v>2.2403960904700901</v>
      </c>
      <c r="R92" s="42">
        <f>_xll.SRS1Splines.Functions25.OneWay_Spline($C$56:$C$60,R$56:R$60,$C92)</f>
        <v>0.83831793667848098</v>
      </c>
      <c r="S92" s="42">
        <f>_xll.SRS1Splines.Functions25.OneWay_Spline($C$56:$C$60,S$56:S$60,$C92)</f>
        <v>1.0056324624377599</v>
      </c>
      <c r="T92" s="42">
        <f>_xll.SRS1Splines.Functions25.OneWay_Spline($C$56:$C$60,T$56:T$60,$C92)</f>
        <v>1.1463535165385501</v>
      </c>
      <c r="U92" s="42">
        <f>_xll.SRS1Splines.Functions25.OneWay_Spline($C$56:$C$60,U$56:U$60,$C92)</f>
        <v>8.5976451118812491</v>
      </c>
      <c r="V92" s="42">
        <f>_xll.SRS1Splines.Functions25.OneWay_Spline($C$56:$C$60,V$56:V$60,$C92)</f>
        <v>4.8398718585651297</v>
      </c>
      <c r="W92" s="42">
        <f>_xll.SRS1Splines.Functions25.OneWay_Spline($C$56:$C$60,W$56:W$60,$C92)</f>
        <v>0.37777071375938198</v>
      </c>
      <c r="X92" s="42">
        <f>_xll.SRS1Splines.Functions25.OneWay_Spline($C$56:$C$60,X$56:X$60,$C92)</f>
        <v>0.51718673435155904</v>
      </c>
      <c r="Y92" s="42">
        <f>_xll.SRS1Splines.Functions25.OneWay_Spline($C$56:$C$60,Y$56:Y$60,$C92)</f>
        <v>2.2389838417464301</v>
      </c>
      <c r="AA92" s="42">
        <f t="shared" si="18"/>
        <v>1</v>
      </c>
      <c r="AB92" s="42">
        <f>_xll.SRS1Splines.Functions25.OneWay_Spline($C$56:$C$60,AB$56:AB$60,AA92)</f>
        <v>0.27032568430845499</v>
      </c>
      <c r="AC92" s="42">
        <f>_xll.SRS1Splines.Functions25.OneWay_Spline($C$56:$C$60,AC$56:AC$60,$C92)</f>
        <v>3.71133204072401</v>
      </c>
      <c r="AD92" s="42">
        <f>_xll.SRS1Splines.Functions25.OneWay_Spline($C$56:$C$60,AD$56:AD$60,$C92)</f>
        <v>0.97710972729714796</v>
      </c>
      <c r="AE92" s="42">
        <f>_xll.SRS1Splines.Functions25.OneWay_Spline($C$56:$C$60,AE$56:AE$60,$C92)</f>
        <v>2.02095863998299</v>
      </c>
      <c r="AF92" s="42">
        <f>_xll.SRS1Splines.Functions25.OneWay_Spline($C$56:$C$60,AF$56:AF$60,$C92)</f>
        <v>1.9145177271645899</v>
      </c>
      <c r="AG92" s="42">
        <f>_xll.SRS1Splines.Functions25.OneWay_Spline($C$56:$C$60,AG$56:AG$60,$C92)</f>
        <v>16.203741673251599</v>
      </c>
      <c r="AH92" s="42">
        <f>_xll.SRS1Splines.Functions25.OneWay_Spline($C$56:$C$60,AH$56:AH$60,$C92)</f>
        <v>6.7789649566336498</v>
      </c>
      <c r="AI92" s="42">
        <f>_xll.SRS1Splines.Functions25.OneWay_Spline($C$56:$C$60,AI$56:AI$60,$C92)</f>
        <v>0.62303287708071098</v>
      </c>
      <c r="AJ92" s="42">
        <f>_xll.SRS1Splines.Functions25.OneWay_Spline($C$56:$C$60,AJ$56:AJ$60,$C92)</f>
        <v>0.69508004654952904</v>
      </c>
      <c r="AK92" s="42">
        <f>_xll.SRS1Splines.Functions25.OneWay_Spline($C$56:$C$60,AK$56:AK$60,$C92)</f>
        <v>13.990833846984099</v>
      </c>
    </row>
    <row r="93" spans="3:37">
      <c r="C93" s="42">
        <f t="shared" si="19"/>
        <v>1.125</v>
      </c>
      <c r="D93" s="42">
        <f>_xll.SRS1Splines.Functions25.OneWay_Spline($C$56:$C$60,$D$56:$D$60,C93)</f>
        <v>0.22993227628660501</v>
      </c>
      <c r="E93" s="42">
        <f>_xll.SRS1Splines.Functions25.OneWay_Spline($C$56:$C$60,E$56:E$60,$C93)</f>
        <v>2.9709002313232702</v>
      </c>
      <c r="F93" s="42">
        <f>_xll.SRS1Splines.Functions25.OneWay_Spline($C$56:$C$60,F$56:F$60,$C93)</f>
        <v>0.87831377670309196</v>
      </c>
      <c r="G93" s="42">
        <f>_xll.SRS1Splines.Functions25.OneWay_Spline($C$56:$C$60,G$56:G$60,$C93)</f>
        <v>1.45086248001147</v>
      </c>
      <c r="H93" s="42">
        <f>_xll.SRS1Splines.Functions25.OneWay_Spline($C$56:$C$60,H$56:H$60,$C93)</f>
        <v>1.48854894776284</v>
      </c>
      <c r="I93" s="42">
        <f>_xll.SRS1Splines.Functions25.OneWay_Spline($C$56:$C$60,I$56:I$60,$C93)</f>
        <v>12.481071144595001</v>
      </c>
      <c r="J93" s="42">
        <f>_xll.SRS1Splines.Functions25.OneWay_Spline($C$56:$C$60,J$56:J$60,$C93)</f>
        <v>5.8061536201855501</v>
      </c>
      <c r="K93" s="42">
        <f>_xll.SRS1Splines.Functions25.OneWay_Spline($C$56:$C$60,K$56:K$60,$C93)</f>
        <v>0.49100236789282498</v>
      </c>
      <c r="L93" s="42">
        <f>_xll.SRS1Splines.Functions25.OneWay_Spline($C$56:$C$60,L$56:L$60,$C93)</f>
        <v>0.60589896180378999</v>
      </c>
      <c r="M93" s="42">
        <f>_xll.SRS1Splines.Functions25.OneWay_Spline($C$56:$C$60,M$56:M$60,$C93)</f>
        <v>8.1032680272496993</v>
      </c>
      <c r="O93" s="42">
        <f t="shared" si="17"/>
        <v>1.125</v>
      </c>
      <c r="P93" s="42">
        <f>_xll.SRS1Splines.Functions25.OneWay_Spline($C$56:$C$60,P$56:P$60,O93)</f>
        <v>0.201983173310856</v>
      </c>
      <c r="Q93" s="42">
        <f>_xll.SRS1Splines.Functions25.OneWay_Spline($C$56:$C$60,Q$56:Q$60,$C93)</f>
        <v>2.2364627233813201</v>
      </c>
      <c r="R93" s="42">
        <f>_xll.SRS1Splines.Functions25.OneWay_Spline($C$56:$C$60,R$56:R$60,$C93)</f>
        <v>0.82702099761490899</v>
      </c>
      <c r="S93" s="42">
        <f>_xll.SRS1Splines.Functions25.OneWay_Spline($C$56:$C$60,S$56:S$60,$C93)</f>
        <v>0.96612564235491905</v>
      </c>
      <c r="T93" s="42">
        <f>_xll.SRS1Splines.Functions25.OneWay_Spline($C$56:$C$60,T$56:T$60,$C93)</f>
        <v>1.1228737599346801</v>
      </c>
      <c r="U93" s="42">
        <f>_xll.SRS1Splines.Functions25.OneWay_Spline($C$56:$C$60,U$56:U$60,$C93)</f>
        <v>8.6924647732733291</v>
      </c>
      <c r="V93" s="42">
        <f>_xll.SRS1Splines.Functions25.OneWay_Spline($C$56:$C$60,V$56:V$60,$C93)</f>
        <v>4.8377016869311804</v>
      </c>
      <c r="W93" s="42">
        <f>_xll.SRS1Splines.Functions25.OneWay_Spline($C$56:$C$60,W$56:W$60,$C93)</f>
        <v>0.36967460178615702</v>
      </c>
      <c r="X93" s="42">
        <f>_xll.SRS1Splines.Functions25.OneWay_Spline($C$56:$C$60,X$56:X$60,$C93)</f>
        <v>0.51244872107582795</v>
      </c>
      <c r="Y93" s="42">
        <f>_xll.SRS1Splines.Functions25.OneWay_Spline($C$56:$C$60,Y$56:Y$60,$C93)</f>
        <v>2.2369714813246602</v>
      </c>
      <c r="AA93" s="42">
        <f t="shared" si="18"/>
        <v>1.125</v>
      </c>
      <c r="AB93" s="42">
        <f>_xll.SRS1Splines.Functions25.OneWay_Spline($C$56:$C$60,AB$56:AB$60,AA93)</f>
        <v>0.25788137926235499</v>
      </c>
      <c r="AC93" s="42">
        <f>_xll.SRS1Splines.Functions25.OneWay_Spline($C$56:$C$60,AC$56:AC$60,$C93)</f>
        <v>3.70533773926523</v>
      </c>
      <c r="AD93" s="42">
        <f>_xll.SRS1Splines.Functions25.OneWay_Spline($C$56:$C$60,AD$56:AD$60,$C93)</f>
        <v>0.94851958741913001</v>
      </c>
      <c r="AE93" s="42">
        <f>_xll.SRS1Splines.Functions25.OneWay_Spline($C$56:$C$60,AE$56:AE$60,$C93)</f>
        <v>1.9909777836045599</v>
      </c>
      <c r="AF93" s="42">
        <f>_xll.SRS1Splines.Functions25.OneWay_Spline($C$56:$C$60,AF$56:AF$60,$C93)</f>
        <v>1.8541029453478199</v>
      </c>
      <c r="AG93" s="42">
        <f>_xll.SRS1Splines.Functions25.OneWay_Spline($C$56:$C$60,AG$56:AG$60,$C93)</f>
        <v>16.269677515916602</v>
      </c>
      <c r="AH93" s="42">
        <f>_xll.SRS1Splines.Functions25.OneWay_Spline($C$56:$C$60,AH$56:AH$60,$C93)</f>
        <v>6.7746055534399199</v>
      </c>
      <c r="AI93" s="42">
        <f>_xll.SRS1Splines.Functions25.OneWay_Spline($C$56:$C$60,AI$56:AI$60,$C93)</f>
        <v>0.62251026730622705</v>
      </c>
      <c r="AJ93" s="42">
        <f>_xll.SRS1Splines.Functions25.OneWay_Spline($C$56:$C$60,AJ$56:AJ$60,$C93)</f>
        <v>0.69479880015568196</v>
      </c>
      <c r="AK93" s="42">
        <f>_xll.SRS1Splines.Functions25.OneWay_Spline($C$56:$C$60,AK$56:AK$60,$C93)</f>
        <v>13.969564573174701</v>
      </c>
    </row>
    <row r="94" spans="3:37">
      <c r="C94" s="52">
        <f>C93+0.2</f>
        <v>1.325</v>
      </c>
      <c r="D94" s="42">
        <f>_xll.SRS1Splines.Functions25.OneWay_Spline($C$56:$C$60,$D$56:$D$60,C94)</f>
        <v>0.21275751892841299</v>
      </c>
      <c r="E94" s="42">
        <f>_xll.SRS1Splines.Functions25.OneWay_Spline($C$56:$C$60,E$56:E$60,$C94)</f>
        <v>2.9432107999002701</v>
      </c>
      <c r="F94" s="42">
        <f>_xll.SRS1Splines.Functions25.OneWay_Spline($C$56:$C$60,F$56:F$60,$C94)</f>
        <v>0.83308433405450499</v>
      </c>
      <c r="G94" s="42">
        <f>_xll.SRS1Splines.Functions25.OneWay_Spline($C$56:$C$60,G$56:G$60,$C94)</f>
        <v>1.3542571809816599</v>
      </c>
      <c r="H94" s="42">
        <f>_xll.SRS1Splines.Functions25.OneWay_Spline($C$56:$C$60,H$56:H$60,$C94)</f>
        <v>1.4247702469052199</v>
      </c>
      <c r="I94" s="42">
        <f>_xll.SRS1Splines.Functions25.OneWay_Spline($C$56:$C$60,I$56:I$60,$C94)</f>
        <v>12.605442997860401</v>
      </c>
      <c r="J94" s="42">
        <f>_xll.SRS1Splines.Functions25.OneWay_Spline($C$56:$C$60,J$56:J$60,$C94)</f>
        <v>5.78794695215079</v>
      </c>
      <c r="K94" s="42">
        <f>_xll.SRS1Splines.Functions25.OneWay_Spline($C$56:$C$60,K$56:K$60,$C94)</f>
        <v>0.47618512489541998</v>
      </c>
      <c r="L94" s="42">
        <f>_xll.SRS1Splines.Functions25.OneWay_Spline($C$56:$C$60,L$56:L$60,$C94)</f>
        <v>0.60458599287914705</v>
      </c>
      <c r="M94" s="42">
        <f>_xll.SRS1Splines.Functions25.OneWay_Spline($C$56:$C$60,M$56:M$60,$C94)</f>
        <v>8.0383109849863406</v>
      </c>
      <c r="O94" s="42">
        <f t="shared" si="17"/>
        <v>1.325</v>
      </c>
      <c r="P94" s="42">
        <f>_xll.SRS1Splines.Functions25.OneWay_Spline($C$56:$C$60,P$56:P$60,O94)</f>
        <v>0.18680290062889701</v>
      </c>
      <c r="Q94" s="42">
        <f>_xll.SRS1Splines.Functions25.OneWay_Spline($C$56:$C$60,Q$56:Q$60,$C94)</f>
        <v>2.2145183498938699</v>
      </c>
      <c r="R94" s="42">
        <f>_xll.SRS1Splines.Functions25.OneWay_Spline($C$56:$C$60,R$56:R$60,$C94)</f>
        <v>0.80658706400402402</v>
      </c>
      <c r="S94" s="42">
        <f>_xll.SRS1Splines.Functions25.OneWay_Spline($C$56:$C$60,S$56:S$60,$C94)</f>
        <v>0.90499508935584705</v>
      </c>
      <c r="T94" s="42">
        <f>_xll.SRS1Splines.Functions25.OneWay_Spline($C$56:$C$60,T$56:T$60,$C94)</f>
        <v>1.08743453393227</v>
      </c>
      <c r="U94" s="42">
        <f>_xll.SRS1Splines.Functions25.OneWay_Spline($C$56:$C$60,U$56:U$60,$C94)</f>
        <v>8.8391831961666103</v>
      </c>
      <c r="V94" s="42">
        <f>_xll.SRS1Splines.Functions25.OneWay_Spline($C$56:$C$60,V$56:V$60,$C94)</f>
        <v>4.82559933859749</v>
      </c>
      <c r="W94" s="42">
        <f>_xll.SRS1Splines.Functions25.OneWay_Spline($C$56:$C$60,W$56:W$60,$C94)</f>
        <v>0.357147149537967</v>
      </c>
      <c r="X94" s="42">
        <f>_xll.SRS1Splines.Functions25.OneWay_Spline($C$56:$C$60,X$56:X$60,$C94)</f>
        <v>0.504962903202959</v>
      </c>
      <c r="Y94" s="42">
        <f>_xll.SRS1Splines.Functions25.OneWay_Spline($C$56:$C$60,Y$56:Y$60,$C94)</f>
        <v>2.2257238795385299</v>
      </c>
      <c r="AA94" s="42">
        <f t="shared" si="18"/>
        <v>1.325</v>
      </c>
      <c r="AB94" s="42">
        <f>_xll.SRS1Splines.Functions25.OneWay_Spline($C$56:$C$60,AB$56:AB$60,AA94)</f>
        <v>0.238712137227929</v>
      </c>
      <c r="AC94" s="42">
        <f>_xll.SRS1Splines.Functions25.OneWay_Spline($C$56:$C$60,AC$56:AC$60,$C94)</f>
        <v>3.6719032499066699</v>
      </c>
      <c r="AD94" s="42">
        <f>_xll.SRS1Splines.Functions25.OneWay_Spline($C$56:$C$60,AD$56:AD$60,$C94)</f>
        <v>0.90486579419814595</v>
      </c>
      <c r="AE94" s="42">
        <f>_xll.SRS1Splines.Functions25.OneWay_Spline($C$56:$C$60,AE$56:AE$60,$C94)</f>
        <v>1.9359315512628501</v>
      </c>
      <c r="AF94" s="42">
        <f>_xll.SRS1Splines.Functions25.OneWay_Spline($C$56:$C$60,AF$56:AF$60,$C94)</f>
        <v>1.7613203239283901</v>
      </c>
      <c r="AG94" s="42">
        <f>_xll.SRS1Splines.Functions25.OneWay_Spline($C$56:$C$60,AG$56:AG$60,$C94)</f>
        <v>16.371702799554299</v>
      </c>
      <c r="AH94" s="42">
        <f>_xll.SRS1Splines.Functions25.OneWay_Spline($C$56:$C$60,AH$56:AH$60,$C94)</f>
        <v>6.75029456570409</v>
      </c>
      <c r="AI94" s="42">
        <f>_xll.SRS1Splines.Functions25.OneWay_Spline($C$56:$C$60,AI$56:AI$60,$C94)</f>
        <v>0.61958682603275295</v>
      </c>
      <c r="AJ94" s="42">
        <f>_xll.SRS1Splines.Functions25.OneWay_Spline($C$56:$C$60,AJ$56:AJ$60,$C94)</f>
        <v>0.69322243023266295</v>
      </c>
      <c r="AK94" s="42">
        <f>_xll.SRS1Splines.Functions25.OneWay_Spline($C$56:$C$60,AK$56:AK$60,$C94)</f>
        <v>13.8508980904342</v>
      </c>
    </row>
    <row r="95" spans="3:37">
      <c r="C95" s="52">
        <f t="shared" ref="C95:C96" si="20">C94+0.2</f>
        <v>1.5249999999999999</v>
      </c>
      <c r="D95" s="42">
        <f>_xll.SRS1Splines.Functions25.OneWay_Spline($C$56:$C$60,$D$56:$D$60,C95)</f>
        <v>0.19639408127494401</v>
      </c>
      <c r="E95" s="42">
        <f>_xll.SRS1Splines.Functions25.OneWay_Spline($C$56:$C$60,E$56:E$60,$C95)</f>
        <v>2.8930108338754499</v>
      </c>
      <c r="F95" s="42">
        <f>_xll.SRS1Splines.Functions25.OneWay_Spline($C$56:$C$60,F$56:F$60,$C95)</f>
        <v>0.79004660052285203</v>
      </c>
      <c r="G95" s="42">
        <f>_xll.SRS1Splines.Functions25.OneWay_Spline($C$56:$C$60,G$56:G$60,$C95)</f>
        <v>1.26169817719917</v>
      </c>
      <c r="H95" s="42">
        <f>_xll.SRS1Splines.Functions25.OneWay_Spline($C$56:$C$60,H$56:H$60,$C95)</f>
        <v>1.36483429352385</v>
      </c>
      <c r="I95" s="42">
        <f>_xll.SRS1Splines.Functions25.OneWay_Spline($C$56:$C$60,I$56:I$60,$C95)</f>
        <v>12.7246055588425</v>
      </c>
      <c r="J95" s="42">
        <f>_xll.SRS1Splines.Functions25.OneWay_Spline($C$56:$C$60,J$56:J$60,$C95)</f>
        <v>5.7549511291436097</v>
      </c>
      <c r="K95" s="42">
        <f>_xll.SRS1Splines.Functions25.OneWay_Spline($C$56:$C$60,K$56:K$60,$C95)</f>
        <v>0.46165679207242699</v>
      </c>
      <c r="L95" s="42">
        <f>_xll.SRS1Splines.Functions25.OneWay_Spline($C$56:$C$60,L$56:L$60,$C95)</f>
        <v>0.60219294457235195</v>
      </c>
      <c r="M95" s="42">
        <f>_xll.SRS1Splines.Functions25.OneWay_Spline($C$56:$C$60,M$56:M$60,$C95)</f>
        <v>7.9204936158446797</v>
      </c>
      <c r="O95" s="42">
        <f t="shared" si="17"/>
        <v>1.5249999999999999</v>
      </c>
      <c r="P95" s="42">
        <f>_xll.SRS1Splines.Functions25.OneWay_Spline($C$56:$C$60,P$56:P$60,O95)</f>
        <v>0.17234457100511</v>
      </c>
      <c r="Q95" s="42">
        <f>_xll.SRS1Splines.Functions25.OneWay_Spline($C$56:$C$60,Q$56:Q$60,$C95)</f>
        <v>2.1747264421986698</v>
      </c>
      <c r="R95" s="42">
        <f>_xll.SRS1Splines.Functions25.OneWay_Spline($C$56:$C$60,R$56:R$60,$C95)</f>
        <v>0.78351713200319895</v>
      </c>
      <c r="S95" s="42">
        <f>_xll.SRS1Splines.Functions25.OneWay_Spline($C$56:$C$60,S$56:S$60,$C95)</f>
        <v>0.84642497836720698</v>
      </c>
      <c r="T95" s="42">
        <f>_xll.SRS1Splines.Functions25.OneWay_Spline($C$56:$C$60,T$56:T$60,$C95)</f>
        <v>1.05448988112211</v>
      </c>
      <c r="U95" s="42">
        <f>_xll.SRS1Splines.Functions25.OneWay_Spline($C$56:$C$60,U$56:U$60,$C95)</f>
        <v>8.9797563448025794</v>
      </c>
      <c r="V95" s="42">
        <f>_xll.SRS1Splines.Functions25.OneWay_Spline($C$56:$C$60,V$56:V$60,$C95)</f>
        <v>4.8036663334574303</v>
      </c>
      <c r="W95" s="42">
        <f>_xll.SRS1Splines.Functions25.OneWay_Spline($C$56:$C$60,W$56:W$60,$C95)</f>
        <v>0.34514440733158602</v>
      </c>
      <c r="X95" s="42">
        <f>_xll.SRS1Splines.Functions25.OneWay_Spline($C$56:$C$60,X$56:X$60,$C95)</f>
        <v>0.49760616504213401</v>
      </c>
      <c r="Y95" s="42">
        <f>_xll.SRS1Splines.Functions25.OneWay_Spline($C$56:$C$60,Y$56:Y$60,$C95)</f>
        <v>2.2052789998977902</v>
      </c>
      <c r="AA95" s="42">
        <f t="shared" si="18"/>
        <v>1.5249999999999999</v>
      </c>
      <c r="AB95" s="42">
        <f>_xll.SRS1Splines.Functions25.OneWay_Spline($C$56:$C$60,AB$56:AB$60,AA95)</f>
        <v>0.22044359154477799</v>
      </c>
      <c r="AC95" s="42">
        <f>_xll.SRS1Splines.Functions25.OneWay_Spline($C$56:$C$60,AC$56:AC$60,$C95)</f>
        <v>3.6112952255522202</v>
      </c>
      <c r="AD95" s="42">
        <f>_xll.SRS1Splines.Functions25.OneWay_Spline($C$56:$C$60,AD$56:AD$60,$C95)</f>
        <v>0.86370288392123695</v>
      </c>
      <c r="AE95" s="42">
        <f>_xll.SRS1Splines.Functions25.OneWay_Spline($C$56:$C$60,AE$56:AE$60,$C95)</f>
        <v>1.8729582792186601</v>
      </c>
      <c r="AF95" s="42">
        <f>_xll.SRS1Splines.Functions25.OneWay_Spline($C$56:$C$60,AF$56:AF$60,$C95)</f>
        <v>1.67321631892941</v>
      </c>
      <c r="AG95" s="42">
        <f>_xll.SRS1Splines.Functions25.OneWay_Spline($C$56:$C$60,AG$56:AG$60,$C95)</f>
        <v>16.4694547728825</v>
      </c>
      <c r="AH95" s="42">
        <f>_xll.SRS1Splines.Functions25.OneWay_Spline($C$56:$C$60,AH$56:AH$60,$C95)</f>
        <v>6.7062359248297998</v>
      </c>
      <c r="AI95" s="42">
        <f>_xll.SRS1Splines.Functions25.OneWay_Spline($C$56:$C$60,AI$56:AI$60,$C95)</f>
        <v>0.61426699738248702</v>
      </c>
      <c r="AJ95" s="42">
        <f>_xll.SRS1Splines.Functions25.OneWay_Spline($C$56:$C$60,AJ$56:AJ$60,$C95)</f>
        <v>0.69034645428921404</v>
      </c>
      <c r="AK95" s="42">
        <f>_xll.SRS1Splines.Functions25.OneWay_Spline($C$56:$C$60,AK$56:AK$60,$C95)</f>
        <v>13.6357082317916</v>
      </c>
    </row>
    <row r="96" spans="3:37">
      <c r="C96" s="52">
        <f t="shared" si="20"/>
        <v>1.7249999999999999</v>
      </c>
      <c r="D96" s="42">
        <f>_xll.SRS1Splines.Functions25.OneWay_Spline($C$56:$C$60,$D$56:$D$60,C96)</f>
        <v>0.18082896158002201</v>
      </c>
      <c r="E96" s="42">
        <f>_xll.SRS1Splines.Functions25.OneWay_Spline($C$56:$C$60,E$56:E$60,$C96)</f>
        <v>2.8223504251640601</v>
      </c>
      <c r="F96" s="42">
        <f>_xll.SRS1Splines.Functions25.OneWay_Spline($C$56:$C$60,F$56:F$60,$C96)</f>
        <v>0.74915854407372595</v>
      </c>
      <c r="G96" s="42">
        <f>_xll.SRS1Splines.Functions25.OneWay_Spline($C$56:$C$60,G$56:G$60,$C96)</f>
        <v>1.173185468664</v>
      </c>
      <c r="H96" s="42">
        <f>_xll.SRS1Splines.Functions25.OneWay_Spline($C$56:$C$60,H$56:H$60,$C96)</f>
        <v>1.30857546777183</v>
      </c>
      <c r="I96" s="42">
        <f>_xll.SRS1Splines.Functions25.OneWay_Spline($C$56:$C$60,I$56:I$60,$C96)</f>
        <v>12.838558827541201</v>
      </c>
      <c r="J96" s="42">
        <f>_xll.SRS1Splines.Functions25.OneWay_Spline($C$56:$C$60,J$56:J$60,$C96)</f>
        <v>5.70852607346034</v>
      </c>
      <c r="K96" s="42">
        <f>_xll.SRS1Splines.Functions25.OneWay_Spline($C$56:$C$60,K$56:K$60,$C96)</f>
        <v>0.44743551232749501</v>
      </c>
      <c r="L96" s="42">
        <f>_xll.SRS1Splines.Functions25.OneWay_Spline($C$56:$C$60,L$56:L$60,$C96)</f>
        <v>0.59880466061698101</v>
      </c>
      <c r="M96" s="42">
        <f>_xll.SRS1Splines.Functions25.OneWay_Spline($C$56:$C$60,M$56:M$60,$C96)</f>
        <v>7.7545740304741502</v>
      </c>
      <c r="O96" s="42">
        <f t="shared" si="17"/>
        <v>1.7249999999999999</v>
      </c>
      <c r="P96" s="42">
        <f>_xll.SRS1Splines.Functions25.OneWay_Spline($C$56:$C$60,P$56:P$60,O96)</f>
        <v>0.158596008117496</v>
      </c>
      <c r="Q96" s="42">
        <f>_xll.SRS1Splines.Functions25.OneWay_Spline($C$56:$C$60,Q$56:Q$60,$C96)</f>
        <v>2.1187043922628801</v>
      </c>
      <c r="R96" s="42">
        <f>_xll.SRS1Splines.Functions25.OneWay_Spline($C$56:$C$60,R$56:R$60,$C96)</f>
        <v>0.75811654830935804</v>
      </c>
      <c r="S96" s="42">
        <f>_xll.SRS1Splines.Functions25.OneWay_Spline($C$56:$C$60,S$56:S$60,$C96)</f>
        <v>0.79041530938899995</v>
      </c>
      <c r="T96" s="42">
        <f>_xll.SRS1Splines.Functions25.OneWay_Spline($C$56:$C$60,T$56:T$60,$C96)</f>
        <v>1.02389697060122</v>
      </c>
      <c r="U96" s="42">
        <f>_xll.SRS1Splines.Functions25.OneWay_Spline($C$56:$C$60,U$56:U$60,$C96)</f>
        <v>9.1141842191812295</v>
      </c>
      <c r="V96" s="42">
        <f>_xll.SRS1Splines.Functions25.OneWay_Spline($C$56:$C$60,V$56:V$60,$C96)</f>
        <v>4.7728066399529796</v>
      </c>
      <c r="W96" s="42">
        <f>_xll.SRS1Splines.Functions25.OneWay_Spline($C$56:$C$60,W$56:W$60,$C96)</f>
        <v>0.33366637516701297</v>
      </c>
      <c r="X96" s="42">
        <f>_xll.SRS1Splines.Functions25.OneWay_Spline($C$56:$C$60,X$56:X$60,$C96)</f>
        <v>0.49039239515280603</v>
      </c>
      <c r="Y96" s="42">
        <f>_xll.SRS1Splines.Functions25.OneWay_Spline($C$56:$C$60,Y$56:Y$60,$C96)</f>
        <v>2.1764175535822998</v>
      </c>
      <c r="AA96" s="42">
        <f t="shared" si="18"/>
        <v>1.7249999999999999</v>
      </c>
      <c r="AB96" s="42">
        <f>_xll.SRS1Splines.Functions25.OneWay_Spline($C$56:$C$60,AB$56:AB$60,AA96)</f>
        <v>0.203061915042547</v>
      </c>
      <c r="AC96" s="42">
        <f>_xll.SRS1Splines.Functions25.OneWay_Spline($C$56:$C$60,AC$56:AC$60,$C96)</f>
        <v>3.5259964580652499</v>
      </c>
      <c r="AD96" s="42">
        <f>_xll.SRS1Splines.Functions25.OneWay_Spline($C$56:$C$60,AD$56:AD$60,$C96)</f>
        <v>0.82493719407688604</v>
      </c>
      <c r="AE96" s="42">
        <f>_xll.SRS1Splines.Functions25.OneWay_Spline($C$56:$C$60,AE$56:AE$60,$C96)</f>
        <v>1.80295276114644</v>
      </c>
      <c r="AF96" s="42">
        <f>_xll.SRS1Splines.Functions25.OneWay_Spline($C$56:$C$60,AF$56:AF$60,$C96)</f>
        <v>1.5896788900579</v>
      </c>
      <c r="AG96" s="42">
        <f>_xll.SRS1Splines.Functions25.OneWay_Spline($C$56:$C$60,AG$56:AG$60,$C96)</f>
        <v>16.562933435901201</v>
      </c>
      <c r="AH96" s="42">
        <f>_xll.SRS1Splines.Functions25.OneWay_Spline($C$56:$C$60,AH$56:AH$60,$C96)</f>
        <v>6.6442455069677102</v>
      </c>
      <c r="AI96" s="42">
        <f>_xll.SRS1Splines.Functions25.OneWay_Spline($C$56:$C$60,AI$56:AI$60,$C96)</f>
        <v>0.60674798700383104</v>
      </c>
      <c r="AJ96" s="42">
        <f>_xll.SRS1Splines.Functions25.OneWay_Spline($C$56:$C$60,AJ$56:AJ$60,$C96)</f>
        <v>0.68626996092491099</v>
      </c>
      <c r="AK96" s="42">
        <f>_xll.SRS1Splines.Functions25.OneWay_Spline($C$56:$C$60,AK$56:AK$60,$C96)</f>
        <v>13.332730507366</v>
      </c>
    </row>
    <row r="97" spans="3:37">
      <c r="C97" s="42">
        <v>2</v>
      </c>
      <c r="D97" s="42">
        <f>_xll.SRS1Splines.Functions25.OneWay_Spline($C$56:$C$60,$D$56:$D$60,C97)</f>
        <v>0.16070654245080301</v>
      </c>
      <c r="E97" s="42">
        <f>_xll.SRS1Splines.Functions25.OneWay_Spline($C$56:$C$60,E$56:E$60,$C97)</f>
        <v>2.6955501392802899</v>
      </c>
      <c r="F97" s="42">
        <f>_xll.SRS1Splines.Functions25.OneWay_Spline($C$56:$C$60,F$56:F$60,$C97)</f>
        <v>0.69637027683241703</v>
      </c>
      <c r="G97" s="42">
        <f>_xll.SRS1Splines.Functions25.OneWay_Spline($C$56:$C$60,G$56:G$60,$C97)</f>
        <v>1.05808733588666</v>
      </c>
      <c r="H97" s="42">
        <f>_xll.SRS1Splines.Functions25.OneWay_Spline($C$56:$C$60,H$56:H$60,$C97)</f>
        <v>1.23691941289426</v>
      </c>
      <c r="I97" s="42">
        <f>_xll.SRS1Splines.Functions25.OneWay_Spline($C$56:$C$60,I$56:I$60,$C97)</f>
        <v>12.986738774445501</v>
      </c>
      <c r="J97" s="42">
        <f>_xll.SRS1Splines.Functions25.OneWay_Spline($C$56:$C$60,J$56:J$60,$C97)</f>
        <v>5.6252622633069098</v>
      </c>
      <c r="K97" s="42">
        <f>_xll.SRS1Splines.Functions25.OneWay_Spline($C$56:$C$60,K$56:K$60,$C97)</f>
        <v>0.42841593973707598</v>
      </c>
      <c r="L97" s="42">
        <f>_xll.SRS1Splines.Functions25.OneWay_Spline($C$56:$C$60,L$56:L$60,$C97)</f>
        <v>0.59267658761822095</v>
      </c>
      <c r="M97" s="42">
        <f>_xll.SRS1Splines.Functions25.OneWay_Spline($C$56:$C$60,M$56:M$60,$C97)</f>
        <v>7.4566329410163501</v>
      </c>
      <c r="O97" s="42">
        <f t="shared" si="17"/>
        <v>2</v>
      </c>
      <c r="P97" s="42">
        <f>_xll.SRS1Splines.Functions25.OneWay_Spline($C$56:$C$60,P$56:P$60,O97)</f>
        <v>0.14082828328882199</v>
      </c>
      <c r="Q97" s="42">
        <f>_xll.SRS1Splines.Functions25.OneWay_Spline($C$56:$C$60,Q$56:Q$60,$C97)</f>
        <v>2.0181443045229299</v>
      </c>
      <c r="R97" s="42">
        <f>_xll.SRS1Splines.Functions25.OneWay_Spline($C$56:$C$60,R$56:R$60,$C97)</f>
        <v>0.71994612415434001</v>
      </c>
      <c r="S97" s="42">
        <f>_xll.SRS1Splines.Functions25.OneWay_Spline($C$56:$C$60,S$56:S$60,$C97)</f>
        <v>0.71758273626412294</v>
      </c>
      <c r="T97" s="42">
        <f>_xll.SRS1Splines.Functions25.OneWay_Spline($C$56:$C$60,T$56:T$60,$C97)</f>
        <v>0.985409304747486</v>
      </c>
      <c r="U97" s="42">
        <f>_xll.SRS1Splines.Functions25.OneWay_Spline($C$56:$C$60,U$56:U$60,$C97)</f>
        <v>9.2889884658286199</v>
      </c>
      <c r="V97" s="42">
        <f>_xll.SRS1Splines.Functions25.OneWay_Spline($C$56:$C$60,V$56:V$60,$C97)</f>
        <v>4.7174594653824604</v>
      </c>
      <c r="W97" s="42">
        <f>_xll.SRS1Splines.Functions25.OneWay_Spline($C$56:$C$60,W$56:W$60,$C97)</f>
        <v>0.31874083405586801</v>
      </c>
      <c r="X97" s="42">
        <f>_xll.SRS1Splines.Functions25.OneWay_Spline($C$56:$C$60,X$56:X$60,$C97)</f>
        <v>0.48073241402594702</v>
      </c>
      <c r="Y97" s="42">
        <f>_xll.SRS1Splines.Functions25.OneWay_Spline($C$56:$C$60,Y$56:Y$60,$C97)</f>
        <v>2.1244244889699302</v>
      </c>
      <c r="AA97" s="42">
        <f t="shared" si="18"/>
        <v>2</v>
      </c>
      <c r="AB97" s="42">
        <f>_xll.SRS1Splines.Functions25.OneWay_Spline($C$56:$C$60,AB$56:AB$60,AA97)</f>
        <v>0.18058480161278501</v>
      </c>
      <c r="AC97" s="42">
        <f>_xll.SRS1Splines.Functions25.OneWay_Spline($C$56:$C$60,AC$56:AC$60,$C97)</f>
        <v>3.37295597403764</v>
      </c>
      <c r="AD97" s="42">
        <f>_xll.SRS1Splines.Functions25.OneWay_Spline($C$56:$C$60,AD$56:AD$60,$C97)</f>
        <v>0.775376532043898</v>
      </c>
      <c r="AE97" s="42">
        <f>_xll.SRS1Splines.Functions25.OneWay_Spline($C$56:$C$60,AE$56:AE$60,$C97)</f>
        <v>1.69685649366317</v>
      </c>
      <c r="AF97" s="42">
        <f>_xll.SRS1Splines.Functions25.OneWay_Spline($C$56:$C$60,AF$56:AF$60,$C97)</f>
        <v>1.48206547955298</v>
      </c>
      <c r="AG97" s="42">
        <f>_xll.SRS1Splines.Functions25.OneWay_Spline($C$56:$C$60,AG$56:AG$60,$C97)</f>
        <v>16.684489083062399</v>
      </c>
      <c r="AH97" s="42">
        <f>_xll.SRS1Splines.Functions25.OneWay_Spline($C$56:$C$60,AH$56:AH$60,$C97)</f>
        <v>6.5330650612313601</v>
      </c>
      <c r="AI97" s="42">
        <f>_xll.SRS1Splines.Functions25.OneWay_Spline($C$56:$C$60,AI$56:AI$60,$C97)</f>
        <v>0.593180746146037</v>
      </c>
      <c r="AJ97" s="42">
        <f>_xll.SRS1Splines.Functions25.OneWay_Spline($C$56:$C$60,AJ$56:AJ$60,$C97)</f>
        <v>0.67888657993975499</v>
      </c>
      <c r="AK97" s="42">
        <f>_xll.SRS1Splines.Functions25.OneWay_Spline($C$56:$C$60,AK$56:AK$60,$C97)</f>
        <v>12.7888413930628</v>
      </c>
    </row>
    <row r="98" spans="3:37">
      <c r="C98" s="42">
        <f>C97+0.25</f>
        <v>2.25</v>
      </c>
      <c r="D98" s="42">
        <f>_xll.SRS1Splines.Functions25.OneWay_Spline($C$56:$C$60,$D$56:$D$60,C98)</f>
        <v>0.143673402242671</v>
      </c>
      <c r="E98" s="42">
        <f>_xll.SRS1Splines.Functions25.OneWay_Spline($C$56:$C$60,E$56:E$60,$C98)</f>
        <v>2.5545572464436201</v>
      </c>
      <c r="F98" s="42">
        <f>_xll.SRS1Splines.Functions25.OneWay_Spline($C$56:$C$60,F$56:F$60,$C98)</f>
        <v>0.651746853058492</v>
      </c>
      <c r="G98" s="42">
        <f>_xll.SRS1Splines.Functions25.OneWay_Spline($C$56:$C$60,G$56:G$60,$C98)</f>
        <v>0.96009112286558795</v>
      </c>
      <c r="H98" s="42">
        <f>_xll.SRS1Splines.Functions25.OneWay_Spline($C$56:$C$60,H$56:H$60,$C98)</f>
        <v>1.1771763188641899</v>
      </c>
      <c r="I98" s="42">
        <f>_xll.SRS1Splines.Functions25.OneWay_Spline($C$56:$C$60,I$56:I$60,$C98)</f>
        <v>13.1129013219334</v>
      </c>
      <c r="J98" s="42">
        <f>_xll.SRS1Splines.Functions25.OneWay_Spline($C$56:$C$60,J$56:J$60,$C98)</f>
        <v>5.5327415081215001</v>
      </c>
      <c r="K98" s="42">
        <f>_xll.SRS1Splines.Functions25.OneWay_Spline($C$56:$C$60,K$56:K$60,$C98)</f>
        <v>0.41169863145954799</v>
      </c>
      <c r="L98" s="42">
        <f>_xll.SRS1Splines.Functions25.OneWay_Spline($C$56:$C$60,L$56:L$60,$C98)</f>
        <v>0.58579759609644599</v>
      </c>
      <c r="M98" s="42">
        <f>_xll.SRS1Splines.Functions25.OneWay_Spline($C$56:$C$60,M$56:M$60,$C98)</f>
        <v>7.1250743489750104</v>
      </c>
      <c r="O98" s="42">
        <f t="shared" si="17"/>
        <v>2.25</v>
      </c>
      <c r="P98" s="42">
        <f>_xll.SRS1Splines.Functions25.OneWay_Spline($C$56:$C$60,P$56:P$60,O98)</f>
        <v>0.12579365474072199</v>
      </c>
      <c r="Q98" s="42">
        <f>_xll.SRS1Splines.Functions25.OneWay_Spline($C$56:$C$60,Q$56:Q$60,$C98)</f>
        <v>1.90629004445186</v>
      </c>
      <c r="R98" s="42">
        <f>_xll.SRS1Splines.Functions25.OneWay_Spline($C$56:$C$60,R$56:R$60,$C98)</f>
        <v>0.68259091844917497</v>
      </c>
      <c r="S98" s="42">
        <f>_xll.SRS1Splines.Functions25.OneWay_Spline($C$56:$C$60,S$56:S$60,$C98)</f>
        <v>0.65557203132396502</v>
      </c>
      <c r="T98" s="42">
        <f>_xll.SRS1Splines.Functions25.OneWay_Spline($C$56:$C$60,T$56:T$60,$C98)</f>
        <v>0.95373207025061701</v>
      </c>
      <c r="U98" s="42">
        <f>_xll.SRS1Splines.Functions25.OneWay_Spline($C$56:$C$60,U$56:U$60,$C98)</f>
        <v>9.4378193267478494</v>
      </c>
      <c r="V98" s="42">
        <f>_xll.SRS1Splines.Functions25.OneWay_Spline($C$56:$C$60,V$56:V$60,$C98)</f>
        <v>4.6559590082305897</v>
      </c>
      <c r="W98" s="42">
        <f>_xll.SRS1Splines.Functions25.OneWay_Spline($C$56:$C$60,W$56:W$60,$C98)</f>
        <v>0.30603301273080602</v>
      </c>
      <c r="X98" s="42">
        <f>_xll.SRS1Splines.Functions25.OneWay_Spline($C$56:$C$60,X$56:X$60,$C98)</f>
        <v>0.472238337463604</v>
      </c>
      <c r="Y98" s="42">
        <f>_xll.SRS1Splines.Functions25.OneWay_Spline($C$56:$C$60,Y$56:Y$60,$C98)</f>
        <v>2.0663382968797102</v>
      </c>
      <c r="AA98" s="42">
        <f t="shared" si="18"/>
        <v>2.25</v>
      </c>
      <c r="AB98" s="42">
        <f>_xll.SRS1Splines.Functions25.OneWay_Spline($C$56:$C$60,AB$56:AB$60,AA98)</f>
        <v>0.16155314974461901</v>
      </c>
      <c r="AC98" s="42">
        <f>_xll.SRS1Splines.Functions25.OneWay_Spline($C$56:$C$60,AC$56:AC$60,$C98)</f>
        <v>3.2028244484353698</v>
      </c>
      <c r="AD98" s="42">
        <f>_xll.SRS1Splines.Functions25.OneWay_Spline($C$56:$C$60,AD$56:AD$60,$C98)</f>
        <v>0.73389577271143702</v>
      </c>
      <c r="AE98" s="42">
        <f>_xll.SRS1Splines.Functions25.OneWay_Spline($C$56:$C$60,AE$56:AE$60,$C98)</f>
        <v>1.59229344480097</v>
      </c>
      <c r="AF98" s="42">
        <f>_xll.SRS1Splines.Functions25.OneWay_Spline($C$56:$C$60,AF$56:AF$60,$C98)</f>
        <v>1.39129824107926</v>
      </c>
      <c r="AG98" s="42">
        <f>_xll.SRS1Splines.Functions25.OneWay_Spline($C$56:$C$60,AG$56:AG$60,$C98)</f>
        <v>16.787983317118901</v>
      </c>
      <c r="AH98" s="42">
        <f>_xll.SRS1Splines.Functions25.OneWay_Spline($C$56:$C$60,AH$56:AH$60,$C98)</f>
        <v>6.4095240080124203</v>
      </c>
      <c r="AI98" s="42">
        <f>_xll.SRS1Splines.Functions25.OneWay_Spline($C$56:$C$60,AI$56:AI$60,$C98)</f>
        <v>0.57799378617040698</v>
      </c>
      <c r="AJ98" s="42">
        <f>_xll.SRS1Splines.Functions25.OneWay_Spline($C$56:$C$60,AJ$56:AJ$60,$C98)</f>
        <v>0.67058414005946698</v>
      </c>
      <c r="AK98" s="42">
        <f>_xll.SRS1Splines.Functions25.OneWay_Spline($C$56:$C$60,AK$56:AK$60,$C98)</f>
        <v>12.1838104010703</v>
      </c>
    </row>
    <row r="99" spans="3:37">
      <c r="C99" s="42">
        <f t="shared" ref="C99:C117" si="21">C98+0.25</f>
        <v>2.5</v>
      </c>
      <c r="D99" s="42">
        <f>_xll.SRS1Splines.Functions25.OneWay_Spline($C$56:$C$60,$D$56:$D$60,C99)</f>
        <v>0.127813991141811</v>
      </c>
      <c r="E99" s="42">
        <f>_xll.SRS1Splines.Functions25.OneWay_Spline($C$56:$C$60,E$56:E$60,$C99)</f>
        <v>2.39320676064788</v>
      </c>
      <c r="F99" s="42">
        <f>_xll.SRS1Splines.Functions25.OneWay_Spline($C$56:$C$60,F$56:F$60,$C99)</f>
        <v>0.61024422765613995</v>
      </c>
      <c r="G99" s="42">
        <f>_xll.SRS1Splines.Functions25.OneWay_Spline($C$56:$C$60,G$56:G$60,$C99)</f>
        <v>0.86841724616845095</v>
      </c>
      <c r="H99" s="42">
        <f>_xll.SRS1Splines.Functions25.OneWay_Spline($C$56:$C$60,H$56:H$60,$C99)</f>
        <v>1.1222406555908599</v>
      </c>
      <c r="I99" s="42">
        <f>_xll.SRS1Splines.Functions25.OneWay_Spline($C$56:$C$60,I$56:I$60,$C99)</f>
        <v>13.2309243502285</v>
      </c>
      <c r="J99" s="42">
        <f>_xll.SRS1Splines.Functions25.OneWay_Spline($C$56:$C$60,J$56:J$60,$C99)</f>
        <v>5.4269402617611604</v>
      </c>
      <c r="K99" s="42">
        <f>_xll.SRS1Splines.Functions25.OneWay_Spline($C$56:$C$60,K$56:K$60,$C99)</f>
        <v>0.395563856156678</v>
      </c>
      <c r="L99" s="42">
        <f>_xll.SRS1Splines.Functions25.OneWay_Spline($C$56:$C$60,L$56:L$60,$C99)</f>
        <v>0.57784410908346895</v>
      </c>
      <c r="M99" s="42">
        <f>_xll.SRS1Splines.Functions25.OneWay_Spline($C$56:$C$60,M$56:M$60,$C99)</f>
        <v>6.7453062801764103</v>
      </c>
      <c r="O99" s="42">
        <f t="shared" si="17"/>
        <v>2.5</v>
      </c>
      <c r="P99" s="42">
        <f>_xll.SRS1Splines.Functions25.OneWay_Spline($C$56:$C$60,P$56:P$60,O99)</f>
        <v>0.111799069269063</v>
      </c>
      <c r="Q99" s="42">
        <f>_xll.SRS1Splines.Functions25.OneWay_Spline($C$56:$C$60,Q$56:Q$60,$C99)</f>
        <v>1.77823719631869</v>
      </c>
      <c r="R99" s="42">
        <f>_xll.SRS1Splines.Functions25.OneWay_Spline($C$56:$C$60,R$56:R$60,$C99)</f>
        <v>0.64332357224921399</v>
      </c>
      <c r="S99" s="42">
        <f>_xll.SRS1Splines.Functions25.OneWay_Spline($C$56:$C$60,S$56:S$60,$C99)</f>
        <v>0.59756201702510703</v>
      </c>
      <c r="T99" s="42">
        <f>_xll.SRS1Splines.Functions25.OneWay_Spline($C$56:$C$60,T$56:T$60,$C99)</f>
        <v>0.92492042991935697</v>
      </c>
      <c r="U99" s="42">
        <f>_xll.SRS1Splines.Functions25.OneWay_Spline($C$56:$C$60,U$56:U$60,$C99)</f>
        <v>9.57704819664003</v>
      </c>
      <c r="V99" s="42">
        <f>_xll.SRS1Splines.Functions25.OneWay_Spline($C$56:$C$60,V$56:V$60,$C99)</f>
        <v>4.5856307342626703</v>
      </c>
      <c r="W99" s="42">
        <f>_xll.SRS1Splines.Functions25.OneWay_Spline($C$56:$C$60,W$56:W$60,$C99)</f>
        <v>0.29414505084607101</v>
      </c>
      <c r="X99" s="42">
        <f>_xll.SRS1Splines.Functions25.OneWay_Spline($C$56:$C$60,X$56:X$60,$C99)</f>
        <v>0.464046314494243</v>
      </c>
      <c r="Y99" s="42">
        <f>_xll.SRS1Splines.Functions25.OneWay_Spline($C$56:$C$60,Y$56:Y$60,$C99)</f>
        <v>1.9995232162773999</v>
      </c>
      <c r="AA99" s="42">
        <f t="shared" si="18"/>
        <v>2.5</v>
      </c>
      <c r="AB99" s="42">
        <f>_xll.SRS1Splines.Functions25.OneWay_Spline($C$56:$C$60,AB$56:AB$60,AA99)</f>
        <v>0.143828913014559</v>
      </c>
      <c r="AC99" s="42">
        <f>_xll.SRS1Splines.Functions25.OneWay_Spline($C$56:$C$60,AC$56:AC$60,$C99)</f>
        <v>3.0081763249770601</v>
      </c>
      <c r="AD99" s="42">
        <f>_xll.SRS1Splines.Functions25.OneWay_Spline($C$56:$C$60,AD$56:AD$60,$C99)</f>
        <v>0.69563015998569599</v>
      </c>
      <c r="AE99" s="42">
        <f>_xll.SRS1Splines.Functions25.OneWay_Spline($C$56:$C$60,AE$56:AE$60,$C99)</f>
        <v>1.48181067881673</v>
      </c>
      <c r="AF99" s="42">
        <f>_xll.SRS1Splines.Functions25.OneWay_Spline($C$56:$C$60,AF$56:AF$60,$C99)</f>
        <v>1.3070316745827599</v>
      </c>
      <c r="AG99" s="42">
        <f>_xll.SRS1Splines.Functions25.OneWay_Spline($C$56:$C$60,AG$56:AG$60,$C99)</f>
        <v>16.884800503817001</v>
      </c>
      <c r="AH99" s="42">
        <f>_xll.SRS1Splines.Functions25.OneWay_Spline($C$56:$C$60,AH$56:AH$60,$C99)</f>
        <v>6.2682497892596603</v>
      </c>
      <c r="AI99" s="42">
        <f>_xll.SRS1Splines.Functions25.OneWay_Spline($C$56:$C$60,AI$56:AI$60,$C99)</f>
        <v>0.56048758986205105</v>
      </c>
      <c r="AJ99" s="42">
        <f>_xll.SRS1Splines.Functions25.OneWay_Spline($C$56:$C$60,AJ$56:AJ$60,$C99)</f>
        <v>0.66096713573014199</v>
      </c>
      <c r="AK99" s="42">
        <f>_xll.SRS1Splines.Functions25.OneWay_Spline($C$56:$C$60,AK$56:AK$60,$C99)</f>
        <v>11.4910893440754</v>
      </c>
    </row>
    <row r="100" spans="3:37">
      <c r="C100" s="42">
        <f t="shared" si="21"/>
        <v>2.75</v>
      </c>
      <c r="D100" s="42">
        <f>_xll.SRS1Splines.Functions25.OneWay_Spline($C$56:$C$60,$D$56:$D$60,C100)</f>
        <v>0.113102915112722</v>
      </c>
      <c r="E100" s="42">
        <f>_xll.SRS1Splines.Functions25.OneWay_Spline($C$56:$C$60,E$56:E$60,$C100)</f>
        <v>2.2155027676650398</v>
      </c>
      <c r="F100" s="42">
        <f>_xll.SRS1Splines.Functions25.OneWay_Spline($C$56:$C$60,F$56:F$60,$C100)</f>
        <v>0.57178030680815894</v>
      </c>
      <c r="G100" s="42">
        <f>_xll.SRS1Splines.Functions25.OneWay_Spline($C$56:$C$60,G$56:G$60,$C100)</f>
        <v>0.78306570579525503</v>
      </c>
      <c r="H100" s="42">
        <f>_xll.SRS1Splines.Functions25.OneWay_Spline($C$56:$C$60,H$56:H$60,$C100)</f>
        <v>1.07178894681077</v>
      </c>
      <c r="I100" s="42">
        <f>_xll.SRS1Splines.Functions25.OneWay_Spline($C$56:$C$60,I$56:I$60,$C100)</f>
        <v>13.3408078593308</v>
      </c>
      <c r="J100" s="42">
        <f>_xll.SRS1Splines.Functions25.OneWay_Spline($C$56:$C$60,J$56:J$60,$C100)</f>
        <v>5.3105146224608699</v>
      </c>
      <c r="K100" s="42">
        <f>_xll.SRS1Splines.Functions25.OneWay_Spline($C$56:$C$60,K$56:K$60,$C100)</f>
        <v>0.38004704918715299</v>
      </c>
      <c r="L100" s="42">
        <f>_xll.SRS1Splines.Functions25.OneWay_Spline($C$56:$C$60,L$56:L$60,$C100)</f>
        <v>0.56898183699642801</v>
      </c>
      <c r="M100" s="42">
        <f>_xll.SRS1Splines.Functions25.OneWay_Spline($C$56:$C$60,M$56:M$60,$C100)</f>
        <v>6.3266219194827098</v>
      </c>
      <c r="O100" s="42">
        <f t="shared" si="17"/>
        <v>2.75</v>
      </c>
      <c r="P100" s="42">
        <f>_xll.SRS1Splines.Functions25.OneWay_Spline($C$56:$C$60,P$56:P$60,O100)</f>
        <v>9.8820744994937398E-2</v>
      </c>
      <c r="Q100" s="42">
        <f>_xll.SRS1Splines.Functions25.OneWay_Spline($C$56:$C$60,Q$56:Q$60,$C100)</f>
        <v>1.63714472880924</v>
      </c>
      <c r="R100" s="42">
        <f>_xll.SRS1Splines.Functions25.OneWay_Spline($C$56:$C$60,R$56:R$60,$C100)</f>
        <v>0.60274046582188801</v>
      </c>
      <c r="S100" s="42">
        <f>_xll.SRS1Splines.Functions25.OneWay_Spline($C$56:$C$60,S$56:S$60,$C100)</f>
        <v>0.54355269336754997</v>
      </c>
      <c r="T100" s="42">
        <f>_xll.SRS1Splines.Functions25.OneWay_Spline($C$56:$C$60,T$56:T$60,$C100)</f>
        <v>0.89869541714633405</v>
      </c>
      <c r="U100" s="42">
        <f>_xll.SRS1Splines.Functions25.OneWay_Spline($C$56:$C$60,U$56:U$60,$C100)</f>
        <v>9.7066750755051601</v>
      </c>
      <c r="V100" s="42">
        <f>_xll.SRS1Splines.Functions25.OneWay_Spline($C$56:$C$60,V$56:V$60,$C100)</f>
        <v>4.5082402068418999</v>
      </c>
      <c r="W100" s="42">
        <f>_xll.SRS1Splines.Functions25.OneWay_Spline($C$56:$C$60,W$56:W$60,$C100)</f>
        <v>0.28307694840166198</v>
      </c>
      <c r="X100" s="42">
        <f>_xll.SRS1Splines.Functions25.OneWay_Spline($C$56:$C$60,X$56:X$60,$C100)</f>
        <v>0.45618347121054198</v>
      </c>
      <c r="Y100" s="42">
        <f>_xll.SRS1Splines.Functions25.OneWay_Spline($C$56:$C$60,Y$56:Y$60,$C100)</f>
        <v>1.9255040736861699</v>
      </c>
      <c r="AA100" s="42">
        <f t="shared" si="18"/>
        <v>2.75</v>
      </c>
      <c r="AB100" s="42">
        <f>_xll.SRS1Splines.Functions25.OneWay_Spline($C$56:$C$60,AB$56:AB$60,AA100)</f>
        <v>0.12738508523050601</v>
      </c>
      <c r="AC100" s="42">
        <f>_xll.SRS1Splines.Functions25.OneWay_Spline($C$56:$C$60,AC$56:AC$60,$C100)</f>
        <v>2.7938608065208399</v>
      </c>
      <c r="AD100" s="42">
        <f>_xll.SRS1Splines.Functions25.OneWay_Spline($C$56:$C$60,AD$56:AD$60,$C100)</f>
        <v>0.66039675927386299</v>
      </c>
      <c r="AE100" s="42">
        <f>_xll.SRS1Splines.Functions25.OneWay_Spline($C$56:$C$60,AE$56:AE$60,$C100)</f>
        <v>1.3671558396059</v>
      </c>
      <c r="AF100" s="42">
        <f>_xll.SRS1Splines.Functions25.OneWay_Spline($C$56:$C$60,AF$56:AF$60,$C100)</f>
        <v>1.2290469513662701</v>
      </c>
      <c r="AG100" s="42">
        <f>_xll.SRS1Splines.Functions25.OneWay_Spline($C$56:$C$60,AG$56:AG$60,$C100)</f>
        <v>16.974940643156501</v>
      </c>
      <c r="AH100" s="42">
        <f>_xll.SRS1Splines.Functions25.OneWay_Spline($C$56:$C$60,AH$56:AH$60,$C100)</f>
        <v>6.11278903807984</v>
      </c>
      <c r="AI100" s="42">
        <f>_xll.SRS1Splines.Functions25.OneWay_Spline($C$56:$C$60,AI$56:AI$60,$C100)</f>
        <v>0.54104732450299797</v>
      </c>
      <c r="AJ100" s="42">
        <f>_xll.SRS1Splines.Functions25.OneWay_Spline($C$56:$C$60,AJ$56:AJ$60,$C100)</f>
        <v>0.65022909937282902</v>
      </c>
      <c r="AK100" s="42">
        <f>_xll.SRS1Splines.Functions25.OneWay_Spline($C$56:$C$60,AK$56:AK$60,$C100)</f>
        <v>10.7277397652792</v>
      </c>
    </row>
    <row r="101" spans="3:37">
      <c r="C101" s="42">
        <f t="shared" si="21"/>
        <v>3</v>
      </c>
      <c r="D101" s="42">
        <f>_xll.SRS1Splines.Functions25.OneWay_Spline($C$56:$C$60,$D$56:$D$60,C101)</f>
        <v>9.9514780119901405E-2</v>
      </c>
      <c r="E101" s="42">
        <f>_xll.SRS1Splines.Functions25.OneWay_Spline($C$56:$C$60,E$56:E$60,$C101)</f>
        <v>2.0254493532670601</v>
      </c>
      <c r="F101" s="42">
        <f>_xll.SRS1Splines.Functions25.OneWay_Spline($C$56:$C$60,F$56:F$60,$C101)</f>
        <v>0.53627299669735196</v>
      </c>
      <c r="G101" s="42">
        <f>_xll.SRS1Splines.Functions25.OneWay_Spline($C$56:$C$60,G$56:G$60,$C101)</f>
        <v>0.70403650174599997</v>
      </c>
      <c r="H101" s="42">
        <f>_xll.SRS1Splines.Functions25.OneWay_Spline($C$56:$C$60,H$56:H$60,$C101)</f>
        <v>1.02549771626044</v>
      </c>
      <c r="I101" s="42">
        <f>_xll.SRS1Splines.Functions25.OneWay_Spline($C$56:$C$60,I$56:I$60,$C101)</f>
        <v>13.442551849240401</v>
      </c>
      <c r="J101" s="42">
        <f>_xll.SRS1Splines.Functions25.OneWay_Spline($C$56:$C$60,J$56:J$60,$C101)</f>
        <v>5.1861206884556097</v>
      </c>
      <c r="K101" s="42">
        <f>_xll.SRS1Splines.Functions25.OneWay_Spline($C$56:$C$60,K$56:K$60,$C101)</f>
        <v>0.36518364590965702</v>
      </c>
      <c r="L101" s="42">
        <f>_xll.SRS1Splines.Functions25.OneWay_Spline($C$56:$C$60,L$56:L$60,$C101)</f>
        <v>0.55937649025245995</v>
      </c>
      <c r="M101" s="42">
        <f>_xll.SRS1Splines.Functions25.OneWay_Spline($C$56:$C$60,M$56:M$60,$C101)</f>
        <v>5.8783144517560997</v>
      </c>
      <c r="O101" s="42">
        <f t="shared" si="17"/>
        <v>3</v>
      </c>
      <c r="P101" s="42">
        <f>_xll.SRS1Splines.Functions25.OneWay_Spline($C$56:$C$60,P$56:P$60,O101)</f>
        <v>8.6834900039439902E-2</v>
      </c>
      <c r="Q101" s="42">
        <f>_xll.SRS1Splines.Functions25.OneWay_Spline($C$56:$C$60,Q$56:Q$60,$C101)</f>
        <v>1.4861716106093099</v>
      </c>
      <c r="R101" s="42">
        <f>_xll.SRS1Splines.Functions25.OneWay_Spline($C$56:$C$60,R$56:R$60,$C101)</f>
        <v>0.56143797943462403</v>
      </c>
      <c r="S101" s="42">
        <f>_xll.SRS1Splines.Functions25.OneWay_Spline($C$56:$C$60,S$56:S$60,$C101)</f>
        <v>0.493544060351294</v>
      </c>
      <c r="T101" s="42">
        <f>_xll.SRS1Splines.Functions25.OneWay_Spline($C$56:$C$60,T$56:T$60,$C101)</f>
        <v>0.87477806532417202</v>
      </c>
      <c r="U101" s="42">
        <f>_xll.SRS1Splines.Functions25.OneWay_Spline($C$56:$C$60,U$56:U$60,$C101)</f>
        <v>9.8266999633432501</v>
      </c>
      <c r="V101" s="42">
        <f>_xll.SRS1Splines.Functions25.OneWay_Spline($C$56:$C$60,V$56:V$60,$C101)</f>
        <v>4.4255529893314902</v>
      </c>
      <c r="W101" s="42">
        <f>_xll.SRS1Splines.Functions25.OneWay_Spline($C$56:$C$60,W$56:W$60,$C101)</f>
        <v>0.27282870539757897</v>
      </c>
      <c r="X101" s="42">
        <f>_xll.SRS1Splines.Functions25.OneWay_Spline($C$56:$C$60,X$56:X$60,$C101)</f>
        <v>0.44867693370518202</v>
      </c>
      <c r="Y101" s="42">
        <f>_xll.SRS1Splines.Functions25.OneWay_Spline($C$56:$C$60,Y$56:Y$60,$C101)</f>
        <v>1.8458056956291899</v>
      </c>
      <c r="AA101" s="42">
        <f t="shared" si="18"/>
        <v>3</v>
      </c>
      <c r="AB101" s="42">
        <f>_xll.SRS1Splines.Functions25.OneWay_Spline($C$56:$C$60,AB$56:AB$60,AA101)</f>
        <v>0.11219466020036301</v>
      </c>
      <c r="AC101" s="42">
        <f>_xll.SRS1Splines.Functions25.OneWay_Spline($C$56:$C$60,AC$56:AC$60,$C101)</f>
        <v>2.5647270959248001</v>
      </c>
      <c r="AD101" s="42">
        <f>_xll.SRS1Splines.Functions25.OneWay_Spline($C$56:$C$60,AD$56:AD$60,$C101)</f>
        <v>0.62801263598312795</v>
      </c>
      <c r="AE101" s="42">
        <f>_xll.SRS1Splines.Functions25.OneWay_Spline($C$56:$C$60,AE$56:AE$60,$C101)</f>
        <v>1.2500765710639099</v>
      </c>
      <c r="AF101" s="42">
        <f>_xll.SRS1Splines.Functions25.OneWay_Spline($C$56:$C$60,AF$56:AF$60,$C101)</f>
        <v>1.15712524273254</v>
      </c>
      <c r="AG101" s="42">
        <f>_xll.SRS1Splines.Functions25.OneWay_Spline($C$56:$C$60,AG$56:AG$60,$C101)</f>
        <v>17.0584037351375</v>
      </c>
      <c r="AH101" s="42">
        <f>_xll.SRS1Splines.Functions25.OneWay_Spline($C$56:$C$60,AH$56:AH$60,$C101)</f>
        <v>5.9466883875797398</v>
      </c>
      <c r="AI101" s="42">
        <f>_xll.SRS1Splines.Functions25.OneWay_Spline($C$56:$C$60,AI$56:AI$60,$C101)</f>
        <v>0.52005815737527905</v>
      </c>
      <c r="AJ101" s="42">
        <f>_xll.SRS1Splines.Functions25.OneWay_Spline($C$56:$C$60,AJ$56:AJ$60,$C101)</f>
        <v>0.63856356340858</v>
      </c>
      <c r="AK101" s="42">
        <f>_xll.SRS1Splines.Functions25.OneWay_Spline($C$56:$C$60,AK$56:AK$60,$C101)</f>
        <v>9.9108232078830092</v>
      </c>
    </row>
    <row r="102" spans="3:37">
      <c r="C102" s="42">
        <f t="shared" si="21"/>
        <v>3.25</v>
      </c>
      <c r="D102" s="42">
        <f>_xll.SRS1Splines.Functions25.OneWay_Spline($C$56:$C$60,$D$56:$D$60,C102)</f>
        <v>8.7024192127847594E-2</v>
      </c>
      <c r="E102" s="42">
        <f>_xll.SRS1Splines.Functions25.OneWay_Spline($C$56:$C$60,E$56:E$60,$C102)</f>
        <v>1.82705060322589</v>
      </c>
      <c r="F102" s="42">
        <f>_xll.SRS1Splines.Functions25.OneWay_Spline($C$56:$C$60,F$56:F$60,$C102)</f>
        <v>0.50364020350651795</v>
      </c>
      <c r="G102" s="42">
        <f>_xll.SRS1Splines.Functions25.OneWay_Spline($C$56:$C$60,G$56:G$60,$C102)</f>
        <v>0.63132963402068498</v>
      </c>
      <c r="H102" s="42">
        <f>_xll.SRS1Splines.Functions25.OneWay_Spline($C$56:$C$60,H$56:H$60,$C102)</f>
        <v>0.98304348767636895</v>
      </c>
      <c r="I102" s="42">
        <f>_xll.SRS1Splines.Functions25.OneWay_Spline($C$56:$C$60,I$56:I$60,$C102)</f>
        <v>13.5361563199572</v>
      </c>
      <c r="J102" s="42">
        <f>_xll.SRS1Splines.Functions25.OneWay_Spline($C$56:$C$60,J$56:J$60,$C102)</f>
        <v>5.0564145579803803</v>
      </c>
      <c r="K102" s="42">
        <f>_xll.SRS1Splines.Functions25.OneWay_Spline($C$56:$C$60,K$56:K$60,$C102)</f>
        <v>0.35100908168287698</v>
      </c>
      <c r="L102" s="42">
        <f>_xll.SRS1Splines.Functions25.OneWay_Spline($C$56:$C$60,L$56:L$60,$C102)</f>
        <v>0.54919377926870305</v>
      </c>
      <c r="M102" s="42">
        <f>_xll.SRS1Splines.Functions25.OneWay_Spline($C$56:$C$60,M$56:M$60,$C102)</f>
        <v>5.40967706185877</v>
      </c>
      <c r="O102" s="42">
        <f t="shared" si="17"/>
        <v>3.25</v>
      </c>
      <c r="P102" s="42">
        <f>_xll.SRS1Splines.Functions25.OneWay_Spline($C$56:$C$60,P$56:P$60,O102)</f>
        <v>7.5817752523663601E-2</v>
      </c>
      <c r="Q102" s="42">
        <f>_xll.SRS1Splines.Functions25.OneWay_Spline($C$56:$C$60,Q$56:Q$60,$C102)</f>
        <v>1.32847681040471</v>
      </c>
      <c r="R102" s="42">
        <f>_xll.SRS1Splines.Functions25.OneWay_Spline($C$56:$C$60,R$56:R$60,$C102)</f>
        <v>0.520012493354852</v>
      </c>
      <c r="S102" s="42">
        <f>_xll.SRS1Splines.Functions25.OneWay_Spline($C$56:$C$60,S$56:S$60,$C102)</f>
        <v>0.44753611797633802</v>
      </c>
      <c r="T102" s="42">
        <f>_xll.SRS1Splines.Functions25.OneWay_Spline($C$56:$C$60,T$56:T$60,$C102)</f>
        <v>0.85288940784549805</v>
      </c>
      <c r="U102" s="42">
        <f>_xll.SRS1Splines.Functions25.OneWay_Spline($C$56:$C$60,U$56:U$60,$C102)</f>
        <v>9.9371228601542896</v>
      </c>
      <c r="V102" s="42">
        <f>_xll.SRS1Splines.Functions25.OneWay_Spline($C$56:$C$60,V$56:V$60,$C102)</f>
        <v>4.3393346450946604</v>
      </c>
      <c r="W102" s="42">
        <f>_xll.SRS1Splines.Functions25.OneWay_Spline($C$56:$C$60,W$56:W$60,$C102)</f>
        <v>0.263400321833824</v>
      </c>
      <c r="X102" s="42">
        <f>_xll.SRS1Splines.Functions25.OneWay_Spline($C$56:$C$60,X$56:X$60,$C102)</f>
        <v>0.44155382807084098</v>
      </c>
      <c r="Y102" s="42">
        <f>_xll.SRS1Splines.Functions25.OneWay_Spline($C$56:$C$60,Y$56:Y$60,$C102)</f>
        <v>1.7619529086296399</v>
      </c>
      <c r="AA102" s="42">
        <f t="shared" si="18"/>
        <v>3.25</v>
      </c>
      <c r="AB102" s="42">
        <f>_xll.SRS1Splines.Functions25.OneWay_Spline($C$56:$C$60,AB$56:AB$60,AA102)</f>
        <v>9.8230631732031504E-2</v>
      </c>
      <c r="AC102" s="42">
        <f>_xll.SRS1Splines.Functions25.OneWay_Spline($C$56:$C$60,AC$56:AC$60,$C102)</f>
        <v>2.3256243960470799</v>
      </c>
      <c r="AD102" s="42">
        <f>_xll.SRS1Splines.Functions25.OneWay_Spline($C$56:$C$60,AD$56:AD$60,$C102)</f>
        <v>0.59829485552067996</v>
      </c>
      <c r="AE102" s="42">
        <f>_xll.SRS1Splines.Functions25.OneWay_Spline($C$56:$C$60,AE$56:AE$60,$C102)</f>
        <v>1.1323205170861901</v>
      </c>
      <c r="AF102" s="42">
        <f>_xll.SRS1Splines.Functions25.OneWay_Spline($C$56:$C$60,AF$56:AF$60,$C102)</f>
        <v>1.09104771998437</v>
      </c>
      <c r="AG102" s="42">
        <f>_xll.SRS1Splines.Functions25.OneWay_Spline($C$56:$C$60,AG$56:AG$60,$C102)</f>
        <v>17.1351897797601</v>
      </c>
      <c r="AH102" s="42">
        <f>_xll.SRS1Splines.Functions25.OneWay_Spline($C$56:$C$60,AH$56:AH$60,$C102)</f>
        <v>5.7734944708661002</v>
      </c>
      <c r="AI102" s="42">
        <f>_xll.SRS1Splines.Functions25.OneWay_Spline($C$56:$C$60,AI$56:AI$60,$C102)</f>
        <v>0.49790525576092398</v>
      </c>
      <c r="AJ102" s="42">
        <f>_xll.SRS1Splines.Functions25.OneWay_Spline($C$56:$C$60,AJ$56:AJ$60,$C102)</f>
        <v>0.62616406025844495</v>
      </c>
      <c r="AK102" s="42">
        <f>_xll.SRS1Splines.Functions25.OneWay_Spline($C$56:$C$60,AK$56:AK$60,$C102)</f>
        <v>9.0574012150878893</v>
      </c>
    </row>
    <row r="103" spans="3:37">
      <c r="C103" s="42">
        <f t="shared" si="21"/>
        <v>3.5</v>
      </c>
      <c r="D103" s="42">
        <f>_xll.SRS1Splines.Functions25.OneWay_Spline($C$56:$C$60,$D$56:$D$60,C103)</f>
        <v>7.5605757101058102E-2</v>
      </c>
      <c r="E103" s="42">
        <f>_xll.SRS1Splines.Functions25.OneWay_Spline($C$56:$C$60,E$56:E$60,$C103)</f>
        <v>1.62431060331352</v>
      </c>
      <c r="F103" s="42">
        <f>_xll.SRS1Splines.Functions25.OneWay_Spline($C$56:$C$60,F$56:F$60,$C103)</f>
        <v>0.47379983341845799</v>
      </c>
      <c r="G103" s="42">
        <f>_xll.SRS1Splines.Functions25.OneWay_Spline($C$56:$C$60,G$56:G$60,$C103)</f>
        <v>0.56494510261930997</v>
      </c>
      <c r="H103" s="42">
        <f>_xll.SRS1Splines.Functions25.OneWay_Spline($C$56:$C$60,H$56:H$60,$C103)</f>
        <v>0.94410278479508403</v>
      </c>
      <c r="I103" s="42">
        <f>_xll.SRS1Splines.Functions25.OneWay_Spline($C$56:$C$60,I$56:I$60,$C103)</f>
        <v>13.621621271481199</v>
      </c>
      <c r="J103" s="42">
        <f>_xll.SRS1Splines.Functions25.OneWay_Spline($C$56:$C$60,J$56:J$60,$C103)</f>
        <v>4.9240523292701601</v>
      </c>
      <c r="K103" s="42">
        <f>_xll.SRS1Splines.Functions25.OneWay_Spline($C$56:$C$60,K$56:K$60,$C103)</f>
        <v>0.33755879186549897</v>
      </c>
      <c r="L103" s="42">
        <f>_xll.SRS1Splines.Functions25.OneWay_Spline($C$56:$C$60,L$56:L$60,$C103)</f>
        <v>0.53859941446229498</v>
      </c>
      <c r="M103" s="42">
        <f>_xll.SRS1Splines.Functions25.OneWay_Spline($C$56:$C$60,M$56:M$60,$C103)</f>
        <v>4.9300029346529</v>
      </c>
      <c r="O103" s="42">
        <f t="shared" si="17"/>
        <v>3.5</v>
      </c>
      <c r="P103" s="42">
        <f>_xll.SRS1Splines.Functions25.OneWay_Spline($C$56:$C$60,P$56:P$60,O103)</f>
        <v>6.5745520568701907E-2</v>
      </c>
      <c r="Q103" s="42">
        <f>_xll.SRS1Splines.Functions25.OneWay_Spline($C$56:$C$60,Q$56:Q$60,$C103)</f>
        <v>1.16721929688126</v>
      </c>
      <c r="R103" s="42">
        <f>_xll.SRS1Splines.Functions25.OneWay_Spline($C$56:$C$60,R$56:R$60,$C103)</f>
        <v>0.47906038784999899</v>
      </c>
      <c r="S103" s="42">
        <f>_xll.SRS1Splines.Functions25.OneWay_Spline($C$56:$C$60,S$56:S$60,$C103)</f>
        <v>0.40552886624268197</v>
      </c>
      <c r="T103" s="42">
        <f>_xll.SRS1Splines.Functions25.OneWay_Spline($C$56:$C$60,T$56:T$60,$C103)</f>
        <v>0.83275047810293801</v>
      </c>
      <c r="U103" s="42">
        <f>_xll.SRS1Splines.Functions25.OneWay_Spline($C$56:$C$60,U$56:U$60,$C103)</f>
        <v>10.0379437659383</v>
      </c>
      <c r="V103" s="42">
        <f>_xll.SRS1Splines.Functions25.OneWay_Spline($C$56:$C$60,V$56:V$60,$C103)</f>
        <v>4.2513507374946196</v>
      </c>
      <c r="W103" s="42">
        <f>_xll.SRS1Splines.Functions25.OneWay_Spline($C$56:$C$60,W$56:W$60,$C103)</f>
        <v>0.25479179771039501</v>
      </c>
      <c r="X103" s="42">
        <f>_xll.SRS1Splines.Functions25.OneWay_Spline($C$56:$C$60,X$56:X$60,$C103)</f>
        <v>0.43484128040019798</v>
      </c>
      <c r="Y103" s="42">
        <f>_xll.SRS1Splines.Functions25.OneWay_Spline($C$56:$C$60,Y$56:Y$60,$C103)</f>
        <v>1.6754705392107001</v>
      </c>
      <c r="AA103" s="42">
        <f t="shared" si="18"/>
        <v>3.5</v>
      </c>
      <c r="AB103" s="42">
        <f>_xll.SRS1Splines.Functions25.OneWay_Spline($C$56:$C$60,AB$56:AB$60,AA103)</f>
        <v>8.54659936334142E-2</v>
      </c>
      <c r="AC103" s="42">
        <f>_xll.SRS1Splines.Functions25.OneWay_Spline($C$56:$C$60,AC$56:AC$60,$C103)</f>
        <v>2.0814019097457801</v>
      </c>
      <c r="AD103" s="42">
        <f>_xll.SRS1Splines.Functions25.OneWay_Spline($C$56:$C$60,AD$56:AD$60,$C103)</f>
        <v>0.57106048329370895</v>
      </c>
      <c r="AE103" s="42">
        <f>_xll.SRS1Splines.Functions25.OneWay_Spline($C$56:$C$60,AE$56:AE$60,$C103)</f>
        <v>1.0156353215681599</v>
      </c>
      <c r="AF103" s="42">
        <f>_xll.SRS1Splines.Functions25.OneWay_Spline($C$56:$C$60,AF$56:AF$60,$C103)</f>
        <v>1.03059555442453</v>
      </c>
      <c r="AG103" s="42">
        <f>_xll.SRS1Splines.Functions25.OneWay_Spline($C$56:$C$60,AG$56:AG$60,$C103)</f>
        <v>17.205298777024201</v>
      </c>
      <c r="AH103" s="42">
        <f>_xll.SRS1Splines.Functions25.OneWay_Spline($C$56:$C$60,AH$56:AH$60,$C103)</f>
        <v>5.5967539210457096</v>
      </c>
      <c r="AI103" s="42">
        <f>_xll.SRS1Splines.Functions25.OneWay_Spline($C$56:$C$60,AI$56:AI$60,$C103)</f>
        <v>0.47497378694196002</v>
      </c>
      <c r="AJ103" s="42">
        <f>_xll.SRS1Splines.Functions25.OneWay_Spline($C$56:$C$60,AJ$56:AJ$60,$C103)</f>
        <v>0.61322412234347401</v>
      </c>
      <c r="AK103" s="42">
        <f>_xll.SRS1Splines.Functions25.OneWay_Spline($C$56:$C$60,AK$56:AK$60,$C103)</f>
        <v>8.1845353300950894</v>
      </c>
    </row>
    <row r="104" spans="3:37">
      <c r="C104" s="42">
        <f t="shared" si="21"/>
        <v>3.75</v>
      </c>
      <c r="D104" s="42">
        <f>_xll.SRS1Splines.Functions25.OneWay_Spline($C$56:$C$60,$D$56:$D$60,C104)</f>
        <v>6.5234081004030803E-2</v>
      </c>
      <c r="E104" s="42">
        <f>_xll.SRS1Splines.Functions25.OneWay_Spline($C$56:$C$60,E$56:E$60,$C104)</f>
        <v>1.4212334393018899</v>
      </c>
      <c r="F104" s="42">
        <f>_xll.SRS1Splines.Functions25.OneWay_Spline($C$56:$C$60,F$56:F$60,$C104)</f>
        <v>0.446669792615974</v>
      </c>
      <c r="G104" s="42">
        <f>_xll.SRS1Splines.Functions25.OneWay_Spline($C$56:$C$60,G$56:G$60,$C104)</f>
        <v>0.50488290754187504</v>
      </c>
      <c r="H104" s="42">
        <f>_xll.SRS1Splines.Functions25.OneWay_Spline($C$56:$C$60,H$56:H$60,$C104)</f>
        <v>0.90835213135309201</v>
      </c>
      <c r="I104" s="42">
        <f>_xll.SRS1Splines.Functions25.OneWay_Spline($C$56:$C$60,I$56:I$60,$C104)</f>
        <v>13.698946703812499</v>
      </c>
      <c r="J104" s="42">
        <f>_xll.SRS1Splines.Functions25.OneWay_Spline($C$56:$C$60,J$56:J$60,$C104)</f>
        <v>4.7916901005599399</v>
      </c>
      <c r="K104" s="42">
        <f>_xll.SRS1Splines.Functions25.OneWay_Spline($C$56:$C$60,K$56:K$60,$C104)</f>
        <v>0.32486821181620901</v>
      </c>
      <c r="L104" s="42">
        <f>_xll.SRS1Splines.Functions25.OneWay_Spline($C$56:$C$60,L$56:L$60,$C104)</f>
        <v>0.52775910625037303</v>
      </c>
      <c r="M104" s="42">
        <f>_xll.SRS1Splines.Functions25.OneWay_Spline($C$56:$C$60,M$56:M$60,$C104)</f>
        <v>4.4485852550006699</v>
      </c>
      <c r="O104" s="42">
        <f t="shared" si="17"/>
        <v>3.75</v>
      </c>
      <c r="P104" s="42">
        <f>_xll.SRS1Splines.Functions25.OneWay_Spline($C$56:$C$60,P$56:P$60,O104)</f>
        <v>5.6594422295648303E-2</v>
      </c>
      <c r="Q104" s="42">
        <f>_xll.SRS1Splines.Functions25.OneWay_Spline($C$56:$C$60,Q$56:Q$60,$C104)</f>
        <v>1.00555803872475</v>
      </c>
      <c r="R104" s="42">
        <f>_xll.SRS1Splines.Functions25.OneWay_Spline($C$56:$C$60,R$56:R$60,$C104)</f>
        <v>0.43917804318749498</v>
      </c>
      <c r="S104" s="42">
        <f>_xll.SRS1Splines.Functions25.OneWay_Spline($C$56:$C$60,S$56:S$60,$C104)</f>
        <v>0.36752230515032702</v>
      </c>
      <c r="T104" s="42">
        <f>_xll.SRS1Splines.Functions25.OneWay_Spline($C$56:$C$60,T$56:T$60,$C104)</f>
        <v>0.81408230948911597</v>
      </c>
      <c r="U104" s="42">
        <f>_xll.SRS1Splines.Functions25.OneWay_Spline($C$56:$C$60,U$56:U$60,$C104)</f>
        <v>10.129162680695201</v>
      </c>
      <c r="V104" s="42">
        <f>_xll.SRS1Splines.Functions25.OneWay_Spline($C$56:$C$60,V$56:V$60,$C104)</f>
        <v>4.1633668298945796</v>
      </c>
      <c r="W104" s="42">
        <f>_xll.SRS1Splines.Functions25.OneWay_Spline($C$56:$C$60,W$56:W$60,$C104)</f>
        <v>0.24700313302729199</v>
      </c>
      <c r="X104" s="42">
        <f>_xll.SRS1Splines.Functions25.OneWay_Spline($C$56:$C$60,X$56:X$60,$C104)</f>
        <v>0.42856641678593099</v>
      </c>
      <c r="Y104" s="42">
        <f>_xll.SRS1Splines.Functions25.OneWay_Spline($C$56:$C$60,Y$56:Y$60,$C104)</f>
        <v>1.58788341389553</v>
      </c>
      <c r="AA104" s="42">
        <f t="shared" si="18"/>
        <v>3.75</v>
      </c>
      <c r="AB104" s="42">
        <f>_xll.SRS1Splines.Functions25.OneWay_Spline($C$56:$C$60,AB$56:AB$60,AA104)</f>
        <v>7.3873739712413303E-2</v>
      </c>
      <c r="AC104" s="42">
        <f>_xll.SRS1Splines.Functions25.OneWay_Spline($C$56:$C$60,AC$56:AC$60,$C104)</f>
        <v>1.8369088398790201</v>
      </c>
      <c r="AD104" s="42">
        <f>_xll.SRS1Splines.Functions25.OneWay_Spline($C$56:$C$60,AD$56:AD$60,$C104)</f>
        <v>0.54612658470940301</v>
      </c>
      <c r="AE104" s="42">
        <f>_xll.SRS1Splines.Functions25.OneWay_Spline($C$56:$C$60,AE$56:AE$60,$C104)</f>
        <v>0.90176862840527805</v>
      </c>
      <c r="AF104" s="42">
        <f>_xll.SRS1Splines.Functions25.OneWay_Spline($C$56:$C$60,AF$56:AF$60,$C104)</f>
        <v>0.975549917355785</v>
      </c>
      <c r="AG104" s="42">
        <f>_xll.SRS1Splines.Functions25.OneWay_Spline($C$56:$C$60,AG$56:AG$60,$C104)</f>
        <v>17.2687307269298</v>
      </c>
      <c r="AH104" s="42">
        <f>_xll.SRS1Splines.Functions25.OneWay_Spline($C$56:$C$60,AH$56:AH$60,$C104)</f>
        <v>5.42001337122531</v>
      </c>
      <c r="AI104" s="42">
        <f>_xll.SRS1Splines.Functions25.OneWay_Spline($C$56:$C$60,AI$56:AI$60,$C104)</f>
        <v>0.45164891820042002</v>
      </c>
      <c r="AJ104" s="42">
        <f>_xll.SRS1Splines.Functions25.OneWay_Spline($C$56:$C$60,AJ$56:AJ$60,$C104)</f>
        <v>0.59993728208471797</v>
      </c>
      <c r="AK104" s="42">
        <f>_xll.SRS1Splines.Functions25.OneWay_Spline($C$56:$C$60,AK$56:AK$60,$C104)</f>
        <v>7.3092870961058001</v>
      </c>
    </row>
    <row r="105" spans="3:37">
      <c r="C105" s="42">
        <f t="shared" si="21"/>
        <v>4</v>
      </c>
      <c r="D105" s="42">
        <f>_xll.SRS1Splines.Functions25.OneWay_Spline($C$56:$C$60,$D$56:$D$60,C105)</f>
        <v>5.5883769801263597E-2</v>
      </c>
      <c r="E105" s="42">
        <f>_xll.SRS1Splines.Functions25.OneWay_Spline($C$56:$C$60,E$56:E$60,$C105)</f>
        <v>1.22182319696296</v>
      </c>
      <c r="F105" s="42">
        <f>_xll.SRS1Splines.Functions25.OneWay_Spline($C$56:$C$60,F$56:F$60,$C105)</f>
        <v>0.422167987281865</v>
      </c>
      <c r="G105" s="42">
        <f>_xll.SRS1Splines.Functions25.OneWay_Spline($C$56:$C$60,G$56:G$60,$C105)</f>
        <v>0.45114304878838202</v>
      </c>
      <c r="H105" s="42">
        <f>_xll.SRS1Splines.Functions25.OneWay_Spline($C$56:$C$60,H$56:H$60,$C105)</f>
        <v>0.87546805108690495</v>
      </c>
      <c r="I105" s="42">
        <f>_xll.SRS1Splines.Functions25.OneWay_Spline($C$56:$C$60,I$56:I$60,$C105)</f>
        <v>13.768132616951</v>
      </c>
      <c r="J105" s="42">
        <f>_xll.SRS1Splines.Functions25.OneWay_Spline($C$56:$C$60,J$56:J$60,$C105)</f>
        <v>4.6619839700847097</v>
      </c>
      <c r="K105" s="42">
        <f>_xll.SRS1Splines.Functions25.OneWay_Spline($C$56:$C$60,K$56:K$60,$C105)</f>
        <v>0.31297277689369302</v>
      </c>
      <c r="L105" s="42">
        <f>_xll.SRS1Splines.Functions25.OneWay_Spline($C$56:$C$60,L$56:L$60,$C105)</f>
        <v>0.51683856505007597</v>
      </c>
      <c r="M105" s="42">
        <f>_xll.SRS1Splines.Functions25.OneWay_Spline($C$56:$C$60,M$56:M$60,$C105)</f>
        <v>3.9747172077642698</v>
      </c>
      <c r="O105" s="42">
        <f t="shared" si="17"/>
        <v>4</v>
      </c>
      <c r="P105" s="42">
        <f>_xll.SRS1Splines.Functions25.OneWay_Spline($C$56:$C$60,P$56:P$60,O105)</f>
        <v>4.8340675825596403E-2</v>
      </c>
      <c r="Q105" s="42">
        <f>_xll.SRS1Splines.Functions25.OneWay_Spline($C$56:$C$60,Q$56:Q$60,$C105)</f>
        <v>0.84665200462100698</v>
      </c>
      <c r="R105" s="42">
        <f>_xll.SRS1Splines.Functions25.OneWay_Spline($C$56:$C$60,R$56:R$60,$C105)</f>
        <v>0.400961839634768</v>
      </c>
      <c r="S105" s="42">
        <f>_xll.SRS1Splines.Functions25.OneWay_Spline($C$56:$C$60,S$56:S$60,$C105)</f>
        <v>0.333516434699272</v>
      </c>
      <c r="T105" s="42">
        <f>_xll.SRS1Splines.Functions25.OneWay_Spline($C$56:$C$60,T$56:T$60,$C105)</f>
        <v>0.79660593539666003</v>
      </c>
      <c r="U105" s="42">
        <f>_xll.SRS1Splines.Functions25.OneWay_Spline($C$56:$C$60,U$56:U$60,$C105)</f>
        <v>10.210779604425101</v>
      </c>
      <c r="V105" s="42">
        <f>_xll.SRS1Splines.Functions25.OneWay_Spline($C$56:$C$60,V$56:V$60,$C105)</f>
        <v>4.0771484856577498</v>
      </c>
      <c r="W105" s="42">
        <f>_xll.SRS1Splines.Functions25.OneWay_Spline($C$56:$C$60,W$56:W$60,$C105)</f>
        <v>0.240034327784516</v>
      </c>
      <c r="X105" s="42">
        <f>_xll.SRS1Splines.Functions25.OneWay_Spline($C$56:$C$60,X$56:X$60,$C105)</f>
        <v>0.42275636332072097</v>
      </c>
      <c r="Y105" s="42">
        <f>_xll.SRS1Splines.Functions25.OneWay_Spline($C$56:$C$60,Y$56:Y$60,$C105)</f>
        <v>1.5007163592073101</v>
      </c>
      <c r="AA105" s="42">
        <f t="shared" si="18"/>
        <v>4</v>
      </c>
      <c r="AB105" s="42">
        <f>_xll.SRS1Splines.Functions25.OneWay_Spline($C$56:$C$60,AB$56:AB$60,AA105)</f>
        <v>6.3426863776930895E-2</v>
      </c>
      <c r="AC105" s="42">
        <f>_xll.SRS1Splines.Functions25.OneWay_Spline($C$56:$C$60,AC$56:AC$60,$C105)</f>
        <v>1.5969943893049201</v>
      </c>
      <c r="AD105" s="42">
        <f>_xll.SRS1Splines.Functions25.OneWay_Spline($C$56:$C$60,AD$56:AD$60,$C105)</f>
        <v>0.52331022517495296</v>
      </c>
      <c r="AE105" s="42">
        <f>_xll.SRS1Splines.Functions25.OneWay_Spline($C$56:$C$60,AE$56:AE$60,$C105)</f>
        <v>0.792468081492961</v>
      </c>
      <c r="AF105" s="42">
        <f>_xll.SRS1Splines.Functions25.OneWay_Spline($C$56:$C$60,AF$56:AF$60,$C105)</f>
        <v>0.92569198008091902</v>
      </c>
      <c r="AG105" s="42">
        <f>_xll.SRS1Splines.Functions25.OneWay_Spline($C$56:$C$60,AG$56:AG$60,$C105)</f>
        <v>17.325485629476901</v>
      </c>
      <c r="AH105" s="42">
        <f>_xll.SRS1Splines.Functions25.OneWay_Spline($C$56:$C$60,AH$56:AH$60,$C105)</f>
        <v>5.2468194545116704</v>
      </c>
      <c r="AI105" s="42">
        <f>_xll.SRS1Splines.Functions25.OneWay_Spline($C$56:$C$60,AI$56:AI$60,$C105)</f>
        <v>0.42831581681833097</v>
      </c>
      <c r="AJ105" s="42">
        <f>_xll.SRS1Splines.Functions25.OneWay_Spline($C$56:$C$60,AJ$56:AJ$60,$C105)</f>
        <v>0.58649707190322597</v>
      </c>
      <c r="AK105" s="42">
        <f>_xll.SRS1Splines.Functions25.OneWay_Spline($C$56:$C$60,AK$56:AK$60,$C105)</f>
        <v>6.4487180563212201</v>
      </c>
    </row>
    <row r="106" spans="3:37">
      <c r="C106" s="42">
        <f t="shared" si="21"/>
        <v>4.25</v>
      </c>
      <c r="D106" s="42">
        <f>_xll.SRS1Splines.Functions25.OneWay_Spline($C$56:$C$60,$D$56:$D$60,C106)</f>
        <v>4.7529429457254302E-2</v>
      </c>
      <c r="E106" s="42">
        <f>_xll.SRS1Splines.Functions25.OneWay_Spline($C$56:$C$60,E$56:E$60,$C106)</f>
        <v>1.0300839620687099</v>
      </c>
      <c r="F106" s="42">
        <f>_xll.SRS1Splines.Functions25.OneWay_Spline($C$56:$C$60,F$56:F$60,$C106)</f>
        <v>0.400212323598933</v>
      </c>
      <c r="G106" s="42">
        <f>_xll.SRS1Splines.Functions25.OneWay_Spline($C$56:$C$60,G$56:G$60,$C106)</f>
        <v>0.40372552635882902</v>
      </c>
      <c r="H106" s="42">
        <f>_xll.SRS1Splines.Functions25.OneWay_Spline($C$56:$C$60,H$56:H$60,$C106)</f>
        <v>0.84512706773303703</v>
      </c>
      <c r="I106" s="42">
        <f>_xll.SRS1Splines.Functions25.OneWay_Spline($C$56:$C$60,I$56:I$60,$C106)</f>
        <v>13.8291790108968</v>
      </c>
      <c r="J106" s="42">
        <f>_xll.SRS1Splines.Functions25.OneWay_Spline($C$56:$C$60,J$56:J$60,$C106)</f>
        <v>4.5375900360794503</v>
      </c>
      <c r="K106" s="42">
        <f>_xll.SRS1Splines.Functions25.OneWay_Spline($C$56:$C$60,K$56:K$60,$C106)</f>
        <v>0.301907922456637</v>
      </c>
      <c r="L106" s="42">
        <f>_xll.SRS1Splines.Functions25.OneWay_Spline($C$56:$C$60,L$56:L$60,$C106)</f>
        <v>0.50600350127854099</v>
      </c>
      <c r="M106" s="42">
        <f>_xll.SRS1Splines.Functions25.OneWay_Spline($C$56:$C$60,M$56:M$60,$C106)</f>
        <v>3.5176919778058799</v>
      </c>
      <c r="O106" s="42">
        <f t="shared" si="17"/>
        <v>4.25</v>
      </c>
      <c r="P106" s="42">
        <f>_xll.SRS1Splines.Functions25.OneWay_Spline($C$56:$C$60,P$56:P$60,O106)</f>
        <v>4.0960499279639503E-2</v>
      </c>
      <c r="Q106" s="42">
        <f>_xll.SRS1Splines.Functions25.OneWay_Spline($C$56:$C$60,Q$56:Q$60,$C106)</f>
        <v>0.69366016325583202</v>
      </c>
      <c r="R106" s="42">
        <f>_xll.SRS1Splines.Functions25.OneWay_Spline($C$56:$C$60,R$56:R$60,$C106)</f>
        <v>0.36500815745924697</v>
      </c>
      <c r="S106" s="42">
        <f>_xll.SRS1Splines.Functions25.OneWay_Spline($C$56:$C$60,S$56:S$60,$C106)</f>
        <v>0.30351125488951802</v>
      </c>
      <c r="T106" s="42">
        <f>_xll.SRS1Splines.Functions25.OneWay_Spline($C$56:$C$60,T$56:T$60,$C106)</f>
        <v>0.78004238921819402</v>
      </c>
      <c r="U106" s="42">
        <f>_xll.SRS1Splines.Functions25.OneWay_Spline($C$56:$C$60,U$56:U$60,$C106)</f>
        <v>10.282794537128</v>
      </c>
      <c r="V106" s="42">
        <f>_xll.SRS1Splines.Functions25.OneWay_Spline($C$56:$C$60,V$56:V$60,$C106)</f>
        <v>3.9944612681473401</v>
      </c>
      <c r="W106" s="42">
        <f>_xll.SRS1Splines.Functions25.OneWay_Spline($C$56:$C$60,W$56:W$60,$C106)</f>
        <v>0.23388538198206699</v>
      </c>
      <c r="X106" s="42">
        <f>_xll.SRS1Splines.Functions25.OneWay_Spline($C$56:$C$60,X$56:X$60,$C106)</f>
        <v>0.417438246097245</v>
      </c>
      <c r="Y106" s="42">
        <f>_xll.SRS1Splines.Functions25.OneWay_Spline($C$56:$C$60,Y$56:Y$60,$C106)</f>
        <v>1.41549420166922</v>
      </c>
      <c r="AA106" s="42">
        <f t="shared" si="18"/>
        <v>4.25</v>
      </c>
      <c r="AB106" s="42">
        <f>_xll.SRS1Splines.Functions25.OneWay_Spline($C$56:$C$60,AB$56:AB$60,AA106)</f>
        <v>5.40983596348691E-2</v>
      </c>
      <c r="AC106" s="42">
        <f>_xll.SRS1Splines.Functions25.OneWay_Spline($C$56:$C$60,AC$56:AC$60,$C106)</f>
        <v>1.3665077608815901</v>
      </c>
      <c r="AD106" s="42">
        <f>_xll.SRS1Splines.Functions25.OneWay_Spline($C$56:$C$60,AD$56:AD$60,$C106)</f>
        <v>0.50242847009754699</v>
      </c>
      <c r="AE106" s="42">
        <f>_xll.SRS1Splines.Functions25.OneWay_Spline($C$56:$C$60,AE$56:AE$60,$C106)</f>
        <v>0.68948132472664603</v>
      </c>
      <c r="AF106" s="42">
        <f>_xll.SRS1Splines.Functions25.OneWay_Spline($C$56:$C$60,AF$56:AF$60,$C106)</f>
        <v>0.88080291390270404</v>
      </c>
      <c r="AG106" s="42">
        <f>_xll.SRS1Splines.Functions25.OneWay_Spline($C$56:$C$60,AG$56:AG$60,$C106)</f>
        <v>17.375563484665498</v>
      </c>
      <c r="AH106" s="42">
        <f>_xll.SRS1Splines.Functions25.OneWay_Spline($C$56:$C$60,AH$56:AH$60,$C106)</f>
        <v>5.0807188040115703</v>
      </c>
      <c r="AI106" s="42">
        <f>_xll.SRS1Splines.Functions25.OneWay_Spline($C$56:$C$60,AI$56:AI$60,$C106)</f>
        <v>0.40535965007772301</v>
      </c>
      <c r="AJ106" s="42">
        <f>_xll.SRS1Splines.Functions25.OneWay_Spline($C$56:$C$60,AJ$56:AJ$60,$C106)</f>
        <v>0.57309702422004904</v>
      </c>
      <c r="AK106" s="42">
        <f>_xll.SRS1Splines.Functions25.OneWay_Spline($C$56:$C$60,AK$56:AK$60,$C106)</f>
        <v>5.6198897539425303</v>
      </c>
    </row>
    <row r="107" spans="3:37">
      <c r="C107" s="42">
        <f t="shared" si="21"/>
        <v>4.5</v>
      </c>
      <c r="D107" s="42">
        <f>_xll.SRS1Splines.Functions25.OneWay_Spline($C$56:$C$60,$D$56:$D$60,C107)</f>
        <v>4.0145665936500798E-2</v>
      </c>
      <c r="E107" s="42">
        <f>_xll.SRS1Splines.Functions25.OneWay_Spline($C$56:$C$60,E$56:E$60,$C107)</f>
        <v>0.85001982039109403</v>
      </c>
      <c r="F107" s="42">
        <f>_xll.SRS1Splines.Functions25.OneWay_Spline($C$56:$C$60,F$56:F$60,$C107)</f>
        <v>0.38072070774997802</v>
      </c>
      <c r="G107" s="42">
        <f>_xll.SRS1Splines.Functions25.OneWay_Spline($C$56:$C$60,G$56:G$60,$C107)</f>
        <v>0.362630340253215</v>
      </c>
      <c r="H107" s="42">
        <f>_xll.SRS1Splines.Functions25.OneWay_Spline($C$56:$C$60,H$56:H$60,$C107)</f>
        <v>0.81700570502799896</v>
      </c>
      <c r="I107" s="42">
        <f>_xll.SRS1Splines.Functions25.OneWay_Spline($C$56:$C$60,I$56:I$60,$C107)</f>
        <v>13.882085885649699</v>
      </c>
      <c r="J107" s="42">
        <f>_xll.SRS1Splines.Functions25.OneWay_Spline($C$56:$C$60,J$56:J$60,$C107)</f>
        <v>4.4211643967791598</v>
      </c>
      <c r="K107" s="42">
        <f>_xll.SRS1Splines.Functions25.OneWay_Spline($C$56:$C$60,K$56:K$60,$C107)</f>
        <v>0.29170908386372801</v>
      </c>
      <c r="L107" s="42">
        <f>_xll.SRS1Splines.Functions25.OneWay_Spline($C$56:$C$60,L$56:L$60,$C107)</f>
        <v>0.49541962535290501</v>
      </c>
      <c r="M107" s="42">
        <f>_xll.SRS1Splines.Functions25.OneWay_Spline($C$56:$C$60,M$56:M$60,$C107)</f>
        <v>3.08680274998768</v>
      </c>
      <c r="O107" s="42">
        <f t="shared" si="17"/>
        <v>4.5</v>
      </c>
      <c r="P107" s="42">
        <f>_xll.SRS1Splines.Functions25.OneWay_Spline($C$56:$C$60,P$56:P$60,O107)</f>
        <v>3.4430110778871197E-2</v>
      </c>
      <c r="Q107" s="42">
        <f>_xll.SRS1Splines.Functions25.OneWay_Spline($C$56:$C$60,Q$56:Q$60,$C107)</f>
        <v>0.54974148331503603</v>
      </c>
      <c r="R107" s="42">
        <f>_xll.SRS1Splines.Functions25.OneWay_Spline($C$56:$C$60,R$56:R$60,$C107)</f>
        <v>0.33191337692835898</v>
      </c>
      <c r="S107" s="42">
        <f>_xll.SRS1Splines.Functions25.OneWay_Spline($C$56:$C$60,S$56:S$60,$C107)</f>
        <v>0.27750676572106497</v>
      </c>
      <c r="T107" s="42">
        <f>_xll.SRS1Splines.Functions25.OneWay_Spline($C$56:$C$60,T$56:T$60,$C107)</f>
        <v>0.76411270434634504</v>
      </c>
      <c r="U107" s="42">
        <f>_xll.SRS1Splines.Functions25.OneWay_Spline($C$56:$C$60,U$56:U$60,$C107)</f>
        <v>10.3452074788038</v>
      </c>
      <c r="V107" s="42">
        <f>_xll.SRS1Splines.Functions25.OneWay_Spline($C$56:$C$60,V$56:V$60,$C107)</f>
        <v>3.9170707407265701</v>
      </c>
      <c r="W107" s="42">
        <f>_xll.SRS1Splines.Functions25.OneWay_Spline($C$56:$C$60,W$56:W$60,$C107)</f>
        <v>0.22855629561994401</v>
      </c>
      <c r="X107" s="42">
        <f>_xll.SRS1Splines.Functions25.OneWay_Spline($C$56:$C$60,X$56:X$60,$C107)</f>
        <v>0.41263919120818299</v>
      </c>
      <c r="Y107" s="42">
        <f>_xll.SRS1Splines.Functions25.OneWay_Spline($C$56:$C$60,Y$56:Y$60,$C107)</f>
        <v>1.3337417678044201</v>
      </c>
      <c r="AA107" s="42">
        <f t="shared" si="18"/>
        <v>4.5</v>
      </c>
      <c r="AB107" s="42">
        <f>_xll.SRS1Splines.Functions25.OneWay_Spline($C$56:$C$60,AB$56:AB$60,AA107)</f>
        <v>4.5861221094130399E-2</v>
      </c>
      <c r="AC107" s="42">
        <f>_xll.SRS1Splines.Functions25.OneWay_Spline($C$56:$C$60,AC$56:AC$60,$C107)</f>
        <v>1.15029815746715</v>
      </c>
      <c r="AD107" s="42">
        <f>_xll.SRS1Splines.Functions25.OneWay_Spline($C$56:$C$60,AD$56:AD$60,$C107)</f>
        <v>0.48329838488437499</v>
      </c>
      <c r="AE107" s="42">
        <f>_xll.SRS1Splines.Functions25.OneWay_Spline($C$56:$C$60,AE$56:AE$60,$C107)</f>
        <v>0.59455600200176795</v>
      </c>
      <c r="AF107" s="42">
        <f>_xll.SRS1Splines.Functions25.OneWay_Spline($C$56:$C$60,AF$56:AF$60,$C107)</f>
        <v>0.84066389012391696</v>
      </c>
      <c r="AG107" s="42">
        <f>_xll.SRS1Splines.Functions25.OneWay_Spline($C$56:$C$60,AG$56:AG$60,$C107)</f>
        <v>17.418964292495701</v>
      </c>
      <c r="AH107" s="42">
        <f>_xll.SRS1Splines.Functions25.OneWay_Spline($C$56:$C$60,AH$56:AH$60,$C107)</f>
        <v>4.92525805283175</v>
      </c>
      <c r="AI107" s="42">
        <f>_xll.SRS1Splines.Functions25.OneWay_Spline($C$56:$C$60,AI$56:AI$60,$C107)</f>
        <v>0.383165585260627</v>
      </c>
      <c r="AJ107" s="42">
        <f>_xll.SRS1Splines.Functions25.OneWay_Spline($C$56:$C$60,AJ$56:AJ$60,$C107)</f>
        <v>0.55993067145623798</v>
      </c>
      <c r="AK107" s="42">
        <f>_xll.SRS1Splines.Functions25.OneWay_Spline($C$56:$C$60,AK$56:AK$60,$C107)</f>
        <v>4.8398637321709401</v>
      </c>
    </row>
    <row r="108" spans="3:37">
      <c r="C108" s="42">
        <f t="shared" si="21"/>
        <v>4.75</v>
      </c>
      <c r="D108" s="42">
        <f>_xll.SRS1Splines.Functions25.OneWay_Spline($C$56:$C$60,$D$56:$D$60,C108)</f>
        <v>3.3707085203500901E-2</v>
      </c>
      <c r="E108" s="42">
        <f>_xll.SRS1Splines.Functions25.OneWay_Spline($C$56:$C$60,E$56:E$60,$C108)</f>
        <v>0.685634857702072</v>
      </c>
      <c r="F108" s="42">
        <f>_xll.SRS1Splines.Functions25.OneWay_Spline($C$56:$C$60,F$56:F$60,$C108)</f>
        <v>0.36361104591780002</v>
      </c>
      <c r="G108" s="42">
        <f>_xll.SRS1Splines.Functions25.OneWay_Spline($C$56:$C$60,G$56:G$60,$C108)</f>
        <v>0.327857490471543</v>
      </c>
      <c r="H108" s="42">
        <f>_xll.SRS1Splines.Functions25.OneWay_Spline($C$56:$C$60,H$56:H$60,$C108)</f>
        <v>0.79078048670830503</v>
      </c>
      <c r="I108" s="42">
        <f>_xll.SRS1Splines.Functions25.OneWay_Spline($C$56:$C$60,I$56:I$60,$C108)</f>
        <v>13.9268532412099</v>
      </c>
      <c r="J108" s="42">
        <f>_xll.SRS1Splines.Functions25.OneWay_Spline($C$56:$C$60,J$56:J$60,$C108)</f>
        <v>4.3153631504188201</v>
      </c>
      <c r="K108" s="42">
        <f>_xll.SRS1Splines.Functions25.OneWay_Spline($C$56:$C$60,K$56:K$60,$C108)</f>
        <v>0.28241169647365</v>
      </c>
      <c r="L108" s="42">
        <f>_xll.SRS1Splines.Functions25.OneWay_Spline($C$56:$C$60,L$56:L$60,$C108)</f>
        <v>0.48525264769030602</v>
      </c>
      <c r="M108" s="42">
        <f>_xll.SRS1Splines.Functions25.OneWay_Spline($C$56:$C$60,M$56:M$60,$C108)</f>
        <v>2.69134270917186</v>
      </c>
      <c r="O108" s="42">
        <f t="shared" si="17"/>
        <v>4.75</v>
      </c>
      <c r="P108" s="42">
        <f>_xll.SRS1Splines.Functions25.OneWay_Spline($C$56:$C$60,P$56:P$60,O108)</f>
        <v>2.8725728444384899E-2</v>
      </c>
      <c r="Q108" s="42">
        <f>_xll.SRS1Splines.Functions25.OneWay_Spline($C$56:$C$60,Q$56:Q$60,$C108)</f>
        <v>0.41805493348442702</v>
      </c>
      <c r="R108" s="42">
        <f>_xll.SRS1Splines.Functions25.OneWay_Spline($C$56:$C$60,R$56:R$60,$C108)</f>
        <v>0.302273878309535</v>
      </c>
      <c r="S108" s="42">
        <f>_xll.SRS1Splines.Functions25.OneWay_Spline($C$56:$C$60,S$56:S$60,$C108)</f>
        <v>0.25550296719391202</v>
      </c>
      <c r="T108" s="42">
        <f>_xll.SRS1Splines.Functions25.OneWay_Spline($C$56:$C$60,T$56:T$60,$C108)</f>
        <v>0.74853791417373805</v>
      </c>
      <c r="U108" s="42">
        <f>_xll.SRS1Splines.Functions25.OneWay_Spline($C$56:$C$60,U$56:U$60,$C108)</f>
        <v>10.398018429452501</v>
      </c>
      <c r="V108" s="42">
        <f>_xll.SRS1Splines.Functions25.OneWay_Spline($C$56:$C$60,V$56:V$60,$C108)</f>
        <v>3.8467424667586401</v>
      </c>
      <c r="W108" s="42">
        <f>_xll.SRS1Splines.Functions25.OneWay_Spline($C$56:$C$60,W$56:W$60,$C108)</f>
        <v>0.224047068698148</v>
      </c>
      <c r="X108" s="42">
        <f>_xll.SRS1Splines.Functions25.OneWay_Spline($C$56:$C$60,X$56:X$60,$C108)</f>
        <v>0.408386324746214</v>
      </c>
      <c r="Y108" s="42">
        <f>_xll.SRS1Splines.Functions25.OneWay_Spline($C$56:$C$60,Y$56:Y$60,$C108)</f>
        <v>1.2569838841361001</v>
      </c>
      <c r="AA108" s="42">
        <f t="shared" si="18"/>
        <v>4.75</v>
      </c>
      <c r="AB108" s="42">
        <f>_xll.SRS1Splines.Functions25.OneWay_Spline($C$56:$C$60,AB$56:AB$60,AA108)</f>
        <v>3.8688441962616699E-2</v>
      </c>
      <c r="AC108" s="42">
        <f>_xll.SRS1Splines.Functions25.OneWay_Spline($C$56:$C$60,AC$56:AC$60,$C108)</f>
        <v>0.95321478191971898</v>
      </c>
      <c r="AD108" s="42">
        <f>_xll.SRS1Splines.Functions25.OneWay_Spline($C$56:$C$60,AD$56:AD$60,$C108)</f>
        <v>0.46573703494262603</v>
      </c>
      <c r="AE108" s="42">
        <f>_xll.SRS1Splines.Functions25.OneWay_Spline($C$56:$C$60,AE$56:AE$60,$C108)</f>
        <v>0.509439757213758</v>
      </c>
      <c r="AF108" s="42">
        <f>_xll.SRS1Splines.Functions25.OneWay_Spline($C$56:$C$60,AF$56:AF$60,$C108)</f>
        <v>0.80505608004733398</v>
      </c>
      <c r="AG108" s="42">
        <f>_xll.SRS1Splines.Functions25.OneWay_Spline($C$56:$C$60,AG$56:AG$60,$C108)</f>
        <v>17.4556880529673</v>
      </c>
      <c r="AH108" s="42">
        <f>_xll.SRS1Splines.Functions25.OneWay_Spline($C$56:$C$60,AH$56:AH$60,$C108)</f>
        <v>4.78398383407899</v>
      </c>
      <c r="AI108" s="42">
        <f>_xll.SRS1Splines.Functions25.OneWay_Spline($C$56:$C$60,AI$56:AI$60,$C108)</f>
        <v>0.36211878964907102</v>
      </c>
      <c r="AJ108" s="42">
        <f>_xll.SRS1Splines.Functions25.OneWay_Spline($C$56:$C$60,AJ$56:AJ$60,$C108)</f>
        <v>0.54719154603284303</v>
      </c>
      <c r="AK108" s="42">
        <f>_xll.SRS1Splines.Functions25.OneWay_Spline($C$56:$C$60,AK$56:AK$60,$C108)</f>
        <v>4.1257015342076304</v>
      </c>
    </row>
    <row r="109" spans="3:37">
      <c r="C109" s="42">
        <f t="shared" si="21"/>
        <v>5</v>
      </c>
      <c r="D109" s="42">
        <f>_xll.SRS1Splines.Functions25.OneWay_Spline($C$56:$C$60,$D$56:$D$60,C109)</f>
        <v>2.81882932227524E-2</v>
      </c>
      <c r="E109" s="42">
        <f>_xll.SRS1Splines.Functions25.OneWay_Spline($C$56:$C$60,E$56:E$60,$C109)</f>
        <v>0.54093315977361001</v>
      </c>
      <c r="F109" s="42">
        <f>_xll.SRS1Splines.Functions25.OneWay_Spline($C$56:$C$60,F$56:F$60,$C109)</f>
        <v>0.34880124428520198</v>
      </c>
      <c r="G109" s="42">
        <f>_xll.SRS1Splines.Functions25.OneWay_Spline($C$56:$C$60,G$56:G$60,$C109)</f>
        <v>0.29940697701381103</v>
      </c>
      <c r="H109" s="42">
        <f>_xll.SRS1Splines.Functions25.OneWay_Spline($C$56:$C$60,H$56:H$60,$C109)</f>
        <v>0.76612793651046696</v>
      </c>
      <c r="I109" s="42">
        <f>_xll.SRS1Splines.Functions25.OneWay_Spline($C$56:$C$60,I$56:I$60,$C109)</f>
        <v>13.9634810775774</v>
      </c>
      <c r="J109" s="42">
        <f>_xll.SRS1Splines.Functions25.OneWay_Spline($C$56:$C$60,J$56:J$60,$C109)</f>
        <v>4.2228423952334104</v>
      </c>
      <c r="K109" s="42">
        <f>_xll.SRS1Splines.Functions25.OneWay_Spline($C$56:$C$60,K$56:K$60,$C109)</f>
        <v>0.27405119564509001</v>
      </c>
      <c r="L109" s="42">
        <f>_xll.SRS1Splines.Functions25.OneWay_Spline($C$56:$C$60,L$56:L$60,$C109)</f>
        <v>0.47566827870788297</v>
      </c>
      <c r="M109" s="42">
        <f>_xll.SRS1Splines.Functions25.OneWay_Spline($C$56:$C$60,M$56:M$60,$C109)</f>
        <v>2.34060504022061</v>
      </c>
      <c r="O109" s="42">
        <f t="shared" si="17"/>
        <v>5</v>
      </c>
      <c r="P109" s="42">
        <f>_xll.SRS1Splines.Functions25.OneWay_Spline($C$56:$C$60,P$56:P$60,O109)</f>
        <v>2.3823570397274101E-2</v>
      </c>
      <c r="Q109" s="42">
        <f>_xll.SRS1Splines.Functions25.OneWay_Spline($C$56:$C$60,Q$56:Q$60,$C109)</f>
        <v>0.30175948244981399</v>
      </c>
      <c r="R109" s="42">
        <f>_xll.SRS1Splines.Functions25.OneWay_Spline($C$56:$C$60,R$56:R$60,$C109)</f>
        <v>0.27668604187020301</v>
      </c>
      <c r="S109" s="42">
        <f>_xll.SRS1Splines.Functions25.OneWay_Spline($C$56:$C$60,S$56:S$60,$C109)</f>
        <v>0.23749985930806</v>
      </c>
      <c r="T109" s="42">
        <f>_xll.SRS1Splines.Functions25.OneWay_Spline($C$56:$C$60,T$56:T$60,$C109)</f>
        <v>0.73303905209299902</v>
      </c>
      <c r="U109" s="42">
        <f>_xll.SRS1Splines.Functions25.OneWay_Spline($C$56:$C$60,U$56:U$60,$C109)</f>
        <v>10.441227389074299</v>
      </c>
      <c r="V109" s="42">
        <f>_xll.SRS1Splines.Functions25.OneWay_Spline($C$56:$C$60,V$56:V$60,$C109)</f>
        <v>3.78524200960678</v>
      </c>
      <c r="W109" s="42">
        <f>_xll.SRS1Splines.Functions25.OneWay_Spline($C$56:$C$60,W$56:W$60,$C109)</f>
        <v>0.220357701216678</v>
      </c>
      <c r="X109" s="42">
        <f>_xll.SRS1Splines.Functions25.OneWay_Spline($C$56:$C$60,X$56:X$60,$C109)</f>
        <v>0.40470677280401701</v>
      </c>
      <c r="Y109" s="42">
        <f>_xll.SRS1Splines.Functions25.OneWay_Spline($C$56:$C$60,Y$56:Y$60,$C109)</f>
        <v>1.1867453771874099</v>
      </c>
      <c r="AA109" s="42">
        <f t="shared" si="18"/>
        <v>5</v>
      </c>
      <c r="AB109" s="42">
        <f>_xll.SRS1Splines.Functions25.OneWay_Spline($C$56:$C$60,AB$56:AB$60,AA109)</f>
        <v>3.2553016048230597E-2</v>
      </c>
      <c r="AC109" s="42">
        <f>_xll.SRS1Splines.Functions25.OneWay_Spline($C$56:$C$60,AC$56:AC$60,$C109)</f>
        <v>0.78010683709740702</v>
      </c>
      <c r="AD109" s="42">
        <f>_xll.SRS1Splines.Functions25.OneWay_Spline($C$56:$C$60,AD$56:AD$60,$C109)</f>
        <v>0.44956148567949</v>
      </c>
      <c r="AE109" s="42">
        <f>_xll.SRS1Splines.Functions25.OneWay_Spline($C$56:$C$60,AE$56:AE$60,$C109)</f>
        <v>0.435880234258052</v>
      </c>
      <c r="AF109" s="42">
        <f>_xll.SRS1Splines.Functions25.OneWay_Spline($C$56:$C$60,AF$56:AF$60,$C109)</f>
        <v>0.77376065497572899</v>
      </c>
      <c r="AG109" s="42">
        <f>_xll.SRS1Splines.Functions25.OneWay_Spline($C$56:$C$60,AG$56:AG$60,$C109)</f>
        <v>17.485734766080501</v>
      </c>
      <c r="AH109" s="42">
        <f>_xll.SRS1Splines.Functions25.OneWay_Spline($C$56:$C$60,AH$56:AH$60,$C109)</f>
        <v>4.6604427808600501</v>
      </c>
      <c r="AI109" s="42">
        <f>_xll.SRS1Splines.Functions25.OneWay_Spline($C$56:$C$60,AI$56:AI$60,$C109)</f>
        <v>0.34260443052508499</v>
      </c>
      <c r="AJ109" s="42">
        <f>_xll.SRS1Splines.Functions25.OneWay_Spline($C$56:$C$60,AJ$56:AJ$60,$C109)</f>
        <v>0.535073180370913</v>
      </c>
      <c r="AK109" s="42">
        <f>_xll.SRS1Splines.Functions25.OneWay_Spline($C$56:$C$60,AK$56:AK$60,$C109)</f>
        <v>3.4944647032537999</v>
      </c>
    </row>
    <row r="110" spans="3:37">
      <c r="C110" s="42">
        <f t="shared" si="21"/>
        <v>5.25</v>
      </c>
      <c r="D110" s="42">
        <f>_xll.SRS1Splines.Functions25.OneWay_Spline($C$56:$C$60,$D$56:$D$60,C110)</f>
        <v>2.3563895958753099E-2</v>
      </c>
      <c r="E110" s="42">
        <f>_xll.SRS1Splines.Functions25.OneWay_Spline($C$56:$C$60,E$56:E$60,$C110)</f>
        <v>0.41991881237766998</v>
      </c>
      <c r="F110" s="42">
        <f>_xll.SRS1Splines.Functions25.OneWay_Spline($C$56:$C$60,F$56:F$60,$C110)</f>
        <v>0.33620920903498303</v>
      </c>
      <c r="G110" s="42">
        <f>_xll.SRS1Splines.Functions25.OneWay_Spline($C$56:$C$60,G$56:G$60,$C110)</f>
        <v>0.27727879988001902</v>
      </c>
      <c r="H110" s="42">
        <f>_xll.SRS1Splines.Functions25.OneWay_Spline($C$56:$C$60,H$56:H$60,$C110)</f>
        <v>0.74272457817099602</v>
      </c>
      <c r="I110" s="42">
        <f>_xll.SRS1Splines.Functions25.OneWay_Spline($C$56:$C$60,I$56:I$60,$C110)</f>
        <v>13.9919693947521</v>
      </c>
      <c r="J110" s="42">
        <f>_xll.SRS1Splines.Functions25.OneWay_Spline($C$56:$C$60,J$56:J$60,$C110)</f>
        <v>4.1462582294579402</v>
      </c>
      <c r="K110" s="42">
        <f>_xll.SRS1Splines.Functions25.OneWay_Spline($C$56:$C$60,K$56:K$60,$C110)</f>
        <v>0.26666301673673398</v>
      </c>
      <c r="L110" s="42">
        <f>_xll.SRS1Splines.Functions25.OneWay_Spline($C$56:$C$60,L$56:L$60,$C110)</f>
        <v>0.46683222882277198</v>
      </c>
      <c r="M110" s="42">
        <f>_xll.SRS1Splines.Functions25.OneWay_Spline($C$56:$C$60,M$56:M$60,$C110)</f>
        <v>2.0438829279960999</v>
      </c>
      <c r="O110" s="42">
        <f t="shared" si="17"/>
        <v>5.25</v>
      </c>
      <c r="P110" s="42">
        <f>_xll.SRS1Splines.Functions25.OneWay_Spline($C$56:$C$60,P$56:P$60,O110)</f>
        <v>1.9699854758632299E-2</v>
      </c>
      <c r="Q110" s="42">
        <f>_xll.SRS1Splines.Functions25.OneWay_Spline($C$56:$C$60,Q$56:Q$60,$C110)</f>
        <v>0.204014098897008</v>
      </c>
      <c r="R110" s="42">
        <f>_xll.SRS1Splines.Functions25.OneWay_Spline($C$56:$C$60,R$56:R$60,$C110)</f>
        <v>0.25574624787779099</v>
      </c>
      <c r="S110" s="42">
        <f>_xll.SRS1Splines.Functions25.OneWay_Spline($C$56:$C$60,S$56:S$60,$C110)</f>
        <v>0.223497442063508</v>
      </c>
      <c r="T110" s="42">
        <f>_xll.SRS1Splines.Functions25.OneWay_Spline($C$56:$C$60,T$56:T$60,$C110)</f>
        <v>0.71733715149675303</v>
      </c>
      <c r="U110" s="42">
        <f>_xll.SRS1Splines.Functions25.OneWay_Spline($C$56:$C$60,U$56:U$60,$C110)</f>
        <v>10.4748343576689</v>
      </c>
      <c r="V110" s="42">
        <f>_xll.SRS1Splines.Functions25.OneWay_Spline($C$56:$C$60,V$56:V$60,$C110)</f>
        <v>3.7343349326341801</v>
      </c>
      <c r="W110" s="42">
        <f>_xll.SRS1Splines.Functions25.OneWay_Spline($C$56:$C$60,W$56:W$60,$C110)</f>
        <v>0.217488193175535</v>
      </c>
      <c r="X110" s="42">
        <f>_xll.SRS1Splines.Functions25.OneWay_Spline($C$56:$C$60,X$56:X$60,$C110)</f>
        <v>0.40162766147426998</v>
      </c>
      <c r="Y110" s="42">
        <f>_xll.SRS1Splines.Functions25.OneWay_Spline($C$56:$C$60,Y$56:Y$60,$C110)</f>
        <v>1.12455107348155</v>
      </c>
      <c r="AA110" s="42">
        <f t="shared" si="18"/>
        <v>5.25</v>
      </c>
      <c r="AB110" s="42">
        <f>_xll.SRS1Splines.Functions25.OneWay_Spline($C$56:$C$60,AB$56:AB$60,AA110)</f>
        <v>2.7427937158874E-2</v>
      </c>
      <c r="AC110" s="42">
        <f>_xll.SRS1Splines.Functions25.OneWay_Spline($C$56:$C$60,AC$56:AC$60,$C110)</f>
        <v>0.63582352585833102</v>
      </c>
      <c r="AD110" s="42">
        <f>_xll.SRS1Splines.Functions25.OneWay_Spline($C$56:$C$60,AD$56:AD$60,$C110)</f>
        <v>0.43458880250215498</v>
      </c>
      <c r="AE110" s="42">
        <f>_xll.SRS1Splines.Functions25.OneWay_Spline($C$56:$C$60,AE$56:AE$60,$C110)</f>
        <v>0.37562507703008102</v>
      </c>
      <c r="AF110" s="42">
        <f>_xll.SRS1Splines.Functions25.OneWay_Spline($C$56:$C$60,AF$56:AF$60,$C110)</f>
        <v>0.74655878621187699</v>
      </c>
      <c r="AG110" s="42">
        <f>_xll.SRS1Splines.Functions25.OneWay_Spline($C$56:$C$60,AG$56:AG$60,$C110)</f>
        <v>17.509104431835201</v>
      </c>
      <c r="AH110" s="42">
        <f>_xll.SRS1Splines.Functions25.OneWay_Spline($C$56:$C$60,AH$56:AH$60,$C110)</f>
        <v>4.5581815262817003</v>
      </c>
      <c r="AI110" s="42">
        <f>_xll.SRS1Splines.Functions25.OneWay_Spline($C$56:$C$60,AI$56:AI$60,$C110)</f>
        <v>0.32500767517069901</v>
      </c>
      <c r="AJ110" s="42">
        <f>_xll.SRS1Splines.Functions25.OneWay_Spline($C$56:$C$60,AJ$56:AJ$60,$C110)</f>
        <v>0.52376910689150002</v>
      </c>
      <c r="AK110" s="42">
        <f>_xll.SRS1Splines.Functions25.OneWay_Spline($C$56:$C$60,AK$56:AK$60,$C110)</f>
        <v>2.9632147825106401</v>
      </c>
    </row>
    <row r="111" spans="3:37">
      <c r="C111" s="42">
        <f t="shared" si="21"/>
        <v>5.5</v>
      </c>
      <c r="D111" s="42">
        <f>_xll.SRS1Splines.Functions25.OneWay_Spline($C$56:$C$60,$D$56:$D$60,C111)</f>
        <v>1.9808499376001099E-2</v>
      </c>
      <c r="E111" s="42">
        <f>_xll.SRS1Splines.Functions25.OneWay_Spline($C$56:$C$60,E$56:E$60,$C111)</f>
        <v>0.32659590128621302</v>
      </c>
      <c r="F111" s="42">
        <f>_xll.SRS1Splines.Functions25.OneWay_Spline($C$56:$C$60,F$56:F$60,$C111)</f>
        <v>0.325752846349944</v>
      </c>
      <c r="G111" s="42">
        <f>_xll.SRS1Splines.Functions25.OneWay_Spline($C$56:$C$60,G$56:G$60,$C111)</f>
        <v>0.26147295907016899</v>
      </c>
      <c r="H111" s="42">
        <f>_xll.SRS1Splines.Functions25.OneWay_Spline($C$56:$C$60,H$56:H$60,$C111)</f>
        <v>0.72024693542640705</v>
      </c>
      <c r="I111" s="42">
        <f>_xll.SRS1Splines.Functions25.OneWay_Spline($C$56:$C$60,I$56:I$60,$C111)</f>
        <v>14.012318192734</v>
      </c>
      <c r="J111" s="42">
        <f>_xll.SRS1Splines.Functions25.OneWay_Spline($C$56:$C$60,J$56:J$60,$C111)</f>
        <v>4.0882667513273701</v>
      </c>
      <c r="K111" s="42">
        <f>_xll.SRS1Splines.Functions25.OneWay_Spline($C$56:$C$60,K$56:K$60,$C111)</f>
        <v>0.26028259510726898</v>
      </c>
      <c r="L111" s="42">
        <f>_xll.SRS1Splines.Functions25.OneWay_Spline($C$56:$C$60,L$56:L$60,$C111)</f>
        <v>0.458910208452112</v>
      </c>
      <c r="M111" s="42">
        <f>_xll.SRS1Splines.Functions25.OneWay_Spline($C$56:$C$60,M$56:M$60,$C111)</f>
        <v>1.8104695573605101</v>
      </c>
      <c r="O111" s="42">
        <f t="shared" si="17"/>
        <v>5.5</v>
      </c>
      <c r="P111" s="42">
        <f>_xll.SRS1Splines.Functions25.OneWay_Spline($C$56:$C$60,P$56:P$60,O111)</f>
        <v>1.6330799649553002E-2</v>
      </c>
      <c r="Q111" s="42">
        <f>_xll.SRS1Splines.Functions25.OneWay_Spline($C$56:$C$60,Q$56:Q$60,$C111)</f>
        <v>0.12797775151181601</v>
      </c>
      <c r="R111" s="42">
        <f>_xll.SRS1Splines.Functions25.OneWay_Spline($C$56:$C$60,R$56:R$60,$C111)</f>
        <v>0.24005087659972801</v>
      </c>
      <c r="S111" s="42">
        <f>_xll.SRS1Splines.Functions25.OneWay_Spline($C$56:$C$60,S$56:S$60,$C111)</f>
        <v>0.213495715460256</v>
      </c>
      <c r="T111" s="42">
        <f>_xll.SRS1Splines.Functions25.OneWay_Spline($C$56:$C$60,T$56:T$60,$C111)</f>
        <v>0.70115324577762805</v>
      </c>
      <c r="U111" s="42">
        <f>_xll.SRS1Splines.Functions25.OneWay_Spline($C$56:$C$60,U$56:U$60,$C111)</f>
        <v>10.4988393352365</v>
      </c>
      <c r="V111" s="42">
        <f>_xll.SRS1Splines.Functions25.OneWay_Spline($C$56:$C$60,V$56:V$60,$C111)</f>
        <v>3.6957867992040598</v>
      </c>
      <c r="W111" s="42">
        <f>_xll.SRS1Splines.Functions25.OneWay_Spline($C$56:$C$60,W$56:W$60,$C111)</f>
        <v>0.215438544574719</v>
      </c>
      <c r="X111" s="42">
        <f>_xll.SRS1Splines.Functions25.OneWay_Spline($C$56:$C$60,X$56:X$60,$C111)</f>
        <v>0.39917611684965398</v>
      </c>
      <c r="Y111" s="42">
        <f>_xll.SRS1Splines.Functions25.OneWay_Spline($C$56:$C$60,Y$56:Y$60,$C111)</f>
        <v>1.07192579954168</v>
      </c>
      <c r="AA111" s="42">
        <f t="shared" si="18"/>
        <v>5.5</v>
      </c>
      <c r="AB111" s="42">
        <f>_xll.SRS1Splines.Functions25.OneWay_Spline($C$56:$C$60,AB$56:AB$60,AA111)</f>
        <v>2.3286199102449098E-2</v>
      </c>
      <c r="AC111" s="42">
        <f>_xll.SRS1Splines.Functions25.OneWay_Spline($C$56:$C$60,AC$56:AC$60,$C111)</f>
        <v>0.52521405106060903</v>
      </c>
      <c r="AD111" s="42">
        <f>_xll.SRS1Splines.Functions25.OneWay_Spline($C$56:$C$60,AD$56:AD$60,$C111)</f>
        <v>0.42063605081781102</v>
      </c>
      <c r="AE111" s="42">
        <f>_xll.SRS1Splines.Functions25.OneWay_Spline($C$56:$C$60,AE$56:AE$60,$C111)</f>
        <v>0.33042192942527998</v>
      </c>
      <c r="AF111" s="42">
        <f>_xll.SRS1Splines.Functions25.OneWay_Spline($C$56:$C$60,AF$56:AF$60,$C111)</f>
        <v>0.72323164505855497</v>
      </c>
      <c r="AG111" s="42">
        <f>_xll.SRS1Splines.Functions25.OneWay_Spline($C$56:$C$60,AG$56:AG$60,$C111)</f>
        <v>17.5257970502314</v>
      </c>
      <c r="AH111" s="42">
        <f>_xll.SRS1Splines.Functions25.OneWay_Spline($C$56:$C$60,AH$56:AH$60,$C111)</f>
        <v>4.4807467034506896</v>
      </c>
      <c r="AI111" s="42">
        <f>_xll.SRS1Splines.Functions25.OneWay_Spline($C$56:$C$60,AI$56:AI$60,$C111)</f>
        <v>0.30971369086794298</v>
      </c>
      <c r="AJ111" s="42">
        <f>_xll.SRS1Splines.Functions25.OneWay_Spline($C$56:$C$60,AJ$56:AJ$60,$C111)</f>
        <v>0.51347285801565401</v>
      </c>
      <c r="AK111" s="42">
        <f>_xll.SRS1Splines.Functions25.OneWay_Spline($C$56:$C$60,AK$56:AK$60,$C111)</f>
        <v>2.5490133151793399</v>
      </c>
    </row>
    <row r="112" spans="3:37">
      <c r="C112" s="42">
        <f t="shared" si="21"/>
        <v>5.75</v>
      </c>
      <c r="D112" s="42">
        <f>_xll.SRS1Splines.Functions25.OneWay_Spline($C$56:$C$60,$D$56:$D$60,C112)</f>
        <v>1.6896709438994101E-2</v>
      </c>
      <c r="E112" s="42">
        <f>_xll.SRS1Splines.Functions25.OneWay_Spline($C$56:$C$60,E$56:E$60,$C112)</f>
        <v>0.26496851227120199</v>
      </c>
      <c r="F112" s="42">
        <f>_xll.SRS1Splines.Functions25.OneWay_Spline($C$56:$C$60,F$56:F$60,$C112)</f>
        <v>0.31735006241288499</v>
      </c>
      <c r="G112" s="42">
        <f>_xll.SRS1Splines.Functions25.OneWay_Spline($C$56:$C$60,G$56:G$60,$C112)</f>
        <v>0.25198945458425798</v>
      </c>
      <c r="H112" s="42">
        <f>_xll.SRS1Splines.Functions25.OneWay_Spline($C$56:$C$60,H$56:H$60,$C112)</f>
        <v>0.69837153201321001</v>
      </c>
      <c r="I112" s="42">
        <f>_xll.SRS1Splines.Functions25.OneWay_Spline($C$56:$C$60,I$56:I$60,$C112)</f>
        <v>14.024527471523101</v>
      </c>
      <c r="J112" s="42">
        <f>_xll.SRS1Splines.Functions25.OneWay_Spline($C$56:$C$60,J$56:J$60,$C112)</f>
        <v>4.0515240590767103</v>
      </c>
      <c r="K112" s="42">
        <f>_xll.SRS1Splines.Functions25.OneWay_Spline($C$56:$C$60,K$56:K$60,$C112)</f>
        <v>0.25494536611537899</v>
      </c>
      <c r="L112" s="42">
        <f>_xll.SRS1Splines.Functions25.OneWay_Spline($C$56:$C$60,L$56:L$60,$C112)</f>
        <v>0.45206792801304002</v>
      </c>
      <c r="M112" s="42">
        <f>_xll.SRS1Splines.Functions25.OneWay_Spline($C$56:$C$60,M$56:M$60,$C112)</f>
        <v>1.6496581131760399</v>
      </c>
      <c r="O112" s="42">
        <f t="shared" si="17"/>
        <v>5.75</v>
      </c>
      <c r="P112" s="42">
        <f>_xll.SRS1Splines.Functions25.OneWay_Spline($C$56:$C$60,P$56:P$60,O112)</f>
        <v>1.3692623191129599E-2</v>
      </c>
      <c r="Q112" s="42">
        <f>_xll.SRS1Splines.Functions25.OneWay_Spline($C$56:$C$60,Q$56:Q$60,$C112)</f>
        <v>7.6809408980049301E-2</v>
      </c>
      <c r="R112" s="42">
        <f>_xll.SRS1Splines.Functions25.OneWay_Spline($C$56:$C$60,R$56:R$60,$C112)</f>
        <v>0.23019630830344201</v>
      </c>
      <c r="S112" s="42">
        <f>_xll.SRS1Splines.Functions25.OneWay_Spline($C$56:$C$60,S$56:S$60,$C112)</f>
        <v>0.207494679498306</v>
      </c>
      <c r="T112" s="42">
        <f>_xll.SRS1Splines.Functions25.OneWay_Spline($C$56:$C$60,T$56:T$60,$C112)</f>
        <v>0.68420836832824805</v>
      </c>
      <c r="U112" s="42">
        <f>_xll.SRS1Splines.Functions25.OneWay_Spline($C$56:$C$60,U$56:U$60,$C112)</f>
        <v>10.513242321777099</v>
      </c>
      <c r="V112" s="42">
        <f>_xll.SRS1Splines.Functions25.OneWay_Spline($C$56:$C$60,V$56:V$60,$C112)</f>
        <v>3.6713631726796301</v>
      </c>
      <c r="W112" s="42">
        <f>_xll.SRS1Splines.Functions25.OneWay_Spline($C$56:$C$60,W$56:W$60,$C112)</f>
        <v>0.21420875541422901</v>
      </c>
      <c r="X112" s="42">
        <f>_xll.SRS1Splines.Functions25.OneWay_Spline($C$56:$C$60,X$56:X$60,$C112)</f>
        <v>0.39737926502284598</v>
      </c>
      <c r="Y112" s="42">
        <f>_xll.SRS1Splines.Functions25.OneWay_Spline($C$56:$C$60,Y$56:Y$60,$C112)</f>
        <v>1.03039438189097</v>
      </c>
      <c r="AA112" s="42">
        <f t="shared" si="18"/>
        <v>5.75</v>
      </c>
      <c r="AB112" s="42">
        <f>_xll.SRS1Splines.Functions25.OneWay_Spline($C$56:$C$60,AB$56:AB$60,AA112)</f>
        <v>2.0100795686858401E-2</v>
      </c>
      <c r="AC112" s="42">
        <f>_xll.SRS1Splines.Functions25.OneWay_Spline($C$56:$C$60,AC$56:AC$60,$C112)</f>
        <v>0.45312761556235598</v>
      </c>
      <c r="AD112" s="42">
        <f>_xll.SRS1Splines.Functions25.OneWay_Spline($C$56:$C$60,AD$56:AD$60,$C112)</f>
        <v>0.40752029603364798</v>
      </c>
      <c r="AE112" s="42">
        <f>_xll.SRS1Splines.Functions25.OneWay_Spline($C$56:$C$60,AE$56:AE$60,$C112)</f>
        <v>0.30201843533908102</v>
      </c>
      <c r="AF112" s="42">
        <f>_xll.SRS1Splines.Functions25.OneWay_Spline($C$56:$C$60,AF$56:AF$60,$C112)</f>
        <v>0.70356040281853804</v>
      </c>
      <c r="AG112" s="42">
        <f>_xll.SRS1Splines.Functions25.OneWay_Spline($C$56:$C$60,AG$56:AG$60,$C112)</f>
        <v>17.535812621269098</v>
      </c>
      <c r="AH112" s="42">
        <f>_xll.SRS1Splines.Functions25.OneWay_Spline($C$56:$C$60,AH$56:AH$60,$C112)</f>
        <v>4.4316849454737897</v>
      </c>
      <c r="AI112" s="42">
        <f>_xll.SRS1Splines.Functions25.OneWay_Spline($C$56:$C$60,AI$56:AI$60,$C112)</f>
        <v>0.297107644898846</v>
      </c>
      <c r="AJ112" s="42">
        <f>_xll.SRS1Splines.Functions25.OneWay_Spline($C$56:$C$60,AJ$56:AJ$60,$C112)</f>
        <v>0.50437796616442498</v>
      </c>
      <c r="AK112" s="42">
        <f>_xll.SRS1Splines.Functions25.OneWay_Spline($C$56:$C$60,AK$56:AK$60,$C112)</f>
        <v>2.2689218444611101</v>
      </c>
    </row>
    <row r="113" spans="1:37">
      <c r="C113" s="42">
        <f t="shared" si="21"/>
        <v>6</v>
      </c>
      <c r="D113" s="42">
        <f>_xll.SRS1Splines.Functions25.OneWay_Spline($C$56:$C$60,$D$56:$D$60,C113)</f>
        <v>1.48031321122298E-2</v>
      </c>
      <c r="E113" s="42">
        <f>_xll.SRS1Splines.Functions25.OneWay_Spline($C$56:$C$60,E$56:E$60,$C113)</f>
        <v>0.239040731104601</v>
      </c>
      <c r="F113" s="42">
        <f>_xll.SRS1Splines.Functions25.OneWay_Spline($C$56:$C$60,F$56:F$60,$C113)</f>
        <v>0.31091876340660801</v>
      </c>
      <c r="G113" s="42">
        <f>_xll.SRS1Splines.Functions25.OneWay_Spline($C$56:$C$60,G$56:G$60,$C113)</f>
        <v>0.24882828642228699</v>
      </c>
      <c r="H113" s="42">
        <f>_xll.SRS1Splines.Functions25.OneWay_Spline($C$56:$C$60,H$56:H$60,$C113)</f>
        <v>0.67677489166791904</v>
      </c>
      <c r="I113" s="42">
        <f>_xll.SRS1Splines.Functions25.OneWay_Spline($C$56:$C$60,I$56:I$60,$C113)</f>
        <v>14.0285972311195</v>
      </c>
      <c r="J113" s="42">
        <f>_xll.SRS1Splines.Functions25.OneWay_Spline($C$56:$C$60,J$56:J$60,$C113)</f>
        <v>4.0386862509409402</v>
      </c>
      <c r="K113" s="42">
        <f>_xll.SRS1Splines.Functions25.OneWay_Spline($C$56:$C$60,K$56:K$60,$C113)</f>
        <v>0.25068676511975102</v>
      </c>
      <c r="L113" s="42">
        <f>_xll.SRS1Splines.Functions25.OneWay_Spline($C$56:$C$60,L$56:L$60,$C113)</f>
        <v>0.44647109792269402</v>
      </c>
      <c r="M113" s="42">
        <f>_xll.SRS1Splines.Functions25.OneWay_Spline($C$56:$C$60,M$56:M$60,$C113)</f>
        <v>1.57074178030486</v>
      </c>
      <c r="O113" s="42">
        <f t="shared" si="17"/>
        <v>6</v>
      </c>
      <c r="P113" s="42">
        <f>_xll.SRS1Splines.Functions25.OneWay_Spline($C$56:$C$60,P$56:P$60,O113)</f>
        <v>1.1761543504455799E-2</v>
      </c>
      <c r="Q113" s="42">
        <f>_xll.SRS1Splines.Functions25.OneWay_Spline($C$56:$C$60,Q$56:Q$60,$C113)</f>
        <v>5.3668039987514203E-2</v>
      </c>
      <c r="R113" s="42">
        <f>_xll.SRS1Splines.Functions25.OneWay_Spline($C$56:$C$60,R$56:R$60,$C113)</f>
        <v>0.22677892325636301</v>
      </c>
      <c r="S113" s="42">
        <f>_xll.SRS1Splines.Functions25.OneWay_Spline($C$56:$C$60,S$56:S$60,$C113)</f>
        <v>0.205494334177655</v>
      </c>
      <c r="T113" s="42">
        <f>_xll.SRS1Splines.Functions25.OneWay_Spline($C$56:$C$60,T$56:T$60,$C113)</f>
        <v>0.666223552541238</v>
      </c>
      <c r="U113" s="42">
        <f>_xll.SRS1Splines.Functions25.OneWay_Spline($C$56:$C$60,U$56:U$60,$C113)</f>
        <v>10.5180433172906</v>
      </c>
      <c r="V113" s="42">
        <f>_xll.SRS1Splines.Functions25.OneWay_Spline($C$56:$C$60,V$56:V$60,$C113)</f>
        <v>3.6628296164241099</v>
      </c>
      <c r="W113" s="42">
        <f>_xll.SRS1Splines.Functions25.OneWay_Spline($C$56:$C$60,W$56:W$60,$C113)</f>
        <v>0.213798825694066</v>
      </c>
      <c r="X113" s="42">
        <f>_xll.SRS1Splines.Functions25.OneWay_Spline($C$56:$C$60,X$56:X$60,$C113)</f>
        <v>0.396264232086525</v>
      </c>
      <c r="Y113" s="42">
        <f>_xll.SRS1Splines.Functions25.OneWay_Spline($C$56:$C$60,Y$56:Y$60,$C113)</f>
        <v>1.0014816470526</v>
      </c>
      <c r="AA113" s="42">
        <f t="shared" si="18"/>
        <v>6</v>
      </c>
      <c r="AB113" s="42">
        <f>_xll.SRS1Splines.Functions25.OneWay_Spline($C$56:$C$60,AB$56:AB$60,AA113)</f>
        <v>1.7844720720003902E-2</v>
      </c>
      <c r="AC113" s="42">
        <f>_xll.SRS1Splines.Functions25.OneWay_Spline($C$56:$C$60,AC$56:AC$60,$C113)</f>
        <v>0.42441342222168699</v>
      </c>
      <c r="AD113" s="42">
        <f>_xll.SRS1Splines.Functions25.OneWay_Spline($C$56:$C$60,AD$56:AD$60,$C113)</f>
        <v>0.39505860355685402</v>
      </c>
      <c r="AE113" s="42">
        <f>_xll.SRS1Splines.Functions25.OneWay_Spline($C$56:$C$60,AE$56:AE$60,$C113)</f>
        <v>0.29216223866691898</v>
      </c>
      <c r="AF113" s="42">
        <f>_xll.SRS1Splines.Functions25.OneWay_Spline($C$56:$C$60,AF$56:AF$60,$C113)</f>
        <v>0.68732623079460098</v>
      </c>
      <c r="AG113" s="42">
        <f>_xll.SRS1Splines.Functions25.OneWay_Spline($C$56:$C$60,AG$56:AG$60,$C113)</f>
        <v>17.539151144948399</v>
      </c>
      <c r="AH113" s="42">
        <f>_xll.SRS1Splines.Functions25.OneWay_Spline($C$56:$C$60,AH$56:AH$60,$C113)</f>
        <v>4.4145428854577604</v>
      </c>
      <c r="AI113" s="42">
        <f>_xll.SRS1Splines.Functions25.OneWay_Spline($C$56:$C$60,AI$56:AI$60,$C113)</f>
        <v>0.28757470454543699</v>
      </c>
      <c r="AJ113" s="42">
        <f>_xll.SRS1Splines.Functions25.OneWay_Spline($C$56:$C$60,AJ$56:AJ$60,$C113)</f>
        <v>0.49667796375886297</v>
      </c>
      <c r="AK113" s="42">
        <f>_xll.SRS1Splines.Functions25.OneWay_Spline($C$56:$C$60,AK$56:AK$60,$C113)</f>
        <v>2.1400019135571302</v>
      </c>
    </row>
    <row r="114" spans="1:37">
      <c r="C114" s="42">
        <f t="shared" si="21"/>
        <v>6.25</v>
      </c>
      <c r="D114" s="42">
        <f>_xll.SRS1Splines.Functions25.OneWay_Spline($C$56:$C$60,$D$56:$D$60,C114)</f>
        <v>1.31631006527158E-2</v>
      </c>
      <c r="E114" s="42">
        <f>_xll.SRS1Splines.Functions25.OneWay_Spline($C$56:$C$60,E$56:E$60,$C114)</f>
        <v>0.23250817668155799</v>
      </c>
      <c r="F114" s="42">
        <f>_xll.SRS1Splines.Functions25.OneWay_Spline($C$56:$C$60,F$56:F$60,$C114)</f>
        <v>0.30561687104582103</v>
      </c>
      <c r="G114" s="42">
        <f>_xll.SRS1Splines.Functions25.OneWay_Spline($C$56:$C$60,G$56:G$60,$C114)</f>
        <v>0.24895534029043101</v>
      </c>
      <c r="H114" s="42">
        <f>_xll.SRS1Splines.Functions25.OneWay_Spline($C$56:$C$60,H$56:H$60,$C114)</f>
        <v>0.65588371631768505</v>
      </c>
      <c r="I114" s="42">
        <f>_xll.SRS1Splines.Functions25.OneWay_Spline($C$56:$C$60,I$56:I$60,$C114)</f>
        <v>14.0183275099273</v>
      </c>
      <c r="J114" s="42">
        <f>_xll.SRS1Splines.Functions25.OneWay_Spline($C$56:$C$60,J$56:J$60,$C114)</f>
        <v>4.0392162181663602</v>
      </c>
      <c r="K114" s="42">
        <f>_xll.SRS1Splines.Functions25.OneWay_Spline($C$56:$C$60,K$56:K$60,$C114)</f>
        <v>0.24709514850883599</v>
      </c>
      <c r="L114" s="42">
        <f>_xll.SRS1Splines.Functions25.OneWay_Spline($C$56:$C$60,L$56:L$60,$C114)</f>
        <v>0.44170544213822999</v>
      </c>
      <c r="M114" s="42">
        <f>_xll.SRS1Splines.Functions25.OneWay_Spline($C$56:$C$60,M$56:M$60,$C114)</f>
        <v>1.5369604516566999</v>
      </c>
      <c r="O114" s="42">
        <f t="shared" si="17"/>
        <v>6.25</v>
      </c>
      <c r="P114" s="42">
        <f>_xll.SRS1Splines.Functions25.OneWay_Spline($C$56:$C$60,P$56:P$60,O114)</f>
        <v>1.0225630491743E-2</v>
      </c>
      <c r="Q114" s="42">
        <f>_xll.SRS1Splines.Functions25.OneWay_Spline($C$56:$C$60,Q$56:Q$60,$C114)</f>
        <v>4.5845487722188799E-2</v>
      </c>
      <c r="R114" s="42">
        <f>_xll.SRS1Splines.Functions25.OneWay_Spline($C$56:$C$60,R$56:R$60,$C114)</f>
        <v>0.22681797941972101</v>
      </c>
      <c r="S114" s="42">
        <f>_xll.SRS1Splines.Functions25.OneWay_Spline($C$56:$C$60,S$56:S$60,$C114)</f>
        <v>0.20554231758286801</v>
      </c>
      <c r="T114" s="42">
        <f>_xll.SRS1Splines.Functions25.OneWay_Spline($C$56:$C$60,T$56:T$60,$C114)</f>
        <v>0.64789621493503602</v>
      </c>
      <c r="U114" s="42">
        <f>_xll.SRS1Splines.Functions25.OneWay_Spline($C$56:$C$60,U$56:U$60,$C114)</f>
        <v>10.507079667972601</v>
      </c>
      <c r="V114" s="42">
        <f>_xll.SRS1Splines.Functions25.OneWay_Spline($C$56:$C$60,V$56:V$60,$C114)</f>
        <v>3.66311019198004</v>
      </c>
      <c r="W114" s="42">
        <f>_xll.SRS1Splines.Functions25.OneWay_Spline($C$56:$C$60,W$56:W$60,$C114)</f>
        <v>0.21381298344497299</v>
      </c>
      <c r="X114" s="42">
        <f>_xll.SRS1Splines.Functions25.OneWay_Spline($C$56:$C$60,X$56:X$60,$C114)</f>
        <v>0.39552305942197302</v>
      </c>
      <c r="Y114" s="42">
        <f>_xll.SRS1Splines.Functions25.OneWay_Spline($C$56:$C$60,Y$56:Y$60,$C114)</f>
        <v>0.98007700156326305</v>
      </c>
      <c r="AA114" s="42">
        <f t="shared" si="18"/>
        <v>6.25</v>
      </c>
      <c r="AB114" s="42">
        <f>_xll.SRS1Splines.Functions25.OneWay_Spline($C$56:$C$60,AB$56:AB$60,AA114)</f>
        <v>1.6100570813688601E-2</v>
      </c>
      <c r="AC114" s="42">
        <f>_xll.SRS1Splines.Functions25.OneWay_Spline($C$56:$C$60,AC$56:AC$60,$C114)</f>
        <v>0.41917086564092698</v>
      </c>
      <c r="AD114" s="42">
        <f>_xll.SRS1Splines.Functions25.OneWay_Spline($C$56:$C$60,AD$56:AD$60,$C114)</f>
        <v>0.38324407777116398</v>
      </c>
      <c r="AE114" s="42">
        <f>_xll.SRS1Splines.Functions25.OneWay_Spline($C$56:$C$60,AE$56:AE$60,$C114)</f>
        <v>0.29236836299799401</v>
      </c>
      <c r="AF114" s="42">
        <f>_xll.SRS1Splines.Functions25.OneWay_Spline($C$56:$C$60,AF$56:AF$60,$C114)</f>
        <v>0.67319354409884602</v>
      </c>
      <c r="AG114" s="42">
        <f>_xll.SRS1Splines.Functions25.OneWay_Spline($C$56:$C$60,AG$56:AG$60,$C114)</f>
        <v>17.529575351882102</v>
      </c>
      <c r="AH114" s="42">
        <f>_xll.SRS1Splines.Functions25.OneWay_Spline($C$56:$C$60,AH$56:AH$60,$C114)</f>
        <v>4.4153222443526801</v>
      </c>
      <c r="AI114" s="42">
        <f>_xll.SRS1Splines.Functions25.OneWay_Spline($C$56:$C$60,AI$56:AI$60,$C114)</f>
        <v>0.27995258104549398</v>
      </c>
      <c r="AJ114" s="42">
        <f>_xll.SRS1Splines.Functions25.OneWay_Spline($C$56:$C$60,AJ$56:AJ$60,$C114)</f>
        <v>0.48988901974634302</v>
      </c>
      <c r="AK114" s="42">
        <f>_xll.SRS1Splines.Functions25.OneWay_Spline($C$56:$C$60,AK$56:AK$60,$C114)</f>
        <v>2.0938439017501498</v>
      </c>
    </row>
    <row r="115" spans="1:37">
      <c r="C115" s="42">
        <f t="shared" si="21"/>
        <v>6.5</v>
      </c>
      <c r="D115" s="42">
        <f>_xll.SRS1Splines.Functions25.OneWay_Spline($C$56:$C$60,$D$56:$D$60,C115)</f>
        <v>1.16288776744607E-2</v>
      </c>
      <c r="E115" s="42">
        <f>_xll.SRS1Splines.Functions25.OneWay_Spline($C$56:$C$60,E$56:E$60,$C115)</f>
        <v>0.226397077382583</v>
      </c>
      <c r="F115" s="42">
        <f>_xll.SRS1Splines.Functions25.OneWay_Spline($C$56:$C$60,F$56:F$60,$C115)</f>
        <v>0.30065703625669699</v>
      </c>
      <c r="G115" s="42">
        <f>_xll.SRS1Splines.Functions25.OneWay_Spline($C$56:$C$60,G$56:G$60,$C115)</f>
        <v>0.24933650189486201</v>
      </c>
      <c r="H115" s="42">
        <f>_xll.SRS1Splines.Functions25.OneWay_Spline($C$56:$C$60,H$56:H$60,$C115)</f>
        <v>0.63634035873198103</v>
      </c>
      <c r="I115" s="42">
        <f>_xll.SRS1Splines.Functions25.OneWay_Spline($C$56:$C$60,I$56:I$60,$C115)</f>
        <v>13.988084552889299</v>
      </c>
      <c r="J115" s="42">
        <f>_xll.SRS1Splines.Functions25.OneWay_Spline($C$56:$C$60,J$56:J$60,$C115)</f>
        <v>4.0408061198426202</v>
      </c>
      <c r="K115" s="42">
        <f>_xll.SRS1Splines.Functions25.OneWay_Spline($C$56:$C$60,K$56:K$60,$C115)</f>
        <v>0.24373524909862401</v>
      </c>
      <c r="L115" s="42">
        <f>_xll.SRS1Splines.Functions25.OneWay_Spline($C$56:$C$60,L$56:L$60,$C115)</f>
        <v>0.43724621100537803</v>
      </c>
      <c r="M115" s="42">
        <f>_xll.SRS1Splines.Functions25.OneWay_Spline($C$56:$C$60,M$56:M$60,$C115)</f>
        <v>1.5053585635664899</v>
      </c>
      <c r="O115" s="42">
        <f t="shared" si="17"/>
        <v>6.5</v>
      </c>
      <c r="P115" s="42">
        <f>_xll.SRS1Splines.Functions25.OneWay_Spline($C$56:$C$60,P$56:P$60,O115)</f>
        <v>8.7888086411406895E-3</v>
      </c>
      <c r="Q115" s="42">
        <f>_xll.SRS1Splines.Functions25.OneWay_Spline($C$56:$C$60,Q$56:Q$60,$C115)</f>
        <v>3.8527616248174801E-2</v>
      </c>
      <c r="R115" s="42">
        <f>_xll.SRS1Splines.Functions25.OneWay_Spline($C$56:$C$60,R$56:R$60,$C115)</f>
        <v>0.22693514790979699</v>
      </c>
      <c r="S115" s="42">
        <f>_xll.SRS1Splines.Functions25.OneWay_Spline($C$56:$C$60,S$56:S$60,$C115)</f>
        <v>0.20568626779850699</v>
      </c>
      <c r="T115" s="42">
        <f>_xll.SRS1Splines.Functions25.OneWay_Spline($C$56:$C$60,T$56:T$60,$C115)</f>
        <v>0.63010974976632494</v>
      </c>
      <c r="U115" s="42">
        <f>_xll.SRS1Splines.Functions25.OneWay_Spline($C$56:$C$60,U$56:U$60,$C115)</f>
        <v>10.4747515194528</v>
      </c>
      <c r="V115" s="42">
        <f>_xll.SRS1Splines.Functions25.OneWay_Spline($C$56:$C$60,V$56:V$60,$C115)</f>
        <v>3.6639519186478098</v>
      </c>
      <c r="W115" s="42">
        <f>_xll.SRS1Splines.Functions25.OneWay_Spline($C$56:$C$60,W$56:W$60,$C115)</f>
        <v>0.21385545669769301</v>
      </c>
      <c r="X115" s="42">
        <f>_xll.SRS1Splines.Functions25.OneWay_Spline($C$56:$C$60,X$56:X$60,$C115)</f>
        <v>0.39482970434868198</v>
      </c>
      <c r="Y115" s="42">
        <f>_xll.SRS1Splines.Functions25.OneWay_Spline($C$56:$C$60,Y$56:Y$60,$C115)</f>
        <v>0.96005330094420704</v>
      </c>
      <c r="AA115" s="42">
        <f t="shared" si="18"/>
        <v>6.5</v>
      </c>
      <c r="AB115" s="42">
        <f>_xll.SRS1Splines.Functions25.OneWay_Spline($C$56:$C$60,AB$56:AB$60,AA115)</f>
        <v>1.44689467077807E-2</v>
      </c>
      <c r="AC115" s="42">
        <f>_xll.SRS1Splines.Functions25.OneWay_Spline($C$56:$C$60,AC$56:AC$60,$C115)</f>
        <v>0.41426653851699102</v>
      </c>
      <c r="AD115" s="42">
        <f>_xll.SRS1Splines.Functions25.OneWay_Spline($C$56:$C$60,AD$56:AD$60,$C115)</f>
        <v>0.37219177945551801</v>
      </c>
      <c r="AE115" s="42">
        <f>_xll.SRS1Splines.Functions25.OneWay_Spline($C$56:$C$60,AE$56:AE$60,$C115)</f>
        <v>0.292986735991217</v>
      </c>
      <c r="AF115" s="42">
        <f>_xll.SRS1Splines.Functions25.OneWay_Spline($C$56:$C$60,AF$56:AF$60,$C115)</f>
        <v>0.65997264364152797</v>
      </c>
      <c r="AG115" s="42">
        <f>_xll.SRS1Splines.Functions25.OneWay_Spline($C$56:$C$60,AG$56:AG$60,$C115)</f>
        <v>17.501417586325701</v>
      </c>
      <c r="AH115" s="42">
        <f>_xll.SRS1Splines.Functions25.OneWay_Spline($C$56:$C$60,AH$56:AH$60,$C115)</f>
        <v>4.4176603210374399</v>
      </c>
      <c r="AI115" s="42">
        <f>_xll.SRS1Splines.Functions25.OneWay_Spline($C$56:$C$60,AI$56:AI$60,$C115)</f>
        <v>0.272822207448772</v>
      </c>
      <c r="AJ115" s="42">
        <f>_xll.SRS1Splines.Functions25.OneWay_Spline($C$56:$C$60,AJ$56:AJ$60,$C115)</f>
        <v>0.48339828146020503</v>
      </c>
      <c r="AK115" s="42">
        <f>_xll.SRS1Splines.Functions25.OneWay_Spline($C$56:$C$60,AK$56:AK$60,$C115)</f>
        <v>2.05066382618877</v>
      </c>
    </row>
    <row r="116" spans="1:37">
      <c r="C116" s="42">
        <f t="shared" si="21"/>
        <v>6.75</v>
      </c>
      <c r="D116" s="42">
        <f>_xll.SRS1Splines.Functions25.OneWay_Spline($C$56:$C$60,$D$56:$D$60,C116)</f>
        <v>1.02004631774646E-2</v>
      </c>
      <c r="E116" s="42">
        <f>_xll.SRS1Splines.Functions25.OneWay_Spline($C$56:$C$60,E$56:E$60,$C116)</f>
        <v>0.220707433207675</v>
      </c>
      <c r="F116" s="42">
        <f>_xll.SRS1Splines.Functions25.OneWay_Spline($C$56:$C$60,F$56:F$60,$C116)</f>
        <v>0.296039259039237</v>
      </c>
      <c r="G116" s="42">
        <f>_xll.SRS1Splines.Functions25.OneWay_Spline($C$56:$C$60,G$56:G$60,$C116)</f>
        <v>0.24997177123557901</v>
      </c>
      <c r="H116" s="42">
        <f>_xll.SRS1Splines.Functions25.OneWay_Spline($C$56:$C$60,H$56:H$60,$C116)</f>
        <v>0.61814481891080897</v>
      </c>
      <c r="I116" s="42">
        <f>_xll.SRS1Splines.Functions25.OneWay_Spline($C$56:$C$60,I$56:I$60,$C116)</f>
        <v>13.938717669813</v>
      </c>
      <c r="J116" s="42">
        <f>_xll.SRS1Splines.Functions25.OneWay_Spline($C$56:$C$60,J$56:J$60,$C116)</f>
        <v>4.0434559559697298</v>
      </c>
      <c r="K116" s="42">
        <f>_xll.SRS1Splines.Functions25.OneWay_Spline($C$56:$C$60,K$56:K$60,$C116)</f>
        <v>0.24060706688911701</v>
      </c>
      <c r="L116" s="42">
        <f>_xll.SRS1Splines.Functions25.OneWay_Spline($C$56:$C$60,L$56:L$60,$C116)</f>
        <v>0.43309340452413803</v>
      </c>
      <c r="M116" s="42">
        <f>_xll.SRS1Splines.Functions25.OneWay_Spline($C$56:$C$60,M$56:M$60,$C116)</f>
        <v>1.4759361160342199</v>
      </c>
      <c r="O116" s="42">
        <f t="shared" si="17"/>
        <v>6.75</v>
      </c>
      <c r="P116" s="42">
        <f>_xll.SRS1Splines.Functions25.OneWay_Spline($C$56:$C$60,P$56:P$60,O116)</f>
        <v>7.4510779526489003E-3</v>
      </c>
      <c r="Q116" s="42">
        <f>_xll.SRS1Splines.Functions25.OneWay_Spline($C$56:$C$60,Q$56:Q$60,$C116)</f>
        <v>3.1714425565472097E-2</v>
      </c>
      <c r="R116" s="42">
        <f>_xll.SRS1Splines.Functions25.OneWay_Spline($C$56:$C$60,R$56:R$60,$C116)</f>
        <v>0.22713042872659001</v>
      </c>
      <c r="S116" s="42">
        <f>_xll.SRS1Splines.Functions25.OneWay_Spline($C$56:$C$60,S$56:S$60,$C116)</f>
        <v>0.20592618482457101</v>
      </c>
      <c r="T116" s="42">
        <f>_xll.SRS1Splines.Functions25.OneWay_Spline($C$56:$C$60,T$56:T$60,$C116)</f>
        <v>0.61286415703510599</v>
      </c>
      <c r="U116" s="42">
        <f>_xll.SRS1Splines.Functions25.OneWay_Spline($C$56:$C$60,U$56:U$60,$C116)</f>
        <v>10.4219030708825</v>
      </c>
      <c r="V116" s="42">
        <f>_xll.SRS1Splines.Functions25.OneWay_Spline($C$56:$C$60,V$56:V$60,$C116)</f>
        <v>3.6653547964274402</v>
      </c>
      <c r="W116" s="42">
        <f>_xll.SRS1Splines.Functions25.OneWay_Spline($C$56:$C$60,W$56:W$60,$C116)</f>
        <v>0.21392624545222699</v>
      </c>
      <c r="X116" s="42">
        <f>_xll.SRS1Splines.Functions25.OneWay_Spline($C$56:$C$60,X$56:X$60,$C116)</f>
        <v>0.39418416686665197</v>
      </c>
      <c r="Y116" s="42">
        <f>_xll.SRS1Splines.Functions25.OneWay_Spline($C$56:$C$60,Y$56:Y$60,$C116)</f>
        <v>0.94141054519543099</v>
      </c>
      <c r="AA116" s="42">
        <f t="shared" si="18"/>
        <v>6.75</v>
      </c>
      <c r="AB116" s="42">
        <f>_xll.SRS1Splines.Functions25.OneWay_Spline($C$56:$C$60,AB$56:AB$60,AA116)</f>
        <v>1.2949848402280299E-2</v>
      </c>
      <c r="AC116" s="42">
        <f>_xll.SRS1Splines.Functions25.OneWay_Spline($C$56:$C$60,AC$56:AC$60,$C116)</f>
        <v>0.409700440849878</v>
      </c>
      <c r="AD116" s="42">
        <f>_xll.SRS1Splines.Functions25.OneWay_Spline($C$56:$C$60,AD$56:AD$60,$C116)</f>
        <v>0.36190170860991699</v>
      </c>
      <c r="AE116" s="42">
        <f>_xll.SRS1Splines.Functions25.OneWay_Spline($C$56:$C$60,AE$56:AE$60,$C116)</f>
        <v>0.29401735764658798</v>
      </c>
      <c r="AF116" s="42">
        <f>_xll.SRS1Splines.Functions25.OneWay_Spline($C$56:$C$60,AF$56:AF$60,$C116)</f>
        <v>0.64766352942264604</v>
      </c>
      <c r="AG116" s="42">
        <f>_xll.SRS1Splines.Functions25.OneWay_Spline($C$56:$C$60,AG$56:AG$60,$C116)</f>
        <v>17.455532268743401</v>
      </c>
      <c r="AH116" s="42">
        <f>_xll.SRS1Splines.Functions25.OneWay_Spline($C$56:$C$60,AH$56:AH$60,$C116)</f>
        <v>4.4215571155120301</v>
      </c>
      <c r="AI116" s="42">
        <f>_xll.SRS1Splines.Functions25.OneWay_Spline($C$56:$C$60,AI$56:AI$60,$C116)</f>
        <v>0.26618358375527301</v>
      </c>
      <c r="AJ116" s="42">
        <f>_xll.SRS1Splines.Functions25.OneWay_Spline($C$56:$C$60,AJ$56:AJ$60,$C116)</f>
        <v>0.47720574890044898</v>
      </c>
      <c r="AK116" s="42">
        <f>_xll.SRS1Splines.Functions25.OneWay_Spline($C$56:$C$60,AK$56:AK$60,$C116)</f>
        <v>2.0104616868730099</v>
      </c>
    </row>
    <row r="117" spans="1:37">
      <c r="C117" s="42">
        <f t="shared" si="21"/>
        <v>7</v>
      </c>
      <c r="D117" s="42">
        <f>_xll.SRS1Splines.Functions25.OneWay_Spline($C$56:$C$60,$D$56:$D$60,C117)</f>
        <v>8.8778571617274798E-3</v>
      </c>
      <c r="E117" s="42">
        <f>_xll.SRS1Splines.Functions25.OneWay_Spline($C$56:$C$60,E$56:E$60,$C117)</f>
        <v>0.21543924415683399</v>
      </c>
      <c r="F117" s="42">
        <f>_xll.SRS1Splines.Functions25.OneWay_Spline($C$56:$C$60,F$56:F$60,$C117)</f>
        <v>0.29176353939344102</v>
      </c>
      <c r="G117" s="42">
        <f>_xll.SRS1Splines.Functions25.OneWay_Spline($C$56:$C$60,G$56:G$60,$C117)</f>
        <v>0.25086114831258399</v>
      </c>
      <c r="H117" s="42">
        <f>_xll.SRS1Splines.Functions25.OneWay_Spline($C$56:$C$60,H$56:H$60,$C117)</f>
        <v>0.60129709685416799</v>
      </c>
      <c r="I117" s="42">
        <f>_xll.SRS1Splines.Functions25.OneWay_Spline($C$56:$C$60,I$56:I$60,$C117)</f>
        <v>13.871076170506001</v>
      </c>
      <c r="J117" s="42">
        <f>_xll.SRS1Splines.Functions25.OneWay_Spline($C$56:$C$60,J$56:J$60,$C117)</f>
        <v>4.0471657265476901</v>
      </c>
      <c r="K117" s="42">
        <f>_xll.SRS1Splines.Functions25.OneWay_Spline($C$56:$C$60,K$56:K$60,$C117)</f>
        <v>0.23771060188031401</v>
      </c>
      <c r="L117" s="42">
        <f>_xll.SRS1Splines.Functions25.OneWay_Spline($C$56:$C$60,L$56:L$60,$C117)</f>
        <v>0.42924702269451098</v>
      </c>
      <c r="M117" s="42">
        <f>_xll.SRS1Splines.Functions25.OneWay_Spline($C$56:$C$60,M$56:M$60,$C117)</f>
        <v>1.4486931090599</v>
      </c>
      <c r="O117" s="42">
        <f t="shared" si="17"/>
        <v>7</v>
      </c>
      <c r="P117" s="42">
        <f>_xll.SRS1Splines.Functions25.OneWay_Spline($C$56:$C$60,P$56:P$60,O117)</f>
        <v>6.2124384262676096E-3</v>
      </c>
      <c r="Q117" s="42">
        <f>_xll.SRS1Splines.Functions25.OneWay_Spline($C$56:$C$60,Q$56:Q$60,$C117)</f>
        <v>2.5405915674080699E-2</v>
      </c>
      <c r="R117" s="42">
        <f>_xll.SRS1Splines.Functions25.OneWay_Spline($C$56:$C$60,R$56:R$60,$C117)</f>
        <v>0.2274038218701</v>
      </c>
      <c r="S117" s="42">
        <f>_xll.SRS1Splines.Functions25.OneWay_Spline($C$56:$C$60,S$56:S$60,$C117)</f>
        <v>0.206262068661061</v>
      </c>
      <c r="T117" s="42">
        <f>_xll.SRS1Splines.Functions25.OneWay_Spline($C$56:$C$60,T$56:T$60,$C117)</f>
        <v>0.59615943674137895</v>
      </c>
      <c r="U117" s="42">
        <f>_xll.SRS1Splines.Functions25.OneWay_Spline($C$56:$C$60,U$56:U$60,$C117)</f>
        <v>10.349378521413</v>
      </c>
      <c r="V117" s="42">
        <f>_xll.SRS1Splines.Functions25.OneWay_Spline($C$56:$C$60,V$56:V$60,$C117)</f>
        <v>3.6673188253189202</v>
      </c>
      <c r="W117" s="42">
        <f>_xll.SRS1Splines.Functions25.OneWay_Spline($C$56:$C$60,W$56:W$60,$C117)</f>
        <v>0.21402534970857501</v>
      </c>
      <c r="X117" s="42">
        <f>_xll.SRS1Splines.Functions25.OneWay_Spline($C$56:$C$60,X$56:X$60,$C117)</f>
        <v>0.39358644697588402</v>
      </c>
      <c r="Y117" s="42">
        <f>_xll.SRS1Splines.Functions25.OneWay_Spline($C$56:$C$60,Y$56:Y$60,$C117)</f>
        <v>0.92414873431693501</v>
      </c>
      <c r="AA117" s="42">
        <f t="shared" si="18"/>
        <v>7</v>
      </c>
      <c r="AB117" s="42">
        <f>_xll.SRS1Splines.Functions25.OneWay_Spline($C$56:$C$60,AB$56:AB$60,AA117)</f>
        <v>1.1543275897187399E-2</v>
      </c>
      <c r="AC117" s="42">
        <f>_xll.SRS1Splines.Functions25.OneWay_Spline($C$56:$C$60,AC$56:AC$60,$C117)</f>
        <v>0.40547257263958802</v>
      </c>
      <c r="AD117" s="42">
        <f>_xll.SRS1Splines.Functions25.OneWay_Spline($C$56:$C$60,AD$56:AD$60,$C117)</f>
        <v>0.35237386523435998</v>
      </c>
      <c r="AE117" s="42">
        <f>_xll.SRS1Splines.Functions25.OneWay_Spline($C$56:$C$60,AE$56:AE$60,$C117)</f>
        <v>0.29546022796410798</v>
      </c>
      <c r="AF117" s="42">
        <f>_xll.SRS1Splines.Functions25.OneWay_Spline($C$56:$C$60,AF$56:AF$60,$C117)</f>
        <v>0.63626620144219903</v>
      </c>
      <c r="AG117" s="42">
        <f>_xll.SRS1Splines.Functions25.OneWay_Spline($C$56:$C$60,AG$56:AG$60,$C117)</f>
        <v>17.392773819599</v>
      </c>
      <c r="AH117" s="42">
        <f>_xll.SRS1Splines.Functions25.OneWay_Spline($C$56:$C$60,AH$56:AH$60,$C117)</f>
        <v>4.4270126277764597</v>
      </c>
      <c r="AI117" s="42">
        <f>_xll.SRS1Splines.Functions25.OneWay_Spline($C$56:$C$60,AI$56:AI$60,$C117)</f>
        <v>0.260036709964996</v>
      </c>
      <c r="AJ117" s="42">
        <f>_xll.SRS1Splines.Functions25.OneWay_Spline($C$56:$C$60,AJ$56:AJ$60,$C117)</f>
        <v>0.47131142206707599</v>
      </c>
      <c r="AK117" s="42">
        <f>_xll.SRS1Splines.Functions25.OneWay_Spline($C$56:$C$60,AK$56:AK$60,$C117)</f>
        <v>1.9732374838028599</v>
      </c>
    </row>
    <row r="118" spans="1:37">
      <c r="C118" s="42">
        <f>C117+0.25</f>
        <v>7.25</v>
      </c>
      <c r="D118" s="42">
        <f>_xll.SRS1Splines.Functions25.OneWay_Spline($C$56:$C$60,$D$56:$D$60,C118)</f>
        <v>7.6610596272493198E-3</v>
      </c>
      <c r="E118" s="42">
        <f>_xll.SRS1Splines.Functions25.OneWay_Spline($C$56:$C$60,E$56:E$60,$C118)</f>
        <v>0.21059251023006101</v>
      </c>
      <c r="F118" s="42">
        <f>_xll.SRS1Splines.Functions25.OneWay_Spline($C$56:$C$60,F$56:F$60,$C118)</f>
        <v>0.28782987731930798</v>
      </c>
      <c r="G118" s="42">
        <f>_xll.SRS1Splines.Functions25.OneWay_Spline($C$56:$C$60,G$56:G$60,$C118)</f>
        <v>0.25200463312587701</v>
      </c>
      <c r="H118" s="42">
        <f>_xll.SRS1Splines.Functions25.OneWay_Spline($C$56:$C$60,H$56:H$60,$C118)</f>
        <v>0.58579719256205798</v>
      </c>
      <c r="I118" s="42">
        <f>_xll.SRS1Splines.Functions25.OneWay_Spline($C$56:$C$60,I$56:I$60,$C118)</f>
        <v>13.786009364776101</v>
      </c>
      <c r="J118" s="42">
        <f>_xll.SRS1Splines.Functions25.OneWay_Spline($C$56:$C$60,J$56:J$60,$C118)</f>
        <v>4.0519354315764904</v>
      </c>
      <c r="K118" s="42">
        <f>_xll.SRS1Splines.Functions25.OneWay_Spline($C$56:$C$60,K$56:K$60,$C118)</f>
        <v>0.23504585407221501</v>
      </c>
      <c r="L118" s="42">
        <f>_xll.SRS1Splines.Functions25.OneWay_Spline($C$56:$C$60,L$56:L$60,$C118)</f>
        <v>0.42570706551649501</v>
      </c>
      <c r="M118" s="42">
        <f>_xll.SRS1Splines.Functions25.OneWay_Spline($C$56:$C$60,M$56:M$60,$C118)</f>
        <v>1.4236295426435199</v>
      </c>
      <c r="O118" s="42">
        <f t="shared" si="17"/>
        <v>7.25</v>
      </c>
      <c r="P118" s="42">
        <f>_xll.SRS1Splines.Functions25.OneWay_Spline($C$56:$C$60,P$56:P$60,O118)</f>
        <v>5.0728900619968296E-3</v>
      </c>
      <c r="Q118" s="42">
        <f>_xll.SRS1Splines.Functions25.OneWay_Spline($C$56:$C$60,Q$56:Q$60,$C118)</f>
        <v>1.9602086574000602E-2</v>
      </c>
      <c r="R118" s="42">
        <f>_xll.SRS1Splines.Functions25.OneWay_Spline($C$56:$C$60,R$56:R$60,$C118)</f>
        <v>0.227755327340327</v>
      </c>
      <c r="S118" s="42">
        <f>_xll.SRS1Splines.Functions25.OneWay_Spline($C$56:$C$60,S$56:S$60,$C118)</f>
        <v>0.20669391930797701</v>
      </c>
      <c r="T118" s="42">
        <f>_xll.SRS1Splines.Functions25.OneWay_Spline($C$56:$C$60,T$56:T$60,$C118)</f>
        <v>0.57999558888514302</v>
      </c>
      <c r="U118" s="42">
        <f>_xll.SRS1Splines.Functions25.OneWay_Spline($C$56:$C$60,U$56:U$60,$C118)</f>
        <v>10.258022070195601</v>
      </c>
      <c r="V118" s="42">
        <f>_xll.SRS1Splines.Functions25.OneWay_Spline($C$56:$C$60,V$56:V$60,$C118)</f>
        <v>3.6698440053222599</v>
      </c>
      <c r="W118" s="42">
        <f>_xll.SRS1Splines.Functions25.OneWay_Spline($C$56:$C$60,W$56:W$60,$C118)</f>
        <v>0.214152769466737</v>
      </c>
      <c r="X118" s="42">
        <f>_xll.SRS1Splines.Functions25.OneWay_Spline($C$56:$C$60,X$56:X$60,$C118)</f>
        <v>0.393036544676377</v>
      </c>
      <c r="Y118" s="42">
        <f>_xll.SRS1Splines.Functions25.OneWay_Spline($C$56:$C$60,Y$56:Y$60,$C118)</f>
        <v>0.90826786830871797</v>
      </c>
      <c r="AA118" s="42">
        <f t="shared" si="18"/>
        <v>7.25</v>
      </c>
      <c r="AB118" s="42">
        <f>_xll.SRS1Splines.Functions25.OneWay_Spline($C$56:$C$60,AB$56:AB$60,AA118)</f>
        <v>1.02492291925018E-2</v>
      </c>
      <c r="AC118" s="42">
        <f>_xll.SRS1Splines.Functions25.OneWay_Spline($C$56:$C$60,AC$56:AC$60,$C118)</f>
        <v>0.40158293388612099</v>
      </c>
      <c r="AD118" s="42">
        <f>_xll.SRS1Splines.Functions25.OneWay_Spline($C$56:$C$60,AD$56:AD$60,$C118)</f>
        <v>0.34360824932884798</v>
      </c>
      <c r="AE118" s="42">
        <f>_xll.SRS1Splines.Functions25.OneWay_Spline($C$56:$C$60,AE$56:AE$60,$C118)</f>
        <v>0.29731534694377598</v>
      </c>
      <c r="AF118" s="42">
        <f>_xll.SRS1Splines.Functions25.OneWay_Spline($C$56:$C$60,AF$56:AF$60,$C118)</f>
        <v>0.62578065970018804</v>
      </c>
      <c r="AG118" s="42">
        <f>_xll.SRS1Splines.Functions25.OneWay_Spline($C$56:$C$60,AG$56:AG$60,$C118)</f>
        <v>17.313996659356601</v>
      </c>
      <c r="AH118" s="42">
        <f>_xll.SRS1Splines.Functions25.OneWay_Spline($C$56:$C$60,AH$56:AH$60,$C118)</f>
        <v>4.4340268578307196</v>
      </c>
      <c r="AI118" s="42">
        <f>_xll.SRS1Splines.Functions25.OneWay_Spline($C$56:$C$60,AI$56:AI$60,$C118)</f>
        <v>0.25438158607794098</v>
      </c>
      <c r="AJ118" s="42">
        <f>_xll.SRS1Splines.Functions25.OneWay_Spline($C$56:$C$60,AJ$56:AJ$60,$C118)</f>
        <v>0.46571530096008401</v>
      </c>
      <c r="AK118" s="42">
        <f>_xll.SRS1Splines.Functions25.OneWay_Spline($C$56:$C$60,AK$56:AK$60,$C118)</f>
        <v>1.9389912169783301</v>
      </c>
    </row>
    <row r="119" spans="1:37">
      <c r="C119" s="60">
        <f t="shared" ref="C119:C133" si="22">C118+0.25</f>
        <v>7.5</v>
      </c>
      <c r="D119" s="42">
        <f>_xll.SRS1Splines.Functions25.OneWay_Spline($C$56:$C$60,$D$56:$D$60,C119)</f>
        <v>6.5500705740301297E-3</v>
      </c>
      <c r="E119" s="42">
        <f>_xll.SRS1Splines.Functions25.OneWay_Spline($C$56:$C$60,E$56:E$60,$C119)</f>
        <v>0.20616723142735499</v>
      </c>
      <c r="F119" s="42">
        <f>_xll.SRS1Splines.Functions25.OneWay_Spline($C$56:$C$60,F$56:F$60,$C119)</f>
        <v>0.28423827281684</v>
      </c>
      <c r="G119" s="42">
        <f>_xll.SRS1Splines.Functions25.OneWay_Spline($C$56:$C$60,G$56:G$60,$C119)</f>
        <v>0.25340222567545601</v>
      </c>
      <c r="H119" s="42">
        <f>_xll.SRS1Splines.Functions25.OneWay_Spline($C$56:$C$60,H$56:H$60,$C119)</f>
        <v>0.57164510603448004</v>
      </c>
      <c r="I119" s="42">
        <f>_xll.SRS1Splines.Functions25.OneWay_Spline($C$56:$C$60,I$56:I$60,$C119)</f>
        <v>13.6843665624308</v>
      </c>
      <c r="J119" s="42">
        <f>_xll.SRS1Splines.Functions25.OneWay_Spline($C$56:$C$60,J$56:J$60,$C119)</f>
        <v>4.0577650710561297</v>
      </c>
      <c r="K119" s="42">
        <f>_xll.SRS1Splines.Functions25.OneWay_Spline($C$56:$C$60,K$56:K$60,$C119)</f>
        <v>0.23261282346482101</v>
      </c>
      <c r="L119" s="42">
        <f>_xll.SRS1Splines.Functions25.OneWay_Spline($C$56:$C$60,L$56:L$60,$C119)</f>
        <v>0.42247353299009199</v>
      </c>
      <c r="M119" s="42">
        <f>_xll.SRS1Splines.Functions25.OneWay_Spline($C$56:$C$60,M$56:M$60,$C119)</f>
        <v>1.4007454167850899</v>
      </c>
      <c r="O119" s="42">
        <f t="shared" si="17"/>
        <v>7.5</v>
      </c>
      <c r="P119" s="42">
        <f>_xll.SRS1Splines.Functions25.OneWay_Spline($C$56:$C$60,P$56:P$60,O119)</f>
        <v>4.0324328598365404E-3</v>
      </c>
      <c r="Q119" s="42">
        <f>_xll.SRS1Splines.Functions25.OneWay_Spline($C$56:$C$60,Q$56:Q$60,$C119)</f>
        <v>1.43029382652319E-2</v>
      </c>
      <c r="R119" s="42">
        <f>_xll.SRS1Splines.Functions25.OneWay_Spline($C$56:$C$60,R$56:R$60,$C119)</f>
        <v>0.228184945137271</v>
      </c>
      <c r="S119" s="42">
        <f>_xll.SRS1Splines.Functions25.OneWay_Spline($C$56:$C$60,S$56:S$60,$C119)</f>
        <v>0.20722173676531799</v>
      </c>
      <c r="T119" s="42">
        <f>_xll.SRS1Splines.Functions25.OneWay_Spline($C$56:$C$60,T$56:T$60,$C119)</f>
        <v>0.5643726134664</v>
      </c>
      <c r="U119" s="42">
        <f>_xll.SRS1Splines.Functions25.OneWay_Spline($C$56:$C$60,U$56:U$60,$C119)</f>
        <v>10.148677916381599</v>
      </c>
      <c r="V119" s="42">
        <f>_xll.SRS1Splines.Functions25.OneWay_Spline($C$56:$C$60,V$56:V$60,$C119)</f>
        <v>3.6729303364374402</v>
      </c>
      <c r="W119" s="42">
        <f>_xll.SRS1Splines.Functions25.OneWay_Spline($C$56:$C$60,W$56:W$60,$C119)</f>
        <v>0.21430850472671201</v>
      </c>
      <c r="X119" s="42">
        <f>_xll.SRS1Splines.Functions25.OneWay_Spline($C$56:$C$60,X$56:X$60,$C119)</f>
        <v>0.39253445996813202</v>
      </c>
      <c r="Y119" s="42">
        <f>_xll.SRS1Splines.Functions25.OneWay_Spline($C$56:$C$60,Y$56:Y$60,$C119)</f>
        <v>0.89376794717078101</v>
      </c>
      <c r="AA119" s="42">
        <f t="shared" si="18"/>
        <v>7.5</v>
      </c>
      <c r="AB119" s="42">
        <f>_xll.SRS1Splines.Functions25.OneWay_Spline($C$56:$C$60,AB$56:AB$60,AA119)</f>
        <v>9.0677082882237095E-3</v>
      </c>
      <c r="AC119" s="42">
        <f>_xll.SRS1Splines.Functions25.OneWay_Spline($C$56:$C$60,AC$56:AC$60,$C119)</f>
        <v>0.39803152458947699</v>
      </c>
      <c r="AD119" s="42">
        <f>_xll.SRS1Splines.Functions25.OneWay_Spline($C$56:$C$60,AD$56:AD$60,$C119)</f>
        <v>0.33560486089337999</v>
      </c>
      <c r="AE119" s="42">
        <f>_xll.SRS1Splines.Functions25.OneWay_Spline($C$56:$C$60,AE$56:AE$60,$C119)</f>
        <v>0.29958271458559299</v>
      </c>
      <c r="AF119" s="42">
        <f>_xll.SRS1Splines.Functions25.OneWay_Spline($C$56:$C$60,AF$56:AF$60,$C119)</f>
        <v>0.61620690419661195</v>
      </c>
      <c r="AG119" s="42">
        <f>_xll.SRS1Splines.Functions25.OneWay_Spline($C$56:$C$60,AG$56:AG$60,$C119)</f>
        <v>17.220055208480101</v>
      </c>
      <c r="AH119" s="42">
        <f>_xll.SRS1Splines.Functions25.OneWay_Spline($C$56:$C$60,AH$56:AH$60,$C119)</f>
        <v>4.4425998056748197</v>
      </c>
      <c r="AI119" s="42">
        <f>_xll.SRS1Splines.Functions25.OneWay_Spline($C$56:$C$60,AI$56:AI$60,$C119)</f>
        <v>0.24921821209410799</v>
      </c>
      <c r="AJ119" s="42">
        <f>_xll.SRS1Splines.Functions25.OneWay_Spline($C$56:$C$60,AJ$56:AJ$60,$C119)</f>
        <v>0.46041738557947498</v>
      </c>
      <c r="AK119" s="42">
        <f>_xll.SRS1Splines.Functions25.OneWay_Spline($C$56:$C$60,AK$56:AK$60,$C119)</f>
        <v>1.9077228863994</v>
      </c>
    </row>
    <row r="120" spans="1:37">
      <c r="C120" s="42">
        <f t="shared" si="22"/>
        <v>7.75</v>
      </c>
      <c r="D120" s="42">
        <f>_xll.SRS1Splines.Functions25.OneWay_Spline($C$56:$C$60,$D$56:$D$60,C120)</f>
        <v>5.5448900020699096E-3</v>
      </c>
      <c r="E120" s="42">
        <f>_xll.SRS1Splines.Functions25.OneWay_Spline($C$56:$C$60,E$56:E$60,$C120)</f>
        <v>0.202163407748716</v>
      </c>
      <c r="F120" s="42">
        <f>_xll.SRS1Splines.Functions25.OneWay_Spline($C$56:$C$60,F$56:F$60,$C120)</f>
        <v>0.28098872588603402</v>
      </c>
      <c r="G120" s="42">
        <f>_xll.SRS1Splines.Functions25.OneWay_Spline($C$56:$C$60,G$56:G$60,$C120)</f>
        <v>0.25505392596132198</v>
      </c>
      <c r="H120" s="42">
        <f>_xll.SRS1Splines.Functions25.OneWay_Spline($C$56:$C$60,H$56:H$60,$C120)</f>
        <v>0.55884083727143297</v>
      </c>
      <c r="I120" s="42">
        <f>_xll.SRS1Splines.Functions25.OneWay_Spline($C$56:$C$60,I$56:I$60,$C120)</f>
        <v>13.5669970732779</v>
      </c>
      <c r="J120" s="42">
        <f>_xll.SRS1Splines.Functions25.OneWay_Spline($C$56:$C$60,J$56:J$60,$C120)</f>
        <v>4.0646546449866197</v>
      </c>
      <c r="K120" s="42">
        <f>_xll.SRS1Splines.Functions25.OneWay_Spline($C$56:$C$60,K$56:K$60,$C120)</f>
        <v>0.23041151005812999</v>
      </c>
      <c r="L120" s="42">
        <f>_xll.SRS1Splines.Functions25.OneWay_Spline($C$56:$C$60,L$56:L$60,$C120)</f>
        <v>0.41954642511530099</v>
      </c>
      <c r="M120" s="42">
        <f>_xll.SRS1Splines.Functions25.OneWay_Spline($C$56:$C$60,M$56:M$60,$C120)</f>
        <v>1.3800407314846099</v>
      </c>
      <c r="O120" s="42">
        <f t="shared" si="17"/>
        <v>7.75</v>
      </c>
      <c r="P120" s="42">
        <f>_xll.SRS1Splines.Functions25.OneWay_Spline($C$56:$C$60,P$56:P$60,O120)</f>
        <v>3.0910668197867701E-3</v>
      </c>
      <c r="Q120" s="42">
        <f>_xll.SRS1Splines.Functions25.OneWay_Spline($C$56:$C$60,Q$56:Q$60,$C120)</f>
        <v>9.5084707477743908E-3</v>
      </c>
      <c r="R120" s="42">
        <f>_xll.SRS1Splines.Functions25.OneWay_Spline($C$56:$C$60,R$56:R$60,$C120)</f>
        <v>0.22869267526093201</v>
      </c>
      <c r="S120" s="42">
        <f>_xll.SRS1Splines.Functions25.OneWay_Spline($C$56:$C$60,S$56:S$60,$C120)</f>
        <v>0.20784552103308501</v>
      </c>
      <c r="T120" s="42">
        <f>_xll.SRS1Splines.Functions25.OneWay_Spline($C$56:$C$60,T$56:T$60,$C120)</f>
        <v>0.54929051048514799</v>
      </c>
      <c r="U120" s="42">
        <f>_xll.SRS1Splines.Functions25.OneWay_Spline($C$56:$C$60,U$56:U$60,$C120)</f>
        <v>10.022190259122301</v>
      </c>
      <c r="V120" s="42">
        <f>_xll.SRS1Splines.Functions25.OneWay_Spline($C$56:$C$60,V$56:V$60,$C120)</f>
        <v>3.6765778186644802</v>
      </c>
      <c r="W120" s="42">
        <f>_xll.SRS1Splines.Functions25.OneWay_Spline($C$56:$C$60,W$56:W$60,$C120)</f>
        <v>0.21449255548850099</v>
      </c>
      <c r="X120" s="42">
        <f>_xll.SRS1Splines.Functions25.OneWay_Spline($C$56:$C$60,X$56:X$60,$C120)</f>
        <v>0.39208019285114798</v>
      </c>
      <c r="Y120" s="42">
        <f>_xll.SRS1Splines.Functions25.OneWay_Spline($C$56:$C$60,Y$56:Y$60,$C120)</f>
        <v>0.880648970903124</v>
      </c>
      <c r="AA120" s="42">
        <f t="shared" si="18"/>
        <v>7.75</v>
      </c>
      <c r="AB120" s="42">
        <f>_xll.SRS1Splines.Functions25.OneWay_Spline($C$56:$C$60,AB$56:AB$60,AA120)</f>
        <v>7.9987131843530495E-3</v>
      </c>
      <c r="AC120" s="42">
        <f>_xll.SRS1Splines.Functions25.OneWay_Spline($C$56:$C$60,AC$56:AC$60,$C120)</f>
        <v>0.39481834474965699</v>
      </c>
      <c r="AD120" s="42">
        <f>_xll.SRS1Splines.Functions25.OneWay_Spline($C$56:$C$60,AD$56:AD$60,$C120)</f>
        <v>0.328363699927957</v>
      </c>
      <c r="AE120" s="42">
        <f>_xll.SRS1Splines.Functions25.OneWay_Spline($C$56:$C$60,AE$56:AE$60,$C120)</f>
        <v>0.30226233088955901</v>
      </c>
      <c r="AF120" s="42">
        <f>_xll.SRS1Splines.Functions25.OneWay_Spline($C$56:$C$60,AF$56:AF$60,$C120)</f>
        <v>0.60754493493147299</v>
      </c>
      <c r="AG120" s="42">
        <f>_xll.SRS1Splines.Functions25.OneWay_Spline($C$56:$C$60,AG$56:AG$60,$C120)</f>
        <v>17.111803887433499</v>
      </c>
      <c r="AH120" s="42">
        <f>_xll.SRS1Splines.Functions25.OneWay_Spline($C$56:$C$60,AH$56:AH$60,$C120)</f>
        <v>4.45273147130876</v>
      </c>
      <c r="AI120" s="42">
        <f>_xll.SRS1Splines.Functions25.OneWay_Spline($C$56:$C$60,AI$56:AI$60,$C120)</f>
        <v>0.24454658801349799</v>
      </c>
      <c r="AJ120" s="42">
        <f>_xll.SRS1Splines.Functions25.OneWay_Spline($C$56:$C$60,AJ$56:AJ$60,$C120)</f>
        <v>0.45541767592524801</v>
      </c>
      <c r="AK120" s="42">
        <f>_xll.SRS1Splines.Functions25.OneWay_Spline($C$56:$C$60,AK$56:AK$60,$C120)</f>
        <v>1.8794324920660901</v>
      </c>
    </row>
    <row r="121" spans="1:37">
      <c r="C121" s="42">
        <f t="shared" si="22"/>
        <v>8</v>
      </c>
      <c r="D121" s="42">
        <f>_xll.SRS1Splines.Functions25.OneWay_Spline($C$56:$C$60,$D$56:$D$60,C121)</f>
        <v>4.6455179113686603E-3</v>
      </c>
      <c r="E121" s="42">
        <f>_xll.SRS1Splines.Functions25.OneWay_Spline($C$56:$C$60,E$56:E$60,$C121)</f>
        <v>0.19858103919414399</v>
      </c>
      <c r="F121" s="42">
        <f>_xll.SRS1Splines.Functions25.OneWay_Spline($C$56:$C$60,F$56:F$60,$C121)</f>
        <v>0.27808123652689298</v>
      </c>
      <c r="G121" s="42">
        <f>_xll.SRS1Splines.Functions25.OneWay_Spline($C$56:$C$60,G$56:G$60,$C121)</f>
        <v>0.25695973398347499</v>
      </c>
      <c r="H121" s="42">
        <f>_xll.SRS1Splines.Functions25.OneWay_Spline($C$56:$C$60,H$56:H$60,$C121)</f>
        <v>0.54738438627291697</v>
      </c>
      <c r="I121" s="42">
        <f>_xll.SRS1Splines.Functions25.OneWay_Spline($C$56:$C$60,I$56:I$60,$C121)</f>
        <v>13.4347502071249</v>
      </c>
      <c r="J121" s="42">
        <f>_xll.SRS1Splines.Functions25.OneWay_Spline($C$56:$C$60,J$56:J$60,$C121)</f>
        <v>4.0726041533679496</v>
      </c>
      <c r="K121" s="42">
        <f>_xll.SRS1Splines.Functions25.OneWay_Spline($C$56:$C$60,K$56:K$60,$C121)</f>
        <v>0.22844191385214399</v>
      </c>
      <c r="L121" s="42">
        <f>_xll.SRS1Splines.Functions25.OneWay_Spline($C$56:$C$60,L$56:L$60,$C121)</f>
        <v>0.416925741892122</v>
      </c>
      <c r="M121" s="42">
        <f>_xll.SRS1Splines.Functions25.OneWay_Spline($C$56:$C$60,M$56:M$60,$C121)</f>
        <v>1.36151548674207</v>
      </c>
      <c r="O121" s="42">
        <f t="shared" si="17"/>
        <v>8</v>
      </c>
      <c r="P121" s="42">
        <f>_xll.SRS1Splines.Functions25.OneWay_Spline($C$56:$C$60,P$56:P$60,O121)</f>
        <v>2.2487919418474902E-3</v>
      </c>
      <c r="Q121" s="42">
        <f>_xll.SRS1Splines.Functions25.OneWay_Spline($C$56:$C$60,Q$56:Q$60,$C121)</f>
        <v>5.2186840216282403E-3</v>
      </c>
      <c r="R121" s="42">
        <f>_xll.SRS1Splines.Functions25.OneWay_Spline($C$56:$C$60,R$56:R$60,$C121)</f>
        <v>0.229278517711311</v>
      </c>
      <c r="S121" s="42">
        <f>_xll.SRS1Splines.Functions25.OneWay_Spline($C$56:$C$60,S$56:S$60,$C121)</f>
        <v>0.20856527211127801</v>
      </c>
      <c r="T121" s="42">
        <f>_xll.SRS1Splines.Functions25.OneWay_Spline($C$56:$C$60,T$56:T$60,$C121)</f>
        <v>0.53474927994138699</v>
      </c>
      <c r="U121" s="42">
        <f>_xll.SRS1Splines.Functions25.OneWay_Spline($C$56:$C$60,U$56:U$60,$C121)</f>
        <v>9.8794032975689596</v>
      </c>
      <c r="V121" s="42">
        <f>_xll.SRS1Splines.Functions25.OneWay_Spline($C$56:$C$60,V$56:V$60,$C121)</f>
        <v>3.6807864520033702</v>
      </c>
      <c r="W121" s="42">
        <f>_xll.SRS1Splines.Functions25.OneWay_Spline($C$56:$C$60,W$56:W$60,$C121)</f>
        <v>0.21470492175210401</v>
      </c>
      <c r="X121" s="42">
        <f>_xll.SRS1Splines.Functions25.OneWay_Spline($C$56:$C$60,X$56:X$60,$C121)</f>
        <v>0.39167374332542598</v>
      </c>
      <c r="Y121" s="42">
        <f>_xll.SRS1Splines.Functions25.OneWay_Spline($C$56:$C$60,Y$56:Y$60,$C121)</f>
        <v>0.86891093950574605</v>
      </c>
      <c r="AA121" s="42">
        <f t="shared" si="18"/>
        <v>8</v>
      </c>
      <c r="AB121" s="42">
        <f>_xll.SRS1Splines.Functions25.OneWay_Spline($C$56:$C$60,AB$56:AB$60,AA121)</f>
        <v>7.0422438808898299E-3</v>
      </c>
      <c r="AC121" s="42">
        <f>_xll.SRS1Splines.Functions25.OneWay_Spline($C$56:$C$60,AC$56:AC$60,$C121)</f>
        <v>0.39194339436665998</v>
      </c>
      <c r="AD121" s="42">
        <f>_xll.SRS1Splines.Functions25.OneWay_Spline($C$56:$C$60,AD$56:AD$60,$C121)</f>
        <v>0.32188476643257902</v>
      </c>
      <c r="AE121" s="42">
        <f>_xll.SRS1Splines.Functions25.OneWay_Spline($C$56:$C$60,AE$56:AE$60,$C121)</f>
        <v>0.30535419585567303</v>
      </c>
      <c r="AF121" s="42">
        <f>_xll.SRS1Splines.Functions25.OneWay_Spline($C$56:$C$60,AF$56:AF$60,$C121)</f>
        <v>0.59979475190476905</v>
      </c>
      <c r="AG121" s="42">
        <f>_xll.SRS1Splines.Functions25.OneWay_Spline($C$56:$C$60,AG$56:AG$60,$C121)</f>
        <v>16.990097116680801</v>
      </c>
      <c r="AH121" s="42">
        <f>_xll.SRS1Splines.Functions25.OneWay_Spline($C$56:$C$60,AH$56:AH$60,$C121)</f>
        <v>4.4644218547325298</v>
      </c>
      <c r="AI121" s="42">
        <f>_xll.SRS1Splines.Functions25.OneWay_Spline($C$56:$C$60,AI$56:AI$60,$C121)</f>
        <v>0.240366713836109</v>
      </c>
      <c r="AJ121" s="42">
        <f>_xll.SRS1Splines.Functions25.OneWay_Spline($C$56:$C$60,AJ$56:AJ$60,$C121)</f>
        <v>0.45071617199740399</v>
      </c>
      <c r="AK121" s="42">
        <f>_xll.SRS1Splines.Functions25.OneWay_Spline($C$56:$C$60,AK$56:AK$60,$C121)</f>
        <v>1.8541200339783901</v>
      </c>
    </row>
    <row r="122" spans="1:37">
      <c r="C122" s="42">
        <f t="shared" si="22"/>
        <v>8.25</v>
      </c>
      <c r="D122" s="42">
        <f>_xll.SRS1Splines.Functions25.OneWay_Spline($C$56:$C$60,$D$56:$D$60,C122)</f>
        <v>3.85195430192638E-3</v>
      </c>
      <c r="E122" s="42">
        <f>_xll.SRS1Splines.Functions25.OneWay_Spline($C$56:$C$60,E$56:E$60,$C122)</f>
        <v>0.19542012576364001</v>
      </c>
      <c r="F122" s="42">
        <f>_xll.SRS1Splines.Functions25.OneWay_Spline($C$56:$C$60,F$56:F$60,$C122)</f>
        <v>0.275515804739415</v>
      </c>
      <c r="G122" s="42">
        <f>_xll.SRS1Splines.Functions25.OneWay_Spline($C$56:$C$60,G$56:G$60,$C122)</f>
        <v>0.25911964974191598</v>
      </c>
      <c r="H122" s="42">
        <f>_xll.SRS1Splines.Functions25.OneWay_Spline($C$56:$C$60,H$56:H$60,$C122)</f>
        <v>0.53727575303893205</v>
      </c>
      <c r="I122" s="42">
        <f>_xll.SRS1Splines.Functions25.OneWay_Spline($C$56:$C$60,I$56:I$60,$C122)</f>
        <v>13.2884752737795</v>
      </c>
      <c r="J122" s="42">
        <f>_xll.SRS1Splines.Functions25.OneWay_Spline($C$56:$C$60,J$56:J$60,$C122)</f>
        <v>4.0816135962001301</v>
      </c>
      <c r="K122" s="42">
        <f>_xll.SRS1Splines.Functions25.OneWay_Spline($C$56:$C$60,K$56:K$60,$C122)</f>
        <v>0.226704034846863</v>
      </c>
      <c r="L122" s="42">
        <f>_xll.SRS1Splines.Functions25.OneWay_Spline($C$56:$C$60,L$56:L$60,$C122)</f>
        <v>0.41461148332055597</v>
      </c>
      <c r="M122" s="42">
        <f>_xll.SRS1Splines.Functions25.OneWay_Spline($C$56:$C$60,M$56:M$60,$C122)</f>
        <v>1.3451696825574699</v>
      </c>
      <c r="O122" s="42">
        <f t="shared" si="17"/>
        <v>8.25</v>
      </c>
      <c r="P122" s="42">
        <f>_xll.SRS1Splines.Functions25.OneWay_Spline($C$56:$C$60,P$56:P$60,O122)</f>
        <v>1.5056082260187201E-3</v>
      </c>
      <c r="Q122" s="42">
        <f>_xll.SRS1Splines.Functions25.OneWay_Spline($C$56:$C$60,Q$56:Q$60,$C122)</f>
        <v>1.4335780867934E-3</v>
      </c>
      <c r="R122" s="42">
        <f>_xll.SRS1Splines.Functions25.OneWay_Spline($C$56:$C$60,R$56:R$60,$C122)</f>
        <v>0.22994247248840599</v>
      </c>
      <c r="S122" s="42">
        <f>_xll.SRS1Splines.Functions25.OneWay_Spline($C$56:$C$60,S$56:S$60,$C122)</f>
        <v>0.20938098999989699</v>
      </c>
      <c r="T122" s="42">
        <f>_xll.SRS1Splines.Functions25.OneWay_Spline($C$56:$C$60,T$56:T$60,$C122)</f>
        <v>0.52074892183511901</v>
      </c>
      <c r="U122" s="42">
        <f>_xll.SRS1Splines.Functions25.OneWay_Spline($C$56:$C$60,U$56:U$60,$C122)</f>
        <v>9.7211612308729105</v>
      </c>
      <c r="V122" s="42">
        <f>_xll.SRS1Splines.Functions25.OneWay_Spline($C$56:$C$60,V$56:V$60,$C122)</f>
        <v>3.6855562364541101</v>
      </c>
      <c r="W122" s="42">
        <f>_xll.SRS1Splines.Functions25.OneWay_Spline($C$56:$C$60,W$56:W$60,$C122)</f>
        <v>0.21494560351752001</v>
      </c>
      <c r="X122" s="42">
        <f>_xll.SRS1Splines.Functions25.OneWay_Spline($C$56:$C$60,X$56:X$60,$C122)</f>
        <v>0.39131511139096498</v>
      </c>
      <c r="Y122" s="42">
        <f>_xll.SRS1Splines.Functions25.OneWay_Spline($C$56:$C$60,Y$56:Y$60,$C122)</f>
        <v>0.85855385297864795</v>
      </c>
      <c r="AA122" s="42">
        <f t="shared" si="18"/>
        <v>8.25</v>
      </c>
      <c r="AB122" s="42">
        <f>_xll.SRS1Splines.Functions25.OneWay_Spline($C$56:$C$60,AB$56:AB$60,AA122)</f>
        <v>6.1983003778340404E-3</v>
      </c>
      <c r="AC122" s="42">
        <f>_xll.SRS1Splines.Functions25.OneWay_Spline($C$56:$C$60,AC$56:AC$60,$C122)</f>
        <v>0.38940667344048602</v>
      </c>
      <c r="AD122" s="42">
        <f>_xll.SRS1Splines.Functions25.OneWay_Spline($C$56:$C$60,AD$56:AD$60,$C122)</f>
        <v>0.31616806040724499</v>
      </c>
      <c r="AE122" s="42">
        <f>_xll.SRS1Splines.Functions25.OneWay_Spline($C$56:$C$60,AE$56:AE$60,$C122)</f>
        <v>0.308858309483936</v>
      </c>
      <c r="AF122" s="42">
        <f>_xll.SRS1Splines.Functions25.OneWay_Spline($C$56:$C$60,AF$56:AF$60,$C122)</f>
        <v>0.59295635511650102</v>
      </c>
      <c r="AG122" s="42">
        <f>_xll.SRS1Splines.Functions25.OneWay_Spline($C$56:$C$60,AG$56:AG$60,$C122)</f>
        <v>16.855789316686099</v>
      </c>
      <c r="AH122" s="42">
        <f>_xll.SRS1Splines.Functions25.OneWay_Spline($C$56:$C$60,AH$56:AH$60,$C122)</f>
        <v>4.4776709559461496</v>
      </c>
      <c r="AI122" s="42">
        <f>_xll.SRS1Splines.Functions25.OneWay_Spline($C$56:$C$60,AI$56:AI$60,$C122)</f>
        <v>0.23667858956194299</v>
      </c>
      <c r="AJ122" s="42">
        <f>_xll.SRS1Splines.Functions25.OneWay_Spline($C$56:$C$60,AJ$56:AJ$60,$C122)</f>
        <v>0.44631287379594098</v>
      </c>
      <c r="AK122" s="42">
        <f>_xll.SRS1Splines.Functions25.OneWay_Spline($C$56:$C$60,AK$56:AK$60,$C122)</f>
        <v>1.8317855121363</v>
      </c>
    </row>
    <row r="123" spans="1:37">
      <c r="C123" s="42">
        <f t="shared" si="22"/>
        <v>8.5</v>
      </c>
      <c r="D123" s="42">
        <f>_xll.SRS1Splines.Functions25.OneWay_Spline($C$56:$C$60,$D$56:$D$60,C123)</f>
        <v>3.1641991737430702E-3</v>
      </c>
      <c r="E123" s="42">
        <f>_xll.SRS1Splines.Functions25.OneWay_Spline($C$56:$C$60,E$56:E$60,$C123)</f>
        <v>0.192680667457202</v>
      </c>
      <c r="F123" s="42">
        <f>_xll.SRS1Splines.Functions25.OneWay_Spline($C$56:$C$60,F$56:F$60,$C123)</f>
        <v>0.27329243052360103</v>
      </c>
      <c r="G123" s="42">
        <f>_xll.SRS1Splines.Functions25.OneWay_Spline($C$56:$C$60,G$56:G$60,$C123)</f>
        <v>0.261533673236644</v>
      </c>
      <c r="H123" s="42">
        <f>_xll.SRS1Splines.Functions25.OneWay_Spline($C$56:$C$60,H$56:H$60,$C123)</f>
        <v>0.52851493756947898</v>
      </c>
      <c r="I123" s="42">
        <f>_xll.SRS1Splines.Functions25.OneWay_Spline($C$56:$C$60,I$56:I$60,$C123)</f>
        <v>13.129021583049299</v>
      </c>
      <c r="J123" s="42">
        <f>_xll.SRS1Splines.Functions25.OneWay_Spline($C$56:$C$60,J$56:J$60,$C123)</f>
        <v>4.0916829734831497</v>
      </c>
      <c r="K123" s="42">
        <f>_xll.SRS1Splines.Functions25.OneWay_Spline($C$56:$C$60,K$56:K$60,$C123)</f>
        <v>0.225197873042285</v>
      </c>
      <c r="L123" s="42">
        <f>_xll.SRS1Splines.Functions25.OneWay_Spline($C$56:$C$60,L$56:L$60,$C123)</f>
        <v>0.41260364940060201</v>
      </c>
      <c r="M123" s="42">
        <f>_xll.SRS1Splines.Functions25.OneWay_Spline($C$56:$C$60,M$56:M$60,$C123)</f>
        <v>1.3310033189308299</v>
      </c>
      <c r="O123" s="42">
        <f t="shared" si="17"/>
        <v>8.5</v>
      </c>
      <c r="P123" s="42">
        <f>_xll.SRS1Splines.Functions25.OneWay_Spline($C$56:$C$60,P$56:P$60,O123)</f>
        <v>8.6151567230044999E-4</v>
      </c>
      <c r="Q123" s="42">
        <v>0</v>
      </c>
      <c r="R123" s="42">
        <f>_xll.SRS1Splines.Functions25.OneWay_Spline($C$56:$C$60,R$56:R$60,$C123)</f>
        <v>0.23068453959221899</v>
      </c>
      <c r="S123" s="42">
        <f>_xll.SRS1Splines.Functions25.OneWay_Spline($C$56:$C$60,S$56:S$60,$C123)</f>
        <v>0.210292674698941</v>
      </c>
      <c r="T123" s="42">
        <f>_xll.SRS1Splines.Functions25.OneWay_Spline($C$56:$C$60,T$56:T$60,$C123)</f>
        <v>0.50728943616634203</v>
      </c>
      <c r="U123" s="42">
        <f>_xll.SRS1Splines.Functions25.OneWay_Spline($C$56:$C$60,U$56:U$60,$C123)</f>
        <v>9.5483082581854504</v>
      </c>
      <c r="V123" s="42">
        <f>_xll.SRS1Splines.Functions25.OneWay_Spline($C$56:$C$60,V$56:V$60,$C123)</f>
        <v>3.6908871720167</v>
      </c>
      <c r="W123" s="42">
        <f>_xll.SRS1Splines.Functions25.OneWay_Spline($C$56:$C$60,W$56:W$60,$C123)</f>
        <v>0.21521460078474999</v>
      </c>
      <c r="X123" s="42">
        <f>_xll.SRS1Splines.Functions25.OneWay_Spline($C$56:$C$60,X$56:X$60,$C123)</f>
        <v>0.39100429704776501</v>
      </c>
      <c r="Y123" s="42">
        <f>_xll.SRS1Splines.Functions25.OneWay_Spline($C$56:$C$60,Y$56:Y$60,$C123)</f>
        <v>0.84957771132183002</v>
      </c>
      <c r="AA123" s="42">
        <f t="shared" si="18"/>
        <v>8.5</v>
      </c>
      <c r="AB123" s="42">
        <f>_xll.SRS1Splines.Functions25.OneWay_Spline($C$56:$C$60,AB$56:AB$60,AA123)</f>
        <v>5.4668826751857E-3</v>
      </c>
      <c r="AC123" s="42">
        <f>_xll.SRS1Splines.Functions25.OneWay_Spline($C$56:$C$60,AC$56:AC$60,$C123)</f>
        <v>0.38720818197113499</v>
      </c>
      <c r="AD123" s="42">
        <f>_xll.SRS1Splines.Functions25.OneWay_Spline($C$56:$C$60,AD$56:AD$60,$C123)</f>
        <v>0.31121358185195502</v>
      </c>
      <c r="AE123" s="42">
        <f>_xll.SRS1Splines.Functions25.OneWay_Spline($C$56:$C$60,AE$56:AE$60,$C123)</f>
        <v>0.31277467177434698</v>
      </c>
      <c r="AF123" s="42">
        <f>_xll.SRS1Splines.Functions25.OneWay_Spline($C$56:$C$60,AF$56:AF$60,$C123)</f>
        <v>0.58702974456666801</v>
      </c>
      <c r="AG123" s="42">
        <f>_xll.SRS1Splines.Functions25.OneWay_Spline($C$56:$C$60,AG$56:AG$60,$C123)</f>
        <v>16.709734907913202</v>
      </c>
      <c r="AH123" s="42">
        <f>_xll.SRS1Splines.Functions25.OneWay_Spline($C$56:$C$60,AH$56:AH$60,$C123)</f>
        <v>4.49247877494959</v>
      </c>
      <c r="AI123" s="42">
        <f>_xll.SRS1Splines.Functions25.OneWay_Spline($C$56:$C$60,AI$56:AI$60,$C123)</f>
        <v>0.23348221519099899</v>
      </c>
      <c r="AJ123" s="42">
        <f>_xll.SRS1Splines.Functions25.OneWay_Spline($C$56:$C$60,AJ$56:AJ$60,$C123)</f>
        <v>0.44220778132086103</v>
      </c>
      <c r="AK123" s="42">
        <f>_xll.SRS1Splines.Functions25.OneWay_Spline($C$56:$C$60,AK$56:AK$60,$C123)</f>
        <v>1.8124289265398199</v>
      </c>
    </row>
    <row r="124" spans="1:37">
      <c r="A124" s="53" t="s">
        <v>69</v>
      </c>
      <c r="C124" s="42">
        <f t="shared" si="22"/>
        <v>8.75</v>
      </c>
      <c r="D124" s="42">
        <f>_xll.SRS1Splines.Functions25.OneWay_Spline($C$56:$C$60,$D$56:$D$60,C124)</f>
        <v>2.5822525268187299E-3</v>
      </c>
      <c r="E124" s="42">
        <f>_xll.SRS1Splines.Functions25.OneWay_Spline($C$56:$C$60,E$56:E$60,$C124)</f>
        <v>0.190362664274833</v>
      </c>
      <c r="F124" s="42">
        <f>_xll.SRS1Splines.Functions25.OneWay_Spline($C$56:$C$60,F$56:F$60,$C124)</f>
        <v>0.27141111387945099</v>
      </c>
      <c r="G124" s="42">
        <f>_xll.SRS1Splines.Functions25.OneWay_Spline($C$56:$C$60,G$56:G$60,$C124)</f>
        <v>0.26420180446765901</v>
      </c>
      <c r="H124" s="42">
        <f>_xll.SRS1Splines.Functions25.OneWay_Spline($C$56:$C$60,H$56:H$60,$C124)</f>
        <v>0.521101939864557</v>
      </c>
      <c r="I124" s="42">
        <f>_xll.SRS1Splines.Functions25.OneWay_Spline($C$56:$C$60,I$56:I$60,$C124)</f>
        <v>12.957238444742</v>
      </c>
      <c r="J124" s="42">
        <f>_xll.SRS1Splines.Functions25.OneWay_Spline($C$56:$C$60,J$56:J$60,$C124)</f>
        <v>4.1028122852170101</v>
      </c>
      <c r="K124" s="42">
        <f>_xll.SRS1Splines.Functions25.OneWay_Spline($C$56:$C$60,K$56:K$60,$C124)</f>
        <v>0.22392342843841201</v>
      </c>
      <c r="L124" s="42">
        <f>_xll.SRS1Splines.Functions25.OneWay_Spline($C$56:$C$60,L$56:L$60,$C124)</f>
        <v>0.41090224013225901</v>
      </c>
      <c r="M124" s="42">
        <f>_xll.SRS1Splines.Functions25.OneWay_Spline($C$56:$C$60,M$56:M$60,$C124)</f>
        <v>1.3190163958621199</v>
      </c>
      <c r="O124" s="42">
        <f t="shared" si="17"/>
        <v>8.75</v>
      </c>
      <c r="P124" s="42">
        <f>_xll.SRS1Splines.Functions25.OneWay_Spline($C$56:$C$60,P$56:P$60,O124)</f>
        <v>3.1651428069268199E-4</v>
      </c>
      <c r="Q124" s="42">
        <v>0</v>
      </c>
      <c r="R124" s="42">
        <f>_xll.SRS1Splines.Functions25.OneWay_Spline($C$56:$C$60,R$56:R$60,$C124)</f>
        <v>0.23150471902274899</v>
      </c>
      <c r="S124" s="42">
        <f>_xll.SRS1Splines.Functions25.OneWay_Spline($C$56:$C$60,S$56:S$60,$C124)</f>
        <v>0.21130032620841099</v>
      </c>
      <c r="T124" s="42">
        <f>_xll.SRS1Splines.Functions25.OneWay_Spline($C$56:$C$60,T$56:T$60,$C124)</f>
        <v>0.49437082293505702</v>
      </c>
      <c r="U124" s="42">
        <f>_xll.SRS1Splines.Functions25.OneWay_Spline($C$56:$C$60,U$56:U$60,$C124)</f>
        <v>9.3616885786578798</v>
      </c>
      <c r="V124" s="42">
        <f>_xll.SRS1Splines.Functions25.OneWay_Spline($C$56:$C$60,V$56:V$60,$C124)</f>
        <v>3.6967792586911399</v>
      </c>
      <c r="W124" s="42">
        <f>_xll.SRS1Splines.Functions25.OneWay_Spline($C$56:$C$60,W$56:W$60,$C124)</f>
        <v>0.21551191355379401</v>
      </c>
      <c r="X124" s="42">
        <f>_xll.SRS1Splines.Functions25.OneWay_Spline($C$56:$C$60,X$56:X$60,$C124)</f>
        <v>0.39074130029582699</v>
      </c>
      <c r="Y124" s="42">
        <f>_xll.SRS1Splines.Functions25.OneWay_Spline($C$56:$C$60,Y$56:Y$60,$C124)</f>
        <v>0.84198251453529205</v>
      </c>
      <c r="AA124" s="42">
        <f t="shared" si="18"/>
        <v>8.75</v>
      </c>
      <c r="AB124" s="42">
        <f>_xll.SRS1Splines.Functions25.OneWay_Spline($C$56:$C$60,AB$56:AB$60,AA124)</f>
        <v>4.8479907729447897E-3</v>
      </c>
      <c r="AC124" s="42">
        <f>_xll.SRS1Splines.Functions25.OneWay_Spline($C$56:$C$60,AC$56:AC$60,$C124)</f>
        <v>0.38534791995860701</v>
      </c>
      <c r="AD124" s="42">
        <f>_xll.SRS1Splines.Functions25.OneWay_Spline($C$56:$C$60,AD$56:AD$60,$C124)</f>
        <v>0.30702133076671001</v>
      </c>
      <c r="AE124" s="42">
        <f>_xll.SRS1Splines.Functions25.OneWay_Spline($C$56:$C$60,AE$56:AE$60,$C124)</f>
        <v>0.31710328272690602</v>
      </c>
      <c r="AF124" s="42">
        <f>_xll.SRS1Splines.Functions25.OneWay_Spline($C$56:$C$60,AF$56:AF$60,$C124)</f>
        <v>0.58201492025527202</v>
      </c>
      <c r="AG124" s="42">
        <f>_xll.SRS1Splines.Functions25.OneWay_Spline($C$56:$C$60,AG$56:AG$60,$C124)</f>
        <v>16.552788310826099</v>
      </c>
      <c r="AH124" s="42">
        <f>_xll.SRS1Splines.Functions25.OneWay_Spline($C$56:$C$60,AH$56:AH$60,$C124)</f>
        <v>4.5088453117428804</v>
      </c>
      <c r="AI124" s="42">
        <f>_xll.SRS1Splines.Functions25.OneWay_Spline($C$56:$C$60,AI$56:AI$60,$C124)</f>
        <v>0.230777590723277</v>
      </c>
      <c r="AJ124" s="42">
        <f>_xll.SRS1Splines.Functions25.OneWay_Spline($C$56:$C$60,AJ$56:AJ$60,$C124)</f>
        <v>0.43840089457216302</v>
      </c>
      <c r="AK124" s="42">
        <f>_xll.SRS1Splines.Functions25.OneWay_Spline($C$56:$C$60,AK$56:AK$60,$C124)</f>
        <v>1.7960502771889599</v>
      </c>
    </row>
    <row r="125" spans="1:37">
      <c r="C125" s="42">
        <f t="shared" si="22"/>
        <v>9</v>
      </c>
      <c r="D125" s="42">
        <f>_xll.SRS1Splines.Functions25.OneWay_Spline($C$56:$C$60,$D$56:$D$60,C125)</f>
        <v>2.1061143611533699E-3</v>
      </c>
      <c r="E125" s="42">
        <f>_xll.SRS1Splines.Functions25.OneWay_Spline($C$56:$C$60,E$56:E$60,$C125)</f>
        <v>0.18846611621653001</v>
      </c>
      <c r="F125" s="42">
        <f>_xll.SRS1Splines.Functions25.OneWay_Spline($C$56:$C$60,F$56:F$60,$C125)</f>
        <v>0.26987185480696402</v>
      </c>
      <c r="G125" s="42">
        <f>_xll.SRS1Splines.Functions25.OneWay_Spline($C$56:$C$60,G$56:G$60,$C125)</f>
        <v>0.26712404343496099</v>
      </c>
      <c r="H125" s="42">
        <f>_xll.SRS1Splines.Functions25.OneWay_Spline($C$56:$C$60,H$56:H$60,$C125)</f>
        <v>0.51503675992416598</v>
      </c>
      <c r="I125" s="42">
        <f>_xll.SRS1Splines.Functions25.OneWay_Spline($C$56:$C$60,I$56:I$60,$C125)</f>
        <v>12.773975168665199</v>
      </c>
      <c r="J125" s="42">
        <f>_xll.SRS1Splines.Functions25.OneWay_Spline($C$56:$C$60,J$56:J$60,$C125)</f>
        <v>4.1150015314017203</v>
      </c>
      <c r="K125" s="42">
        <f>_xll.SRS1Splines.Functions25.OneWay_Spline($C$56:$C$60,K$56:K$60,$C125)</f>
        <v>0.22288070103524299</v>
      </c>
      <c r="L125" s="42">
        <f>_xll.SRS1Splines.Functions25.OneWay_Spline($C$56:$C$60,L$56:L$60,$C125)</f>
        <v>0.40950725551552902</v>
      </c>
      <c r="M125" s="42">
        <f>_xll.SRS1Splines.Functions25.OneWay_Spline($C$56:$C$60,M$56:M$60,$C125)</f>
        <v>1.30920891335137</v>
      </c>
      <c r="O125" s="42">
        <f t="shared" si="17"/>
        <v>9</v>
      </c>
      <c r="P125" s="42">
        <v>0</v>
      </c>
      <c r="Q125" s="42">
        <v>0</v>
      </c>
      <c r="R125" s="42">
        <f>_xll.SRS1Splines.Functions25.OneWay_Spline($C$56:$C$60,R$56:R$60,$C125)</f>
        <v>0.23240301077999601</v>
      </c>
      <c r="S125" s="42">
        <f>_xll.SRS1Splines.Functions25.OneWay_Spline($C$56:$C$60,S$56:S$60,$C125)</f>
        <v>0.21240394452830699</v>
      </c>
      <c r="T125" s="42">
        <f>_xll.SRS1Splines.Functions25.OneWay_Spline($C$56:$C$60,T$56:T$60,$C125)</f>
        <v>0.48199308214126302</v>
      </c>
      <c r="U125" s="42">
        <f>_xll.SRS1Splines.Functions25.OneWay_Spline($C$56:$C$60,U$56:U$60,$C125)</f>
        <v>9.16214639144148</v>
      </c>
      <c r="V125" s="42">
        <f>_xll.SRS1Splines.Functions25.OneWay_Spline($C$56:$C$60,V$56:V$60,$C125)</f>
        <v>3.7032324964774399</v>
      </c>
      <c r="W125" s="42">
        <f>_xll.SRS1Splines.Functions25.OneWay_Spline($C$56:$C$60,W$56:W$60,$C125)</f>
        <v>0.21583754182465101</v>
      </c>
      <c r="X125" s="42">
        <f>_xll.SRS1Splines.Functions25.OneWay_Spline($C$56:$C$60,X$56:X$60,$C125)</f>
        <v>0.39052612113515101</v>
      </c>
      <c r="Y125" s="42">
        <f>_xll.SRS1Splines.Functions25.OneWay_Spline($C$56:$C$60,Y$56:Y$60,$C125)</f>
        <v>0.83576826261903303</v>
      </c>
      <c r="AA125" s="42">
        <f t="shared" si="18"/>
        <v>9</v>
      </c>
      <c r="AB125" s="42">
        <f>_xll.SRS1Splines.Functions25.OneWay_Spline($C$56:$C$60,AB$56:AB$60,AA125)</f>
        <v>4.3416246711113198E-3</v>
      </c>
      <c r="AC125" s="42">
        <f>_xll.SRS1Splines.Functions25.OneWay_Spline($C$56:$C$60,AC$56:AC$60,$C125)</f>
        <v>0.38382588740290302</v>
      </c>
      <c r="AD125" s="42">
        <f>_xll.SRS1Splines.Functions25.OneWay_Spline($C$56:$C$60,AD$56:AD$60,$C125)</f>
        <v>0.30359130715151</v>
      </c>
      <c r="AE125" s="42">
        <f>_xll.SRS1Splines.Functions25.OneWay_Spline($C$56:$C$60,AE$56:AE$60,$C125)</f>
        <v>0.32184414234161501</v>
      </c>
      <c r="AF125" s="42">
        <f>_xll.SRS1Splines.Functions25.OneWay_Spline($C$56:$C$60,AF$56:AF$60,$C125)</f>
        <v>0.57791188218231104</v>
      </c>
      <c r="AG125" s="42">
        <f>_xll.SRS1Splines.Functions25.OneWay_Spline($C$56:$C$60,AG$56:AG$60,$C125)</f>
        <v>16.385803945888899</v>
      </c>
      <c r="AH125" s="42">
        <f>_xll.SRS1Splines.Functions25.OneWay_Spline($C$56:$C$60,AH$56:AH$60,$C125)</f>
        <v>4.5267705663260003</v>
      </c>
      <c r="AI125" s="42">
        <f>_xll.SRS1Splines.Functions25.OneWay_Spline($C$56:$C$60,AI$56:AI$60,$C125)</f>
        <v>0.22856471615877699</v>
      </c>
      <c r="AJ125" s="42">
        <f>_xll.SRS1Splines.Functions25.OneWay_Spline($C$56:$C$60,AJ$56:AJ$60,$C125)</f>
        <v>0.43489221354984697</v>
      </c>
      <c r="AK125" s="42">
        <f>_xll.SRS1Splines.Functions25.OneWay_Spline($C$56:$C$60,AK$56:AK$60,$C125)</f>
        <v>1.7826495640836999</v>
      </c>
    </row>
    <row r="126" spans="1:37">
      <c r="C126" s="42">
        <f t="shared" si="22"/>
        <v>9.25</v>
      </c>
      <c r="D126" s="42">
        <f>_xll.SRS1Splines.Functions25.OneWay_Spline($C$56:$C$60,$D$56:$D$60,C126)</f>
        <v>1.7357846767469701E-3</v>
      </c>
      <c r="E126" s="42">
        <f>_xll.SRS1Splines.Functions25.OneWay_Spline($C$56:$C$60,E$56:E$60,$C126)</f>
        <v>0.186991023282294</v>
      </c>
      <c r="F126" s="42">
        <f>_xll.SRS1Splines.Functions25.OneWay_Spline($C$56:$C$60,F$56:F$60,$C126)</f>
        <v>0.26867465330614099</v>
      </c>
      <c r="G126" s="42">
        <f>_xll.SRS1Splines.Functions25.OneWay_Spline($C$56:$C$60,G$56:G$60,$C126)</f>
        <v>0.27030039013855001</v>
      </c>
      <c r="H126" s="42">
        <f>_xll.SRS1Splines.Functions25.OneWay_Spline($C$56:$C$60,H$56:H$60,$C126)</f>
        <v>0.51031939774830704</v>
      </c>
      <c r="I126" s="42">
        <f>_xll.SRS1Splines.Functions25.OneWay_Spline($C$56:$C$60,I$56:I$60,$C126)</f>
        <v>12.5800810646265</v>
      </c>
      <c r="J126" s="42">
        <f>_xll.SRS1Splines.Functions25.OneWay_Spline($C$56:$C$60,J$56:J$60,$C126)</f>
        <v>4.1282507120372696</v>
      </c>
      <c r="K126" s="42">
        <f>_xll.SRS1Splines.Functions25.OneWay_Spline($C$56:$C$60,K$56:K$60,$C126)</f>
        <v>0.222069690832778</v>
      </c>
      <c r="L126" s="42">
        <f>_xll.SRS1Splines.Functions25.OneWay_Spline($C$56:$C$60,L$56:L$60,$C126)</f>
        <v>0.40841869555041199</v>
      </c>
      <c r="M126" s="42">
        <f>_xll.SRS1Splines.Functions25.OneWay_Spline($C$56:$C$60,M$56:M$60,$C126)</f>
        <v>1.3015808713985599</v>
      </c>
      <c r="O126" s="42">
        <f t="shared" si="17"/>
        <v>9.25</v>
      </c>
      <c r="P126" s="42">
        <v>0</v>
      </c>
      <c r="Q126" s="42">
        <v>0</v>
      </c>
      <c r="R126" s="42">
        <f>_xll.SRS1Splines.Functions25.OneWay_Spline($C$56:$C$60,R$56:R$60,$C126)</f>
        <v>0.23337941486395999</v>
      </c>
      <c r="S126" s="42">
        <f>_xll.SRS1Splines.Functions25.OneWay_Spline($C$56:$C$60,S$56:S$60,$C126)</f>
        <v>0.213603529658628</v>
      </c>
      <c r="T126" s="42">
        <f>_xll.SRS1Splines.Functions25.OneWay_Spline($C$56:$C$60,T$56:T$60,$C126)</f>
        <v>0.47015621378496197</v>
      </c>
      <c r="U126" s="42">
        <f>_xll.SRS1Splines.Functions25.OneWay_Spline($C$56:$C$60,U$56:U$60,$C126)</f>
        <v>8.9505258956875604</v>
      </c>
      <c r="V126" s="42">
        <f>_xll.SRS1Splines.Functions25.OneWay_Spline($C$56:$C$60,V$56:V$60,$C126)</f>
        <v>3.7102468853755801</v>
      </c>
      <c r="W126" s="42">
        <f>_xll.SRS1Splines.Functions25.OneWay_Spline($C$56:$C$60,W$56:W$60,$C126)</f>
        <v>0.21619148559732199</v>
      </c>
      <c r="X126" s="42">
        <f>_xll.SRS1Splines.Functions25.OneWay_Spline($C$56:$C$60,X$56:X$60,$C126)</f>
        <v>0.39035875956573601</v>
      </c>
      <c r="Y126" s="42">
        <f>_xll.SRS1Splines.Functions25.OneWay_Spline($C$56:$C$60,Y$56:Y$60,$C126)</f>
        <v>0.83093495557305397</v>
      </c>
      <c r="AA126" s="42">
        <f t="shared" si="18"/>
        <v>9.25</v>
      </c>
      <c r="AB126" s="42">
        <f>_xll.SRS1Splines.Functions25.OneWay_Spline($C$56:$C$60,AB$56:AB$60,AA126)</f>
        <v>3.9477843696852904E-3</v>
      </c>
      <c r="AC126" s="42">
        <f>_xll.SRS1Splines.Functions25.OneWay_Spline($C$56:$C$60,AC$56:AC$60,$C126)</f>
        <v>0.38264208430402202</v>
      </c>
      <c r="AD126" s="42">
        <f>_xll.SRS1Splines.Functions25.OneWay_Spline($C$56:$C$60,AD$56:AD$60,$C126)</f>
        <v>0.30092351100635401</v>
      </c>
      <c r="AE126" s="42">
        <f>_xll.SRS1Splines.Functions25.OneWay_Spline($C$56:$C$60,AE$56:AE$60,$C126)</f>
        <v>0.32699725061847101</v>
      </c>
      <c r="AF126" s="42">
        <f>_xll.SRS1Splines.Functions25.OneWay_Spline($C$56:$C$60,AF$56:AF$60,$C126)</f>
        <v>0.57472063034778598</v>
      </c>
      <c r="AG126" s="42">
        <f>_xll.SRS1Splines.Functions25.OneWay_Spline($C$56:$C$60,AG$56:AG$60,$C126)</f>
        <v>16.209636233565501</v>
      </c>
      <c r="AH126" s="42">
        <f>_xll.SRS1Splines.Functions25.OneWay_Spline($C$56:$C$60,AH$56:AH$60,$C126)</f>
        <v>4.5462545386989603</v>
      </c>
      <c r="AI126" s="42">
        <f>_xll.SRS1Splines.Functions25.OneWay_Spline($C$56:$C$60,AI$56:AI$60,$C126)</f>
        <v>0.2268435914975</v>
      </c>
      <c r="AJ126" s="42">
        <f>_xll.SRS1Splines.Functions25.OneWay_Spline($C$56:$C$60,AJ$56:AJ$60,$C126)</f>
        <v>0.43168173825391298</v>
      </c>
      <c r="AK126" s="42">
        <f>_xll.SRS1Splines.Functions25.OneWay_Spline($C$56:$C$60,AK$56:AK$60,$C126)</f>
        <v>1.77222678722406</v>
      </c>
    </row>
    <row r="127" spans="1:37">
      <c r="C127" s="42">
        <f t="shared" si="22"/>
        <v>9.5</v>
      </c>
      <c r="D127" s="42">
        <f>_xll.SRS1Splines.Functions25.OneWay_Spline($C$56:$C$60,$D$56:$D$60,C127)</f>
        <v>1.47126347359954E-3</v>
      </c>
      <c r="E127" s="42">
        <f>_xll.SRS1Splines.Functions25.OneWay_Spline($C$56:$C$60,E$56:E$60,$C127)</f>
        <v>0.18593738547212599</v>
      </c>
      <c r="F127" s="42">
        <f>_xll.SRS1Splines.Functions25.OneWay_Spline($C$56:$C$60,F$56:F$60,$C127)</f>
        <v>0.26781950937698201</v>
      </c>
      <c r="G127" s="42">
        <f>_xll.SRS1Splines.Functions25.OneWay_Spline($C$56:$C$60,G$56:G$60,$C127)</f>
        <v>0.273730844578426</v>
      </c>
      <c r="H127" s="42">
        <f>_xll.SRS1Splines.Functions25.OneWay_Spline($C$56:$C$60,H$56:H$60,$C127)</f>
        <v>0.50694985333697895</v>
      </c>
      <c r="I127" s="42">
        <f>_xll.SRS1Splines.Functions25.OneWay_Spline($C$56:$C$60,I$56:I$60,$C127)</f>
        <v>12.3764054424337</v>
      </c>
      <c r="J127" s="42">
        <f>_xll.SRS1Splines.Functions25.OneWay_Spline($C$56:$C$60,J$56:J$60,$C127)</f>
        <v>4.1425598271236703</v>
      </c>
      <c r="K127" s="42">
        <f>_xll.SRS1Splines.Functions25.OneWay_Spline($C$56:$C$60,K$56:K$60,$C127)</f>
        <v>0.22149039783101701</v>
      </c>
      <c r="L127" s="42">
        <f>_xll.SRS1Splines.Functions25.OneWay_Spline($C$56:$C$60,L$56:L$60,$C127)</f>
        <v>0.40763656023690598</v>
      </c>
      <c r="M127" s="42">
        <f>_xll.SRS1Splines.Functions25.OneWay_Spline($C$56:$C$60,M$56:M$60,$C127)</f>
        <v>1.2961322700036899</v>
      </c>
      <c r="O127" s="42">
        <f t="shared" si="17"/>
        <v>9.5</v>
      </c>
      <c r="P127" s="42">
        <v>0</v>
      </c>
      <c r="Q127" s="42">
        <v>0</v>
      </c>
      <c r="R127" s="42">
        <f>_xll.SRS1Splines.Functions25.OneWay_Spline($C$56:$C$60,R$56:R$60,$C127)</f>
        <v>0.23443393127464099</v>
      </c>
      <c r="S127" s="42">
        <f>_xll.SRS1Splines.Functions25.OneWay_Spline($C$56:$C$60,S$56:S$60,$C127)</f>
        <v>0.21489908159937501</v>
      </c>
      <c r="T127" s="42">
        <f>_xll.SRS1Splines.Functions25.OneWay_Spline($C$56:$C$60,T$56:T$60,$C127)</f>
        <v>0.458860217866152</v>
      </c>
      <c r="U127" s="42">
        <f>_xll.SRS1Splines.Functions25.OneWay_Spline($C$56:$C$60,U$56:U$60,$C127)</f>
        <v>8.7276712905474199</v>
      </c>
      <c r="V127" s="42">
        <f>_xll.SRS1Splines.Functions25.OneWay_Spline($C$56:$C$60,V$56:V$60,$C127)</f>
        <v>3.7178224253855801</v>
      </c>
      <c r="W127" s="42">
        <f>_xll.SRS1Splines.Functions25.OneWay_Spline($C$56:$C$60,W$56:W$60,$C127)</f>
        <v>0.216573744871807</v>
      </c>
      <c r="X127" s="42">
        <f>_xll.SRS1Splines.Functions25.OneWay_Spline($C$56:$C$60,X$56:X$60,$C127)</f>
        <v>0.39023921558758201</v>
      </c>
      <c r="Y127" s="42">
        <f>_xll.SRS1Splines.Functions25.OneWay_Spline($C$56:$C$60,Y$56:Y$60,$C127)</f>
        <v>0.82748259339735497</v>
      </c>
      <c r="AA127" s="42">
        <f t="shared" si="18"/>
        <v>9.5</v>
      </c>
      <c r="AB127" s="42">
        <f>_xll.SRS1Splines.Functions25.OneWay_Spline($C$56:$C$60,AB$56:AB$60,AA127)</f>
        <v>3.6664698686666901E-3</v>
      </c>
      <c r="AC127" s="42">
        <f>_xll.SRS1Splines.Functions25.OneWay_Spline($C$56:$C$60,AC$56:AC$60,$C127)</f>
        <v>0.38179651066196402</v>
      </c>
      <c r="AD127" s="42">
        <f>_xll.SRS1Splines.Functions25.OneWay_Spline($C$56:$C$60,AD$56:AD$60,$C127)</f>
        <v>0.29901794233124301</v>
      </c>
      <c r="AE127" s="42">
        <f>_xll.SRS1Splines.Functions25.OneWay_Spline($C$56:$C$60,AE$56:AE$60,$C127)</f>
        <v>0.33256260755747702</v>
      </c>
      <c r="AF127" s="42">
        <f>_xll.SRS1Splines.Functions25.OneWay_Spline($C$56:$C$60,AF$56:AF$60,$C127)</f>
        <v>0.57244116475169604</v>
      </c>
      <c r="AG127" s="42">
        <f>_xll.SRS1Splines.Functions25.OneWay_Spline($C$56:$C$60,AG$56:AG$60,$C127)</f>
        <v>16.025139594319999</v>
      </c>
      <c r="AH127" s="42">
        <f>_xll.SRS1Splines.Functions25.OneWay_Spline($C$56:$C$60,AH$56:AH$60,$C127)</f>
        <v>4.5672972288617499</v>
      </c>
      <c r="AI127" s="42">
        <f>_xll.SRS1Splines.Functions25.OneWay_Spline($C$56:$C$60,AI$56:AI$60,$C127)</f>
        <v>0.22561421673944401</v>
      </c>
      <c r="AJ127" s="42">
        <f>_xll.SRS1Splines.Functions25.OneWay_Spline($C$56:$C$60,AJ$56:AJ$60,$C127)</f>
        <v>0.428769468684361</v>
      </c>
      <c r="AK127" s="42">
        <f>_xll.SRS1Splines.Functions25.OneWay_Spline($C$56:$C$60,AK$56:AK$60,$C127)</f>
        <v>1.7647819466100301</v>
      </c>
    </row>
    <row r="128" spans="1:37">
      <c r="C128" s="42">
        <f t="shared" si="22"/>
        <v>9.75</v>
      </c>
      <c r="D128" s="42">
        <f>_xll.SRS1Splines.Functions25.OneWay_Spline($C$56:$C$60,$D$56:$D$60,C128)</f>
        <v>1.3125507517110901E-3</v>
      </c>
      <c r="E128" s="42">
        <f>_xll.SRS1Splines.Functions25.OneWay_Spline($C$56:$C$60,E$56:E$60,$C128)</f>
        <v>0.185305202786025</v>
      </c>
      <c r="F128" s="42">
        <f>_xll.SRS1Splines.Functions25.OneWay_Spline($C$56:$C$60,F$56:F$60,$C128)</f>
        <v>0.26730642301948598</v>
      </c>
      <c r="G128" s="42">
        <f>_xll.SRS1Splines.Functions25.OneWay_Spline($C$56:$C$60,G$56:G$60,$C128)</f>
        <v>0.27741540675458898</v>
      </c>
      <c r="H128" s="42">
        <f>_xll.SRS1Splines.Functions25.OneWay_Spline($C$56:$C$60,H$56:H$60,$C128)</f>
        <v>0.50492812669018206</v>
      </c>
      <c r="I128" s="42">
        <f>_xll.SRS1Splines.Functions25.OneWay_Spline($C$56:$C$60,I$56:I$60,$C128)</f>
        <v>12.163797611894299</v>
      </c>
      <c r="J128" s="42">
        <f>_xll.SRS1Splines.Functions25.OneWay_Spline($C$56:$C$60,J$56:J$60,$C128)</f>
        <v>4.1579288766609102</v>
      </c>
      <c r="K128" s="42">
        <f>_xll.SRS1Splines.Functions25.OneWay_Spline($C$56:$C$60,K$56:K$60,$C128)</f>
        <v>0.22114282202996099</v>
      </c>
      <c r="L128" s="42">
        <f>_xll.SRS1Splines.Functions25.OneWay_Spline($C$56:$C$60,L$56:L$60,$C128)</f>
        <v>0.40716084957501297</v>
      </c>
      <c r="M128" s="42">
        <f>_xll.SRS1Splines.Functions25.OneWay_Spline($C$56:$C$60,M$56:M$60,$C128)</f>
        <v>1.2928631091667699</v>
      </c>
      <c r="O128" s="42">
        <f t="shared" si="17"/>
        <v>9.75</v>
      </c>
      <c r="P128" s="42">
        <v>0</v>
      </c>
      <c r="Q128" s="42">
        <v>0</v>
      </c>
      <c r="R128" s="42">
        <f>_xll.SRS1Splines.Functions25.OneWay_Spline($C$56:$C$60,R$56:R$60,$C128)</f>
        <v>0.23556656001203999</v>
      </c>
      <c r="S128" s="42">
        <f>_xll.SRS1Splines.Functions25.OneWay_Spline($C$56:$C$60,S$56:S$60,$C128)</f>
        <v>0.21629060035054801</v>
      </c>
      <c r="T128" s="42">
        <f>_xll.SRS1Splines.Functions25.OneWay_Spline($C$56:$C$60,T$56:T$60,$C128)</f>
        <v>0.44810509438483398</v>
      </c>
      <c r="U128" s="42">
        <f>_xll.SRS1Splines.Functions25.OneWay_Spline($C$56:$C$60,U$56:U$60,$C128)</f>
        <v>8.4944267751723608</v>
      </c>
      <c r="V128" s="42">
        <f>_xll.SRS1Splines.Functions25.OneWay_Spline($C$56:$C$60,V$56:V$60,$C128)</f>
        <v>3.7259591165074299</v>
      </c>
      <c r="W128" s="42">
        <f>_xll.SRS1Splines.Functions25.OneWay_Spline($C$56:$C$60,W$56:W$60,$C128)</f>
        <v>0.216984319648105</v>
      </c>
      <c r="X128" s="42">
        <f>_xll.SRS1Splines.Functions25.OneWay_Spline($C$56:$C$60,X$56:X$60,$C128)</f>
        <v>0.39016748920069</v>
      </c>
      <c r="Y128" s="42">
        <f>_xll.SRS1Splines.Functions25.OneWay_Spline($C$56:$C$60,Y$56:Y$60,$C128)</f>
        <v>0.82541117609193504</v>
      </c>
      <c r="AA128" s="42">
        <f t="shared" si="18"/>
        <v>9.75</v>
      </c>
      <c r="AB128" s="42">
        <f>_xll.SRS1Splines.Functions25.OneWay_Spline($C$56:$C$60,AB$56:AB$60,AA128)</f>
        <v>3.4976811680555299E-3</v>
      </c>
      <c r="AC128" s="42">
        <f>_xll.SRS1Splines.Functions25.OneWay_Spline($C$56:$C$60,AC$56:AC$60,$C128)</f>
        <v>0.381289166476729</v>
      </c>
      <c r="AD128" s="42">
        <f>_xll.SRS1Splines.Functions25.OneWay_Spline($C$56:$C$60,AD$56:AD$60,$C128)</f>
        <v>0.29787460112617598</v>
      </c>
      <c r="AE128" s="42">
        <f>_xll.SRS1Splines.Functions25.OneWay_Spline($C$56:$C$60,AE$56:AE$60,$C128)</f>
        <v>0.33854021315863098</v>
      </c>
      <c r="AF128" s="42">
        <f>_xll.SRS1Splines.Functions25.OneWay_Spline($C$56:$C$60,AF$56:AF$60,$C128)</f>
        <v>0.57107348539404301</v>
      </c>
      <c r="AG128" s="42">
        <f>_xll.SRS1Splines.Functions25.OneWay_Spline($C$56:$C$60,AG$56:AG$60,$C128)</f>
        <v>15.833168448616201</v>
      </c>
      <c r="AH128" s="42">
        <f>_xll.SRS1Splines.Functions25.OneWay_Spline($C$56:$C$60,AH$56:AH$60,$C128)</f>
        <v>4.5898986368143797</v>
      </c>
      <c r="AI128" s="42">
        <f>_xll.SRS1Splines.Functions25.OneWay_Spline($C$56:$C$60,AI$56:AI$60,$C128)</f>
        <v>0.22487659188461101</v>
      </c>
      <c r="AJ128" s="42">
        <f>_xll.SRS1Splines.Functions25.OneWay_Spline($C$56:$C$60,AJ$56:AJ$60,$C128)</f>
        <v>0.42615540484119202</v>
      </c>
      <c r="AK128" s="42">
        <f>_xll.SRS1Splines.Functions25.OneWay_Spline($C$56:$C$60,AK$56:AK$60,$C128)</f>
        <v>1.7603150422416101</v>
      </c>
    </row>
    <row r="129" spans="1:37">
      <c r="B129" s="53" t="s">
        <v>66</v>
      </c>
      <c r="C129" s="42">
        <f t="shared" si="22"/>
        <v>10</v>
      </c>
      <c r="D129" s="42">
        <f>_xll.SRS1Splines.Functions25.OneWay_Spline($C$56:$C$60,$D$56:$D$60,C129)</f>
        <v>1.2596465110815999E-3</v>
      </c>
      <c r="E129" s="42">
        <f>_xll.SRS1Splines.Functions25.OneWay_Spline($C$56:$C$60,E$56:E$60,$C129)</f>
        <v>0.185094475223992</v>
      </c>
      <c r="F129" s="42">
        <f>_xll.SRS1Splines.Functions25.OneWay_Spline($C$56:$C$60,F$56:F$60,$C129)</f>
        <v>0.26713539423365401</v>
      </c>
      <c r="G129" s="42">
        <f>_xll.SRS1Splines.Functions25.OneWay_Spline($C$56:$C$60,G$56:G$60,$C129)</f>
        <v>0.28135407666703999</v>
      </c>
      <c r="H129" s="42">
        <f>_xll.SRS1Splines.Functions25.OneWay_Spline($C$56:$C$60,H$56:H$60,$C129)</f>
        <v>0.50425421780791602</v>
      </c>
      <c r="I129" s="42">
        <f>_xll.SRS1Splines.Functions25.OneWay_Spline($C$56:$C$60,I$56:I$60,$C129)</f>
        <v>11.943106882815901</v>
      </c>
      <c r="J129" s="42">
        <f>_xll.SRS1Splines.Functions25.OneWay_Spline($C$56:$C$60,J$56:J$60,$C129)</f>
        <v>4.1743578606489899</v>
      </c>
      <c r="K129" s="42">
        <f>_xll.SRS1Splines.Functions25.OneWay_Spline($C$56:$C$60,K$56:K$60,$C129)</f>
        <v>0.22102696342960901</v>
      </c>
      <c r="L129" s="42">
        <f>_xll.SRS1Splines.Functions25.OneWay_Spline($C$56:$C$60,L$56:L$60,$C129)</f>
        <v>0.40699156356473198</v>
      </c>
      <c r="M129" s="42">
        <f>_xll.SRS1Splines.Functions25.OneWay_Spline($C$56:$C$60,M$56:M$60,$C129)</f>
        <v>1.2917733888878</v>
      </c>
      <c r="O129" s="42">
        <f t="shared" si="17"/>
        <v>10</v>
      </c>
      <c r="P129" s="42">
        <v>0</v>
      </c>
      <c r="Q129" s="42">
        <v>0</v>
      </c>
      <c r="R129" s="42">
        <f>_xll.SRS1Splines.Functions25.OneWay_Spline($C$56:$C$60,R$56:R$60,$C129)</f>
        <v>0.23677730107615499</v>
      </c>
      <c r="S129" s="42">
        <f>_xll.SRS1Splines.Functions25.OneWay_Spline($C$56:$C$60,S$56:S$60,$C129)</f>
        <v>0.21777808591214701</v>
      </c>
      <c r="T129" s="42">
        <f>_xll.SRS1Splines.Functions25.OneWay_Spline($C$56:$C$60,T$56:T$60,$C129)</f>
        <v>0.43789084334100697</v>
      </c>
      <c r="U129" s="42">
        <f>_xll.SRS1Splines.Functions25.OneWay_Spline($C$56:$C$60,U$56:U$60,$C129)</f>
        <v>8.2516365487136696</v>
      </c>
      <c r="V129" s="42">
        <f>_xll.SRS1Splines.Functions25.OneWay_Spline($C$56:$C$60,V$56:V$60,$C129)</f>
        <v>3.73465695874114</v>
      </c>
      <c r="W129" s="42">
        <f>_xll.SRS1Splines.Functions25.OneWay_Spline($C$56:$C$60,W$56:W$60,$C129)</f>
        <v>0.217423209926217</v>
      </c>
      <c r="X129" s="42">
        <f>_xll.SRS1Splines.Functions25.OneWay_Spline($C$56:$C$60,X$56:X$60,$C129)</f>
        <v>0.39014358040505898</v>
      </c>
      <c r="Y129" s="42">
        <f>_xll.SRS1Splines.Functions25.OneWay_Spline($C$56:$C$60,Y$56:Y$60,$C129)</f>
        <v>0.82472070365679495</v>
      </c>
      <c r="AA129" s="42">
        <f t="shared" si="18"/>
        <v>10</v>
      </c>
      <c r="AB129" s="42">
        <f>_xll.SRS1Splines.Functions25.OneWay_Spline($C$56:$C$60,AB$56:AB$60,AA129)</f>
        <v>3.4414182678518101E-3</v>
      </c>
      <c r="AC129" s="42">
        <f>_xll.SRS1Splines.Functions25.OneWay_Spline($C$56:$C$60,AC$56:AC$60,$C129)</f>
        <v>0.38112005174831698</v>
      </c>
      <c r="AD129" s="42">
        <f>_xll.SRS1Splines.Functions25.OneWay_Spline($C$56:$C$60,AD$56:AD$60,$C129)</f>
        <v>0.297493487391154</v>
      </c>
      <c r="AE129" s="42">
        <f>_xll.SRS1Splines.Functions25.OneWay_Spline($C$56:$C$60,AE$56:AE$60,$C129)</f>
        <v>0.344930067421933</v>
      </c>
      <c r="AF129" s="42">
        <f>_xll.SRS1Splines.Functions25.OneWay_Spline($C$56:$C$60,AF$56:AF$60,$C129)</f>
        <v>0.570617592274825</v>
      </c>
      <c r="AG129" s="42">
        <f>_xll.SRS1Splines.Functions25.OneWay_Spline($C$56:$C$60,AG$56:AG$60,$C129)</f>
        <v>15.634577216918199</v>
      </c>
      <c r="AH129" s="42">
        <f>_xll.SRS1Splines.Functions25.OneWay_Spline($C$56:$C$60,AH$56:AH$60,$C129)</f>
        <v>4.6140587625568497</v>
      </c>
      <c r="AI129" s="42">
        <f>_xll.SRS1Splines.Functions25.OneWay_Spline($C$56:$C$60,AI$56:AI$60,$C129)</f>
        <v>0.22463071693299999</v>
      </c>
      <c r="AJ129" s="42">
        <f>_xll.SRS1Splines.Functions25.OneWay_Spline($C$56:$C$60,AJ$56:AJ$60,$C129)</f>
        <v>0.42383954672440499</v>
      </c>
      <c r="AK129" s="42">
        <f>_xll.SRS1Splines.Functions25.OneWay_Spline($C$56:$C$60,AK$56:AK$60,$C129)</f>
        <v>1.75882607411881</v>
      </c>
    </row>
    <row r="130" spans="1:37" s="57" customFormat="1">
      <c r="A130" s="59" t="s">
        <v>63</v>
      </c>
      <c r="B130" s="57">
        <v>1.878393</v>
      </c>
      <c r="C130" s="57">
        <f t="shared" si="22"/>
        <v>10.25</v>
      </c>
      <c r="D130" s="57">
        <f>_xll.SRS1Splines.Functions25.OneWay_Spline($C$56:$C$60,$D$56:$D$60,C130)</f>
        <v>1.2596465110815999E-3</v>
      </c>
      <c r="E130" s="57">
        <f>_xll.SRS1Splines.Functions25.OneWay_Spline($C$56:$C$60,E$56:E$60,$C130)</f>
        <v>0.185094475223992</v>
      </c>
      <c r="F130" s="57">
        <f>_xll.SRS1Splines.Functions25.OneWay_Spline($C$56:$C$60,F$56:F$60,$C130)</f>
        <v>0.26713539423365401</v>
      </c>
      <c r="G130" s="57">
        <f>_xll.SRS1Splines.Functions25.OneWay_Spline($C$56:$C$60,G$56:G$60,$C130)</f>
        <v>0.28541980044763399</v>
      </c>
      <c r="H130" s="57">
        <f>_xll.SRS1Splines.Functions25.OneWay_Spline($C$56:$C$60,H$56:H$60,$C130)</f>
        <v>0.50425421780791602</v>
      </c>
      <c r="I130" s="57">
        <f>_xll.SRS1Splines.Functions25.OneWay_Spline($C$56:$C$60,I$56:I$60,$C130)</f>
        <v>11.718657807737401</v>
      </c>
      <c r="J130" s="57">
        <f>_xll.SRS1Splines.Functions25.OneWay_Spline($C$56:$C$60,J$56:J$60,$C130)</f>
        <v>4.1913168118625004</v>
      </c>
      <c r="K130" s="57">
        <f>_xll.SRS1Splines.Functions25.OneWay_Spline($C$56:$C$60,K$56:K$60,$C130)</f>
        <v>0.22102696342960901</v>
      </c>
      <c r="L130" s="57">
        <f>_xll.SRS1Splines.Functions25.OneWay_Spline($C$56:$C$60,L$56:L$60,$C130)</f>
        <v>0.406975489880257</v>
      </c>
      <c r="M130" s="57">
        <f>_xll.SRS1Splines.Functions25.OneWay_Spline($C$56:$C$60,M$56:M$60,$C130)</f>
        <v>1.2917733888878</v>
      </c>
      <c r="O130" s="57">
        <f t="shared" si="17"/>
        <v>10.25</v>
      </c>
      <c r="P130" s="57">
        <v>0</v>
      </c>
      <c r="Q130" s="57">
        <v>0</v>
      </c>
      <c r="R130" s="57">
        <f>_xll.SRS1Splines.Functions25.OneWay_Spline($C$56:$C$60,R$56:R$60,$C130)</f>
        <v>0.238027098303629</v>
      </c>
      <c r="S130" s="57">
        <f>_xll.SRS1Splines.Functions25.OneWay_Spline($C$56:$C$60,S$56:S$60,$C130)</f>
        <v>0.21931355487895801</v>
      </c>
      <c r="T130" s="57">
        <f>_xll.SRS1Splines.Functions25.OneWay_Spline($C$56:$C$60,T$56:T$60,$C130)</f>
        <v>0.42794702851592697</v>
      </c>
      <c r="U130" s="57">
        <f>_xll.SRS1Splines.Functions25.OneWay_Spline($C$56:$C$60,U$56:U$60,$C130)</f>
        <v>8.0043548664302602</v>
      </c>
      <c r="V130" s="57">
        <f>_xll.SRS1Splines.Functions25.OneWay_Spline($C$56:$C$60,V$56:V$60,$C130)</f>
        <v>3.7436353765307602</v>
      </c>
      <c r="W130" s="57">
        <f>_xll.SRS1Splines.Functions25.OneWay_Spline($C$56:$C$60,W$56:W$60,$C130)</f>
        <v>0.21787625795523599</v>
      </c>
      <c r="X130" s="57">
        <f>_xll.SRS1Splines.Functions25.OneWay_Spline($C$56:$C$60,X$56:X$60,$C130)</f>
        <v>0.39014358040505898</v>
      </c>
      <c r="Y130" s="57">
        <f>_xll.SRS1Splines.Functions25.OneWay_Spline($C$56:$C$60,Y$56:Y$60,$C130)</f>
        <v>0.82472070365679495</v>
      </c>
      <c r="AA130" s="57">
        <f t="shared" si="18"/>
        <v>10.25</v>
      </c>
      <c r="AB130" s="57">
        <f>_xll.SRS1Splines.Functions25.OneWay_Spline($C$56:$C$60,AB$56:AB$60,AA130)</f>
        <v>3.4414182678518101E-3</v>
      </c>
      <c r="AC130" s="57">
        <f>_xll.SRS1Splines.Functions25.OneWay_Spline($C$56:$C$60,AC$56:AC$60,$C130)</f>
        <v>0.38112005174831698</v>
      </c>
      <c r="AD130" s="57">
        <f>_xll.SRS1Splines.Functions25.OneWay_Spline($C$56:$C$60,AD$56:AD$60,$C130)</f>
        <v>0.297493487391154</v>
      </c>
      <c r="AE130" s="57">
        <f>_xll.SRS1Splines.Functions25.OneWay_Spline($C$56:$C$60,AE$56:AE$60,$C130)</f>
        <v>0.35152604601630999</v>
      </c>
      <c r="AF130" s="57">
        <f>_xll.SRS1Splines.Functions25.OneWay_Spline($C$56:$C$60,AF$56:AF$60,$C130)</f>
        <v>0.570617592274825</v>
      </c>
      <c r="AG130" s="57">
        <f>_xll.SRS1Splines.Functions25.OneWay_Spline($C$56:$C$60,AG$56:AG$60,$C130)</f>
        <v>15.432960749044501</v>
      </c>
      <c r="AH130" s="57">
        <f>_xll.SRS1Splines.Functions25.OneWay_Spline($C$56:$C$60,AH$56:AH$60,$C130)</f>
        <v>4.6389982471942401</v>
      </c>
      <c r="AI130" s="57">
        <f>_xll.SRS1Splines.Functions25.OneWay_Spline($C$56:$C$60,AI$56:AI$60,$C130)</f>
        <v>0.22463071693299999</v>
      </c>
      <c r="AJ130" s="57">
        <f>_xll.SRS1Splines.Functions25.OneWay_Spline($C$56:$C$60,AJ$56:AJ$60,$C130)</f>
        <v>0.42167279147080899</v>
      </c>
      <c r="AK130" s="57">
        <f>_xll.SRS1Splines.Functions25.OneWay_Spline($C$56:$C$60,AK$56:AK$60,$C130)</f>
        <v>1.75882607411881</v>
      </c>
    </row>
    <row r="131" spans="1:37" s="57" customFormat="1">
      <c r="A131" s="59" t="s">
        <v>64</v>
      </c>
      <c r="B131" s="57">
        <v>1.900706</v>
      </c>
      <c r="C131" s="57">
        <f t="shared" si="22"/>
        <v>10.5</v>
      </c>
      <c r="D131" s="57">
        <f>_xll.SRS1Splines.Functions25.OneWay_Spline($C$56:$C$60,$D$56:$D$60,C131)</f>
        <v>1.2596465110815999E-3</v>
      </c>
      <c r="E131" s="57">
        <f>_xll.SRS1Splines.Functions25.OneWay_Spline($C$56:$C$60,E$56:E$60,$C131)</f>
        <v>0.185094475223992</v>
      </c>
      <c r="F131" s="57">
        <f>_xll.SRS1Splines.Functions25.OneWay_Spline($C$56:$C$60,F$56:F$60,$C131)</f>
        <v>0.26713539423365401</v>
      </c>
      <c r="G131" s="57">
        <f>_xll.SRS1Splines.Functions25.OneWay_Spline($C$56:$C$60,G$56:G$60,$C131)</f>
        <v>0.28948552422822799</v>
      </c>
      <c r="H131" s="57">
        <f>_xll.SRS1Splines.Functions25.OneWay_Spline($C$56:$C$60,H$56:H$60,$C131)</f>
        <v>0.50425421780791602</v>
      </c>
      <c r="I131" s="57">
        <f>_xll.SRS1Splines.Functions25.OneWay_Spline($C$56:$C$60,I$56:I$60,$C131)</f>
        <v>11.4942087326588</v>
      </c>
      <c r="J131" s="57">
        <f>_xll.SRS1Splines.Functions25.OneWay_Spline($C$56:$C$60,J$56:J$60,$C131)</f>
        <v>4.2082757630760099</v>
      </c>
      <c r="K131" s="57">
        <f>_xll.SRS1Splines.Functions25.OneWay_Spline($C$56:$C$60,K$56:K$60,$C131)</f>
        <v>0.22102696342960901</v>
      </c>
      <c r="L131" s="57">
        <f>_xll.SRS1Splines.Functions25.OneWay_Spline($C$56:$C$60,L$56:L$60,$C131)</f>
        <v>0.40695941619578202</v>
      </c>
      <c r="M131" s="57">
        <f>_xll.SRS1Splines.Functions25.OneWay_Spline($C$56:$C$60,M$56:M$60,$C131)</f>
        <v>1.2917733888878</v>
      </c>
      <c r="O131" s="57">
        <f t="shared" si="17"/>
        <v>10.5</v>
      </c>
      <c r="P131" s="57">
        <v>0</v>
      </c>
      <c r="Q131" s="57">
        <v>0</v>
      </c>
      <c r="R131" s="57">
        <f>_xll.SRS1Splines.Functions25.OneWay_Spline($C$56:$C$60,R$56:R$60,$C131)</f>
        <v>0.23927689553110301</v>
      </c>
      <c r="S131" s="57">
        <f>_xll.SRS1Splines.Functions25.OneWay_Spline($C$56:$C$60,S$56:S$60,$C131)</f>
        <v>0.22084902384576999</v>
      </c>
      <c r="T131" s="57">
        <f>_xll.SRS1Splines.Functions25.OneWay_Spline($C$56:$C$60,T$56:T$60,$C131)</f>
        <v>0.41800321369084598</v>
      </c>
      <c r="U131" s="57">
        <f>_xll.SRS1Splines.Functions25.OneWay_Spline($C$56:$C$60,U$56:U$60,$C131)</f>
        <v>7.7570731841468499</v>
      </c>
      <c r="V131" s="57">
        <f>_xll.SRS1Splines.Functions25.OneWay_Spline($C$56:$C$60,V$56:V$60,$C131)</f>
        <v>3.7526137943203901</v>
      </c>
      <c r="W131" s="57">
        <f>_xll.SRS1Splines.Functions25.OneWay_Spline($C$56:$C$60,W$56:W$60,$C131)</f>
        <v>0.21832930598425501</v>
      </c>
      <c r="X131" s="57">
        <f>_xll.SRS1Splines.Functions25.OneWay_Spline($C$56:$C$60,X$56:X$60,$C131)</f>
        <v>0.39014358040505898</v>
      </c>
      <c r="Y131" s="57">
        <f>_xll.SRS1Splines.Functions25.OneWay_Spline($C$56:$C$60,Y$56:Y$60,$C131)</f>
        <v>0.82472070365679495</v>
      </c>
      <c r="AA131" s="57">
        <f t="shared" si="18"/>
        <v>10.5</v>
      </c>
      <c r="AB131" s="57">
        <f>_xll.SRS1Splines.Functions25.OneWay_Spline($C$56:$C$60,AB$56:AB$60,AA131)</f>
        <v>3.4414182678518101E-3</v>
      </c>
      <c r="AC131" s="57">
        <f>_xll.SRS1Splines.Functions25.OneWay_Spline($C$56:$C$60,AC$56:AC$60,$C131)</f>
        <v>0.38112005174831698</v>
      </c>
      <c r="AD131" s="57">
        <f>_xll.SRS1Splines.Functions25.OneWay_Spline($C$56:$C$60,AD$56:AD$60,$C131)</f>
        <v>0.297493487391154</v>
      </c>
      <c r="AE131" s="57">
        <f>_xll.SRS1Splines.Functions25.OneWay_Spline($C$56:$C$60,AE$56:AE$60,$C131)</f>
        <v>0.35812202461068599</v>
      </c>
      <c r="AF131" s="57">
        <f>_xll.SRS1Splines.Functions25.OneWay_Spline($C$56:$C$60,AF$56:AF$60,$C131)</f>
        <v>0.570617592274825</v>
      </c>
      <c r="AG131" s="57">
        <f>_xll.SRS1Splines.Functions25.OneWay_Spline($C$56:$C$60,AG$56:AG$60,$C131)</f>
        <v>15.231344281170699</v>
      </c>
      <c r="AH131" s="57">
        <f>_xll.SRS1Splines.Functions25.OneWay_Spline($C$56:$C$60,AH$56:AH$60,$C131)</f>
        <v>4.66393773183162</v>
      </c>
      <c r="AI131" s="57">
        <f>_xll.SRS1Splines.Functions25.OneWay_Spline($C$56:$C$60,AI$56:AI$60,$C131)</f>
        <v>0.22463071693299999</v>
      </c>
      <c r="AJ131" s="57">
        <f>_xll.SRS1Splines.Functions25.OneWay_Spline($C$56:$C$60,AJ$56:AJ$60,$C131)</f>
        <v>0.419506036217213</v>
      </c>
      <c r="AK131" s="57">
        <f>_xll.SRS1Splines.Functions25.OneWay_Spline($C$56:$C$60,AK$56:AK$60,$C131)</f>
        <v>1.75882607411881</v>
      </c>
    </row>
    <row r="132" spans="1:37" s="57" customFormat="1">
      <c r="B132" s="57">
        <v>1.9343889999999999</v>
      </c>
      <c r="C132" s="57">
        <f t="shared" si="22"/>
        <v>10.75</v>
      </c>
      <c r="D132" s="57">
        <f>_xll.SRS1Splines.Functions25.OneWay_Spline($C$56:$C$60,$D$56:$D$60,C132)</f>
        <v>1.2596465110815999E-3</v>
      </c>
      <c r="E132" s="57">
        <f>_xll.SRS1Splines.Functions25.OneWay_Spline($C$56:$C$60,E$56:E$60,$C132)</f>
        <v>0.185094475223992</v>
      </c>
      <c r="F132" s="57">
        <f>_xll.SRS1Splines.Functions25.OneWay_Spline($C$56:$C$60,F$56:F$60,$C132)</f>
        <v>0.26713539423365401</v>
      </c>
      <c r="G132" s="57">
        <f>_xll.SRS1Splines.Functions25.OneWay_Spline($C$56:$C$60,G$56:G$60,$C132)</f>
        <v>0.29355124800882199</v>
      </c>
      <c r="H132" s="57">
        <f>_xll.SRS1Splines.Functions25.OneWay_Spline($C$56:$C$60,H$56:H$60,$C132)</f>
        <v>0.50425421780791602</v>
      </c>
      <c r="I132" s="57">
        <f>_xll.SRS1Splines.Functions25.OneWay_Spline($C$56:$C$60,I$56:I$60,$C132)</f>
        <v>11.269759657580201</v>
      </c>
      <c r="J132" s="57">
        <f>_xll.SRS1Splines.Functions25.OneWay_Spline($C$56:$C$60,J$56:J$60,$C132)</f>
        <v>4.2252347142895204</v>
      </c>
      <c r="K132" s="57">
        <f>_xll.SRS1Splines.Functions25.OneWay_Spline($C$56:$C$60,K$56:K$60,$C132)</f>
        <v>0.22102696342960901</v>
      </c>
      <c r="L132" s="57">
        <f>_xll.SRS1Splines.Functions25.OneWay_Spline($C$56:$C$60,L$56:L$60,$C132)</f>
        <v>0.40694334251130698</v>
      </c>
      <c r="M132" s="57">
        <f>_xll.SRS1Splines.Functions25.OneWay_Spline($C$56:$C$60,M$56:M$60,$C132)</f>
        <v>1.2917733888878</v>
      </c>
      <c r="O132" s="57">
        <f t="shared" si="17"/>
        <v>10.75</v>
      </c>
      <c r="P132" s="57">
        <v>0</v>
      </c>
      <c r="Q132" s="57">
        <v>0</v>
      </c>
      <c r="R132" s="57">
        <f>_xll.SRS1Splines.Functions25.OneWay_Spline($C$56:$C$60,R$56:R$60,$C132)</f>
        <v>0.24052669275857699</v>
      </c>
      <c r="S132" s="57">
        <f>_xll.SRS1Splines.Functions25.OneWay_Spline($C$56:$C$60,S$56:S$60,$C132)</f>
        <v>0.22238449281258099</v>
      </c>
      <c r="T132" s="57">
        <f>_xll.SRS1Splines.Functions25.OneWay_Spline($C$56:$C$60,T$56:T$60,$C132)</f>
        <v>0.40805939886576598</v>
      </c>
      <c r="U132" s="57">
        <f>_xll.SRS1Splines.Functions25.OneWay_Spline($C$56:$C$60,U$56:U$60,$C132)</f>
        <v>7.5097915018634502</v>
      </c>
      <c r="V132" s="57">
        <f>_xll.SRS1Splines.Functions25.OneWay_Spline($C$56:$C$60,V$56:V$60,$C132)</f>
        <v>3.76159221211002</v>
      </c>
      <c r="W132" s="57">
        <f>_xll.SRS1Splines.Functions25.OneWay_Spline($C$56:$C$60,W$56:W$60,$C132)</f>
        <v>0.21878235401327401</v>
      </c>
      <c r="X132" s="57">
        <f>_xll.SRS1Splines.Functions25.OneWay_Spline($C$56:$C$60,X$56:X$60,$C132)</f>
        <v>0.39014358040505898</v>
      </c>
      <c r="Y132" s="57">
        <f>_xll.SRS1Splines.Functions25.OneWay_Spline($C$56:$C$60,Y$56:Y$60,$C132)</f>
        <v>0.82472070365679495</v>
      </c>
      <c r="AA132" s="57">
        <f t="shared" si="18"/>
        <v>10.75</v>
      </c>
      <c r="AB132" s="57">
        <f>_xll.SRS1Splines.Functions25.OneWay_Spline($C$56:$C$60,AB$56:AB$60,AA132)</f>
        <v>3.4414182678518101E-3</v>
      </c>
      <c r="AC132" s="57">
        <f>_xll.SRS1Splines.Functions25.OneWay_Spline($C$56:$C$60,AC$56:AC$60,$C132)</f>
        <v>0.38112005174831698</v>
      </c>
      <c r="AD132" s="57">
        <f>_xll.SRS1Splines.Functions25.OneWay_Spline($C$56:$C$60,AD$56:AD$60,$C132)</f>
        <v>0.297493487391154</v>
      </c>
      <c r="AE132" s="57">
        <f>_xll.SRS1Splines.Functions25.OneWay_Spline($C$56:$C$60,AE$56:AE$60,$C132)</f>
        <v>0.36471800320506298</v>
      </c>
      <c r="AF132" s="57">
        <f>_xll.SRS1Splines.Functions25.OneWay_Spline($C$56:$C$60,AF$56:AF$60,$C132)</f>
        <v>0.570617592274825</v>
      </c>
      <c r="AG132" s="57">
        <f>_xll.SRS1Splines.Functions25.OneWay_Spline($C$56:$C$60,AG$56:AG$60,$C132)</f>
        <v>15.029727813296899</v>
      </c>
      <c r="AH132" s="57">
        <f>_xll.SRS1Splines.Functions25.OneWay_Spline($C$56:$C$60,AH$56:AH$60,$C132)</f>
        <v>4.6888772164690096</v>
      </c>
      <c r="AI132" s="57">
        <f>_xll.SRS1Splines.Functions25.OneWay_Spline($C$56:$C$60,AI$56:AI$60,$C132)</f>
        <v>0.22463071693299999</v>
      </c>
      <c r="AJ132" s="57">
        <f>_xll.SRS1Splines.Functions25.OneWay_Spline($C$56:$C$60,AJ$56:AJ$60,$C132)</f>
        <v>0.417339280963617</v>
      </c>
      <c r="AK132" s="57">
        <f>_xll.SRS1Splines.Functions25.OneWay_Spline($C$56:$C$60,AK$56:AK$60,$C132)</f>
        <v>1.75882607411881</v>
      </c>
    </row>
    <row r="133" spans="1:37" s="57" customFormat="1">
      <c r="B133" s="57">
        <v>1.9569810000000001</v>
      </c>
      <c r="C133" s="57">
        <f t="shared" si="22"/>
        <v>11</v>
      </c>
      <c r="D133" s="57">
        <f>_xll.SRS1Splines.Functions25.OneWay_Spline($C$56:$C$60,$D$56:$D$60,C133)</f>
        <v>1.2596465110815999E-3</v>
      </c>
      <c r="E133" s="57">
        <f>_xll.SRS1Splines.Functions25.OneWay_Spline($C$56:$C$60,E$56:E$60,$C133)</f>
        <v>0.185094475223992</v>
      </c>
      <c r="F133" s="57">
        <f>_xll.SRS1Splines.Functions25.OneWay_Spline($C$56:$C$60,F$56:F$60,$C133)</f>
        <v>0.26713539423365401</v>
      </c>
      <c r="G133" s="57">
        <f>_xll.SRS1Splines.Functions25.OneWay_Spline($C$56:$C$60,G$56:G$60,$C133)</f>
        <v>0.29761697178941598</v>
      </c>
      <c r="H133" s="57">
        <f>_xll.SRS1Splines.Functions25.OneWay_Spline($C$56:$C$60,H$56:H$60,$C133)</f>
        <v>0.50425421780791602</v>
      </c>
      <c r="I133" s="57">
        <f>_xll.SRS1Splines.Functions25.OneWay_Spline($C$56:$C$60,I$56:I$60,$C133)</f>
        <v>11.0453105825016</v>
      </c>
      <c r="J133" s="57">
        <f>_xll.SRS1Splines.Functions25.OneWay_Spline($C$56:$C$60,J$56:J$60,$C133)</f>
        <v>4.2421936655030201</v>
      </c>
      <c r="K133" s="57">
        <f>_xll.SRS1Splines.Functions25.OneWay_Spline($C$56:$C$60,K$56:K$60,$C133)</f>
        <v>0.22102696342960901</v>
      </c>
      <c r="L133" s="57">
        <f>_xll.SRS1Splines.Functions25.OneWay_Spline($C$56:$C$60,L$56:L$60,$C133)</f>
        <v>0.406927268826832</v>
      </c>
      <c r="M133" s="57">
        <f>_xll.SRS1Splines.Functions25.OneWay_Spline($C$56:$C$60,M$56:M$60,$C133)</f>
        <v>1.2917733888878</v>
      </c>
      <c r="O133" s="57">
        <f t="shared" si="17"/>
        <v>11</v>
      </c>
      <c r="P133" s="57">
        <v>0</v>
      </c>
      <c r="Q133" s="57">
        <v>0</v>
      </c>
      <c r="R133" s="57">
        <f>_xll.SRS1Splines.Functions25.OneWay_Spline($C$56:$C$60,R$56:R$60,$C133)</f>
        <v>0.241776489986051</v>
      </c>
      <c r="S133" s="57">
        <f>_xll.SRS1Splines.Functions25.OneWay_Spline($C$56:$C$60,S$56:S$60,$C133)</f>
        <v>0.223919961779393</v>
      </c>
      <c r="T133" s="57">
        <f>_xll.SRS1Splines.Functions25.OneWay_Spline($C$56:$C$60,T$56:T$60,$C133)</f>
        <v>0.39811558404068498</v>
      </c>
      <c r="U133" s="57">
        <f>_xll.SRS1Splines.Functions25.OneWay_Spline($C$56:$C$60,U$56:U$60,$C133)</f>
        <v>7.2625098195800399</v>
      </c>
      <c r="V133" s="57">
        <f>_xll.SRS1Splines.Functions25.OneWay_Spline($C$56:$C$60,V$56:V$60,$C133)</f>
        <v>3.77057062989965</v>
      </c>
      <c r="W133" s="57">
        <f>_xll.SRS1Splines.Functions25.OneWay_Spline($C$56:$C$60,W$56:W$60,$C133)</f>
        <v>0.219235402042293</v>
      </c>
      <c r="X133" s="57">
        <f>_xll.SRS1Splines.Functions25.OneWay_Spline($C$56:$C$60,X$56:X$60,$C133)</f>
        <v>0.39014358040505898</v>
      </c>
      <c r="Y133" s="57">
        <f>_xll.SRS1Splines.Functions25.OneWay_Spline($C$56:$C$60,Y$56:Y$60,$C133)</f>
        <v>0.82472070365679495</v>
      </c>
      <c r="AA133" s="57">
        <f t="shared" si="18"/>
        <v>11</v>
      </c>
      <c r="AB133" s="57">
        <f>_xll.SRS1Splines.Functions25.OneWay_Spline($C$56:$C$60,AB$56:AB$60,AA133)</f>
        <v>3.4414182678518101E-3</v>
      </c>
      <c r="AC133" s="57">
        <f>_xll.SRS1Splines.Functions25.OneWay_Spline($C$56:$C$60,AC$56:AC$60,$C133)</f>
        <v>0.38112005174831698</v>
      </c>
      <c r="AD133" s="57">
        <f>_xll.SRS1Splines.Functions25.OneWay_Spline($C$56:$C$60,AD$56:AD$60,$C133)</f>
        <v>0.297493487391154</v>
      </c>
      <c r="AE133" s="57">
        <f>_xll.SRS1Splines.Functions25.OneWay_Spline($C$56:$C$60,AE$56:AE$60,$C133)</f>
        <v>0.37131398179943997</v>
      </c>
      <c r="AF133" s="57">
        <f>_xll.SRS1Splines.Functions25.OneWay_Spline($C$56:$C$60,AF$56:AF$60,$C133)</f>
        <v>0.570617592274825</v>
      </c>
      <c r="AG133" s="57">
        <f>_xll.SRS1Splines.Functions25.OneWay_Spline($C$56:$C$60,AG$56:AG$60,$C133)</f>
        <v>14.828111345423199</v>
      </c>
      <c r="AH133" s="57">
        <f>_xll.SRS1Splines.Functions25.OneWay_Spline($C$56:$C$60,AH$56:AH$60,$C133)</f>
        <v>4.7138167011063903</v>
      </c>
      <c r="AI133" s="57">
        <f>_xll.SRS1Splines.Functions25.OneWay_Spline($C$56:$C$60,AI$56:AI$60,$C133)</f>
        <v>0.22463071693299999</v>
      </c>
      <c r="AJ133" s="57">
        <f>_xll.SRS1Splines.Functions25.OneWay_Spline($C$56:$C$60,AJ$56:AJ$60,$C133)</f>
        <v>0.415172525710021</v>
      </c>
      <c r="AK133" s="57">
        <f>_xll.SRS1Splines.Functions25.OneWay_Spline($C$56:$C$60,AK$56:AK$60,$C133)</f>
        <v>1.75882607411881</v>
      </c>
    </row>
    <row r="134" spans="1:37" s="57" customFormat="1">
      <c r="B134" s="57">
        <v>2.0714000000000001</v>
      </c>
      <c r="C134" s="57">
        <f>C133+1</f>
        <v>12</v>
      </c>
      <c r="D134" s="57">
        <f>_xll.SRS1Splines.Functions25.OneWay_Spline($C$56:$C$60,$D$56:$D$60,C134)</f>
        <v>1.2596465110815999E-3</v>
      </c>
      <c r="E134" s="57">
        <f>_xll.SRS1Splines.Functions25.OneWay_Spline($C$56:$C$60,E$56:E$60,$C134)</f>
        <v>0.185094475223992</v>
      </c>
      <c r="F134" s="57">
        <f>_xll.SRS1Splines.Functions25.OneWay_Spline($C$56:$C$60,F$56:F$60,$C134)</f>
        <v>0.26713539423365401</v>
      </c>
      <c r="G134" s="57">
        <f>_xll.SRS1Splines.Functions25.OneWay_Spline($C$56:$C$60,G$56:G$60,$C134)</f>
        <v>0.31387986691179198</v>
      </c>
      <c r="H134" s="57">
        <f>_xll.SRS1Splines.Functions25.OneWay_Spline($C$56:$C$60,H$56:H$60,$C134)</f>
        <v>0.50425421780791602</v>
      </c>
      <c r="I134" s="57">
        <f>_xll.SRS1Splines.Functions25.OneWay_Spline($C$56:$C$60,I$56:I$60,$C134)</f>
        <v>10.1475142821873</v>
      </c>
      <c r="J134" s="57">
        <f>_xll.SRS1Splines.Functions25.OneWay_Spline($C$56:$C$60,J$56:J$60,$C134)</f>
        <v>4.3100294703570503</v>
      </c>
      <c r="K134" s="57">
        <f>_xll.SRS1Splines.Functions25.OneWay_Spline($C$56:$C$60,K$56:K$60,$C134)</f>
        <v>0.22102696342960901</v>
      </c>
      <c r="L134" s="57">
        <f>_xll.SRS1Splines.Functions25.OneWay_Spline($C$56:$C$60,L$56:L$60,$C134)</f>
        <v>0.40686297408893302</v>
      </c>
      <c r="M134" s="57">
        <f>_xll.SRS1Splines.Functions25.OneWay_Spline($C$56:$C$60,M$56:M$60,$C134)</f>
        <v>1.2917733888878</v>
      </c>
      <c r="O134" s="57">
        <f t="shared" si="17"/>
        <v>12</v>
      </c>
      <c r="P134" s="57">
        <v>0</v>
      </c>
      <c r="Q134" s="57">
        <v>0</v>
      </c>
      <c r="R134" s="57">
        <f>_xll.SRS1Splines.Functions25.OneWay_Spline($C$56:$C$60,R$56:R$60,$C134)</f>
        <v>0.24677567889594701</v>
      </c>
      <c r="S134" s="57">
        <f>_xll.SRS1Splines.Functions25.OneWay_Spline($C$56:$C$60,S$56:S$60,$C134)</f>
        <v>0.23006183764663801</v>
      </c>
      <c r="T134" s="57">
        <f>_xll.SRS1Splines.Functions25.OneWay_Spline($C$56:$C$60,T$56:T$60,$C134)</f>
        <v>0.35834032474036298</v>
      </c>
      <c r="U134" s="57">
        <f>_xll.SRS1Splines.Functions25.OneWay_Spline($C$56:$C$60,U$56:U$60,$C134)</f>
        <v>6.2733830904464103</v>
      </c>
      <c r="V134" s="57">
        <f>_xll.SRS1Splines.Functions25.OneWay_Spline($C$56:$C$60,V$56:V$60,$C134)</f>
        <v>3.8064843010581599</v>
      </c>
      <c r="W134" s="57">
        <f>_xll.SRS1Splines.Functions25.OneWay_Spline($C$56:$C$60,W$56:W$60,$C134)</f>
        <v>0.221047594158369</v>
      </c>
      <c r="X134" s="57">
        <f>_xll.SRS1Splines.Functions25.OneWay_Spline($C$56:$C$60,X$56:X$60,$C134)</f>
        <v>0.39014358040505898</v>
      </c>
      <c r="Y134" s="57">
        <f>_xll.SRS1Splines.Functions25.OneWay_Spline($C$56:$C$60,Y$56:Y$60,$C134)</f>
        <v>0.82472070365679495</v>
      </c>
      <c r="AA134" s="57">
        <f t="shared" si="18"/>
        <v>12</v>
      </c>
      <c r="AB134" s="57">
        <f>_xll.SRS1Splines.Functions25.OneWay_Spline($C$56:$C$60,AB$56:AB$60,AA134)</f>
        <v>3.4414182678518101E-3</v>
      </c>
      <c r="AC134" s="57">
        <f>_xll.SRS1Splines.Functions25.OneWay_Spline($C$56:$C$60,AC$56:AC$60,$C134)</f>
        <v>0.38112005174831698</v>
      </c>
      <c r="AD134" s="57">
        <f>_xll.SRS1Splines.Functions25.OneWay_Spline($C$56:$C$60,AD$56:AD$60,$C134)</f>
        <v>0.297493487391154</v>
      </c>
      <c r="AE134" s="57">
        <f>_xll.SRS1Splines.Functions25.OneWay_Spline($C$56:$C$60,AE$56:AE$60,$C134)</f>
        <v>0.39769789617694701</v>
      </c>
      <c r="AF134" s="57">
        <f>_xll.SRS1Splines.Functions25.OneWay_Spline($C$56:$C$60,AF$56:AF$60,$C134)</f>
        <v>0.570617592274825</v>
      </c>
      <c r="AG134" s="57">
        <f>_xll.SRS1Splines.Functions25.OneWay_Spline($C$56:$C$60,AG$56:AG$60,$C134)</f>
        <v>14.0216454739281</v>
      </c>
      <c r="AH134" s="57">
        <f>_xll.SRS1Splines.Functions25.OneWay_Spline($C$56:$C$60,AH$56:AH$60,$C134)</f>
        <v>4.8135746396559398</v>
      </c>
      <c r="AI134" s="57">
        <f>_xll.SRS1Splines.Functions25.OneWay_Spline($C$56:$C$60,AI$56:AI$60,$C134)</f>
        <v>0.22463071693299999</v>
      </c>
      <c r="AJ134" s="57">
        <f>_xll.SRS1Splines.Functions25.OneWay_Spline($C$56:$C$60,AJ$56:AJ$60,$C134)</f>
        <v>0.40650550469563701</v>
      </c>
      <c r="AK134" s="57">
        <f>_xll.SRS1Splines.Functions25.OneWay_Spline($C$56:$C$60,AK$56:AK$60,$C134)</f>
        <v>1.75882607411881</v>
      </c>
    </row>
    <row r="135" spans="1:37" s="57" customFormat="1">
      <c r="B135" s="57">
        <v>2.1879</v>
      </c>
      <c r="C135" s="57">
        <f t="shared" ref="C135:C142" si="23">C134+1</f>
        <v>13</v>
      </c>
      <c r="D135" s="57">
        <f>_xll.SRS1Splines.Functions25.OneWay_Spline($C$56:$C$60,$D$56:$D$60,C135)</f>
        <v>1.2596465110815999E-3</v>
      </c>
      <c r="E135" s="57">
        <f>_xll.SRS1Splines.Functions25.OneWay_Spline($C$56:$C$60,E$56:E$60,$C135)</f>
        <v>0.185094475223992</v>
      </c>
      <c r="F135" s="57">
        <f>_xll.SRS1Splines.Functions25.OneWay_Spline($C$56:$C$60,F$56:F$60,$C135)</f>
        <v>0.26713539423365401</v>
      </c>
      <c r="G135" s="57">
        <f>_xll.SRS1Splines.Functions25.OneWay_Spline($C$56:$C$60,G$56:G$60,$C135)</f>
        <v>0.33014276203416898</v>
      </c>
      <c r="H135" s="57">
        <f>_xll.SRS1Splines.Functions25.OneWay_Spline($C$56:$C$60,H$56:H$60,$C135)</f>
        <v>0.50425421780791602</v>
      </c>
      <c r="I135" s="57">
        <f>_xll.SRS1Splines.Functions25.OneWay_Spline($C$56:$C$60,I$56:I$60,$C135)</f>
        <v>9.24971798187293</v>
      </c>
      <c r="J135" s="57">
        <f>_xll.SRS1Splines.Functions25.OneWay_Spline($C$56:$C$60,J$56:J$60,$C135)</f>
        <v>4.3778652752110796</v>
      </c>
      <c r="K135" s="57">
        <f>_xll.SRS1Splines.Functions25.OneWay_Spline($C$56:$C$60,K$56:K$60,$C135)</f>
        <v>0.22102696342960901</v>
      </c>
      <c r="L135" s="57">
        <f>_xll.SRS1Splines.Functions25.OneWay_Spline($C$56:$C$60,L$56:L$60,$C135)</f>
        <v>0.40679867935103298</v>
      </c>
      <c r="M135" s="57">
        <f>_xll.SRS1Splines.Functions25.OneWay_Spline($C$56:$C$60,M$56:M$60,$C135)</f>
        <v>1.2917733888878</v>
      </c>
      <c r="O135" s="57">
        <f t="shared" si="17"/>
        <v>13</v>
      </c>
      <c r="P135" s="57">
        <v>0</v>
      </c>
      <c r="Q135" s="57">
        <v>0</v>
      </c>
      <c r="R135" s="57">
        <f>_xll.SRS1Splines.Functions25.OneWay_Spline($C$56:$C$60,R$56:R$60,$C135)</f>
        <v>0.25177486780584302</v>
      </c>
      <c r="S135" s="57">
        <f>_xll.SRS1Splines.Functions25.OneWay_Spline($C$56:$C$60,S$56:S$60,$C135)</f>
        <v>0.236203713513884</v>
      </c>
      <c r="T135" s="57">
        <f>_xll.SRS1Splines.Functions25.OneWay_Spline($C$56:$C$60,T$56:T$60,$C135)</f>
        <v>0.31856506544004098</v>
      </c>
      <c r="U135" s="57">
        <f>_xll.SRS1Splines.Functions25.OneWay_Spline($C$56:$C$60,U$56:U$60,$C135)</f>
        <v>5.2842563613127904</v>
      </c>
      <c r="V135" s="57">
        <f>_xll.SRS1Splines.Functions25.OneWay_Spline($C$56:$C$60,V$56:V$60,$C135)</f>
        <v>3.8423979722166801</v>
      </c>
      <c r="W135" s="57">
        <f>_xll.SRS1Splines.Functions25.OneWay_Spline($C$56:$C$60,W$56:W$60,$C135)</f>
        <v>0.222859786274445</v>
      </c>
      <c r="X135" s="57">
        <f>_xll.SRS1Splines.Functions25.OneWay_Spline($C$56:$C$60,X$56:X$60,$C135)</f>
        <v>0.39014358040505898</v>
      </c>
      <c r="Y135" s="57">
        <f>_xll.SRS1Splines.Functions25.OneWay_Spline($C$56:$C$60,Y$56:Y$60,$C135)</f>
        <v>0.82472070365679495</v>
      </c>
      <c r="AA135" s="57">
        <f t="shared" si="18"/>
        <v>13</v>
      </c>
      <c r="AB135" s="57">
        <f>_xll.SRS1Splines.Functions25.OneWay_Spline($C$56:$C$60,AB$56:AB$60,AA135)</f>
        <v>3.4414182678518101E-3</v>
      </c>
      <c r="AC135" s="57">
        <f>_xll.SRS1Splines.Functions25.OneWay_Spline($C$56:$C$60,AC$56:AC$60,$C135)</f>
        <v>0.38112005174831698</v>
      </c>
      <c r="AD135" s="57">
        <f>_xll.SRS1Splines.Functions25.OneWay_Spline($C$56:$C$60,AD$56:AD$60,$C135)</f>
        <v>0.297493487391154</v>
      </c>
      <c r="AE135" s="57">
        <f>_xll.SRS1Splines.Functions25.OneWay_Spline($C$56:$C$60,AE$56:AE$60,$C135)</f>
        <v>0.42408181055445299</v>
      </c>
      <c r="AF135" s="57">
        <f>_xll.SRS1Splines.Functions25.OneWay_Spline($C$56:$C$60,AF$56:AF$60,$C135)</f>
        <v>0.570617592274825</v>
      </c>
      <c r="AG135" s="57">
        <f>_xll.SRS1Splines.Functions25.OneWay_Spline($C$56:$C$60,AG$56:AG$60,$C135)</f>
        <v>13.2151796024331</v>
      </c>
      <c r="AH135" s="57">
        <f>_xll.SRS1Splines.Functions25.OneWay_Spline($C$56:$C$60,AH$56:AH$60,$C135)</f>
        <v>4.9133325782054804</v>
      </c>
      <c r="AI135" s="57">
        <f>_xll.SRS1Splines.Functions25.OneWay_Spline($C$56:$C$60,AI$56:AI$60,$C135)</f>
        <v>0.22463071693299999</v>
      </c>
      <c r="AJ135" s="57">
        <f>_xll.SRS1Splines.Functions25.OneWay_Spline($C$56:$C$60,AJ$56:AJ$60,$C135)</f>
        <v>0.39783848368125302</v>
      </c>
      <c r="AK135" s="57">
        <f>_xll.SRS1Splines.Functions25.OneWay_Spline($C$56:$C$60,AK$56:AK$60,$C135)</f>
        <v>1.75882607411881</v>
      </c>
    </row>
    <row r="136" spans="1:37" s="57" customFormat="1">
      <c r="B136" s="57">
        <v>2.3061799999999999</v>
      </c>
      <c r="C136" s="57">
        <f t="shared" si="23"/>
        <v>14</v>
      </c>
      <c r="D136" s="57">
        <f>_xll.SRS1Splines.Functions25.OneWay_Spline($C$56:$C$60,$D$56:$D$60,C136)</f>
        <v>1.2596465110815999E-3</v>
      </c>
      <c r="E136" s="57">
        <f>_xll.SRS1Splines.Functions25.OneWay_Spline($C$56:$C$60,E$56:E$60,$C136)</f>
        <v>0.185094475223992</v>
      </c>
      <c r="F136" s="57">
        <f>_xll.SRS1Splines.Functions25.OneWay_Spline($C$56:$C$60,F$56:F$60,$C136)</f>
        <v>0.26713539423365401</v>
      </c>
      <c r="G136" s="57">
        <f>_xll.SRS1Splines.Functions25.OneWay_Spline($C$56:$C$60,G$56:G$60,$C136)</f>
        <v>0.34640565715654498</v>
      </c>
      <c r="H136" s="57">
        <f>_xll.SRS1Splines.Functions25.OneWay_Spline($C$56:$C$60,H$56:H$60,$C136)</f>
        <v>0.50425421780791602</v>
      </c>
      <c r="I136" s="57">
        <f>_xll.SRS1Splines.Functions25.OneWay_Spline($C$56:$C$60,I$56:I$60,$C136)</f>
        <v>8.3519216815585899</v>
      </c>
      <c r="J136" s="57">
        <f>_xll.SRS1Splines.Functions25.OneWay_Spline($C$56:$C$60,J$56:J$60,$C136)</f>
        <v>4.4457010800651098</v>
      </c>
      <c r="K136" s="57">
        <f>_xll.SRS1Splines.Functions25.OneWay_Spline($C$56:$C$60,K$56:K$60,$C136)</f>
        <v>0.22102696342960901</v>
      </c>
      <c r="L136" s="57">
        <f>_xll.SRS1Splines.Functions25.OneWay_Spline($C$56:$C$60,L$56:L$60,$C136)</f>
        <v>0.40673438461313299</v>
      </c>
      <c r="M136" s="57">
        <f>_xll.SRS1Splines.Functions25.OneWay_Spline($C$56:$C$60,M$56:M$60,$C136)</f>
        <v>1.2917733888878</v>
      </c>
      <c r="O136" s="57">
        <f t="shared" si="17"/>
        <v>14</v>
      </c>
      <c r="P136" s="57">
        <v>0</v>
      </c>
      <c r="Q136" s="57">
        <v>0</v>
      </c>
      <c r="R136" s="57">
        <f>_xll.SRS1Splines.Functions25.OneWay_Spline($C$56:$C$60,R$56:R$60,$C136)</f>
        <v>0.256774056715739</v>
      </c>
      <c r="S136" s="57">
        <f>_xll.SRS1Splines.Functions25.OneWay_Spline($C$56:$C$60,S$56:S$60,$C136)</f>
        <v>0.24234558938112999</v>
      </c>
      <c r="T136" s="57">
        <f>_xll.SRS1Splines.Functions25.OneWay_Spline($C$56:$C$60,T$56:T$60,$C136)</f>
        <v>0.27878980613971899</v>
      </c>
      <c r="U136" s="57">
        <f>_xll.SRS1Splines.Functions25.OneWay_Spline($C$56:$C$60,U$56:U$60,$C136)</f>
        <v>4.2951296321791599</v>
      </c>
      <c r="V136" s="57">
        <f>_xll.SRS1Splines.Functions25.OneWay_Spline($C$56:$C$60,V$56:V$60,$C136)</f>
        <v>3.8783116433751901</v>
      </c>
      <c r="W136" s="57">
        <f>_xll.SRS1Splines.Functions25.OneWay_Spline($C$56:$C$60,W$56:W$60,$C136)</f>
        <v>0.22467197839052</v>
      </c>
      <c r="X136" s="57">
        <f>_xll.SRS1Splines.Functions25.OneWay_Spline($C$56:$C$60,X$56:X$60,$C136)</f>
        <v>0.39014358040505898</v>
      </c>
      <c r="Y136" s="57">
        <f>_xll.SRS1Splines.Functions25.OneWay_Spline($C$56:$C$60,Y$56:Y$60,$C136)</f>
        <v>0.82472070365679495</v>
      </c>
      <c r="AA136" s="57">
        <f t="shared" si="18"/>
        <v>14</v>
      </c>
      <c r="AB136" s="57">
        <f>_xll.SRS1Splines.Functions25.OneWay_Spline($C$56:$C$60,AB$56:AB$60,AA136)</f>
        <v>3.4414182678518101E-3</v>
      </c>
      <c r="AC136" s="57">
        <f>_xll.SRS1Splines.Functions25.OneWay_Spline($C$56:$C$60,AC$56:AC$60,$C136)</f>
        <v>0.38112005174831698</v>
      </c>
      <c r="AD136" s="57">
        <f>_xll.SRS1Splines.Functions25.OneWay_Spline($C$56:$C$60,AD$56:AD$60,$C136)</f>
        <v>0.297493487391154</v>
      </c>
      <c r="AE136" s="57">
        <f>_xll.SRS1Splines.Functions25.OneWay_Spline($C$56:$C$60,AE$56:AE$60,$C136)</f>
        <v>0.45046572493196002</v>
      </c>
      <c r="AF136" s="57">
        <f>_xll.SRS1Splines.Functions25.OneWay_Spline($C$56:$C$60,AF$56:AF$60,$C136)</f>
        <v>0.570617592274825</v>
      </c>
      <c r="AG136" s="57">
        <f>_xll.SRS1Splines.Functions25.OneWay_Spline($C$56:$C$60,AG$56:AG$60,$C136)</f>
        <v>12.408713730938</v>
      </c>
      <c r="AH136" s="57">
        <f>_xll.SRS1Splines.Functions25.OneWay_Spline($C$56:$C$60,AH$56:AH$60,$C136)</f>
        <v>5.0130905167550299</v>
      </c>
      <c r="AI136" s="57">
        <f>_xll.SRS1Splines.Functions25.OneWay_Spline($C$56:$C$60,AI$56:AI$60,$C136)</f>
        <v>0.22463071693299999</v>
      </c>
      <c r="AJ136" s="57">
        <f>_xll.SRS1Splines.Functions25.OneWay_Spline($C$56:$C$60,AJ$56:AJ$60,$C136)</f>
        <v>0.38917146266686897</v>
      </c>
      <c r="AK136" s="57">
        <f>_xll.SRS1Splines.Functions25.OneWay_Spline($C$56:$C$60,AK$56:AK$60,$C136)</f>
        <v>1.75882607411881</v>
      </c>
    </row>
    <row r="137" spans="1:37" s="57" customFormat="1">
      <c r="B137" s="57">
        <v>2.4256000000000002</v>
      </c>
      <c r="C137" s="57">
        <f t="shared" si="23"/>
        <v>15</v>
      </c>
      <c r="D137" s="57">
        <f>_xll.SRS1Splines.Functions25.OneWay_Spline($C$56:$C$60,$D$56:$D$60,C137)</f>
        <v>1.2596465110815999E-3</v>
      </c>
      <c r="E137" s="57">
        <f>_xll.SRS1Splines.Functions25.OneWay_Spline($C$56:$C$60,E$56:E$60,$C137)</f>
        <v>0.185094475223992</v>
      </c>
      <c r="F137" s="57">
        <f>_xll.SRS1Splines.Functions25.OneWay_Spline($C$56:$C$60,F$56:F$60,$C137)</f>
        <v>0.26713539423365401</v>
      </c>
      <c r="G137" s="57">
        <f>_xll.SRS1Splines.Functions25.OneWay_Spline($C$56:$C$60,G$56:G$60,$C137)</f>
        <v>0.36266855227892097</v>
      </c>
      <c r="H137" s="57">
        <f>_xll.SRS1Splines.Functions25.OneWay_Spline($C$56:$C$60,H$56:H$60,$C137)</f>
        <v>0.50425421780791602</v>
      </c>
      <c r="I137" s="57">
        <f>_xll.SRS1Splines.Functions25.OneWay_Spline($C$56:$C$60,I$56:I$60,$C137)</f>
        <v>7.4541253812442498</v>
      </c>
      <c r="J137" s="57">
        <f>_xll.SRS1Splines.Functions25.OneWay_Spline($C$56:$C$60,J$56:J$60,$C137)</f>
        <v>4.51353688491914</v>
      </c>
      <c r="K137" s="57">
        <f>_xll.SRS1Splines.Functions25.OneWay_Spline($C$56:$C$60,K$56:K$60,$C137)</f>
        <v>0.22102696342960901</v>
      </c>
      <c r="L137" s="57">
        <f>_xll.SRS1Splines.Functions25.OneWay_Spline($C$56:$C$60,L$56:L$60,$C137)</f>
        <v>0.40667008987523301</v>
      </c>
      <c r="M137" s="57">
        <f>_xll.SRS1Splines.Functions25.OneWay_Spline($C$56:$C$60,M$56:M$60,$C137)</f>
        <v>1.2917733888878</v>
      </c>
      <c r="O137" s="57">
        <f t="shared" si="17"/>
        <v>15</v>
      </c>
      <c r="P137" s="57">
        <v>0</v>
      </c>
      <c r="Q137" s="57">
        <v>0</v>
      </c>
      <c r="R137" s="57">
        <f>_xll.SRS1Splines.Functions25.OneWay_Spline($C$56:$C$60,R$56:R$60,$C137)</f>
        <v>0.26177324562563498</v>
      </c>
      <c r="S137" s="57">
        <f>_xll.SRS1Splines.Functions25.OneWay_Spline($C$56:$C$60,S$56:S$60,$C137)</f>
        <v>0.248487465248376</v>
      </c>
      <c r="T137" s="57">
        <f>_xll.SRS1Splines.Functions25.OneWay_Spline($C$56:$C$60,T$56:T$60,$C137)</f>
        <v>0.23901454683939699</v>
      </c>
      <c r="U137" s="57">
        <f>_xll.SRS1Splines.Functions25.OneWay_Spline($C$56:$C$60,U$56:U$60,$C137)</f>
        <v>3.30600290304554</v>
      </c>
      <c r="V137" s="57">
        <f>_xll.SRS1Splines.Functions25.OneWay_Spline($C$56:$C$60,V$56:V$60,$C137)</f>
        <v>3.9142253145337</v>
      </c>
      <c r="W137" s="57">
        <f>_xll.SRS1Splines.Functions25.OneWay_Spline($C$56:$C$60,W$56:W$60,$C137)</f>
        <v>0.226484170506596</v>
      </c>
      <c r="X137" s="57">
        <f>_xll.SRS1Splines.Functions25.OneWay_Spline($C$56:$C$60,X$56:X$60,$C137)</f>
        <v>0.39014358040505898</v>
      </c>
      <c r="Y137" s="57">
        <f>_xll.SRS1Splines.Functions25.OneWay_Spline($C$56:$C$60,Y$56:Y$60,$C137)</f>
        <v>0.82472070365679495</v>
      </c>
      <c r="AA137" s="57">
        <f t="shared" si="18"/>
        <v>15</v>
      </c>
      <c r="AB137" s="57">
        <f>_xll.SRS1Splines.Functions25.OneWay_Spline($C$56:$C$60,AB$56:AB$60,AA137)</f>
        <v>3.4414182678518101E-3</v>
      </c>
      <c r="AC137" s="57">
        <f>_xll.SRS1Splines.Functions25.OneWay_Spline($C$56:$C$60,AC$56:AC$60,$C137)</f>
        <v>0.38112005174831698</v>
      </c>
      <c r="AD137" s="57">
        <f>_xll.SRS1Splines.Functions25.OneWay_Spline($C$56:$C$60,AD$56:AD$60,$C137)</f>
        <v>0.297493487391154</v>
      </c>
      <c r="AE137" s="57">
        <f>_xll.SRS1Splines.Functions25.OneWay_Spline($C$56:$C$60,AE$56:AE$60,$C137)</f>
        <v>0.476849639309467</v>
      </c>
      <c r="AF137" s="57">
        <f>_xll.SRS1Splines.Functions25.OneWay_Spline($C$56:$C$60,AF$56:AF$60,$C137)</f>
        <v>0.570617592274825</v>
      </c>
      <c r="AG137" s="57">
        <f>_xll.SRS1Splines.Functions25.OneWay_Spline($C$56:$C$60,AG$56:AG$60,$C137)</f>
        <v>11.602247859443001</v>
      </c>
      <c r="AH137" s="57">
        <f>_xll.SRS1Splines.Functions25.OneWay_Spline($C$56:$C$60,AH$56:AH$60,$C137)</f>
        <v>5.1128484553045697</v>
      </c>
      <c r="AI137" s="57">
        <f>_xll.SRS1Splines.Functions25.OneWay_Spline($C$56:$C$60,AI$56:AI$60,$C137)</f>
        <v>0.22463071693299999</v>
      </c>
      <c r="AJ137" s="57">
        <f>_xll.SRS1Splines.Functions25.OneWay_Spline($C$56:$C$60,AJ$56:AJ$60,$C137)</f>
        <v>0.38050444165248498</v>
      </c>
      <c r="AK137" s="57">
        <f>_xll.SRS1Splines.Functions25.OneWay_Spline($C$56:$C$60,AK$56:AK$60,$C137)</f>
        <v>1.75882607411881</v>
      </c>
    </row>
    <row r="138" spans="1:37" s="57" customFormat="1">
      <c r="B138" s="57">
        <v>2.5460050000000001</v>
      </c>
      <c r="C138" s="57">
        <f t="shared" si="23"/>
        <v>16</v>
      </c>
      <c r="D138" s="57">
        <f>_xll.SRS1Splines.Functions25.OneWay_Spline($C$56:$C$60,$D$56:$D$60,C138)</f>
        <v>1.2596465110815999E-3</v>
      </c>
      <c r="E138" s="57">
        <f>_xll.SRS1Splines.Functions25.OneWay_Spline($C$56:$C$60,E$56:E$60,$C138)</f>
        <v>0.185094475223992</v>
      </c>
      <c r="F138" s="57">
        <f>_xll.SRS1Splines.Functions25.OneWay_Spline($C$56:$C$60,F$56:F$60,$C138)</f>
        <v>0.26713539423365401</v>
      </c>
      <c r="G138" s="57">
        <f>_xll.SRS1Splines.Functions25.OneWay_Spline($C$56:$C$60,G$56:G$60,$C138)</f>
        <v>0.37893144740129803</v>
      </c>
      <c r="H138" s="57">
        <f>_xll.SRS1Splines.Functions25.OneWay_Spline($C$56:$C$60,H$56:H$60,$C138)</f>
        <v>0.50425421780791602</v>
      </c>
      <c r="I138" s="57">
        <f>_xll.SRS1Splines.Functions25.OneWay_Spline($C$56:$C$60,I$56:I$60,$C138)</f>
        <v>6.5563290809299097</v>
      </c>
      <c r="J138" s="57">
        <f>_xll.SRS1Splines.Functions25.OneWay_Spline($C$56:$C$60,J$56:J$60,$C138)</f>
        <v>4.5813726897731701</v>
      </c>
      <c r="K138" s="57">
        <f>_xll.SRS1Splines.Functions25.OneWay_Spline($C$56:$C$60,K$56:K$60,$C138)</f>
        <v>0.22102696342960901</v>
      </c>
      <c r="L138" s="57">
        <f>_xll.SRS1Splines.Functions25.OneWay_Spline($C$56:$C$60,L$56:L$60,$C138)</f>
        <v>0.40660579513733403</v>
      </c>
      <c r="M138" s="57">
        <f>_xll.SRS1Splines.Functions25.OneWay_Spline($C$56:$C$60,M$56:M$60,$C138)</f>
        <v>1.2917733888878</v>
      </c>
      <c r="O138" s="57">
        <f t="shared" si="17"/>
        <v>16</v>
      </c>
      <c r="P138" s="57">
        <v>0</v>
      </c>
      <c r="Q138" s="57">
        <v>0</v>
      </c>
      <c r="R138" s="57">
        <f>_xll.SRS1Splines.Functions25.OneWay_Spline($C$56:$C$60,R$56:R$60,$C138)</f>
        <v>0.26677243453553201</v>
      </c>
      <c r="S138" s="57">
        <f>_xll.SRS1Splines.Functions25.OneWay_Spline($C$56:$C$60,S$56:S$60,$C138)</f>
        <v>0.25462934111562102</v>
      </c>
      <c r="T138" s="57">
        <f>_xll.SRS1Splines.Functions25.OneWay_Spline($C$56:$C$60,T$56:T$60,$C138)</f>
        <v>0.19923928753907499</v>
      </c>
      <c r="U138" s="57">
        <f>_xll.SRS1Splines.Functions25.OneWay_Spline($C$56:$C$60,U$56:U$60,$C138)</f>
        <v>2.3168761739119099</v>
      </c>
      <c r="V138" s="57">
        <f>_xll.SRS1Splines.Functions25.OneWay_Spline($C$56:$C$60,V$56:V$60,$C138)</f>
        <v>3.9501389856922202</v>
      </c>
      <c r="W138" s="57">
        <f>_xll.SRS1Splines.Functions25.OneWay_Spline($C$56:$C$60,W$56:W$60,$C138)</f>
        <v>0.228296362622672</v>
      </c>
      <c r="X138" s="57">
        <f>_xll.SRS1Splines.Functions25.OneWay_Spline($C$56:$C$60,X$56:X$60,$C138)</f>
        <v>0.39014358040505898</v>
      </c>
      <c r="Y138" s="57">
        <f>_xll.SRS1Splines.Functions25.OneWay_Spline($C$56:$C$60,Y$56:Y$60,$C138)</f>
        <v>0.82472070365679495</v>
      </c>
      <c r="AA138" s="57">
        <f t="shared" si="18"/>
        <v>16</v>
      </c>
      <c r="AB138" s="57">
        <f>_xll.SRS1Splines.Functions25.OneWay_Spline($C$56:$C$60,AB$56:AB$60,AA138)</f>
        <v>3.4414182678518101E-3</v>
      </c>
      <c r="AC138" s="57">
        <f>_xll.SRS1Splines.Functions25.OneWay_Spline($C$56:$C$60,AC$56:AC$60,$C138)</f>
        <v>0.38112005174831698</v>
      </c>
      <c r="AD138" s="57">
        <f>_xll.SRS1Splines.Functions25.OneWay_Spline($C$56:$C$60,AD$56:AD$60,$C138)</f>
        <v>0.297493487391154</v>
      </c>
      <c r="AE138" s="57">
        <f>_xll.SRS1Splines.Functions25.OneWay_Spline($C$56:$C$60,AE$56:AE$60,$C138)</f>
        <v>0.50323355368697398</v>
      </c>
      <c r="AF138" s="57">
        <f>_xll.SRS1Splines.Functions25.OneWay_Spline($C$56:$C$60,AF$56:AF$60,$C138)</f>
        <v>0.570617592274825</v>
      </c>
      <c r="AG138" s="57">
        <f>_xll.SRS1Splines.Functions25.OneWay_Spline($C$56:$C$60,AG$56:AG$60,$C138)</f>
        <v>10.795781987947899</v>
      </c>
      <c r="AH138" s="57">
        <f>_xll.SRS1Splines.Functions25.OneWay_Spline($C$56:$C$60,AH$56:AH$60,$C138)</f>
        <v>5.2126063938541201</v>
      </c>
      <c r="AI138" s="57">
        <f>_xll.SRS1Splines.Functions25.OneWay_Spline($C$56:$C$60,AI$56:AI$60,$C138)</f>
        <v>0.22463071693299999</v>
      </c>
      <c r="AJ138" s="57">
        <f>_xll.SRS1Splines.Functions25.OneWay_Spline($C$56:$C$60,AJ$56:AJ$60,$C138)</f>
        <v>0.37183742063810099</v>
      </c>
      <c r="AK138" s="57">
        <f>_xll.SRS1Splines.Functions25.OneWay_Spline($C$56:$C$60,AK$56:AK$60,$C138)</f>
        <v>1.75882607411881</v>
      </c>
    </row>
    <row r="139" spans="1:37" s="57" customFormat="1">
      <c r="B139" s="57">
        <v>2.6667999999999998</v>
      </c>
      <c r="C139" s="57">
        <f t="shared" si="23"/>
        <v>17</v>
      </c>
      <c r="D139" s="57">
        <f>_xll.SRS1Splines.Functions25.OneWay_Spline($C$56:$C$60,$D$56:$D$60,C139)</f>
        <v>1.2596465110815999E-3</v>
      </c>
      <c r="E139" s="57">
        <f>_xll.SRS1Splines.Functions25.OneWay_Spline($C$56:$C$60,E$56:E$60,$C139)</f>
        <v>0.185094475223992</v>
      </c>
      <c r="F139" s="57">
        <f>_xll.SRS1Splines.Functions25.OneWay_Spline($C$56:$C$60,F$56:F$60,$C139)</f>
        <v>0.26713539423365401</v>
      </c>
      <c r="G139" s="57">
        <f>_xll.SRS1Splines.Functions25.OneWay_Spline($C$56:$C$60,G$56:G$60,$C139)</f>
        <v>0.39519434252367402</v>
      </c>
      <c r="H139" s="57">
        <f>_xll.SRS1Splines.Functions25.OneWay_Spline($C$56:$C$60,H$56:H$60,$C139)</f>
        <v>0.50425421780791602</v>
      </c>
      <c r="I139" s="57">
        <f>_xll.SRS1Splines.Functions25.OneWay_Spline($C$56:$C$60,I$56:I$60,$C139)</f>
        <v>5.6585327806155696</v>
      </c>
      <c r="J139" s="57">
        <f>_xll.SRS1Splines.Functions25.OneWay_Spline($C$56:$C$60,J$56:J$60,$C139)</f>
        <v>4.6492084946272003</v>
      </c>
      <c r="K139" s="57">
        <f>_xll.SRS1Splines.Functions25.OneWay_Spline($C$56:$C$60,K$56:K$60,$C139)</f>
        <v>0.22102696342960901</v>
      </c>
      <c r="L139" s="57">
        <f>_xll.SRS1Splines.Functions25.OneWay_Spline($C$56:$C$60,L$56:L$60,$C139)</f>
        <v>0.40654150039943399</v>
      </c>
      <c r="M139" s="57">
        <f>_xll.SRS1Splines.Functions25.OneWay_Spline($C$56:$C$60,M$56:M$60,$C139)</f>
        <v>1.2917733888878</v>
      </c>
      <c r="O139" s="57">
        <f t="shared" si="17"/>
        <v>17</v>
      </c>
      <c r="P139" s="57">
        <v>0</v>
      </c>
      <c r="Q139" s="57">
        <v>0</v>
      </c>
      <c r="R139" s="57">
        <f>_xll.SRS1Splines.Functions25.OneWay_Spline($C$56:$C$60,R$56:R$60,$C139)</f>
        <v>0.27177162344542799</v>
      </c>
      <c r="S139" s="57">
        <f>_xll.SRS1Splines.Functions25.OneWay_Spline($C$56:$C$60,S$56:S$60,$C139)</f>
        <v>0.26077121698286698</v>
      </c>
      <c r="T139" s="57">
        <f>_xll.SRS1Splines.Functions25.OneWay_Spline($C$56:$C$60,T$56:T$60,$C139)</f>
        <v>0.159464028238753</v>
      </c>
      <c r="U139" s="57">
        <f>_xll.SRS1Splines.Functions25.OneWay_Spline($C$56:$C$60,U$56:U$60,$C139)</f>
        <v>1.32774944477829</v>
      </c>
      <c r="V139" s="57">
        <f>_xll.SRS1Splines.Functions25.OneWay_Spline($C$56:$C$60,V$56:V$60,$C139)</f>
        <v>3.9860526568507302</v>
      </c>
      <c r="W139" s="57">
        <f>_xll.SRS1Splines.Functions25.OneWay_Spline($C$56:$C$60,W$56:W$60,$C139)</f>
        <v>0.230108554738748</v>
      </c>
      <c r="X139" s="57">
        <f>_xll.SRS1Splines.Functions25.OneWay_Spline($C$56:$C$60,X$56:X$60,$C139)</f>
        <v>0.39014358040505898</v>
      </c>
      <c r="Y139" s="57">
        <f>_xll.SRS1Splines.Functions25.OneWay_Spline($C$56:$C$60,Y$56:Y$60,$C139)</f>
        <v>0.82472070365679495</v>
      </c>
      <c r="AA139" s="57">
        <f t="shared" si="18"/>
        <v>17</v>
      </c>
      <c r="AB139" s="57">
        <f>_xll.SRS1Splines.Functions25.OneWay_Spline($C$56:$C$60,AB$56:AB$60,AA139)</f>
        <v>3.4414182678518101E-3</v>
      </c>
      <c r="AC139" s="57">
        <f>_xll.SRS1Splines.Functions25.OneWay_Spline($C$56:$C$60,AC$56:AC$60,$C139)</f>
        <v>0.38112005174831698</v>
      </c>
      <c r="AD139" s="57">
        <f>_xll.SRS1Splines.Functions25.OneWay_Spline($C$56:$C$60,AD$56:AD$60,$C139)</f>
        <v>0.297493487391154</v>
      </c>
      <c r="AE139" s="57">
        <f>_xll.SRS1Splines.Functions25.OneWay_Spline($C$56:$C$60,AE$56:AE$60,$C139)</f>
        <v>0.52961746806448096</v>
      </c>
      <c r="AF139" s="57">
        <f>_xll.SRS1Splines.Functions25.OneWay_Spline($C$56:$C$60,AF$56:AF$60,$C139)</f>
        <v>0.570617592274825</v>
      </c>
      <c r="AG139" s="57">
        <f>_xll.SRS1Splines.Functions25.OneWay_Spline($C$56:$C$60,AG$56:AG$60,$C139)</f>
        <v>9.9893161164528603</v>
      </c>
      <c r="AH139" s="57">
        <f>_xll.SRS1Splines.Functions25.OneWay_Spline($C$56:$C$60,AH$56:AH$60,$C139)</f>
        <v>5.3123643324036598</v>
      </c>
      <c r="AI139" s="57">
        <f>_xll.SRS1Splines.Functions25.OneWay_Spline($C$56:$C$60,AI$56:AI$60,$C139)</f>
        <v>0.22463071693299999</v>
      </c>
      <c r="AJ139" s="57">
        <f>_xll.SRS1Splines.Functions25.OneWay_Spline($C$56:$C$60,AJ$56:AJ$60,$C139)</f>
        <v>0.363170399623717</v>
      </c>
      <c r="AK139" s="57">
        <f>_xll.SRS1Splines.Functions25.OneWay_Spline($C$56:$C$60,AK$56:AK$60,$C139)</f>
        <v>1.75882607411881</v>
      </c>
    </row>
    <row r="140" spans="1:37" s="57" customFormat="1">
      <c r="B140" s="57">
        <v>2.7880159999999998</v>
      </c>
      <c r="C140" s="57">
        <f t="shared" si="23"/>
        <v>18</v>
      </c>
      <c r="D140" s="57">
        <f>_xll.SRS1Splines.Functions25.OneWay_Spline($C$56:$C$60,$D$56:$D$60,C140)</f>
        <v>1.2596465110815999E-3</v>
      </c>
      <c r="E140" s="57">
        <f>_xll.SRS1Splines.Functions25.OneWay_Spline($C$56:$C$60,E$56:E$60,$C140)</f>
        <v>0.185094475223992</v>
      </c>
      <c r="F140" s="57">
        <f>_xll.SRS1Splines.Functions25.OneWay_Spline($C$56:$C$60,F$56:F$60,$C140)</f>
        <v>0.26713539423365401</v>
      </c>
      <c r="G140" s="57">
        <f>_xll.SRS1Splines.Functions25.OneWay_Spline($C$56:$C$60,G$56:G$60,$C140)</f>
        <v>0.41145723764605002</v>
      </c>
      <c r="H140" s="57">
        <f>_xll.SRS1Splines.Functions25.OneWay_Spline($C$56:$C$60,H$56:H$60,$C140)</f>
        <v>0.50425421780791602</v>
      </c>
      <c r="I140" s="57">
        <f>_xll.SRS1Splines.Functions25.OneWay_Spline($C$56:$C$60,I$56:I$60,$C140)</f>
        <v>4.7607364803012304</v>
      </c>
      <c r="J140" s="57">
        <f>_xll.SRS1Splines.Functions25.OneWay_Spline($C$56:$C$60,J$56:J$60,$C140)</f>
        <v>4.7170442994812198</v>
      </c>
      <c r="K140" s="57">
        <f>_xll.SRS1Splines.Functions25.OneWay_Spline($C$56:$C$60,K$56:K$60,$C140)</f>
        <v>0.22102696342960901</v>
      </c>
      <c r="L140" s="57">
        <f>_xll.SRS1Splines.Functions25.OneWay_Spline($C$56:$C$60,L$56:L$60,$C140)</f>
        <v>0.406477205661534</v>
      </c>
      <c r="M140" s="57">
        <f>_xll.SRS1Splines.Functions25.OneWay_Spline($C$56:$C$60,M$56:M$60,$C140)</f>
        <v>1.2917733888878</v>
      </c>
      <c r="O140" s="57">
        <f t="shared" si="17"/>
        <v>18</v>
      </c>
      <c r="P140" s="57">
        <v>0</v>
      </c>
      <c r="Q140" s="57">
        <v>0</v>
      </c>
      <c r="R140" s="57">
        <f>_xll.SRS1Splines.Functions25.OneWay_Spline($C$56:$C$60,R$56:R$60,$C140)</f>
        <v>0.27677081235532403</v>
      </c>
      <c r="S140" s="57">
        <f>_xll.SRS1Splines.Functions25.OneWay_Spline($C$56:$C$60,S$56:S$60,$C140)</f>
        <v>0.266913092850113</v>
      </c>
      <c r="T140" s="57">
        <f>_xll.SRS1Splines.Functions25.OneWay_Spline($C$56:$C$60,T$56:T$60,$C140)</f>
        <v>0.119688768938431</v>
      </c>
      <c r="U140" s="57">
        <f>_xll.SRS1Splines.Functions25.OneWay_Spline($C$56:$C$60,U$56:U$60,$C140)</f>
        <v>0.33862271564466001</v>
      </c>
      <c r="V140" s="57">
        <f>_xll.SRS1Splines.Functions25.OneWay_Spline($C$56:$C$60,V$56:V$60,$C140)</f>
        <v>4.0219663280092401</v>
      </c>
      <c r="W140" s="57">
        <f>_xll.SRS1Splines.Functions25.OneWay_Spline($C$56:$C$60,W$56:W$60,$C140)</f>
        <v>0.231920746854824</v>
      </c>
      <c r="X140" s="57">
        <f>_xll.SRS1Splines.Functions25.OneWay_Spline($C$56:$C$60,X$56:X$60,$C140)</f>
        <v>0.39014358040505898</v>
      </c>
      <c r="Y140" s="57">
        <f>_xll.SRS1Splines.Functions25.OneWay_Spline($C$56:$C$60,Y$56:Y$60,$C140)</f>
        <v>0.82472070365679495</v>
      </c>
      <c r="AA140" s="57">
        <f t="shared" si="18"/>
        <v>18</v>
      </c>
      <c r="AB140" s="57">
        <f>_xll.SRS1Splines.Functions25.OneWay_Spline($C$56:$C$60,AB$56:AB$60,AA140)</f>
        <v>3.4414182678518101E-3</v>
      </c>
      <c r="AC140" s="57">
        <f>_xll.SRS1Splines.Functions25.OneWay_Spline($C$56:$C$60,AC$56:AC$60,$C140)</f>
        <v>0.38112005174831698</v>
      </c>
      <c r="AD140" s="57">
        <f>_xll.SRS1Splines.Functions25.OneWay_Spline($C$56:$C$60,AD$56:AD$60,$C140)</f>
        <v>0.297493487391154</v>
      </c>
      <c r="AE140" s="57">
        <f>_xll.SRS1Splines.Functions25.OneWay_Spline($C$56:$C$60,AE$56:AE$60,$C140)</f>
        <v>0.55600138244198705</v>
      </c>
      <c r="AF140" s="57">
        <f>_xll.SRS1Splines.Functions25.OneWay_Spline($C$56:$C$60,AF$56:AF$60,$C140)</f>
        <v>0.570617592274825</v>
      </c>
      <c r="AG140" s="57">
        <f>_xll.SRS1Splines.Functions25.OneWay_Spline($C$56:$C$60,AG$56:AG$60,$C140)</f>
        <v>9.1828502449578107</v>
      </c>
      <c r="AH140" s="57">
        <f>_xll.SRS1Splines.Functions25.OneWay_Spline($C$56:$C$60,AH$56:AH$60,$C140)</f>
        <v>5.4121222709532004</v>
      </c>
      <c r="AI140" s="57">
        <f>_xll.SRS1Splines.Functions25.OneWay_Spline($C$56:$C$60,AI$56:AI$60,$C140)</f>
        <v>0.22463071693299999</v>
      </c>
      <c r="AJ140" s="57">
        <f>_xll.SRS1Splines.Functions25.OneWay_Spline($C$56:$C$60,AJ$56:AJ$60,$C140)</f>
        <v>0.35450337860933301</v>
      </c>
      <c r="AK140" s="57">
        <f>_xll.SRS1Splines.Functions25.OneWay_Spline($C$56:$C$60,AK$56:AK$60,$C140)</f>
        <v>1.75882607411881</v>
      </c>
    </row>
    <row r="141" spans="1:37" s="57" customFormat="1">
      <c r="B141" s="57">
        <v>2.9090799999999999</v>
      </c>
      <c r="C141" s="57">
        <f t="shared" si="23"/>
        <v>19</v>
      </c>
      <c r="D141" s="57">
        <f>_xll.SRS1Splines.Functions25.OneWay_Spline($C$56:$C$60,$D$56:$D$60,C141)</f>
        <v>1.2596465110815999E-3</v>
      </c>
      <c r="E141" s="57">
        <f>_xll.SRS1Splines.Functions25.OneWay_Spline($C$56:$C$60,E$56:E$60,$C141)</f>
        <v>0.185094475223992</v>
      </c>
      <c r="F141" s="57">
        <f>_xll.SRS1Splines.Functions25.OneWay_Spline($C$56:$C$60,F$56:F$60,$C141)</f>
        <v>0.26713539423365401</v>
      </c>
      <c r="G141" s="57">
        <f>_xll.SRS1Splines.Functions25.OneWay_Spline($C$56:$C$60,G$56:G$60,$C141)</f>
        <v>0.42772013276842602</v>
      </c>
      <c r="H141" s="57">
        <f>_xll.SRS1Splines.Functions25.OneWay_Spline($C$56:$C$60,H$56:H$60,$C141)</f>
        <v>0.50425421780791602</v>
      </c>
      <c r="I141" s="57">
        <f>_xll.SRS1Splines.Functions25.OneWay_Spline($C$56:$C$60,I$56:I$60,$C141)</f>
        <v>3.8629401799868899</v>
      </c>
      <c r="J141" s="57">
        <f>_xll.SRS1Splines.Functions25.OneWay_Spline($C$56:$C$60,J$56:J$60,$C141)</f>
        <v>4.78488010433525</v>
      </c>
      <c r="K141" s="57">
        <f>_xll.SRS1Splines.Functions25.OneWay_Spline($C$56:$C$60,K$56:K$60,$C141)</f>
        <v>0.22102696342960901</v>
      </c>
      <c r="L141" s="57">
        <f>_xll.SRS1Splines.Functions25.OneWay_Spline($C$56:$C$60,L$56:L$60,$C141)</f>
        <v>0.40641291092363402</v>
      </c>
      <c r="M141" s="57">
        <f>_xll.SRS1Splines.Functions25.OneWay_Spline($C$56:$C$60,M$56:M$60,$C141)</f>
        <v>1.2917733888878</v>
      </c>
      <c r="O141" s="57">
        <f t="shared" si="17"/>
        <v>19</v>
      </c>
      <c r="P141" s="57">
        <v>0</v>
      </c>
      <c r="Q141" s="57">
        <v>0</v>
      </c>
      <c r="R141" s="57">
        <f>_xll.SRS1Splines.Functions25.OneWay_Spline($C$56:$C$60,R$56:R$60,$C141)</f>
        <v>0.28177000126522</v>
      </c>
      <c r="S141" s="57">
        <f>_xll.SRS1Splines.Functions25.OneWay_Spline($C$56:$C$60,S$56:S$60,$C141)</f>
        <v>0.27305496871735901</v>
      </c>
      <c r="T141" s="57">
        <f>_xll.SRS1Splines.Functions25.OneWay_Spline($C$56:$C$60,T$56:T$60,$C141)</f>
        <v>7.9913509638109295E-2</v>
      </c>
      <c r="U141" s="57">
        <v>0</v>
      </c>
      <c r="V141" s="57">
        <f>_xll.SRS1Splines.Functions25.OneWay_Spline($C$56:$C$60,V$56:V$60,$C141)</f>
        <v>4.0578799991677599</v>
      </c>
      <c r="W141" s="57">
        <f>_xll.SRS1Splines.Functions25.OneWay_Spline($C$56:$C$60,W$56:W$60,$C141)</f>
        <v>0.233732938970899</v>
      </c>
      <c r="X141" s="57">
        <f>_xll.SRS1Splines.Functions25.OneWay_Spline($C$56:$C$60,X$56:X$60,$C141)</f>
        <v>0.39014358040505898</v>
      </c>
      <c r="Y141" s="57">
        <f>_xll.SRS1Splines.Functions25.OneWay_Spline($C$56:$C$60,Y$56:Y$60,$C141)</f>
        <v>0.82472070365679495</v>
      </c>
      <c r="AA141" s="57">
        <f t="shared" si="18"/>
        <v>19</v>
      </c>
      <c r="AB141" s="57">
        <f>_xll.SRS1Splines.Functions25.OneWay_Spline($C$56:$C$60,AB$56:AB$60,AA141)</f>
        <v>3.4414182678518101E-3</v>
      </c>
      <c r="AC141" s="57">
        <f>_xll.SRS1Splines.Functions25.OneWay_Spline($C$56:$C$60,AC$56:AC$60,$C141)</f>
        <v>0.38112005174831698</v>
      </c>
      <c r="AD141" s="57">
        <f>_xll.SRS1Splines.Functions25.OneWay_Spline($C$56:$C$60,AD$56:AD$60,$C141)</f>
        <v>0.297493487391154</v>
      </c>
      <c r="AE141" s="57">
        <f>_xll.SRS1Splines.Functions25.OneWay_Spline($C$56:$C$60,AE$56:AE$60,$C141)</f>
        <v>0.58238529681949402</v>
      </c>
      <c r="AF141" s="57">
        <f>_xll.SRS1Splines.Functions25.OneWay_Spline($C$56:$C$60,AF$56:AF$60,$C141)</f>
        <v>0.570617592274825</v>
      </c>
      <c r="AG141" s="57">
        <f>_xll.SRS1Splines.Functions25.OneWay_Spline($C$56:$C$60,AG$56:AG$60,$C141)</f>
        <v>8.3763843734627503</v>
      </c>
      <c r="AH141" s="57">
        <f>_xll.SRS1Splines.Functions25.OneWay_Spline($C$56:$C$60,AH$56:AH$60,$C141)</f>
        <v>5.5118802095027499</v>
      </c>
      <c r="AI141" s="57">
        <f>_xll.SRS1Splines.Functions25.OneWay_Spline($C$56:$C$60,AI$56:AI$60,$C141)</f>
        <v>0.22463071693299999</v>
      </c>
      <c r="AJ141" s="57">
        <f>_xll.SRS1Splines.Functions25.OneWay_Spline($C$56:$C$60,AJ$56:AJ$60,$C141)</f>
        <v>0.34583635759494902</v>
      </c>
      <c r="AK141" s="57">
        <f>_xll.SRS1Splines.Functions25.OneWay_Spline($C$56:$C$60,AK$56:AK$60,$C141)</f>
        <v>1.75882607411881</v>
      </c>
    </row>
    <row r="142" spans="1:37" s="57" customFormat="1">
      <c r="B142" s="57">
        <v>3.02983</v>
      </c>
      <c r="C142" s="57">
        <f t="shared" si="23"/>
        <v>20</v>
      </c>
      <c r="D142" s="57">
        <f>_xll.SRS1Splines.Functions25.OneWay_Spline($C$56:$C$60,$D$56:$D$60,C142)</f>
        <v>1.2596465110815999E-3</v>
      </c>
      <c r="E142" s="57">
        <f>_xll.SRS1Splines.Functions25.OneWay_Spline($C$56:$C$60,E$56:E$60,$C142)</f>
        <v>0.185094475223992</v>
      </c>
      <c r="F142" s="57">
        <f>_xll.SRS1Splines.Functions25.OneWay_Spline($C$56:$C$60,F$56:F$60,$C142)</f>
        <v>0.26713539423365401</v>
      </c>
      <c r="G142" s="57">
        <f>_xll.SRS1Splines.Functions25.OneWay_Spline($C$56:$C$60,G$56:G$60,$C142)</f>
        <v>0.44398302789080302</v>
      </c>
      <c r="H142" s="57">
        <f>_xll.SRS1Splines.Functions25.OneWay_Spline($C$56:$C$60,H$56:H$60,$C142)</f>
        <v>0.50425421780791602</v>
      </c>
      <c r="I142" s="57">
        <f>_xll.SRS1Splines.Functions25.OneWay_Spline($C$56:$C$60,I$56:I$60,$C142)</f>
        <v>2.9651438796725502</v>
      </c>
      <c r="J142" s="57">
        <f>_xll.SRS1Splines.Functions25.OneWay_Spline($C$56:$C$60,J$56:J$60,$C142)</f>
        <v>4.8527159091892802</v>
      </c>
      <c r="K142" s="57">
        <f>_xll.SRS1Splines.Functions25.OneWay_Spline($C$56:$C$60,K$56:K$60,$C142)</f>
        <v>0.22102696342960901</v>
      </c>
      <c r="L142" s="57">
        <f>_xll.SRS1Splines.Functions25.OneWay_Spline($C$56:$C$60,L$56:L$60,$C142)</f>
        <v>0.40634861618573498</v>
      </c>
      <c r="M142" s="57">
        <f>_xll.SRS1Splines.Functions25.OneWay_Spline($C$56:$C$60,M$56:M$60,$C142)</f>
        <v>1.2917733888878</v>
      </c>
      <c r="O142" s="57">
        <f t="shared" si="17"/>
        <v>20</v>
      </c>
      <c r="P142" s="57">
        <v>0</v>
      </c>
      <c r="Q142" s="57">
        <v>0</v>
      </c>
      <c r="R142" s="57">
        <f>_xll.SRS1Splines.Functions25.OneWay_Spline($C$56:$C$60,R$56:R$60,$C142)</f>
        <v>0.28676919017511598</v>
      </c>
      <c r="S142" s="57">
        <f>_xll.SRS1Splines.Functions25.OneWay_Spline($C$56:$C$60,S$56:S$60,$C142)</f>
        <v>0.27919684458460398</v>
      </c>
      <c r="T142" s="57">
        <f>_xll.SRS1Splines.Functions25.OneWay_Spline($C$56:$C$60,T$56:T$60,$C142)</f>
        <v>4.0138250337787201E-2</v>
      </c>
      <c r="U142" s="57">
        <v>0</v>
      </c>
      <c r="V142" s="57">
        <f>_xll.SRS1Splines.Functions25.OneWay_Spline($C$56:$C$60,V$56:V$60,$C142)</f>
        <v>4.0937936703262698</v>
      </c>
      <c r="W142" s="57">
        <f>_xll.SRS1Splines.Functions25.OneWay_Spline($C$56:$C$60,W$56:W$60,$C142)</f>
        <v>0.235545131086975</v>
      </c>
      <c r="X142" s="57">
        <f>_xll.SRS1Splines.Functions25.OneWay_Spline($C$56:$C$60,X$56:X$60,$C142)</f>
        <v>0.39014358040505898</v>
      </c>
      <c r="Y142" s="57">
        <f>_xll.SRS1Splines.Functions25.OneWay_Spline($C$56:$C$60,Y$56:Y$60,$C142)</f>
        <v>0.82472070365679495</v>
      </c>
      <c r="AA142" s="57">
        <f t="shared" si="18"/>
        <v>20</v>
      </c>
      <c r="AB142" s="57">
        <f>_xll.SRS1Splines.Functions25.OneWay_Spline($C$56:$C$60,AB$56:AB$60,AA142)</f>
        <v>3.4414182678518101E-3</v>
      </c>
      <c r="AC142" s="57">
        <f>_xll.SRS1Splines.Functions25.OneWay_Spline($C$56:$C$60,AC$56:AC$60,$C142)</f>
        <v>0.38112005174831698</v>
      </c>
      <c r="AD142" s="57">
        <f>_xll.SRS1Splines.Functions25.OneWay_Spline($C$56:$C$60,AD$56:AD$60,$C142)</f>
        <v>0.297493487391154</v>
      </c>
      <c r="AE142" s="57">
        <f>_xll.SRS1Splines.Functions25.OneWay_Spline($C$56:$C$60,AE$56:AE$60,$C142)</f>
        <v>0.608769211197001</v>
      </c>
      <c r="AF142" s="57">
        <f>_xll.SRS1Splines.Functions25.OneWay_Spline($C$56:$C$60,AF$56:AF$60,$C142)</f>
        <v>0.570617592274825</v>
      </c>
      <c r="AG142" s="57">
        <f>_xll.SRS1Splines.Functions25.OneWay_Spline($C$56:$C$60,AG$56:AG$60,$C142)</f>
        <v>7.5699185019676998</v>
      </c>
      <c r="AH142" s="57">
        <f>_xll.SRS1Splines.Functions25.OneWay_Spline($C$56:$C$60,AH$56:AH$60,$C142)</f>
        <v>5.6116381480522897</v>
      </c>
      <c r="AI142" s="57">
        <f>_xll.SRS1Splines.Functions25.OneWay_Spline($C$56:$C$60,AI$56:AI$60,$C142)</f>
        <v>0.22463071693299999</v>
      </c>
      <c r="AJ142" s="57">
        <f>_xll.SRS1Splines.Functions25.OneWay_Spline($C$56:$C$60,AJ$56:AJ$60,$C142)</f>
        <v>0.33716933658056503</v>
      </c>
      <c r="AK142" s="57">
        <f>_xll.SRS1Splines.Functions25.OneWay_Spline($C$56:$C$60,AK$56:AK$60,$C142)</f>
        <v>1.75882607411881</v>
      </c>
    </row>
    <row r="143" spans="1:37" s="57" customFormat="1">
      <c r="B143" s="57">
        <v>3.6215999999999999</v>
      </c>
      <c r="C143" s="57">
        <f>C142+5</f>
        <v>25</v>
      </c>
      <c r="D143" s="57">
        <f>_xll.SRS1Splines.Functions25.OneWay_Spline($C$56:$C$60,$D$56:$D$60,C143)</f>
        <v>1.2596465110815999E-3</v>
      </c>
      <c r="E143" s="57">
        <f>_xll.SRS1Splines.Functions25.OneWay_Spline($C$56:$C$60,E$56:E$60,$C143)</f>
        <v>0.185094475223992</v>
      </c>
      <c r="F143" s="57">
        <f>_xll.SRS1Splines.Functions25.OneWay_Spline($C$56:$C$60,F$56:F$60,$C143)</f>
        <v>0.26713539423365401</v>
      </c>
      <c r="G143" s="57">
        <f>_xll.SRS1Splines.Functions25.OneWay_Spline($C$56:$C$60,G$56:G$60,$C143)</f>
        <v>0.525297503502684</v>
      </c>
      <c r="H143" s="57">
        <f>_xll.SRS1Splines.Functions25.OneWay_Spline($C$56:$C$60,H$56:H$60,$C143)</f>
        <v>0.50425421780791602</v>
      </c>
      <c r="I143" s="57">
        <v>0</v>
      </c>
      <c r="J143" s="57">
        <f>_xll.SRS1Splines.Functions25.OneWay_Spline($C$56:$C$60,J$56:J$60,$C143)</f>
        <v>5.1918949334594302</v>
      </c>
      <c r="K143" s="57">
        <f>_xll.SRS1Splines.Functions25.OneWay_Spline($C$56:$C$60,K$56:K$60,$C143)</f>
        <v>0.22102696342960901</v>
      </c>
      <c r="L143" s="57">
        <f>_xll.SRS1Splines.Functions25.OneWay_Spline($C$56:$C$60,L$56:L$60,$C143)</f>
        <v>0.406027142496236</v>
      </c>
      <c r="M143" s="57">
        <f>_xll.SRS1Splines.Functions25.OneWay_Spline($C$56:$C$60,M$56:M$60,$C143)</f>
        <v>1.2917733888878</v>
      </c>
      <c r="O143" s="57">
        <f t="shared" si="17"/>
        <v>25</v>
      </c>
      <c r="P143" s="57">
        <v>0</v>
      </c>
      <c r="Q143" s="57">
        <v>0</v>
      </c>
      <c r="R143" s="57">
        <f>_xll.SRS1Splines.Functions25.OneWay_Spline($C$56:$C$60,R$56:R$60,$C143)</f>
        <v>0.31176513472459599</v>
      </c>
      <c r="S143" s="57">
        <f>_xll.SRS1Splines.Functions25.OneWay_Spline($C$56:$C$60,S$56:S$60,$C143)</f>
        <v>0.309906223920833</v>
      </c>
      <c r="T143" s="57">
        <v>0</v>
      </c>
      <c r="U143" s="57">
        <v>0</v>
      </c>
      <c r="V143" s="57">
        <f>_xll.SRS1Splines.Functions25.OneWay_Spline($C$56:$C$60,V$56:V$60,$C143)</f>
        <v>4.2733620261188401</v>
      </c>
      <c r="W143" s="57">
        <f>_xll.SRS1Splines.Functions25.OneWay_Spline($C$56:$C$60,W$56:W$60,$C143)</f>
        <v>0.244606091667354</v>
      </c>
      <c r="X143" s="57">
        <f>_xll.SRS1Splines.Functions25.OneWay_Spline($C$56:$C$60,X$56:X$60,$C143)</f>
        <v>0.39014358040505898</v>
      </c>
      <c r="Y143" s="57">
        <f>_xll.SRS1Splines.Functions25.OneWay_Spline($C$56:$C$60,Y$56:Y$60,$C143)</f>
        <v>0.82472070365679495</v>
      </c>
      <c r="AA143" s="57">
        <f t="shared" si="18"/>
        <v>25</v>
      </c>
      <c r="AB143" s="57">
        <f>_xll.SRS1Splines.Functions25.OneWay_Spline($C$56:$C$60,AB$56:AB$60,AA143)</f>
        <v>3.4414182678518101E-3</v>
      </c>
      <c r="AC143" s="57">
        <f>_xll.SRS1Splines.Functions25.OneWay_Spline($C$56:$C$60,AC$56:AC$60,$C143)</f>
        <v>0.38112005174831698</v>
      </c>
      <c r="AD143" s="57">
        <f>_xll.SRS1Splines.Functions25.OneWay_Spline($C$56:$C$60,AD$56:AD$60,$C143)</f>
        <v>0.297493487391154</v>
      </c>
      <c r="AE143" s="57">
        <f>_xll.SRS1Splines.Functions25.OneWay_Spline($C$56:$C$60,AE$56:AE$60,$C143)</f>
        <v>0.74068878308453501</v>
      </c>
      <c r="AF143" s="57">
        <f>_xll.SRS1Splines.Functions25.OneWay_Spline($C$56:$C$60,AF$56:AF$60,$C143)</f>
        <v>0.570617592274825</v>
      </c>
      <c r="AG143" s="57">
        <f>_xll.SRS1Splines.Functions25.OneWay_Spline($C$56:$C$60,AG$56:AG$60,$C143)</f>
        <v>3.5375891444924399</v>
      </c>
      <c r="AH143" s="57">
        <f>_xll.SRS1Splines.Functions25.OneWay_Spline($C$56:$C$60,AH$56:AH$60,$C143)</f>
        <v>6.1104278408000097</v>
      </c>
      <c r="AI143" s="57">
        <f>_xll.SRS1Splines.Functions25.OneWay_Spline($C$56:$C$60,AI$56:AI$60,$C143)</f>
        <v>0.22463071693299999</v>
      </c>
      <c r="AJ143" s="57">
        <f>_xll.SRS1Splines.Functions25.OneWay_Spline($C$56:$C$60,AJ$56:AJ$60,$C143)</f>
        <v>0.29383423150864402</v>
      </c>
      <c r="AK143" s="57">
        <f>_xll.SRS1Splines.Functions25.OneWay_Spline($C$56:$C$60,AK$56:AK$60,$C143)</f>
        <v>1.75882607411881</v>
      </c>
    </row>
    <row r="144" spans="1:37" s="57" customFormat="1">
      <c r="B144" s="57">
        <v>4.1790000000000003</v>
      </c>
      <c r="C144" s="57">
        <f>C143+5</f>
        <v>30</v>
      </c>
      <c r="D144" s="57">
        <f>_xll.SRS1Splines.Functions25.OneWay_Spline($C$56:$C$60,$D$56:$D$60,C144)</f>
        <v>1.2596465110815999E-3</v>
      </c>
      <c r="E144" s="57">
        <f>_xll.SRS1Splines.Functions25.OneWay_Spline($C$56:$C$60,E$56:E$60,$C144)</f>
        <v>0.185094475223992</v>
      </c>
      <c r="F144" s="57">
        <f>_xll.SRS1Splines.Functions25.OneWay_Spline($C$56:$C$60,F$56:F$60,$C144)</f>
        <v>0.26713539423365401</v>
      </c>
      <c r="G144" s="57">
        <f>_xll.SRS1Splines.Functions25.OneWay_Spline($C$56:$C$60,G$56:G$60,$C144)</f>
        <v>0.60661197911456499</v>
      </c>
      <c r="H144" s="57">
        <f>_xll.SRS1Splines.Functions25.OneWay_Spline($C$56:$C$60,H$56:H$60,$C144)</f>
        <v>0.50425421780791602</v>
      </c>
      <c r="I144" s="57">
        <v>0</v>
      </c>
      <c r="J144" s="57">
        <f>_xll.SRS1Splines.Functions25.OneWay_Spline($C$56:$C$60,J$56:J$60,$C144)</f>
        <v>5.5310739577295704</v>
      </c>
      <c r="K144" s="57">
        <f>_xll.SRS1Splines.Functions25.OneWay_Spline($C$56:$C$60,K$56:K$60,$C144)</f>
        <v>0.22102696342960901</v>
      </c>
      <c r="L144" s="57">
        <f>_xll.SRS1Splines.Functions25.OneWay_Spline($C$56:$C$60,L$56:L$60,$C144)</f>
        <v>0.40570566880673697</v>
      </c>
      <c r="M144" s="57">
        <f>_xll.SRS1Splines.Functions25.OneWay_Spline($C$56:$C$60,M$56:M$60,$C144)</f>
        <v>1.2917733888878</v>
      </c>
      <c r="O144" s="57">
        <f t="shared" si="17"/>
        <v>30</v>
      </c>
      <c r="P144" s="57">
        <v>0</v>
      </c>
      <c r="Q144" s="57">
        <v>0</v>
      </c>
      <c r="R144" s="57">
        <f>_xll.SRS1Splines.Functions25.OneWay_Spline($C$56:$C$60,R$56:R$60,$C144)</f>
        <v>0.336761079274077</v>
      </c>
      <c r="S144" s="57">
        <f>_xll.SRS1Splines.Functions25.OneWay_Spline($C$56:$C$60,S$56:S$60,$C144)</f>
        <v>0.34061560325706203</v>
      </c>
      <c r="T144" s="57">
        <v>0</v>
      </c>
      <c r="U144" s="57">
        <v>0</v>
      </c>
      <c r="V144" s="57">
        <f>_xll.SRS1Splines.Functions25.OneWay_Spline($C$56:$C$60,V$56:V$60,$C144)</f>
        <v>4.4529303819113997</v>
      </c>
      <c r="W144" s="57">
        <f>_xll.SRS1Splines.Functions25.OneWay_Spline($C$56:$C$60,W$56:W$60,$C144)</f>
        <v>0.253667052247733</v>
      </c>
      <c r="X144" s="57">
        <f>_xll.SRS1Splines.Functions25.OneWay_Spline($C$56:$C$60,X$56:X$60,$C144)</f>
        <v>0.39014358040505898</v>
      </c>
      <c r="Y144" s="57">
        <f>_xll.SRS1Splines.Functions25.OneWay_Spline($C$56:$C$60,Y$56:Y$60,$C144)</f>
        <v>0.82472070365679495</v>
      </c>
      <c r="AA144" s="57">
        <f t="shared" si="18"/>
        <v>30</v>
      </c>
      <c r="AB144" s="57">
        <f>_xll.SRS1Splines.Functions25.OneWay_Spline($C$56:$C$60,AB$56:AB$60,AA144)</f>
        <v>3.4414182678518101E-3</v>
      </c>
      <c r="AC144" s="57">
        <f>_xll.SRS1Splines.Functions25.OneWay_Spline($C$56:$C$60,AC$56:AC$60,$C144)</f>
        <v>0.38112005174831698</v>
      </c>
      <c r="AD144" s="57">
        <f>_xll.SRS1Splines.Functions25.OneWay_Spline($C$56:$C$60,AD$56:AD$60,$C144)</f>
        <v>0.297493487391154</v>
      </c>
      <c r="AE144" s="57">
        <f>_xll.SRS1Splines.Functions25.OneWay_Spline($C$56:$C$60,AE$56:AE$60,$C144)</f>
        <v>0.87260835497206901</v>
      </c>
      <c r="AF144" s="57">
        <f>_xll.SRS1Splines.Functions25.OneWay_Spline($C$56:$C$60,AF$56:AF$60,$C144)</f>
        <v>0.570617592274825</v>
      </c>
      <c r="AG144" s="57">
        <v>0</v>
      </c>
      <c r="AH144" s="57">
        <f>_xll.SRS1Splines.Functions25.OneWay_Spline($C$56:$C$60,AH$56:AH$60,$C144)</f>
        <v>6.6092175335477297</v>
      </c>
      <c r="AI144" s="57">
        <f>_xll.SRS1Splines.Functions25.OneWay_Spline($C$56:$C$60,AI$56:AI$60,$C144)</f>
        <v>0.22463071693299999</v>
      </c>
      <c r="AJ144" s="57">
        <f>_xll.SRS1Splines.Functions25.OneWay_Spline($C$56:$C$60,AJ$56:AJ$60,$C144)</f>
        <v>0.25049912643672401</v>
      </c>
      <c r="AK144" s="57">
        <f>_xll.SRS1Splines.Functions25.OneWay_Spline($C$56:$C$60,AK$56:AK$60,$C144)</f>
        <v>1.75882607411881</v>
      </c>
    </row>
    <row r="145" spans="2:37" s="57" customFormat="1">
      <c r="B145" s="57">
        <v>5.1528</v>
      </c>
      <c r="C145" s="57">
        <f>C144+10</f>
        <v>40</v>
      </c>
      <c r="D145" s="57">
        <f>_xll.SRS1Splines.Functions25.OneWay_Spline($C$56:$C$60,$D$56:$D$60,C145)</f>
        <v>1.2596465110815999E-3</v>
      </c>
      <c r="E145" s="57">
        <f>_xll.SRS1Splines.Functions25.OneWay_Spline($C$56:$C$60,E$56:E$60,$C145)</f>
        <v>0.185094475223992</v>
      </c>
      <c r="F145" s="57">
        <f>_xll.SRS1Splines.Functions25.OneWay_Spline($C$56:$C$60,F$56:F$60,$C145)</f>
        <v>0.26713539423365401</v>
      </c>
      <c r="G145" s="57">
        <f>_xll.SRS1Splines.Functions25.OneWay_Spline($C$56:$C$60,G$56:G$60,$C145)</f>
        <v>0.76924093033832797</v>
      </c>
      <c r="H145" s="57">
        <f>_xll.SRS1Splines.Functions25.OneWay_Spline($C$56:$C$60,H$56:H$60,$C145)</f>
        <v>0.50425421780791602</v>
      </c>
      <c r="I145" s="57">
        <v>0</v>
      </c>
      <c r="J145" s="57">
        <f>_xll.SRS1Splines.Functions25.OneWay_Spline($C$56:$C$60,J$56:J$60,$C145)</f>
        <v>6.2094320062698598</v>
      </c>
      <c r="K145" s="57">
        <f>_xll.SRS1Splines.Functions25.OneWay_Spline($C$56:$C$60,K$56:K$60,$C145)</f>
        <v>0.22102696342960901</v>
      </c>
      <c r="L145" s="57">
        <f>_xll.SRS1Splines.Functions25.OneWay_Spline($C$56:$C$60,L$56:L$60,$C145)</f>
        <v>0.40506272142774002</v>
      </c>
      <c r="M145" s="57">
        <f>_xll.SRS1Splines.Functions25.OneWay_Spline($C$56:$C$60,M$56:M$60,$C145)</f>
        <v>1.2917733888878</v>
      </c>
      <c r="O145" s="57">
        <f t="shared" si="17"/>
        <v>40</v>
      </c>
      <c r="P145" s="57">
        <v>0</v>
      </c>
      <c r="Q145" s="57">
        <v>0</v>
      </c>
      <c r="R145" s="57">
        <f>_xll.SRS1Splines.Functions25.OneWay_Spline($C$56:$C$60,R$56:R$60,$C145)</f>
        <v>0.38675296837303802</v>
      </c>
      <c r="S145" s="57">
        <f>_xll.SRS1Splines.Functions25.OneWay_Spline($C$56:$C$60,S$56:S$60,$C145)</f>
        <v>0.40203436192952002</v>
      </c>
      <c r="T145" s="57">
        <v>0</v>
      </c>
      <c r="U145" s="57">
        <v>0</v>
      </c>
      <c r="V145" s="57">
        <f>_xll.SRS1Splines.Functions25.OneWay_Spline($C$56:$C$60,V$56:V$60,$C145)</f>
        <v>4.8120670934965304</v>
      </c>
      <c r="W145" s="57">
        <f>_xll.SRS1Splines.Functions25.OneWay_Spline($C$56:$C$60,W$56:W$60,$C145)</f>
        <v>0.27178897340849101</v>
      </c>
      <c r="X145" s="57">
        <f>_xll.SRS1Splines.Functions25.OneWay_Spline($C$56:$C$60,X$56:X$60,$C145)</f>
        <v>0.39014358040505898</v>
      </c>
      <c r="Y145" s="57">
        <f>_xll.SRS1Splines.Functions25.OneWay_Spline($C$56:$C$60,Y$56:Y$60,$C145)</f>
        <v>0.82472070365679495</v>
      </c>
      <c r="AA145" s="57">
        <f t="shared" si="18"/>
        <v>40</v>
      </c>
      <c r="AB145" s="57">
        <f>_xll.SRS1Splines.Functions25.OneWay_Spline($C$56:$C$60,AB$56:AB$60,AA145)</f>
        <v>3.4414182678518101E-3</v>
      </c>
      <c r="AC145" s="57">
        <f>_xll.SRS1Splines.Functions25.OneWay_Spline($C$56:$C$60,AC$56:AC$60,$C145)</f>
        <v>0.38112005174831698</v>
      </c>
      <c r="AD145" s="57">
        <f>_xll.SRS1Splines.Functions25.OneWay_Spline($C$56:$C$60,AD$56:AD$60,$C145)</f>
        <v>0.297493487391154</v>
      </c>
      <c r="AE145" s="57">
        <f>_xll.SRS1Splines.Functions25.OneWay_Spline($C$56:$C$60,AE$56:AE$60,$C145)</f>
        <v>1.13644749874714</v>
      </c>
      <c r="AF145" s="57">
        <f>_xll.SRS1Splines.Functions25.OneWay_Spline($C$56:$C$60,AF$56:AF$60,$C145)</f>
        <v>0.570617592274825</v>
      </c>
      <c r="AG145" s="57">
        <v>0</v>
      </c>
      <c r="AH145" s="57">
        <f>_xll.SRS1Splines.Functions25.OneWay_Spline($C$56:$C$60,AH$56:AH$60,$C145)</f>
        <v>7.6067969190431803</v>
      </c>
      <c r="AI145" s="57">
        <f>_xll.SRS1Splines.Functions25.OneWay_Spline($C$56:$C$60,AI$56:AI$60,$C145)</f>
        <v>0.22463071693299999</v>
      </c>
      <c r="AJ145" s="57">
        <f>_xll.SRS1Splines.Functions25.OneWay_Spline($C$56:$C$60,AJ$56:AJ$60,$C145)</f>
        <v>0.16382891629288401</v>
      </c>
      <c r="AK145" s="57">
        <f>_xll.SRS1Splines.Functions25.OneWay_Spline($C$56:$C$60,AK$56:AK$60,$C145)</f>
        <v>1.75882607411881</v>
      </c>
    </row>
    <row r="146" spans="2:37" s="57" customFormat="1">
      <c r="B146" s="57">
        <v>5.9217000000000004</v>
      </c>
      <c r="C146" s="57">
        <f t="shared" ref="C146:C147" si="24">C145+10</f>
        <v>50</v>
      </c>
      <c r="D146" s="57">
        <f>_xll.SRS1Splines.Functions25.OneWay_Spline($C$56:$C$60,$D$56:$D$60,C146)</f>
        <v>1.2596465110815999E-3</v>
      </c>
      <c r="E146" s="57">
        <f>_xll.SRS1Splines.Functions25.OneWay_Spline($C$56:$C$60,E$56:E$60,$C146)</f>
        <v>0.185094475223992</v>
      </c>
      <c r="F146" s="57">
        <f>_xll.SRS1Splines.Functions25.OneWay_Spline($C$56:$C$60,F$56:F$60,$C146)</f>
        <v>0.26713539423365401</v>
      </c>
      <c r="G146" s="57">
        <f>_xll.SRS1Splines.Functions25.OneWay_Spline($C$56:$C$60,G$56:G$60,$C146)</f>
        <v>0.93186988156209105</v>
      </c>
      <c r="H146" s="57">
        <f>_xll.SRS1Splines.Functions25.OneWay_Spline($C$56:$C$60,H$56:H$60,$C146)</f>
        <v>0.50425421780791602</v>
      </c>
      <c r="I146" s="57">
        <v>0</v>
      </c>
      <c r="J146" s="57">
        <f>_xll.SRS1Splines.Functions25.OneWay_Spline($C$56:$C$60,J$56:J$60,$C146)</f>
        <v>6.8877900548101501</v>
      </c>
      <c r="K146" s="57">
        <f>_xll.SRS1Splines.Functions25.OneWay_Spline($C$56:$C$60,K$56:K$60,$C146)</f>
        <v>0.22102696342960901</v>
      </c>
      <c r="L146" s="57">
        <f>_xll.SRS1Splines.Functions25.OneWay_Spline($C$56:$C$60,L$56:L$60,$C146)</f>
        <v>0.40441977404874202</v>
      </c>
      <c r="M146" s="57">
        <f>_xll.SRS1Splines.Functions25.OneWay_Spline($C$56:$C$60,M$56:M$60,$C146)</f>
        <v>1.2917733888878</v>
      </c>
      <c r="O146" s="57">
        <f t="shared" ref="O146:O162" si="25">C146</f>
        <v>50</v>
      </c>
      <c r="P146" s="57">
        <v>0</v>
      </c>
      <c r="Q146" s="57">
        <v>0</v>
      </c>
      <c r="R146" s="57">
        <f>_xll.SRS1Splines.Functions25.OneWay_Spline($C$56:$C$60,R$56:R$60,$C146)</f>
        <v>0.43674485747199898</v>
      </c>
      <c r="S146" s="57">
        <f>_xll.SRS1Splines.Functions25.OneWay_Spline($C$56:$C$60,S$56:S$60,$C146)</f>
        <v>0.46345312060197702</v>
      </c>
      <c r="T146" s="57">
        <v>0</v>
      </c>
      <c r="U146" s="57">
        <v>0</v>
      </c>
      <c r="V146" s="57">
        <f>_xll.SRS1Splines.Functions25.OneWay_Spline($C$56:$C$60,V$56:V$60,$C146)</f>
        <v>5.17120380508167</v>
      </c>
      <c r="W146" s="57">
        <f>_xll.SRS1Splines.Functions25.OneWay_Spline($C$56:$C$60,W$56:W$60,$C146)</f>
        <v>0.28991089456924901</v>
      </c>
      <c r="X146" s="57">
        <f>_xll.SRS1Splines.Functions25.OneWay_Spline($C$56:$C$60,X$56:X$60,$C146)</f>
        <v>0.39014358040505898</v>
      </c>
      <c r="Y146" s="57">
        <f>_xll.SRS1Splines.Functions25.OneWay_Spline($C$56:$C$60,Y$56:Y$60,$C146)</f>
        <v>0.82472070365679495</v>
      </c>
      <c r="AA146" s="57">
        <f t="shared" ref="AA146:AA162" si="26">O146</f>
        <v>50</v>
      </c>
      <c r="AB146" s="57">
        <f>_xll.SRS1Splines.Functions25.OneWay_Spline($C$56:$C$60,AB$56:AB$60,AA146)</f>
        <v>3.4414182678518101E-3</v>
      </c>
      <c r="AC146" s="57">
        <f>_xll.SRS1Splines.Functions25.OneWay_Spline($C$56:$C$60,AC$56:AC$60,$C146)</f>
        <v>0.38112005174831698</v>
      </c>
      <c r="AD146" s="57">
        <f>_xll.SRS1Splines.Functions25.OneWay_Spline($C$56:$C$60,AD$56:AD$60,$C146)</f>
        <v>0.297493487391154</v>
      </c>
      <c r="AE146" s="57">
        <f>_xll.SRS1Splines.Functions25.OneWay_Spline($C$56:$C$60,AE$56:AE$60,$C146)</f>
        <v>1.4002866425222</v>
      </c>
      <c r="AF146" s="57">
        <f>_xll.SRS1Splines.Functions25.OneWay_Spline($C$56:$C$60,AF$56:AF$60,$C146)</f>
        <v>0.570617592274825</v>
      </c>
      <c r="AG146" s="57">
        <v>0</v>
      </c>
      <c r="AH146" s="57">
        <f>_xll.SRS1Splines.Functions25.OneWay_Spline($C$56:$C$60,AH$56:AH$60,$C146)</f>
        <v>8.6043763045386203</v>
      </c>
      <c r="AI146" s="57">
        <f>_xll.SRS1Splines.Functions25.OneWay_Spline($C$56:$C$60,AI$56:AI$60,$C146)</f>
        <v>0.22463071693299999</v>
      </c>
      <c r="AJ146" s="57">
        <f>_xll.SRS1Splines.Functions25.OneWay_Spline($C$56:$C$60,AJ$56:AJ$60,$C146)</f>
        <v>7.7158706149043493E-2</v>
      </c>
      <c r="AK146" s="57">
        <f>_xll.SRS1Splines.Functions25.OneWay_Spline($C$56:$C$60,AK$56:AK$60,$C146)</f>
        <v>1.75882607411881</v>
      </c>
    </row>
    <row r="147" spans="2:37" s="57" customFormat="1">
      <c r="B147" s="57">
        <v>6.5039999999999996</v>
      </c>
      <c r="C147" s="57">
        <f t="shared" si="24"/>
        <v>60</v>
      </c>
      <c r="D147" s="57">
        <f>_xll.SRS1Splines.Functions25.OneWay_Spline($C$56:$C$60,$D$56:$D$60,C147)</f>
        <v>1.2596465110815999E-3</v>
      </c>
      <c r="E147" s="57">
        <f>_xll.SRS1Splines.Functions25.OneWay_Spline($C$56:$C$60,E$56:E$60,$C147)</f>
        <v>0.185094475223992</v>
      </c>
      <c r="F147" s="57">
        <f>_xll.SRS1Splines.Functions25.OneWay_Spline($C$56:$C$60,F$56:F$60,$C147)</f>
        <v>0.26713539423365401</v>
      </c>
      <c r="G147" s="57">
        <f>_xll.SRS1Splines.Functions25.OneWay_Spline($C$56:$C$60,G$56:G$60,$C147)</f>
        <v>1.09449883278585</v>
      </c>
      <c r="H147" s="57">
        <f>_xll.SRS1Splines.Functions25.OneWay_Spline($C$56:$C$60,H$56:H$60,$C147)</f>
        <v>0.50425421780791602</v>
      </c>
      <c r="I147" s="57">
        <v>0</v>
      </c>
      <c r="J147" s="57">
        <f>_xll.SRS1Splines.Functions25.OneWay_Spline($C$56:$C$60,J$56:J$60,$C147)</f>
        <v>7.5661481033504403</v>
      </c>
      <c r="K147" s="57">
        <f>_xll.SRS1Splines.Functions25.OneWay_Spline($C$56:$C$60,K$56:K$60,$C147)</f>
        <v>0.22102696342960901</v>
      </c>
      <c r="L147" s="57">
        <f>_xll.SRS1Splines.Functions25.OneWay_Spline($C$56:$C$60,L$56:L$60,$C147)</f>
        <v>0.40377682666974501</v>
      </c>
      <c r="M147" s="57">
        <f>_xll.SRS1Splines.Functions25.OneWay_Spline($C$56:$C$60,M$56:M$60,$C147)</f>
        <v>1.2917733888878</v>
      </c>
      <c r="O147" s="57">
        <f t="shared" si="25"/>
        <v>60</v>
      </c>
      <c r="P147" s="57">
        <v>0</v>
      </c>
      <c r="Q147" s="57">
        <v>0</v>
      </c>
      <c r="R147" s="57">
        <f>_xll.SRS1Splines.Functions25.OneWay_Spline($C$56:$C$60,R$56:R$60,$C147)</f>
        <v>0.48673674657096</v>
      </c>
      <c r="S147" s="57">
        <f>_xll.SRS1Splines.Functions25.OneWay_Spline($C$56:$C$60,S$56:S$60,$C147)</f>
        <v>0.52487187927443502</v>
      </c>
      <c r="T147" s="57">
        <v>0</v>
      </c>
      <c r="U147" s="57">
        <v>0</v>
      </c>
      <c r="V147" s="57">
        <f>_xll.SRS1Splines.Functions25.OneWay_Spline($C$56:$C$60,V$56:V$60,$C147)</f>
        <v>5.5303405166667998</v>
      </c>
      <c r="W147" s="57">
        <f>_xll.SRS1Splines.Functions25.OneWay_Spline($C$56:$C$60,W$56:W$60,$C147)</f>
        <v>0.30803281573000701</v>
      </c>
      <c r="X147" s="57">
        <f>_xll.SRS1Splines.Functions25.OneWay_Spline($C$56:$C$60,X$56:X$60,$C147)</f>
        <v>0.39014358040505898</v>
      </c>
      <c r="Y147" s="57">
        <f>_xll.SRS1Splines.Functions25.OneWay_Spline($C$56:$C$60,Y$56:Y$60,$C147)</f>
        <v>0.82472070365679495</v>
      </c>
      <c r="AA147" s="57">
        <f t="shared" si="26"/>
        <v>60</v>
      </c>
      <c r="AB147" s="57">
        <f>_xll.SRS1Splines.Functions25.OneWay_Spline($C$56:$C$60,AB$56:AB$60,AA147)</f>
        <v>3.4414182678518101E-3</v>
      </c>
      <c r="AC147" s="57">
        <f>_xll.SRS1Splines.Functions25.OneWay_Spline($C$56:$C$60,AC$56:AC$60,$C147)</f>
        <v>0.38112005174831698</v>
      </c>
      <c r="AD147" s="57">
        <f>_xll.SRS1Splines.Functions25.OneWay_Spline($C$56:$C$60,AD$56:AD$60,$C147)</f>
        <v>0.297493487391154</v>
      </c>
      <c r="AE147" s="57">
        <f>_xll.SRS1Splines.Functions25.OneWay_Spline($C$56:$C$60,AE$56:AE$60,$C147)</f>
        <v>1.66412578629727</v>
      </c>
      <c r="AF147" s="57">
        <f>_xll.SRS1Splines.Functions25.OneWay_Spline($C$56:$C$60,AF$56:AF$60,$C147)</f>
        <v>0.570617592274825</v>
      </c>
      <c r="AG147" s="57">
        <v>0</v>
      </c>
      <c r="AH147" s="57">
        <f>_xll.SRS1Splines.Functions25.OneWay_Spline($C$56:$C$60,AH$56:AH$60,$C147)</f>
        <v>9.6019556900340604</v>
      </c>
      <c r="AI147" s="57">
        <f>_xll.SRS1Splines.Functions25.OneWay_Spline($C$56:$C$60,AI$56:AI$60,$C147)</f>
        <v>0.22463071693299999</v>
      </c>
      <c r="AJ147" s="57">
        <v>0</v>
      </c>
      <c r="AK147" s="57">
        <f>_xll.SRS1Splines.Functions25.OneWay_Spline($C$56:$C$60,AK$56:AK$60,$C147)</f>
        <v>1.75882607411881</v>
      </c>
    </row>
    <row r="148" spans="2:37" s="57" customFormat="1">
      <c r="B148" s="57">
        <v>7.101394</v>
      </c>
      <c r="C148" s="57">
        <f>C147+15</f>
        <v>75</v>
      </c>
      <c r="D148" s="57">
        <f>_xll.SRS1Splines.Functions25.OneWay_Spline($C$56:$C$60,$D$56:$D$60,C148)</f>
        <v>1.2596465110815999E-3</v>
      </c>
      <c r="E148" s="57">
        <f>_xll.SRS1Splines.Functions25.OneWay_Spline($C$56:$C$60,E$56:E$60,$C148)</f>
        <v>0.185094475223992</v>
      </c>
      <c r="F148" s="57">
        <f>_xll.SRS1Splines.Functions25.OneWay_Spline($C$56:$C$60,F$56:F$60,$C148)</f>
        <v>0.26713539423365401</v>
      </c>
      <c r="G148" s="57">
        <f>_xll.SRS1Splines.Functions25.OneWay_Spline($C$56:$C$60,G$56:G$60,$C148)</f>
        <v>1.3384422596215</v>
      </c>
      <c r="H148" s="57">
        <f>_xll.SRS1Splines.Functions25.OneWay_Spline($C$56:$C$60,H$56:H$60,$C148)</f>
        <v>0.50425421780791602</v>
      </c>
      <c r="I148" s="57">
        <v>0</v>
      </c>
      <c r="J148" s="57">
        <f>_xll.SRS1Splines.Functions25.OneWay_Spline($C$56:$C$60,J$56:J$60,$C148)</f>
        <v>8.5836851761608699</v>
      </c>
      <c r="K148" s="57">
        <f>_xll.SRS1Splines.Functions25.OneWay_Spline($C$56:$C$60,K$56:K$60,$C148)</f>
        <v>0.22102696342960901</v>
      </c>
      <c r="L148" s="57">
        <f>_xll.SRS1Splines.Functions25.OneWay_Spline($C$56:$C$60,L$56:L$60,$C148)</f>
        <v>0.40281240560124898</v>
      </c>
      <c r="M148" s="57">
        <f>_xll.SRS1Splines.Functions25.OneWay_Spline($C$56:$C$60,M$56:M$60,$C148)</f>
        <v>1.2917733888878</v>
      </c>
      <c r="O148" s="57">
        <f t="shared" si="25"/>
        <v>75</v>
      </c>
      <c r="P148" s="57">
        <v>0</v>
      </c>
      <c r="Q148" s="57">
        <v>0</v>
      </c>
      <c r="R148" s="57">
        <f>_xll.SRS1Splines.Functions25.OneWay_Spline($C$56:$C$60,R$56:R$60,$C148)</f>
        <v>0.56172458021940097</v>
      </c>
      <c r="S148" s="57">
        <f>_xll.SRS1Splines.Functions25.OneWay_Spline($C$56:$C$60,S$56:S$60,$C148)</f>
        <v>0.61700001728312204</v>
      </c>
      <c r="T148" s="57">
        <v>0</v>
      </c>
      <c r="U148" s="57">
        <v>0</v>
      </c>
      <c r="V148" s="57">
        <f>_xll.SRS1Splines.Functions25.OneWay_Spline($C$56:$C$60,V$56:V$60,$C148)</f>
        <v>6.0690455840444999</v>
      </c>
      <c r="W148" s="57">
        <f>_xll.SRS1Splines.Functions25.OneWay_Spline($C$56:$C$60,W$56:W$60,$C148)</f>
        <v>0.33521569747114399</v>
      </c>
      <c r="X148" s="57">
        <f>_xll.SRS1Splines.Functions25.OneWay_Spline($C$56:$C$60,X$56:X$60,$C148)</f>
        <v>0.39014358040505898</v>
      </c>
      <c r="Y148" s="57">
        <f>_xll.SRS1Splines.Functions25.OneWay_Spline($C$56:$C$60,Y$56:Y$60,$C148)</f>
        <v>0.82472070365679495</v>
      </c>
      <c r="AA148" s="57">
        <f t="shared" si="26"/>
        <v>75</v>
      </c>
      <c r="AB148" s="57">
        <f>_xll.SRS1Splines.Functions25.OneWay_Spline($C$56:$C$60,AB$56:AB$60,AA148)</f>
        <v>3.4414182678518101E-3</v>
      </c>
      <c r="AC148" s="57">
        <f>_xll.SRS1Splines.Functions25.OneWay_Spline($C$56:$C$60,AC$56:AC$60,$C148)</f>
        <v>0.38112005174831698</v>
      </c>
      <c r="AD148" s="57">
        <f>_xll.SRS1Splines.Functions25.OneWay_Spline($C$56:$C$60,AD$56:AD$60,$C148)</f>
        <v>0.297493487391154</v>
      </c>
      <c r="AE148" s="57">
        <f>_xll.SRS1Splines.Functions25.OneWay_Spline($C$56:$C$60,AE$56:AE$60,$C148)</f>
        <v>2.0598845019598699</v>
      </c>
      <c r="AF148" s="57">
        <f>_xll.SRS1Splines.Functions25.OneWay_Spline($C$56:$C$60,AF$56:AF$60,$C148)</f>
        <v>0.570617592274825</v>
      </c>
      <c r="AG148" s="57">
        <v>0</v>
      </c>
      <c r="AH148" s="57">
        <f>_xll.SRS1Splines.Functions25.OneWay_Spline($C$56:$C$60,AH$56:AH$60,$C148)</f>
        <v>11.0983247682772</v>
      </c>
      <c r="AI148" s="57">
        <f>_xll.SRS1Splines.Functions25.OneWay_Spline($C$56:$C$60,AI$56:AI$60,$C148)</f>
        <v>0.22463071693299999</v>
      </c>
      <c r="AJ148" s="57">
        <v>0</v>
      </c>
      <c r="AK148" s="57">
        <f>_xll.SRS1Splines.Functions25.OneWay_Spline($C$56:$C$60,AK$56:AK$60,$C148)</f>
        <v>1.75882607411881</v>
      </c>
    </row>
    <row r="149" spans="2:37" s="57" customFormat="1">
      <c r="B149" s="57">
        <v>7.62</v>
      </c>
      <c r="C149" s="57">
        <f>C148+25</f>
        <v>100</v>
      </c>
      <c r="D149" s="57">
        <f>_xll.SRS1Splines.Functions25.OneWay_Spline($C$56:$C$60,$D$56:$D$60,C149)</f>
        <v>1.2596465110815999E-3</v>
      </c>
      <c r="E149" s="57">
        <f>_xll.SRS1Splines.Functions25.OneWay_Spline($C$56:$C$60,E$56:E$60,$C149)</f>
        <v>0.185094475223992</v>
      </c>
      <c r="F149" s="57">
        <f>_xll.SRS1Splines.Functions25.OneWay_Spline($C$56:$C$60,F$56:F$60,$C149)</f>
        <v>0.26713539423365401</v>
      </c>
      <c r="G149" s="57">
        <f>_xll.SRS1Splines.Functions25.OneWay_Spline($C$56:$C$60,G$56:G$60,$C149)</f>
        <v>1.7450146376808999</v>
      </c>
      <c r="H149" s="57">
        <f>_xll.SRS1Splines.Functions25.OneWay_Spline($C$56:$C$60,H$56:H$60,$C149)</f>
        <v>0.50425421780791602</v>
      </c>
      <c r="I149" s="57">
        <v>0</v>
      </c>
      <c r="J149" s="57">
        <f>_xll.SRS1Splines.Functions25.OneWay_Spline($C$56:$C$60,J$56:J$60,$C149)</f>
        <v>10.2795802975116</v>
      </c>
      <c r="K149" s="57">
        <f>_xll.SRS1Splines.Functions25.OneWay_Spline($C$56:$C$60,K$56:K$60,$C149)</f>
        <v>0.22102696342960901</v>
      </c>
      <c r="L149" s="57">
        <f>_xll.SRS1Splines.Functions25.OneWay_Spline($C$56:$C$60,L$56:L$60,$C149)</f>
        <v>0.401205037153755</v>
      </c>
      <c r="M149" s="57">
        <f>_xll.SRS1Splines.Functions25.OneWay_Spline($C$56:$C$60,M$56:M$60,$C149)</f>
        <v>1.2917733888878</v>
      </c>
      <c r="O149" s="57">
        <f t="shared" si="25"/>
        <v>100</v>
      </c>
      <c r="P149" s="57">
        <v>0</v>
      </c>
      <c r="Q149" s="57">
        <v>0</v>
      </c>
      <c r="R149" s="57">
        <f>_xll.SRS1Splines.Functions25.OneWay_Spline($C$56:$C$60,R$56:R$60,$C149)</f>
        <v>0.68670430296680296</v>
      </c>
      <c r="S149" s="57">
        <f>_xll.SRS1Splines.Functions25.OneWay_Spline($C$56:$C$60,S$56:S$60,$C149)</f>
        <v>0.770546913964266</v>
      </c>
      <c r="T149" s="57">
        <v>0</v>
      </c>
      <c r="U149" s="57">
        <v>0</v>
      </c>
      <c r="V149" s="57">
        <f>_xll.SRS1Splines.Functions25.OneWay_Spline($C$56:$C$60,V$56:V$60,$C149)</f>
        <v>6.9668873630073298</v>
      </c>
      <c r="W149" s="57">
        <f>_xll.SRS1Splines.Functions25.OneWay_Spline($C$56:$C$60,W$56:W$60,$C149)</f>
        <v>0.38052050037303897</v>
      </c>
      <c r="X149" s="57">
        <f>_xll.SRS1Splines.Functions25.OneWay_Spline($C$56:$C$60,X$56:X$60,$C149)</f>
        <v>0.39014358040505898</v>
      </c>
      <c r="Y149" s="57">
        <f>_xll.SRS1Splines.Functions25.OneWay_Spline($C$56:$C$60,Y$56:Y$60,$C149)</f>
        <v>0.82472070365679495</v>
      </c>
      <c r="AA149" s="57">
        <f t="shared" si="26"/>
        <v>100</v>
      </c>
      <c r="AB149" s="57">
        <f>_xll.SRS1Splines.Functions25.OneWay_Spline($C$56:$C$60,AB$56:AB$60,AA149)</f>
        <v>3.4414182678518101E-3</v>
      </c>
      <c r="AC149" s="57">
        <f>_xll.SRS1Splines.Functions25.OneWay_Spline($C$56:$C$60,AC$56:AC$60,$C149)</f>
        <v>0.38112005174831698</v>
      </c>
      <c r="AD149" s="57">
        <f>_xll.SRS1Splines.Functions25.OneWay_Spline($C$56:$C$60,AD$56:AD$60,$C149)</f>
        <v>0.297493487391154</v>
      </c>
      <c r="AE149" s="57">
        <f>_xll.SRS1Splines.Functions25.OneWay_Spline($C$56:$C$60,AE$56:AE$60,$C149)</f>
        <v>2.7194823613975401</v>
      </c>
      <c r="AF149" s="57">
        <f>_xll.SRS1Splines.Functions25.OneWay_Spline($C$56:$C$60,AF$56:AF$60,$C149)</f>
        <v>0.570617592274825</v>
      </c>
      <c r="AG149" s="57">
        <v>0</v>
      </c>
      <c r="AH149" s="57">
        <f>_xll.SRS1Splines.Functions25.OneWay_Spline($C$56:$C$60,AH$56:AH$60,$C149)</f>
        <v>13.592273232015801</v>
      </c>
      <c r="AI149" s="57">
        <f>_xll.SRS1Splines.Functions25.OneWay_Spline($C$56:$C$60,AI$56:AI$60,$C149)</f>
        <v>0.22463071693299999</v>
      </c>
      <c r="AJ149" s="57">
        <v>0</v>
      </c>
      <c r="AK149" s="57">
        <f>_xll.SRS1Splines.Functions25.OneWay_Spline($C$56:$C$60,AK$56:AK$60,$C149)</f>
        <v>1.75882607411881</v>
      </c>
    </row>
    <row r="150" spans="2:37" s="57" customFormat="1">
      <c r="B150" s="57">
        <v>7.8259999999999996</v>
      </c>
      <c r="C150" s="57">
        <f t="shared" ref="C150:C154" si="27">C149+25</f>
        <v>125</v>
      </c>
      <c r="D150" s="57">
        <f>_xll.SRS1Splines.Functions25.OneWay_Spline($C$56:$C$60,$D$56:$D$60,C150)</f>
        <v>1.2596465110815999E-3</v>
      </c>
      <c r="E150" s="57">
        <f>_xll.SRS1Splines.Functions25.OneWay_Spline($C$56:$C$60,E$56:E$60,$C150)</f>
        <v>0.185094475223992</v>
      </c>
      <c r="F150" s="57">
        <f>_xll.SRS1Splines.Functions25.OneWay_Spline($C$56:$C$60,F$56:F$60,$C150)</f>
        <v>0.26713539423365401</v>
      </c>
      <c r="G150" s="57">
        <f>_xll.SRS1Splines.Functions25.OneWay_Spline($C$56:$C$60,G$56:G$60,$C150)</f>
        <v>2.1515870157403101</v>
      </c>
      <c r="H150" s="57">
        <f>_xll.SRS1Splines.Functions25.OneWay_Spline($C$56:$C$60,H$56:H$60,$C150)</f>
        <v>0.50425421780791602</v>
      </c>
      <c r="I150" s="57">
        <v>0</v>
      </c>
      <c r="J150" s="57">
        <f>_xll.SRS1Splines.Functions25.OneWay_Spline($C$56:$C$60,J$56:J$60,$C150)</f>
        <v>11.975475418862301</v>
      </c>
      <c r="K150" s="57">
        <f>_xll.SRS1Splines.Functions25.OneWay_Spline($C$56:$C$60,K$56:K$60,$C150)</f>
        <v>0.22102696342960901</v>
      </c>
      <c r="L150" s="57">
        <f>_xll.SRS1Splines.Functions25.OneWay_Spline($C$56:$C$60,L$56:L$60,$C150)</f>
        <v>0.39959766870626201</v>
      </c>
      <c r="M150" s="57">
        <f>_xll.SRS1Splines.Functions25.OneWay_Spline($C$56:$C$60,M$56:M$60,$C150)</f>
        <v>1.2917733888878</v>
      </c>
      <c r="O150" s="57">
        <f t="shared" si="25"/>
        <v>125</v>
      </c>
      <c r="P150" s="57">
        <v>0</v>
      </c>
      <c r="Q150" s="57">
        <v>0</v>
      </c>
      <c r="R150" s="57">
        <f>_xll.SRS1Splines.Functions25.OneWay_Spline($C$56:$C$60,R$56:R$60,$C150)</f>
        <v>0.81168402571420495</v>
      </c>
      <c r="S150" s="57">
        <f>_xll.SRS1Splines.Functions25.OneWay_Spline($C$56:$C$60,S$56:S$60,$C150)</f>
        <v>0.92409381064540996</v>
      </c>
      <c r="T150" s="57">
        <v>0</v>
      </c>
      <c r="U150" s="57">
        <v>0</v>
      </c>
      <c r="V150" s="57">
        <f>_xll.SRS1Splines.Functions25.OneWay_Spline($C$56:$C$60,V$56:V$60,$C150)</f>
        <v>7.8647291419701597</v>
      </c>
      <c r="W150" s="57">
        <f>_xll.SRS1Splines.Functions25.OneWay_Spline($C$56:$C$60,W$56:W$60,$C150)</f>
        <v>0.42582530327493301</v>
      </c>
      <c r="X150" s="57">
        <f>_xll.SRS1Splines.Functions25.OneWay_Spline($C$56:$C$60,X$56:X$60,$C150)</f>
        <v>0.39014358040505898</v>
      </c>
      <c r="Y150" s="57">
        <f>_xll.SRS1Splines.Functions25.OneWay_Spline($C$56:$C$60,Y$56:Y$60,$C150)</f>
        <v>0.82472070365679495</v>
      </c>
      <c r="AA150" s="57">
        <f t="shared" si="26"/>
        <v>125</v>
      </c>
      <c r="AB150" s="57">
        <f>_xll.SRS1Splines.Functions25.OneWay_Spline($C$56:$C$60,AB$56:AB$60,AA150)</f>
        <v>3.4414182678518101E-3</v>
      </c>
      <c r="AC150" s="57">
        <f>_xll.SRS1Splines.Functions25.OneWay_Spline($C$56:$C$60,AC$56:AC$60,$C150)</f>
        <v>0.38112005174831698</v>
      </c>
      <c r="AD150" s="57">
        <f>_xll.SRS1Splines.Functions25.OneWay_Spline($C$56:$C$60,AD$56:AD$60,$C150)</f>
        <v>0.297493487391154</v>
      </c>
      <c r="AE150" s="57">
        <f>_xll.SRS1Splines.Functions25.OneWay_Spline($C$56:$C$60,AE$56:AE$60,$C150)</f>
        <v>3.3790802208352102</v>
      </c>
      <c r="AF150" s="57">
        <f>_xll.SRS1Splines.Functions25.OneWay_Spline($C$56:$C$60,AF$56:AF$60,$C150)</f>
        <v>0.570617592274825</v>
      </c>
      <c r="AG150" s="57">
        <v>0</v>
      </c>
      <c r="AH150" s="57">
        <f>_xll.SRS1Splines.Functions25.OneWay_Spline($C$56:$C$60,AH$56:AH$60,$C150)</f>
        <v>16.0862216957544</v>
      </c>
      <c r="AI150" s="57">
        <f>_xll.SRS1Splines.Functions25.OneWay_Spline($C$56:$C$60,AI$56:AI$60,$C150)</f>
        <v>0.22463071693299999</v>
      </c>
      <c r="AJ150" s="57">
        <v>0</v>
      </c>
      <c r="AK150" s="57">
        <f>_xll.SRS1Splines.Functions25.OneWay_Spline($C$56:$C$60,AK$56:AK$60,$C150)</f>
        <v>1.75882607411881</v>
      </c>
    </row>
    <row r="151" spans="2:37" s="57" customFormat="1">
      <c r="B151" s="57">
        <v>7.9016999999999999</v>
      </c>
      <c r="C151" s="57">
        <f t="shared" si="27"/>
        <v>150</v>
      </c>
      <c r="D151" s="57">
        <f>_xll.SRS1Splines.Functions25.OneWay_Spline($C$56:$C$60,$D$56:$D$60,C151)</f>
        <v>1.2596465110815999E-3</v>
      </c>
      <c r="E151" s="57">
        <f>_xll.SRS1Splines.Functions25.OneWay_Spline($C$56:$C$60,E$56:E$60,$C151)</f>
        <v>0.185094475223992</v>
      </c>
      <c r="F151" s="57">
        <f>_xll.SRS1Splines.Functions25.OneWay_Spline($C$56:$C$60,F$56:F$60,$C151)</f>
        <v>0.26713539423365401</v>
      </c>
      <c r="G151" s="57">
        <f>_xll.SRS1Splines.Functions25.OneWay_Spline($C$56:$C$60,G$56:G$60,$C151)</f>
        <v>2.5581593937997198</v>
      </c>
      <c r="H151" s="57">
        <f>_xll.SRS1Splines.Functions25.OneWay_Spline($C$56:$C$60,H$56:H$60,$C151)</f>
        <v>0.50425421780791602</v>
      </c>
      <c r="I151" s="57">
        <v>0</v>
      </c>
      <c r="J151" s="57">
        <f>_xll.SRS1Splines.Functions25.OneWay_Spline($C$56:$C$60,J$56:J$60,$C151)</f>
        <v>13.671370540212999</v>
      </c>
      <c r="K151" s="57">
        <f>_xll.SRS1Splines.Functions25.OneWay_Spline($C$56:$C$60,K$56:K$60,$C151)</f>
        <v>0.22102696342960901</v>
      </c>
      <c r="L151" s="57">
        <f>_xll.SRS1Splines.Functions25.OneWay_Spline($C$56:$C$60,L$56:L$60,$C151)</f>
        <v>0.39799030025876803</v>
      </c>
      <c r="M151" s="57">
        <f>_xll.SRS1Splines.Functions25.OneWay_Spline($C$56:$C$60,M$56:M$60,$C151)</f>
        <v>1.2917733888878</v>
      </c>
      <c r="O151" s="57">
        <f t="shared" si="25"/>
        <v>150</v>
      </c>
      <c r="P151" s="57">
        <v>0</v>
      </c>
      <c r="Q151" s="57">
        <v>0</v>
      </c>
      <c r="R151" s="57">
        <f>_xll.SRS1Splines.Functions25.OneWay_Spline($C$56:$C$60,R$56:R$60,$C151)</f>
        <v>0.93666374846160805</v>
      </c>
      <c r="S151" s="57">
        <f>_xll.SRS1Splines.Functions25.OneWay_Spline($C$56:$C$60,S$56:S$60,$C151)</f>
        <v>1.0776407073265499</v>
      </c>
      <c r="T151" s="57">
        <v>0</v>
      </c>
      <c r="U151" s="57">
        <v>0</v>
      </c>
      <c r="V151" s="57">
        <f>_xll.SRS1Splines.Functions25.OneWay_Spline($C$56:$C$60,V$56:V$60,$C151)</f>
        <v>8.7625709209329994</v>
      </c>
      <c r="W151" s="57">
        <f>_xll.SRS1Splines.Functions25.OneWay_Spline($C$56:$C$60,W$56:W$60,$C151)</f>
        <v>0.47113010617682799</v>
      </c>
      <c r="X151" s="57">
        <f>_xll.SRS1Splines.Functions25.OneWay_Spline($C$56:$C$60,X$56:X$60,$C151)</f>
        <v>0.39014358040505898</v>
      </c>
      <c r="Y151" s="57">
        <f>_xll.SRS1Splines.Functions25.OneWay_Spline($C$56:$C$60,Y$56:Y$60,$C151)</f>
        <v>0.82472070365679495</v>
      </c>
      <c r="AA151" s="57">
        <f t="shared" si="26"/>
        <v>150</v>
      </c>
      <c r="AB151" s="57">
        <f>_xll.SRS1Splines.Functions25.OneWay_Spline($C$56:$C$60,AB$56:AB$60,AA151)</f>
        <v>3.4414182678518101E-3</v>
      </c>
      <c r="AC151" s="57">
        <f>_xll.SRS1Splines.Functions25.OneWay_Spline($C$56:$C$60,AC$56:AC$60,$C151)</f>
        <v>0.38112005174831698</v>
      </c>
      <c r="AD151" s="57">
        <f>_xll.SRS1Splines.Functions25.OneWay_Spline($C$56:$C$60,AD$56:AD$60,$C151)</f>
        <v>0.297493487391154</v>
      </c>
      <c r="AE151" s="57">
        <f>_xll.SRS1Splines.Functions25.OneWay_Spline($C$56:$C$60,AE$56:AE$60,$C151)</f>
        <v>4.0386780802728799</v>
      </c>
      <c r="AF151" s="57">
        <f>_xll.SRS1Splines.Functions25.OneWay_Spline($C$56:$C$60,AF$56:AF$60,$C151)</f>
        <v>0.570617592274825</v>
      </c>
      <c r="AG151" s="57">
        <v>0</v>
      </c>
      <c r="AH151" s="57">
        <f>_xll.SRS1Splines.Functions25.OneWay_Spline($C$56:$C$60,AH$56:AH$60,$C151)</f>
        <v>18.580170159493001</v>
      </c>
      <c r="AI151" s="57">
        <f>_xll.SRS1Splines.Functions25.OneWay_Spline($C$56:$C$60,AI$56:AI$60,$C151)</f>
        <v>0.22463071693299999</v>
      </c>
      <c r="AJ151" s="57">
        <v>0</v>
      </c>
      <c r="AK151" s="57">
        <f>_xll.SRS1Splines.Functions25.OneWay_Spline($C$56:$C$60,AK$56:AK$60,$C151)</f>
        <v>1.75882607411881</v>
      </c>
    </row>
    <row r="152" spans="2:37" s="57" customFormat="1">
      <c r="B152" s="57">
        <v>7.9210000000000003</v>
      </c>
      <c r="C152" s="57">
        <f t="shared" si="27"/>
        <v>175</v>
      </c>
      <c r="D152" s="57">
        <f>_xll.SRS1Splines.Functions25.OneWay_Spline($C$56:$C$60,$D$56:$D$60,C152)</f>
        <v>1.2596465110815999E-3</v>
      </c>
      <c r="E152" s="57">
        <f>_xll.SRS1Splines.Functions25.OneWay_Spline($C$56:$C$60,E$56:E$60,$C152)</f>
        <v>0.185094475223992</v>
      </c>
      <c r="F152" s="57">
        <f>_xll.SRS1Splines.Functions25.OneWay_Spline($C$56:$C$60,F$56:F$60,$C152)</f>
        <v>0.26713539423365401</v>
      </c>
      <c r="G152" s="57">
        <f>_xll.SRS1Splines.Functions25.OneWay_Spline($C$56:$C$60,G$56:G$60,$C152)</f>
        <v>2.9647317718591299</v>
      </c>
      <c r="H152" s="57">
        <f>_xll.SRS1Splines.Functions25.OneWay_Spline($C$56:$C$60,H$56:H$60,$C152)</f>
        <v>0.50425421780791602</v>
      </c>
      <c r="I152" s="57">
        <v>0</v>
      </c>
      <c r="J152" s="57">
        <f>_xll.SRS1Splines.Functions25.OneWay_Spline($C$56:$C$60,J$56:J$60,$C152)</f>
        <v>15.367265661563801</v>
      </c>
      <c r="K152" s="57">
        <f>_xll.SRS1Splines.Functions25.OneWay_Spline($C$56:$C$60,K$56:K$60,$C152)</f>
        <v>0.22102696342960901</v>
      </c>
      <c r="L152" s="57">
        <f>_xll.SRS1Splines.Functions25.OneWay_Spline($C$56:$C$60,L$56:L$60,$C152)</f>
        <v>0.39638293181127499</v>
      </c>
      <c r="M152" s="57">
        <f>_xll.SRS1Splines.Functions25.OneWay_Spline($C$56:$C$60,M$56:M$60,$C152)</f>
        <v>1.2917733888878</v>
      </c>
      <c r="O152" s="57">
        <f t="shared" si="25"/>
        <v>175</v>
      </c>
      <c r="P152" s="57">
        <v>0</v>
      </c>
      <c r="Q152" s="57">
        <v>0</v>
      </c>
      <c r="R152" s="57">
        <f>_xll.SRS1Splines.Functions25.OneWay_Spline($C$56:$C$60,R$56:R$60,$C152)</f>
        <v>1.0616434712090099</v>
      </c>
      <c r="S152" s="57">
        <f>_xll.SRS1Splines.Functions25.OneWay_Spline($C$56:$C$60,S$56:S$60,$C152)</f>
        <v>1.2311876040077001</v>
      </c>
      <c r="T152" s="57">
        <v>0</v>
      </c>
      <c r="U152" s="57">
        <v>0</v>
      </c>
      <c r="V152" s="57">
        <f>_xll.SRS1Splines.Functions25.OneWay_Spline($C$56:$C$60,V$56:V$60,$C152)</f>
        <v>9.6604126998958293</v>
      </c>
      <c r="W152" s="57">
        <f>_xll.SRS1Splines.Functions25.OneWay_Spline($C$56:$C$60,W$56:W$60,$C152)</f>
        <v>0.51643490907872303</v>
      </c>
      <c r="X152" s="57">
        <f>_xll.SRS1Splines.Functions25.OneWay_Spline($C$56:$C$60,X$56:X$60,$C152)</f>
        <v>0.39014358040505898</v>
      </c>
      <c r="Y152" s="57">
        <f>_xll.SRS1Splines.Functions25.OneWay_Spline($C$56:$C$60,Y$56:Y$60,$C152)</f>
        <v>0.82472070365679495</v>
      </c>
      <c r="AA152" s="57">
        <f t="shared" si="26"/>
        <v>175</v>
      </c>
      <c r="AB152" s="57">
        <f>_xll.SRS1Splines.Functions25.OneWay_Spline($C$56:$C$60,AB$56:AB$60,AA152)</f>
        <v>3.4414182678518101E-3</v>
      </c>
      <c r="AC152" s="57">
        <f>_xll.SRS1Splines.Functions25.OneWay_Spline($C$56:$C$60,AC$56:AC$60,$C152)</f>
        <v>0.38112005174831698</v>
      </c>
      <c r="AD152" s="57">
        <f>_xll.SRS1Splines.Functions25.OneWay_Spline($C$56:$C$60,AD$56:AD$60,$C152)</f>
        <v>0.297493487391154</v>
      </c>
      <c r="AE152" s="57">
        <f>_xll.SRS1Splines.Functions25.OneWay_Spline($C$56:$C$60,AE$56:AE$60,$C152)</f>
        <v>4.69827593971055</v>
      </c>
      <c r="AF152" s="57">
        <f>_xll.SRS1Splines.Functions25.OneWay_Spline($C$56:$C$60,AF$56:AF$60,$C152)</f>
        <v>0.570617592274825</v>
      </c>
      <c r="AG152" s="57">
        <v>0</v>
      </c>
      <c r="AH152" s="57">
        <f>_xll.SRS1Splines.Functions25.OneWay_Spline($C$56:$C$60,AH$56:AH$60,$C152)</f>
        <v>21.074118623231598</v>
      </c>
      <c r="AI152" s="57">
        <f>_xll.SRS1Splines.Functions25.OneWay_Spline($C$56:$C$60,AI$56:AI$60,$C152)</f>
        <v>0.22463071693299999</v>
      </c>
      <c r="AJ152" s="57">
        <v>0</v>
      </c>
      <c r="AK152" s="57">
        <f>_xll.SRS1Splines.Functions25.OneWay_Spline($C$56:$C$60,AK$56:AK$60,$C152)</f>
        <v>1.75882607411881</v>
      </c>
    </row>
    <row r="153" spans="2:37" s="57" customFormat="1">
      <c r="B153" s="57">
        <v>7.9189999999999996</v>
      </c>
      <c r="C153" s="57">
        <f t="shared" si="27"/>
        <v>200</v>
      </c>
      <c r="D153" s="57">
        <f>_xll.SRS1Splines.Functions25.OneWay_Spline($C$56:$C$60,$D$56:$D$60,C153)</f>
        <v>1.2596465110815999E-3</v>
      </c>
      <c r="E153" s="57">
        <f>_xll.SRS1Splines.Functions25.OneWay_Spline($C$56:$C$60,E$56:E$60,$C153)</f>
        <v>0.185094475223992</v>
      </c>
      <c r="F153" s="57">
        <f>_xll.SRS1Splines.Functions25.OneWay_Spline($C$56:$C$60,F$56:F$60,$C153)</f>
        <v>0.26713539423365401</v>
      </c>
      <c r="G153" s="57">
        <f>_xll.SRS1Splines.Functions25.OneWay_Spline($C$56:$C$60,G$56:G$60,$C153)</f>
        <v>3.3713041499185299</v>
      </c>
      <c r="H153" s="57">
        <f>_xll.SRS1Splines.Functions25.OneWay_Spline($C$56:$C$60,H$56:H$60,$C153)</f>
        <v>0.50425421780791602</v>
      </c>
      <c r="I153" s="57">
        <v>0</v>
      </c>
      <c r="J153" s="57">
        <f>_xll.SRS1Splines.Functions25.OneWay_Spline($C$56:$C$60,J$56:J$60,$C153)</f>
        <v>17.063160782914501</v>
      </c>
      <c r="K153" s="57">
        <f>_xll.SRS1Splines.Functions25.OneWay_Spline($C$56:$C$60,K$56:K$60,$C153)</f>
        <v>0.22102696342960901</v>
      </c>
      <c r="L153" s="57">
        <f>_xll.SRS1Splines.Functions25.OneWay_Spline($C$56:$C$60,L$56:L$60,$C153)</f>
        <v>0.394775563363781</v>
      </c>
      <c r="M153" s="57">
        <f>_xll.SRS1Splines.Functions25.OneWay_Spline($C$56:$C$60,M$56:M$60,$C153)</f>
        <v>1.2917733888878</v>
      </c>
      <c r="O153" s="57">
        <f t="shared" si="25"/>
        <v>200</v>
      </c>
      <c r="P153" s="57">
        <v>0</v>
      </c>
      <c r="Q153" s="57">
        <v>0</v>
      </c>
      <c r="R153" s="57">
        <f>_xll.SRS1Splines.Functions25.OneWay_Spline($C$56:$C$60,R$56:R$60,$C153)</f>
        <v>1.18662319395641</v>
      </c>
      <c r="S153" s="57">
        <f>_xll.SRS1Splines.Functions25.OneWay_Spline($C$56:$C$60,S$56:S$60,$C153)</f>
        <v>1.3847345006888401</v>
      </c>
      <c r="T153" s="57">
        <v>0</v>
      </c>
      <c r="U153" s="57">
        <v>0</v>
      </c>
      <c r="V153" s="57">
        <f>_xll.SRS1Splines.Functions25.OneWay_Spline($C$56:$C$60,V$56:V$60,$C153)</f>
        <v>10.5582544788587</v>
      </c>
      <c r="W153" s="57">
        <f>_xll.SRS1Splines.Functions25.OneWay_Spline($C$56:$C$60,W$56:W$60,$C153)</f>
        <v>0.56173971198061801</v>
      </c>
      <c r="X153" s="57">
        <f>_xll.SRS1Splines.Functions25.OneWay_Spline($C$56:$C$60,X$56:X$60,$C153)</f>
        <v>0.39014358040505898</v>
      </c>
      <c r="Y153" s="57">
        <f>_xll.SRS1Splines.Functions25.OneWay_Spline($C$56:$C$60,Y$56:Y$60,$C153)</f>
        <v>0.82472070365679495</v>
      </c>
      <c r="AA153" s="57">
        <f t="shared" si="26"/>
        <v>200</v>
      </c>
      <c r="AB153" s="57">
        <f>_xll.SRS1Splines.Functions25.OneWay_Spline($C$56:$C$60,AB$56:AB$60,AA153)</f>
        <v>3.4414182678518101E-3</v>
      </c>
      <c r="AC153" s="57">
        <f>_xll.SRS1Splines.Functions25.OneWay_Spline($C$56:$C$60,AC$56:AC$60,$C153)</f>
        <v>0.38112005174831698</v>
      </c>
      <c r="AD153" s="57">
        <f>_xll.SRS1Splines.Functions25.OneWay_Spline($C$56:$C$60,AD$56:AD$60,$C153)</f>
        <v>0.297493487391154</v>
      </c>
      <c r="AE153" s="57">
        <f>_xll.SRS1Splines.Functions25.OneWay_Spline($C$56:$C$60,AE$56:AE$60,$C153)</f>
        <v>5.3578737991482202</v>
      </c>
      <c r="AF153" s="57">
        <f>_xll.SRS1Splines.Functions25.OneWay_Spline($C$56:$C$60,AF$56:AF$60,$C153)</f>
        <v>0.570617592274825</v>
      </c>
      <c r="AG153" s="57">
        <v>0</v>
      </c>
      <c r="AH153" s="57">
        <f>_xll.SRS1Splines.Functions25.OneWay_Spline($C$56:$C$60,AH$56:AH$60,$C153)</f>
        <v>23.568067086970199</v>
      </c>
      <c r="AI153" s="57">
        <f>_xll.SRS1Splines.Functions25.OneWay_Spline($C$56:$C$60,AI$56:AI$60,$C153)</f>
        <v>0.22463071693299999</v>
      </c>
      <c r="AJ153" s="57">
        <v>0</v>
      </c>
      <c r="AK153" s="57">
        <f>_xll.SRS1Splines.Functions25.OneWay_Spline($C$56:$C$60,AK$56:AK$60,$C153)</f>
        <v>1.75882607411881</v>
      </c>
    </row>
    <row r="154" spans="2:37" s="57" customFormat="1">
      <c r="B154" s="57">
        <v>7.907</v>
      </c>
      <c r="C154" s="57">
        <f t="shared" si="27"/>
        <v>225</v>
      </c>
      <c r="D154" s="57">
        <f>_xll.SRS1Splines.Functions25.OneWay_Spline($C$56:$C$60,$D$56:$D$60,C154)</f>
        <v>1.2596465110815999E-3</v>
      </c>
      <c r="E154" s="57">
        <f>_xll.SRS1Splines.Functions25.OneWay_Spline($C$56:$C$60,E$56:E$60,$C154)</f>
        <v>0.185094475223992</v>
      </c>
      <c r="F154" s="57">
        <f>_xll.SRS1Splines.Functions25.OneWay_Spline($C$56:$C$60,F$56:F$60,$C154)</f>
        <v>0.26713539423365401</v>
      </c>
      <c r="G154" s="57">
        <f>_xll.SRS1Splines.Functions25.OneWay_Spline($C$56:$C$60,G$56:G$60,$C154)</f>
        <v>3.77787652797794</v>
      </c>
      <c r="H154" s="57">
        <f>_xll.SRS1Splines.Functions25.OneWay_Spline($C$56:$C$60,H$56:H$60,$C154)</f>
        <v>0.50425421780791602</v>
      </c>
      <c r="I154" s="57">
        <v>0</v>
      </c>
      <c r="J154" s="57">
        <f>_xll.SRS1Splines.Functions25.OneWay_Spline($C$56:$C$60,J$56:J$60,$C154)</f>
        <v>18.7590559042652</v>
      </c>
      <c r="K154" s="57">
        <f>_xll.SRS1Splines.Functions25.OneWay_Spline($C$56:$C$60,K$56:K$60,$C154)</f>
        <v>0.22102696342960901</v>
      </c>
      <c r="L154" s="57">
        <f>_xll.SRS1Splines.Functions25.OneWay_Spline($C$56:$C$60,L$56:L$60,$C154)</f>
        <v>0.39316819491628702</v>
      </c>
      <c r="M154" s="57">
        <f>_xll.SRS1Splines.Functions25.OneWay_Spline($C$56:$C$60,M$56:M$60,$C154)</f>
        <v>1.2917733888878</v>
      </c>
      <c r="O154" s="57">
        <f t="shared" si="25"/>
        <v>225</v>
      </c>
      <c r="P154" s="57">
        <v>0</v>
      </c>
      <c r="Q154" s="57">
        <v>0</v>
      </c>
      <c r="R154" s="57">
        <f>_xll.SRS1Splines.Functions25.OneWay_Spline($C$56:$C$60,R$56:R$60,$C154)</f>
        <v>1.3116029167038099</v>
      </c>
      <c r="S154" s="57">
        <f>_xll.SRS1Splines.Functions25.OneWay_Spline($C$56:$C$60,S$56:S$60,$C154)</f>
        <v>1.53828139736999</v>
      </c>
      <c r="T154" s="57">
        <v>0</v>
      </c>
      <c r="U154" s="57">
        <v>0</v>
      </c>
      <c r="V154" s="57">
        <f>_xll.SRS1Splines.Functions25.OneWay_Spline($C$56:$C$60,V$56:V$60,$C154)</f>
        <v>11.4560962578215</v>
      </c>
      <c r="W154" s="57">
        <f>_xll.SRS1Splines.Functions25.OneWay_Spline($C$56:$C$60,W$56:W$60,$C154)</f>
        <v>0.60704451488251299</v>
      </c>
      <c r="X154" s="57">
        <f>_xll.SRS1Splines.Functions25.OneWay_Spline($C$56:$C$60,X$56:X$60,$C154)</f>
        <v>0.39014358040505898</v>
      </c>
      <c r="Y154" s="57">
        <f>_xll.SRS1Splines.Functions25.OneWay_Spline($C$56:$C$60,Y$56:Y$60,$C154)</f>
        <v>0.82472070365679495</v>
      </c>
      <c r="AA154" s="57">
        <f t="shared" si="26"/>
        <v>225</v>
      </c>
      <c r="AB154" s="57">
        <f>_xll.SRS1Splines.Functions25.OneWay_Spline($C$56:$C$60,AB$56:AB$60,AA154)</f>
        <v>3.4414182678518101E-3</v>
      </c>
      <c r="AC154" s="57">
        <f>_xll.SRS1Splines.Functions25.OneWay_Spline($C$56:$C$60,AC$56:AC$60,$C154)</f>
        <v>0.38112005174831698</v>
      </c>
      <c r="AD154" s="57">
        <f>_xll.SRS1Splines.Functions25.OneWay_Spline($C$56:$C$60,AD$56:AD$60,$C154)</f>
        <v>0.297493487391154</v>
      </c>
      <c r="AE154" s="57">
        <f>_xll.SRS1Splines.Functions25.OneWay_Spline($C$56:$C$60,AE$56:AE$60,$C154)</f>
        <v>6.0174716585858903</v>
      </c>
      <c r="AF154" s="57">
        <f>_xll.SRS1Splines.Functions25.OneWay_Spline($C$56:$C$60,AF$56:AF$60,$C154)</f>
        <v>0.570617592274825</v>
      </c>
      <c r="AG154" s="57">
        <v>0</v>
      </c>
      <c r="AH154" s="57">
        <f>_xll.SRS1Splines.Functions25.OneWay_Spline($C$56:$C$60,AH$56:AH$60,$C154)</f>
        <v>26.0620155507089</v>
      </c>
      <c r="AI154" s="57">
        <f>_xll.SRS1Splines.Functions25.OneWay_Spline($C$56:$C$60,AI$56:AI$60,$C154)</f>
        <v>0.22463071693299999</v>
      </c>
      <c r="AJ154" s="57">
        <v>0</v>
      </c>
      <c r="AK154" s="57">
        <f>_xll.SRS1Splines.Functions25.OneWay_Spline($C$56:$C$60,AK$56:AK$60,$C154)</f>
        <v>1.75882607411881</v>
      </c>
    </row>
    <row r="155" spans="2:37" s="57" customFormat="1">
      <c r="B155" s="57">
        <v>7.8920000000000003</v>
      </c>
      <c r="C155" s="57">
        <v>250</v>
      </c>
      <c r="D155" s="57">
        <f>_xll.SRS1Splines.Functions25.OneWay_Spline($C$56:$C$60,$D$56:$D$60,C155)</f>
        <v>1.2596465110815999E-3</v>
      </c>
      <c r="E155" s="57">
        <f>_xll.SRS1Splines.Functions25.OneWay_Spline($C$56:$C$60,E$56:E$60,$C155)</f>
        <v>0.185094475223992</v>
      </c>
      <c r="F155" s="57">
        <f>_xll.SRS1Splines.Functions25.OneWay_Spline($C$56:$C$60,F$56:F$60,$C155)</f>
        <v>0.26713539423365401</v>
      </c>
      <c r="G155" s="57">
        <f>_xll.SRS1Splines.Functions25.OneWay_Spline($C$56:$C$60,G$56:G$60,$C155)</f>
        <v>4.1844489060373498</v>
      </c>
      <c r="H155" s="57">
        <f>_xll.SRS1Splines.Functions25.OneWay_Spline($C$56:$C$60,H$56:H$60,$C155)</f>
        <v>0.50425421780791602</v>
      </c>
      <c r="I155" s="57">
        <v>0</v>
      </c>
      <c r="J155" s="57">
        <f>_xll.SRS1Splines.Functions25.OneWay_Spline($C$56:$C$60,J$56:J$60,$C155)</f>
        <v>20.454951025615902</v>
      </c>
      <c r="K155" s="57">
        <f>_xll.SRS1Splines.Functions25.OneWay_Spline($C$56:$C$60,K$56:K$60,$C155)</f>
        <v>0.22102696342960901</v>
      </c>
      <c r="L155" s="57">
        <f>_xll.SRS1Splines.Functions25.OneWay_Spline($C$56:$C$60,L$56:L$60,$C155)</f>
        <v>0.39156082646879398</v>
      </c>
      <c r="M155" s="57">
        <f>_xll.SRS1Splines.Functions25.OneWay_Spline($C$56:$C$60,M$56:M$60,$C155)</f>
        <v>1.2917733888878</v>
      </c>
      <c r="O155" s="57">
        <f t="shared" si="25"/>
        <v>250</v>
      </c>
      <c r="P155" s="57">
        <v>0</v>
      </c>
      <c r="Q155" s="57">
        <v>0</v>
      </c>
      <c r="R155" s="57">
        <f>_xll.SRS1Splines.Functions25.OneWay_Spline($C$56:$C$60,R$56:R$60,$C155)</f>
        <v>1.43658263945122</v>
      </c>
      <c r="S155" s="57">
        <f>_xll.SRS1Splines.Functions25.OneWay_Spline($C$56:$C$60,S$56:S$60,$C155)</f>
        <v>1.69182829405113</v>
      </c>
      <c r="T155" s="57">
        <v>0</v>
      </c>
      <c r="U155" s="57">
        <v>0</v>
      </c>
      <c r="V155" s="57">
        <f>_xll.SRS1Splines.Functions25.OneWay_Spline($C$56:$C$60,V$56:V$60,$C155)</f>
        <v>12.353938036784299</v>
      </c>
      <c r="W155" s="57">
        <f>_xll.SRS1Splines.Functions25.OneWay_Spline($C$56:$C$60,W$56:W$60,$C155)</f>
        <v>0.65234931778440697</v>
      </c>
      <c r="X155" s="57">
        <f>_xll.SRS1Splines.Functions25.OneWay_Spline($C$56:$C$60,X$56:X$60,$C155)</f>
        <v>0.39014358040505898</v>
      </c>
      <c r="Y155" s="57">
        <f>_xll.SRS1Splines.Functions25.OneWay_Spline($C$56:$C$60,Y$56:Y$60,$C155)</f>
        <v>0.82472070365679495</v>
      </c>
      <c r="AA155" s="57">
        <f t="shared" si="26"/>
        <v>250</v>
      </c>
      <c r="AB155" s="57">
        <f>_xll.SRS1Splines.Functions25.OneWay_Spline($C$56:$C$60,AB$56:AB$60,AA155)</f>
        <v>3.4414182678518101E-3</v>
      </c>
      <c r="AC155" s="57">
        <f>_xll.SRS1Splines.Functions25.OneWay_Spline($C$56:$C$60,AC$56:AC$60,$C155)</f>
        <v>0.38112005174831698</v>
      </c>
      <c r="AD155" s="57">
        <f>_xll.SRS1Splines.Functions25.OneWay_Spline($C$56:$C$60,AD$56:AD$60,$C155)</f>
        <v>0.297493487391154</v>
      </c>
      <c r="AE155" s="57">
        <f>_xll.SRS1Splines.Functions25.OneWay_Spline($C$56:$C$60,AE$56:AE$60,$C155)</f>
        <v>6.6770695180235604</v>
      </c>
      <c r="AF155" s="57">
        <f>_xll.SRS1Splines.Functions25.OneWay_Spline($C$56:$C$60,AF$56:AF$60,$C155)</f>
        <v>0.570617592274825</v>
      </c>
      <c r="AG155" s="57">
        <v>0</v>
      </c>
      <c r="AH155" s="57">
        <f>_xll.SRS1Splines.Functions25.OneWay_Spline($C$56:$C$60,AH$56:AH$60,$C155)</f>
        <v>28.5559640144475</v>
      </c>
      <c r="AI155" s="57">
        <f>_xll.SRS1Splines.Functions25.OneWay_Spline($C$56:$C$60,AI$56:AI$60,$C155)</f>
        <v>0.22463071693299999</v>
      </c>
      <c r="AJ155" s="57">
        <v>0</v>
      </c>
      <c r="AK155" s="57">
        <f>_xll.SRS1Splines.Functions25.OneWay_Spline($C$56:$C$60,AK$56:AK$60,$C155)</f>
        <v>1.75882607411881</v>
      </c>
    </row>
    <row r="156" spans="2:37" s="57" customFormat="1">
      <c r="B156" s="57">
        <v>7.859</v>
      </c>
      <c r="C156" s="57">
        <v>300</v>
      </c>
      <c r="D156" s="57">
        <f>_xll.SRS1Splines.Functions25.OneWay_Spline($C$56:$C$60,$D$56:$D$60,C156)</f>
        <v>1.2596465110815999E-3</v>
      </c>
      <c r="E156" s="57">
        <f>_xll.SRS1Splines.Functions25.OneWay_Spline($C$56:$C$60,E$56:E$60,$C156)</f>
        <v>0.185094475223992</v>
      </c>
      <c r="F156" s="57">
        <f>_xll.SRS1Splines.Functions25.OneWay_Spline($C$56:$C$60,F$56:F$60,$C156)</f>
        <v>0.26713539423365401</v>
      </c>
      <c r="G156" s="57">
        <f>_xll.SRS1Splines.Functions25.OneWay_Spline($C$56:$C$60,G$56:G$60,$C156)</f>
        <v>4.9975936621561603</v>
      </c>
      <c r="H156" s="57">
        <f>_xll.SRS1Splines.Functions25.OneWay_Spline($C$56:$C$60,H$56:H$60,$C156)</f>
        <v>0.50425421780791602</v>
      </c>
      <c r="I156" s="57">
        <v>0</v>
      </c>
      <c r="J156" s="57">
        <f>_xll.SRS1Splines.Functions25.OneWay_Spline($C$56:$C$60,J$56:J$60,$C156)</f>
        <v>23.846741268317398</v>
      </c>
      <c r="K156" s="57">
        <f>_xll.SRS1Splines.Functions25.OneWay_Spline($C$56:$C$60,K$56:K$60,$C156)</f>
        <v>0.22102696342960901</v>
      </c>
      <c r="L156" s="57">
        <f>_xll.SRS1Splines.Functions25.OneWay_Spline($C$56:$C$60,L$56:L$60,$C156)</f>
        <v>0.38834608957380701</v>
      </c>
      <c r="M156" s="57">
        <f>_xll.SRS1Splines.Functions25.OneWay_Spline($C$56:$C$60,M$56:M$60,$C156)</f>
        <v>1.2917733888878</v>
      </c>
      <c r="O156" s="57">
        <f t="shared" si="25"/>
        <v>300</v>
      </c>
      <c r="P156" s="57">
        <v>0</v>
      </c>
      <c r="Q156" s="57">
        <v>0</v>
      </c>
      <c r="R156" s="57">
        <f>_xll.SRS1Splines.Functions25.OneWay_Spline($C$56:$C$60,R$56:R$60,$C156)</f>
        <v>1.68654208494602</v>
      </c>
      <c r="S156" s="57">
        <f>_xll.SRS1Splines.Functions25.OneWay_Spline($C$56:$C$60,S$56:S$60,$C156)</f>
        <v>1.9989220874134199</v>
      </c>
      <c r="T156" s="57">
        <v>0</v>
      </c>
      <c r="U156" s="57">
        <v>0</v>
      </c>
      <c r="V156" s="57">
        <f>_xll.SRS1Splines.Functions25.OneWay_Spline($C$56:$C$60,V$56:V$60,$C156)</f>
        <v>14.14962159471</v>
      </c>
      <c r="W156" s="57">
        <f>_xll.SRS1Splines.Functions25.OneWay_Spline($C$56:$C$60,W$56:W$60,$C156)</f>
        <v>0.74295892358819704</v>
      </c>
      <c r="X156" s="57">
        <f>_xll.SRS1Splines.Functions25.OneWay_Spline($C$56:$C$60,X$56:X$60,$C156)</f>
        <v>0.39014358040505898</v>
      </c>
      <c r="Y156" s="57">
        <f>_xll.SRS1Splines.Functions25.OneWay_Spline($C$56:$C$60,Y$56:Y$60,$C156)</f>
        <v>0.82472070365679495</v>
      </c>
      <c r="AA156" s="57">
        <f t="shared" si="26"/>
        <v>300</v>
      </c>
      <c r="AB156" s="57">
        <f>_xll.SRS1Splines.Functions25.OneWay_Spline($C$56:$C$60,AB$56:AB$60,AA156)</f>
        <v>3.4414182678518101E-3</v>
      </c>
      <c r="AC156" s="57">
        <f>_xll.SRS1Splines.Functions25.OneWay_Spline($C$56:$C$60,AC$56:AC$60,$C156)</f>
        <v>0.38112005174831698</v>
      </c>
      <c r="AD156" s="57">
        <f>_xll.SRS1Splines.Functions25.OneWay_Spline($C$56:$C$60,AD$56:AD$60,$C156)</f>
        <v>0.297493487391154</v>
      </c>
      <c r="AE156" s="57">
        <f>_xll.SRS1Splines.Functions25.OneWay_Spline($C$56:$C$60,AE$56:AE$60,$C156)</f>
        <v>7.9962652368988998</v>
      </c>
      <c r="AF156" s="57">
        <f>_xll.SRS1Splines.Functions25.OneWay_Spline($C$56:$C$60,AF$56:AF$60,$C156)</f>
        <v>0.570617592274825</v>
      </c>
      <c r="AG156" s="57">
        <v>0</v>
      </c>
      <c r="AH156" s="57">
        <f>_xll.SRS1Splines.Functions25.OneWay_Spline($C$56:$C$60,AH$56:AH$60,$C156)</f>
        <v>33.543860941924699</v>
      </c>
      <c r="AI156" s="57">
        <f>_xll.SRS1Splines.Functions25.OneWay_Spline($C$56:$C$60,AI$56:AI$60,$C156)</f>
        <v>0.22463071693299999</v>
      </c>
      <c r="AJ156" s="57">
        <v>0</v>
      </c>
      <c r="AK156" s="57">
        <f>_xll.SRS1Splines.Functions25.OneWay_Spline($C$56:$C$60,AK$56:AK$60,$C156)</f>
        <v>1.75882607411881</v>
      </c>
    </row>
    <row r="157" spans="2:37" s="57" customFormat="1">
      <c r="B157" s="57">
        <v>7.8150000000000004</v>
      </c>
      <c r="C157" s="57">
        <v>365</v>
      </c>
      <c r="D157" s="57">
        <f>_xll.SRS1Splines.Functions25.OneWay_Spline($C$56:$C$60,$D$56:$D$60,C157)</f>
        <v>1.2596465110815999E-3</v>
      </c>
      <c r="E157" s="57">
        <f>_xll.SRS1Splines.Functions25.OneWay_Spline($C$56:$C$60,E$56:E$60,$C157)</f>
        <v>0.185094475223992</v>
      </c>
      <c r="F157" s="57">
        <f>_xll.SRS1Splines.Functions25.OneWay_Spline($C$56:$C$60,F$56:F$60,$C157)</f>
        <v>0.26713539423365401</v>
      </c>
      <c r="G157" s="57">
        <f>_xll.SRS1Splines.Functions25.OneWay_Spline($C$56:$C$60,G$56:G$60,$C157)</f>
        <v>6.0546818451106201</v>
      </c>
      <c r="H157" s="57">
        <f>_xll.SRS1Splines.Functions25.OneWay_Spline($C$56:$C$60,H$56:H$60,$C157)</f>
        <v>0.50425421780791602</v>
      </c>
      <c r="I157" s="57">
        <v>0</v>
      </c>
      <c r="J157" s="57">
        <f>_xll.SRS1Splines.Functions25.OneWay_Spline($C$56:$C$60,J$56:J$60,$C157)</f>
        <v>28.256068583829201</v>
      </c>
      <c r="K157" s="57">
        <f>_xll.SRS1Splines.Functions25.OneWay_Spline($C$56:$C$60,K$56:K$60,$C157)</f>
        <v>0.22102696342960901</v>
      </c>
      <c r="L157" s="57">
        <f>_xll.SRS1Splines.Functions25.OneWay_Spline($C$56:$C$60,L$56:L$60,$C157)</f>
        <v>0.384166931610323</v>
      </c>
      <c r="M157" s="57">
        <f>_xll.SRS1Splines.Functions25.OneWay_Spline($C$56:$C$60,M$56:M$60,$C157)</f>
        <v>1.2917733888878</v>
      </c>
      <c r="O157" s="57">
        <f t="shared" si="25"/>
        <v>365</v>
      </c>
      <c r="P157" s="57">
        <v>0</v>
      </c>
      <c r="Q157" s="57">
        <v>0</v>
      </c>
      <c r="R157" s="57">
        <f>_xll.SRS1Splines.Functions25.OneWay_Spline($C$56:$C$60,R$56:R$60,$C157)</f>
        <v>2.0114893640892699</v>
      </c>
      <c r="S157" s="57">
        <f>_xll.SRS1Splines.Functions25.OneWay_Spline($C$56:$C$60,S$56:S$60,$C157)</f>
        <v>2.3981440187843899</v>
      </c>
      <c r="T157" s="57">
        <v>0</v>
      </c>
      <c r="U157" s="57">
        <v>0</v>
      </c>
      <c r="V157" s="57">
        <f>_xll.SRS1Splines.Functions25.OneWay_Spline($C$56:$C$60,V$56:V$60,$C157)</f>
        <v>16.484010220013399</v>
      </c>
      <c r="W157" s="57">
        <f>_xll.SRS1Splines.Functions25.OneWay_Spline($C$56:$C$60,W$56:W$60,$C157)</f>
        <v>0.86075141113312303</v>
      </c>
      <c r="X157" s="57">
        <f>_xll.SRS1Splines.Functions25.OneWay_Spline($C$56:$C$60,X$56:X$60,$C157)</f>
        <v>0.39014358040505898</v>
      </c>
      <c r="Y157" s="57">
        <f>_xll.SRS1Splines.Functions25.OneWay_Spline($C$56:$C$60,Y$56:Y$60,$C157)</f>
        <v>0.82472070365679495</v>
      </c>
      <c r="AA157" s="57">
        <f t="shared" si="26"/>
        <v>365</v>
      </c>
      <c r="AB157" s="57">
        <f>_xll.SRS1Splines.Functions25.OneWay_Spline($C$56:$C$60,AB$56:AB$60,AA157)</f>
        <v>3.4414182678518101E-3</v>
      </c>
      <c r="AC157" s="57">
        <f>_xll.SRS1Splines.Functions25.OneWay_Spline($C$56:$C$60,AC$56:AC$60,$C157)</f>
        <v>0.38112005174831698</v>
      </c>
      <c r="AD157" s="57">
        <f>_xll.SRS1Splines.Functions25.OneWay_Spline($C$56:$C$60,AD$56:AD$60,$C157)</f>
        <v>0.297493487391154</v>
      </c>
      <c r="AE157" s="57">
        <f>_xll.SRS1Splines.Functions25.OneWay_Spline($C$56:$C$60,AE$56:AE$60,$C157)</f>
        <v>9.7112196714368402</v>
      </c>
      <c r="AF157" s="57">
        <f>_xll.SRS1Splines.Functions25.OneWay_Spline($C$56:$C$60,AF$56:AF$60,$C157)</f>
        <v>0.570617592274825</v>
      </c>
      <c r="AG157" s="57">
        <v>0</v>
      </c>
      <c r="AH157" s="57">
        <f>_xll.SRS1Splines.Functions25.OneWay_Spline($C$56:$C$60,AH$56:AH$60,$C157)</f>
        <v>40.028126947644999</v>
      </c>
      <c r="AI157" s="57">
        <f>_xll.SRS1Splines.Functions25.OneWay_Spline($C$56:$C$60,AI$56:AI$60,$C157)</f>
        <v>0.22463071693299999</v>
      </c>
      <c r="AJ157" s="57">
        <v>0</v>
      </c>
      <c r="AK157" s="57">
        <f>_xll.SRS1Splines.Functions25.OneWay_Spline($C$56:$C$60,AK$56:AK$60,$C157)</f>
        <v>1.75882607411881</v>
      </c>
    </row>
    <row r="158" spans="2:37" s="57" customFormat="1">
      <c r="B158" s="57">
        <v>7.5702999999999996</v>
      </c>
      <c r="C158" s="57">
        <f>365*2</f>
        <v>730</v>
      </c>
      <c r="D158" s="57">
        <f>_xll.SRS1Splines.Functions25.OneWay_Spline($C$56:$C$60,$D$56:$D$60,C158)</f>
        <v>1.2596465110815999E-3</v>
      </c>
      <c r="E158" s="57">
        <f>_xll.SRS1Splines.Functions25.OneWay_Spline($C$56:$C$60,E$56:E$60,$C158)</f>
        <v>0.185094475223992</v>
      </c>
      <c r="F158" s="57">
        <f>_xll.SRS1Splines.Functions25.OneWay_Spline($C$56:$C$60,F$56:F$60,$C158)</f>
        <v>0.26713539423365401</v>
      </c>
      <c r="G158" s="57">
        <f>_xll.SRS1Splines.Functions25.OneWay_Spline($C$56:$C$60,G$56:G$60,$C158)</f>
        <v>11.990638564777999</v>
      </c>
      <c r="H158" s="57">
        <f>_xll.SRS1Splines.Functions25.OneWay_Spline($C$56:$C$60,H$56:H$60,$C158)</f>
        <v>0.50425421780791602</v>
      </c>
      <c r="I158" s="57">
        <v>0</v>
      </c>
      <c r="J158" s="57">
        <f>_xll.SRS1Splines.Functions25.OneWay_Spline($C$56:$C$60,J$56:J$60,$C158)</f>
        <v>53.016137355549802</v>
      </c>
      <c r="K158" s="57">
        <f>_xll.SRS1Splines.Functions25.OneWay_Spline($C$56:$C$60,K$56:K$60,$C158)</f>
        <v>0.22102696342960901</v>
      </c>
      <c r="L158" s="57">
        <f>_xll.SRS1Splines.Functions25.OneWay_Spline($C$56:$C$60,L$56:L$60,$C158)</f>
        <v>0.36069935227691702</v>
      </c>
      <c r="M158" s="57">
        <f>_xll.SRS1Splines.Functions25.OneWay_Spline($C$56:$C$60,M$56:M$60,$C158)</f>
        <v>1.2917733888878</v>
      </c>
      <c r="O158" s="57">
        <f t="shared" si="25"/>
        <v>730</v>
      </c>
      <c r="P158" s="57">
        <v>0</v>
      </c>
      <c r="Q158" s="57">
        <v>0</v>
      </c>
      <c r="R158" s="57">
        <f>_xll.SRS1Splines.Functions25.OneWay_Spline($C$56:$C$60,R$56:R$60,$C158)</f>
        <v>3.83619331620134</v>
      </c>
      <c r="S158" s="57">
        <f>_xll.SRS1Splines.Functions25.OneWay_Spline($C$56:$C$60,S$56:S$60,$C158)</f>
        <v>4.6399287103290998</v>
      </c>
      <c r="T158" s="57">
        <v>0</v>
      </c>
      <c r="U158" s="57">
        <v>0</v>
      </c>
      <c r="V158" s="57">
        <f>_xll.SRS1Splines.Functions25.OneWay_Spline($C$56:$C$60,V$56:V$60,$C158)</f>
        <v>29.592500192870698</v>
      </c>
      <c r="W158" s="57">
        <f>_xll.SRS1Splines.Functions25.OneWay_Spline($C$56:$C$60,W$56:W$60,$C158)</f>
        <v>1.5222015335007899</v>
      </c>
      <c r="X158" s="57">
        <f>_xll.SRS1Splines.Functions25.OneWay_Spline($C$56:$C$60,X$56:X$60,$C158)</f>
        <v>0.39014358040505898</v>
      </c>
      <c r="Y158" s="57">
        <f>_xll.SRS1Splines.Functions25.OneWay_Spline($C$56:$C$60,Y$56:Y$60,$C158)</f>
        <v>0.82472070365679495</v>
      </c>
      <c r="AA158" s="57">
        <f t="shared" si="26"/>
        <v>730</v>
      </c>
      <c r="AB158" s="57">
        <f>_xll.SRS1Splines.Functions25.OneWay_Spline($C$56:$C$60,AB$56:AB$60,AA158)</f>
        <v>3.4414182678518101E-3</v>
      </c>
      <c r="AC158" s="57">
        <f>_xll.SRS1Splines.Functions25.OneWay_Spline($C$56:$C$60,AC$56:AC$60,$C158)</f>
        <v>0.38112005174831698</v>
      </c>
      <c r="AD158" s="57">
        <f>_xll.SRS1Splines.Functions25.OneWay_Spline($C$56:$C$60,AD$56:AD$60,$C158)</f>
        <v>0.297493487391154</v>
      </c>
      <c r="AE158" s="57">
        <f>_xll.SRS1Splines.Functions25.OneWay_Spline($C$56:$C$60,AE$56:AE$60,$C158)</f>
        <v>19.341348419226801</v>
      </c>
      <c r="AF158" s="57">
        <f>_xll.SRS1Splines.Functions25.OneWay_Spline($C$56:$C$60,AF$56:AF$60,$C158)</f>
        <v>0.570617592274825</v>
      </c>
      <c r="AG158" s="57">
        <v>0</v>
      </c>
      <c r="AH158" s="57">
        <f>_xll.SRS1Splines.Functions25.OneWay_Spline($C$56:$C$60,AH$56:AH$60,$C158)</f>
        <v>76.439774518228703</v>
      </c>
      <c r="AI158" s="57">
        <f>_xll.SRS1Splines.Functions25.OneWay_Spline($C$56:$C$60,AI$56:AI$60,$C158)</f>
        <v>0.22463071693299999</v>
      </c>
      <c r="AJ158" s="57">
        <v>0</v>
      </c>
      <c r="AK158" s="57">
        <f>_xll.SRS1Splines.Functions25.OneWay_Spline($C$56:$C$60,AK$56:AK$60,$C158)</f>
        <v>1.75882607411881</v>
      </c>
    </row>
    <row r="159" spans="2:37" s="57" customFormat="1">
      <c r="B159" s="57">
        <v>7.1029999999999998</v>
      </c>
      <c r="C159" s="57">
        <f>C158*2</f>
        <v>1460</v>
      </c>
      <c r="D159" s="57">
        <f>_xll.SRS1Splines.Functions25.OneWay_Spline($C$56:$C$60,$D$56:$D$60,C159)</f>
        <v>1.2596465110815999E-3</v>
      </c>
      <c r="E159" s="57">
        <f>_xll.SRS1Splines.Functions25.OneWay_Spline($C$56:$C$60,E$56:E$60,$C159)</f>
        <v>0.185094475223992</v>
      </c>
      <c r="F159" s="57">
        <f>_xll.SRS1Splines.Functions25.OneWay_Spline($C$56:$C$60,F$56:F$60,$C159)</f>
        <v>0.26713539423365401</v>
      </c>
      <c r="G159" s="57">
        <f>_xll.SRS1Splines.Functions25.OneWay_Spline($C$56:$C$60,G$56:G$60,$C159)</f>
        <v>23.862552004112601</v>
      </c>
      <c r="H159" s="57">
        <f>_xll.SRS1Splines.Functions25.OneWay_Spline($C$56:$C$60,H$56:H$60,$C159)</f>
        <v>0.50425421780791602</v>
      </c>
      <c r="I159" s="57">
        <v>0</v>
      </c>
      <c r="J159" s="57">
        <f>_xll.SRS1Splines.Functions25.OneWay_Spline($C$56:$C$60,J$56:J$60,$C159)</f>
        <v>102.536274898991</v>
      </c>
      <c r="K159" s="57">
        <f>_xll.SRS1Splines.Functions25.OneWay_Spline($C$56:$C$60,K$56:K$60,$C159)</f>
        <v>0.22102696342960901</v>
      </c>
      <c r="L159" s="57">
        <f>_xll.SRS1Splines.Functions25.OneWay_Spline($C$56:$C$60,L$56:L$60,$C159)</f>
        <v>0.31376419361010499</v>
      </c>
      <c r="M159" s="57">
        <f>_xll.SRS1Splines.Functions25.OneWay_Spline($C$56:$C$60,M$56:M$60,$C159)</f>
        <v>1.2917733888878</v>
      </c>
      <c r="O159" s="57">
        <f t="shared" si="25"/>
        <v>1460</v>
      </c>
      <c r="P159" s="57">
        <v>0</v>
      </c>
      <c r="Q159" s="57">
        <v>0</v>
      </c>
      <c r="R159" s="57">
        <f>_xll.SRS1Splines.Functions25.OneWay_Spline($C$56:$C$60,R$56:R$60,$C159)</f>
        <v>7.4856012204254903</v>
      </c>
      <c r="S159" s="57">
        <f>_xll.SRS1Splines.Functions25.OneWay_Spline($C$56:$C$60,S$56:S$60,$C159)</f>
        <v>9.1234980934185099</v>
      </c>
      <c r="T159" s="57">
        <v>0</v>
      </c>
      <c r="U159" s="57">
        <v>0</v>
      </c>
      <c r="V159" s="57">
        <f>_xll.SRS1Splines.Functions25.OneWay_Spline($C$56:$C$60,V$56:V$60,$C159)</f>
        <v>55.8094801385854</v>
      </c>
      <c r="W159" s="57">
        <f>_xll.SRS1Splines.Functions25.OneWay_Spline($C$56:$C$60,W$56:W$60,$C159)</f>
        <v>2.8451017782361201</v>
      </c>
      <c r="X159" s="57">
        <f>_xll.SRS1Splines.Functions25.OneWay_Spline($C$56:$C$60,X$56:X$60,$C159)</f>
        <v>0.39014358040505898</v>
      </c>
      <c r="Y159" s="57">
        <f>_xll.SRS1Splines.Functions25.OneWay_Spline($C$56:$C$60,Y$56:Y$60,$C159)</f>
        <v>0.82472070365679495</v>
      </c>
      <c r="AA159" s="57">
        <f t="shared" si="26"/>
        <v>1460</v>
      </c>
      <c r="AB159" s="57">
        <f>_xll.SRS1Splines.Functions25.OneWay_Spline($C$56:$C$60,AB$56:AB$60,AA159)</f>
        <v>3.4414182678518101E-3</v>
      </c>
      <c r="AC159" s="57">
        <f>_xll.SRS1Splines.Functions25.OneWay_Spline($C$56:$C$60,AC$56:AC$60,$C159)</f>
        <v>0.38112005174831698</v>
      </c>
      <c r="AD159" s="57">
        <f>_xll.SRS1Splines.Functions25.OneWay_Spline($C$56:$C$60,AD$56:AD$60,$C159)</f>
        <v>0.297493487391154</v>
      </c>
      <c r="AE159" s="57">
        <f>_xll.SRS1Splines.Functions25.OneWay_Spline($C$56:$C$60,AE$56:AE$60,$C159)</f>
        <v>38.601605914806797</v>
      </c>
      <c r="AF159" s="57">
        <f>_xll.SRS1Splines.Functions25.OneWay_Spline($C$56:$C$60,AF$56:AF$60,$C159)</f>
        <v>0.570617592274825</v>
      </c>
      <c r="AG159" s="57">
        <v>0</v>
      </c>
      <c r="AH159" s="57">
        <f>_xll.SRS1Splines.Functions25.OneWay_Spline($C$56:$C$60,AH$56:AH$60,$C159)</f>
        <v>149.263069659396</v>
      </c>
      <c r="AI159" s="57">
        <f>_xll.SRS1Splines.Functions25.OneWay_Spline($C$56:$C$60,AI$56:AI$60,$C159)</f>
        <v>0.22463071693299999</v>
      </c>
      <c r="AJ159" s="57">
        <v>0</v>
      </c>
      <c r="AK159" s="57">
        <f>_xll.SRS1Splines.Functions25.OneWay_Spline($C$56:$C$60,AK$56:AK$60,$C159)</f>
        <v>1.75882607411881</v>
      </c>
    </row>
    <row r="160" spans="2:37" s="57" customFormat="1">
      <c r="B160" s="57">
        <v>6.2530000000000001</v>
      </c>
      <c r="C160" s="57">
        <f>C159*2</f>
        <v>2920</v>
      </c>
      <c r="D160" s="57">
        <f>_xll.SRS1Splines.Functions25.OneWay_Spline($C$56:$C$60,$D$56:$D$60,C160)</f>
        <v>1.2596465110815999E-3</v>
      </c>
      <c r="E160" s="57">
        <f>_xll.SRS1Splines.Functions25.OneWay_Spline($C$56:$C$60,E$56:E$60,$C160)</f>
        <v>0.185094475223992</v>
      </c>
      <c r="F160" s="57">
        <f>_xll.SRS1Splines.Functions25.OneWay_Spline($C$56:$C$60,F$56:F$60,$C160)</f>
        <v>0.26713539423365401</v>
      </c>
      <c r="G160" s="57">
        <f>_xll.SRS1Splines.Functions25.OneWay_Spline($C$56:$C$60,G$56:G$60,$C160)</f>
        <v>47.606378882782003</v>
      </c>
      <c r="H160" s="57">
        <f>_xll.SRS1Splines.Functions25.OneWay_Spline($C$56:$C$60,H$56:H$60,$C160)</f>
        <v>0.50425421780791602</v>
      </c>
      <c r="I160" s="57">
        <v>0</v>
      </c>
      <c r="J160" s="57">
        <f>_xll.SRS1Splines.Functions25.OneWay_Spline($C$56:$C$60,J$56:J$60,$C160)</f>
        <v>201.57654998587299</v>
      </c>
      <c r="K160" s="57">
        <f>_xll.SRS1Splines.Functions25.OneWay_Spline($C$56:$C$60,K$56:K$60,$C160)</f>
        <v>0.22102696342960901</v>
      </c>
      <c r="L160" s="57">
        <f>_xll.SRS1Splines.Functions25.OneWay_Spline($C$56:$C$60,L$56:L$60,$C160)</f>
        <v>0.21989387627648099</v>
      </c>
      <c r="M160" s="57">
        <f>_xll.SRS1Splines.Functions25.OneWay_Spline($C$56:$C$60,M$56:M$60,$C160)</f>
        <v>1.2917733888878</v>
      </c>
      <c r="O160" s="57">
        <f t="shared" si="25"/>
        <v>2920</v>
      </c>
      <c r="P160" s="57">
        <v>0</v>
      </c>
      <c r="Q160" s="57">
        <v>0</v>
      </c>
      <c r="R160" s="57">
        <f>_xll.SRS1Splines.Functions25.OneWay_Spline($C$56:$C$60,R$56:R$60,$C160)</f>
        <v>14.784417028873801</v>
      </c>
      <c r="S160" s="57">
        <f>_xll.SRS1Splines.Functions25.OneWay_Spline($C$56:$C$60,S$56:S$60,$C160)</f>
        <v>18.0906368595973</v>
      </c>
      <c r="T160" s="57">
        <v>0</v>
      </c>
      <c r="U160" s="57">
        <v>0</v>
      </c>
      <c r="V160" s="57">
        <f>_xll.SRS1Splines.Functions25.OneWay_Spline($C$56:$C$60,V$56:V$60,$C160)</f>
        <v>108.24344003001499</v>
      </c>
      <c r="W160" s="57">
        <f>_xll.SRS1Splines.Functions25.OneWay_Spline($C$56:$C$60,W$56:W$60,$C160)</f>
        <v>5.4909022677067698</v>
      </c>
      <c r="X160" s="57">
        <f>_xll.SRS1Splines.Functions25.OneWay_Spline($C$56:$C$60,X$56:X$60,$C160)</f>
        <v>0.39014358040505898</v>
      </c>
      <c r="Y160" s="57">
        <f>_xll.SRS1Splines.Functions25.OneWay_Spline($C$56:$C$60,Y$56:Y$60,$C160)</f>
        <v>0.82472070365679495</v>
      </c>
      <c r="AA160" s="57">
        <f t="shared" si="26"/>
        <v>2920</v>
      </c>
      <c r="AB160" s="57">
        <f>_xll.SRS1Splines.Functions25.OneWay_Spline($C$56:$C$60,AB$56:AB$60,AA160)</f>
        <v>3.4414182678518101E-3</v>
      </c>
      <c r="AC160" s="57">
        <f>_xll.SRS1Splines.Functions25.OneWay_Spline($C$56:$C$60,AC$56:AC$60,$C160)</f>
        <v>0.38112005174831698</v>
      </c>
      <c r="AD160" s="57">
        <f>_xll.SRS1Splines.Functions25.OneWay_Spline($C$56:$C$60,AD$56:AD$60,$C160)</f>
        <v>0.297493487391154</v>
      </c>
      <c r="AE160" s="57">
        <f>_xll.SRS1Splines.Functions25.OneWay_Spline($C$56:$C$60,AE$56:AE$60,$C160)</f>
        <v>77.122120905966696</v>
      </c>
      <c r="AF160" s="57">
        <f>_xll.SRS1Splines.Functions25.OneWay_Spline($C$56:$C$60,AF$56:AF$60,$C160)</f>
        <v>0.570617592274825</v>
      </c>
      <c r="AG160" s="57">
        <v>0</v>
      </c>
      <c r="AH160" s="57">
        <f>_xll.SRS1Splines.Functions25.OneWay_Spline($C$56:$C$60,AH$56:AH$60,$C160)</f>
        <v>294.90965994173001</v>
      </c>
      <c r="AI160" s="57">
        <f>_xll.SRS1Splines.Functions25.OneWay_Spline($C$56:$C$60,AI$56:AI$60,$C160)</f>
        <v>0.22463071693299999</v>
      </c>
      <c r="AJ160" s="57">
        <v>0</v>
      </c>
      <c r="AK160" s="57">
        <f>_xll.SRS1Splines.Functions25.OneWay_Spline($C$56:$C$60,AK$56:AK$60,$C160)</f>
        <v>1.75882607411881</v>
      </c>
    </row>
    <row r="161" spans="2:37" s="57" customFormat="1">
      <c r="B161" s="57">
        <v>4.8559999999999999</v>
      </c>
      <c r="C161" s="57">
        <f>C160*2</f>
        <v>5840</v>
      </c>
      <c r="D161" s="57">
        <f>_xll.SRS1Splines.Functions25.OneWay_Spline($C$56:$C$60,$D$56:$D$60,C161)</f>
        <v>1.2596465110815999E-3</v>
      </c>
      <c r="E161" s="57">
        <f>_xll.SRS1Splines.Functions25.OneWay_Spline($C$56:$C$60,E$56:E$60,$C161)</f>
        <v>0.185094475223992</v>
      </c>
      <c r="F161" s="57">
        <f>_xll.SRS1Splines.Functions25.OneWay_Spline($C$56:$C$60,F$56:F$60,$C161)</f>
        <v>0.26713539423365401</v>
      </c>
      <c r="G161" s="57">
        <f>_xll.SRS1Splines.Functions25.OneWay_Spline($C$56:$C$60,G$56:G$60,$C161)</f>
        <v>95.094032640120702</v>
      </c>
      <c r="H161" s="57">
        <f>_xll.SRS1Splines.Functions25.OneWay_Spline($C$56:$C$60,H$56:H$60,$C161)</f>
        <v>0.50425421780791602</v>
      </c>
      <c r="I161" s="57">
        <v>0</v>
      </c>
      <c r="J161" s="57">
        <f>_xll.SRS1Splines.Functions25.OneWay_Spline($C$56:$C$60,J$56:J$60,$C161)</f>
        <v>399.65710015963703</v>
      </c>
      <c r="K161" s="57">
        <f>_xll.SRS1Splines.Functions25.OneWay_Spline($C$56:$C$60,K$56:K$60,$C161)</f>
        <v>0.22102696342960901</v>
      </c>
      <c r="L161" s="57">
        <f>_xll.SRS1Splines.Functions25.OneWay_Spline($C$56:$C$60,L$56:L$60,$C161)</f>
        <v>3.2153241609233198E-2</v>
      </c>
      <c r="M161" s="57">
        <f>_xll.SRS1Splines.Functions25.OneWay_Spline($C$56:$C$60,M$56:M$60,$C161)</f>
        <v>1.2917733888878</v>
      </c>
      <c r="O161" s="57">
        <f t="shared" si="25"/>
        <v>5840</v>
      </c>
      <c r="P161" s="57">
        <v>0</v>
      </c>
      <c r="Q161" s="57">
        <v>0</v>
      </c>
      <c r="R161" s="57">
        <f>_xll.SRS1Splines.Functions25.OneWay_Spline($C$56:$C$60,R$56:R$60,$C161)</f>
        <v>29.3820486457704</v>
      </c>
      <c r="S161" s="57">
        <f>_xll.SRS1Splines.Functions25.OneWay_Spline($C$56:$C$60,S$56:S$60,$C161)</f>
        <v>36.024914391955001</v>
      </c>
      <c r="T161" s="57">
        <v>0</v>
      </c>
      <c r="U161" s="57">
        <v>0</v>
      </c>
      <c r="V161" s="57">
        <f>_xll.SRS1Splines.Functions25.OneWay_Spline($C$56:$C$60,V$56:V$60,$C161)</f>
        <v>213.11135981287401</v>
      </c>
      <c r="W161" s="57">
        <f>_xll.SRS1Splines.Functions25.OneWay_Spline($C$56:$C$60,W$56:W$60,$C161)</f>
        <v>10.782503246648099</v>
      </c>
      <c r="X161" s="57">
        <f>_xll.SRS1Splines.Functions25.OneWay_Spline($C$56:$C$60,X$56:X$60,$C161)</f>
        <v>0.39014358040505898</v>
      </c>
      <c r="Y161" s="57">
        <f>_xll.SRS1Splines.Functions25.OneWay_Spline($C$56:$C$60,Y$56:Y$60,$C161)</f>
        <v>0.82472070365679495</v>
      </c>
      <c r="AA161" s="57">
        <f t="shared" si="26"/>
        <v>5840</v>
      </c>
      <c r="AB161" s="57">
        <f>_xll.SRS1Splines.Functions25.OneWay_Spline($C$56:$C$60,AB$56:AB$60,AA161)</f>
        <v>3.4414182678518101E-3</v>
      </c>
      <c r="AC161" s="57">
        <f>_xll.SRS1Splines.Functions25.OneWay_Spline($C$56:$C$60,AC$56:AC$60,$C161)</f>
        <v>0.38112005174831698</v>
      </c>
      <c r="AD161" s="57">
        <f>_xll.SRS1Splines.Functions25.OneWay_Spline($C$56:$C$60,AD$56:AD$60,$C161)</f>
        <v>0.297493487391154</v>
      </c>
      <c r="AE161" s="57">
        <f>_xll.SRS1Splines.Functions25.OneWay_Spline($C$56:$C$60,AE$56:AE$60,$C161)</f>
        <v>154.163150888286</v>
      </c>
      <c r="AF161" s="57">
        <f>_xll.SRS1Splines.Functions25.OneWay_Spline($C$56:$C$60,AF$56:AF$60,$C161)</f>
        <v>0.570617592274825</v>
      </c>
      <c r="AG161" s="57">
        <v>0</v>
      </c>
      <c r="AH161" s="57">
        <f>_xll.SRS1Splines.Functions25.OneWay_Spline($C$56:$C$60,AH$56:AH$60,$C161)</f>
        <v>586.20284050639896</v>
      </c>
      <c r="AI161" s="57">
        <f>_xll.SRS1Splines.Functions25.OneWay_Spline($C$56:$C$60,AI$56:AI$60,$C161)</f>
        <v>0.22463071693299999</v>
      </c>
      <c r="AJ161" s="57">
        <v>0</v>
      </c>
      <c r="AK161" s="57">
        <f>_xll.SRS1Splines.Functions25.OneWay_Spline($C$56:$C$60,AK$56:AK$60,$C161)</f>
        <v>1.75882607411881</v>
      </c>
    </row>
    <row r="162" spans="2:37" s="57" customFormat="1">
      <c r="B162" s="57">
        <v>4.0343999999999998</v>
      </c>
      <c r="C162" s="58">
        <f>365*21.772</f>
        <v>7946.78</v>
      </c>
      <c r="D162" s="57">
        <f>_xll.SRS1Splines.Functions25.OneWay_Spline($C$56:$C$60,$D$56:$D$60,C162)</f>
        <v>1.2596465110815999E-3</v>
      </c>
      <c r="E162" s="57">
        <f>_xll.SRS1Splines.Functions25.OneWay_Spline($C$56:$C$60,E$56:E$60,$C162)</f>
        <v>0.185094475223992</v>
      </c>
      <c r="F162" s="57">
        <f>_xll.SRS1Splines.Functions25.OneWay_Spline($C$56:$C$60,F$56:F$60,$C162)</f>
        <v>0.26713539423365401</v>
      </c>
      <c r="G162" s="57">
        <f>_xll.SRS1Splines.Functions25.OneWay_Spline($C$56:$C$60,G$56:G$60,$C162)</f>
        <v>129.35637482604099</v>
      </c>
      <c r="H162" s="57">
        <f>_xll.SRS1Splines.Functions25.OneWay_Spline($C$56:$C$60,H$56:H$60,$C162)</f>
        <v>0.50425421780791602</v>
      </c>
      <c r="I162" s="57">
        <v>0</v>
      </c>
      <c r="J162" s="57">
        <f>_xll.SRS1Splines.Functions25.OneWay_Spline($C$56:$C$60,J$56:J$60,$C162)</f>
        <v>542.57221711000795</v>
      </c>
      <c r="K162" s="57">
        <f>_xll.SRS1Splines.Functions25.OneWay_Spline($C$56:$C$60,K$56:K$60,$C162)</f>
        <v>0.22102696342960901</v>
      </c>
      <c r="L162" s="57">
        <v>0</v>
      </c>
      <c r="M162" s="57">
        <f>_xll.SRS1Splines.Functions25.OneWay_Spline($C$56:$C$60,M$56:M$60,$C162)</f>
        <v>1.2917733888878</v>
      </c>
      <c r="O162" s="57">
        <f t="shared" si="25"/>
        <v>7946.78</v>
      </c>
      <c r="P162" s="57">
        <v>0</v>
      </c>
      <c r="Q162" s="57">
        <v>0</v>
      </c>
      <c r="R162" s="57">
        <f>_xll.SRS1Splines.Functions25.OneWay_Spline($C$56:$C$60,R$56:R$60,$C162)</f>
        <v>39.914239857361203</v>
      </c>
      <c r="S162" s="57">
        <f>_xll.SRS1Splines.Functions25.OneWay_Spline($C$56:$C$60,S$56:S$60,$C162)</f>
        <v>48.964495631551003</v>
      </c>
      <c r="T162" s="57">
        <v>0</v>
      </c>
      <c r="U162" s="57">
        <v>0</v>
      </c>
      <c r="V162" s="57">
        <f>_xll.SRS1Splines.Functions25.OneWay_Spline($C$56:$C$60,V$56:V$60,$C162)</f>
        <v>288.77356393620602</v>
      </c>
      <c r="W162" s="57">
        <f>_xll.SRS1Splines.Functions25.OneWay_Spline($C$56:$C$60,W$56:W$60,$C162)</f>
        <v>14.6003933529542</v>
      </c>
      <c r="X162" s="57">
        <f>_xll.SRS1Splines.Functions25.OneWay_Spline($C$56:$C$60,X$56:X$60,$C162)</f>
        <v>0.39014358040505898</v>
      </c>
      <c r="Y162" s="57">
        <f>_xll.SRS1Splines.Functions25.OneWay_Spline($C$56:$C$60,Y$56:Y$60,$C162)</f>
        <v>0.82472070365679495</v>
      </c>
      <c r="AA162" s="57">
        <f t="shared" si="26"/>
        <v>7946.78</v>
      </c>
      <c r="AB162" s="57">
        <f>_xll.SRS1Splines.Functions25.OneWay_Spline($C$56:$C$60,AB$56:AB$60,AA162)</f>
        <v>3.4414182678518101E-3</v>
      </c>
      <c r="AC162" s="57">
        <f>_xll.SRS1Splines.Functions25.OneWay_Spline($C$56:$C$60,AC$56:AC$60,$C162)</f>
        <v>0.38112005174831698</v>
      </c>
      <c r="AD162" s="57">
        <f>_xll.SRS1Splines.Functions25.OneWay_Spline($C$56:$C$60,AD$56:AD$60,$C162)</f>
        <v>0.297493487391154</v>
      </c>
      <c r="AE162" s="57">
        <f>_xll.SRS1Splines.Functions25.OneWay_Spline($C$56:$C$60,AE$56:AE$60,$C162)</f>
        <v>209.74825402053</v>
      </c>
      <c r="AF162" s="57">
        <f>_xll.SRS1Splines.Functions25.OneWay_Spline($C$56:$C$60,AF$56:AF$60,$C162)</f>
        <v>0.570617592274825</v>
      </c>
      <c r="AG162" s="57">
        <v>0</v>
      </c>
      <c r="AH162" s="57">
        <f>_xll.SRS1Splines.Functions25.OneWay_Spline($C$56:$C$60,AH$56:AH$60,$C162)</f>
        <v>796.37087028380802</v>
      </c>
      <c r="AI162" s="57">
        <f>_xll.SRS1Splines.Functions25.OneWay_Spline($C$56:$C$60,AI$56:AI$60,$C162)</f>
        <v>0.22463071693299999</v>
      </c>
      <c r="AJ162" s="57">
        <v>0</v>
      </c>
      <c r="AK162" s="57">
        <f>_xll.SRS1Splines.Functions25.OneWay_Spline($C$56:$C$60,AK$56:AK$60,$C162)</f>
        <v>1.75882607411881</v>
      </c>
    </row>
    <row r="167" spans="2:37">
      <c r="C167" s="42" t="s">
        <v>27</v>
      </c>
    </row>
    <row r="169" spans="2:37">
      <c r="E169" s="42" t="s">
        <v>30</v>
      </c>
      <c r="N169" s="42">
        <v>1</v>
      </c>
      <c r="O169" s="42" t="s">
        <v>48</v>
      </c>
      <c r="P169" s="42" t="s">
        <v>49</v>
      </c>
      <c r="Q169" s="42">
        <v>1</v>
      </c>
      <c r="R169" s="42" t="s">
        <v>50</v>
      </c>
    </row>
    <row r="170" spans="2:37">
      <c r="C170" s="42" t="s">
        <v>31</v>
      </c>
      <c r="D170" s="42" t="s">
        <v>43</v>
      </c>
      <c r="E170" s="42">
        <v>6.1466000000000003</v>
      </c>
      <c r="P170" s="42" t="s">
        <v>49</v>
      </c>
      <c r="Q170" s="55">
        <v>6242000000000</v>
      </c>
      <c r="R170" s="42" t="s">
        <v>52</v>
      </c>
    </row>
    <row r="171" spans="2:37">
      <c r="D171" s="42" t="s">
        <v>44</v>
      </c>
      <c r="E171" s="42">
        <v>5.9789899999999996</v>
      </c>
      <c r="P171" s="42" t="s">
        <v>49</v>
      </c>
      <c r="Q171" s="55">
        <f>Q170/1000</f>
        <v>6242000000</v>
      </c>
      <c r="R171" s="42" t="s">
        <v>51</v>
      </c>
    </row>
    <row r="172" spans="2:37">
      <c r="D172" s="42" t="s">
        <v>45</v>
      </c>
      <c r="E172" s="42">
        <v>6.9461199999999996</v>
      </c>
    </row>
    <row r="173" spans="2:37">
      <c r="D173" s="42" t="s">
        <v>46</v>
      </c>
      <c r="E173" s="42">
        <v>7.5262599999999997</v>
      </c>
      <c r="N173" s="53">
        <v>1</v>
      </c>
      <c r="O173" s="53" t="s">
        <v>60</v>
      </c>
      <c r="P173" s="53" t="s">
        <v>49</v>
      </c>
      <c r="Q173" s="56">
        <f>Q171/1000</f>
        <v>6242000</v>
      </c>
      <c r="R173" s="53" t="s">
        <v>51</v>
      </c>
    </row>
    <row r="174" spans="2:37">
      <c r="C174" s="42" t="s">
        <v>28</v>
      </c>
      <c r="D174" s="42" t="s">
        <v>47</v>
      </c>
      <c r="E174" s="42">
        <v>6.7503299999999999</v>
      </c>
      <c r="N174" s="53">
        <v>1</v>
      </c>
      <c r="O174" s="53" t="s">
        <v>76</v>
      </c>
      <c r="P174" s="53" t="s">
        <v>49</v>
      </c>
      <c r="Q174" s="56">
        <f>Q173/1000</f>
        <v>6242</v>
      </c>
      <c r="R174" s="53" t="s">
        <v>51</v>
      </c>
    </row>
    <row r="175" spans="2:37">
      <c r="D175" s="53" t="s">
        <v>35</v>
      </c>
      <c r="E175" s="53">
        <f>SUM(E170:E174)</f>
        <v>33.348300000000002</v>
      </c>
      <c r="F175" s="42" t="s">
        <v>36</v>
      </c>
    </row>
    <row r="176" spans="2:37">
      <c r="D176" s="42" t="s">
        <v>37</v>
      </c>
      <c r="I176" s="54">
        <v>5.5</v>
      </c>
      <c r="J176" s="54" t="s">
        <v>38</v>
      </c>
      <c r="K176" s="42" t="s">
        <v>39</v>
      </c>
    </row>
    <row r="177" spans="3:37">
      <c r="D177" s="42" t="s">
        <v>40</v>
      </c>
    </row>
    <row r="178" spans="3:37">
      <c r="D178" s="42" t="s">
        <v>41</v>
      </c>
    </row>
    <row r="180" spans="3:37">
      <c r="C180" s="53" t="s">
        <v>55</v>
      </c>
      <c r="D180" s="53" t="s">
        <v>54</v>
      </c>
    </row>
    <row r="181" spans="3:37">
      <c r="D181" s="53" t="s">
        <v>57</v>
      </c>
    </row>
    <row r="183" spans="3:37">
      <c r="D183" s="53"/>
    </row>
    <row r="184" spans="3:37">
      <c r="C184" s="53" t="str">
        <f>C80</f>
        <v>Average</v>
      </c>
      <c r="D184" s="53" t="str">
        <f>D80</f>
        <v>Blood</v>
      </c>
      <c r="E184" s="53" t="str">
        <f t="shared" ref="E184:M184" si="28">E80</f>
        <v>Thymus</v>
      </c>
      <c r="F184" s="53" t="str">
        <f t="shared" si="28"/>
        <v>Heart</v>
      </c>
      <c r="G184" s="53" t="str">
        <f t="shared" si="28"/>
        <v>Lungs</v>
      </c>
      <c r="H184" s="53" t="str">
        <f t="shared" si="28"/>
        <v>Kidneys</v>
      </c>
      <c r="I184" s="53" t="str">
        <f t="shared" si="28"/>
        <v>Spleen</v>
      </c>
      <c r="J184" s="53" t="str">
        <f t="shared" si="28"/>
        <v>Liver</v>
      </c>
      <c r="K184" s="53" t="str">
        <f t="shared" si="28"/>
        <v>ART</v>
      </c>
      <c r="L184" s="53" t="str">
        <f t="shared" si="28"/>
        <v>Carcass</v>
      </c>
      <c r="M184" s="53" t="str">
        <f t="shared" si="28"/>
        <v>Tumor</v>
      </c>
      <c r="N184" s="53"/>
      <c r="O184" s="53" t="str">
        <f>O80</f>
        <v>Average -STDEV</v>
      </c>
      <c r="P184" s="53" t="str">
        <f>P80</f>
        <v>Blood</v>
      </c>
      <c r="Q184" s="53" t="str">
        <f t="shared" ref="Q184:Y184" si="29">Q80</f>
        <v>Thymus</v>
      </c>
      <c r="R184" s="53" t="str">
        <f t="shared" si="29"/>
        <v>Heart</v>
      </c>
      <c r="S184" s="53" t="str">
        <f t="shared" si="29"/>
        <v>Lungs</v>
      </c>
      <c r="T184" s="53" t="str">
        <f t="shared" si="29"/>
        <v>Kidneys</v>
      </c>
      <c r="U184" s="53" t="str">
        <f t="shared" si="29"/>
        <v>Spleen</v>
      </c>
      <c r="V184" s="53" t="str">
        <f t="shared" si="29"/>
        <v>Liver</v>
      </c>
      <c r="W184" s="53" t="str">
        <f t="shared" si="29"/>
        <v>ART</v>
      </c>
      <c r="X184" s="53" t="str">
        <f t="shared" si="29"/>
        <v>Carcass</v>
      </c>
      <c r="Y184" s="53" t="str">
        <f t="shared" si="29"/>
        <v>Tumor</v>
      </c>
      <c r="Z184" s="53"/>
      <c r="AA184" s="53" t="str">
        <f>AA80</f>
        <v>Average +STDEV</v>
      </c>
      <c r="AB184" s="53" t="str">
        <f>AB80</f>
        <v>Blood</v>
      </c>
      <c r="AC184" s="53" t="str">
        <f t="shared" ref="AC184:AK184" si="30">AC80</f>
        <v>Thymus</v>
      </c>
      <c r="AD184" s="53" t="str">
        <f t="shared" si="30"/>
        <v>Heart</v>
      </c>
      <c r="AE184" s="53" t="str">
        <f t="shared" si="30"/>
        <v>Lungs</v>
      </c>
      <c r="AF184" s="53" t="str">
        <f t="shared" si="30"/>
        <v>Kidneys</v>
      </c>
      <c r="AG184" s="53" t="str">
        <f t="shared" si="30"/>
        <v>Spleen</v>
      </c>
      <c r="AH184" s="53" t="str">
        <f t="shared" si="30"/>
        <v>Liver</v>
      </c>
      <c r="AI184" s="53" t="str">
        <f t="shared" si="30"/>
        <v>ART</v>
      </c>
      <c r="AJ184" s="53" t="str">
        <f t="shared" si="30"/>
        <v>Carcass</v>
      </c>
      <c r="AK184" s="53" t="str">
        <f t="shared" si="30"/>
        <v>Tumor</v>
      </c>
    </row>
    <row r="185" spans="3:37">
      <c r="C185" s="42">
        <f>C81</f>
        <v>0</v>
      </c>
      <c r="D185" s="42">
        <f>D81</f>
        <v>0</v>
      </c>
      <c r="E185" s="42">
        <f t="shared" ref="E185:M185" si="31">E81</f>
        <v>0</v>
      </c>
      <c r="F185" s="42">
        <f t="shared" si="31"/>
        <v>0</v>
      </c>
      <c r="G185" s="42">
        <f t="shared" si="31"/>
        <v>0</v>
      </c>
      <c r="H185" s="42">
        <f t="shared" si="31"/>
        <v>0</v>
      </c>
      <c r="I185" s="42">
        <f t="shared" si="31"/>
        <v>0</v>
      </c>
      <c r="J185" s="42">
        <f t="shared" si="31"/>
        <v>0</v>
      </c>
      <c r="K185" s="42">
        <f t="shared" si="31"/>
        <v>0</v>
      </c>
      <c r="L185" s="42">
        <f t="shared" si="31"/>
        <v>0</v>
      </c>
      <c r="M185" s="42">
        <f t="shared" si="31"/>
        <v>0</v>
      </c>
      <c r="P185" s="42">
        <f>P81</f>
        <v>0</v>
      </c>
      <c r="Q185" s="42">
        <f t="shared" ref="Q185:Y185" si="32">Q81</f>
        <v>0</v>
      </c>
      <c r="R185" s="42">
        <f t="shared" si="32"/>
        <v>0</v>
      </c>
      <c r="S185" s="42">
        <f t="shared" si="32"/>
        <v>0</v>
      </c>
      <c r="T185" s="42">
        <f t="shared" si="32"/>
        <v>0</v>
      </c>
      <c r="U185" s="42">
        <f t="shared" si="32"/>
        <v>0</v>
      </c>
      <c r="V185" s="42">
        <f t="shared" si="32"/>
        <v>0</v>
      </c>
      <c r="W185" s="42">
        <f t="shared" si="32"/>
        <v>0</v>
      </c>
      <c r="X185" s="42">
        <f t="shared" si="32"/>
        <v>0</v>
      </c>
      <c r="Y185" s="42">
        <f t="shared" si="32"/>
        <v>0</v>
      </c>
      <c r="AB185" s="42">
        <f>AB81</f>
        <v>0</v>
      </c>
      <c r="AC185" s="42">
        <f t="shared" ref="AC185:AK185" si="33">AC81</f>
        <v>0</v>
      </c>
      <c r="AD185" s="42">
        <f t="shared" si="33"/>
        <v>0</v>
      </c>
      <c r="AE185" s="42">
        <f t="shared" si="33"/>
        <v>0</v>
      </c>
      <c r="AF185" s="42">
        <f t="shared" si="33"/>
        <v>0</v>
      </c>
      <c r="AG185" s="42">
        <f t="shared" si="33"/>
        <v>0</v>
      </c>
      <c r="AH185" s="42">
        <f t="shared" si="33"/>
        <v>0</v>
      </c>
      <c r="AI185" s="42">
        <f t="shared" si="33"/>
        <v>0</v>
      </c>
      <c r="AJ185" s="42">
        <f t="shared" si="33"/>
        <v>0</v>
      </c>
      <c r="AK185" s="42">
        <f t="shared" si="33"/>
        <v>0</v>
      </c>
    </row>
    <row r="186" spans="3:37">
      <c r="C186" s="42">
        <f t="shared" ref="C186:C249" si="34">C82</f>
        <v>4.1666666666666664E-2</v>
      </c>
      <c r="D186" s="42">
        <f t="shared" ref="D186:D217" si="35">D82/$I$176/2220*$E$175*60*24</f>
        <v>25.19429324279329</v>
      </c>
      <c r="E186" s="42">
        <f t="shared" ref="E186:M186" si="36">E82/$I$176/2220*$E$175*60*24</f>
        <v>8.3730183127534854</v>
      </c>
      <c r="F186" s="42">
        <f t="shared" si="36"/>
        <v>7.3595697146370647</v>
      </c>
      <c r="G186" s="42">
        <f t="shared" si="36"/>
        <v>12.000465252824352</v>
      </c>
      <c r="H186" s="42">
        <f t="shared" si="36"/>
        <v>10.170554438268542</v>
      </c>
      <c r="I186" s="42">
        <f t="shared" si="36"/>
        <v>38.367027173814876</v>
      </c>
      <c r="J186" s="42">
        <f t="shared" si="36"/>
        <v>14.611228314208415</v>
      </c>
      <c r="K186" s="42">
        <f t="shared" si="36"/>
        <v>1.231454943530055</v>
      </c>
      <c r="L186" s="42">
        <f t="shared" si="36"/>
        <v>1.9661966707338692</v>
      </c>
      <c r="M186" s="42">
        <f t="shared" si="36"/>
        <v>1.6349927819677532</v>
      </c>
      <c r="P186" s="42">
        <f t="shared" ref="P186:P217" si="37">P82/$I$176/2220*$E$175*60*24</f>
        <v>24.658704823664316</v>
      </c>
      <c r="Q186" s="42">
        <f t="shared" ref="Q186:Y186" si="38">Q82/$I$176/2220*$E$175*60*24</f>
        <v>6.5659118043938758</v>
      </c>
      <c r="R186" s="42">
        <f t="shared" si="38"/>
        <v>6.9301403203371432</v>
      </c>
      <c r="S186" s="42">
        <f t="shared" si="38"/>
        <v>11.628685540963387</v>
      </c>
      <c r="T186" s="42">
        <f t="shared" si="38"/>
        <v>9.5270174809585697</v>
      </c>
      <c r="U186" s="42">
        <f t="shared" si="38"/>
        <v>33.802348467216774</v>
      </c>
      <c r="V186" s="42">
        <f t="shared" si="38"/>
        <v>13.088188758040278</v>
      </c>
      <c r="W186" s="42">
        <f t="shared" si="38"/>
        <v>1.1060136698780523</v>
      </c>
      <c r="X186" s="42">
        <f t="shared" si="38"/>
        <v>1.7585118439313447</v>
      </c>
      <c r="Y186" s="42">
        <f t="shared" si="38"/>
        <v>0.20855940061073402</v>
      </c>
      <c r="AB186" s="42">
        <f t="shared" ref="AB186:AB217" si="39">AB82/$I$176/2220*$E$175*60*24</f>
        <v>25.729881661922271</v>
      </c>
      <c r="AC186" s="42">
        <f t="shared" ref="AC186:AK186" si="40">AC82/$I$176/2220*$E$175*60*24</f>
        <v>10.1801248211131</v>
      </c>
      <c r="AD186" s="42">
        <f t="shared" si="40"/>
        <v>7.7889991089369879</v>
      </c>
      <c r="AE186" s="42">
        <f t="shared" si="40"/>
        <v>12.372244964685354</v>
      </c>
      <c r="AF186" s="42">
        <f t="shared" si="40"/>
        <v>10.814091395578473</v>
      </c>
      <c r="AG186" s="42">
        <f t="shared" si="40"/>
        <v>42.931705880412949</v>
      </c>
      <c r="AH186" s="42">
        <f t="shared" si="40"/>
        <v>16.134267870376554</v>
      </c>
      <c r="AI186" s="42">
        <f t="shared" si="40"/>
        <v>1.3568962171820578</v>
      </c>
      <c r="AJ186" s="42">
        <f t="shared" si="40"/>
        <v>2.1738814975363936</v>
      </c>
      <c r="AK186" s="42">
        <f t="shared" si="40"/>
        <v>3.0614261633247706</v>
      </c>
    </row>
    <row r="187" spans="3:37">
      <c r="C187" s="42">
        <f t="shared" si="34"/>
        <v>7.4999999999999997E-2</v>
      </c>
      <c r="D187" s="42">
        <f t="shared" si="35"/>
        <v>21.293224458872114</v>
      </c>
      <c r="E187" s="42">
        <f t="shared" ref="E187:M187" si="41">E83/$I$176/2220*$E$175*60*24</f>
        <v>7.4111077086089656</v>
      </c>
      <c r="F187" s="42">
        <f t="shared" si="41"/>
        <v>6.7436880909226158</v>
      </c>
      <c r="G187" s="42">
        <f t="shared" si="41"/>
        <v>10.63542226791705</v>
      </c>
      <c r="H187" s="42">
        <f t="shared" si="41"/>
        <v>9.8005511410836821</v>
      </c>
      <c r="I187" s="42">
        <f t="shared" si="41"/>
        <v>36.56675177368092</v>
      </c>
      <c r="J187" s="42">
        <f t="shared" si="41"/>
        <v>14.855192699160712</v>
      </c>
      <c r="K187" s="42">
        <f t="shared" si="41"/>
        <v>1.5691789121267852</v>
      </c>
      <c r="L187" s="42">
        <f t="shared" si="41"/>
        <v>2.0469263958495789</v>
      </c>
      <c r="M187" s="42">
        <f t="shared" si="41"/>
        <v>3.9145494682149748</v>
      </c>
      <c r="P187" s="42">
        <f t="shared" si="37"/>
        <v>20.568011184964611</v>
      </c>
      <c r="Q187" s="42">
        <f t="shared" ref="Q187:Y187" si="42">Q83/$I$176/2220*$E$175*60*24</f>
        <v>5.9000194658972296</v>
      </c>
      <c r="R187" s="42">
        <f t="shared" si="42"/>
        <v>5.7966131746957625</v>
      </c>
      <c r="S187" s="42">
        <f t="shared" si="42"/>
        <v>10.152071054293209</v>
      </c>
      <c r="T187" s="42">
        <f t="shared" si="42"/>
        <v>8.8216203075969979</v>
      </c>
      <c r="U187" s="42">
        <f t="shared" si="42"/>
        <v>31.862479825186224</v>
      </c>
      <c r="V187" s="42">
        <f t="shared" si="42"/>
        <v>12.707757255332456</v>
      </c>
      <c r="W187" s="42">
        <f t="shared" si="42"/>
        <v>1.4141812077046851</v>
      </c>
      <c r="X187" s="42">
        <f t="shared" si="42"/>
        <v>1.8965729917883039</v>
      </c>
      <c r="Y187" s="42">
        <f t="shared" si="42"/>
        <v>1.0409446673790419</v>
      </c>
      <c r="AB187" s="42">
        <f t="shared" si="39"/>
        <v>22.018437732779617</v>
      </c>
      <c r="AC187" s="42">
        <f t="shared" ref="AC187:AK187" si="43">AC83/$I$176/2220*$E$175*60*24</f>
        <v>8.9221959513207025</v>
      </c>
      <c r="AD187" s="42">
        <f t="shared" si="43"/>
        <v>7.6618706952266749</v>
      </c>
      <c r="AE187" s="42">
        <f t="shared" si="43"/>
        <v>11.118773481540849</v>
      </c>
      <c r="AF187" s="42">
        <f t="shared" si="43"/>
        <v>10.747490549853811</v>
      </c>
      <c r="AG187" s="42">
        <f t="shared" si="43"/>
        <v>41.271023722175812</v>
      </c>
      <c r="AH187" s="42">
        <f t="shared" si="43"/>
        <v>16.983091366034046</v>
      </c>
      <c r="AI187" s="42">
        <f t="shared" si="43"/>
        <v>1.7240943926578751</v>
      </c>
      <c r="AJ187" s="42">
        <f t="shared" si="43"/>
        <v>2.1980629141173917</v>
      </c>
      <c r="AK187" s="42">
        <f t="shared" si="43"/>
        <v>6.7881542690508949</v>
      </c>
    </row>
    <row r="188" spans="3:37">
      <c r="C188" s="42">
        <f t="shared" si="34"/>
        <v>0.1</v>
      </c>
      <c r="D188" s="42">
        <f t="shared" si="35"/>
        <v>18.313758021274076</v>
      </c>
      <c r="E188" s="42">
        <f t="shared" ref="E188:M188" si="44">E84/$I$176/2220*$E$175*60*24</f>
        <v>6.6773511788196345</v>
      </c>
      <c r="F188" s="42">
        <f t="shared" si="44"/>
        <v>6.2731361784254061</v>
      </c>
      <c r="G188" s="42">
        <f t="shared" si="44"/>
        <v>9.5821566645731622</v>
      </c>
      <c r="H188" s="42">
        <f t="shared" si="44"/>
        <v>9.5260984878624111</v>
      </c>
      <c r="I188" s="42">
        <f t="shared" si="44"/>
        <v>35.203373257022044</v>
      </c>
      <c r="J188" s="42">
        <f t="shared" si="44"/>
        <v>15.04017806979345</v>
      </c>
      <c r="K188" s="42">
        <f t="shared" si="44"/>
        <v>1.8313200022140985</v>
      </c>
      <c r="L188" s="42">
        <f t="shared" si="44"/>
        <v>2.108953698099624</v>
      </c>
      <c r="M188" s="42">
        <f t="shared" si="44"/>
        <v>5.5847484203310334</v>
      </c>
      <c r="P188" s="42">
        <f t="shared" si="37"/>
        <v>17.43668809815642</v>
      </c>
      <c r="Q188" s="42">
        <f t="shared" ref="Q188:Y188" si="45">Q84/$I$176/2220*$E$175*60*24</f>
        <v>5.3919258297268353</v>
      </c>
      <c r="R188" s="42">
        <f t="shared" si="45"/>
        <v>4.9158758334742947</v>
      </c>
      <c r="S188" s="42">
        <f t="shared" si="45"/>
        <v>9.0176861850038534</v>
      </c>
      <c r="T188" s="42">
        <f t="shared" si="45"/>
        <v>8.2856565573951357</v>
      </c>
      <c r="U188" s="42">
        <f t="shared" si="45"/>
        <v>30.366819731766178</v>
      </c>
      <c r="V188" s="42">
        <f t="shared" si="45"/>
        <v>12.428541042581287</v>
      </c>
      <c r="W188" s="42">
        <f t="shared" si="45"/>
        <v>1.6526870409395045</v>
      </c>
      <c r="X188" s="42">
        <f t="shared" si="45"/>
        <v>2.003675327135813</v>
      </c>
      <c r="Y188" s="42">
        <f t="shared" si="45"/>
        <v>1.6616340882637797</v>
      </c>
      <c r="AB188" s="42">
        <f t="shared" si="39"/>
        <v>19.190827944391724</v>
      </c>
      <c r="AC188" s="42">
        <f t="shared" ref="AC188:AK188" si="46">AC84/$I$176/2220*$E$175*60*24</f>
        <v>7.9627765279123954</v>
      </c>
      <c r="AD188" s="42">
        <f t="shared" si="46"/>
        <v>7.5660454650030644</v>
      </c>
      <c r="AE188" s="42">
        <f t="shared" si="46"/>
        <v>10.14662714414243</v>
      </c>
      <c r="AF188" s="42">
        <f t="shared" si="46"/>
        <v>10.695286790551853</v>
      </c>
      <c r="AG188" s="42">
        <f t="shared" si="46"/>
        <v>40.039926782277782</v>
      </c>
      <c r="AH188" s="42">
        <f t="shared" si="46"/>
        <v>17.608301366515107</v>
      </c>
      <c r="AI188" s="42">
        <f t="shared" si="46"/>
        <v>2.009769828458698</v>
      </c>
      <c r="AJ188" s="42">
        <f t="shared" si="46"/>
        <v>2.2159762779779912</v>
      </c>
      <c r="AK188" s="42">
        <f t="shared" si="46"/>
        <v>9.5078627523982782</v>
      </c>
    </row>
    <row r="189" spans="3:37">
      <c r="C189" s="42">
        <f t="shared" si="34"/>
        <v>0.125</v>
      </c>
      <c r="D189" s="42">
        <f t="shared" si="35"/>
        <v>15.674883148677711</v>
      </c>
      <c r="E189" s="42">
        <f t="shared" ref="E189:M189" si="47">E85/$I$176/2220*$E$175*60*24</f>
        <v>6.0564427743906153</v>
      </c>
      <c r="F189" s="42">
        <f t="shared" si="47"/>
        <v>5.8566619577081127</v>
      </c>
      <c r="G189" s="42">
        <f t="shared" si="47"/>
        <v>8.6675759316445102</v>
      </c>
      <c r="H189" s="42">
        <f t="shared" si="47"/>
        <v>9.2691177970281871</v>
      </c>
      <c r="I189" s="42">
        <f t="shared" si="47"/>
        <v>34.053765769744757</v>
      </c>
      <c r="J189" s="42">
        <f t="shared" si="47"/>
        <v>15.226888082070619</v>
      </c>
      <c r="K189" s="42">
        <f t="shared" si="47"/>
        <v>2.0550145089769272</v>
      </c>
      <c r="L189" s="42">
        <f t="shared" si="47"/>
        <v>2.1632595024246464</v>
      </c>
      <c r="M189" s="42">
        <f t="shared" si="47"/>
        <v>7.1849846630708267</v>
      </c>
      <c r="P189" s="42">
        <f t="shared" si="37"/>
        <v>14.675321037957453</v>
      </c>
      <c r="Q189" s="42">
        <f t="shared" ref="Q189:Y189" si="48">Q85/$I$176/2220*$E$175*60*24</f>
        <v>4.9619152481058126</v>
      </c>
      <c r="R189" s="42">
        <f t="shared" si="48"/>
        <v>4.1614337518444184</v>
      </c>
      <c r="S189" s="42">
        <f t="shared" si="48"/>
        <v>8.0242668819728138</v>
      </c>
      <c r="T189" s="42">
        <f t="shared" si="48"/>
        <v>7.8061990835052741</v>
      </c>
      <c r="U189" s="42">
        <f t="shared" si="48"/>
        <v>29.094608234046373</v>
      </c>
      <c r="V189" s="42">
        <f t="shared" si="48"/>
        <v>12.196807307897775</v>
      </c>
      <c r="W189" s="42">
        <f t="shared" si="48"/>
        <v>1.8559309008051152</v>
      </c>
      <c r="X189" s="42">
        <f t="shared" si="48"/>
        <v>2.0950450037722548</v>
      </c>
      <c r="Y189" s="42">
        <f t="shared" si="48"/>
        <v>2.2370742499451817</v>
      </c>
      <c r="AB189" s="42">
        <f t="shared" si="39"/>
        <v>16.674445259397977</v>
      </c>
      <c r="AC189" s="42">
        <f t="shared" ref="AC189:AK189" si="49">AC85/$I$176/2220*$E$175*60*24</f>
        <v>7.1509703006754179</v>
      </c>
      <c r="AD189" s="42">
        <f t="shared" si="49"/>
        <v>7.469809731973049</v>
      </c>
      <c r="AE189" s="42">
        <f t="shared" si="49"/>
        <v>9.3108849813162067</v>
      </c>
      <c r="AF189" s="42">
        <f t="shared" si="49"/>
        <v>10.641151781242664</v>
      </c>
      <c r="AG189" s="42">
        <f t="shared" si="49"/>
        <v>39.012923305443124</v>
      </c>
      <c r="AH189" s="42">
        <f t="shared" si="49"/>
        <v>18.201466648985232</v>
      </c>
      <c r="AI189" s="42">
        <f t="shared" si="49"/>
        <v>2.2538645265492683</v>
      </c>
      <c r="AJ189" s="42">
        <f t="shared" si="49"/>
        <v>2.2336987573456044</v>
      </c>
      <c r="AK189" s="42">
        <f t="shared" si="49"/>
        <v>12.132895076196485</v>
      </c>
    </row>
    <row r="190" spans="3:37">
      <c r="C190" s="42">
        <f t="shared" si="34"/>
        <v>0.25</v>
      </c>
      <c r="D190" s="42">
        <f t="shared" si="35"/>
        <v>10.695510802750732</v>
      </c>
      <c r="E190" s="42">
        <f t="shared" ref="E190:M190" si="50">E86/$I$176/2220*$E$175*60*24</f>
        <v>5.745679177123554</v>
      </c>
      <c r="F190" s="42">
        <f t="shared" si="50"/>
        <v>5.0860776615993348</v>
      </c>
      <c r="G190" s="42">
        <f t="shared" si="50"/>
        <v>7.5060696041632271</v>
      </c>
      <c r="H190" s="42">
        <f t="shared" si="50"/>
        <v>8.3756414098186607</v>
      </c>
      <c r="I190" s="42">
        <f t="shared" si="50"/>
        <v>33.580782962493224</v>
      </c>
      <c r="J190" s="42">
        <f t="shared" si="50"/>
        <v>16.26068820531966</v>
      </c>
      <c r="K190" s="42">
        <f t="shared" si="50"/>
        <v>2.2247816903973967</v>
      </c>
      <c r="L190" s="42">
        <f t="shared" si="50"/>
        <v>2.246795718305743</v>
      </c>
      <c r="M190" s="42">
        <f t="shared" si="50"/>
        <v>13.846661452106812</v>
      </c>
      <c r="P190" s="42">
        <f t="shared" si="37"/>
        <v>9.8256955961938512</v>
      </c>
      <c r="Q190" s="42">
        <f t="shared" ref="Q190:Y190" si="51">Q86/$I$176/2220*$E$175*60*24</f>
        <v>4.7449346505406123</v>
      </c>
      <c r="R190" s="42">
        <f t="shared" si="51"/>
        <v>3.5105488890380303</v>
      </c>
      <c r="S190" s="42">
        <f t="shared" si="51"/>
        <v>6.4979976477978214</v>
      </c>
      <c r="T190" s="42">
        <f t="shared" si="51"/>
        <v>6.7633784702578321</v>
      </c>
      <c r="U190" s="42">
        <f t="shared" si="51"/>
        <v>28.239688249272167</v>
      </c>
      <c r="V190" s="42">
        <f t="shared" si="51"/>
        <v>12.215812241383855</v>
      </c>
      <c r="W190" s="42">
        <f t="shared" si="51"/>
        <v>2.0017772976089425</v>
      </c>
      <c r="X190" s="42">
        <f t="shared" si="51"/>
        <v>2.1638735992209179</v>
      </c>
      <c r="Y190" s="42">
        <f t="shared" si="51"/>
        <v>4.0970533617691558</v>
      </c>
      <c r="AB190" s="42">
        <f t="shared" si="39"/>
        <v>11.565326009307615</v>
      </c>
      <c r="AC190" s="42">
        <f t="shared" ref="AC190:AK190" si="52">AC86/$I$176/2220*$E$175*60*24</f>
        <v>6.7464237037065331</v>
      </c>
      <c r="AD190" s="42">
        <f t="shared" si="52"/>
        <v>6.9560985170802159</v>
      </c>
      <c r="AE190" s="42">
        <f t="shared" si="52"/>
        <v>8.5003947018550647</v>
      </c>
      <c r="AF190" s="42">
        <f t="shared" si="52"/>
        <v>10.319179187708757</v>
      </c>
      <c r="AG190" s="42">
        <f t="shared" si="52"/>
        <v>38.921877675714285</v>
      </c>
      <c r="AH190" s="42">
        <f t="shared" si="52"/>
        <v>20.507869714711799</v>
      </c>
      <c r="AI190" s="42">
        <f t="shared" si="52"/>
        <v>2.4461118288872994</v>
      </c>
      <c r="AJ190" s="42">
        <f t="shared" si="52"/>
        <v>2.3227317107488519</v>
      </c>
      <c r="AK190" s="42">
        <f t="shared" si="52"/>
        <v>23.596269542444436</v>
      </c>
    </row>
    <row r="191" spans="3:37">
      <c r="C191" s="42">
        <f t="shared" si="34"/>
        <v>0.375</v>
      </c>
      <c r="D191" s="42">
        <f t="shared" si="35"/>
        <v>7.7292103018846001</v>
      </c>
      <c r="E191" s="42">
        <f t="shared" ref="E191:M191" si="53">E87/$I$176/2220*$E$175*60*24</f>
        <v>6.5318440329726561</v>
      </c>
      <c r="F191" s="42">
        <f t="shared" si="53"/>
        <v>4.6546195693834811</v>
      </c>
      <c r="G191" s="42">
        <f t="shared" si="53"/>
        <v>7.098481156066585</v>
      </c>
      <c r="H191" s="42">
        <f t="shared" si="53"/>
        <v>7.701069256248628</v>
      </c>
      <c r="I191" s="42">
        <f t="shared" si="53"/>
        <v>35.501753558443603</v>
      </c>
      <c r="J191" s="42">
        <f t="shared" si="53"/>
        <v>17.576241605685166</v>
      </c>
      <c r="K191" s="42">
        <f t="shared" si="53"/>
        <v>2.2005889654446014</v>
      </c>
      <c r="L191" s="42">
        <f t="shared" si="53"/>
        <v>2.2886898726586944</v>
      </c>
      <c r="M191" s="42">
        <f t="shared" si="53"/>
        <v>19.367752060583328</v>
      </c>
      <c r="P191" s="42">
        <f t="shared" si="37"/>
        <v>7.0886360019603716</v>
      </c>
      <c r="Q191" s="42">
        <f t="shared" ref="Q191:Y191" si="54">Q87/$I$176/2220*$E$175*60*24</f>
        <v>5.281483278853047</v>
      </c>
      <c r="R191" s="42">
        <f t="shared" si="54"/>
        <v>3.4567166923901738</v>
      </c>
      <c r="S191" s="42">
        <f t="shared" si="54"/>
        <v>5.763622186707396</v>
      </c>
      <c r="T191" s="42">
        <f t="shared" si="54"/>
        <v>6.0999813194795705</v>
      </c>
      <c r="U191" s="42">
        <f t="shared" si="54"/>
        <v>28.876878994455005</v>
      </c>
      <c r="V191" s="42">
        <f t="shared" si="54"/>
        <v>13.115574914614129</v>
      </c>
      <c r="W191" s="42">
        <f t="shared" si="54"/>
        <v>1.9420888388548299</v>
      </c>
      <c r="X191" s="42">
        <f t="shared" si="54"/>
        <v>2.1516225868834375</v>
      </c>
      <c r="Y191" s="42">
        <f t="shared" si="54"/>
        <v>5.5358535979149091</v>
      </c>
      <c r="AB191" s="42">
        <f t="shared" si="39"/>
        <v>8.3697846018088686</v>
      </c>
      <c r="AC191" s="42">
        <f t="shared" ref="AC191:AK191" si="55">AC87/$I$176/2220*$E$175*60*24</f>
        <v>7.7822047870922653</v>
      </c>
      <c r="AD191" s="42">
        <f t="shared" si="55"/>
        <v>6.347504915828047</v>
      </c>
      <c r="AE191" s="42">
        <f t="shared" si="55"/>
        <v>8.3617419031676672</v>
      </c>
      <c r="AF191" s="42">
        <f t="shared" si="55"/>
        <v>9.877287120672678</v>
      </c>
      <c r="AG191" s="42">
        <f t="shared" si="55"/>
        <v>42.126628122432095</v>
      </c>
      <c r="AH191" s="42">
        <f t="shared" si="55"/>
        <v>22.388133202062392</v>
      </c>
      <c r="AI191" s="42">
        <f t="shared" si="55"/>
        <v>2.447412636538127</v>
      </c>
      <c r="AJ191" s="42">
        <f t="shared" si="55"/>
        <v>2.4175281536990441</v>
      </c>
      <c r="AK191" s="42">
        <f t="shared" si="55"/>
        <v>33.199650523251748</v>
      </c>
    </row>
    <row r="192" spans="3:37">
      <c r="C192" s="42">
        <f t="shared" si="34"/>
        <v>0.5</v>
      </c>
      <c r="D192" s="42">
        <f t="shared" si="35"/>
        <v>5.3076173577708126</v>
      </c>
      <c r="E192" s="42">
        <f t="shared" ref="E192:M192" si="56">E88/$I$176/2220*$E$175*60*24</f>
        <v>7.7317798655844481</v>
      </c>
      <c r="F192" s="42">
        <f t="shared" si="56"/>
        <v>4.3157981520413671</v>
      </c>
      <c r="G192" s="42">
        <f t="shared" si="56"/>
        <v>6.7950644126555497</v>
      </c>
      <c r="H192" s="42">
        <f t="shared" si="56"/>
        <v>7.1694437225454113</v>
      </c>
      <c r="I192" s="42">
        <f t="shared" si="56"/>
        <v>38.452294849473169</v>
      </c>
      <c r="J192" s="42">
        <f t="shared" si="56"/>
        <v>19.027886593657392</v>
      </c>
      <c r="K192" s="42">
        <f t="shared" si="56"/>
        <v>2.1615112891029247</v>
      </c>
      <c r="L192" s="42">
        <f t="shared" si="56"/>
        <v>2.3229669080383823</v>
      </c>
      <c r="M192" s="42">
        <f t="shared" si="56"/>
        <v>23.885008012973241</v>
      </c>
      <c r="P192" s="42">
        <f t="shared" si="37"/>
        <v>4.8539808573596481</v>
      </c>
      <c r="Q192" s="42">
        <f t="shared" ref="Q192:Y192" si="57">Q88/$I$176/2220*$E$175*60*24</f>
        <v>6.1004259220668393</v>
      </c>
      <c r="R192" s="42">
        <f t="shared" si="57"/>
        <v>3.4177592199017628</v>
      </c>
      <c r="S192" s="42">
        <f t="shared" si="57"/>
        <v>5.1817940893992649</v>
      </c>
      <c r="T192" s="42">
        <f t="shared" si="57"/>
        <v>5.568617683653259</v>
      </c>
      <c r="U192" s="42">
        <f t="shared" si="57"/>
        <v>29.871296851204388</v>
      </c>
      <c r="V192" s="42">
        <f t="shared" si="57"/>
        <v>14.488896889544531</v>
      </c>
      <c r="W192" s="42">
        <f t="shared" si="57"/>
        <v>1.8491185965579469</v>
      </c>
      <c r="X192" s="42">
        <f t="shared" si="57"/>
        <v>2.1318399707254172</v>
      </c>
      <c r="Y192" s="42">
        <f t="shared" si="57"/>
        <v>6.7130537911250583</v>
      </c>
      <c r="AB192" s="42">
        <f t="shared" si="39"/>
        <v>5.761253858181977</v>
      </c>
      <c r="AC192" s="42">
        <f t="shared" ref="AC192:AK192" si="58">AC88/$I$176/2220*$E$175*60*24</f>
        <v>9.3631338091020524</v>
      </c>
      <c r="AD192" s="42">
        <f t="shared" si="58"/>
        <v>5.6956799848572341</v>
      </c>
      <c r="AE192" s="42">
        <f t="shared" si="58"/>
        <v>8.2617015767272211</v>
      </c>
      <c r="AF192" s="42">
        <f t="shared" si="58"/>
        <v>9.3592028073563345</v>
      </c>
      <c r="AG192" s="42">
        <f t="shared" si="58"/>
        <v>47.033292847742118</v>
      </c>
      <c r="AH192" s="42">
        <f t="shared" si="58"/>
        <v>23.926530600803773</v>
      </c>
      <c r="AI192" s="42">
        <f t="shared" si="58"/>
        <v>2.448476933706984</v>
      </c>
      <c r="AJ192" s="42">
        <f t="shared" si="58"/>
        <v>2.5116572642745569</v>
      </c>
      <c r="AK192" s="42">
        <f t="shared" si="58"/>
        <v>41.056962234821469</v>
      </c>
    </row>
    <row r="193" spans="3:37">
      <c r="C193" s="42">
        <f t="shared" si="34"/>
        <v>0.625</v>
      </c>
      <c r="D193" s="42">
        <f t="shared" si="35"/>
        <v>3.4247247624820081</v>
      </c>
      <c r="E193" s="42">
        <f t="shared" ref="E193:M193" si="59">E89/$I$176/2220*$E$175*60*24</f>
        <v>9.0972240889012888</v>
      </c>
      <c r="F193" s="42">
        <f t="shared" si="59"/>
        <v>4.0537699680021451</v>
      </c>
      <c r="G193" s="42">
        <f t="shared" si="59"/>
        <v>6.5622508773345736</v>
      </c>
      <c r="H193" s="42">
        <f t="shared" si="59"/>
        <v>6.7581022154471428</v>
      </c>
      <c r="I193" s="42">
        <f t="shared" si="59"/>
        <v>41.843475647834602</v>
      </c>
      <c r="J193" s="42">
        <f t="shared" si="59"/>
        <v>20.448267185544239</v>
      </c>
      <c r="K193" s="42">
        <f t="shared" si="59"/>
        <v>2.1131343463716306</v>
      </c>
      <c r="L193" s="42">
        <f t="shared" si="59"/>
        <v>2.3496268244448086</v>
      </c>
      <c r="M193" s="42">
        <f t="shared" si="59"/>
        <v>27.39842930927648</v>
      </c>
      <c r="P193" s="42">
        <f t="shared" si="37"/>
        <v>3.116418495277693</v>
      </c>
      <c r="Q193" s="42">
        <f t="shared" ref="Q193:Y193" si="60">Q89/$I$176/2220*$E$175*60*24</f>
        <v>7.0323261712411078</v>
      </c>
      <c r="R193" s="42">
        <f t="shared" si="60"/>
        <v>3.3879965676014825</v>
      </c>
      <c r="S193" s="42">
        <f t="shared" si="60"/>
        <v>4.7312716560822414</v>
      </c>
      <c r="T193" s="42">
        <f t="shared" si="60"/>
        <v>5.1565412928589023</v>
      </c>
      <c r="U193" s="42">
        <f t="shared" si="60"/>
        <v>31.042593452684272</v>
      </c>
      <c r="V193" s="42">
        <f t="shared" si="60"/>
        <v>16.051642585154966</v>
      </c>
      <c r="W193" s="42">
        <f t="shared" si="60"/>
        <v>1.739933607226293</v>
      </c>
      <c r="X193" s="42">
        <f t="shared" si="60"/>
        <v>2.1073600481033821</v>
      </c>
      <c r="Y193" s="42">
        <f t="shared" si="60"/>
        <v>7.6286539413996381</v>
      </c>
      <c r="AB193" s="42">
        <f t="shared" si="39"/>
        <v>3.7330310296863316</v>
      </c>
      <c r="AC193" s="42">
        <f t="shared" ref="AC193:AK193" si="61">AC89/$I$176/2220*$E$175*60*24</f>
        <v>11.162122006561471</v>
      </c>
      <c r="AD193" s="42">
        <f t="shared" si="61"/>
        <v>5.0599674913719692</v>
      </c>
      <c r="AE193" s="42">
        <f t="shared" si="61"/>
        <v>8.1853088611494655</v>
      </c>
      <c r="AF193" s="42">
        <f t="shared" si="61"/>
        <v>8.8151660407381698</v>
      </c>
      <c r="AG193" s="42">
        <f t="shared" si="61"/>
        <v>52.644357842984547</v>
      </c>
      <c r="AH193" s="42">
        <f t="shared" si="61"/>
        <v>25.123061910935988</v>
      </c>
      <c r="AI193" s="42">
        <f t="shared" si="61"/>
        <v>2.4493047203938767</v>
      </c>
      <c r="AJ193" s="42">
        <f t="shared" si="61"/>
        <v>2.5977304385654287</v>
      </c>
      <c r="AK193" s="42">
        <f t="shared" si="61"/>
        <v>47.168204677153398</v>
      </c>
    </row>
    <row r="194" spans="3:37">
      <c r="C194" s="42">
        <f t="shared" si="34"/>
        <v>0.75</v>
      </c>
      <c r="D194" s="42">
        <f t="shared" si="35"/>
        <v>2.0745253080908768</v>
      </c>
      <c r="E194" s="42">
        <f t="shared" ref="E194:M194" si="62">E90/$I$176/2220*$E$175*60*24</f>
        <v>10.379914116865585</v>
      </c>
      <c r="F194" s="42">
        <f t="shared" si="62"/>
        <v>3.8526915756949807</v>
      </c>
      <c r="G194" s="42">
        <f t="shared" si="62"/>
        <v>6.3664720535082218</v>
      </c>
      <c r="H194" s="42">
        <f t="shared" si="62"/>
        <v>6.4443821416918716</v>
      </c>
      <c r="I194" s="42">
        <f t="shared" si="62"/>
        <v>45.086364765780054</v>
      </c>
      <c r="J194" s="42">
        <f t="shared" si="62"/>
        <v>21.670027397653595</v>
      </c>
      <c r="K194" s="42">
        <f t="shared" si="62"/>
        <v>2.0610438222499856</v>
      </c>
      <c r="L194" s="42">
        <f t="shared" si="62"/>
        <v>2.3686696218779679</v>
      </c>
      <c r="M194" s="42">
        <f t="shared" si="62"/>
        <v>29.908015949493091</v>
      </c>
      <c r="P194" s="42">
        <f t="shared" si="37"/>
        <v>1.8706372486005145</v>
      </c>
      <c r="Q194" s="42">
        <f t="shared" ref="Q194:Y194" si="63">Q90/$I$176/2220*$E$175*60*24</f>
        <v>7.9077476174351187</v>
      </c>
      <c r="R194" s="42">
        <f t="shared" si="63"/>
        <v>3.3617488315179997</v>
      </c>
      <c r="S194" s="42">
        <f t="shared" si="63"/>
        <v>4.3908131869651053</v>
      </c>
      <c r="T194" s="42">
        <f t="shared" si="63"/>
        <v>4.8510058771767417</v>
      </c>
      <c r="U194" s="42">
        <f t="shared" si="63"/>
        <v>32.210420432058527</v>
      </c>
      <c r="V194" s="42">
        <f t="shared" si="63"/>
        <v>17.519676420425405</v>
      </c>
      <c r="W194" s="42">
        <f t="shared" si="63"/>
        <v>1.631600907367861</v>
      </c>
      <c r="X194" s="42">
        <f t="shared" si="63"/>
        <v>2.0810171163738387</v>
      </c>
      <c r="Y194" s="42">
        <f t="shared" si="63"/>
        <v>8.282654048738614</v>
      </c>
      <c r="AB194" s="42">
        <f t="shared" si="39"/>
        <v>2.2784133675812428</v>
      </c>
      <c r="AC194" s="42">
        <f t="shared" ref="AC194:AK194" si="64">AC90/$I$176/2220*$E$175*60*24</f>
        <v>12.852080616296051</v>
      </c>
      <c r="AD194" s="42">
        <f t="shared" si="64"/>
        <v>4.4997112025763961</v>
      </c>
      <c r="AE194" s="42">
        <f t="shared" si="64"/>
        <v>8.1175988950499747</v>
      </c>
      <c r="AF194" s="42">
        <f t="shared" si="64"/>
        <v>8.2954166137965064</v>
      </c>
      <c r="AG194" s="42">
        <f t="shared" si="64"/>
        <v>57.962309099501141</v>
      </c>
      <c r="AH194" s="42">
        <f t="shared" si="64"/>
        <v>25.977727132458973</v>
      </c>
      <c r="AI194" s="42">
        <f t="shared" si="64"/>
        <v>2.4498959965987943</v>
      </c>
      <c r="AJ194" s="42">
        <f t="shared" si="64"/>
        <v>2.6683590726617132</v>
      </c>
      <c r="AK194" s="42">
        <f t="shared" si="64"/>
        <v>51.533377850247369</v>
      </c>
    </row>
    <row r="195" spans="3:37">
      <c r="C195" s="42">
        <f t="shared" si="34"/>
        <v>0.875</v>
      </c>
      <c r="D195" s="42">
        <f t="shared" si="35"/>
        <v>1.2510117866700896</v>
      </c>
      <c r="E195" s="42">
        <f t="shared" ref="E195:M195" si="65">E91/$I$176/2220*$E$175*60*24</f>
        <v>11.331587363419741</v>
      </c>
      <c r="F195" s="42">
        <f t="shared" si="65"/>
        <v>3.6967195335490808</v>
      </c>
      <c r="G195" s="42">
        <f t="shared" si="65"/>
        <v>6.1741594445809485</v>
      </c>
      <c r="H195" s="42">
        <f t="shared" si="65"/>
        <v>6.2056209080177345</v>
      </c>
      <c r="I195" s="42">
        <f t="shared" si="65"/>
        <v>47.592031015562199</v>
      </c>
      <c r="J195" s="42">
        <f t="shared" si="65"/>
        <v>22.525811246293429</v>
      </c>
      <c r="K195" s="42">
        <f t="shared" si="65"/>
        <v>2.0108254017372493</v>
      </c>
      <c r="L195" s="42">
        <f t="shared" si="65"/>
        <v>2.3800953003378664</v>
      </c>
      <c r="M195" s="42">
        <f t="shared" si="65"/>
        <v>31.413767933623063</v>
      </c>
      <c r="P195" s="42">
        <f t="shared" si="37"/>
        <v>1.1113254502141128</v>
      </c>
      <c r="Q195" s="42">
        <f t="shared" ref="Q195:Y195" si="66">Q91/$I$176/2220*$E$175*60*24</f>
        <v>8.557253851708106</v>
      </c>
      <c r="R195" s="42">
        <f t="shared" si="66"/>
        <v>3.3333361076800019</v>
      </c>
      <c r="S195" s="42">
        <f t="shared" si="66"/>
        <v>4.1391769822566715</v>
      </c>
      <c r="T195" s="42">
        <f t="shared" si="66"/>
        <v>4.6392651666867835</v>
      </c>
      <c r="U195" s="42">
        <f t="shared" si="66"/>
        <v>33.194429422491091</v>
      </c>
      <c r="V195" s="42">
        <f t="shared" si="66"/>
        <v>18.608862814335701</v>
      </c>
      <c r="W195" s="42">
        <f t="shared" si="66"/>
        <v>1.5411875334906473</v>
      </c>
      <c r="X195" s="42">
        <f t="shared" si="66"/>
        <v>2.0556454728933091</v>
      </c>
      <c r="Y195" s="42">
        <f t="shared" si="66"/>
        <v>8.6750541131420214</v>
      </c>
      <c r="AB195" s="42">
        <f t="shared" si="39"/>
        <v>1.390698123126074</v>
      </c>
      <c r="AC195" s="42">
        <f t="shared" ref="AC195:AK195" si="67">AC91/$I$176/2220*$E$175*60*24</f>
        <v>14.105920875131414</v>
      </c>
      <c r="AD195" s="42">
        <f t="shared" si="67"/>
        <v>4.074254885674705</v>
      </c>
      <c r="AE195" s="42">
        <f t="shared" si="67"/>
        <v>8.0436068170445232</v>
      </c>
      <c r="AF195" s="42">
        <f t="shared" si="67"/>
        <v>7.8501943195097592</v>
      </c>
      <c r="AG195" s="42">
        <f t="shared" si="67"/>
        <v>61.989632608633244</v>
      </c>
      <c r="AH195" s="42">
        <f t="shared" si="67"/>
        <v>26.49052626537275</v>
      </c>
      <c r="AI195" s="42">
        <f t="shared" si="67"/>
        <v>2.4502507623217475</v>
      </c>
      <c r="AJ195" s="42">
        <f t="shared" si="67"/>
        <v>2.7161545626534487</v>
      </c>
      <c r="AK195" s="42">
        <f t="shared" si="67"/>
        <v>54.152481754104144</v>
      </c>
    </row>
    <row r="196" spans="3:37">
      <c r="C196" s="42">
        <f t="shared" si="34"/>
        <v>1</v>
      </c>
      <c r="D196" s="42">
        <f t="shared" si="35"/>
        <v>0.94817699029233471</v>
      </c>
      <c r="E196" s="42">
        <f t="shared" ref="E196:M196" si="68">E92/$I$176/2220*$E$175*60*24</f>
        <v>11.703981242506156</v>
      </c>
      <c r="F196" s="42">
        <f t="shared" si="68"/>
        <v>3.5700103999936221</v>
      </c>
      <c r="G196" s="42">
        <f t="shared" si="68"/>
        <v>5.9517445539572416</v>
      </c>
      <c r="H196" s="42">
        <f t="shared" si="68"/>
        <v>6.0191559211627759</v>
      </c>
      <c r="I196" s="42">
        <f t="shared" si="68"/>
        <v>48.771543209433567</v>
      </c>
      <c r="J196" s="42">
        <f t="shared" si="68"/>
        <v>22.848262747771606</v>
      </c>
      <c r="K196" s="42">
        <f t="shared" si="68"/>
        <v>1.9680647698326865</v>
      </c>
      <c r="L196" s="42">
        <f t="shared" si="68"/>
        <v>2.383903859824497</v>
      </c>
      <c r="M196" s="42">
        <f t="shared" si="68"/>
        <v>31.915685261666361</v>
      </c>
      <c r="P196" s="42">
        <f t="shared" si="37"/>
        <v>0.83317143300448104</v>
      </c>
      <c r="Q196" s="42">
        <f t="shared" ref="Q196:Y196" si="69">Q92/$I$176/2220*$E$175*60*24</f>
        <v>8.811408465119257</v>
      </c>
      <c r="R196" s="42">
        <f t="shared" si="69"/>
        <v>3.297078492116166</v>
      </c>
      <c r="S196" s="42">
        <f t="shared" si="69"/>
        <v>3.955121342165679</v>
      </c>
      <c r="T196" s="42">
        <f t="shared" si="69"/>
        <v>4.5085728914691927</v>
      </c>
      <c r="U196" s="42">
        <f t="shared" si="69"/>
        <v>33.814272057145885</v>
      </c>
      <c r="V196" s="42">
        <f t="shared" si="69"/>
        <v>19.035066185865851</v>
      </c>
      <c r="W196" s="42">
        <f t="shared" si="69"/>
        <v>1.485760522102644</v>
      </c>
      <c r="X196" s="42">
        <f t="shared" si="69"/>
        <v>2.0340794150183115</v>
      </c>
      <c r="Y196" s="42">
        <f t="shared" si="69"/>
        <v>8.8058541346098256</v>
      </c>
      <c r="AB196" s="42">
        <f t="shared" si="39"/>
        <v>1.0631825475801848</v>
      </c>
      <c r="AC196" s="42">
        <f t="shared" ref="AC196:AK196" si="70">AC92/$I$176/2220*$E$175*60*24</f>
        <v>14.596554019893052</v>
      </c>
      <c r="AD196" s="42">
        <f t="shared" si="70"/>
        <v>3.8429423078710734</v>
      </c>
      <c r="AE196" s="42">
        <f t="shared" si="70"/>
        <v>7.9483677657487677</v>
      </c>
      <c r="AF196" s="42">
        <f t="shared" si="70"/>
        <v>7.5297389508563608</v>
      </c>
      <c r="AG196" s="42">
        <f t="shared" si="70"/>
        <v>63.728814361721433</v>
      </c>
      <c r="AH196" s="42">
        <f t="shared" si="70"/>
        <v>26.661459309677365</v>
      </c>
      <c r="AI196" s="42">
        <f t="shared" si="70"/>
        <v>2.4503690175627328</v>
      </c>
      <c r="AJ196" s="42">
        <f t="shared" si="70"/>
        <v>2.7337283046306822</v>
      </c>
      <c r="AK196" s="42">
        <f t="shared" si="70"/>
        <v>55.025516388722934</v>
      </c>
    </row>
    <row r="197" spans="3:37">
      <c r="C197" s="42">
        <f t="shared" si="34"/>
        <v>1.125</v>
      </c>
      <c r="D197" s="42">
        <f t="shared" si="35"/>
        <v>0.90431652433870346</v>
      </c>
      <c r="E197" s="42">
        <f t="shared" ref="E197:M197" si="71">E93/$I$176/2220*$E$175*60*24</f>
        <v>11.684458635978908</v>
      </c>
      <c r="F197" s="42">
        <f t="shared" si="71"/>
        <v>3.4543808927325079</v>
      </c>
      <c r="G197" s="42">
        <f t="shared" si="71"/>
        <v>5.7061972177493683</v>
      </c>
      <c r="H197" s="42">
        <f t="shared" si="71"/>
        <v>5.8544169287091323</v>
      </c>
      <c r="I197" s="42">
        <f t="shared" si="71"/>
        <v>49.087666419809025</v>
      </c>
      <c r="J197" s="42">
        <f t="shared" si="71"/>
        <v>22.835422439945017</v>
      </c>
      <c r="K197" s="42">
        <f t="shared" si="71"/>
        <v>1.9310971123577745</v>
      </c>
      <c r="L197" s="42">
        <f t="shared" si="71"/>
        <v>2.3829818592143095</v>
      </c>
      <c r="M197" s="42">
        <f t="shared" si="71"/>
        <v>31.869902288329968</v>
      </c>
      <c r="P197" s="42">
        <f t="shared" si="37"/>
        <v>0.79439356758986757</v>
      </c>
      <c r="Q197" s="42">
        <f t="shared" ref="Q197:Y197" si="72">Q93/$I$176/2220*$E$175*60*24</f>
        <v>8.7959386541292126</v>
      </c>
      <c r="R197" s="42">
        <f t="shared" si="72"/>
        <v>3.2526479805123856</v>
      </c>
      <c r="S197" s="42">
        <f t="shared" si="72"/>
        <v>3.7997422418411269</v>
      </c>
      <c r="T197" s="42">
        <f t="shared" si="72"/>
        <v>4.4162277356379001</v>
      </c>
      <c r="U197" s="42">
        <f t="shared" si="72"/>
        <v>34.187194849951965</v>
      </c>
      <c r="V197" s="42">
        <f t="shared" si="72"/>
        <v>19.0265309680142</v>
      </c>
      <c r="W197" s="42">
        <f t="shared" si="72"/>
        <v>1.4539187643532538</v>
      </c>
      <c r="X197" s="42">
        <f t="shared" si="72"/>
        <v>2.0154449554853704</v>
      </c>
      <c r="Y197" s="42">
        <f t="shared" si="72"/>
        <v>8.7979395833701233</v>
      </c>
      <c r="AB197" s="42">
        <f t="shared" si="39"/>
        <v>1.0142394810875432</v>
      </c>
      <c r="AC197" s="42">
        <f t="shared" ref="AC197:AK197" si="73">AC93/$I$176/2220*$E$175*60*24</f>
        <v>14.572978617828642</v>
      </c>
      <c r="AD197" s="42">
        <f t="shared" si="73"/>
        <v>3.7304981728309827</v>
      </c>
      <c r="AE197" s="42">
        <f t="shared" si="73"/>
        <v>7.8304539857666766</v>
      </c>
      <c r="AF197" s="42">
        <f t="shared" si="73"/>
        <v>7.2921294843057733</v>
      </c>
      <c r="AG197" s="42">
        <f t="shared" si="73"/>
        <v>63.988137989665852</v>
      </c>
      <c r="AH197" s="42">
        <f t="shared" si="73"/>
        <v>26.644313911875834</v>
      </c>
      <c r="AI197" s="42">
        <f t="shared" si="73"/>
        <v>2.4483136094987619</v>
      </c>
      <c r="AJ197" s="42">
        <f t="shared" si="73"/>
        <v>2.7326221712705729</v>
      </c>
      <c r="AK197" s="42">
        <f t="shared" si="73"/>
        <v>54.941864993289656</v>
      </c>
    </row>
    <row r="198" spans="3:37">
      <c r="C198" s="42">
        <f t="shared" si="34"/>
        <v>1.325</v>
      </c>
      <c r="D198" s="42">
        <f t="shared" si="35"/>
        <v>0.83676873534903928</v>
      </c>
      <c r="E198" s="42">
        <f t="shared" ref="E198:M198" si="74">E94/$I$176/2220*$E$175*60*24</f>
        <v>11.575556959408061</v>
      </c>
      <c r="F198" s="42">
        <f t="shared" si="74"/>
        <v>3.2764948950191473</v>
      </c>
      <c r="G198" s="42">
        <f t="shared" si="74"/>
        <v>5.3262515673942818</v>
      </c>
      <c r="H198" s="42">
        <f t="shared" si="74"/>
        <v>5.6035772727118633</v>
      </c>
      <c r="I198" s="42">
        <f t="shared" si="74"/>
        <v>49.576817068369294</v>
      </c>
      <c r="J198" s="42">
        <f t="shared" si="74"/>
        <v>22.76381617821054</v>
      </c>
      <c r="K198" s="42">
        <f t="shared" si="74"/>
        <v>1.8728213543646115</v>
      </c>
      <c r="L198" s="42">
        <f t="shared" si="74"/>
        <v>2.3778179930808836</v>
      </c>
      <c r="M198" s="42">
        <f t="shared" si="74"/>
        <v>31.614428252063291</v>
      </c>
      <c r="P198" s="42">
        <f t="shared" si="37"/>
        <v>0.7346900250861107</v>
      </c>
      <c r="Q198" s="42">
        <f t="shared" ref="Q198:Y198" si="75">Q94/$I$176/2220*$E$175*60*24</f>
        <v>8.7096321125620531</v>
      </c>
      <c r="R198" s="42">
        <f t="shared" si="75"/>
        <v>3.1722819522192118</v>
      </c>
      <c r="S198" s="42">
        <f t="shared" si="75"/>
        <v>3.5593176693895545</v>
      </c>
      <c r="T198" s="42">
        <f t="shared" si="75"/>
        <v>4.2768463569061641</v>
      </c>
      <c r="U198" s="42">
        <f t="shared" si="75"/>
        <v>34.764233865048411</v>
      </c>
      <c r="V198" s="42">
        <f t="shared" si="75"/>
        <v>18.978932806685094</v>
      </c>
      <c r="W198" s="42">
        <f t="shared" si="75"/>
        <v>1.4046486824888829</v>
      </c>
      <c r="X198" s="42">
        <f t="shared" si="75"/>
        <v>1.9860034655390548</v>
      </c>
      <c r="Y198" s="42">
        <f t="shared" si="75"/>
        <v>8.7537031137511256</v>
      </c>
      <c r="AB198" s="42">
        <f t="shared" si="39"/>
        <v>0.93884744561196798</v>
      </c>
      <c r="AC198" s="42">
        <f t="shared" ref="AC198:AK198" si="76">AC94/$I$176/2220*$E$175*60*24</f>
        <v>14.441481806254068</v>
      </c>
      <c r="AD198" s="42">
        <f t="shared" si="76"/>
        <v>3.5588091555370656</v>
      </c>
      <c r="AE198" s="42">
        <f t="shared" si="76"/>
        <v>7.6139588581007072</v>
      </c>
      <c r="AF198" s="42">
        <f t="shared" si="76"/>
        <v>6.9272183066489781</v>
      </c>
      <c r="AG198" s="42">
        <f t="shared" si="76"/>
        <v>64.389400271690619</v>
      </c>
      <c r="AH198" s="42">
        <f t="shared" si="76"/>
        <v>26.548699549735986</v>
      </c>
      <c r="AI198" s="42">
        <f t="shared" si="76"/>
        <v>2.4368158054747582</v>
      </c>
      <c r="AJ198" s="42">
        <f t="shared" si="76"/>
        <v>2.7264223571649624</v>
      </c>
      <c r="AK198" s="42">
        <f t="shared" si="76"/>
        <v>54.475153390375638</v>
      </c>
    </row>
    <row r="199" spans="3:37">
      <c r="C199" s="42">
        <f t="shared" si="34"/>
        <v>1.5249999999999999</v>
      </c>
      <c r="D199" s="42">
        <f t="shared" si="35"/>
        <v>0.77241184164102794</v>
      </c>
      <c r="E199" s="42">
        <f t="shared" ref="E199:M199" si="77">E95/$I$176/2220*$E$175*60*24</f>
        <v>11.378122047134585</v>
      </c>
      <c r="F199" s="42">
        <f t="shared" si="77"/>
        <v>3.1072288214112502</v>
      </c>
      <c r="G199" s="42">
        <f t="shared" si="77"/>
        <v>4.9622198709807668</v>
      </c>
      <c r="H199" s="42">
        <f t="shared" si="77"/>
        <v>5.3678510235740244</v>
      </c>
      <c r="I199" s="42">
        <f t="shared" si="77"/>
        <v>50.045479731649813</v>
      </c>
      <c r="J199" s="42">
        <f t="shared" si="77"/>
        <v>22.634044627815612</v>
      </c>
      <c r="K199" s="42">
        <f t="shared" si="77"/>
        <v>1.8156818711432634</v>
      </c>
      <c r="L199" s="42">
        <f t="shared" si="77"/>
        <v>2.3684062081748003</v>
      </c>
      <c r="M199" s="42">
        <f t="shared" si="77"/>
        <v>31.151056186646464</v>
      </c>
      <c r="P199" s="42">
        <f t="shared" si="37"/>
        <v>0.67782586228006414</v>
      </c>
      <c r="Q199" s="42">
        <f t="shared" ref="Q199:Y199" si="78">Q95/$I$176/2220*$E$175*60*24</f>
        <v>8.5531317714838995</v>
      </c>
      <c r="R199" s="42">
        <f t="shared" si="78"/>
        <v>3.0815486238642493</v>
      </c>
      <c r="S199" s="42">
        <f t="shared" si="78"/>
        <v>3.3289632360982568</v>
      </c>
      <c r="T199" s="42">
        <f t="shared" si="78"/>
        <v>4.1472760573119754</v>
      </c>
      <c r="U199" s="42">
        <f t="shared" si="78"/>
        <v>35.317103706737683</v>
      </c>
      <c r="V199" s="42">
        <f t="shared" si="78"/>
        <v>18.892670976476275</v>
      </c>
      <c r="W199" s="42">
        <f t="shared" si="78"/>
        <v>1.3574422689748518</v>
      </c>
      <c r="X199" s="42">
        <f t="shared" si="78"/>
        <v>1.9570696421041296</v>
      </c>
      <c r="Y199" s="42">
        <f t="shared" si="78"/>
        <v>8.673294035061403</v>
      </c>
      <c r="AB199" s="42">
        <f t="shared" si="39"/>
        <v>0.86699782100199152</v>
      </c>
      <c r="AC199" s="42">
        <f t="shared" ref="AC199:AK199" si="79">AC95/$I$176/2220*$E$175*60*24</f>
        <v>14.203112322785229</v>
      </c>
      <c r="AD199" s="42">
        <f t="shared" si="79"/>
        <v>3.396916703748865</v>
      </c>
      <c r="AE199" s="42">
        <f t="shared" si="79"/>
        <v>7.3662869286920074</v>
      </c>
      <c r="AF199" s="42">
        <f t="shared" si="79"/>
        <v>6.5807079825321253</v>
      </c>
      <c r="AG199" s="42">
        <f t="shared" si="79"/>
        <v>64.77385575656227</v>
      </c>
      <c r="AH199" s="42">
        <f t="shared" si="79"/>
        <v>26.375418279154985</v>
      </c>
      <c r="AI199" s="42">
        <f t="shared" si="79"/>
        <v>2.4158930840857464</v>
      </c>
      <c r="AJ199" s="42">
        <f t="shared" si="79"/>
        <v>2.7151112328145057</v>
      </c>
      <c r="AK199" s="42">
        <f t="shared" si="79"/>
        <v>53.628818338231646</v>
      </c>
    </row>
    <row r="200" spans="3:37">
      <c r="C200" s="42">
        <f t="shared" si="34"/>
        <v>1.7249999999999999</v>
      </c>
      <c r="D200" s="42">
        <f t="shared" si="35"/>
        <v>0.71119470774947013</v>
      </c>
      <c r="E200" s="42">
        <f t="shared" ref="E200:M200" si="80">E96/$I$176/2220*$E$175*60*24</f>
        <v>11.100216847193943</v>
      </c>
      <c r="F200" s="42">
        <f t="shared" si="80"/>
        <v>2.9464173612187325</v>
      </c>
      <c r="G200" s="42">
        <f t="shared" si="80"/>
        <v>4.614102128508816</v>
      </c>
      <c r="H200" s="42">
        <f t="shared" si="80"/>
        <v>5.1465868035650502</v>
      </c>
      <c r="I200" s="42">
        <f t="shared" si="80"/>
        <v>50.49365440965019</v>
      </c>
      <c r="J200" s="42">
        <f t="shared" si="80"/>
        <v>22.451456321050905</v>
      </c>
      <c r="K200" s="42">
        <f t="shared" si="80"/>
        <v>1.7597500181721086</v>
      </c>
      <c r="L200" s="42">
        <f t="shared" si="80"/>
        <v>2.3550801922736042</v>
      </c>
      <c r="M200" s="42">
        <f t="shared" si="80"/>
        <v>30.498499593961014</v>
      </c>
      <c r="P200" s="42">
        <f t="shared" si="37"/>
        <v>0.62375319007426344</v>
      </c>
      <c r="Q200" s="42">
        <f t="shared" ref="Q200:Y200" si="81">Q96/$I$176/2220*$E$175*60*24</f>
        <v>8.3327987834300004</v>
      </c>
      <c r="R200" s="42">
        <f t="shared" si="81"/>
        <v>2.9816489145535092</v>
      </c>
      <c r="S200" s="42">
        <f t="shared" si="81"/>
        <v>3.108678941967236</v>
      </c>
      <c r="T200" s="42">
        <f t="shared" si="81"/>
        <v>4.026955087335705</v>
      </c>
      <c r="U200" s="42">
        <f t="shared" si="81"/>
        <v>35.845804375019725</v>
      </c>
      <c r="V200" s="42">
        <f t="shared" si="81"/>
        <v>18.771300757284791</v>
      </c>
      <c r="W200" s="42">
        <f t="shared" si="81"/>
        <v>1.3122995238111566</v>
      </c>
      <c r="X200" s="42">
        <f t="shared" si="81"/>
        <v>1.9286981084549573</v>
      </c>
      <c r="Y200" s="42">
        <f t="shared" si="81"/>
        <v>8.559782860201901</v>
      </c>
      <c r="AB200" s="42">
        <f t="shared" si="39"/>
        <v>0.79863622542467283</v>
      </c>
      <c r="AC200" s="42">
        <f t="shared" ref="AC200:AK200" si="82">AC96/$I$176/2220*$E$175*60*24</f>
        <v>13.867634910957921</v>
      </c>
      <c r="AD200" s="42">
        <f t="shared" si="82"/>
        <v>3.2444524457082133</v>
      </c>
      <c r="AE200" s="42">
        <f t="shared" si="82"/>
        <v>7.0909573933609629</v>
      </c>
      <c r="AF200" s="42">
        <f t="shared" si="82"/>
        <v>6.2521578609514918</v>
      </c>
      <c r="AG200" s="42">
        <f t="shared" si="82"/>
        <v>65.141504444280784</v>
      </c>
      <c r="AH200" s="42">
        <f t="shared" si="82"/>
        <v>26.131611884817058</v>
      </c>
      <c r="AI200" s="42">
        <f t="shared" si="82"/>
        <v>2.3863210490417526</v>
      </c>
      <c r="AJ200" s="42">
        <f t="shared" si="82"/>
        <v>2.6990785106137247</v>
      </c>
      <c r="AK200" s="42">
        <f t="shared" si="82"/>
        <v>52.43721632772013</v>
      </c>
    </row>
    <row r="201" spans="3:37">
      <c r="C201" s="42">
        <f t="shared" si="34"/>
        <v>2</v>
      </c>
      <c r="D201" s="42">
        <f t="shared" si="35"/>
        <v>0.63205385626875055</v>
      </c>
      <c r="E201" s="42">
        <f t="shared" ref="E201:M201" si="83">E97/$I$176/2220*$E$175*60*24</f>
        <v>10.601515248325608</v>
      </c>
      <c r="F201" s="42">
        <f t="shared" si="83"/>
        <v>2.7388027403900339</v>
      </c>
      <c r="G201" s="42">
        <f t="shared" si="83"/>
        <v>4.1614247355301153</v>
      </c>
      <c r="H201" s="42">
        <f t="shared" si="83"/>
        <v>4.8647657580762642</v>
      </c>
      <c r="I201" s="42">
        <f t="shared" si="83"/>
        <v>51.076441553435771</v>
      </c>
      <c r="J201" s="42">
        <f t="shared" si="83"/>
        <v>22.123982333417729</v>
      </c>
      <c r="K201" s="42">
        <f t="shared" si="83"/>
        <v>1.6849466279863117</v>
      </c>
      <c r="L201" s="42">
        <f t="shared" si="83"/>
        <v>2.3309786708837801</v>
      </c>
      <c r="M201" s="42">
        <f t="shared" si="83"/>
        <v>29.326706512852549</v>
      </c>
      <c r="P201" s="42">
        <f t="shared" si="37"/>
        <v>0.55387327838041744</v>
      </c>
      <c r="Q201" s="42">
        <f t="shared" ref="Q201:Y201" si="84">Q97/$I$176/2220*$E$175*60*24</f>
        <v>7.9372990715111973</v>
      </c>
      <c r="R201" s="42">
        <f t="shared" si="84"/>
        <v>2.8315258180406309</v>
      </c>
      <c r="S201" s="42">
        <f t="shared" si="84"/>
        <v>2.8222306866347142</v>
      </c>
      <c r="T201" s="42">
        <f t="shared" si="84"/>
        <v>3.8755842890430179</v>
      </c>
      <c r="U201" s="42">
        <f t="shared" si="84"/>
        <v>36.53330406545367</v>
      </c>
      <c r="V201" s="42">
        <f t="shared" si="84"/>
        <v>18.553622033149551</v>
      </c>
      <c r="W201" s="42">
        <f t="shared" si="84"/>
        <v>1.2535978326893722</v>
      </c>
      <c r="X201" s="42">
        <f t="shared" si="84"/>
        <v>1.8907057017389473</v>
      </c>
      <c r="Y201" s="42">
        <f t="shared" si="84"/>
        <v>8.3552957466947539</v>
      </c>
      <c r="AB201" s="42">
        <f t="shared" si="39"/>
        <v>0.71023443415708765</v>
      </c>
      <c r="AC201" s="42">
        <f t="shared" ref="AC201:AK201" si="85">AC97/$I$176/2220*$E$175*60*24</f>
        <v>13.265731425139981</v>
      </c>
      <c r="AD201" s="42">
        <f t="shared" si="85"/>
        <v>3.0495318962428928</v>
      </c>
      <c r="AE201" s="42">
        <f t="shared" si="85"/>
        <v>6.6736840579020136</v>
      </c>
      <c r="AF201" s="42">
        <f t="shared" si="85"/>
        <v>5.8289176489564589</v>
      </c>
      <c r="AG201" s="42">
        <f t="shared" si="85"/>
        <v>65.619579041417964</v>
      </c>
      <c r="AH201" s="42">
        <f t="shared" si="85"/>
        <v>25.694342633685913</v>
      </c>
      <c r="AI201" s="42">
        <f t="shared" si="85"/>
        <v>2.3329615107658248</v>
      </c>
      <c r="AJ201" s="42">
        <f t="shared" si="85"/>
        <v>2.670039901775521</v>
      </c>
      <c r="AK201" s="42">
        <f t="shared" si="85"/>
        <v>50.298117279010455</v>
      </c>
    </row>
    <row r="202" spans="3:37">
      <c r="C202" s="42">
        <f t="shared" si="34"/>
        <v>2.25</v>
      </c>
      <c r="D202" s="42">
        <f t="shared" si="35"/>
        <v>0.56506304314605604</v>
      </c>
      <c r="E202" s="42">
        <f t="shared" ref="E202:M202" si="86">E98/$I$176/2220*$E$175*60*24</f>
        <v>10.046994565689525</v>
      </c>
      <c r="F202" s="42">
        <f t="shared" si="86"/>
        <v>2.5633001961494459</v>
      </c>
      <c r="G202" s="42">
        <f t="shared" si="86"/>
        <v>3.7760086635076346</v>
      </c>
      <c r="H202" s="42">
        <f t="shared" si="86"/>
        <v>4.6297980187965004</v>
      </c>
      <c r="I202" s="42">
        <f t="shared" si="86"/>
        <v>51.572634946936411</v>
      </c>
      <c r="J202" s="42">
        <f t="shared" si="86"/>
        <v>21.760101067552423</v>
      </c>
      <c r="K202" s="42">
        <f t="shared" si="86"/>
        <v>1.6191979720690846</v>
      </c>
      <c r="L202" s="42">
        <f t="shared" si="86"/>
        <v>2.3039238101900472</v>
      </c>
      <c r="M202" s="42">
        <f t="shared" si="86"/>
        <v>28.022696834821431</v>
      </c>
      <c r="P202" s="42">
        <f t="shared" si="37"/>
        <v>0.49474254974624304</v>
      </c>
      <c r="Q202" s="42">
        <f t="shared" ref="Q202:Y202" si="87">Q98/$I$176/2220*$E$175*60*24</f>
        <v>7.4973797294616977</v>
      </c>
      <c r="R202" s="42">
        <f t="shared" si="87"/>
        <v>2.6846089504533017</v>
      </c>
      <c r="S202" s="42">
        <f t="shared" si="87"/>
        <v>2.5783445038467989</v>
      </c>
      <c r="T202" s="42">
        <f t="shared" si="87"/>
        <v>3.750998706437974</v>
      </c>
      <c r="U202" s="42">
        <f t="shared" si="87"/>
        <v>37.118651233908835</v>
      </c>
      <c r="V202" s="42">
        <f t="shared" si="87"/>
        <v>18.311742639116598</v>
      </c>
      <c r="W202" s="42">
        <f t="shared" si="87"/>
        <v>1.2036183648295715</v>
      </c>
      <c r="X202" s="42">
        <f t="shared" si="87"/>
        <v>1.8572987615808361</v>
      </c>
      <c r="Y202" s="42">
        <f t="shared" si="87"/>
        <v>8.1268445514496683</v>
      </c>
      <c r="AB202" s="42">
        <f t="shared" si="39"/>
        <v>0.63538353654586477</v>
      </c>
      <c r="AC202" s="42">
        <f t="shared" ref="AC202:AK202" si="88">AC98/$I$176/2220*$E$175*60*24</f>
        <v>12.596609401917316</v>
      </c>
      <c r="AD202" s="42">
        <f t="shared" si="88"/>
        <v>2.8863893539592511</v>
      </c>
      <c r="AE202" s="42">
        <f t="shared" si="88"/>
        <v>6.262440823813999</v>
      </c>
      <c r="AF202" s="42">
        <f t="shared" si="88"/>
        <v>5.471932910032451</v>
      </c>
      <c r="AG202" s="42">
        <f t="shared" si="88"/>
        <v>66.026618659963788</v>
      </c>
      <c r="AH202" s="42">
        <f t="shared" si="88"/>
        <v>25.208459495988279</v>
      </c>
      <c r="AI202" s="42">
        <f t="shared" si="88"/>
        <v>2.2732316673430857</v>
      </c>
      <c r="AJ202" s="42">
        <f t="shared" si="88"/>
        <v>2.637386662755199</v>
      </c>
      <c r="AK202" s="42">
        <f t="shared" si="88"/>
        <v>47.918549118193148</v>
      </c>
    </row>
    <row r="203" spans="3:37">
      <c r="C203" s="42">
        <f t="shared" si="34"/>
        <v>2.5</v>
      </c>
      <c r="D203" s="42">
        <f t="shared" si="35"/>
        <v>0.50268847026568531</v>
      </c>
      <c r="E203" s="42">
        <f t="shared" ref="E203:M203" si="89">E99/$I$176/2220*$E$175*60*24</f>
        <v>9.4124081001804853</v>
      </c>
      <c r="F203" s="42">
        <f t="shared" si="89"/>
        <v>2.400071655289858</v>
      </c>
      <c r="G203" s="42">
        <f t="shared" si="89"/>
        <v>3.4154581445188423</v>
      </c>
      <c r="H203" s="42">
        <f t="shared" si="89"/>
        <v>4.4137377558534467</v>
      </c>
      <c r="I203" s="42">
        <f t="shared" si="89"/>
        <v>52.036815863436871</v>
      </c>
      <c r="J203" s="42">
        <f t="shared" si="89"/>
        <v>21.343988041036624</v>
      </c>
      <c r="K203" s="42">
        <f t="shared" si="89"/>
        <v>1.555740400306997</v>
      </c>
      <c r="L203" s="42">
        <f t="shared" si="89"/>
        <v>2.2726429919938966</v>
      </c>
      <c r="M203" s="42">
        <f t="shared" si="89"/>
        <v>26.52908077718412</v>
      </c>
      <c r="P203" s="42">
        <f t="shared" si="37"/>
        <v>0.43970227833381759</v>
      </c>
      <c r="Q203" s="42">
        <f t="shared" ref="Q203:Y203" si="90">Q99/$I$176/2220*$E$175*60*24</f>
        <v>6.9937518420435847</v>
      </c>
      <c r="R203" s="42">
        <f t="shared" si="90"/>
        <v>2.5301716934964285</v>
      </c>
      <c r="S203" s="42">
        <f t="shared" si="90"/>
        <v>2.3501929134968109</v>
      </c>
      <c r="T203" s="42">
        <f t="shared" si="90"/>
        <v>3.6376834169725445</v>
      </c>
      <c r="U203" s="42">
        <f t="shared" si="90"/>
        <v>37.666234068915273</v>
      </c>
      <c r="V203" s="42">
        <f t="shared" si="90"/>
        <v>18.035143714839723</v>
      </c>
      <c r="W203" s="42">
        <f t="shared" si="90"/>
        <v>1.156863378767178</v>
      </c>
      <c r="X203" s="42">
        <f t="shared" si="90"/>
        <v>1.8250797888528782</v>
      </c>
      <c r="Y203" s="42">
        <f t="shared" si="90"/>
        <v>7.8640629079174786</v>
      </c>
      <c r="AB203" s="42">
        <f t="shared" si="39"/>
        <v>0.56567466219755302</v>
      </c>
      <c r="AC203" s="42">
        <f t="shared" ref="AC203:AK203" si="91">AC99/$I$176/2220*$E$175*60*24</f>
        <v>11.831064358317345</v>
      </c>
      <c r="AD203" s="42">
        <f t="shared" si="91"/>
        <v>2.7358918837445878</v>
      </c>
      <c r="AE203" s="42">
        <f t="shared" si="91"/>
        <v>5.8279155255489679</v>
      </c>
      <c r="AF203" s="42">
        <f t="shared" si="91"/>
        <v>5.1405151127455433</v>
      </c>
      <c r="AG203" s="42">
        <f t="shared" si="91"/>
        <v>66.407397657958597</v>
      </c>
      <c r="AH203" s="42">
        <f t="shared" si="91"/>
        <v>24.652832367233565</v>
      </c>
      <c r="AI203" s="42">
        <f t="shared" si="91"/>
        <v>2.2043803392231909</v>
      </c>
      <c r="AJ203" s="42">
        <f t="shared" si="91"/>
        <v>2.5995632824534045</v>
      </c>
      <c r="AK203" s="42">
        <f t="shared" si="91"/>
        <v>45.194098646450669</v>
      </c>
    </row>
    <row r="204" spans="3:37">
      <c r="C204" s="42">
        <f t="shared" si="34"/>
        <v>2.75</v>
      </c>
      <c r="D204" s="42">
        <f t="shared" si="35"/>
        <v>0.4448302636721676</v>
      </c>
      <c r="E204" s="42">
        <f t="shared" ref="E204:M204" si="92">E100/$I$176/2220*$E$175*60*24</f>
        <v>8.7135037971802305</v>
      </c>
      <c r="F204" s="42">
        <f t="shared" si="92"/>
        <v>2.2487942453696936</v>
      </c>
      <c r="G204" s="42">
        <f t="shared" si="92"/>
        <v>3.0797731785637632</v>
      </c>
      <c r="H204" s="42">
        <f t="shared" si="92"/>
        <v>4.2153127471170047</v>
      </c>
      <c r="I204" s="42">
        <f t="shared" si="92"/>
        <v>52.468984302937166</v>
      </c>
      <c r="J204" s="42">
        <f t="shared" si="92"/>
        <v>20.886089606000411</v>
      </c>
      <c r="K204" s="42">
        <f t="shared" si="92"/>
        <v>1.4947132788687489</v>
      </c>
      <c r="L204" s="42">
        <f t="shared" si="92"/>
        <v>2.2377879502358309</v>
      </c>
      <c r="M204" s="42">
        <f t="shared" si="92"/>
        <v>24.882408148302929</v>
      </c>
      <c r="P204" s="42">
        <f t="shared" si="37"/>
        <v>0.38865893074964181</v>
      </c>
      <c r="Q204" s="42">
        <f t="shared" ref="Q204:Y204" si="93">Q100/$I$176/2220*$E$175*60*24</f>
        <v>6.4388395353021153</v>
      </c>
      <c r="R204" s="42">
        <f t="shared" si="93"/>
        <v>2.3705595922989371</v>
      </c>
      <c r="S204" s="42">
        <f t="shared" si="93"/>
        <v>2.1377759155847551</v>
      </c>
      <c r="T204" s="42">
        <f t="shared" si="93"/>
        <v>3.534541253616247</v>
      </c>
      <c r="U204" s="42">
        <f t="shared" si="93"/>
        <v>38.176052570472969</v>
      </c>
      <c r="V204" s="42">
        <f t="shared" si="93"/>
        <v>17.730769166367658</v>
      </c>
      <c r="W204" s="42">
        <f t="shared" si="93"/>
        <v>1.1133328745021891</v>
      </c>
      <c r="X204" s="42">
        <f t="shared" si="93"/>
        <v>1.7941554696378006</v>
      </c>
      <c r="Y204" s="42">
        <f t="shared" si="93"/>
        <v>7.5729479116078817</v>
      </c>
      <c r="AB204" s="42">
        <f t="shared" si="39"/>
        <v>0.5010015965946909</v>
      </c>
      <c r="AC204" s="42">
        <f t="shared" ref="AC204:AK204" si="94">AC100/$I$176/2220*$E$175*60*24</f>
        <v>10.988168059058351</v>
      </c>
      <c r="AD204" s="42">
        <f t="shared" si="94"/>
        <v>2.5973200095087057</v>
      </c>
      <c r="AE204" s="42">
        <f t="shared" si="94"/>
        <v>5.3769815924437667</v>
      </c>
      <c r="AF204" s="42">
        <f t="shared" si="94"/>
        <v>4.8338036106041624</v>
      </c>
      <c r="AG204" s="42">
        <f t="shared" si="94"/>
        <v>66.761916035401583</v>
      </c>
      <c r="AH204" s="42">
        <f t="shared" si="94"/>
        <v>24.041410045633171</v>
      </c>
      <c r="AI204" s="42">
        <f t="shared" si="94"/>
        <v>2.12792237740226</v>
      </c>
      <c r="AJ204" s="42">
        <f t="shared" si="94"/>
        <v>2.557330917890702</v>
      </c>
      <c r="AK204" s="42">
        <f t="shared" si="94"/>
        <v>42.191868384997782</v>
      </c>
    </row>
    <row r="205" spans="3:37">
      <c r="C205" s="42">
        <f t="shared" si="34"/>
        <v>3</v>
      </c>
      <c r="D205" s="42">
        <f t="shared" si="35"/>
        <v>0.39138854941002565</v>
      </c>
      <c r="E205" s="42">
        <f t="shared" ref="E205:M205" si="95">E101/$I$176/2220*$E$175*60*24</f>
        <v>7.9660296020704742</v>
      </c>
      <c r="F205" s="42">
        <f t="shared" si="95"/>
        <v>2.1091450939473972</v>
      </c>
      <c r="G205" s="42">
        <f t="shared" si="95"/>
        <v>2.7689537656423946</v>
      </c>
      <c r="H205" s="42">
        <f t="shared" si="95"/>
        <v>4.0332507704571636</v>
      </c>
      <c r="I205" s="42">
        <f t="shared" si="95"/>
        <v>52.869140265437693</v>
      </c>
      <c r="J205" s="42">
        <f t="shared" si="95"/>
        <v>20.396852114573861</v>
      </c>
      <c r="K205" s="42">
        <f t="shared" si="95"/>
        <v>1.436255973923029</v>
      </c>
      <c r="L205" s="42">
        <f t="shared" si="95"/>
        <v>2.2000104188563472</v>
      </c>
      <c r="M205" s="42">
        <f t="shared" si="95"/>
        <v>23.119228756540299</v>
      </c>
      <c r="P205" s="42">
        <f t="shared" si="37"/>
        <v>0.34151897360022654</v>
      </c>
      <c r="Q205" s="42">
        <f t="shared" ref="Q205:Y205" si="96">Q101/$I$176/2220*$E$175*60*24</f>
        <v>5.8450669352824516</v>
      </c>
      <c r="R205" s="42">
        <f t="shared" si="96"/>
        <v>2.2081181919897404</v>
      </c>
      <c r="S205" s="42">
        <f t="shared" si="96"/>
        <v>1.941093510110631</v>
      </c>
      <c r="T205" s="42">
        <f t="shared" si="96"/>
        <v>3.4404750493385858</v>
      </c>
      <c r="U205" s="42">
        <f t="shared" si="96"/>
        <v>38.64810673858198</v>
      </c>
      <c r="V205" s="42">
        <f t="shared" si="96"/>
        <v>17.405562899749189</v>
      </c>
      <c r="W205" s="42">
        <f t="shared" si="96"/>
        <v>1.0730268520346047</v>
      </c>
      <c r="X205" s="42">
        <f t="shared" si="96"/>
        <v>1.7646324900183419</v>
      </c>
      <c r="Y205" s="42">
        <f t="shared" si="96"/>
        <v>7.2594966580305753</v>
      </c>
      <c r="AB205" s="42">
        <f t="shared" si="39"/>
        <v>0.44125812521982499</v>
      </c>
      <c r="AC205" s="42">
        <f t="shared" ref="AC205:AK205" si="97">AC101/$I$176/2220*$E$175*60*24</f>
        <v>10.086992268858459</v>
      </c>
      <c r="AD205" s="42">
        <f t="shared" si="97"/>
        <v>2.4699542551614129</v>
      </c>
      <c r="AE205" s="42">
        <f t="shared" si="97"/>
        <v>4.9165124538351552</v>
      </c>
      <c r="AF205" s="42">
        <f t="shared" si="97"/>
        <v>4.5509377571165679</v>
      </c>
      <c r="AG205" s="42">
        <f t="shared" si="97"/>
        <v>67.090173792293172</v>
      </c>
      <c r="AH205" s="42">
        <f t="shared" si="97"/>
        <v>23.388141329398582</v>
      </c>
      <c r="AI205" s="42">
        <f t="shared" si="97"/>
        <v>2.045372632876425</v>
      </c>
      <c r="AJ205" s="42">
        <f t="shared" si="97"/>
        <v>2.5114507260876682</v>
      </c>
      <c r="AK205" s="42">
        <f t="shared" si="97"/>
        <v>38.978960855050019</v>
      </c>
    </row>
    <row r="206" spans="3:37">
      <c r="C206" s="42">
        <f t="shared" si="34"/>
        <v>3.25</v>
      </c>
      <c r="D206" s="42">
        <f t="shared" si="35"/>
        <v>0.34226345352378573</v>
      </c>
      <c r="E206" s="42">
        <f t="shared" ref="E206:M206" si="98">E102/$I$176/2220*$E$175*60*24</f>
        <v>7.1857334602328784</v>
      </c>
      <c r="F206" s="42">
        <f t="shared" si="98"/>
        <v>1.980801328581395</v>
      </c>
      <c r="G206" s="42">
        <f t="shared" si="98"/>
        <v>2.4829999057547334</v>
      </c>
      <c r="H206" s="42">
        <f t="shared" si="98"/>
        <v>3.8662796037438261</v>
      </c>
      <c r="I206" s="42">
        <f t="shared" si="98"/>
        <v>53.237283750938026</v>
      </c>
      <c r="J206" s="42">
        <f t="shared" si="98"/>
        <v>19.88672191888713</v>
      </c>
      <c r="K206" s="42">
        <f t="shared" si="98"/>
        <v>1.3805078516385358</v>
      </c>
      <c r="L206" s="42">
        <f t="shared" si="98"/>
        <v>2.1599621317959499</v>
      </c>
      <c r="M206" s="42">
        <f t="shared" si="98"/>
        <v>21.276092410258652</v>
      </c>
      <c r="P206" s="42">
        <f t="shared" si="37"/>
        <v>0.29818887349207562</v>
      </c>
      <c r="Q206" s="42">
        <f t="shared" ref="Q206:Y206" si="99">Q102/$I$176/2220*$E$175*60*24</f>
        <v>5.2248581680298045</v>
      </c>
      <c r="R206" s="42">
        <f t="shared" si="99"/>
        <v>2.0451930376977625</v>
      </c>
      <c r="S206" s="42">
        <f t="shared" si="99"/>
        <v>1.7601456970744351</v>
      </c>
      <c r="T206" s="42">
        <f t="shared" si="99"/>
        <v>3.3543876371090748</v>
      </c>
      <c r="U206" s="42">
        <f t="shared" si="99"/>
        <v>39.082396573242264</v>
      </c>
      <c r="V206" s="42">
        <f t="shared" si="99"/>
        <v>17.066468821033151</v>
      </c>
      <c r="W206" s="42">
        <f t="shared" si="99"/>
        <v>1.0359453113644319</v>
      </c>
      <c r="X206" s="42">
        <f t="shared" si="99"/>
        <v>1.7366175360772276</v>
      </c>
      <c r="Y206" s="42">
        <f t="shared" si="99"/>
        <v>6.9297062426952909</v>
      </c>
      <c r="AB206" s="42">
        <f t="shared" si="39"/>
        <v>0.38633803355549562</v>
      </c>
      <c r="AC206" s="42">
        <f t="shared" ref="AC206:AK206" si="100">AC102/$I$176/2220*$E$175*60*24</f>
        <v>9.1466087524359914</v>
      </c>
      <c r="AD206" s="42">
        <f t="shared" si="100"/>
        <v>2.3530751446125162</v>
      </c>
      <c r="AE206" s="42">
        <f t="shared" si="100"/>
        <v>4.4533815390598992</v>
      </c>
      <c r="AF206" s="42">
        <f t="shared" si="100"/>
        <v>4.2910569057912262</v>
      </c>
      <c r="AG206" s="42">
        <f t="shared" si="100"/>
        <v>67.392170928633774</v>
      </c>
      <c r="AH206" s="42">
        <f t="shared" si="100"/>
        <v>22.706975016741112</v>
      </c>
      <c r="AI206" s="42">
        <f t="shared" si="100"/>
        <v>1.9582459566418109</v>
      </c>
      <c r="AJ206" s="42">
        <f t="shared" si="100"/>
        <v>2.4626838640648687</v>
      </c>
      <c r="AK206" s="42">
        <f t="shared" si="100"/>
        <v>35.622478577821973</v>
      </c>
    </row>
    <row r="207" spans="3:37">
      <c r="C207" s="42">
        <f t="shared" si="34"/>
        <v>3.5</v>
      </c>
      <c r="D207" s="42">
        <f t="shared" si="35"/>
        <v>0.29735510205797144</v>
      </c>
      <c r="E207" s="42">
        <f t="shared" ref="E207:M207" si="101">E103/$I$176/2220*$E$175*60*24</f>
        <v>6.3883633170492695</v>
      </c>
      <c r="F207" s="42">
        <f t="shared" si="101"/>
        <v>1.8634400768301245</v>
      </c>
      <c r="G207" s="42">
        <f t="shared" si="101"/>
        <v>2.2219115989007805</v>
      </c>
      <c r="H207" s="42">
        <f t="shared" si="101"/>
        <v>3.713127024847005</v>
      </c>
      <c r="I207" s="42">
        <f t="shared" si="101"/>
        <v>53.573414759438208</v>
      </c>
      <c r="J207" s="42">
        <f t="shared" si="101"/>
        <v>19.366145371070282</v>
      </c>
      <c r="K207" s="42">
        <f t="shared" si="101"/>
        <v>1.3276082781839669</v>
      </c>
      <c r="L207" s="42">
        <f t="shared" si="101"/>
        <v>2.1182948229951393</v>
      </c>
      <c r="M207" s="42">
        <f t="shared" si="101"/>
        <v>19.389548917820377</v>
      </c>
      <c r="P207" s="42">
        <f t="shared" si="37"/>
        <v>0.25857509703169435</v>
      </c>
      <c r="Q207" s="42">
        <f t="shared" ref="Q207:Y207" si="102">Q103/$I$176/2220*$E$175*60*24</f>
        <v>4.590637359589425</v>
      </c>
      <c r="R207" s="42">
        <f t="shared" si="102"/>
        <v>1.884129674551916</v>
      </c>
      <c r="S207" s="42">
        <f t="shared" si="102"/>
        <v>1.5949324764761672</v>
      </c>
      <c r="T207" s="42">
        <f t="shared" si="102"/>
        <v>3.2751818498972236</v>
      </c>
      <c r="U207" s="42">
        <f t="shared" si="102"/>
        <v>39.478922074453891</v>
      </c>
      <c r="V207" s="42">
        <f t="shared" si="102"/>
        <v>16.720430836268321</v>
      </c>
      <c r="W207" s="42">
        <f t="shared" si="102"/>
        <v>1.0020882524916637</v>
      </c>
      <c r="X207" s="42">
        <f t="shared" si="102"/>
        <v>1.7102172938971898</v>
      </c>
      <c r="Y207" s="42">
        <f t="shared" si="102"/>
        <v>6.5895737611117671</v>
      </c>
      <c r="AB207" s="42">
        <f t="shared" si="39"/>
        <v>0.3361351070842481</v>
      </c>
      <c r="AC207" s="42">
        <f t="shared" ref="AC207:AK207" si="103">AC103/$I$176/2220*$E$175*60*24</f>
        <v>8.1860892745091149</v>
      </c>
      <c r="AD207" s="42">
        <f t="shared" si="103"/>
        <v>2.2459632017718247</v>
      </c>
      <c r="AE207" s="42">
        <f t="shared" si="103"/>
        <v>3.9944622774547183</v>
      </c>
      <c r="AF207" s="42">
        <f t="shared" si="103"/>
        <v>4.0533004101364778</v>
      </c>
      <c r="AG207" s="42">
        <f t="shared" si="103"/>
        <v>67.667907444422951</v>
      </c>
      <c r="AH207" s="42">
        <f t="shared" si="103"/>
        <v>22.011859905872271</v>
      </c>
      <c r="AI207" s="42">
        <f t="shared" si="103"/>
        <v>1.8680571996945332</v>
      </c>
      <c r="AJ207" s="42">
        <f t="shared" si="103"/>
        <v>2.4117914888428746</v>
      </c>
      <c r="AK207" s="42">
        <f t="shared" si="103"/>
        <v>32.189524074528954</v>
      </c>
    </row>
    <row r="208" spans="3:37">
      <c r="C208" s="42">
        <f t="shared" si="34"/>
        <v>3.75</v>
      </c>
      <c r="D208" s="42">
        <f t="shared" si="35"/>
        <v>0.25656362105710706</v>
      </c>
      <c r="E208" s="42">
        <f t="shared" ref="E208:M208" si="104">E104/$I$176/2220*$E$175*60*24</f>
        <v>5.589667117901274</v>
      </c>
      <c r="F208" s="42">
        <f t="shared" si="104"/>
        <v>1.756738466252024</v>
      </c>
      <c r="G208" s="42">
        <f t="shared" si="104"/>
        <v>1.9856888450805363</v>
      </c>
      <c r="H208" s="42">
        <f t="shared" si="104"/>
        <v>3.5725208116366378</v>
      </c>
      <c r="I208" s="42">
        <f t="shared" si="104"/>
        <v>53.877533290938629</v>
      </c>
      <c r="J208" s="42">
        <f t="shared" si="104"/>
        <v>18.84556882325343</v>
      </c>
      <c r="K208" s="42">
        <f t="shared" si="104"/>
        <v>1.2776966197280177</v>
      </c>
      <c r="L208" s="42">
        <f t="shared" si="104"/>
        <v>2.0756602263944153</v>
      </c>
      <c r="M208" s="42">
        <f t="shared" si="104"/>
        <v>17.496148087587876</v>
      </c>
      <c r="P208" s="42">
        <f t="shared" si="37"/>
        <v>0.22258411082558843</v>
      </c>
      <c r="Q208" s="42">
        <f t="shared" ref="Q208:Y208" si="105">Q104/$I$176/2220*$E$175*60*24</f>
        <v>3.9548286360064377</v>
      </c>
      <c r="R208" s="42">
        <f t="shared" si="105"/>
        <v>1.7272736476811252</v>
      </c>
      <c r="S208" s="42">
        <f t="shared" si="105"/>
        <v>1.4454538483158312</v>
      </c>
      <c r="T208" s="42">
        <f t="shared" si="105"/>
        <v>3.2017605206725372</v>
      </c>
      <c r="U208" s="42">
        <f t="shared" si="105"/>
        <v>39.837683242216542</v>
      </c>
      <c r="V208" s="42">
        <f t="shared" si="105"/>
        <v>16.374392851503501</v>
      </c>
      <c r="W208" s="42">
        <f t="shared" si="105"/>
        <v>0.97145567541629974</v>
      </c>
      <c r="X208" s="42">
        <f t="shared" si="105"/>
        <v>1.6855384495609547</v>
      </c>
      <c r="Y208" s="42">
        <f t="shared" si="105"/>
        <v>6.2450963087896572</v>
      </c>
      <c r="AB208" s="42">
        <f t="shared" si="39"/>
        <v>0.29054313128862574</v>
      </c>
      <c r="AC208" s="42">
        <f t="shared" ref="AC208:AK208" si="106">AC104/$I$176/2220*$E$175*60*24</f>
        <v>7.224505599796073</v>
      </c>
      <c r="AD208" s="42">
        <f t="shared" si="106"/>
        <v>2.1478989505491404</v>
      </c>
      <c r="AE208" s="42">
        <f t="shared" si="106"/>
        <v>3.5466280983564893</v>
      </c>
      <c r="AF208" s="42">
        <f t="shared" si="106"/>
        <v>3.8368076236606496</v>
      </c>
      <c r="AG208" s="42">
        <f t="shared" si="106"/>
        <v>67.917383339660702</v>
      </c>
      <c r="AH208" s="42">
        <f t="shared" si="106"/>
        <v>21.316744795003405</v>
      </c>
      <c r="AI208" s="42">
        <f t="shared" si="106"/>
        <v>1.7763212130307307</v>
      </c>
      <c r="AJ208" s="42">
        <f t="shared" si="106"/>
        <v>2.3595347574422569</v>
      </c>
      <c r="AK208" s="42">
        <f t="shared" si="106"/>
        <v>28.747199866386055</v>
      </c>
    </row>
    <row r="209" spans="3:37">
      <c r="C209" s="42">
        <f t="shared" si="34"/>
        <v>4</v>
      </c>
      <c r="D209" s="42">
        <f t="shared" si="35"/>
        <v>0.21978913656571739</v>
      </c>
      <c r="E209" s="42">
        <f t="shared" ref="E209:M209" si="107">E105/$I$176/2220*$E$175*60*24</f>
        <v>4.8053928081706001</v>
      </c>
      <c r="F209" s="42">
        <f t="shared" si="107"/>
        <v>1.6603736244055214</v>
      </c>
      <c r="G209" s="42">
        <f t="shared" si="107"/>
        <v>1.7743316442940069</v>
      </c>
      <c r="H209" s="42">
        <f t="shared" si="107"/>
        <v>3.4431887419826746</v>
      </c>
      <c r="I209" s="42">
        <f t="shared" si="107"/>
        <v>54.149639345438864</v>
      </c>
      <c r="J209" s="42">
        <f t="shared" si="107"/>
        <v>18.335438627566695</v>
      </c>
      <c r="K209" s="42">
        <f t="shared" si="107"/>
        <v>1.2309122424393839</v>
      </c>
      <c r="L209" s="42">
        <f t="shared" si="107"/>
        <v>2.032710075934284</v>
      </c>
      <c r="M209" s="42">
        <f t="shared" si="107"/>
        <v>15.632439727923565</v>
      </c>
      <c r="P209" s="42">
        <f t="shared" si="37"/>
        <v>0.19012238148026378</v>
      </c>
      <c r="Q209" s="42">
        <f t="shared" ref="Q209:Y209" si="108">Q105/$I$176/2220*$E$175*60*24</f>
        <v>3.3298561233261204</v>
      </c>
      <c r="R209" s="42">
        <f t="shared" si="108"/>
        <v>1.5769705022143061</v>
      </c>
      <c r="S209" s="42">
        <f t="shared" si="108"/>
        <v>1.311709812593423</v>
      </c>
      <c r="T209" s="42">
        <f t="shared" si="108"/>
        <v>3.1330264824045333</v>
      </c>
      <c r="U209" s="42">
        <f t="shared" si="108"/>
        <v>40.158680076530658</v>
      </c>
      <c r="V209" s="42">
        <f t="shared" si="108"/>
        <v>16.035298772787463</v>
      </c>
      <c r="W209" s="42">
        <f t="shared" si="108"/>
        <v>0.94404758013834422</v>
      </c>
      <c r="X209" s="42">
        <f t="shared" si="108"/>
        <v>1.6626876891512614</v>
      </c>
      <c r="Y209" s="42">
        <f t="shared" si="108"/>
        <v>5.9022709812386989</v>
      </c>
      <c r="AB209" s="42">
        <f t="shared" si="39"/>
        <v>0.24945589165117149</v>
      </c>
      <c r="AC209" s="42">
        <f t="shared" ref="AC209:AK209" si="109">AC105/$I$176/2220*$E$175*60*24</f>
        <v>6.2809294930151065</v>
      </c>
      <c r="AD209" s="42">
        <f t="shared" si="109"/>
        <v>2.0581629148542766</v>
      </c>
      <c r="AE209" s="42">
        <f t="shared" si="109"/>
        <v>3.1167524311019212</v>
      </c>
      <c r="AF209" s="42">
        <f t="shared" si="109"/>
        <v>3.640717899872139</v>
      </c>
      <c r="AG209" s="42">
        <f t="shared" si="109"/>
        <v>68.140598614347084</v>
      </c>
      <c r="AH209" s="42">
        <f t="shared" si="109"/>
        <v>20.635578482345931</v>
      </c>
      <c r="AI209" s="42">
        <f t="shared" si="109"/>
        <v>1.6845528476465159</v>
      </c>
      <c r="AJ209" s="42">
        <f t="shared" si="109"/>
        <v>2.3066748268835795</v>
      </c>
      <c r="AK209" s="42">
        <f t="shared" si="109"/>
        <v>25.362608474608386</v>
      </c>
    </row>
    <row r="210" spans="3:37">
      <c r="C210" s="42">
        <f t="shared" si="34"/>
        <v>4.25</v>
      </c>
      <c r="D210" s="42">
        <f t="shared" si="35"/>
        <v>0.18693177462832675</v>
      </c>
      <c r="E210" s="42">
        <f t="shared" ref="E210:M210" si="110">E106/$I$176/2220*$E$175*60*24</f>
        <v>4.0512883332390315</v>
      </c>
      <c r="F210" s="42">
        <f t="shared" si="110"/>
        <v>1.5740226788490572</v>
      </c>
      <c r="G210" s="42">
        <f t="shared" si="110"/>
        <v>1.587839996541186</v>
      </c>
      <c r="H210" s="42">
        <f t="shared" si="110"/>
        <v>3.3238585937550829</v>
      </c>
      <c r="I210" s="42">
        <f t="shared" si="110"/>
        <v>54.389732922939338</v>
      </c>
      <c r="J210" s="42">
        <f t="shared" si="110"/>
        <v>17.846201136140149</v>
      </c>
      <c r="K210" s="42">
        <f t="shared" si="110"/>
        <v>1.1873945124867618</v>
      </c>
      <c r="L210" s="42">
        <f t="shared" si="110"/>
        <v>1.990096105555244</v>
      </c>
      <c r="M210" s="42">
        <f t="shared" si="110"/>
        <v>13.834973647189837</v>
      </c>
      <c r="P210" s="42">
        <f t="shared" si="37"/>
        <v>0.16109637560222531</v>
      </c>
      <c r="Q210" s="42">
        <f t="shared" ref="Q210:Y210" si="111">Q106/$I$176/2220*$E$175*60*24</f>
        <v>2.7281439475936469</v>
      </c>
      <c r="R210" s="42">
        <f t="shared" si="111"/>
        <v>1.4355657832803783</v>
      </c>
      <c r="S210" s="42">
        <f t="shared" si="111"/>
        <v>1.1937003693089472</v>
      </c>
      <c r="T210" s="42">
        <f t="shared" si="111"/>
        <v>3.0678825680627151</v>
      </c>
      <c r="U210" s="42">
        <f t="shared" si="111"/>
        <v>40.441912577396252</v>
      </c>
      <c r="V210" s="42">
        <f t="shared" si="111"/>
        <v>15.710092506168996</v>
      </c>
      <c r="W210" s="42">
        <f t="shared" si="111"/>
        <v>0.91986396665779635</v>
      </c>
      <c r="X210" s="42">
        <f t="shared" si="111"/>
        <v>1.6417716987508315</v>
      </c>
      <c r="Y210" s="42">
        <f t="shared" si="111"/>
        <v>5.5670948739686263</v>
      </c>
      <c r="AB210" s="42">
        <f t="shared" si="39"/>
        <v>0.2127671736544281</v>
      </c>
      <c r="AC210" s="42">
        <f t="shared" ref="AC210:AK210" si="112">AC106/$I$176/2220*$E$175*60*24</f>
        <v>5.3744327188844263</v>
      </c>
      <c r="AD210" s="42">
        <f t="shared" si="112"/>
        <v>1.9760356185970349</v>
      </c>
      <c r="AE210" s="42">
        <f t="shared" si="112"/>
        <v>2.7117087050278066</v>
      </c>
      <c r="AF210" s="42">
        <f t="shared" si="112"/>
        <v>3.4641705922792978</v>
      </c>
      <c r="AG210" s="42">
        <f t="shared" si="112"/>
        <v>68.337553268482012</v>
      </c>
      <c r="AH210" s="42">
        <f t="shared" si="112"/>
        <v>19.982309766111342</v>
      </c>
      <c r="AI210" s="42">
        <f t="shared" si="112"/>
        <v>1.5942669545380164</v>
      </c>
      <c r="AJ210" s="42">
        <f t="shared" si="112"/>
        <v>2.253972854187416</v>
      </c>
      <c r="AK210" s="42">
        <f t="shared" si="112"/>
        <v>22.102852420411011</v>
      </c>
    </row>
    <row r="211" spans="3:37">
      <c r="C211" s="42">
        <f t="shared" si="34"/>
        <v>4.5</v>
      </c>
      <c r="D211" s="42">
        <f t="shared" si="35"/>
        <v>0.15789166128945961</v>
      </c>
      <c r="E211" s="42">
        <f t="shared" ref="E211:M211" si="113">E107/$I$176/2220*$E$175*60*24</f>
        <v>3.3431016384882546</v>
      </c>
      <c r="F211" s="42">
        <f t="shared" si="113"/>
        <v>1.4973627571410626</v>
      </c>
      <c r="G211" s="42">
        <f t="shared" si="113"/>
        <v>1.4262139018220688</v>
      </c>
      <c r="H211" s="42">
        <f t="shared" si="113"/>
        <v>3.2132581448238096</v>
      </c>
      <c r="I211" s="42">
        <f t="shared" si="113"/>
        <v>54.597814023439255</v>
      </c>
      <c r="J211" s="42">
        <f t="shared" si="113"/>
        <v>17.388302701103935</v>
      </c>
      <c r="K211" s="42">
        <f t="shared" si="113"/>
        <v>1.1472827960388514</v>
      </c>
      <c r="L211" s="42">
        <f t="shared" si="113"/>
        <v>1.9484700491977924</v>
      </c>
      <c r="M211" s="42">
        <f t="shared" si="113"/>
        <v>12.140299653749089</v>
      </c>
      <c r="P211" s="42">
        <f t="shared" si="37"/>
        <v>0.135412559797979</v>
      </c>
      <c r="Q211" s="42">
        <f t="shared" ref="Q211:Y211" si="114">Q107/$I$176/2220*$E$175*60*24</f>
        <v>2.1621162348542291</v>
      </c>
      <c r="R211" s="42">
        <f t="shared" si="114"/>
        <v>1.305405036008255</v>
      </c>
      <c r="S211" s="42">
        <f t="shared" si="114"/>
        <v>1.0914255184624029</v>
      </c>
      <c r="T211" s="42">
        <f t="shared" si="114"/>
        <v>3.0052316106165957</v>
      </c>
      <c r="U211" s="42">
        <f t="shared" si="114"/>
        <v>40.687380744812913</v>
      </c>
      <c r="V211" s="42">
        <f t="shared" si="114"/>
        <v>15.405717957696931</v>
      </c>
      <c r="W211" s="42">
        <f t="shared" si="114"/>
        <v>0.89890483497465312</v>
      </c>
      <c r="X211" s="42">
        <f t="shared" si="114"/>
        <v>1.6228971644423993</v>
      </c>
      <c r="Y211" s="42">
        <f t="shared" si="114"/>
        <v>5.2455650824890974</v>
      </c>
      <c r="AB211" s="42">
        <f t="shared" si="39"/>
        <v>0.18037076278094022</v>
      </c>
      <c r="AC211" s="42">
        <f t="shared" ref="AC211:AK211" si="115">AC107/$I$176/2220*$E$175*60*24</f>
        <v>4.5240870421222716</v>
      </c>
      <c r="AD211" s="42">
        <f t="shared" si="115"/>
        <v>1.9007975856872257</v>
      </c>
      <c r="AE211" s="42">
        <f t="shared" si="115"/>
        <v>2.3383703494709263</v>
      </c>
      <c r="AF211" s="42">
        <f t="shared" si="115"/>
        <v>3.306305054390497</v>
      </c>
      <c r="AG211" s="42">
        <f t="shared" si="115"/>
        <v>68.508247302065982</v>
      </c>
      <c r="AH211" s="42">
        <f t="shared" si="115"/>
        <v>19.370887444510942</v>
      </c>
      <c r="AI211" s="42">
        <f t="shared" si="115"/>
        <v>1.5069783847013623</v>
      </c>
      <c r="AJ211" s="42">
        <f t="shared" si="115"/>
        <v>2.2021899963743365</v>
      </c>
      <c r="AK211" s="42">
        <f t="shared" si="115"/>
        <v>19.035034225009081</v>
      </c>
    </row>
    <row r="212" spans="3:37">
      <c r="C212" s="42">
        <f t="shared" si="34"/>
        <v>4.75</v>
      </c>
      <c r="D212" s="42">
        <f t="shared" si="35"/>
        <v>0.13256892259364036</v>
      </c>
      <c r="E212" s="42">
        <f t="shared" ref="E212:M212" si="116">E108/$I$176/2220*$E$175*60*24</f>
        <v>2.6965806692999719</v>
      </c>
      <c r="F212" s="42">
        <f t="shared" si="116"/>
        <v>1.430070986839969</v>
      </c>
      <c r="G212" s="42">
        <f t="shared" si="116"/>
        <v>1.2894533601366673</v>
      </c>
      <c r="H212" s="42">
        <f t="shared" si="116"/>
        <v>3.1101151730588192</v>
      </c>
      <c r="I212" s="42">
        <f t="shared" si="116"/>
        <v>54.773882646939363</v>
      </c>
      <c r="J212" s="42">
        <f t="shared" si="116"/>
        <v>16.97218967458814</v>
      </c>
      <c r="K212" s="42">
        <f t="shared" si="116"/>
        <v>1.1107164592643408</v>
      </c>
      <c r="L212" s="42">
        <f t="shared" si="116"/>
        <v>1.9084836408024337</v>
      </c>
      <c r="M212" s="42">
        <f t="shared" si="116"/>
        <v>10.584967555963747</v>
      </c>
      <c r="P212" s="42">
        <f t="shared" si="37"/>
        <v>0.11297740067403017</v>
      </c>
      <c r="Q212" s="42">
        <f t="shared" ref="Q212:Y212" si="117">Q108/$I$176/2220*$E$175*60*24</f>
        <v>1.6441971111530673</v>
      </c>
      <c r="R212" s="42">
        <f t="shared" si="117"/>
        <v>1.1888338055268637</v>
      </c>
      <c r="S212" s="42">
        <f t="shared" si="117"/>
        <v>1.0048852600537872</v>
      </c>
      <c r="T212" s="42">
        <f t="shared" si="117"/>
        <v>2.9439764430356843</v>
      </c>
      <c r="U212" s="42">
        <f t="shared" si="117"/>
        <v>40.89508457878064</v>
      </c>
      <c r="V212" s="42">
        <f t="shared" si="117"/>
        <v>15.129119033420009</v>
      </c>
      <c r="W212" s="42">
        <f t="shared" si="117"/>
        <v>0.88117018508891787</v>
      </c>
      <c r="X212" s="42">
        <f t="shared" si="117"/>
        <v>1.606170772308698</v>
      </c>
      <c r="Y212" s="42">
        <f t="shared" si="117"/>
        <v>4.9436787023098852</v>
      </c>
      <c r="AB212" s="42">
        <f t="shared" si="39"/>
        <v>0.15216044451324978</v>
      </c>
      <c r="AC212" s="42">
        <f t="shared" ref="AC212:AK212" si="118">AC108/$I$176/2220*$E$175*60*24</f>
        <v>3.7489642274468835</v>
      </c>
      <c r="AD212" s="42">
        <f t="shared" si="118"/>
        <v>1.8317293400346546</v>
      </c>
      <c r="AE212" s="42">
        <f t="shared" si="118"/>
        <v>2.003610793768047</v>
      </c>
      <c r="AF212" s="42">
        <f t="shared" si="118"/>
        <v>3.1662606397141038</v>
      </c>
      <c r="AG212" s="42">
        <f t="shared" si="118"/>
        <v>68.652680715098114</v>
      </c>
      <c r="AH212" s="42">
        <f t="shared" si="118"/>
        <v>18.815260315756234</v>
      </c>
      <c r="AI212" s="42">
        <f t="shared" si="118"/>
        <v>1.4242019891326723</v>
      </c>
      <c r="AJ212" s="42">
        <f t="shared" si="118"/>
        <v>2.1520874104649113</v>
      </c>
      <c r="AK212" s="42">
        <f t="shared" si="118"/>
        <v>16.226256409617651</v>
      </c>
    </row>
    <row r="213" spans="3:37">
      <c r="C213" s="42">
        <f t="shared" si="34"/>
        <v>5</v>
      </c>
      <c r="D213" s="42">
        <f t="shared" si="35"/>
        <v>0.11086368458539328</v>
      </c>
      <c r="E213" s="42">
        <f t="shared" ref="E213:M213" si="119">E109/$I$176/2220*$E$175*60*24</f>
        <v>2.1274733710559155</v>
      </c>
      <c r="F213" s="42">
        <f t="shared" si="119"/>
        <v>1.3718244955042205</v>
      </c>
      <c r="G213" s="42">
        <f t="shared" si="119"/>
        <v>1.177558371484974</v>
      </c>
      <c r="H213" s="42">
        <f t="shared" si="119"/>
        <v>3.013157456330064</v>
      </c>
      <c r="I213" s="42">
        <f t="shared" si="119"/>
        <v>54.917938793439731</v>
      </c>
      <c r="J213" s="42">
        <f t="shared" si="119"/>
        <v>16.608308408722834</v>
      </c>
      <c r="K213" s="42">
        <f t="shared" si="119"/>
        <v>1.0778348683319297</v>
      </c>
      <c r="L213" s="42">
        <f t="shared" si="119"/>
        <v>1.8707886143096721</v>
      </c>
      <c r="M213" s="42">
        <f t="shared" si="119"/>
        <v>9.205527162196244</v>
      </c>
      <c r="P213" s="42">
        <f t="shared" si="37"/>
        <v>9.3697364836884456E-2</v>
      </c>
      <c r="Q213" s="42">
        <f t="shared" ref="Q213:Y213" si="120">Q109/$I$176/2220*$E$175*60*24</f>
        <v>1.1868107025353669</v>
      </c>
      <c r="R213" s="42">
        <f t="shared" si="120"/>
        <v>1.0881976369651214</v>
      </c>
      <c r="S213" s="42">
        <f t="shared" si="120"/>
        <v>0.93407959408310315</v>
      </c>
      <c r="T213" s="42">
        <f t="shared" si="120"/>
        <v>2.883019898289489</v>
      </c>
      <c r="U213" s="42">
        <f t="shared" si="120"/>
        <v>41.06502407930023</v>
      </c>
      <c r="V213" s="42">
        <f t="shared" si="120"/>
        <v>14.887239639387102</v>
      </c>
      <c r="W213" s="42">
        <f t="shared" si="120"/>
        <v>0.86666001700058692</v>
      </c>
      <c r="X213" s="42">
        <f t="shared" si="120"/>
        <v>1.5916992084324564</v>
      </c>
      <c r="Y213" s="42">
        <f t="shared" si="120"/>
        <v>4.6674328289406084</v>
      </c>
      <c r="AB213" s="42">
        <f t="shared" si="39"/>
        <v>0.12803000433390174</v>
      </c>
      <c r="AC213" s="42">
        <f t="shared" ref="AC213:AK213" si="121">AC109/$I$176/2220*$E$175*60*24</f>
        <v>3.068136039576467</v>
      </c>
      <c r="AD213" s="42">
        <f t="shared" si="121"/>
        <v>1.7681114055491303</v>
      </c>
      <c r="AE213" s="42">
        <f t="shared" si="121"/>
        <v>1.7143034672559563</v>
      </c>
      <c r="AF213" s="42">
        <f t="shared" si="121"/>
        <v>3.0431767017584788</v>
      </c>
      <c r="AG213" s="42">
        <f t="shared" si="121"/>
        <v>68.770853507579261</v>
      </c>
      <c r="AH213" s="42">
        <f t="shared" si="121"/>
        <v>18.3293771780586</v>
      </c>
      <c r="AI213" s="42">
        <f t="shared" si="121"/>
        <v>1.3474526188280718</v>
      </c>
      <c r="AJ213" s="42">
        <f t="shared" si="121"/>
        <v>2.1044262534797036</v>
      </c>
      <c r="AK213" s="42">
        <f t="shared" si="121"/>
        <v>13.743621495451833</v>
      </c>
    </row>
    <row r="214" spans="3:37">
      <c r="C214" s="42">
        <f t="shared" si="34"/>
        <v>5.25</v>
      </c>
      <c r="D214" s="42">
        <f t="shared" si="35"/>
        <v>9.2676073309242574E-2</v>
      </c>
      <c r="E214" s="42">
        <f t="shared" ref="E214:M214" si="122">E110/$I$176/2220*$E$175*60*24</f>
        <v>1.6515276891377986</v>
      </c>
      <c r="F214" s="42">
        <f t="shared" si="122"/>
        <v>1.3223004106922447</v>
      </c>
      <c r="G214" s="42">
        <f t="shared" si="122"/>
        <v>1.0905289358669885</v>
      </c>
      <c r="H214" s="42">
        <f t="shared" si="122"/>
        <v>2.9211127725074979</v>
      </c>
      <c r="I214" s="42">
        <f t="shared" si="122"/>
        <v>55.029982462939927</v>
      </c>
      <c r="J214" s="42">
        <f t="shared" si="122"/>
        <v>16.307105255638199</v>
      </c>
      <c r="K214" s="42">
        <f t="shared" si="122"/>
        <v>1.0487773894103147</v>
      </c>
      <c r="L214" s="42">
        <f t="shared" si="122"/>
        <v>1.8360367036600036</v>
      </c>
      <c r="M214" s="42">
        <f t="shared" si="122"/>
        <v>8.0385282808089258</v>
      </c>
      <c r="P214" s="42">
        <f t="shared" si="37"/>
        <v>7.747891889304738E-2</v>
      </c>
      <c r="Q214" s="42">
        <f t="shared" ref="Q214:Y214" si="123">Q110/$I$176/2220*$E$175*60*24</f>
        <v>0.80238113504634012</v>
      </c>
      <c r="R214" s="42">
        <f t="shared" si="123"/>
        <v>1.0058420754519435</v>
      </c>
      <c r="S214" s="42">
        <f t="shared" si="123"/>
        <v>0.87900852055034706</v>
      </c>
      <c r="T214" s="42">
        <f t="shared" si="123"/>
        <v>2.8212648093475186</v>
      </c>
      <c r="U214" s="42">
        <f t="shared" si="123"/>
        <v>41.197199246370488</v>
      </c>
      <c r="V214" s="42">
        <f t="shared" si="123"/>
        <v>14.687023681646913</v>
      </c>
      <c r="W214" s="42">
        <f t="shared" si="123"/>
        <v>0.85537433070966407</v>
      </c>
      <c r="X214" s="42">
        <f t="shared" si="123"/>
        <v>1.5795891588964011</v>
      </c>
      <c r="Y214" s="42">
        <f t="shared" si="123"/>
        <v>4.4228245578910794</v>
      </c>
      <c r="AB214" s="42">
        <f t="shared" si="39"/>
        <v>0.10787322772543817</v>
      </c>
      <c r="AC214" s="42">
        <f t="shared" ref="AC214:AK214" si="124">AC110/$I$176/2220*$E$175*60*24</f>
        <v>2.5006742432292537</v>
      </c>
      <c r="AD214" s="42">
        <f t="shared" si="124"/>
        <v>1.7092243061404555</v>
      </c>
      <c r="AE214" s="42">
        <f t="shared" si="124"/>
        <v>1.4773217992714203</v>
      </c>
      <c r="AF214" s="42">
        <f t="shared" si="124"/>
        <v>2.9361925940319846</v>
      </c>
      <c r="AG214" s="42">
        <f t="shared" si="124"/>
        <v>68.862765679508968</v>
      </c>
      <c r="AH214" s="42">
        <f t="shared" si="124"/>
        <v>17.927186829629484</v>
      </c>
      <c r="AI214" s="42">
        <f t="shared" si="124"/>
        <v>1.2782451247836883</v>
      </c>
      <c r="AJ214" s="42">
        <f t="shared" si="124"/>
        <v>2.0599676824392898</v>
      </c>
      <c r="AK214" s="42">
        <f t="shared" si="124"/>
        <v>11.654232003726731</v>
      </c>
    </row>
    <row r="215" spans="3:37">
      <c r="C215" s="42">
        <f t="shared" si="34"/>
        <v>5.5</v>
      </c>
      <c r="D215" s="42">
        <f t="shared" si="35"/>
        <v>7.7906214809713714E-2</v>
      </c>
      <c r="E215" s="42">
        <f t="shared" ref="E215:M215" si="125">E111/$I$176/2220*$E$175*60*24</f>
        <v>1.284491568927334</v>
      </c>
      <c r="F215" s="42">
        <f t="shared" si="125"/>
        <v>1.2811758599624772</v>
      </c>
      <c r="G215" s="42">
        <f t="shared" si="125"/>
        <v>1.0283650532827184</v>
      </c>
      <c r="H215" s="42">
        <f t="shared" si="125"/>
        <v>2.832708899461085</v>
      </c>
      <c r="I215" s="42">
        <f t="shared" si="125"/>
        <v>55.11001365543995</v>
      </c>
      <c r="J215" s="42">
        <f t="shared" si="125"/>
        <v>16.07902656746424</v>
      </c>
      <c r="K215" s="42">
        <f t="shared" si="125"/>
        <v>1.0236833886681953</v>
      </c>
      <c r="L215" s="42">
        <f t="shared" si="125"/>
        <v>1.8048796427939342</v>
      </c>
      <c r="M215" s="42">
        <f t="shared" si="125"/>
        <v>7.1205207201641851</v>
      </c>
      <c r="P215" s="42">
        <f t="shared" si="37"/>
        <v>6.4228529449024671E-2</v>
      </c>
      <c r="Q215" s="42">
        <f t="shared" ref="Q215:Y215" si="126">Q111/$I$176/2220*$E$175*60*24</f>
        <v>0.50333253473118356</v>
      </c>
      <c r="R215" s="42">
        <f t="shared" si="126"/>
        <v>0.94411266611625089</v>
      </c>
      <c r="S215" s="42">
        <f t="shared" si="126"/>
        <v>0.83967203945551927</v>
      </c>
      <c r="T215" s="42">
        <f t="shared" si="126"/>
        <v>2.7576140091792913</v>
      </c>
      <c r="U215" s="42">
        <f t="shared" si="126"/>
        <v>41.291610079992225</v>
      </c>
      <c r="V215" s="42">
        <f t="shared" si="126"/>
        <v>14.535415066248266</v>
      </c>
      <c r="W215" s="42">
        <f t="shared" si="126"/>
        <v>0.84731312621614963</v>
      </c>
      <c r="X215" s="42">
        <f t="shared" si="126"/>
        <v>1.569947309783271</v>
      </c>
      <c r="Y215" s="42">
        <f t="shared" si="126"/>
        <v>4.2158509846709551</v>
      </c>
      <c r="AB215" s="42">
        <f t="shared" si="39"/>
        <v>9.1583900170402355E-2</v>
      </c>
      <c r="AC215" s="42">
        <f t="shared" ref="AC215:AK215" si="127">AC111/$I$176/2220*$E$175*60*24</f>
        <v>2.0656506031234803</v>
      </c>
      <c r="AD215" s="42">
        <f t="shared" si="127"/>
        <v>1.6543485657184402</v>
      </c>
      <c r="AE215" s="42">
        <f t="shared" si="127"/>
        <v>1.2995392191512212</v>
      </c>
      <c r="AF215" s="42">
        <f t="shared" si="127"/>
        <v>2.8444476700429928</v>
      </c>
      <c r="AG215" s="42">
        <f t="shared" si="127"/>
        <v>68.928417230887291</v>
      </c>
      <c r="AH215" s="42">
        <f t="shared" si="127"/>
        <v>17.622638068680253</v>
      </c>
      <c r="AI215" s="42">
        <f t="shared" si="127"/>
        <v>1.2180943579956471</v>
      </c>
      <c r="AJ215" s="42">
        <f t="shared" si="127"/>
        <v>2.0194728543642384</v>
      </c>
      <c r="AK215" s="42">
        <f t="shared" si="127"/>
        <v>10.025190455657418</v>
      </c>
    </row>
    <row r="216" spans="3:37">
      <c r="C216" s="42">
        <f t="shared" si="34"/>
        <v>5.75</v>
      </c>
      <c r="D216" s="42">
        <f t="shared" si="35"/>
        <v>6.6454235131330558E-2</v>
      </c>
      <c r="E216" s="42">
        <f t="shared" ref="E216:M216" si="128">E112/$I$176/2220*$E$175*60*24</f>
        <v>1.0421129558062379</v>
      </c>
      <c r="F216" s="42">
        <f t="shared" si="128"/>
        <v>1.2481279708733501</v>
      </c>
      <c r="G216" s="42">
        <f t="shared" si="128"/>
        <v>0.99106672373215265</v>
      </c>
      <c r="H216" s="42">
        <f t="shared" si="128"/>
        <v>2.7466736150607725</v>
      </c>
      <c r="I216" s="42">
        <f t="shared" si="128"/>
        <v>55.158032370939814</v>
      </c>
      <c r="J216" s="42">
        <f t="shared" si="128"/>
        <v>15.93451869633115</v>
      </c>
      <c r="K216" s="42">
        <f t="shared" si="128"/>
        <v>1.0026922322742597</v>
      </c>
      <c r="L216" s="42">
        <f t="shared" si="128"/>
        <v>1.7779691656519621</v>
      </c>
      <c r="M216" s="42">
        <f t="shared" si="128"/>
        <v>6.488054288624495</v>
      </c>
      <c r="P216" s="42">
        <f t="shared" si="37"/>
        <v>5.3852663111321544E-2</v>
      </c>
      <c r="Q216" s="42">
        <f t="shared" ref="Q216:Y216" si="129">Q112/$I$176/2220*$E$175*60*24</f>
        <v>0.30208902763511092</v>
      </c>
      <c r="R216" s="42">
        <f t="shared" si="129"/>
        <v>0.90535495408695921</v>
      </c>
      <c r="S216" s="42">
        <f t="shared" si="129"/>
        <v>0.81607015079862699</v>
      </c>
      <c r="T216" s="42">
        <f t="shared" si="129"/>
        <v>2.6909703307543094</v>
      </c>
      <c r="U216" s="42">
        <f t="shared" si="129"/>
        <v>41.348256580165412</v>
      </c>
      <c r="V216" s="42">
        <f t="shared" si="129"/>
        <v>14.439357699239958</v>
      </c>
      <c r="W216" s="42">
        <f t="shared" si="129"/>
        <v>0.84247640352003939</v>
      </c>
      <c r="X216" s="42">
        <f t="shared" si="129"/>
        <v>1.5628803471757891</v>
      </c>
      <c r="Y216" s="42">
        <f t="shared" si="129"/>
        <v>4.0525092047899323</v>
      </c>
      <c r="AB216" s="42">
        <f t="shared" si="39"/>
        <v>7.9055807151338781E-2</v>
      </c>
      <c r="AC216" s="42">
        <f t="shared" ref="AC216:AK216" si="130">AC112/$I$176/2220*$E$175*60*24</f>
        <v>1.7821368839773699</v>
      </c>
      <c r="AD216" s="42">
        <f t="shared" si="130"/>
        <v>1.6027647081928926</v>
      </c>
      <c r="AE216" s="42">
        <f t="shared" si="130"/>
        <v>1.1878291562321308</v>
      </c>
      <c r="AF216" s="42">
        <f t="shared" si="130"/>
        <v>2.7670812832998668</v>
      </c>
      <c r="AG216" s="42">
        <f t="shared" si="130"/>
        <v>68.967808161714203</v>
      </c>
      <c r="AH216" s="42">
        <f t="shared" si="130"/>
        <v>17.429679693422337</v>
      </c>
      <c r="AI216" s="42">
        <f t="shared" si="130"/>
        <v>1.1685151694600711</v>
      </c>
      <c r="AJ216" s="42">
        <f t="shared" si="130"/>
        <v>1.9837029262751169</v>
      </c>
      <c r="AK216" s="42">
        <f t="shared" si="130"/>
        <v>8.9235993724590603</v>
      </c>
    </row>
    <row r="217" spans="3:37">
      <c r="C217" s="42">
        <f t="shared" si="34"/>
        <v>6</v>
      </c>
      <c r="D217" s="42">
        <f t="shared" si="35"/>
        <v>5.8220260318616976E-2</v>
      </c>
      <c r="E217" s="42">
        <f t="shared" ref="E217:M217" si="131">E113/$I$176/2220*$E$175*60*24</f>
        <v>0.9401397951562338</v>
      </c>
      <c r="F217" s="42">
        <f t="shared" si="131"/>
        <v>1.2228338709833027</v>
      </c>
      <c r="G217" s="42">
        <f t="shared" si="131"/>
        <v>0.97863394721529473</v>
      </c>
      <c r="H217" s="42">
        <f t="shared" si="131"/>
        <v>2.6617346971765228</v>
      </c>
      <c r="I217" s="42">
        <f t="shared" si="131"/>
        <v>55.174038609439897</v>
      </c>
      <c r="J217" s="42">
        <f t="shared" si="131"/>
        <v>15.884027994368992</v>
      </c>
      <c r="K217" s="42">
        <f t="shared" si="131"/>
        <v>0.98594328639720796</v>
      </c>
      <c r="L217" s="42">
        <f t="shared" si="131"/>
        <v>1.7559570061745899</v>
      </c>
      <c r="M217" s="42">
        <f t="shared" si="131"/>
        <v>6.1776787945522047</v>
      </c>
      <c r="P217" s="42">
        <f t="shared" si="37"/>
        <v>4.6257786486444429E-2</v>
      </c>
      <c r="Q217" s="42">
        <f t="shared" ref="Q217:Y217" si="132">Q113/$I$176/2220*$E$175*60*24</f>
        <v>0.21107473980331637</v>
      </c>
      <c r="R217" s="42">
        <f t="shared" si="132"/>
        <v>0.89191448449299315</v>
      </c>
      <c r="S217" s="42">
        <f t="shared" si="132"/>
        <v>0.80820285457965912</v>
      </c>
      <c r="T217" s="42">
        <f t="shared" si="132"/>
        <v>2.6202366070420799</v>
      </c>
      <c r="U217" s="42">
        <f t="shared" si="132"/>
        <v>41.36713874688968</v>
      </c>
      <c r="V217" s="42">
        <f t="shared" si="132"/>
        <v>14.405795486670799</v>
      </c>
      <c r="W217" s="42">
        <f t="shared" si="132"/>
        <v>0.84086416262133712</v>
      </c>
      <c r="X217" s="42">
        <f t="shared" si="132"/>
        <v>1.5584949571566853</v>
      </c>
      <c r="Y217" s="42">
        <f t="shared" si="132"/>
        <v>3.9387963137577464</v>
      </c>
      <c r="AB217" s="42">
        <f t="shared" si="39"/>
        <v>7.0182734150789905E-2</v>
      </c>
      <c r="AC217" s="42">
        <f t="shared" ref="AC217:AK217" si="133">AC113/$I$176/2220*$E$175*60*24</f>
        <v>1.6692048505091484</v>
      </c>
      <c r="AD217" s="42">
        <f t="shared" si="133"/>
        <v>1.5537532574736159</v>
      </c>
      <c r="AE217" s="42">
        <f t="shared" si="133"/>
        <v>1.1490650398509303</v>
      </c>
      <c r="AF217" s="42">
        <f t="shared" si="133"/>
        <v>2.7032327873109692</v>
      </c>
      <c r="AG217" s="42">
        <f t="shared" si="133"/>
        <v>68.980938471990086</v>
      </c>
      <c r="AH217" s="42">
        <f t="shared" si="133"/>
        <v>17.362260502067151</v>
      </c>
      <c r="AI217" s="42">
        <f t="shared" si="133"/>
        <v>1.1310224101730826</v>
      </c>
      <c r="AJ217" s="42">
        <f t="shared" si="133"/>
        <v>1.9534190551924944</v>
      </c>
      <c r="AK217" s="42">
        <f t="shared" si="133"/>
        <v>8.4165612753467052</v>
      </c>
    </row>
    <row r="218" spans="3:37">
      <c r="C218" s="42">
        <f t="shared" si="34"/>
        <v>6.25</v>
      </c>
      <c r="D218" s="42">
        <f t="shared" ref="D218:D237" si="134">D114/$I$176/2220*$E$175*60*24</f>
        <v>5.1770067360821112E-2</v>
      </c>
      <c r="E218" s="42">
        <f t="shared" ref="E218:M218" si="135">E114/$I$176/2220*$E$175*60*24</f>
        <v>0.91444746084673423</v>
      </c>
      <c r="F218" s="42">
        <f t="shared" si="135"/>
        <v>1.2019816924655355</v>
      </c>
      <c r="G218" s="42">
        <f t="shared" si="135"/>
        <v>0.97913364614534226</v>
      </c>
      <c r="H218" s="42">
        <f t="shared" si="135"/>
        <v>2.5795703512778836</v>
      </c>
      <c r="I218" s="42">
        <f t="shared" si="135"/>
        <v>55.133648113923371</v>
      </c>
      <c r="J218" s="42">
        <f t="shared" si="135"/>
        <v>15.886112339059721</v>
      </c>
      <c r="K218" s="42">
        <f t="shared" si="135"/>
        <v>0.9718175694565756</v>
      </c>
      <c r="L218" s="42">
        <f t="shared" si="135"/>
        <v>1.7372138295105652</v>
      </c>
      <c r="M218" s="42">
        <f t="shared" si="135"/>
        <v>6.0448178747891657</v>
      </c>
      <c r="P218" s="42">
        <f t="shared" ref="P218:P237" si="136">P114/$I$176/2220*$E$175*60*24</f>
        <v>4.0217088156594763E-2</v>
      </c>
      <c r="Q218" s="42">
        <f t="shared" ref="Q218:Y218" si="137">Q114/$I$176/2220*$E$175*60*24</f>
        <v>0.18030888391617128</v>
      </c>
      <c r="R218" s="42">
        <f t="shared" si="137"/>
        <v>0.89206809117437036</v>
      </c>
      <c r="S218" s="42">
        <f t="shared" si="137"/>
        <v>0.80839157182688048</v>
      </c>
      <c r="T218" s="42">
        <f t="shared" si="137"/>
        <v>2.5481557556188381</v>
      </c>
      <c r="U218" s="42">
        <f t="shared" si="137"/>
        <v>41.324019053537185</v>
      </c>
      <c r="V218" s="42">
        <f t="shared" si="137"/>
        <v>14.406898981646151</v>
      </c>
      <c r="W218" s="42">
        <f t="shared" si="137"/>
        <v>0.84091984461735558</v>
      </c>
      <c r="X218" s="42">
        <f t="shared" si="137"/>
        <v>1.5555799480123969</v>
      </c>
      <c r="Y218" s="42">
        <f t="shared" si="137"/>
        <v>3.8546125056981428</v>
      </c>
      <c r="AB218" s="42">
        <f t="shared" ref="AB218:AB237" si="138">AB114/$I$176/2220*$E$175*60*24</f>
        <v>6.3323046565047447E-2</v>
      </c>
      <c r="AC218" s="42">
        <f t="shared" ref="AC218:AK218" si="139">AC114/$I$176/2220*$E$175*60*24</f>
        <v>1.6485860377772963</v>
      </c>
      <c r="AD218" s="42">
        <f t="shared" si="139"/>
        <v>1.5072870933153149</v>
      </c>
      <c r="AE218" s="42">
        <f t="shared" si="139"/>
        <v>1.1498757204638039</v>
      </c>
      <c r="AF218" s="42">
        <f t="shared" si="139"/>
        <v>2.6476493680595437</v>
      </c>
      <c r="AG218" s="42">
        <f t="shared" si="139"/>
        <v>68.943277174309969</v>
      </c>
      <c r="AH218" s="42">
        <f t="shared" si="139"/>
        <v>17.365325696473299</v>
      </c>
      <c r="AI218" s="42">
        <f t="shared" si="139"/>
        <v>1.1010448344152666</v>
      </c>
      <c r="AJ218" s="42">
        <f t="shared" si="139"/>
        <v>1.9267183485649499</v>
      </c>
      <c r="AK218" s="42">
        <f t="shared" si="139"/>
        <v>8.2350232438802387</v>
      </c>
    </row>
    <row r="219" spans="3:37">
      <c r="C219" s="42">
        <f t="shared" si="34"/>
        <v>6.5</v>
      </c>
      <c r="D219" s="42">
        <f t="shared" si="134"/>
        <v>4.5736015884173115E-2</v>
      </c>
      <c r="E219" s="42">
        <f t="shared" ref="E219:M219" si="140">E115/$I$176/2220*$E$175*60*24</f>
        <v>0.89041269649268884</v>
      </c>
      <c r="F219" s="42">
        <f t="shared" si="140"/>
        <v>1.1824748157876217</v>
      </c>
      <c r="G219" s="42">
        <f t="shared" si="140"/>
        <v>0.98063274293548042</v>
      </c>
      <c r="H219" s="42">
        <f t="shared" si="140"/>
        <v>2.5027069309210876</v>
      </c>
      <c r="I219" s="42">
        <f t="shared" si="140"/>
        <v>55.014703500161374</v>
      </c>
      <c r="J219" s="42">
        <f t="shared" si="140"/>
        <v>15.892365373131909</v>
      </c>
      <c r="K219" s="42">
        <f t="shared" si="140"/>
        <v>0.95860318909275399</v>
      </c>
      <c r="L219" s="42">
        <f t="shared" si="140"/>
        <v>1.7196758115149662</v>
      </c>
      <c r="M219" s="42">
        <f t="shared" si="140"/>
        <v>5.9205286272689204</v>
      </c>
      <c r="P219" s="42">
        <f t="shared" si="136"/>
        <v>3.4566112299638574E-2</v>
      </c>
      <c r="Q219" s="42">
        <f t="shared" ref="Q219:Y219" si="141">Q115/$I$176/2220*$E$175*60*24</f>
        <v>0.15152792195722942</v>
      </c>
      <c r="R219" s="42">
        <f t="shared" si="141"/>
        <v>0.89252891121850997</v>
      </c>
      <c r="S219" s="42">
        <f t="shared" si="141"/>
        <v>0.80895772356854478</v>
      </c>
      <c r="T219" s="42">
        <f t="shared" si="141"/>
        <v>2.4782021387477937</v>
      </c>
      <c r="U219" s="42">
        <f t="shared" si="141"/>
        <v>41.196873446231095</v>
      </c>
      <c r="V219" s="42">
        <f t="shared" si="141"/>
        <v>14.41020946657212</v>
      </c>
      <c r="W219" s="42">
        <f t="shared" si="141"/>
        <v>0.84108689060540653</v>
      </c>
      <c r="X219" s="42">
        <f t="shared" si="141"/>
        <v>1.5528530039741899</v>
      </c>
      <c r="Y219" s="42">
        <f t="shared" si="141"/>
        <v>3.775859911061743</v>
      </c>
      <c r="AB219" s="42">
        <f t="shared" si="138"/>
        <v>5.69059194687076E-2</v>
      </c>
      <c r="AC219" s="42">
        <f t="shared" ref="AC219:AK219" si="142">AC115/$I$176/2220*$E$175*60*24</f>
        <v>1.6292974710281478</v>
      </c>
      <c r="AD219" s="42">
        <f t="shared" si="142"/>
        <v>1.4638187461994832</v>
      </c>
      <c r="AE219" s="42">
        <f t="shared" si="142"/>
        <v>1.152307762302416</v>
      </c>
      <c r="AF219" s="42">
        <f t="shared" si="142"/>
        <v>2.5956519758566019</v>
      </c>
      <c r="AG219" s="42">
        <f t="shared" si="142"/>
        <v>68.83253355409127</v>
      </c>
      <c r="AH219" s="42">
        <f t="shared" si="142"/>
        <v>17.374521279691738</v>
      </c>
      <c r="AI219" s="42">
        <f t="shared" si="142"/>
        <v>1.0730012958031114</v>
      </c>
      <c r="AJ219" s="42">
        <f t="shared" si="142"/>
        <v>1.9011904758273439</v>
      </c>
      <c r="AK219" s="42">
        <f t="shared" si="142"/>
        <v>8.0651973434760844</v>
      </c>
    </row>
    <row r="220" spans="3:37">
      <c r="C220" s="42">
        <f t="shared" si="34"/>
        <v>6.75</v>
      </c>
      <c r="D220" s="42">
        <f t="shared" si="134"/>
        <v>4.0118105888673344E-2</v>
      </c>
      <c r="E220" s="42">
        <f t="shared" ref="E220:M220" si="143">E116/$I$176/2220*$E$175*60*24</f>
        <v>0.86803550209409441</v>
      </c>
      <c r="F220" s="42">
        <f t="shared" si="143"/>
        <v>1.1643132409495651</v>
      </c>
      <c r="G220" s="42">
        <f t="shared" si="143"/>
        <v>0.98313123758570531</v>
      </c>
      <c r="H220" s="42">
        <f t="shared" si="143"/>
        <v>2.4311444361061425</v>
      </c>
      <c r="I220" s="42">
        <f t="shared" si="143"/>
        <v>54.820545077333648</v>
      </c>
      <c r="J220" s="42">
        <f t="shared" si="143"/>
        <v>15.902787096585593</v>
      </c>
      <c r="K220" s="42">
        <f t="shared" si="143"/>
        <v>0.94630014530575046</v>
      </c>
      <c r="L220" s="42">
        <f t="shared" si="143"/>
        <v>1.7033429521877914</v>
      </c>
      <c r="M220" s="42">
        <f t="shared" si="143"/>
        <v>5.804811051991428</v>
      </c>
      <c r="P220" s="42">
        <f t="shared" si="136"/>
        <v>2.9304858915575979E-2</v>
      </c>
      <c r="Q220" s="42">
        <f t="shared" ref="Q220:Y220" si="144">Q116/$I$176/2220*$E$175*60*24</f>
        <v>0.1247318539264904</v>
      </c>
      <c r="R220" s="42">
        <f t="shared" si="144"/>
        <v>0.89329694462540843</v>
      </c>
      <c r="S220" s="42">
        <f t="shared" si="144"/>
        <v>0.80990130980464747</v>
      </c>
      <c r="T220" s="42">
        <f t="shared" si="144"/>
        <v>2.4103757564289525</v>
      </c>
      <c r="U220" s="42">
        <f t="shared" si="144"/>
        <v>40.989022134098583</v>
      </c>
      <c r="V220" s="42">
        <f t="shared" si="144"/>
        <v>14.41572694144879</v>
      </c>
      <c r="W220" s="42">
        <f t="shared" si="144"/>
        <v>0.84136530058549397</v>
      </c>
      <c r="X220" s="42">
        <f t="shared" si="144"/>
        <v>1.550314125042064</v>
      </c>
      <c r="Y220" s="42">
        <f t="shared" si="144"/>
        <v>3.7025385298485451</v>
      </c>
      <c r="AB220" s="42">
        <f t="shared" si="138"/>
        <v>5.093135286177071E-2</v>
      </c>
      <c r="AC220" s="42">
        <f t="shared" ref="AC220:AK220" si="145">AC116/$I$176/2220*$E$175*60*24</f>
        <v>1.6113391502616989</v>
      </c>
      <c r="AD220" s="42">
        <f t="shared" si="145"/>
        <v>1.4233482161261244</v>
      </c>
      <c r="AE220" s="42">
        <f t="shared" si="145"/>
        <v>1.1563611653667669</v>
      </c>
      <c r="AF220" s="42">
        <f t="shared" si="145"/>
        <v>2.5472406107021399</v>
      </c>
      <c r="AG220" s="42">
        <f t="shared" si="145"/>
        <v>68.652068020568336</v>
      </c>
      <c r="AH220" s="42">
        <f t="shared" si="145"/>
        <v>17.389847251722436</v>
      </c>
      <c r="AI220" s="42">
        <f t="shared" si="145"/>
        <v>1.0468917943366256</v>
      </c>
      <c r="AJ220" s="42">
        <f t="shared" si="145"/>
        <v>1.8768354369796767</v>
      </c>
      <c r="AK220" s="42">
        <f t="shared" si="145"/>
        <v>7.9070835741343135</v>
      </c>
    </row>
    <row r="221" spans="3:37">
      <c r="C221" s="42">
        <f t="shared" si="34"/>
        <v>7</v>
      </c>
      <c r="D221" s="42">
        <f t="shared" si="134"/>
        <v>3.4916337374321753E-2</v>
      </c>
      <c r="E221" s="42">
        <f t="shared" ref="E221:M221" si="146">E117/$I$176/2220*$E$175*60*24</f>
        <v>0.84731587765095018</v>
      </c>
      <c r="F221" s="42">
        <f t="shared" si="146"/>
        <v>1.1474969679513658</v>
      </c>
      <c r="G221" s="42">
        <f t="shared" si="146"/>
        <v>0.98662913009602493</v>
      </c>
      <c r="H221" s="42">
        <f t="shared" si="146"/>
        <v>2.3648828668330437</v>
      </c>
      <c r="I221" s="42">
        <f t="shared" si="146"/>
        <v>54.554513154620381</v>
      </c>
      <c r="J221" s="42">
        <f t="shared" si="146"/>
        <v>15.917377509420776</v>
      </c>
      <c r="K221" s="42">
        <f t="shared" si="146"/>
        <v>0.93490843809556079</v>
      </c>
      <c r="L221" s="42">
        <f t="shared" si="146"/>
        <v>1.6882152515290452</v>
      </c>
      <c r="M221" s="42">
        <f t="shared" si="146"/>
        <v>5.6976651489567294</v>
      </c>
      <c r="P221" s="42">
        <f t="shared" si="136"/>
        <v>2.4433328004406896E-2</v>
      </c>
      <c r="Q221" s="42">
        <f t="shared" ref="Q221:Y221" si="147">Q117/$I$176/2220*$E$175*60*24</f>
        <v>9.9920679823954278E-2</v>
      </c>
      <c r="R221" s="42">
        <f t="shared" si="147"/>
        <v>0.89437219139506507</v>
      </c>
      <c r="S221" s="42">
        <f t="shared" si="147"/>
        <v>0.81122233053519333</v>
      </c>
      <c r="T221" s="42">
        <f t="shared" si="147"/>
        <v>2.3446766086623132</v>
      </c>
      <c r="U221" s="42">
        <f t="shared" si="147"/>
        <v>40.703785326266789</v>
      </c>
      <c r="V221" s="42">
        <f t="shared" si="147"/>
        <v>14.423451406276122</v>
      </c>
      <c r="W221" s="42">
        <f t="shared" si="147"/>
        <v>0.84175507455761833</v>
      </c>
      <c r="X221" s="42">
        <f t="shared" si="147"/>
        <v>1.5479633112160247</v>
      </c>
      <c r="Y221" s="42">
        <f t="shared" si="147"/>
        <v>3.6346483620585492</v>
      </c>
      <c r="AB221" s="42">
        <f t="shared" si="138"/>
        <v>4.5399346744236818E-2</v>
      </c>
      <c r="AC221" s="42">
        <f t="shared" ref="AC221:AK221" si="148">AC117/$I$176/2220*$E$175*60*24</f>
        <v>1.594711075477949</v>
      </c>
      <c r="AD221" s="42">
        <f t="shared" si="148"/>
        <v>1.3858755030952343</v>
      </c>
      <c r="AE221" s="42">
        <f t="shared" si="148"/>
        <v>1.1620359296568605</v>
      </c>
      <c r="AF221" s="42">
        <f t="shared" si="148"/>
        <v>2.5024152725961537</v>
      </c>
      <c r="AG221" s="42">
        <f t="shared" si="148"/>
        <v>68.405240982973964</v>
      </c>
      <c r="AH221" s="42">
        <f t="shared" si="148"/>
        <v>17.41130361256543</v>
      </c>
      <c r="AI221" s="42">
        <f t="shared" si="148"/>
        <v>1.0227163300158044</v>
      </c>
      <c r="AJ221" s="42">
        <f t="shared" si="148"/>
        <v>1.8536532320219521</v>
      </c>
      <c r="AK221" s="42">
        <f t="shared" si="148"/>
        <v>7.7606819358548895</v>
      </c>
    </row>
    <row r="222" spans="3:37">
      <c r="C222" s="42">
        <f t="shared" si="34"/>
        <v>7.25</v>
      </c>
      <c r="D222" s="42">
        <f t="shared" si="134"/>
        <v>3.0130710341118253E-2</v>
      </c>
      <c r="E222" s="42">
        <f t="shared" ref="E222:M222" si="149">E118/$I$176/2220*$E$175*60*24</f>
        <v>0.82825382316326013</v>
      </c>
      <c r="F222" s="42">
        <f t="shared" si="149"/>
        <v>1.1320259967930197</v>
      </c>
      <c r="G222" s="42">
        <f t="shared" si="149"/>
        <v>0.9911264204664394</v>
      </c>
      <c r="H222" s="42">
        <f t="shared" si="149"/>
        <v>2.3039222231017917</v>
      </c>
      <c r="I222" s="42">
        <f t="shared" si="149"/>
        <v>54.219948041202493</v>
      </c>
      <c r="J222" s="42">
        <f t="shared" si="149"/>
        <v>15.936136611637419</v>
      </c>
      <c r="K222" s="42">
        <f t="shared" si="149"/>
        <v>0.92442806746218553</v>
      </c>
      <c r="L222" s="42">
        <f t="shared" si="149"/>
        <v>1.6742927095387201</v>
      </c>
      <c r="M222" s="42">
        <f t="shared" si="149"/>
        <v>5.5990909181647845</v>
      </c>
      <c r="P222" s="42">
        <f t="shared" si="136"/>
        <v>1.9951519566131365E-2</v>
      </c>
      <c r="Q222" s="42">
        <f t="shared" ref="Q222:Y222" si="150">Q118/$I$176/2220*$E$175*60*24</f>
        <v>7.7094399649620948E-2</v>
      </c>
      <c r="R222" s="42">
        <f t="shared" si="150"/>
        <v>0.89575465152748035</v>
      </c>
      <c r="S222" s="42">
        <f t="shared" si="150"/>
        <v>0.8129207857601819</v>
      </c>
      <c r="T222" s="42">
        <f t="shared" si="150"/>
        <v>2.2811046954478722</v>
      </c>
      <c r="U222" s="42">
        <f t="shared" si="150"/>
        <v>40.344483231862874</v>
      </c>
      <c r="V222" s="42">
        <f t="shared" si="150"/>
        <v>14.433382861054151</v>
      </c>
      <c r="W222" s="42">
        <f t="shared" si="150"/>
        <v>0.84225621252177918</v>
      </c>
      <c r="X222" s="42">
        <f t="shared" si="150"/>
        <v>1.5458005624960656</v>
      </c>
      <c r="Y222" s="42">
        <f t="shared" si="150"/>
        <v>3.5721894076917486</v>
      </c>
      <c r="AB222" s="42">
        <f t="shared" si="138"/>
        <v>4.0309901116105093E-2</v>
      </c>
      <c r="AC222" s="42">
        <f t="shared" ref="AC222:AK222" si="151">AC118/$I$176/2220*$E$175*60*24</f>
        <v>1.579413246676898</v>
      </c>
      <c r="AD222" s="42">
        <f t="shared" si="151"/>
        <v>1.3514006071068174</v>
      </c>
      <c r="AE222" s="42">
        <f t="shared" si="151"/>
        <v>1.1693320551726929</v>
      </c>
      <c r="AF222" s="42">
        <f t="shared" si="151"/>
        <v>2.4611759615386477</v>
      </c>
      <c r="AG222" s="42">
        <f t="shared" si="151"/>
        <v>68.095412850542132</v>
      </c>
      <c r="AH222" s="42">
        <f t="shared" si="151"/>
        <v>17.438890362220679</v>
      </c>
      <c r="AI222" s="42">
        <f t="shared" si="151"/>
        <v>1.0004749028406486</v>
      </c>
      <c r="AJ222" s="42">
        <f t="shared" si="151"/>
        <v>1.8316438609541623</v>
      </c>
      <c r="AK222" s="42">
        <f t="shared" si="151"/>
        <v>7.6259924286378515</v>
      </c>
    </row>
    <row r="223" spans="3:37">
      <c r="C223" s="42">
        <f t="shared" si="34"/>
        <v>7.5</v>
      </c>
      <c r="D223" s="42">
        <f t="shared" si="134"/>
        <v>2.5761224789062884E-2</v>
      </c>
      <c r="E223" s="42">
        <f t="shared" ref="E223:M223" si="152">E119/$I$176/2220*$E$175*60*24</f>
        <v>0.81084933863102071</v>
      </c>
      <c r="F223" s="42">
        <f t="shared" si="152"/>
        <v>1.1179003274745349</v>
      </c>
      <c r="G223" s="42">
        <f t="shared" si="152"/>
        <v>0.99662310869694082</v>
      </c>
      <c r="H223" s="42">
        <f t="shared" si="152"/>
        <v>2.248262504912391</v>
      </c>
      <c r="I223" s="42">
        <f t="shared" si="152"/>
        <v>53.820190046259782</v>
      </c>
      <c r="J223" s="42">
        <f t="shared" si="152"/>
        <v>15.959064403235518</v>
      </c>
      <c r="K223" s="42">
        <f t="shared" si="152"/>
        <v>0.91485903340562835</v>
      </c>
      <c r="L223" s="42">
        <f t="shared" si="152"/>
        <v>1.6615753262168238</v>
      </c>
      <c r="M223" s="42">
        <f t="shared" si="152"/>
        <v>5.5090883596156326</v>
      </c>
      <c r="P223" s="42">
        <f t="shared" si="136"/>
        <v>1.5859433600749311E-2</v>
      </c>
      <c r="Q223" s="42">
        <f t="shared" ref="Q223:Y223" si="153">Q119/$I$176/2220*$E$175*60*24</f>
        <v>5.625301340349087E-2</v>
      </c>
      <c r="R223" s="42">
        <f t="shared" si="153"/>
        <v>0.89744432502265425</v>
      </c>
      <c r="S223" s="42">
        <f t="shared" si="153"/>
        <v>0.81499667547960919</v>
      </c>
      <c r="T223" s="42">
        <f t="shared" si="153"/>
        <v>2.2196600167856371</v>
      </c>
      <c r="U223" s="42">
        <f t="shared" si="153"/>
        <v>39.914436060013976</v>
      </c>
      <c r="V223" s="42">
        <f t="shared" si="153"/>
        <v>14.445521305782805</v>
      </c>
      <c r="W223" s="42">
        <f t="shared" si="153"/>
        <v>0.84286871447797274</v>
      </c>
      <c r="X223" s="42">
        <f t="shared" si="153"/>
        <v>1.5438258788821924</v>
      </c>
      <c r="Y223" s="42">
        <f t="shared" si="153"/>
        <v>3.51516166674815</v>
      </c>
      <c r="AB223" s="42">
        <f t="shared" si="138"/>
        <v>3.5663015977376408E-2</v>
      </c>
      <c r="AC223" s="42">
        <f t="shared" ref="AC223:AK223" si="154">AC119/$I$176/2220*$E$175*60*24</f>
        <v>1.5654456638585459</v>
      </c>
      <c r="AD223" s="42">
        <f t="shared" si="154"/>
        <v>1.3199235281608694</v>
      </c>
      <c r="AE223" s="42">
        <f t="shared" si="154"/>
        <v>1.1782495419142682</v>
      </c>
      <c r="AF223" s="42">
        <f t="shared" si="154"/>
        <v>2.4235226775296166</v>
      </c>
      <c r="AG223" s="42">
        <f t="shared" si="154"/>
        <v>67.725944032505993</v>
      </c>
      <c r="AH223" s="42">
        <f t="shared" si="154"/>
        <v>17.472607500688227</v>
      </c>
      <c r="AI223" s="42">
        <f t="shared" si="154"/>
        <v>0.98016751281115788</v>
      </c>
      <c r="AJ223" s="42">
        <f t="shared" si="154"/>
        <v>1.8108073237763151</v>
      </c>
      <c r="AK223" s="42">
        <f t="shared" si="154"/>
        <v>7.5030150524831178</v>
      </c>
    </row>
    <row r="224" spans="3:37">
      <c r="C224" s="42">
        <f t="shared" si="34"/>
        <v>7.75</v>
      </c>
      <c r="D224" s="42">
        <f t="shared" si="134"/>
        <v>2.1807880718155634E-2</v>
      </c>
      <c r="E224" s="42">
        <f t="shared" ref="E224:M224" si="155">E120/$I$176/2220*$E$175*60*24</f>
        <v>0.7951024240542317</v>
      </c>
      <c r="F224" s="42">
        <f t="shared" si="155"/>
        <v>1.1051199599958994</v>
      </c>
      <c r="G224" s="42">
        <f t="shared" si="155"/>
        <v>1.0031191947875326</v>
      </c>
      <c r="H224" s="42">
        <f t="shared" si="155"/>
        <v>2.1979037122648371</v>
      </c>
      <c r="I224" s="42">
        <f t="shared" si="155"/>
        <v>53.358579478973169</v>
      </c>
      <c r="J224" s="42">
        <f t="shared" si="155"/>
        <v>15.98616088421511</v>
      </c>
      <c r="K224" s="42">
        <f t="shared" si="155"/>
        <v>0.90620133592588159</v>
      </c>
      <c r="L224" s="42">
        <f t="shared" si="155"/>
        <v>1.6500631015633522</v>
      </c>
      <c r="M224" s="42">
        <f t="shared" si="155"/>
        <v>5.4276574733092744</v>
      </c>
      <c r="P224" s="42">
        <f t="shared" si="136"/>
        <v>1.2157070108260854E-2</v>
      </c>
      <c r="Q224" s="42">
        <f t="shared" ref="Q224:Y224" si="156">Q120/$I$176/2220*$E$175*60*24</f>
        <v>3.7396521085563211E-2</v>
      </c>
      <c r="R224" s="42">
        <f t="shared" si="156"/>
        <v>0.89944121188058634</v>
      </c>
      <c r="S224" s="42">
        <f t="shared" si="156"/>
        <v>0.81744999969347965</v>
      </c>
      <c r="T224" s="42">
        <f t="shared" si="156"/>
        <v>2.1603425726756007</v>
      </c>
      <c r="U224" s="42">
        <f t="shared" si="156"/>
        <v>39.416964019847256</v>
      </c>
      <c r="V224" s="42">
        <f t="shared" si="156"/>
        <v>14.459866740462157</v>
      </c>
      <c r="W224" s="42">
        <f t="shared" si="156"/>
        <v>0.84359258042620278</v>
      </c>
      <c r="X224" s="42">
        <f t="shared" si="156"/>
        <v>1.5420392603744009</v>
      </c>
      <c r="Y224" s="42">
        <f t="shared" si="156"/>
        <v>3.463565139227752</v>
      </c>
      <c r="AB224" s="42">
        <f t="shared" si="138"/>
        <v>3.1458691328050417E-2</v>
      </c>
      <c r="AC224" s="42">
        <f t="shared" ref="AC224:AK224" si="157">AC120/$I$176/2220*$E$175*60*24</f>
        <v>1.5528083270228978</v>
      </c>
      <c r="AD224" s="42">
        <f t="shared" si="157"/>
        <v>1.2914442662573942</v>
      </c>
      <c r="AE224" s="42">
        <f t="shared" si="157"/>
        <v>1.1887883898815861</v>
      </c>
      <c r="AF224" s="42">
        <f t="shared" si="157"/>
        <v>2.3894554205690701</v>
      </c>
      <c r="AG224" s="42">
        <f t="shared" si="157"/>
        <v>67.300194938099111</v>
      </c>
      <c r="AH224" s="42">
        <f t="shared" si="157"/>
        <v>17.512455027968066</v>
      </c>
      <c r="AI224" s="42">
        <f t="shared" si="157"/>
        <v>0.96179415992733586</v>
      </c>
      <c r="AJ224" s="42">
        <f t="shared" si="157"/>
        <v>1.7911436204884068</v>
      </c>
      <c r="AK224" s="42">
        <f t="shared" si="157"/>
        <v>7.3917498073907737</v>
      </c>
    </row>
    <row r="225" spans="3:37">
      <c r="C225" s="42">
        <f t="shared" si="34"/>
        <v>8</v>
      </c>
      <c r="D225" s="42">
        <f t="shared" si="134"/>
        <v>1.8270678128396521E-2</v>
      </c>
      <c r="E225" s="42">
        <f t="shared" ref="E225:M225" si="158">E121/$I$176/2220*$E$175*60*24</f>
        <v>0.781013079432893</v>
      </c>
      <c r="F225" s="42">
        <f t="shared" si="158"/>
        <v>1.0936848943571245</v>
      </c>
      <c r="G225" s="42">
        <f t="shared" si="158"/>
        <v>1.0106146787382158</v>
      </c>
      <c r="H225" s="42">
        <f t="shared" si="158"/>
        <v>2.1528458451591295</v>
      </c>
      <c r="I225" s="42">
        <f t="shared" si="158"/>
        <v>52.83845664852246</v>
      </c>
      <c r="J225" s="42">
        <f t="shared" si="158"/>
        <v>16.017426054576163</v>
      </c>
      <c r="K225" s="42">
        <f t="shared" si="158"/>
        <v>0.89845497502295291</v>
      </c>
      <c r="L225" s="42">
        <f t="shared" si="158"/>
        <v>1.6397560355783058</v>
      </c>
      <c r="M225" s="42">
        <f t="shared" si="158"/>
        <v>5.3547982592456709</v>
      </c>
      <c r="P225" s="42">
        <f t="shared" si="136"/>
        <v>8.8444290886658672E-3</v>
      </c>
      <c r="Q225" s="42">
        <f t="shared" ref="Q225:Y225" si="159">Q121/$I$176/2220*$E$175*60*24</f>
        <v>2.0524922695838631E-2</v>
      </c>
      <c r="R225" s="42">
        <f t="shared" si="159"/>
        <v>0.90174531210128128</v>
      </c>
      <c r="S225" s="42">
        <f t="shared" si="159"/>
        <v>0.8202807584017926</v>
      </c>
      <c r="T225" s="42">
        <f t="shared" si="159"/>
        <v>2.1031523631177622</v>
      </c>
      <c r="U225" s="42">
        <f t="shared" si="159"/>
        <v>38.855387320489697</v>
      </c>
      <c r="V225" s="42">
        <f t="shared" si="159"/>
        <v>14.476419165092166</v>
      </c>
      <c r="W225" s="42">
        <f t="shared" si="159"/>
        <v>0.84442781036646963</v>
      </c>
      <c r="X225" s="42">
        <f t="shared" si="159"/>
        <v>1.5404407069726949</v>
      </c>
      <c r="Y225" s="42">
        <f t="shared" si="159"/>
        <v>3.4173998251305524</v>
      </c>
      <c r="AB225" s="42">
        <f t="shared" si="138"/>
        <v>2.7696927168127172E-2</v>
      </c>
      <c r="AC225" s="42">
        <f t="shared" ref="AC225:AK225" si="160">AC121/$I$176/2220*$E$175*60*24</f>
        <v>1.5415012361699483</v>
      </c>
      <c r="AD225" s="42">
        <f t="shared" si="160"/>
        <v>1.2659628213963923</v>
      </c>
      <c r="AE225" s="42">
        <f t="shared" si="160"/>
        <v>1.2009485990746427</v>
      </c>
      <c r="AF225" s="42">
        <f t="shared" si="160"/>
        <v>2.3589741906570003</v>
      </c>
      <c r="AG225" s="42">
        <f t="shared" si="160"/>
        <v>66.821525976555051</v>
      </c>
      <c r="AH225" s="42">
        <f t="shared" si="160"/>
        <v>17.558432944060169</v>
      </c>
      <c r="AI225" s="42">
        <f t="shared" si="160"/>
        <v>0.94535484418917504</v>
      </c>
      <c r="AJ225" s="42">
        <f t="shared" si="160"/>
        <v>1.7726527510904408</v>
      </c>
      <c r="AK225" s="42">
        <f t="shared" si="160"/>
        <v>7.292196693360772</v>
      </c>
    </row>
    <row r="226" spans="3:37">
      <c r="C226" s="42">
        <f t="shared" si="34"/>
        <v>8.25</v>
      </c>
      <c r="D226" s="42">
        <f t="shared" si="134"/>
        <v>1.5149617019785533E-2</v>
      </c>
      <c r="E226" s="42">
        <f t="shared" ref="E226:M226" si="161">E122/$I$176/2220*$E$175*60*24</f>
        <v>0.76858130476700892</v>
      </c>
      <c r="F226" s="42">
        <f t="shared" si="161"/>
        <v>1.0835951305582034</v>
      </c>
      <c r="G226" s="42">
        <f t="shared" si="161"/>
        <v>1.019109560548993</v>
      </c>
      <c r="H226" s="42">
        <f t="shared" si="161"/>
        <v>2.1130889035952691</v>
      </c>
      <c r="I226" s="42">
        <f t="shared" si="161"/>
        <v>52.263161864088161</v>
      </c>
      <c r="J226" s="42">
        <f t="shared" si="161"/>
        <v>16.052859914318717</v>
      </c>
      <c r="K226" s="42">
        <f t="shared" si="161"/>
        <v>0.89161995069684208</v>
      </c>
      <c r="L226" s="42">
        <f t="shared" si="161"/>
        <v>1.6306541282616882</v>
      </c>
      <c r="M226" s="42">
        <f t="shared" si="161"/>
        <v>5.2905107174248194</v>
      </c>
      <c r="P226" s="42">
        <f t="shared" si="136"/>
        <v>5.921510541964433E-3</v>
      </c>
      <c r="Q226" s="42">
        <f t="shared" ref="Q226:Y226" si="162">Q122/$I$176/2220*$E$175*60*24</f>
        <v>5.6382182343169343E-3</v>
      </c>
      <c r="R226" s="42">
        <f t="shared" si="162"/>
        <v>0.90435662568473041</v>
      </c>
      <c r="S226" s="42">
        <f t="shared" si="162"/>
        <v>0.82348895160454827</v>
      </c>
      <c r="T226" s="42">
        <f t="shared" si="162"/>
        <v>2.04808938811213</v>
      </c>
      <c r="U226" s="42">
        <f t="shared" si="162"/>
        <v>38.233026171068595</v>
      </c>
      <c r="V226" s="42">
        <f t="shared" si="162"/>
        <v>14.495178579672837</v>
      </c>
      <c r="W226" s="42">
        <f t="shared" si="162"/>
        <v>0.8453744042987692</v>
      </c>
      <c r="X226" s="42">
        <f t="shared" si="162"/>
        <v>1.539030218677069</v>
      </c>
      <c r="Y226" s="42">
        <f t="shared" si="162"/>
        <v>3.3766657244565517</v>
      </c>
      <c r="AB226" s="42">
        <f t="shared" si="138"/>
        <v>2.4377723497606637E-2</v>
      </c>
      <c r="AC226" s="42">
        <f t="shared" ref="AC226:AK226" si="163">AC122/$I$176/2220*$E$175*60*24</f>
        <v>1.5315243912996985</v>
      </c>
      <c r="AD226" s="42">
        <f t="shared" si="163"/>
        <v>1.2434791935778589</v>
      </c>
      <c r="AE226" s="42">
        <f t="shared" si="163"/>
        <v>1.2147301694934418</v>
      </c>
      <c r="AF226" s="42">
        <f t="shared" si="163"/>
        <v>2.3320789877934089</v>
      </c>
      <c r="AG226" s="42">
        <f t="shared" si="163"/>
        <v>66.293297557107792</v>
      </c>
      <c r="AH226" s="42">
        <f t="shared" si="163"/>
        <v>17.610541248964601</v>
      </c>
      <c r="AI226" s="42">
        <f t="shared" si="163"/>
        <v>0.9308495655966833</v>
      </c>
      <c r="AJ226" s="42">
        <f t="shared" si="163"/>
        <v>1.7553347155824097</v>
      </c>
      <c r="AK226" s="42">
        <f t="shared" si="163"/>
        <v>7.2043557103931182</v>
      </c>
    </row>
    <row r="227" spans="3:37">
      <c r="C227" s="42">
        <f t="shared" si="34"/>
        <v>8.5</v>
      </c>
      <c r="D227" s="42">
        <f t="shared" si="134"/>
        <v>1.2444697392322679E-2</v>
      </c>
      <c r="E227" s="42">
        <f t="shared" ref="E227:M227" si="164">E123/$I$176/2220*$E$175*60*24</f>
        <v>0.75780710005657115</v>
      </c>
      <c r="F227" s="42">
        <f t="shared" si="164"/>
        <v>1.0748506685991397</v>
      </c>
      <c r="G227" s="42">
        <f t="shared" si="164"/>
        <v>1.0286038402198616</v>
      </c>
      <c r="H227" s="42">
        <f t="shared" si="164"/>
        <v>2.0786328875732591</v>
      </c>
      <c r="I227" s="42">
        <f t="shared" si="164"/>
        <v>51.636035434850477</v>
      </c>
      <c r="J227" s="42">
        <f t="shared" si="164"/>
        <v>16.092462463442729</v>
      </c>
      <c r="K227" s="42">
        <f t="shared" si="164"/>
        <v>0.88569626294754189</v>
      </c>
      <c r="L227" s="42">
        <f t="shared" si="164"/>
        <v>1.6227573796134958</v>
      </c>
      <c r="M227" s="42">
        <f t="shared" si="164"/>
        <v>5.2347948478468007</v>
      </c>
      <c r="P227" s="42">
        <f t="shared" si="136"/>
        <v>3.3883144681565122E-3</v>
      </c>
      <c r="Q227" s="42">
        <f t="shared" ref="Q227:Y227" si="165">Q123/$I$176/2220*$E$175*60*24</f>
        <v>0</v>
      </c>
      <c r="R227" s="42">
        <f t="shared" si="165"/>
        <v>0.90727515263094216</v>
      </c>
      <c r="S227" s="42">
        <f t="shared" si="165"/>
        <v>0.82707457930174277</v>
      </c>
      <c r="T227" s="42">
        <f t="shared" si="165"/>
        <v>1.9951536476586957</v>
      </c>
      <c r="U227" s="42">
        <f t="shared" si="165"/>
        <v>37.553200780711066</v>
      </c>
      <c r="V227" s="42">
        <f t="shared" si="165"/>
        <v>14.516144984204168</v>
      </c>
      <c r="W227" s="42">
        <f t="shared" si="165"/>
        <v>0.84643236222310503</v>
      </c>
      <c r="X227" s="42">
        <f t="shared" si="165"/>
        <v>1.537807795487526</v>
      </c>
      <c r="Y227" s="42">
        <f t="shared" si="165"/>
        <v>3.3413628372057529</v>
      </c>
      <c r="AB227" s="42">
        <f t="shared" si="138"/>
        <v>2.1501080316488879E-2</v>
      </c>
      <c r="AC227" s="42">
        <f t="shared" ref="AC227:AK227" si="166">AC123/$I$176/2220*$E$175*60*24</f>
        <v>1.5228777924121475</v>
      </c>
      <c r="AD227" s="42">
        <f t="shared" si="166"/>
        <v>1.2239933828017948</v>
      </c>
      <c r="AE227" s="42">
        <f t="shared" si="166"/>
        <v>1.2301331011379801</v>
      </c>
      <c r="AF227" s="42">
        <f t="shared" si="166"/>
        <v>2.3087698119782938</v>
      </c>
      <c r="AG227" s="42">
        <f t="shared" si="166"/>
        <v>65.718870088990101</v>
      </c>
      <c r="AH227" s="42">
        <f t="shared" si="166"/>
        <v>17.668779942681248</v>
      </c>
      <c r="AI227" s="42">
        <f t="shared" si="166"/>
        <v>0.91827832414985666</v>
      </c>
      <c r="AJ227" s="42">
        <f t="shared" si="166"/>
        <v>1.7391895139643205</v>
      </c>
      <c r="AK227" s="42">
        <f t="shared" si="166"/>
        <v>7.1282268584878095</v>
      </c>
    </row>
    <row r="228" spans="3:37">
      <c r="C228" s="42">
        <f t="shared" si="34"/>
        <v>8.75</v>
      </c>
      <c r="D228" s="42">
        <f t="shared" si="134"/>
        <v>1.0155919246007948E-2</v>
      </c>
      <c r="E228" s="42">
        <f t="shared" ref="E228:M228" si="167">E124/$I$176/2220*$E$175*60*24</f>
        <v>0.74869046530159189</v>
      </c>
      <c r="F228" s="42">
        <f t="shared" si="167"/>
        <v>1.0674515084799328</v>
      </c>
      <c r="G228" s="42">
        <f t="shared" si="167"/>
        <v>1.0390975177508206</v>
      </c>
      <c r="H228" s="42">
        <f t="shared" si="167"/>
        <v>2.049477797093096</v>
      </c>
      <c r="I228" s="42">
        <f t="shared" si="167"/>
        <v>50.960417669989937</v>
      </c>
      <c r="J228" s="42">
        <f t="shared" si="167"/>
        <v>16.1362337019482</v>
      </c>
      <c r="K228" s="42">
        <f t="shared" si="167"/>
        <v>0.88068391177505978</v>
      </c>
      <c r="L228" s="42">
        <f t="shared" si="167"/>
        <v>1.6160657896337234</v>
      </c>
      <c r="M228" s="42">
        <f t="shared" si="167"/>
        <v>5.1876506505114968</v>
      </c>
      <c r="P228" s="42">
        <f t="shared" si="136"/>
        <v>1.244840867242115E-3</v>
      </c>
      <c r="Q228" s="42">
        <f t="shared" ref="Q228:Y228" si="168">Q124/$I$176/2220*$E$175*60*24</f>
        <v>0</v>
      </c>
      <c r="R228" s="42">
        <f t="shared" si="168"/>
        <v>0.91050089293991254</v>
      </c>
      <c r="S228" s="42">
        <f t="shared" si="168"/>
        <v>0.83103764149338</v>
      </c>
      <c r="T228" s="42">
        <f t="shared" si="168"/>
        <v>1.9443451417574638</v>
      </c>
      <c r="U228" s="42">
        <f t="shared" si="168"/>
        <v>36.819231358544265</v>
      </c>
      <c r="V228" s="42">
        <f t="shared" si="168"/>
        <v>14.539318378686161</v>
      </c>
      <c r="W228" s="42">
        <f t="shared" si="168"/>
        <v>0.84760168413947778</v>
      </c>
      <c r="X228" s="42">
        <f t="shared" si="168"/>
        <v>1.5367734374040682</v>
      </c>
      <c r="Y228" s="42">
        <f t="shared" si="168"/>
        <v>3.3114911633781561</v>
      </c>
      <c r="AB228" s="42">
        <f t="shared" si="138"/>
        <v>1.9066997624773825E-2</v>
      </c>
      <c r="AC228" s="42">
        <f t="shared" ref="AC228:AK228" si="169">AC124/$I$176/2220*$E$175*60*24</f>
        <v>1.515561439507296</v>
      </c>
      <c r="AD228" s="42">
        <f t="shared" si="169"/>
        <v>1.2075053890682037</v>
      </c>
      <c r="AE228" s="42">
        <f t="shared" si="169"/>
        <v>1.2471573940082572</v>
      </c>
      <c r="AF228" s="42">
        <f t="shared" si="169"/>
        <v>2.2890466632116624</v>
      </c>
      <c r="AG228" s="42">
        <f t="shared" si="169"/>
        <v>65.101603981435517</v>
      </c>
      <c r="AH228" s="42">
        <f t="shared" si="169"/>
        <v>17.733149025210235</v>
      </c>
      <c r="AI228" s="42">
        <f t="shared" si="169"/>
        <v>0.90764111984869489</v>
      </c>
      <c r="AJ228" s="42">
        <f t="shared" si="169"/>
        <v>1.7242171462361708</v>
      </c>
      <c r="AK228" s="42">
        <f t="shared" si="169"/>
        <v>7.063810137644885</v>
      </c>
    </row>
    <row r="229" spans="3:37">
      <c r="C229" s="42">
        <f t="shared" si="34"/>
        <v>9</v>
      </c>
      <c r="D229" s="42">
        <f t="shared" si="134"/>
        <v>8.2832825808413866E-3</v>
      </c>
      <c r="E229" s="42">
        <f t="shared" ref="E229:M229" si="170">E125/$I$176/2220*$E$175*60*24</f>
        <v>0.74123140050205905</v>
      </c>
      <c r="F229" s="42">
        <f t="shared" si="170"/>
        <v>1.0613976502005795</v>
      </c>
      <c r="G229" s="42">
        <f t="shared" si="170"/>
        <v>1.0505905931418704</v>
      </c>
      <c r="H229" s="42">
        <f t="shared" si="170"/>
        <v>2.0256236321547791</v>
      </c>
      <c r="I229" s="42">
        <f t="shared" si="170"/>
        <v>50.239648878686708</v>
      </c>
      <c r="J229" s="42">
        <f t="shared" si="170"/>
        <v>16.184173629835165</v>
      </c>
      <c r="K229" s="42">
        <f t="shared" si="170"/>
        <v>0.87658289717939197</v>
      </c>
      <c r="L229" s="42">
        <f t="shared" si="170"/>
        <v>1.61057935832238</v>
      </c>
      <c r="M229" s="42">
        <f t="shared" si="170"/>
        <v>5.1490781254190257</v>
      </c>
      <c r="P229" s="42">
        <f t="shared" si="136"/>
        <v>0</v>
      </c>
      <c r="Q229" s="42">
        <f t="shared" ref="Q229:Y229" si="171">Q125/$I$176/2220*$E$175*60*24</f>
        <v>0</v>
      </c>
      <c r="R229" s="42">
        <f t="shared" si="171"/>
        <v>0.91403384661164133</v>
      </c>
      <c r="S229" s="42">
        <f t="shared" si="171"/>
        <v>0.83537813817946038</v>
      </c>
      <c r="T229" s="42">
        <f t="shared" si="171"/>
        <v>1.8956638704084305</v>
      </c>
      <c r="U229" s="42">
        <f t="shared" si="171"/>
        <v>36.034438113695288</v>
      </c>
      <c r="V229" s="42">
        <f t="shared" si="171"/>
        <v>14.564698763118852</v>
      </c>
      <c r="W229" s="42">
        <f t="shared" si="171"/>
        <v>0.84888237004788325</v>
      </c>
      <c r="X229" s="42">
        <f t="shared" si="171"/>
        <v>1.5359271444266955</v>
      </c>
      <c r="Y229" s="42">
        <f t="shared" si="171"/>
        <v>3.2870507029737555</v>
      </c>
      <c r="AB229" s="42">
        <f t="shared" si="138"/>
        <v>1.707547542246152E-2</v>
      </c>
      <c r="AC229" s="42">
        <f t="shared" ref="AC229:AK229" si="172">AC125/$I$176/2220*$E$175*60*24</f>
        <v>1.5095753325851475</v>
      </c>
      <c r="AD229" s="42">
        <f t="shared" si="172"/>
        <v>1.1940152123770851</v>
      </c>
      <c r="AE229" s="42">
        <f t="shared" si="172"/>
        <v>1.2658030481042806</v>
      </c>
      <c r="AF229" s="42">
        <f t="shared" si="172"/>
        <v>2.2729095414935072</v>
      </c>
      <c r="AG229" s="42">
        <f t="shared" si="172"/>
        <v>64.444859643678058</v>
      </c>
      <c r="AH229" s="42">
        <f t="shared" si="172"/>
        <v>17.803648496551475</v>
      </c>
      <c r="AI229" s="42">
        <f t="shared" si="172"/>
        <v>0.89893795269319809</v>
      </c>
      <c r="AJ229" s="42">
        <f t="shared" si="172"/>
        <v>1.7104176123979595</v>
      </c>
      <c r="AK229" s="42">
        <f t="shared" si="172"/>
        <v>7.0111055478642692</v>
      </c>
    </row>
    <row r="230" spans="3:37">
      <c r="C230" s="42">
        <f t="shared" si="34"/>
        <v>9.25</v>
      </c>
      <c r="D230" s="42">
        <f t="shared" si="134"/>
        <v>6.8267873968229191E-3</v>
      </c>
      <c r="E230" s="42">
        <f t="shared" ref="E230:M230" si="173">E126/$I$176/2220*$E$175*60*24</f>
        <v>0.7354299056579765</v>
      </c>
      <c r="F230" s="42">
        <f t="shared" si="173"/>
        <v>1.0566890937610827</v>
      </c>
      <c r="G230" s="42">
        <f t="shared" si="173"/>
        <v>1.0630830663930113</v>
      </c>
      <c r="H230" s="42">
        <f t="shared" si="173"/>
        <v>2.0070703927583136</v>
      </c>
      <c r="I230" s="42">
        <f t="shared" si="173"/>
        <v>49.477069370120944</v>
      </c>
      <c r="J230" s="42">
        <f t="shared" si="173"/>
        <v>16.236282247103588</v>
      </c>
      <c r="K230" s="42">
        <f t="shared" si="173"/>
        <v>0.87339321916053814</v>
      </c>
      <c r="L230" s="42">
        <f t="shared" si="173"/>
        <v>1.6062980856794662</v>
      </c>
      <c r="M230" s="42">
        <f t="shared" si="173"/>
        <v>5.1190772725693101</v>
      </c>
      <c r="P230" s="42">
        <f t="shared" si="136"/>
        <v>0</v>
      </c>
      <c r="Q230" s="42">
        <f t="shared" ref="Q230:Y230" si="174">Q126/$I$176/2220*$E$175*60*24</f>
        <v>0</v>
      </c>
      <c r="R230" s="42">
        <f t="shared" si="174"/>
        <v>0.91787401364612842</v>
      </c>
      <c r="S230" s="42">
        <f t="shared" si="174"/>
        <v>0.84009606935997905</v>
      </c>
      <c r="T230" s="42">
        <f t="shared" si="174"/>
        <v>1.8491098336116025</v>
      </c>
      <c r="U230" s="42">
        <f t="shared" si="174"/>
        <v>35.202141255291295</v>
      </c>
      <c r="V230" s="42">
        <f t="shared" si="174"/>
        <v>14.592286137502169</v>
      </c>
      <c r="W230" s="42">
        <f t="shared" si="174"/>
        <v>0.85027441994832498</v>
      </c>
      <c r="X230" s="42">
        <f t="shared" si="174"/>
        <v>1.5352689165554048</v>
      </c>
      <c r="Y230" s="42">
        <f t="shared" si="174"/>
        <v>3.268041455992555</v>
      </c>
      <c r="AB230" s="42">
        <f t="shared" si="138"/>
        <v>1.5526513709551958E-2</v>
      </c>
      <c r="AC230" s="42">
        <f t="shared" ref="AC230:AK230" si="175">AC126/$I$176/2220*$E$175*60*24</f>
        <v>1.5049194716456986</v>
      </c>
      <c r="AD230" s="42">
        <f t="shared" si="175"/>
        <v>1.1835228527284358</v>
      </c>
      <c r="AE230" s="42">
        <f t="shared" si="175"/>
        <v>1.2860700634260394</v>
      </c>
      <c r="AF230" s="42">
        <f t="shared" si="175"/>
        <v>2.2603584468238314</v>
      </c>
      <c r="AG230" s="42">
        <f t="shared" si="175"/>
        <v>63.751997484950863</v>
      </c>
      <c r="AH230" s="42">
        <f t="shared" si="175"/>
        <v>17.880278356705009</v>
      </c>
      <c r="AI230" s="42">
        <f t="shared" si="175"/>
        <v>0.89216882268337039</v>
      </c>
      <c r="AJ230" s="42">
        <f t="shared" si="175"/>
        <v>1.6977909124496866</v>
      </c>
      <c r="AK230" s="42">
        <f t="shared" si="175"/>
        <v>6.9701130891460377</v>
      </c>
    </row>
    <row r="231" spans="3:37">
      <c r="C231" s="42">
        <f t="shared" si="34"/>
        <v>9.5</v>
      </c>
      <c r="D231" s="42">
        <f t="shared" si="134"/>
        <v>5.7864336939525748E-3</v>
      </c>
      <c r="E231" s="42">
        <f t="shared" ref="E231:M231" si="176">E127/$I$176/2220*$E$175*60*24</f>
        <v>0.73128598076934836</v>
      </c>
      <c r="F231" s="42">
        <f t="shared" si="176"/>
        <v>1.053325839161444</v>
      </c>
      <c r="G231" s="42">
        <f t="shared" si="176"/>
        <v>1.0765749375042426</v>
      </c>
      <c r="H231" s="42">
        <f t="shared" si="176"/>
        <v>1.9938180789036943</v>
      </c>
      <c r="I231" s="42">
        <f t="shared" si="176"/>
        <v>48.676019453473621</v>
      </c>
      <c r="J231" s="42">
        <f t="shared" si="176"/>
        <v>16.29255955375351</v>
      </c>
      <c r="K231" s="42">
        <f t="shared" si="176"/>
        <v>0.87111487771849883</v>
      </c>
      <c r="L231" s="42">
        <f t="shared" si="176"/>
        <v>1.6032219717049727</v>
      </c>
      <c r="M231" s="42">
        <f t="shared" si="176"/>
        <v>5.0976480919623457</v>
      </c>
      <c r="P231" s="42">
        <f t="shared" si="136"/>
        <v>0</v>
      </c>
      <c r="Q231" s="42">
        <f t="shared" ref="Q231:Y231" si="177">Q127/$I$176/2220*$E$175*60*24</f>
        <v>0</v>
      </c>
      <c r="R231" s="42">
        <f t="shared" si="177"/>
        <v>0.92202139404337424</v>
      </c>
      <c r="S231" s="42">
        <f t="shared" si="177"/>
        <v>0.84519143503494099</v>
      </c>
      <c r="T231" s="42">
        <f t="shared" si="177"/>
        <v>1.8046830313669737</v>
      </c>
      <c r="U231" s="42">
        <f t="shared" si="177"/>
        <v>34.325660992459461</v>
      </c>
      <c r="V231" s="42">
        <f t="shared" si="177"/>
        <v>14.62208050183618</v>
      </c>
      <c r="W231" s="42">
        <f t="shared" si="177"/>
        <v>0.85177783384080363</v>
      </c>
      <c r="X231" s="42">
        <f t="shared" si="177"/>
        <v>1.5347987537901948</v>
      </c>
      <c r="Y231" s="42">
        <f t="shared" si="177"/>
        <v>3.254463422434557</v>
      </c>
      <c r="AB231" s="42">
        <f t="shared" si="138"/>
        <v>1.4420112486045099E-2</v>
      </c>
      <c r="AC231" s="42">
        <f t="shared" ref="AC231:AK231" si="178">AC127/$I$176/2220*$E$175*60*24</f>
        <v>1.5015938566889484</v>
      </c>
      <c r="AD231" s="42">
        <f t="shared" si="178"/>
        <v>1.1760283101222597</v>
      </c>
      <c r="AE231" s="42">
        <f t="shared" si="178"/>
        <v>1.3079584399735442</v>
      </c>
      <c r="AF231" s="42">
        <f t="shared" si="178"/>
        <v>2.2513933792026322</v>
      </c>
      <c r="AG231" s="42">
        <f t="shared" si="178"/>
        <v>63.026377914487867</v>
      </c>
      <c r="AH231" s="42">
        <f t="shared" si="178"/>
        <v>17.963038605670796</v>
      </c>
      <c r="AI231" s="42">
        <f t="shared" si="178"/>
        <v>0.88733372981920389</v>
      </c>
      <c r="AJ231" s="42">
        <f t="shared" si="178"/>
        <v>1.6863370463913527</v>
      </c>
      <c r="AK231" s="42">
        <f t="shared" si="178"/>
        <v>6.9408327614901557</v>
      </c>
    </row>
    <row r="232" spans="3:37">
      <c r="C232" s="42">
        <f t="shared" si="34"/>
        <v>9.75</v>
      </c>
      <c r="D232" s="42">
        <f t="shared" si="134"/>
        <v>5.1622214722304022E-3</v>
      </c>
      <c r="E232" s="42">
        <f t="shared" ref="E232:M232" si="179">E128/$I$176/2220*$E$175*60*24</f>
        <v>0.72879962583617075</v>
      </c>
      <c r="F232" s="42">
        <f t="shared" si="179"/>
        <v>1.0513078864016581</v>
      </c>
      <c r="G232" s="42">
        <f t="shared" si="179"/>
        <v>1.091066206475565</v>
      </c>
      <c r="H232" s="42">
        <f t="shared" si="179"/>
        <v>1.9858666905909224</v>
      </c>
      <c r="I232" s="42">
        <f t="shared" si="179"/>
        <v>47.839839437924475</v>
      </c>
      <c r="J232" s="42">
        <f t="shared" si="179"/>
        <v>16.353005549784889</v>
      </c>
      <c r="K232" s="42">
        <f t="shared" si="179"/>
        <v>0.86974787285327737</v>
      </c>
      <c r="L232" s="42">
        <f t="shared" si="179"/>
        <v>1.6013510163989075</v>
      </c>
      <c r="M232" s="42">
        <f t="shared" si="179"/>
        <v>5.0847905835981742</v>
      </c>
      <c r="P232" s="42">
        <f t="shared" si="136"/>
        <v>0</v>
      </c>
      <c r="Q232" s="42">
        <f t="shared" ref="Q232:Y232" si="180">Q128/$I$176/2220*$E$175*60*24</f>
        <v>0</v>
      </c>
      <c r="R232" s="42">
        <f t="shared" si="180"/>
        <v>0.92647598780338247</v>
      </c>
      <c r="S232" s="42">
        <f t="shared" si="180"/>
        <v>0.85066423520434564</v>
      </c>
      <c r="T232" s="42">
        <f t="shared" si="180"/>
        <v>1.7623834636745466</v>
      </c>
      <c r="U232" s="42">
        <f t="shared" si="180"/>
        <v>33.40831753432694</v>
      </c>
      <c r="V232" s="42">
        <f t="shared" si="180"/>
        <v>14.654081856120854</v>
      </c>
      <c r="W232" s="42">
        <f t="shared" si="180"/>
        <v>0.85339261172531489</v>
      </c>
      <c r="X232" s="42">
        <f t="shared" si="180"/>
        <v>1.5345166561310706</v>
      </c>
      <c r="Y232" s="42">
        <f t="shared" si="180"/>
        <v>3.2463166022997552</v>
      </c>
      <c r="AB232" s="42">
        <f t="shared" si="138"/>
        <v>1.3756271751940979E-2</v>
      </c>
      <c r="AC232" s="42">
        <f t="shared" ref="AC232:AK232" si="181">AC128/$I$176/2220*$E$175*60*24</f>
        <v>1.4995984877148973</v>
      </c>
      <c r="AD232" s="42">
        <f t="shared" si="181"/>
        <v>1.1715315845585517</v>
      </c>
      <c r="AE232" s="42">
        <f t="shared" si="181"/>
        <v>1.3314681777467881</v>
      </c>
      <c r="AF232" s="42">
        <f t="shared" si="181"/>
        <v>2.2460143386299167</v>
      </c>
      <c r="AG232" s="42">
        <f t="shared" si="181"/>
        <v>62.271361341521882</v>
      </c>
      <c r="AH232" s="42">
        <f t="shared" si="181"/>
        <v>18.051929243448882</v>
      </c>
      <c r="AI232" s="42">
        <f t="shared" si="181"/>
        <v>0.88443267410070647</v>
      </c>
      <c r="AJ232" s="42">
        <f t="shared" si="181"/>
        <v>1.6760560142229612</v>
      </c>
      <c r="AK232" s="42">
        <f t="shared" si="181"/>
        <v>6.9232645648966153</v>
      </c>
    </row>
    <row r="233" spans="3:37">
      <c r="C233" s="42">
        <f t="shared" si="34"/>
        <v>10</v>
      </c>
      <c r="D233" s="42">
        <f t="shared" si="134"/>
        <v>4.9541507316563172E-3</v>
      </c>
      <c r="E233" s="42">
        <f t="shared" ref="E233:M233" si="182">E129/$I$176/2220*$E$175*60*24</f>
        <v>0.72797084085844754</v>
      </c>
      <c r="F233" s="42">
        <f t="shared" si="182"/>
        <v>1.0506352354817294</v>
      </c>
      <c r="G233" s="42">
        <f t="shared" si="182"/>
        <v>1.1065568733069819</v>
      </c>
      <c r="H233" s="42">
        <f t="shared" si="182"/>
        <v>1.9832162278199976</v>
      </c>
      <c r="I233" s="42">
        <f t="shared" si="182"/>
        <v>46.9718696326537</v>
      </c>
      <c r="J233" s="42">
        <f t="shared" si="182"/>
        <v>16.417620235197731</v>
      </c>
      <c r="K233" s="42">
        <f t="shared" si="182"/>
        <v>0.86929220456487044</v>
      </c>
      <c r="L233" s="42">
        <f t="shared" si="182"/>
        <v>1.600685219761268</v>
      </c>
      <c r="M233" s="42">
        <f t="shared" si="182"/>
        <v>5.080504747476799</v>
      </c>
      <c r="P233" s="42">
        <f t="shared" si="136"/>
        <v>0</v>
      </c>
      <c r="Q233" s="42">
        <f t="shared" ref="Q233:Y233" si="183">Q129/$I$176/2220*$E$175*60*24</f>
        <v>0</v>
      </c>
      <c r="R233" s="42">
        <f t="shared" si="183"/>
        <v>0.93123779492614522</v>
      </c>
      <c r="S233" s="42">
        <f t="shared" si="183"/>
        <v>0.85651446986819291</v>
      </c>
      <c r="T233" s="42">
        <f t="shared" si="183"/>
        <v>1.7222111305343182</v>
      </c>
      <c r="U233" s="42">
        <f t="shared" si="183"/>
        <v>32.453431090020807</v>
      </c>
      <c r="V233" s="42">
        <f t="shared" si="183"/>
        <v>14.688290200356228</v>
      </c>
      <c r="W233" s="42">
        <f t="shared" si="183"/>
        <v>0.85511875360186285</v>
      </c>
      <c r="X233" s="42">
        <f t="shared" si="183"/>
        <v>1.5344226235780281</v>
      </c>
      <c r="Y233" s="42">
        <f t="shared" si="183"/>
        <v>3.2436009955881544</v>
      </c>
      <c r="AB233" s="42">
        <f t="shared" si="138"/>
        <v>1.3534991507239608E-2</v>
      </c>
      <c r="AC233" s="42">
        <f t="shared" ref="AC233:AK233" si="184">AC129/$I$176/2220*$E$175*60*24</f>
        <v>1.4989333647235457</v>
      </c>
      <c r="AD233" s="42">
        <f t="shared" si="184"/>
        <v>1.1700326760373174</v>
      </c>
      <c r="AE233" s="42">
        <f t="shared" si="184"/>
        <v>1.3565992767457709</v>
      </c>
      <c r="AF233" s="42">
        <f t="shared" si="184"/>
        <v>2.2442213251056762</v>
      </c>
      <c r="AG233" s="42">
        <f t="shared" si="184"/>
        <v>61.490308175286856</v>
      </c>
      <c r="AH233" s="42">
        <f t="shared" si="184"/>
        <v>18.146950270039262</v>
      </c>
      <c r="AI233" s="42">
        <f t="shared" si="184"/>
        <v>0.88346565552787393</v>
      </c>
      <c r="AJ233" s="42">
        <f t="shared" si="184"/>
        <v>1.6669478159445084</v>
      </c>
      <c r="AK233" s="42">
        <f t="shared" si="184"/>
        <v>6.9174084993654628</v>
      </c>
    </row>
    <row r="234" spans="3:37">
      <c r="C234" s="42">
        <f t="shared" si="34"/>
        <v>10.25</v>
      </c>
      <c r="D234" s="42">
        <f t="shared" si="134"/>
        <v>4.9541507316563172E-3</v>
      </c>
      <c r="E234" s="42">
        <f t="shared" ref="E234:M234" si="185">E130/$I$176/2220*$E$175*60*24</f>
        <v>0.72797084085844754</v>
      </c>
      <c r="F234" s="42">
        <f t="shared" si="185"/>
        <v>1.0506352354817294</v>
      </c>
      <c r="G234" s="42">
        <f t="shared" si="185"/>
        <v>1.1225472390684423</v>
      </c>
      <c r="H234" s="42">
        <f t="shared" si="185"/>
        <v>1.9832162278199976</v>
      </c>
      <c r="I234" s="42">
        <f t="shared" si="185"/>
        <v>46.089118368916267</v>
      </c>
      <c r="J234" s="42">
        <f t="shared" si="185"/>
        <v>16.484319265301334</v>
      </c>
      <c r="K234" s="42">
        <f t="shared" si="185"/>
        <v>0.86929220456487044</v>
      </c>
      <c r="L234" s="42">
        <f t="shared" si="185"/>
        <v>1.600622002457841</v>
      </c>
      <c r="M234" s="42">
        <f t="shared" si="185"/>
        <v>5.080504747476799</v>
      </c>
      <c r="P234" s="42">
        <f t="shared" si="136"/>
        <v>0</v>
      </c>
      <c r="Q234" s="42">
        <f t="shared" ref="Q234:Y234" si="186">Q130/$I$176/2220*$E$175*60*24</f>
        <v>0</v>
      </c>
      <c r="R234" s="42">
        <f t="shared" si="186"/>
        <v>0.93615320873028929</v>
      </c>
      <c r="S234" s="42">
        <f t="shared" si="186"/>
        <v>0.86255342177925765</v>
      </c>
      <c r="T234" s="42">
        <f t="shared" si="186"/>
        <v>1.6831024146701943</v>
      </c>
      <c r="U234" s="42">
        <f t="shared" si="186"/>
        <v>31.480879889003589</v>
      </c>
      <c r="V234" s="42">
        <f t="shared" si="186"/>
        <v>14.723602039566869</v>
      </c>
      <c r="W234" s="42">
        <f t="shared" si="186"/>
        <v>0.85690057747442894</v>
      </c>
      <c r="X234" s="42">
        <f t="shared" si="186"/>
        <v>1.5344226235780281</v>
      </c>
      <c r="Y234" s="42">
        <f t="shared" si="186"/>
        <v>3.2436009955881544</v>
      </c>
      <c r="AB234" s="42">
        <f t="shared" si="138"/>
        <v>1.3534991507239608E-2</v>
      </c>
      <c r="AC234" s="42">
        <f t="shared" ref="AC234:AK234" si="187">AC130/$I$176/2220*$E$175*60*24</f>
        <v>1.4989333647235457</v>
      </c>
      <c r="AD234" s="42">
        <f t="shared" si="187"/>
        <v>1.1700326760373174</v>
      </c>
      <c r="AE234" s="42">
        <f t="shared" si="187"/>
        <v>1.3825410563576268</v>
      </c>
      <c r="AF234" s="42">
        <f t="shared" si="187"/>
        <v>2.2442213251056762</v>
      </c>
      <c r="AG234" s="42">
        <f t="shared" si="187"/>
        <v>60.697356848828775</v>
      </c>
      <c r="AH234" s="42">
        <f t="shared" si="187"/>
        <v>18.245036491035794</v>
      </c>
      <c r="AI234" s="42">
        <f t="shared" si="187"/>
        <v>0.88346565552787393</v>
      </c>
      <c r="AJ234" s="42">
        <f t="shared" si="187"/>
        <v>1.6584260346110249</v>
      </c>
      <c r="AK234" s="42">
        <f t="shared" si="187"/>
        <v>6.9174084993654628</v>
      </c>
    </row>
    <row r="235" spans="3:37">
      <c r="C235" s="42">
        <f t="shared" si="34"/>
        <v>10.5</v>
      </c>
      <c r="D235" s="42">
        <f t="shared" si="134"/>
        <v>4.9541507316563172E-3</v>
      </c>
      <c r="E235" s="42">
        <f t="shared" ref="E235:M235" si="188">E131/$I$176/2220*$E$175*60*24</f>
        <v>0.72797084085844754</v>
      </c>
      <c r="F235" s="42">
        <f t="shared" si="188"/>
        <v>1.0506352354817294</v>
      </c>
      <c r="G235" s="42">
        <f t="shared" si="188"/>
        <v>1.1385376048299025</v>
      </c>
      <c r="H235" s="42">
        <f t="shared" si="188"/>
        <v>1.9832162278199976</v>
      </c>
      <c r="I235" s="42">
        <f t="shared" si="188"/>
        <v>45.206367105178437</v>
      </c>
      <c r="J235" s="42">
        <f t="shared" si="188"/>
        <v>16.551018295404937</v>
      </c>
      <c r="K235" s="42">
        <f t="shared" si="188"/>
        <v>0.86929220456487044</v>
      </c>
      <c r="L235" s="42">
        <f t="shared" si="188"/>
        <v>1.6005587851544134</v>
      </c>
      <c r="M235" s="42">
        <f t="shared" si="188"/>
        <v>5.080504747476799</v>
      </c>
      <c r="P235" s="42">
        <f t="shared" si="136"/>
        <v>0</v>
      </c>
      <c r="Q235" s="42">
        <f t="shared" ref="Q235:Y235" si="189">Q131/$I$176/2220*$E$175*60*24</f>
        <v>0</v>
      </c>
      <c r="R235" s="42">
        <f t="shared" si="189"/>
        <v>0.94106862253443335</v>
      </c>
      <c r="S235" s="42">
        <f t="shared" si="189"/>
        <v>0.86859237369032627</v>
      </c>
      <c r="T235" s="42">
        <f t="shared" si="189"/>
        <v>1.6439936988060664</v>
      </c>
      <c r="U235" s="42">
        <f t="shared" si="189"/>
        <v>30.508328687986367</v>
      </c>
      <c r="V235" s="42">
        <f t="shared" si="189"/>
        <v>14.758913878777552</v>
      </c>
      <c r="W235" s="42">
        <f t="shared" si="189"/>
        <v>0.85868240134699536</v>
      </c>
      <c r="X235" s="42">
        <f t="shared" si="189"/>
        <v>1.5344226235780281</v>
      </c>
      <c r="Y235" s="42">
        <f t="shared" si="189"/>
        <v>3.2436009955881544</v>
      </c>
      <c r="AB235" s="42">
        <f t="shared" si="138"/>
        <v>1.3534991507239608E-2</v>
      </c>
      <c r="AC235" s="42">
        <f t="shared" ref="AC235:AK235" si="190">AC131/$I$176/2220*$E$175*60*24</f>
        <v>1.4989333647235457</v>
      </c>
      <c r="AD235" s="42">
        <f t="shared" si="190"/>
        <v>1.1700326760373174</v>
      </c>
      <c r="AE235" s="42">
        <f t="shared" si="190"/>
        <v>1.4084828359694788</v>
      </c>
      <c r="AF235" s="42">
        <f t="shared" si="190"/>
        <v>2.2442213251056762</v>
      </c>
      <c r="AG235" s="42">
        <f t="shared" si="190"/>
        <v>59.904405522370297</v>
      </c>
      <c r="AH235" s="42">
        <f t="shared" si="190"/>
        <v>18.343122712032283</v>
      </c>
      <c r="AI235" s="42">
        <f t="shared" si="190"/>
        <v>0.88346565552787393</v>
      </c>
      <c r="AJ235" s="42">
        <f t="shared" si="190"/>
        <v>1.649904253277541</v>
      </c>
      <c r="AK235" s="42">
        <f t="shared" si="190"/>
        <v>6.9174084993654628</v>
      </c>
    </row>
    <row r="236" spans="3:37">
      <c r="C236" s="42">
        <f t="shared" si="34"/>
        <v>10.75</v>
      </c>
      <c r="D236" s="42">
        <f t="shared" si="134"/>
        <v>4.9541507316563172E-3</v>
      </c>
      <c r="E236" s="42">
        <f t="shared" ref="E236:M236" si="191">E132/$I$176/2220*$E$175*60*24</f>
        <v>0.72797084085844754</v>
      </c>
      <c r="F236" s="42">
        <f t="shared" si="191"/>
        <v>1.0506352354817294</v>
      </c>
      <c r="G236" s="42">
        <f t="shared" si="191"/>
        <v>1.1545279705913631</v>
      </c>
      <c r="H236" s="42">
        <f t="shared" si="191"/>
        <v>1.9832162278199976</v>
      </c>
      <c r="I236" s="42">
        <f t="shared" si="191"/>
        <v>44.323615841440606</v>
      </c>
      <c r="J236" s="42">
        <f t="shared" si="191"/>
        <v>16.617717325508547</v>
      </c>
      <c r="K236" s="42">
        <f t="shared" si="191"/>
        <v>0.86929220456487044</v>
      </c>
      <c r="L236" s="42">
        <f t="shared" si="191"/>
        <v>1.6004955678509862</v>
      </c>
      <c r="M236" s="42">
        <f t="shared" si="191"/>
        <v>5.080504747476799</v>
      </c>
      <c r="P236" s="42">
        <f t="shared" si="136"/>
        <v>0</v>
      </c>
      <c r="Q236" s="42">
        <f t="shared" ref="Q236:Y236" si="192">Q132/$I$176/2220*$E$175*60*24</f>
        <v>0</v>
      </c>
      <c r="R236" s="42">
        <f t="shared" si="192"/>
        <v>0.94598403633857731</v>
      </c>
      <c r="S236" s="42">
        <f t="shared" si="192"/>
        <v>0.87463132560139112</v>
      </c>
      <c r="T236" s="42">
        <f t="shared" si="192"/>
        <v>1.6048849829419427</v>
      </c>
      <c r="U236" s="42">
        <f t="shared" si="192"/>
        <v>29.535777486969188</v>
      </c>
      <c r="V236" s="42">
        <f t="shared" si="192"/>
        <v>14.794225717988235</v>
      </c>
      <c r="W236" s="42">
        <f t="shared" si="192"/>
        <v>0.86046422521956145</v>
      </c>
      <c r="X236" s="42">
        <f t="shared" si="192"/>
        <v>1.5344226235780281</v>
      </c>
      <c r="Y236" s="42">
        <f t="shared" si="192"/>
        <v>3.2436009955881544</v>
      </c>
      <c r="AB236" s="42">
        <f t="shared" si="138"/>
        <v>1.3534991507239608E-2</v>
      </c>
      <c r="AC236" s="42">
        <f t="shared" ref="AC236:AK236" si="193">AC132/$I$176/2220*$E$175*60*24</f>
        <v>1.4989333647235457</v>
      </c>
      <c r="AD236" s="42">
        <f t="shared" si="193"/>
        <v>1.1700326760373174</v>
      </c>
      <c r="AE236" s="42">
        <f t="shared" si="193"/>
        <v>1.4344246155813349</v>
      </c>
      <c r="AF236" s="42">
        <f t="shared" si="193"/>
        <v>2.2442213251056762</v>
      </c>
      <c r="AG236" s="42">
        <f t="shared" si="193"/>
        <v>59.111454195911826</v>
      </c>
      <c r="AH236" s="42">
        <f t="shared" si="193"/>
        <v>18.441208933028815</v>
      </c>
      <c r="AI236" s="42">
        <f t="shared" si="193"/>
        <v>0.88346565552787393</v>
      </c>
      <c r="AJ236" s="42">
        <f t="shared" si="193"/>
        <v>1.6413824719440577</v>
      </c>
      <c r="AK236" s="42">
        <f t="shared" si="193"/>
        <v>6.9174084993654628</v>
      </c>
    </row>
    <row r="237" spans="3:37">
      <c r="C237" s="42">
        <f t="shared" si="34"/>
        <v>11</v>
      </c>
      <c r="D237" s="42">
        <f t="shared" si="134"/>
        <v>4.9541507316563172E-3</v>
      </c>
      <c r="E237" s="42">
        <f t="shared" ref="E237:M237" si="194">E133/$I$176/2220*$E$175*60*24</f>
        <v>0.72797084085844754</v>
      </c>
      <c r="F237" s="42">
        <f t="shared" si="194"/>
        <v>1.0506352354817294</v>
      </c>
      <c r="G237" s="42">
        <f t="shared" si="194"/>
        <v>1.1705183363528233</v>
      </c>
      <c r="H237" s="42">
        <f t="shared" si="194"/>
        <v>1.9832162278199976</v>
      </c>
      <c r="I237" s="42">
        <f t="shared" si="194"/>
        <v>43.440864577702769</v>
      </c>
      <c r="J237" s="42">
        <f t="shared" si="194"/>
        <v>16.684416355612115</v>
      </c>
      <c r="K237" s="42">
        <f t="shared" si="194"/>
        <v>0.86929220456487044</v>
      </c>
      <c r="L237" s="42">
        <f t="shared" si="194"/>
        <v>1.6004323505475586</v>
      </c>
      <c r="M237" s="42">
        <f t="shared" si="194"/>
        <v>5.080504747476799</v>
      </c>
      <c r="P237" s="42">
        <f t="shared" si="136"/>
        <v>0</v>
      </c>
      <c r="Q237" s="42">
        <f t="shared" ref="Q237:Y237" si="195">Q133/$I$176/2220*$E$175*60*24</f>
        <v>0</v>
      </c>
      <c r="R237" s="42">
        <f t="shared" si="195"/>
        <v>0.95089945014272126</v>
      </c>
      <c r="S237" s="42">
        <f t="shared" si="195"/>
        <v>0.88067027751245974</v>
      </c>
      <c r="T237" s="42">
        <f t="shared" si="195"/>
        <v>1.5657762670778153</v>
      </c>
      <c r="U237" s="42">
        <f t="shared" si="195"/>
        <v>28.56322628595197</v>
      </c>
      <c r="V237" s="42">
        <f t="shared" si="195"/>
        <v>14.829537557198918</v>
      </c>
      <c r="W237" s="42">
        <f t="shared" si="195"/>
        <v>0.86224604909212754</v>
      </c>
      <c r="X237" s="42">
        <f t="shared" si="195"/>
        <v>1.5344226235780281</v>
      </c>
      <c r="Y237" s="42">
        <f t="shared" si="195"/>
        <v>3.2436009955881544</v>
      </c>
      <c r="AB237" s="42">
        <f t="shared" si="138"/>
        <v>1.3534991507239608E-2</v>
      </c>
      <c r="AC237" s="42">
        <f t="shared" ref="AC237:AK237" si="196">AC133/$I$176/2220*$E$175*60*24</f>
        <v>1.4989333647235457</v>
      </c>
      <c r="AD237" s="42">
        <f t="shared" si="196"/>
        <v>1.1700326760373174</v>
      </c>
      <c r="AE237" s="42">
        <f t="shared" si="196"/>
        <v>1.4603663951931909</v>
      </c>
      <c r="AF237" s="42">
        <f t="shared" si="196"/>
        <v>2.2442213251056762</v>
      </c>
      <c r="AG237" s="42">
        <f t="shared" si="196"/>
        <v>58.318502869453738</v>
      </c>
      <c r="AH237" s="42">
        <f t="shared" si="196"/>
        <v>18.539295154025307</v>
      </c>
      <c r="AI237" s="42">
        <f t="shared" si="196"/>
        <v>0.88346565552787393</v>
      </c>
      <c r="AJ237" s="42">
        <f t="shared" si="196"/>
        <v>1.632860690610574</v>
      </c>
      <c r="AK237" s="42">
        <f t="shared" si="196"/>
        <v>6.9174084993654628</v>
      </c>
    </row>
    <row r="238" spans="3:37">
      <c r="C238" s="42">
        <f t="shared" si="34"/>
        <v>12</v>
      </c>
    </row>
    <row r="239" spans="3:37">
      <c r="C239" s="42">
        <f t="shared" si="34"/>
        <v>13</v>
      </c>
    </row>
    <row r="240" spans="3:37">
      <c r="C240" s="42">
        <f t="shared" si="34"/>
        <v>14</v>
      </c>
    </row>
    <row r="241" spans="3:3">
      <c r="C241" s="42">
        <f t="shared" si="34"/>
        <v>15</v>
      </c>
    </row>
    <row r="242" spans="3:3">
      <c r="C242" s="42">
        <f t="shared" si="34"/>
        <v>16</v>
      </c>
    </row>
    <row r="243" spans="3:3">
      <c r="C243" s="42">
        <f t="shared" si="34"/>
        <v>17</v>
      </c>
    </row>
    <row r="244" spans="3:3">
      <c r="C244" s="42">
        <f t="shared" si="34"/>
        <v>18</v>
      </c>
    </row>
    <row r="245" spans="3:3">
      <c r="C245" s="42">
        <f t="shared" si="34"/>
        <v>19</v>
      </c>
    </row>
    <row r="246" spans="3:3">
      <c r="C246" s="42">
        <f t="shared" si="34"/>
        <v>20</v>
      </c>
    </row>
    <row r="247" spans="3:3">
      <c r="C247" s="42">
        <f t="shared" si="34"/>
        <v>25</v>
      </c>
    </row>
    <row r="248" spans="3:3">
      <c r="C248" s="42">
        <f t="shared" si="34"/>
        <v>30</v>
      </c>
    </row>
    <row r="249" spans="3:3">
      <c r="C249" s="42">
        <f t="shared" si="34"/>
        <v>40</v>
      </c>
    </row>
    <row r="250" spans="3:3">
      <c r="C250" s="42">
        <f t="shared" ref="C250:C266" si="197">C146</f>
        <v>50</v>
      </c>
    </row>
    <row r="251" spans="3:3">
      <c r="C251" s="42">
        <f t="shared" si="197"/>
        <v>60</v>
      </c>
    </row>
    <row r="252" spans="3:3">
      <c r="C252" s="42">
        <f t="shared" si="197"/>
        <v>75</v>
      </c>
    </row>
    <row r="253" spans="3:3">
      <c r="C253" s="42">
        <f t="shared" si="197"/>
        <v>100</v>
      </c>
    </row>
    <row r="254" spans="3:3">
      <c r="C254" s="42">
        <f t="shared" si="197"/>
        <v>125</v>
      </c>
    </row>
    <row r="255" spans="3:3">
      <c r="C255" s="42">
        <f t="shared" si="197"/>
        <v>150</v>
      </c>
    </row>
    <row r="256" spans="3:3">
      <c r="C256" s="42">
        <f t="shared" si="197"/>
        <v>175</v>
      </c>
    </row>
    <row r="257" spans="3:4">
      <c r="C257" s="42">
        <f t="shared" si="197"/>
        <v>200</v>
      </c>
    </row>
    <row r="258" spans="3:4">
      <c r="C258" s="42">
        <f t="shared" si="197"/>
        <v>225</v>
      </c>
    </row>
    <row r="259" spans="3:4">
      <c r="C259" s="42">
        <f t="shared" si="197"/>
        <v>250</v>
      </c>
    </row>
    <row r="260" spans="3:4">
      <c r="C260" s="42">
        <f t="shared" si="197"/>
        <v>300</v>
      </c>
    </row>
    <row r="261" spans="3:4">
      <c r="C261" s="42">
        <f t="shared" si="197"/>
        <v>365</v>
      </c>
    </row>
    <row r="262" spans="3:4">
      <c r="C262" s="42">
        <f t="shared" si="197"/>
        <v>730</v>
      </c>
    </row>
    <row r="263" spans="3:4">
      <c r="C263" s="42">
        <f t="shared" si="197"/>
        <v>1460</v>
      </c>
    </row>
    <row r="264" spans="3:4">
      <c r="C264" s="42">
        <f t="shared" si="197"/>
        <v>2920</v>
      </c>
    </row>
    <row r="265" spans="3:4">
      <c r="C265" s="42">
        <f t="shared" si="197"/>
        <v>5840</v>
      </c>
    </row>
    <row r="266" spans="3:4">
      <c r="C266" s="42">
        <f t="shared" si="197"/>
        <v>7946.78</v>
      </c>
    </row>
    <row r="270" spans="3:4">
      <c r="C270" s="53" t="s">
        <v>56</v>
      </c>
      <c r="D270" s="53" t="s">
        <v>53</v>
      </c>
    </row>
    <row r="272" spans="3:4">
      <c r="D272" s="53" t="s">
        <v>51</v>
      </c>
    </row>
    <row r="274" spans="3:37">
      <c r="C274" s="53" t="str">
        <f>C184</f>
        <v>Average</v>
      </c>
      <c r="D274" s="53" t="str">
        <f>D184</f>
        <v>Blood</v>
      </c>
      <c r="E274" s="53" t="str">
        <f t="shared" ref="E274:M274" si="198">E184</f>
        <v>Thymus</v>
      </c>
      <c r="F274" s="53" t="str">
        <f t="shared" si="198"/>
        <v>Heart</v>
      </c>
      <c r="G274" s="53" t="str">
        <f t="shared" si="198"/>
        <v>Lungs</v>
      </c>
      <c r="H274" s="53" t="str">
        <f t="shared" si="198"/>
        <v>Kidneys</v>
      </c>
      <c r="I274" s="53" t="str">
        <f t="shared" si="198"/>
        <v>Spleen</v>
      </c>
      <c r="J274" s="53" t="str">
        <f t="shared" si="198"/>
        <v>Liver</v>
      </c>
      <c r="K274" s="53" t="str">
        <f t="shared" si="198"/>
        <v>ART</v>
      </c>
      <c r="L274" s="53" t="str">
        <f t="shared" si="198"/>
        <v>Carcass</v>
      </c>
      <c r="M274" s="53" t="str">
        <f t="shared" si="198"/>
        <v>Tumor</v>
      </c>
      <c r="O274" s="53" t="str">
        <f>O184</f>
        <v>Average -STDEV</v>
      </c>
      <c r="P274" s="53" t="str">
        <f>P184</f>
        <v>Blood</v>
      </c>
      <c r="Q274" s="53" t="str">
        <f t="shared" ref="Q274:Y274" si="199">Q184</f>
        <v>Thymus</v>
      </c>
      <c r="R274" s="53" t="str">
        <f t="shared" si="199"/>
        <v>Heart</v>
      </c>
      <c r="S274" s="53" t="str">
        <f t="shared" si="199"/>
        <v>Lungs</v>
      </c>
      <c r="T274" s="53" t="str">
        <f t="shared" si="199"/>
        <v>Kidneys</v>
      </c>
      <c r="U274" s="53" t="str">
        <f t="shared" si="199"/>
        <v>Spleen</v>
      </c>
      <c r="V274" s="53" t="str">
        <f t="shared" si="199"/>
        <v>Liver</v>
      </c>
      <c r="W274" s="53" t="str">
        <f t="shared" si="199"/>
        <v>ART</v>
      </c>
      <c r="X274" s="53" t="str">
        <f t="shared" si="199"/>
        <v>Carcass</v>
      </c>
      <c r="Y274" s="53" t="str">
        <f t="shared" si="199"/>
        <v>Tumor</v>
      </c>
      <c r="AA274" s="53" t="str">
        <f>AA184</f>
        <v>Average +STDEV</v>
      </c>
      <c r="AB274" s="53" t="str">
        <f>AB184</f>
        <v>Blood</v>
      </c>
      <c r="AC274" s="53" t="str">
        <f t="shared" ref="AC274:AK274" si="200">AC184</f>
        <v>Thymus</v>
      </c>
      <c r="AD274" s="53" t="str">
        <f t="shared" si="200"/>
        <v>Heart</v>
      </c>
      <c r="AE274" s="53" t="str">
        <f t="shared" si="200"/>
        <v>Lungs</v>
      </c>
      <c r="AF274" s="53" t="str">
        <f t="shared" si="200"/>
        <v>Kidneys</v>
      </c>
      <c r="AG274" s="53" t="str">
        <f t="shared" si="200"/>
        <v>Spleen</v>
      </c>
      <c r="AH274" s="53" t="str">
        <f t="shared" si="200"/>
        <v>Liver</v>
      </c>
      <c r="AI274" s="53" t="str">
        <f t="shared" si="200"/>
        <v>ART</v>
      </c>
      <c r="AJ274" s="53" t="str">
        <f t="shared" si="200"/>
        <v>Carcass</v>
      </c>
      <c r="AK274" s="53" t="str">
        <f t="shared" si="200"/>
        <v>Tumor</v>
      </c>
    </row>
    <row r="275" spans="3:37">
      <c r="C275" s="52">
        <f>C185</f>
        <v>0</v>
      </c>
      <c r="D275" s="42"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P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AB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</row>
    <row r="276" spans="3:37">
      <c r="C276" s="52">
        <f t="shared" ref="C276:C339" si="201">C186</f>
        <v>4.1666666666666664E-2</v>
      </c>
      <c r="D276" s="42">
        <f t="shared" ref="D276:D307" si="202">($C186-$C185)/8*(D185+3*((2*D185+D186)/3)+3*((D185+2*D186)/3)+D186)</f>
        <v>0.5248811092248602</v>
      </c>
      <c r="E276" s="42">
        <f t="shared" ref="E276:M276" si="203">($C186-$C185)/8*(E185+3*((2*E185+E186)/3)+3*((E185+2*E186)/3)+E186)</f>
        <v>0.17443788151569761</v>
      </c>
      <c r="F276" s="42">
        <f t="shared" si="203"/>
        <v>0.15332436905493885</v>
      </c>
      <c r="G276" s="42">
        <f t="shared" si="203"/>
        <v>0.250009692767174</v>
      </c>
      <c r="H276" s="42">
        <f t="shared" si="203"/>
        <v>0.21188655079726129</v>
      </c>
      <c r="I276" s="42">
        <f t="shared" si="203"/>
        <v>0.79931306612114317</v>
      </c>
      <c r="J276" s="42">
        <f t="shared" si="203"/>
        <v>0.30440058987934193</v>
      </c>
      <c r="K276" s="42">
        <f t="shared" si="203"/>
        <v>2.5655311323542811E-2</v>
      </c>
      <c r="L276" s="42">
        <f t="shared" si="203"/>
        <v>4.0962430640288941E-2</v>
      </c>
      <c r="M276" s="42">
        <f t="shared" si="203"/>
        <v>3.4062349624328192E-2</v>
      </c>
      <c r="P276" s="42">
        <f t="shared" ref="P276:P307" si="204">($C186-$C185)/8*(P185+3*((2*P185+P186)/3)+3*((P185+2*P186)/3)+P186)</f>
        <v>0.51372301715967317</v>
      </c>
      <c r="Q276" s="42">
        <f t="shared" ref="Q276:Y276" si="205">($C186-$C185)/8*(Q185+3*((2*Q185+Q186)/3)+3*((Q185+2*Q186)/3)+Q186)</f>
        <v>0.13678982925820574</v>
      </c>
      <c r="R276" s="42">
        <f t="shared" si="205"/>
        <v>0.14437792334035715</v>
      </c>
      <c r="S276" s="42">
        <f t="shared" si="205"/>
        <v>0.24226428210340389</v>
      </c>
      <c r="T276" s="42">
        <f t="shared" si="205"/>
        <v>0.19847953085330353</v>
      </c>
      <c r="U276" s="42">
        <f t="shared" si="205"/>
        <v>0.70421559306701609</v>
      </c>
      <c r="V276" s="42">
        <f t="shared" si="205"/>
        <v>0.27267059912583913</v>
      </c>
      <c r="W276" s="42">
        <f t="shared" si="205"/>
        <v>2.3041951455792756E-2</v>
      </c>
      <c r="X276" s="42">
        <f t="shared" si="205"/>
        <v>3.6635663415236344E-2</v>
      </c>
      <c r="Y276" s="42">
        <f t="shared" si="205"/>
        <v>4.3449875127236255E-3</v>
      </c>
      <c r="AB276" s="42">
        <f t="shared" ref="AB276:AB307" si="206">($C186-$C185)/8*(AB185+3*((2*AB185+AB186)/3)+3*((AB185+2*AB186)/3)+AB186)</f>
        <v>0.53603920129004723</v>
      </c>
      <c r="AC276" s="42">
        <f t="shared" ref="AC276:AK276" si="207">($C186-$C185)/8*(AC185+3*((2*AC185+AC186)/3)+3*((AC185+2*AC186)/3)+AC186)</f>
        <v>0.21208593377318957</v>
      </c>
      <c r="AD276" s="42">
        <f t="shared" si="207"/>
        <v>0.16227081476952057</v>
      </c>
      <c r="AE276" s="42">
        <f t="shared" si="207"/>
        <v>0.25775510343094488</v>
      </c>
      <c r="AF276" s="42">
        <f t="shared" si="207"/>
        <v>0.22529357074121817</v>
      </c>
      <c r="AG276" s="42">
        <f t="shared" si="207"/>
        <v>0.89441053917526969</v>
      </c>
      <c r="AH276" s="42">
        <f t="shared" si="207"/>
        <v>0.33613058063284484</v>
      </c>
      <c r="AI276" s="42">
        <f t="shared" si="207"/>
        <v>2.8268671191292869E-2</v>
      </c>
      <c r="AJ276" s="42">
        <f t="shared" si="207"/>
        <v>4.5289197865341531E-2</v>
      </c>
      <c r="AK276" s="42">
        <f t="shared" si="207"/>
        <v>6.377971173593272E-2</v>
      </c>
    </row>
    <row r="277" spans="3:37">
      <c r="C277" s="52">
        <f t="shared" si="201"/>
        <v>7.4999999999999997E-2</v>
      </c>
      <c r="D277" s="42">
        <f t="shared" si="202"/>
        <v>0.77479196169442344</v>
      </c>
      <c r="E277" s="42">
        <f t="shared" ref="E277:M277" si="208">($C187-$C186)/8*(E186+3*((2*E186+E187)/3)+3*((E186+2*E187)/3)+E187)</f>
        <v>0.26306876702270754</v>
      </c>
      <c r="F277" s="42">
        <f t="shared" si="208"/>
        <v>0.23505429675932804</v>
      </c>
      <c r="G277" s="42">
        <f t="shared" si="208"/>
        <v>0.37726479201235669</v>
      </c>
      <c r="H277" s="42">
        <f t="shared" si="208"/>
        <v>0.33285175965587038</v>
      </c>
      <c r="I277" s="42">
        <f t="shared" si="208"/>
        <v>1.2488963157915967</v>
      </c>
      <c r="J277" s="42">
        <f t="shared" si="208"/>
        <v>0.49110701688948538</v>
      </c>
      <c r="K277" s="42">
        <f t="shared" si="208"/>
        <v>4.6677230927614007E-2</v>
      </c>
      <c r="L277" s="42">
        <f t="shared" si="208"/>
        <v>6.6885384443057458E-2</v>
      </c>
      <c r="M277" s="42">
        <f t="shared" si="208"/>
        <v>9.2492370836378804E-2</v>
      </c>
      <c r="P277" s="42">
        <f t="shared" si="204"/>
        <v>0.75377860014381548</v>
      </c>
      <c r="Q277" s="42">
        <f t="shared" ref="Q277:Y277" si="209">($C187-$C186)/8*(Q186+3*((2*Q186+Q187)/3)+3*((Q186+2*Q187)/3)+Q187)</f>
        <v>0.20776552117151839</v>
      </c>
      <c r="R277" s="42">
        <f t="shared" si="209"/>
        <v>0.21211255825054842</v>
      </c>
      <c r="S277" s="42">
        <f t="shared" si="209"/>
        <v>0.36301260992094331</v>
      </c>
      <c r="T277" s="42">
        <f t="shared" si="209"/>
        <v>0.30581062980925944</v>
      </c>
      <c r="U277" s="42">
        <f t="shared" si="209"/>
        <v>1.0944138048733834</v>
      </c>
      <c r="V277" s="42">
        <f t="shared" si="209"/>
        <v>0.42993243355621225</v>
      </c>
      <c r="W277" s="42">
        <f t="shared" si="209"/>
        <v>4.2003247959712296E-2</v>
      </c>
      <c r="X277" s="42">
        <f t="shared" si="209"/>
        <v>6.0918080595327474E-2</v>
      </c>
      <c r="Y277" s="42">
        <f t="shared" si="209"/>
        <v>2.0825067799829601E-2</v>
      </c>
      <c r="AB277" s="42">
        <f t="shared" si="206"/>
        <v>0.79580532324503128</v>
      </c>
      <c r="AC277" s="42">
        <f t="shared" ref="AC277:AK277" si="210">($C187-$C186)/8*(AC186+3*((2*AC186+AC187)/3)+3*((AC186+2*AC187)/3)+AC187)</f>
        <v>0.31837201287389671</v>
      </c>
      <c r="AD277" s="42">
        <f t="shared" si="210"/>
        <v>0.25751449673606103</v>
      </c>
      <c r="AE277" s="42">
        <f t="shared" si="210"/>
        <v>0.39151697410377001</v>
      </c>
      <c r="AF277" s="42">
        <f t="shared" si="210"/>
        <v>0.359359699090538</v>
      </c>
      <c r="AG277" s="42">
        <f t="shared" si="210"/>
        <v>1.4033788267098126</v>
      </c>
      <c r="AH277" s="42">
        <f t="shared" si="210"/>
        <v>0.55195598727351003</v>
      </c>
      <c r="AI277" s="42">
        <f t="shared" si="210"/>
        <v>5.1349843497332216E-2</v>
      </c>
      <c r="AJ277" s="42">
        <f t="shared" si="210"/>
        <v>7.2865740194229756E-2</v>
      </c>
      <c r="AK277" s="42">
        <f t="shared" si="210"/>
        <v>0.16415967387292774</v>
      </c>
    </row>
    <row r="278" spans="3:37">
      <c r="C278" s="52">
        <f t="shared" si="201"/>
        <v>0.1</v>
      </c>
      <c r="D278" s="42">
        <f t="shared" si="202"/>
        <v>0.49508728100182758</v>
      </c>
      <c r="E278" s="42">
        <f t="shared" ref="E278:M278" si="211">($C188-$C187)/8*(E187+3*((2*E187+E188)/3)+3*((E187+2*E188)/3)+E188)</f>
        <v>0.17610573609285757</v>
      </c>
      <c r="F278" s="42">
        <f t="shared" si="211"/>
        <v>0.16271030336685033</v>
      </c>
      <c r="G278" s="42">
        <f t="shared" si="211"/>
        <v>0.25271973665612774</v>
      </c>
      <c r="H278" s="42">
        <f t="shared" si="211"/>
        <v>0.24158312036182625</v>
      </c>
      <c r="I278" s="42">
        <f t="shared" si="211"/>
        <v>0.89712656288378745</v>
      </c>
      <c r="J278" s="42">
        <f t="shared" si="211"/>
        <v>0.37369213461192718</v>
      </c>
      <c r="K278" s="42">
        <f t="shared" si="211"/>
        <v>4.250623642926106E-2</v>
      </c>
      <c r="L278" s="42">
        <f t="shared" si="211"/>
        <v>5.1948501174365051E-2</v>
      </c>
      <c r="M278" s="42">
        <f t="shared" si="211"/>
        <v>0.11874122360682515</v>
      </c>
      <c r="P278" s="42">
        <f t="shared" si="204"/>
        <v>0.47505874103901308</v>
      </c>
      <c r="Q278" s="42">
        <f t="shared" ref="Q278:Y278" si="212">($C188-$C187)/8*(Q187+3*((2*Q187+Q188)/3)+3*((Q187+2*Q188)/3)+Q188)</f>
        <v>0.14114931619530086</v>
      </c>
      <c r="R278" s="42">
        <f t="shared" si="212"/>
        <v>0.13390611260212576</v>
      </c>
      <c r="S278" s="42">
        <f t="shared" si="212"/>
        <v>0.23962196549121337</v>
      </c>
      <c r="T278" s="42">
        <f t="shared" si="212"/>
        <v>0.21384096081240175</v>
      </c>
      <c r="U278" s="42">
        <f t="shared" si="212"/>
        <v>0.77786624446190533</v>
      </c>
      <c r="V278" s="42">
        <f t="shared" si="212"/>
        <v>0.31420372872392188</v>
      </c>
      <c r="W278" s="42">
        <f t="shared" si="212"/>
        <v>3.8335853108052383E-2</v>
      </c>
      <c r="X278" s="42">
        <f t="shared" si="212"/>
        <v>4.8753103986551478E-2</v>
      </c>
      <c r="Y278" s="42">
        <f t="shared" si="212"/>
        <v>3.3782234445535284E-2</v>
      </c>
      <c r="AB278" s="42">
        <f t="shared" si="206"/>
        <v>0.51511582096464192</v>
      </c>
      <c r="AC278" s="42">
        <f t="shared" ref="AC278:AK278" si="213">($C188-$C187)/8*(AC187+3*((2*AC187+AC188)/3)+3*((AC187+2*AC188)/3)+AC188)</f>
        <v>0.21106215599041381</v>
      </c>
      <c r="AD278" s="42">
        <f t="shared" si="213"/>
        <v>0.1903489520028718</v>
      </c>
      <c r="AE278" s="42">
        <f t="shared" si="213"/>
        <v>0.26581750782104108</v>
      </c>
      <c r="AF278" s="42">
        <f t="shared" si="213"/>
        <v>0.26803471675507085</v>
      </c>
      <c r="AG278" s="42">
        <f t="shared" si="213"/>
        <v>1.0163868813056705</v>
      </c>
      <c r="AH278" s="42">
        <f t="shared" si="213"/>
        <v>0.43239240915686455</v>
      </c>
      <c r="AI278" s="42">
        <f t="shared" si="213"/>
        <v>4.6673302763957175E-2</v>
      </c>
      <c r="AJ278" s="42">
        <f t="shared" si="213"/>
        <v>5.5175489901192303E-2</v>
      </c>
      <c r="AK278" s="42">
        <f t="shared" si="213"/>
        <v>0.20370021276811473</v>
      </c>
    </row>
    <row r="279" spans="3:37">
      <c r="C279" s="52">
        <f t="shared" si="201"/>
        <v>0.125</v>
      </c>
      <c r="D279" s="42">
        <f t="shared" si="202"/>
        <v>0.42485801462439721</v>
      </c>
      <c r="E279" s="42">
        <f t="shared" ref="E279:M279" si="214">($C189-$C188)/8*(E188+3*((2*E188+E189)/3)+3*((E188+2*E189)/3)+E189)</f>
        <v>0.15917242441512808</v>
      </c>
      <c r="F279" s="42">
        <f t="shared" si="214"/>
        <v>0.15162247670166895</v>
      </c>
      <c r="G279" s="42">
        <f t="shared" si="214"/>
        <v>0.22812165745272087</v>
      </c>
      <c r="H279" s="42">
        <f t="shared" si="214"/>
        <v>0.2349402035611324</v>
      </c>
      <c r="I279" s="42">
        <f t="shared" si="214"/>
        <v>0.86571423783458468</v>
      </c>
      <c r="J279" s="42">
        <f t="shared" si="214"/>
        <v>0.37833832689830077</v>
      </c>
      <c r="K279" s="42">
        <f t="shared" si="214"/>
        <v>4.8579181389887816E-2</v>
      </c>
      <c r="L279" s="42">
        <f t="shared" si="214"/>
        <v>5.3402665006553371E-2</v>
      </c>
      <c r="M279" s="42">
        <f t="shared" si="214"/>
        <v>0.15962166354252322</v>
      </c>
      <c r="P279" s="42">
        <f t="shared" si="204"/>
        <v>0.40140011420142335</v>
      </c>
      <c r="Q279" s="42">
        <f t="shared" ref="Q279:Y279" si="215">($C189-$C188)/8*(Q188+3*((2*Q188+Q189)/3)+3*((Q188+2*Q189)/3)+Q189)</f>
        <v>0.12942301347290808</v>
      </c>
      <c r="R279" s="42">
        <f t="shared" si="215"/>
        <v>0.11346636981648391</v>
      </c>
      <c r="S279" s="42">
        <f t="shared" si="215"/>
        <v>0.21302441333720828</v>
      </c>
      <c r="T279" s="42">
        <f t="shared" si="215"/>
        <v>0.20114819551125507</v>
      </c>
      <c r="U279" s="42">
        <f t="shared" si="215"/>
        <v>0.74326784957265679</v>
      </c>
      <c r="V279" s="42">
        <f t="shared" si="215"/>
        <v>0.30781685438098821</v>
      </c>
      <c r="W279" s="42">
        <f t="shared" si="215"/>
        <v>4.3857724271807737E-2</v>
      </c>
      <c r="X279" s="42">
        <f t="shared" si="215"/>
        <v>5.123400413635084E-2</v>
      </c>
      <c r="Y279" s="42">
        <f t="shared" si="215"/>
        <v>4.8733854227612006E-2</v>
      </c>
      <c r="AB279" s="42">
        <f t="shared" si="206"/>
        <v>0.44831591504737123</v>
      </c>
      <c r="AC279" s="42">
        <f t="shared" ref="AC279:AK279" si="216">($C189-$C188)/8*(AC188+3*((2*AC188+AC189)/3)+3*((AC188+2*AC189)/3)+AC189)</f>
        <v>0.18892183535734763</v>
      </c>
      <c r="AD279" s="42">
        <f t="shared" si="216"/>
        <v>0.18794818996220136</v>
      </c>
      <c r="AE279" s="42">
        <f t="shared" si="216"/>
        <v>0.24321890156823289</v>
      </c>
      <c r="AF279" s="42">
        <f t="shared" si="216"/>
        <v>0.26670548214743145</v>
      </c>
      <c r="AG279" s="42">
        <f t="shared" si="216"/>
        <v>0.98816062609651101</v>
      </c>
      <c r="AH279" s="42">
        <f t="shared" si="216"/>
        <v>0.44762210019375415</v>
      </c>
      <c r="AI279" s="42">
        <f t="shared" si="216"/>
        <v>5.3295429437599559E-2</v>
      </c>
      <c r="AJ279" s="42">
        <f t="shared" si="216"/>
        <v>5.5620937941544935E-2</v>
      </c>
      <c r="AK279" s="42">
        <f t="shared" si="216"/>
        <v>0.27050947285743449</v>
      </c>
    </row>
    <row r="280" spans="3:37">
      <c r="C280" s="52">
        <f t="shared" si="201"/>
        <v>0.25</v>
      </c>
      <c r="D280" s="42">
        <f t="shared" si="202"/>
        <v>1.6481496219642777</v>
      </c>
      <c r="E280" s="42">
        <f t="shared" ref="E280:M280" si="217">($C190-$C189)/8*(E189+3*((2*E189+E190)/3)+3*((E189+2*E190)/3)+E190)</f>
        <v>0.73763262196963553</v>
      </c>
      <c r="F280" s="42">
        <f t="shared" si="217"/>
        <v>0.68392122620671536</v>
      </c>
      <c r="G280" s="42">
        <f t="shared" si="217"/>
        <v>1.0108528459879838</v>
      </c>
      <c r="H280" s="42">
        <f t="shared" si="217"/>
        <v>1.1027974504279279</v>
      </c>
      <c r="I280" s="42">
        <f t="shared" si="217"/>
        <v>4.2271592957648743</v>
      </c>
      <c r="J280" s="42">
        <f t="shared" si="217"/>
        <v>1.9679735179618922</v>
      </c>
      <c r="K280" s="42">
        <f t="shared" si="217"/>
        <v>0.26748726246089521</v>
      </c>
      <c r="L280" s="42">
        <f t="shared" si="217"/>
        <v>0.27562845129564933</v>
      </c>
      <c r="M280" s="42">
        <f t="shared" si="217"/>
        <v>1.3144778821986025</v>
      </c>
      <c r="P280" s="42">
        <f t="shared" si="204"/>
        <v>1.5313135396344564</v>
      </c>
      <c r="Q280" s="42">
        <f t="shared" ref="Q280:Y280" si="218">($C190-$C189)/8*(Q189+3*((2*Q189+Q190)/3)+3*((Q189+2*Q190)/3)+Q190)</f>
        <v>0.60667811866540156</v>
      </c>
      <c r="R280" s="42">
        <f t="shared" si="218"/>
        <v>0.47949891505515302</v>
      </c>
      <c r="S280" s="42">
        <f t="shared" si="218"/>
        <v>0.90764153311066476</v>
      </c>
      <c r="T280" s="42">
        <f t="shared" si="218"/>
        <v>0.9105985971101942</v>
      </c>
      <c r="U280" s="42">
        <f t="shared" si="218"/>
        <v>3.5833935302074091</v>
      </c>
      <c r="V280" s="42">
        <f t="shared" si="218"/>
        <v>1.5257887218301018</v>
      </c>
      <c r="W280" s="42">
        <f t="shared" si="218"/>
        <v>0.24110676240087861</v>
      </c>
      <c r="X280" s="42">
        <f t="shared" si="218"/>
        <v>0.26618241268707327</v>
      </c>
      <c r="Y280" s="42">
        <f t="shared" si="218"/>
        <v>0.39588297573214609</v>
      </c>
      <c r="AB280" s="42">
        <f t="shared" si="206"/>
        <v>1.7649857042940995</v>
      </c>
      <c r="AC280" s="42">
        <f t="shared" ref="AC280:AK280" si="219">($C190-$C189)/8*(AC189+3*((2*AC189+AC190)/3)+3*((AC189+2*AC190)/3)+AC190)</f>
        <v>0.86858712527387194</v>
      </c>
      <c r="AD280" s="42">
        <f t="shared" si="219"/>
        <v>0.90161926556582905</v>
      </c>
      <c r="AE280" s="42">
        <f t="shared" si="219"/>
        <v>1.1132049801982045</v>
      </c>
      <c r="AF280" s="42">
        <f t="shared" si="219"/>
        <v>1.3100206855594638</v>
      </c>
      <c r="AG280" s="42">
        <f t="shared" si="219"/>
        <v>4.8709250613223372</v>
      </c>
      <c r="AH280" s="42">
        <f t="shared" si="219"/>
        <v>2.4193335227310642</v>
      </c>
      <c r="AI280" s="42">
        <f t="shared" si="219"/>
        <v>0.29374852221478548</v>
      </c>
      <c r="AJ280" s="42">
        <f t="shared" si="219"/>
        <v>0.28477690425590352</v>
      </c>
      <c r="AK280" s="42">
        <f t="shared" si="219"/>
        <v>2.2330727886650577</v>
      </c>
    </row>
    <row r="281" spans="3:37">
      <c r="C281" s="52">
        <f t="shared" si="201"/>
        <v>0.375</v>
      </c>
      <c r="D281" s="42">
        <f t="shared" si="202"/>
        <v>1.1515450690397084</v>
      </c>
      <c r="E281" s="42">
        <f t="shared" ref="E281:M281" si="220">($C191-$C190)/8*(E190+3*((2*E190+E191)/3)+3*((E190+2*E191)/3)+E191)</f>
        <v>0.76734520063101308</v>
      </c>
      <c r="F281" s="42">
        <f t="shared" si="220"/>
        <v>0.60879357693642588</v>
      </c>
      <c r="G281" s="42">
        <f t="shared" si="220"/>
        <v>0.9127844225143632</v>
      </c>
      <c r="H281" s="42">
        <f t="shared" si="220"/>
        <v>1.0047944166292055</v>
      </c>
      <c r="I281" s="42">
        <f t="shared" si="220"/>
        <v>4.3176585325585517</v>
      </c>
      <c r="J281" s="42">
        <f t="shared" si="220"/>
        <v>2.1148081131878014</v>
      </c>
      <c r="K281" s="42">
        <f t="shared" si="220"/>
        <v>0.27658566599012485</v>
      </c>
      <c r="L281" s="42">
        <f t="shared" si="220"/>
        <v>0.28346784943527731</v>
      </c>
      <c r="M281" s="42">
        <f t="shared" si="220"/>
        <v>2.0759008445431339</v>
      </c>
      <c r="P281" s="42">
        <f t="shared" si="204"/>
        <v>1.057145724884639</v>
      </c>
      <c r="Q281" s="42">
        <f t="shared" ref="Q281:Y281" si="221">($C191-$C190)/8*(Q190+3*((2*Q190+Q191)/3)+3*((Q190+2*Q191)/3)+Q191)</f>
        <v>0.6266511205871037</v>
      </c>
      <c r="R281" s="42">
        <f t="shared" si="221"/>
        <v>0.43545409883926278</v>
      </c>
      <c r="S281" s="42">
        <f t="shared" si="221"/>
        <v>0.76635123965657603</v>
      </c>
      <c r="T281" s="42">
        <f t="shared" si="221"/>
        <v>0.80395998685858761</v>
      </c>
      <c r="U281" s="42">
        <f t="shared" si="221"/>
        <v>3.5697854527329484</v>
      </c>
      <c r="V281" s="42">
        <f t="shared" si="221"/>
        <v>1.583211697249874</v>
      </c>
      <c r="W281" s="42">
        <f t="shared" si="221"/>
        <v>0.24649163352898579</v>
      </c>
      <c r="X281" s="42">
        <f t="shared" si="221"/>
        <v>0.26971851163152227</v>
      </c>
      <c r="Y281" s="42">
        <f t="shared" si="221"/>
        <v>0.602056684980254</v>
      </c>
      <c r="AB281" s="42">
        <f t="shared" si="206"/>
        <v>1.2459444131947803</v>
      </c>
      <c r="AC281" s="42">
        <f t="shared" ref="AC281:AK281" si="222">($C191-$C190)/8*(AC190+3*((2*AC190+AC191)/3)+3*((AC190+2*AC191)/3)+AC191)</f>
        <v>0.9080392806749249</v>
      </c>
      <c r="AD281" s="42">
        <f t="shared" si="222"/>
        <v>0.83147521455676643</v>
      </c>
      <c r="AE281" s="42">
        <f t="shared" si="222"/>
        <v>1.0538835378139209</v>
      </c>
      <c r="AF281" s="42">
        <f t="shared" si="222"/>
        <v>1.2622791442738397</v>
      </c>
      <c r="AG281" s="42">
        <f t="shared" si="222"/>
        <v>5.0655316123841487</v>
      </c>
      <c r="AH281" s="42">
        <f t="shared" si="222"/>
        <v>2.6810001822983867</v>
      </c>
      <c r="AI281" s="42">
        <f t="shared" si="222"/>
        <v>0.30584527908908909</v>
      </c>
      <c r="AJ281" s="42">
        <f t="shared" si="222"/>
        <v>0.29626624152799352</v>
      </c>
      <c r="AK281" s="42">
        <f t="shared" si="222"/>
        <v>3.5497450041060112</v>
      </c>
    </row>
    <row r="282" spans="3:37">
      <c r="C282" s="52">
        <f t="shared" si="201"/>
        <v>0.5</v>
      </c>
      <c r="D282" s="42">
        <f t="shared" si="202"/>
        <v>0.81480172872846324</v>
      </c>
      <c r="E282" s="42">
        <f t="shared" ref="E282:M282" si="223">($C192-$C191)/8*(E191+3*((2*E191+E192)/3)+3*((E191+2*E192)/3)+E192)</f>
        <v>0.89147649365981907</v>
      </c>
      <c r="F282" s="42">
        <f t="shared" si="223"/>
        <v>0.56065110758905301</v>
      </c>
      <c r="G282" s="42">
        <f t="shared" si="223"/>
        <v>0.86834659804513348</v>
      </c>
      <c r="H282" s="42">
        <f t="shared" si="223"/>
        <v>0.92940706117462746</v>
      </c>
      <c r="I282" s="42">
        <f t="shared" si="223"/>
        <v>4.6221280254947983</v>
      </c>
      <c r="J282" s="42">
        <f t="shared" si="223"/>
        <v>2.2877580124589101</v>
      </c>
      <c r="K282" s="42">
        <f t="shared" si="223"/>
        <v>0.27263126590922038</v>
      </c>
      <c r="L282" s="42">
        <f t="shared" si="223"/>
        <v>0.2882285487935673</v>
      </c>
      <c r="M282" s="42">
        <f t="shared" si="223"/>
        <v>2.7032975045972854</v>
      </c>
      <c r="P282" s="42">
        <f t="shared" si="204"/>
        <v>0.74641355370750118</v>
      </c>
      <c r="Q282" s="42">
        <f t="shared" ref="Q282:Y282" si="224">($C192-$C191)/8*(Q191+3*((2*Q191+Q192)/3)+3*((Q191+2*Q192)/3)+Q192)</f>
        <v>0.71136932505749295</v>
      </c>
      <c r="R282" s="42">
        <f t="shared" si="224"/>
        <v>0.42965474451824603</v>
      </c>
      <c r="S282" s="42">
        <f t="shared" si="224"/>
        <v>0.6840885172566662</v>
      </c>
      <c r="T282" s="42">
        <f t="shared" si="224"/>
        <v>0.72928743769580184</v>
      </c>
      <c r="U282" s="42">
        <f t="shared" si="224"/>
        <v>3.6717609903537123</v>
      </c>
      <c r="V282" s="42">
        <f t="shared" si="224"/>
        <v>1.7252794877599162</v>
      </c>
      <c r="W282" s="42">
        <f t="shared" si="224"/>
        <v>0.23695046471329856</v>
      </c>
      <c r="X282" s="42">
        <f t="shared" si="224"/>
        <v>0.26771640985055339</v>
      </c>
      <c r="Y282" s="42">
        <f t="shared" si="224"/>
        <v>0.76555671181499785</v>
      </c>
      <c r="AB282" s="42">
        <f t="shared" si="206"/>
        <v>0.88318990374942774</v>
      </c>
      <c r="AC282" s="42">
        <f t="shared" ref="AC282:AK282" si="225">($C192-$C191)/8*(AC191+3*((2*AC191+AC192)/3)+3*((AC191+2*AC192)/3)+AC192)</f>
        <v>1.0715836622621449</v>
      </c>
      <c r="AD282" s="42">
        <f t="shared" si="225"/>
        <v>0.75269905629283018</v>
      </c>
      <c r="AE282" s="42">
        <f t="shared" si="225"/>
        <v>1.0389652174934305</v>
      </c>
      <c r="AF282" s="42">
        <f t="shared" si="225"/>
        <v>1.2022806205018133</v>
      </c>
      <c r="AG282" s="42">
        <f t="shared" si="225"/>
        <v>5.5724950606358892</v>
      </c>
      <c r="AH282" s="42">
        <f t="shared" si="225"/>
        <v>2.8946664876791353</v>
      </c>
      <c r="AI282" s="42">
        <f t="shared" si="225"/>
        <v>0.30599309814031944</v>
      </c>
      <c r="AJ282" s="42">
        <f t="shared" si="225"/>
        <v>0.30807408862335006</v>
      </c>
      <c r="AK282" s="42">
        <f t="shared" si="225"/>
        <v>4.6410382973795752</v>
      </c>
    </row>
    <row r="283" spans="3:37">
      <c r="C283" s="52">
        <f t="shared" si="201"/>
        <v>0.625</v>
      </c>
      <c r="D283" s="42">
        <f t="shared" si="202"/>
        <v>0.54577138251580126</v>
      </c>
      <c r="E283" s="42">
        <f t="shared" ref="E283:M283" si="226">($C193-$C192)/8*(E192+3*((2*E192+E193)/3)+3*((E192+2*E193)/3)+E193)</f>
        <v>1.0518127471553587</v>
      </c>
      <c r="F283" s="42">
        <f t="shared" si="226"/>
        <v>0.52309800750271951</v>
      </c>
      <c r="G283" s="42">
        <f t="shared" si="226"/>
        <v>0.83483220562438265</v>
      </c>
      <c r="H283" s="42">
        <f t="shared" si="226"/>
        <v>0.87047162112453458</v>
      </c>
      <c r="I283" s="42">
        <f t="shared" si="226"/>
        <v>5.0184856560817357</v>
      </c>
      <c r="J283" s="42">
        <f t="shared" si="226"/>
        <v>2.467259611200102</v>
      </c>
      <c r="K283" s="42">
        <f t="shared" si="226"/>
        <v>0.26716535221715965</v>
      </c>
      <c r="L283" s="42">
        <f t="shared" si="226"/>
        <v>0.29203710828019941</v>
      </c>
      <c r="M283" s="42">
        <f t="shared" si="226"/>
        <v>3.2052148326406078</v>
      </c>
      <c r="P283" s="42">
        <f t="shared" si="204"/>
        <v>0.49814995953983376</v>
      </c>
      <c r="Q283" s="42">
        <f t="shared" ref="Q283:Y283" si="227">($C193-$C192)/8*(Q192+3*((2*Q192+Q193)/3)+3*((Q192+2*Q193)/3)+Q193)</f>
        <v>0.82079700583174675</v>
      </c>
      <c r="R283" s="42">
        <f t="shared" si="227"/>
        <v>0.42535973671895289</v>
      </c>
      <c r="S283" s="42">
        <f t="shared" si="227"/>
        <v>0.6195666090925942</v>
      </c>
      <c r="T283" s="42">
        <f t="shared" si="227"/>
        <v>0.67032243603201014</v>
      </c>
      <c r="U283" s="42">
        <f t="shared" si="227"/>
        <v>3.8071181439930415</v>
      </c>
      <c r="V283" s="42">
        <f t="shared" si="227"/>
        <v>1.9087837171687185</v>
      </c>
      <c r="W283" s="42">
        <f t="shared" si="227"/>
        <v>0.22431576273651499</v>
      </c>
      <c r="X283" s="42">
        <f t="shared" si="227"/>
        <v>0.26495000117679995</v>
      </c>
      <c r="Y283" s="42">
        <f t="shared" si="227"/>
        <v>0.89635673328279364</v>
      </c>
      <c r="AB283" s="42">
        <f t="shared" si="206"/>
        <v>0.59339280549176932</v>
      </c>
      <c r="AC283" s="42">
        <f t="shared" ref="AC283:AK283" si="228">($C193-$C192)/8*(AC192+3*((2*AC192+AC193)/3)+3*((AC192+2*AC193)/3)+AC193)</f>
        <v>1.2828284884789705</v>
      </c>
      <c r="AD283" s="42">
        <f t="shared" si="228"/>
        <v>0.67222796726432521</v>
      </c>
      <c r="AE283" s="42">
        <f t="shared" si="228"/>
        <v>1.0279381523672928</v>
      </c>
      <c r="AF283" s="42">
        <f t="shared" si="228"/>
        <v>1.1358980530059064</v>
      </c>
      <c r="AG283" s="42">
        <f t="shared" si="228"/>
        <v>6.2298531681704166</v>
      </c>
      <c r="AH283" s="42">
        <f t="shared" si="228"/>
        <v>3.065599531983735</v>
      </c>
      <c r="AI283" s="42">
        <f t="shared" si="228"/>
        <v>0.3061113533813038</v>
      </c>
      <c r="AJ283" s="42">
        <f t="shared" si="228"/>
        <v>0.31933673142749908</v>
      </c>
      <c r="AK283" s="42">
        <f t="shared" si="228"/>
        <v>5.5140729319984292</v>
      </c>
    </row>
    <row r="284" spans="3:37">
      <c r="C284" s="52">
        <f t="shared" si="201"/>
        <v>0.75</v>
      </c>
      <c r="D284" s="42">
        <f t="shared" si="202"/>
        <v>0.34370312941080527</v>
      </c>
      <c r="E284" s="42">
        <f t="shared" ref="E284:M284" si="229">($C194-$C193)/8*(E193+3*((2*E193+E194)/3)+3*((E193+2*E194)/3)+E194)</f>
        <v>1.2173211378604294</v>
      </c>
      <c r="F284" s="42">
        <f t="shared" si="229"/>
        <v>0.4941538464810703</v>
      </c>
      <c r="G284" s="42">
        <f t="shared" si="229"/>
        <v>0.80804518317767471</v>
      </c>
      <c r="H284" s="42">
        <f t="shared" si="229"/>
        <v>0.82515527232118835</v>
      </c>
      <c r="I284" s="42">
        <f t="shared" si="229"/>
        <v>5.433115025850916</v>
      </c>
      <c r="J284" s="42">
        <f t="shared" si="229"/>
        <v>2.6323934114498648</v>
      </c>
      <c r="K284" s="42">
        <f t="shared" si="229"/>
        <v>0.26088613553885098</v>
      </c>
      <c r="L284" s="42">
        <f t="shared" si="229"/>
        <v>0.29489352789517348</v>
      </c>
      <c r="M284" s="42">
        <f t="shared" si="229"/>
        <v>3.5816528286730982</v>
      </c>
      <c r="P284" s="42">
        <f t="shared" si="204"/>
        <v>0.31169098399238793</v>
      </c>
      <c r="Q284" s="42">
        <f t="shared" ref="Q284:Y284" si="230">($C194-$C193)/8*(Q193+3*((2*Q193+Q194)/3)+3*((Q193+2*Q194)/3)+Q194)</f>
        <v>0.93375461179226416</v>
      </c>
      <c r="R284" s="42">
        <f t="shared" si="230"/>
        <v>0.42185908744496764</v>
      </c>
      <c r="S284" s="42">
        <f t="shared" si="230"/>
        <v>0.57013030269045917</v>
      </c>
      <c r="T284" s="42">
        <f t="shared" si="230"/>
        <v>0.6254716981272278</v>
      </c>
      <c r="U284" s="42">
        <f t="shared" si="230"/>
        <v>3.9533133677964249</v>
      </c>
      <c r="V284" s="42">
        <f t="shared" si="230"/>
        <v>2.0982074378487732</v>
      </c>
      <c r="W284" s="42">
        <f t="shared" si="230"/>
        <v>0.21072090716213465</v>
      </c>
      <c r="X284" s="42">
        <f t="shared" si="230"/>
        <v>0.26177357277982632</v>
      </c>
      <c r="Y284" s="42">
        <f t="shared" si="230"/>
        <v>0.99445674938364081</v>
      </c>
      <c r="AB284" s="42">
        <f t="shared" si="206"/>
        <v>0.3757152748292234</v>
      </c>
      <c r="AC284" s="42">
        <f t="shared" ref="AC284:AK284" si="231">($C194-$C193)/8*(AC193+3*((2*AC193+AC194)/3)+3*((AC193+2*AC194)/3)+AC194)</f>
        <v>1.5008876639285951</v>
      </c>
      <c r="AD284" s="42">
        <f t="shared" si="231"/>
        <v>0.59747991837177272</v>
      </c>
      <c r="AE284" s="42">
        <f t="shared" si="231"/>
        <v>1.0189317347624651</v>
      </c>
      <c r="AF284" s="42">
        <f t="shared" si="231"/>
        <v>1.0694114159084172</v>
      </c>
      <c r="AG284" s="42">
        <f t="shared" si="231"/>
        <v>6.9129166839053564</v>
      </c>
      <c r="AH284" s="42">
        <f t="shared" si="231"/>
        <v>3.1937993152121851</v>
      </c>
      <c r="AI284" s="42">
        <f t="shared" si="231"/>
        <v>0.30620004481204194</v>
      </c>
      <c r="AJ284" s="42">
        <f t="shared" si="231"/>
        <v>0.32913059445169635</v>
      </c>
      <c r="AK284" s="42">
        <f t="shared" si="231"/>
        <v>6.1688489079625475</v>
      </c>
    </row>
    <row r="285" spans="3:37">
      <c r="C285" s="52">
        <f t="shared" si="201"/>
        <v>0.875</v>
      </c>
      <c r="D285" s="42">
        <f t="shared" si="202"/>
        <v>0.2078460684225604</v>
      </c>
      <c r="E285" s="42">
        <f t="shared" ref="E285:M285" si="232">($C195-$C194)/8*(E194+3*((2*E194+E195)/3)+3*((E194+2*E195)/3)+E195)</f>
        <v>1.356968842517833</v>
      </c>
      <c r="F285" s="42">
        <f t="shared" si="232"/>
        <v>0.47183819432775381</v>
      </c>
      <c r="G285" s="42">
        <f t="shared" si="232"/>
        <v>0.78378946863057319</v>
      </c>
      <c r="H285" s="42">
        <f t="shared" si="232"/>
        <v>0.79062519060685044</v>
      </c>
      <c r="I285" s="42">
        <f t="shared" si="232"/>
        <v>5.7923997363338904</v>
      </c>
      <c r="J285" s="42">
        <f t="shared" si="232"/>
        <v>2.7622399152466892</v>
      </c>
      <c r="K285" s="42">
        <f t="shared" si="232"/>
        <v>0.25449182649920216</v>
      </c>
      <c r="L285" s="42">
        <f t="shared" si="232"/>
        <v>0.29679780763848967</v>
      </c>
      <c r="M285" s="42">
        <f t="shared" si="232"/>
        <v>3.8326114926947596</v>
      </c>
      <c r="P285" s="42">
        <f t="shared" si="204"/>
        <v>0.1863726686759142</v>
      </c>
      <c r="Q285" s="42">
        <f t="shared" ref="Q285:Y285" si="233">($C195-$C194)/8*(Q194+3*((2*Q194+Q195)/3)+3*((Q194+2*Q195)/3)+Q195)</f>
        <v>1.0290625918214515</v>
      </c>
      <c r="R285" s="42">
        <f t="shared" si="233"/>
        <v>0.4184428086998751</v>
      </c>
      <c r="S285" s="42">
        <f t="shared" si="233"/>
        <v>0.53312438557636099</v>
      </c>
      <c r="T285" s="42">
        <f t="shared" si="233"/>
        <v>0.59314194024147038</v>
      </c>
      <c r="U285" s="42">
        <f t="shared" si="233"/>
        <v>4.0878031159093515</v>
      </c>
      <c r="V285" s="42">
        <f t="shared" si="233"/>
        <v>2.2580337021725692</v>
      </c>
      <c r="W285" s="42">
        <f t="shared" si="233"/>
        <v>0.19829927755365678</v>
      </c>
      <c r="X285" s="42">
        <f t="shared" si="233"/>
        <v>0.25854141182919677</v>
      </c>
      <c r="Y285" s="42">
        <f t="shared" si="233"/>
        <v>1.0598567601175397</v>
      </c>
      <c r="AB285" s="42">
        <f t="shared" si="206"/>
        <v>0.22931946816920729</v>
      </c>
      <c r="AC285" s="42">
        <f t="shared" ref="AC285:AK285" si="234">($C195-$C194)/8*(AC194+3*((2*AC194+AC195)/3)+3*((AC194+2*AC195)/3)+AC195)</f>
        <v>1.6848750932142165</v>
      </c>
      <c r="AD285" s="42">
        <f t="shared" si="234"/>
        <v>0.53587288051569382</v>
      </c>
      <c r="AE285" s="42">
        <f t="shared" si="234"/>
        <v>1.010075357005906</v>
      </c>
      <c r="AF285" s="42">
        <f t="shared" si="234"/>
        <v>1.0091006833316416</v>
      </c>
      <c r="AG285" s="42">
        <f t="shared" si="234"/>
        <v>7.496996356758399</v>
      </c>
      <c r="AH285" s="42">
        <f t="shared" si="234"/>
        <v>3.2792658373644827</v>
      </c>
      <c r="AI285" s="42">
        <f t="shared" si="234"/>
        <v>0.30625917243253387</v>
      </c>
      <c r="AJ285" s="42">
        <f t="shared" si="234"/>
        <v>0.33653210220719765</v>
      </c>
      <c r="AK285" s="42">
        <f t="shared" si="234"/>
        <v>6.60536622527197</v>
      </c>
    </row>
    <row r="286" spans="3:37">
      <c r="C286" s="52">
        <f t="shared" si="201"/>
        <v>1</v>
      </c>
      <c r="D286" s="42">
        <f t="shared" si="202"/>
        <v>0.13744929856015151</v>
      </c>
      <c r="E286" s="42">
        <f t="shared" ref="E286:M286" si="235">($C196-$C195)/8*(E195+3*((2*E195+E196)/3)+3*((E195+2*E196)/3)+E196)</f>
        <v>1.4397230378703687</v>
      </c>
      <c r="F286" s="42">
        <f t="shared" si="235"/>
        <v>0.4541706208464189</v>
      </c>
      <c r="G286" s="42">
        <f t="shared" si="235"/>
        <v>0.75786899990863688</v>
      </c>
      <c r="H286" s="42">
        <f t="shared" si="235"/>
        <v>0.76404855182378195</v>
      </c>
      <c r="I286" s="42">
        <f t="shared" si="235"/>
        <v>6.0227233890622349</v>
      </c>
      <c r="J286" s="42">
        <f t="shared" si="235"/>
        <v>2.8358796246290647</v>
      </c>
      <c r="K286" s="42">
        <f t="shared" si="235"/>
        <v>0.24868063572312099</v>
      </c>
      <c r="L286" s="42">
        <f t="shared" si="235"/>
        <v>0.29774994751014772</v>
      </c>
      <c r="M286" s="42">
        <f t="shared" si="235"/>
        <v>3.958090824705589</v>
      </c>
      <c r="P286" s="42">
        <f t="shared" si="204"/>
        <v>0.12153105520116211</v>
      </c>
      <c r="Q286" s="42">
        <f t="shared" ref="Q286:Y286" si="236">($C196-$C195)/8*(Q195+3*((2*Q195+Q196)/3)+3*((Q195+2*Q196)/3)+Q196)</f>
        <v>1.0855413948017101</v>
      </c>
      <c r="R286" s="42">
        <f t="shared" si="236"/>
        <v>0.41440091248726046</v>
      </c>
      <c r="S286" s="42">
        <f t="shared" si="236"/>
        <v>0.50589364527639691</v>
      </c>
      <c r="T286" s="42">
        <f t="shared" si="236"/>
        <v>0.57173987863474851</v>
      </c>
      <c r="U286" s="42">
        <f t="shared" si="236"/>
        <v>4.1880438424773105</v>
      </c>
      <c r="V286" s="42">
        <f t="shared" si="236"/>
        <v>2.352745562512597</v>
      </c>
      <c r="W286" s="42">
        <f t="shared" si="236"/>
        <v>0.18918425347458073</v>
      </c>
      <c r="X286" s="42">
        <f t="shared" si="236"/>
        <v>0.25560780549447626</v>
      </c>
      <c r="Y286" s="42">
        <f t="shared" si="236"/>
        <v>1.0925567654844905</v>
      </c>
      <c r="AB286" s="42">
        <f t="shared" si="206"/>
        <v>0.15336754191914118</v>
      </c>
      <c r="AC286" s="42">
        <f t="shared" ref="AC286:AK286" si="237">($C196-$C195)/8*(AC195+3*((2*AC195+AC196)/3)+3*((AC195+2*AC196)/3)+AC196)</f>
        <v>1.7939046809390291</v>
      </c>
      <c r="AD286" s="42">
        <f t="shared" si="237"/>
        <v>0.49482482459661115</v>
      </c>
      <c r="AE286" s="42">
        <f t="shared" si="237"/>
        <v>0.99949841142458085</v>
      </c>
      <c r="AF286" s="42">
        <f t="shared" si="237"/>
        <v>0.9612458293978825</v>
      </c>
      <c r="AG286" s="42">
        <f t="shared" si="237"/>
        <v>7.8574029356471673</v>
      </c>
      <c r="AH286" s="42">
        <f t="shared" si="237"/>
        <v>3.3219990984406325</v>
      </c>
      <c r="AI286" s="42">
        <f t="shared" si="237"/>
        <v>0.30628873624278002</v>
      </c>
      <c r="AJ286" s="42">
        <f t="shared" si="237"/>
        <v>0.34061767920525815</v>
      </c>
      <c r="AK286" s="42">
        <f t="shared" si="237"/>
        <v>6.8236248839266924</v>
      </c>
    </row>
    <row r="287" spans="3:37">
      <c r="C287" s="52">
        <f t="shared" si="201"/>
        <v>1.125</v>
      </c>
      <c r="D287" s="42">
        <f t="shared" si="202"/>
        <v>0.11578084466443989</v>
      </c>
      <c r="E287" s="42">
        <f t="shared" ref="E287:M287" si="238">($C197-$C196)/8*(E196+3*((2*E196+E197)/3)+3*((E196+2*E197)/3)+E197)</f>
        <v>1.4617774924053166</v>
      </c>
      <c r="F287" s="42">
        <f t="shared" si="238"/>
        <v>0.43902445579538318</v>
      </c>
      <c r="G287" s="42">
        <f t="shared" si="238"/>
        <v>0.72862136073166306</v>
      </c>
      <c r="H287" s="42">
        <f t="shared" si="238"/>
        <v>0.74209830311699432</v>
      </c>
      <c r="I287" s="42">
        <f t="shared" si="238"/>
        <v>6.1162006018276616</v>
      </c>
      <c r="J287" s="42">
        <f t="shared" si="238"/>
        <v>2.8552303242322887</v>
      </c>
      <c r="K287" s="42">
        <f t="shared" si="238"/>
        <v>0.24369761763690381</v>
      </c>
      <c r="L287" s="42">
        <f t="shared" si="238"/>
        <v>0.29793035743992535</v>
      </c>
      <c r="M287" s="42">
        <f t="shared" si="238"/>
        <v>3.9865992218747706</v>
      </c>
      <c r="P287" s="42">
        <f t="shared" si="204"/>
        <v>0.1017228125371468</v>
      </c>
      <c r="Q287" s="42">
        <f t="shared" ref="Q287:Y287" si="239">($C197-$C196)/8*(Q196+3*((2*Q196+Q197)/3)+3*((Q196+2*Q197)/3)+Q197)</f>
        <v>1.1004591949530294</v>
      </c>
      <c r="R287" s="42">
        <f t="shared" si="239"/>
        <v>0.40935790453928445</v>
      </c>
      <c r="S287" s="42">
        <f t="shared" si="239"/>
        <v>0.48467897400042537</v>
      </c>
      <c r="T287" s="42">
        <f t="shared" si="239"/>
        <v>0.5578000391941933</v>
      </c>
      <c r="U287" s="42">
        <f t="shared" si="239"/>
        <v>4.2500916816936165</v>
      </c>
      <c r="V287" s="42">
        <f t="shared" si="239"/>
        <v>2.3788498221175027</v>
      </c>
      <c r="W287" s="42">
        <f t="shared" si="239"/>
        <v>0.18372995540349363</v>
      </c>
      <c r="X287" s="42">
        <f t="shared" si="239"/>
        <v>0.25309527315648012</v>
      </c>
      <c r="Y287" s="42">
        <f t="shared" si="239"/>
        <v>1.1002371073737467</v>
      </c>
      <c r="AB287" s="42">
        <f t="shared" si="206"/>
        <v>0.129838876791733</v>
      </c>
      <c r="AC287" s="42">
        <f t="shared" ref="AC287:AK287" si="240">($C197-$C196)/8*(AC196+3*((2*AC196+AC197)/3)+3*((AC196+2*AC197)/3)+AC197)</f>
        <v>1.8230957898576059</v>
      </c>
      <c r="AD287" s="42">
        <f t="shared" si="240"/>
        <v>0.47334003004387848</v>
      </c>
      <c r="AE287" s="42">
        <f t="shared" si="240"/>
        <v>0.98617635946971516</v>
      </c>
      <c r="AF287" s="42">
        <f t="shared" si="240"/>
        <v>0.92636677719763338</v>
      </c>
      <c r="AG287" s="42">
        <f t="shared" si="240"/>
        <v>7.9823095219617057</v>
      </c>
      <c r="AH287" s="42">
        <f t="shared" si="240"/>
        <v>3.3316108263470747</v>
      </c>
      <c r="AI287" s="42">
        <f t="shared" si="240"/>
        <v>0.30616766419134345</v>
      </c>
      <c r="AJ287" s="42">
        <f t="shared" si="240"/>
        <v>0.34164690474382847</v>
      </c>
      <c r="AK287" s="42">
        <f t="shared" si="240"/>
        <v>6.872961336375786</v>
      </c>
    </row>
    <row r="288" spans="3:37">
      <c r="C288" s="52">
        <f t="shared" si="201"/>
        <v>1.325</v>
      </c>
      <c r="D288" s="42">
        <f t="shared" si="202"/>
        <v>0.17410852596877424</v>
      </c>
      <c r="E288" s="42">
        <f t="shared" ref="E288:M288" si="241">($C198-$C197)/8*(E197+3*((2*E197+E198)/3)+3*((E197+2*E198)/3)+E198)</f>
        <v>2.326001559538696</v>
      </c>
      <c r="F288" s="42">
        <f t="shared" si="241"/>
        <v>0.67308757877516534</v>
      </c>
      <c r="G288" s="42">
        <f t="shared" si="241"/>
        <v>1.1032448785143647</v>
      </c>
      <c r="H288" s="42">
        <f t="shared" si="241"/>
        <v>1.1457994201420991</v>
      </c>
      <c r="I288" s="42">
        <f t="shared" si="241"/>
        <v>9.8664483488178298</v>
      </c>
      <c r="J288" s="42">
        <f t="shared" si="241"/>
        <v>4.5599238618155553</v>
      </c>
      <c r="K288" s="42">
        <f t="shared" si="241"/>
        <v>0.38039184667223847</v>
      </c>
      <c r="L288" s="42">
        <f t="shared" si="241"/>
        <v>0.47607998522951922</v>
      </c>
      <c r="M288" s="42">
        <f t="shared" si="241"/>
        <v>6.3484330540393241</v>
      </c>
      <c r="P288" s="42">
        <f t="shared" si="204"/>
        <v>0.1529083592675978</v>
      </c>
      <c r="Q288" s="42">
        <f t="shared" ref="Q288:Y288" si="242">($C198-$C197)/8*(Q197+3*((2*Q197+Q198)/3)+3*((Q197+2*Q198)/3)+Q198)</f>
        <v>1.7505570766691263</v>
      </c>
      <c r="R288" s="42">
        <f t="shared" si="242"/>
        <v>0.64249299327315956</v>
      </c>
      <c r="S288" s="42">
        <f t="shared" si="242"/>
        <v>0.73590599112306798</v>
      </c>
      <c r="T288" s="42">
        <f t="shared" si="242"/>
        <v>0.86930740925440619</v>
      </c>
      <c r="U288" s="42">
        <f t="shared" si="242"/>
        <v>6.8951428715000356</v>
      </c>
      <c r="V288" s="42">
        <f t="shared" si="242"/>
        <v>3.8005463774699284</v>
      </c>
      <c r="W288" s="42">
        <f t="shared" si="242"/>
        <v>0.28585674468421357</v>
      </c>
      <c r="X288" s="42">
        <f t="shared" si="242"/>
        <v>0.4001448421024425</v>
      </c>
      <c r="Y288" s="42">
        <f t="shared" si="242"/>
        <v>1.7551642697121246</v>
      </c>
      <c r="AB288" s="42">
        <f t="shared" si="206"/>
        <v>0.19530869266995107</v>
      </c>
      <c r="AC288" s="42">
        <f t="shared" ref="AC288:AK288" si="243">($C198-$C197)/8*(AC197+3*((2*AC197+AC198)/3)+3*((AC197+2*AC198)/3)+AC198)</f>
        <v>2.9014460424082702</v>
      </c>
      <c r="AD288" s="42">
        <f t="shared" si="243"/>
        <v>0.72893073283680465</v>
      </c>
      <c r="AE288" s="42">
        <f t="shared" si="243"/>
        <v>1.5444412843867381</v>
      </c>
      <c r="AF288" s="42">
        <f t="shared" si="243"/>
        <v>1.4219347790954751</v>
      </c>
      <c r="AG288" s="42">
        <f t="shared" si="243"/>
        <v>12.837753826135645</v>
      </c>
      <c r="AH288" s="42">
        <f t="shared" si="243"/>
        <v>5.31930134616118</v>
      </c>
      <c r="AI288" s="42">
        <f t="shared" si="243"/>
        <v>0.48851294149735186</v>
      </c>
      <c r="AJ288" s="42">
        <f t="shared" si="243"/>
        <v>0.54590445284355349</v>
      </c>
      <c r="AK288" s="42">
        <f t="shared" si="243"/>
        <v>10.941701838366527</v>
      </c>
    </row>
    <row r="289" spans="3:37">
      <c r="C289" s="52">
        <f t="shared" si="201"/>
        <v>1.5249999999999999</v>
      </c>
      <c r="D289" s="42">
        <f t="shared" si="202"/>
        <v>0.16091805769900669</v>
      </c>
      <c r="E289" s="42">
        <f t="shared" ref="E289:M289" si="244">($C199-$C198)/8*(E198+3*((2*E198+E199)/3)+3*((E198+2*E199)/3)+E199)</f>
        <v>2.2953679006542638</v>
      </c>
      <c r="F289" s="42">
        <f t="shared" si="244"/>
        <v>0.63837237164303962</v>
      </c>
      <c r="G289" s="42">
        <f t="shared" si="244"/>
        <v>1.0288471438375046</v>
      </c>
      <c r="H289" s="42">
        <f t="shared" si="244"/>
        <v>1.0971428296285886</v>
      </c>
      <c r="I289" s="42">
        <f t="shared" si="244"/>
        <v>9.9622296800019097</v>
      </c>
      <c r="J289" s="42">
        <f t="shared" si="244"/>
        <v>4.5397860806026138</v>
      </c>
      <c r="K289" s="42">
        <f t="shared" si="244"/>
        <v>0.36885032255078742</v>
      </c>
      <c r="L289" s="42">
        <f t="shared" si="244"/>
        <v>0.47462242012556827</v>
      </c>
      <c r="M289" s="42">
        <f t="shared" si="244"/>
        <v>6.2765484438709738</v>
      </c>
      <c r="P289" s="42">
        <f t="shared" si="204"/>
        <v>0.14125158873661744</v>
      </c>
      <c r="Q289" s="42">
        <f t="shared" ref="Q289:Y289" si="245">($C199-$C198)/8*(Q198+3*((2*Q198+Q199)/3)+3*((Q198+2*Q199)/3)+Q199)</f>
        <v>1.7262763884045949</v>
      </c>
      <c r="R289" s="42">
        <f t="shared" si="245"/>
        <v>0.62538305760834589</v>
      </c>
      <c r="S289" s="42">
        <f t="shared" si="245"/>
        <v>0.68882809054878102</v>
      </c>
      <c r="T289" s="42">
        <f t="shared" si="245"/>
        <v>0.84241224142181381</v>
      </c>
      <c r="U289" s="42">
        <f t="shared" si="245"/>
        <v>7.0081337571786078</v>
      </c>
      <c r="V289" s="42">
        <f t="shared" si="245"/>
        <v>3.7871603783161354</v>
      </c>
      <c r="W289" s="42">
        <f t="shared" si="245"/>
        <v>0.27620909514637337</v>
      </c>
      <c r="X289" s="42">
        <f t="shared" si="245"/>
        <v>0.39430731076431835</v>
      </c>
      <c r="Y289" s="42">
        <f t="shared" si="245"/>
        <v>1.7426997148812524</v>
      </c>
      <c r="AB289" s="42">
        <f t="shared" si="206"/>
        <v>0.18058452666139591</v>
      </c>
      <c r="AC289" s="42">
        <f t="shared" ref="AC289:AK289" si="246">($C199-$C198)/8*(AC198+3*((2*AC198+AC199)/3)+3*((AC198+2*AC199)/3)+AC199)</f>
        <v>2.8644594129039289</v>
      </c>
      <c r="AD289" s="42">
        <f t="shared" si="246"/>
        <v>0.69557258592859295</v>
      </c>
      <c r="AE289" s="42">
        <f t="shared" si="246"/>
        <v>1.4980245786792712</v>
      </c>
      <c r="AF289" s="42">
        <f t="shared" si="246"/>
        <v>1.35079262891811</v>
      </c>
      <c r="AG289" s="42">
        <f t="shared" si="246"/>
        <v>12.916325602825285</v>
      </c>
      <c r="AH289" s="42">
        <f t="shared" si="246"/>
        <v>5.2924117828890962</v>
      </c>
      <c r="AI289" s="42">
        <f t="shared" si="246"/>
        <v>0.48527088895605031</v>
      </c>
      <c r="AJ289" s="42">
        <f t="shared" si="246"/>
        <v>0.5441533589979467</v>
      </c>
      <c r="AK289" s="42">
        <f t="shared" si="246"/>
        <v>10.810397172860727</v>
      </c>
    </row>
    <row r="290" spans="3:37">
      <c r="C290" s="52">
        <f t="shared" si="201"/>
        <v>1.7249999999999999</v>
      </c>
      <c r="D290" s="42">
        <f t="shared" si="202"/>
        <v>0.14836065493904976</v>
      </c>
      <c r="E290" s="42">
        <f t="shared" ref="E290:M290" si="247">($C200-$C199)/8*(E199+3*((2*E199+E200)/3)+3*((E199+2*E200)/3)+E200)</f>
        <v>2.2478338894328522</v>
      </c>
      <c r="F290" s="42">
        <f t="shared" si="247"/>
        <v>0.60536461826299814</v>
      </c>
      <c r="G290" s="42">
        <f t="shared" si="247"/>
        <v>0.9576321999489581</v>
      </c>
      <c r="H290" s="42">
        <f t="shared" si="247"/>
        <v>1.0514437827139071</v>
      </c>
      <c r="I290" s="42">
        <f t="shared" si="247"/>
        <v>10.053913414129998</v>
      </c>
      <c r="J290" s="42">
        <f t="shared" si="247"/>
        <v>4.5085500948866502</v>
      </c>
      <c r="K290" s="42">
        <f t="shared" si="247"/>
        <v>0.35754318893153719</v>
      </c>
      <c r="L290" s="42">
        <f t="shared" si="247"/>
        <v>0.47234864004484034</v>
      </c>
      <c r="M290" s="42">
        <f t="shared" si="247"/>
        <v>6.1649555780607468</v>
      </c>
      <c r="P290" s="42">
        <f t="shared" si="204"/>
        <v>0.13015790523543272</v>
      </c>
      <c r="Q290" s="42">
        <f t="shared" ref="Q290:Y290" si="248">($C200-$C199)/8*(Q199+3*((2*Q199+Q200)/3)+3*((Q199+2*Q200)/3)+Q200)</f>
        <v>1.6885930554913895</v>
      </c>
      <c r="R290" s="42">
        <f t="shared" si="248"/>
        <v>0.60631975384177572</v>
      </c>
      <c r="S290" s="42">
        <f t="shared" si="248"/>
        <v>0.64376421780654924</v>
      </c>
      <c r="T290" s="42">
        <f t="shared" si="248"/>
        <v>0.8174231144647679</v>
      </c>
      <c r="U290" s="42">
        <f t="shared" si="248"/>
        <v>7.1162908081757408</v>
      </c>
      <c r="V290" s="42">
        <f t="shared" si="248"/>
        <v>3.7663971733761059</v>
      </c>
      <c r="W290" s="42">
        <f t="shared" si="248"/>
        <v>0.26697417927860079</v>
      </c>
      <c r="X290" s="42">
        <f t="shared" si="248"/>
        <v>0.3885767750559086</v>
      </c>
      <c r="Y290" s="42">
        <f t="shared" si="248"/>
        <v>1.7233076895263302</v>
      </c>
      <c r="AB290" s="42">
        <f t="shared" si="206"/>
        <v>0.16656340464266639</v>
      </c>
      <c r="AC290" s="42">
        <f t="shared" ref="AC290:AK290" si="249">($C200-$C199)/8*(AC199+3*((2*AC199+AC200)/3)+3*((AC199+2*AC200)/3)+AC200)</f>
        <v>2.8070747233743143</v>
      </c>
      <c r="AD290" s="42">
        <f t="shared" si="249"/>
        <v>0.66413691494570759</v>
      </c>
      <c r="AE290" s="42">
        <f t="shared" si="249"/>
        <v>1.4457244322052965</v>
      </c>
      <c r="AF290" s="42">
        <f t="shared" si="249"/>
        <v>1.2832865843483614</v>
      </c>
      <c r="AG290" s="42">
        <f t="shared" si="249"/>
        <v>12.991536020084302</v>
      </c>
      <c r="AH290" s="42">
        <f t="shared" si="249"/>
        <v>5.2507030163972033</v>
      </c>
      <c r="AI290" s="42">
        <f t="shared" si="249"/>
        <v>0.48022141331274981</v>
      </c>
      <c r="AJ290" s="42">
        <f t="shared" si="249"/>
        <v>0.54141897434282282</v>
      </c>
      <c r="AK290" s="42">
        <f t="shared" si="249"/>
        <v>10.606603466595175</v>
      </c>
    </row>
    <row r="291" spans="3:37">
      <c r="C291" s="52">
        <f t="shared" si="201"/>
        <v>2</v>
      </c>
      <c r="D291" s="42">
        <f t="shared" si="202"/>
        <v>0.18469667755250541</v>
      </c>
      <c r="E291" s="42">
        <f t="shared" ref="E291:M291" si="250">($C201-$C200)/8*(E200+3*((2*E200+E201)/3)+3*((E200+2*E201)/3)+E201)</f>
        <v>2.9839881631339393</v>
      </c>
      <c r="F291" s="42">
        <f t="shared" si="250"/>
        <v>0.78171776397120585</v>
      </c>
      <c r="G291" s="42">
        <f t="shared" si="250"/>
        <v>1.2066349438053534</v>
      </c>
      <c r="H291" s="42">
        <f t="shared" si="250"/>
        <v>1.3765609772256815</v>
      </c>
      <c r="I291" s="42">
        <f t="shared" si="250"/>
        <v>13.965888194924325</v>
      </c>
      <c r="J291" s="42">
        <f t="shared" si="250"/>
        <v>6.1291228149894401</v>
      </c>
      <c r="K291" s="42">
        <f t="shared" si="250"/>
        <v>0.47364578884678299</v>
      </c>
      <c r="L291" s="42">
        <f t="shared" si="250"/>
        <v>0.64433309368414071</v>
      </c>
      <c r="M291" s="42">
        <f t="shared" si="250"/>
        <v>8.2259658396868698</v>
      </c>
      <c r="P291" s="42">
        <f t="shared" si="204"/>
        <v>0.16192363941251872</v>
      </c>
      <c r="Q291" s="42">
        <f t="shared" ref="Q291:Y291" si="251">($C201-$C200)/8*(Q200+3*((2*Q200+Q201)/3)+3*((Q200+2*Q201)/3)+Q201)</f>
        <v>2.2371384550544158</v>
      </c>
      <c r="R291" s="42">
        <f t="shared" si="251"/>
        <v>0.79931152573169462</v>
      </c>
      <c r="S291" s="42">
        <f t="shared" si="251"/>
        <v>0.81550007393276847</v>
      </c>
      <c r="T291" s="42">
        <f t="shared" si="251"/>
        <v>1.0865991642520749</v>
      </c>
      <c r="U291" s="42">
        <f t="shared" si="251"/>
        <v>9.9521274105650956</v>
      </c>
      <c r="V291" s="42">
        <f t="shared" si="251"/>
        <v>5.1321768836847248</v>
      </c>
      <c r="W291" s="42">
        <f t="shared" si="251"/>
        <v>0.35281088651882292</v>
      </c>
      <c r="X291" s="42">
        <f t="shared" si="251"/>
        <v>0.52516802390166217</v>
      </c>
      <c r="Y291" s="42">
        <f t="shared" si="251"/>
        <v>2.3258233084482911</v>
      </c>
      <c r="AB291" s="42">
        <f t="shared" si="206"/>
        <v>0.20746971569249217</v>
      </c>
      <c r="AC291" s="42">
        <f t="shared" ref="AC291:AK291" si="252">($C201-$C200)/8*(AC200+3*((2*AC200+AC201)/3)+3*((AC200+2*AC201)/3)+AC201)</f>
        <v>3.7308378712134629</v>
      </c>
      <c r="AD291" s="42">
        <f t="shared" si="252"/>
        <v>0.86542284701827754</v>
      </c>
      <c r="AE291" s="42">
        <f t="shared" si="252"/>
        <v>1.8926381995486601</v>
      </c>
      <c r="AF291" s="42">
        <f t="shared" si="252"/>
        <v>1.661147882612344</v>
      </c>
      <c r="AG291" s="42">
        <f t="shared" si="252"/>
        <v>17.979648979283585</v>
      </c>
      <c r="AH291" s="42">
        <f t="shared" si="252"/>
        <v>7.1260687462941625</v>
      </c>
      <c r="AI291" s="42">
        <f t="shared" si="252"/>
        <v>0.64890135197354215</v>
      </c>
      <c r="AJ291" s="42">
        <f t="shared" si="252"/>
        <v>0.73825378170352163</v>
      </c>
      <c r="AK291" s="42">
        <f t="shared" si="252"/>
        <v>14.126108370925463</v>
      </c>
    </row>
    <row r="292" spans="3:37">
      <c r="C292" s="52">
        <f t="shared" si="201"/>
        <v>2.25</v>
      </c>
      <c r="D292" s="42">
        <f t="shared" si="202"/>
        <v>0.14963961242685081</v>
      </c>
      <c r="E292" s="42">
        <f t="shared" ref="E292:M292" si="253">($C202-$C201)/8*(E201+3*((2*E201+E202)/3)+3*((E201+2*E202)/3)+E202)</f>
        <v>2.5810637267518919</v>
      </c>
      <c r="F292" s="42">
        <f t="shared" si="253"/>
        <v>0.66276286706743492</v>
      </c>
      <c r="G292" s="42">
        <f t="shared" si="253"/>
        <v>0.99217917487971874</v>
      </c>
      <c r="H292" s="42">
        <f t="shared" si="253"/>
        <v>1.1868204721090956</v>
      </c>
      <c r="I292" s="42">
        <f t="shared" si="253"/>
        <v>12.831134562546524</v>
      </c>
      <c r="J292" s="42">
        <f t="shared" si="253"/>
        <v>5.4855104251212694</v>
      </c>
      <c r="K292" s="42">
        <f t="shared" si="253"/>
        <v>0.41301807500692456</v>
      </c>
      <c r="L292" s="42">
        <f t="shared" si="253"/>
        <v>0.57936281013422841</v>
      </c>
      <c r="M292" s="42">
        <f t="shared" si="253"/>
        <v>7.168675418459248</v>
      </c>
      <c r="P292" s="42">
        <f t="shared" si="204"/>
        <v>0.13107697851583258</v>
      </c>
      <c r="Q292" s="42">
        <f t="shared" ref="Q292:Y292" si="254">($C202-$C201)/8*(Q201+3*((2*Q201+Q202)/3)+3*((Q201+2*Q202)/3)+Q202)</f>
        <v>1.9293348501216119</v>
      </c>
      <c r="R292" s="42">
        <f t="shared" si="254"/>
        <v>0.68951684606174157</v>
      </c>
      <c r="S292" s="42">
        <f t="shared" si="254"/>
        <v>0.67507189881018914</v>
      </c>
      <c r="T292" s="42">
        <f t="shared" si="254"/>
        <v>0.95332287443512409</v>
      </c>
      <c r="U292" s="42">
        <f t="shared" si="254"/>
        <v>9.2064944124203141</v>
      </c>
      <c r="V292" s="42">
        <f t="shared" si="254"/>
        <v>4.6081705840332683</v>
      </c>
      <c r="W292" s="42">
        <f t="shared" si="254"/>
        <v>0.30715202468986796</v>
      </c>
      <c r="X292" s="42">
        <f t="shared" si="254"/>
        <v>0.46850055791497291</v>
      </c>
      <c r="Y292" s="42">
        <f t="shared" si="254"/>
        <v>2.0602675372680528</v>
      </c>
      <c r="AB292" s="42">
        <f t="shared" si="206"/>
        <v>0.16820224633786904</v>
      </c>
      <c r="AC292" s="42">
        <f t="shared" ref="AC292:AK292" si="255">($C202-$C201)/8*(AC201+3*((2*AC201+AC202)/3)+3*((AC201+2*AC202)/3)+AC202)</f>
        <v>3.2327926033821623</v>
      </c>
      <c r="AD292" s="42">
        <f t="shared" si="255"/>
        <v>0.74199015627526799</v>
      </c>
      <c r="AE292" s="42">
        <f t="shared" si="255"/>
        <v>1.6170156102145017</v>
      </c>
      <c r="AF292" s="42">
        <f t="shared" si="255"/>
        <v>1.4126063198736136</v>
      </c>
      <c r="AG292" s="42">
        <f t="shared" si="255"/>
        <v>16.455774712672721</v>
      </c>
      <c r="AH292" s="42">
        <f t="shared" si="255"/>
        <v>6.3628502662092741</v>
      </c>
      <c r="AI292" s="42">
        <f t="shared" si="255"/>
        <v>0.57577414726361387</v>
      </c>
      <c r="AJ292" s="42">
        <f t="shared" si="255"/>
        <v>0.66342832056633994</v>
      </c>
      <c r="AK292" s="42">
        <f t="shared" si="255"/>
        <v>12.27708329965045</v>
      </c>
    </row>
    <row r="293" spans="3:37">
      <c r="C293" s="52">
        <f t="shared" si="201"/>
        <v>2.5</v>
      </c>
      <c r="D293" s="42">
        <f t="shared" si="202"/>
        <v>0.13346893917646765</v>
      </c>
      <c r="E293" s="42">
        <f t="shared" ref="E293:M293" si="256">($C203-$C202)/8*(E202+3*((2*E202+E203)/3)+3*((E202+2*E203)/3)+E203)</f>
        <v>2.4324253332337515</v>
      </c>
      <c r="F293" s="42">
        <f t="shared" si="256"/>
        <v>0.62042148142991294</v>
      </c>
      <c r="G293" s="42">
        <f t="shared" si="256"/>
        <v>0.89893335100330973</v>
      </c>
      <c r="H293" s="42">
        <f t="shared" si="256"/>
        <v>1.1304419718312433</v>
      </c>
      <c r="I293" s="42">
        <f t="shared" si="256"/>
        <v>12.951181351296659</v>
      </c>
      <c r="J293" s="42">
        <f t="shared" si="256"/>
        <v>5.3880111385736313</v>
      </c>
      <c r="K293" s="42">
        <f t="shared" si="256"/>
        <v>0.3968672965470102</v>
      </c>
      <c r="L293" s="42">
        <f t="shared" si="256"/>
        <v>0.57207085027299298</v>
      </c>
      <c r="M293" s="42">
        <f t="shared" si="256"/>
        <v>6.8189722015006939</v>
      </c>
      <c r="P293" s="42">
        <f t="shared" si="204"/>
        <v>0.11680560351000757</v>
      </c>
      <c r="Q293" s="42">
        <f t="shared" ref="Q293:Y293" si="257">($C203-$C202)/8*(Q202+3*((2*Q202+Q203)/3)+3*((Q202+2*Q203)/3)+Q203)</f>
        <v>1.8113914464381604</v>
      </c>
      <c r="R293" s="42">
        <f t="shared" si="257"/>
        <v>0.65184758049371627</v>
      </c>
      <c r="S293" s="42">
        <f t="shared" si="257"/>
        <v>0.61606717716795134</v>
      </c>
      <c r="T293" s="42">
        <f t="shared" si="257"/>
        <v>0.92358526542631481</v>
      </c>
      <c r="U293" s="42">
        <f t="shared" si="257"/>
        <v>9.3481106628530135</v>
      </c>
      <c r="V293" s="42">
        <f t="shared" si="257"/>
        <v>4.5433607942445402</v>
      </c>
      <c r="W293" s="42">
        <f t="shared" si="257"/>
        <v>0.29506021794959369</v>
      </c>
      <c r="X293" s="42">
        <f t="shared" si="257"/>
        <v>0.46029731880421432</v>
      </c>
      <c r="Y293" s="42">
        <f t="shared" si="257"/>
        <v>1.9988634324208931</v>
      </c>
      <c r="AB293" s="42">
        <f t="shared" si="206"/>
        <v>0.15013227484292724</v>
      </c>
      <c r="AC293" s="42">
        <f t="shared" ref="AC293:AK293" si="258">($C203-$C202)/8*(AC202+3*((2*AC202+AC203)/3)+3*((AC202+2*AC203)/3)+AC203)</f>
        <v>3.0534592200293327</v>
      </c>
      <c r="AD293" s="42">
        <f t="shared" si="258"/>
        <v>0.70278515471297986</v>
      </c>
      <c r="AE293" s="42">
        <f t="shared" si="258"/>
        <v>1.5112945436703709</v>
      </c>
      <c r="AF293" s="42">
        <f t="shared" si="258"/>
        <v>1.3265560028472492</v>
      </c>
      <c r="AG293" s="42">
        <f t="shared" si="258"/>
        <v>16.554252039740298</v>
      </c>
      <c r="AH293" s="42">
        <f t="shared" si="258"/>
        <v>6.2326614829027305</v>
      </c>
      <c r="AI293" s="42">
        <f t="shared" si="258"/>
        <v>0.55970150082078463</v>
      </c>
      <c r="AJ293" s="42">
        <f t="shared" si="258"/>
        <v>0.65461874315107549</v>
      </c>
      <c r="AK293" s="42">
        <f t="shared" si="258"/>
        <v>11.639080970580476</v>
      </c>
    </row>
    <row r="294" spans="3:37">
      <c r="C294" s="52">
        <f t="shared" si="201"/>
        <v>2.75</v>
      </c>
      <c r="D294" s="42">
        <f t="shared" si="202"/>
        <v>0.11843984174223161</v>
      </c>
      <c r="E294" s="42">
        <f t="shared" ref="E294:M294" si="259">($C204-$C203)/8*(E203+3*((2*E203+E204)/3)+3*((E203+2*E204)/3)+E204)</f>
        <v>2.2657389871700895</v>
      </c>
      <c r="F294" s="42">
        <f t="shared" si="259"/>
        <v>0.58110823758244401</v>
      </c>
      <c r="G294" s="42">
        <f t="shared" si="259"/>
        <v>0.81190391538532558</v>
      </c>
      <c r="H294" s="42">
        <f t="shared" si="259"/>
        <v>1.0786313128713063</v>
      </c>
      <c r="I294" s="42">
        <f t="shared" si="259"/>
        <v>13.063225020796754</v>
      </c>
      <c r="J294" s="42">
        <f t="shared" si="259"/>
        <v>5.2787597058796294</v>
      </c>
      <c r="K294" s="42">
        <f t="shared" si="259"/>
        <v>0.38130670989696824</v>
      </c>
      <c r="L294" s="42">
        <f t="shared" si="259"/>
        <v>0.56380386777871594</v>
      </c>
      <c r="M294" s="42">
        <f t="shared" si="259"/>
        <v>6.4264361156858811</v>
      </c>
      <c r="P294" s="42">
        <f t="shared" si="204"/>
        <v>0.10354515113543243</v>
      </c>
      <c r="Q294" s="42">
        <f t="shared" ref="Q294:Y294" si="260">($C204-$C203)/8*(Q203+3*((2*Q203+Q204)/3)+3*((Q203+2*Q204)/3)+Q204)</f>
        <v>1.6790739221682125</v>
      </c>
      <c r="R294" s="42">
        <f t="shared" si="260"/>
        <v>0.6125914107244208</v>
      </c>
      <c r="S294" s="42">
        <f t="shared" si="260"/>
        <v>0.5609961036351957</v>
      </c>
      <c r="T294" s="42">
        <f t="shared" si="260"/>
        <v>0.89652808382359894</v>
      </c>
      <c r="U294" s="42">
        <f t="shared" si="260"/>
        <v>9.4802858299235293</v>
      </c>
      <c r="V294" s="42">
        <f t="shared" si="260"/>
        <v>4.4707391101509222</v>
      </c>
      <c r="W294" s="42">
        <f t="shared" si="260"/>
        <v>0.28377453165867089</v>
      </c>
      <c r="X294" s="42">
        <f t="shared" si="260"/>
        <v>0.45240440731133486</v>
      </c>
      <c r="Y294" s="42">
        <f t="shared" si="260"/>
        <v>1.9296263524406703</v>
      </c>
      <c r="AB294" s="42">
        <f t="shared" si="206"/>
        <v>0.1333345323490305</v>
      </c>
      <c r="AC294" s="42">
        <f t="shared" ref="AC294:AK294" si="261">($C204-$C203)/8*(AC203+3*((2*AC203+AC204)/3)+3*((AC203+2*AC204)/3)+AC204)</f>
        <v>2.8524040521719618</v>
      </c>
      <c r="AD294" s="42">
        <f t="shared" si="261"/>
        <v>0.66665148665666174</v>
      </c>
      <c r="AE294" s="42">
        <f t="shared" si="261"/>
        <v>1.400612139749092</v>
      </c>
      <c r="AF294" s="42">
        <f t="shared" si="261"/>
        <v>1.2467898404187132</v>
      </c>
      <c r="AG294" s="42">
        <f t="shared" si="261"/>
        <v>16.646164211670023</v>
      </c>
      <c r="AH294" s="42">
        <f t="shared" si="261"/>
        <v>6.0867803016083419</v>
      </c>
      <c r="AI294" s="42">
        <f t="shared" si="261"/>
        <v>0.54153783957818136</v>
      </c>
      <c r="AJ294" s="42">
        <f t="shared" si="261"/>
        <v>0.64461177504301337</v>
      </c>
      <c r="AK294" s="42">
        <f t="shared" si="261"/>
        <v>10.923245878931057</v>
      </c>
    </row>
    <row r="295" spans="3:37">
      <c r="C295" s="52">
        <f t="shared" si="201"/>
        <v>3</v>
      </c>
      <c r="D295" s="42">
        <f t="shared" si="202"/>
        <v>0.10452735163527416</v>
      </c>
      <c r="E295" s="42">
        <f t="shared" ref="E295:M295" si="262">($C205-$C204)/8*(E204+3*((2*E204+E205)/3)+3*((E204+2*E205)/3)+E205)</f>
        <v>2.0849416749063381</v>
      </c>
      <c r="F295" s="42">
        <f t="shared" si="262"/>
        <v>0.54474241741463636</v>
      </c>
      <c r="G295" s="42">
        <f t="shared" si="262"/>
        <v>0.73109086802576972</v>
      </c>
      <c r="H295" s="42">
        <f t="shared" si="262"/>
        <v>1.0310704396967709</v>
      </c>
      <c r="I295" s="42">
        <f t="shared" si="262"/>
        <v>13.167265571046858</v>
      </c>
      <c r="J295" s="42">
        <f t="shared" si="262"/>
        <v>5.1603677150717839</v>
      </c>
      <c r="K295" s="42">
        <f t="shared" si="262"/>
        <v>0.36637115659897224</v>
      </c>
      <c r="L295" s="42">
        <f t="shared" si="262"/>
        <v>0.55472479613652226</v>
      </c>
      <c r="M295" s="42">
        <f t="shared" si="262"/>
        <v>6.0002046131054039</v>
      </c>
      <c r="P295" s="42">
        <f t="shared" si="204"/>
        <v>9.1272238043733536E-2</v>
      </c>
      <c r="Q295" s="42">
        <f t="shared" ref="Q295:Y295" si="263">($C205-$C204)/8*(Q204+3*((2*Q204+Q205)/3)+3*((Q204+2*Q205)/3)+Q205)</f>
        <v>1.5354883088230709</v>
      </c>
      <c r="R295" s="42">
        <f t="shared" si="263"/>
        <v>0.57233472303608468</v>
      </c>
      <c r="S295" s="42">
        <f t="shared" si="263"/>
        <v>0.50985867821192321</v>
      </c>
      <c r="T295" s="42">
        <f t="shared" si="263"/>
        <v>0.87187703786935411</v>
      </c>
      <c r="U295" s="42">
        <f t="shared" si="263"/>
        <v>9.6030199136318686</v>
      </c>
      <c r="V295" s="42">
        <f t="shared" si="263"/>
        <v>4.3920415082646063</v>
      </c>
      <c r="W295" s="42">
        <f t="shared" si="263"/>
        <v>0.27329496581709922</v>
      </c>
      <c r="X295" s="42">
        <f t="shared" si="263"/>
        <v>0.44484849495701778</v>
      </c>
      <c r="Y295" s="42">
        <f t="shared" si="263"/>
        <v>1.8540555712048072</v>
      </c>
      <c r="AB295" s="42">
        <f t="shared" si="206"/>
        <v>0.11778246522681449</v>
      </c>
      <c r="AC295" s="42">
        <f t="shared" ref="AC295:AK295" si="264">($C205-$C204)/8*(AC204+3*((2*AC204+AC205)/3)+3*((AC204+2*AC205)/3)+AC205)</f>
        <v>2.6343950409896015</v>
      </c>
      <c r="AD295" s="42">
        <f t="shared" si="264"/>
        <v>0.63340928308376476</v>
      </c>
      <c r="AE295" s="42">
        <f t="shared" si="264"/>
        <v>1.2866867557848651</v>
      </c>
      <c r="AF295" s="42">
        <f t="shared" si="264"/>
        <v>1.1730926709650915</v>
      </c>
      <c r="AG295" s="42">
        <f t="shared" si="264"/>
        <v>16.731511228461844</v>
      </c>
      <c r="AH295" s="42">
        <f t="shared" si="264"/>
        <v>5.9286939218789687</v>
      </c>
      <c r="AI295" s="42">
        <f t="shared" si="264"/>
        <v>0.52166187628483562</v>
      </c>
      <c r="AJ295" s="42">
        <f t="shared" si="264"/>
        <v>0.63359770549729633</v>
      </c>
      <c r="AK295" s="42">
        <f t="shared" si="264"/>
        <v>10.146353655005974</v>
      </c>
    </row>
    <row r="296" spans="3:37">
      <c r="C296" s="52">
        <f t="shared" si="201"/>
        <v>3.25</v>
      </c>
      <c r="D296" s="42">
        <f t="shared" si="202"/>
        <v>9.1706500366726423E-2</v>
      </c>
      <c r="E296" s="42">
        <f t="shared" ref="E296:M296" si="265">($C206-$C205)/8*(E205+3*((2*E205+E206)/3)+3*((E205+2*E206)/3)+E206)</f>
        <v>1.8939703827879191</v>
      </c>
      <c r="F296" s="42">
        <f t="shared" si="265"/>
        <v>0.51124330281609898</v>
      </c>
      <c r="G296" s="42">
        <f t="shared" si="265"/>
        <v>0.65649420892464094</v>
      </c>
      <c r="H296" s="42">
        <f t="shared" si="265"/>
        <v>0.98744129677512382</v>
      </c>
      <c r="I296" s="42">
        <f t="shared" si="265"/>
        <v>13.263303002046966</v>
      </c>
      <c r="J296" s="42">
        <f t="shared" si="265"/>
        <v>5.0354467541826242</v>
      </c>
      <c r="K296" s="42">
        <f t="shared" si="265"/>
        <v>0.3520954781951956</v>
      </c>
      <c r="L296" s="42">
        <f t="shared" si="265"/>
        <v>0.54499656883153713</v>
      </c>
      <c r="M296" s="42">
        <f t="shared" si="265"/>
        <v>5.5494151458498688</v>
      </c>
      <c r="P296" s="42">
        <f t="shared" si="204"/>
        <v>7.9963480886537777E-2</v>
      </c>
      <c r="Q296" s="42">
        <f t="shared" ref="Q296:Y296" si="266">($C206-$C205)/8*(Q205+3*((2*Q205+Q206)/3)+3*((Q205+2*Q206)/3)+Q206)</f>
        <v>1.383740637914032</v>
      </c>
      <c r="R296" s="42">
        <f t="shared" si="266"/>
        <v>0.53166390371093786</v>
      </c>
      <c r="S296" s="42">
        <f t="shared" si="266"/>
        <v>0.46265490089813327</v>
      </c>
      <c r="T296" s="42">
        <f t="shared" si="266"/>
        <v>0.84935783580595758</v>
      </c>
      <c r="U296" s="42">
        <f t="shared" si="266"/>
        <v>9.7163129139780295</v>
      </c>
      <c r="V296" s="42">
        <f t="shared" si="266"/>
        <v>4.3090039650977925</v>
      </c>
      <c r="W296" s="42">
        <f t="shared" si="266"/>
        <v>0.26362152042487957</v>
      </c>
      <c r="X296" s="42">
        <f t="shared" si="266"/>
        <v>0.43765625326194618</v>
      </c>
      <c r="Y296" s="42">
        <f t="shared" si="266"/>
        <v>1.7736503625907332</v>
      </c>
      <c r="AB296" s="42">
        <f t="shared" si="206"/>
        <v>0.10344951984691507</v>
      </c>
      <c r="AC296" s="42">
        <f t="shared" ref="AC296:AK296" si="267">($C206-$C205)/8*(AC205+3*((2*AC205+AC206)/3)+3*((AC205+2*AC206)/3)+AC206)</f>
        <v>2.4042001276618064</v>
      </c>
      <c r="AD296" s="42">
        <f t="shared" si="267"/>
        <v>0.60287867497174119</v>
      </c>
      <c r="AE296" s="42">
        <f t="shared" si="267"/>
        <v>1.1712367491118818</v>
      </c>
      <c r="AF296" s="42">
        <f t="shared" si="267"/>
        <v>1.1052493328634743</v>
      </c>
      <c r="AG296" s="42">
        <f t="shared" si="267"/>
        <v>16.810293090115866</v>
      </c>
      <c r="AH296" s="42">
        <f t="shared" si="267"/>
        <v>5.7618895432674613</v>
      </c>
      <c r="AI296" s="42">
        <f t="shared" si="267"/>
        <v>0.50045232368977954</v>
      </c>
      <c r="AJ296" s="42">
        <f t="shared" si="267"/>
        <v>0.62176682376906711</v>
      </c>
      <c r="AK296" s="42">
        <f t="shared" si="267"/>
        <v>9.3251799291089981</v>
      </c>
    </row>
    <row r="297" spans="3:37">
      <c r="C297" s="52">
        <f t="shared" si="201"/>
        <v>3.5</v>
      </c>
      <c r="D297" s="42">
        <f t="shared" si="202"/>
        <v>7.9952319447719647E-2</v>
      </c>
      <c r="E297" s="42">
        <f t="shared" ref="E297:M297" si="268">($C207-$C206)/8*(E206+3*((2*E206+E207)/3)+3*((E206+2*E207)/3)+E207)</f>
        <v>1.6967620971602684</v>
      </c>
      <c r="F297" s="42">
        <f t="shared" si="268"/>
        <v>0.48053017567643991</v>
      </c>
      <c r="G297" s="42">
        <f t="shared" si="268"/>
        <v>0.58811393808193935</v>
      </c>
      <c r="H297" s="42">
        <f t="shared" si="268"/>
        <v>0.94742582857385382</v>
      </c>
      <c r="I297" s="42">
        <f t="shared" si="268"/>
        <v>13.351337313797028</v>
      </c>
      <c r="J297" s="42">
        <f t="shared" si="268"/>
        <v>4.9066084112446759</v>
      </c>
      <c r="K297" s="42">
        <f t="shared" si="268"/>
        <v>0.33851451622781281</v>
      </c>
      <c r="L297" s="42">
        <f t="shared" si="268"/>
        <v>0.5347821193488862</v>
      </c>
      <c r="M297" s="42">
        <f t="shared" si="268"/>
        <v>5.0832051660098792</v>
      </c>
      <c r="P297" s="42">
        <f t="shared" si="204"/>
        <v>6.9595496315471253E-2</v>
      </c>
      <c r="Q297" s="42">
        <f t="shared" ref="Q297:Y297" si="269">($C207-$C206)/8*(Q206+3*((2*Q206+Q207)/3)+3*((Q206+2*Q207)/3)+Q207)</f>
        <v>1.2269369409524036</v>
      </c>
      <c r="R297" s="42">
        <f t="shared" si="269"/>
        <v>0.49116533903120985</v>
      </c>
      <c r="S297" s="42">
        <f t="shared" si="269"/>
        <v>0.41938477169382526</v>
      </c>
      <c r="T297" s="42">
        <f t="shared" si="269"/>
        <v>0.82869618587578731</v>
      </c>
      <c r="U297" s="42">
        <f t="shared" si="269"/>
        <v>9.8201648309620175</v>
      </c>
      <c r="V297" s="42">
        <f t="shared" si="269"/>
        <v>4.2233624571626844</v>
      </c>
      <c r="W297" s="42">
        <f t="shared" si="269"/>
        <v>0.25475419548201195</v>
      </c>
      <c r="X297" s="42">
        <f t="shared" si="269"/>
        <v>0.4308543537468022</v>
      </c>
      <c r="Y297" s="42">
        <f t="shared" si="269"/>
        <v>1.6899100004758822</v>
      </c>
      <c r="AB297" s="42">
        <f t="shared" si="206"/>
        <v>9.0309142579967958E-2</v>
      </c>
      <c r="AC297" s="42">
        <f t="shared" ref="AC297:AK297" si="270">($C207-$C206)/8*(AC206+3*((2*AC206+AC207)/3)+3*((AC206+2*AC207)/3)+AC207)</f>
        <v>2.1665872533681383</v>
      </c>
      <c r="AD297" s="42">
        <f t="shared" si="270"/>
        <v>0.57487979329804262</v>
      </c>
      <c r="AE297" s="42">
        <f t="shared" si="270"/>
        <v>1.0559804770643271</v>
      </c>
      <c r="AF297" s="42">
        <f t="shared" si="270"/>
        <v>1.043044664490963</v>
      </c>
      <c r="AG297" s="42">
        <f t="shared" si="270"/>
        <v>16.882509796632093</v>
      </c>
      <c r="AH297" s="42">
        <f t="shared" si="270"/>
        <v>5.5898543653266728</v>
      </c>
      <c r="AI297" s="42">
        <f t="shared" si="270"/>
        <v>0.47828789454204301</v>
      </c>
      <c r="AJ297" s="42">
        <f t="shared" si="270"/>
        <v>0.60930941911346781</v>
      </c>
      <c r="AK297" s="42">
        <f t="shared" si="270"/>
        <v>8.4765003315438658</v>
      </c>
    </row>
    <row r="298" spans="3:37">
      <c r="C298" s="52">
        <f t="shared" si="201"/>
        <v>3.75</v>
      </c>
      <c r="D298" s="42">
        <f t="shared" si="202"/>
        <v>6.9239840389384813E-2</v>
      </c>
      <c r="E298" s="42">
        <f t="shared" ref="E298:M298" si="271">($C208-$C207)/8*(E207+3*((2*E207+E208)/3)+3*((E207+2*E208)/3)+E208)</f>
        <v>1.4972538043688179</v>
      </c>
      <c r="F298" s="42">
        <f t="shared" si="271"/>
        <v>0.45252231788526853</v>
      </c>
      <c r="G298" s="42">
        <f t="shared" si="271"/>
        <v>0.5259500554976646</v>
      </c>
      <c r="H298" s="42">
        <f t="shared" si="271"/>
        <v>0.91070597956045529</v>
      </c>
      <c r="I298" s="42">
        <f t="shared" si="271"/>
        <v>13.431368506297105</v>
      </c>
      <c r="J298" s="42">
        <f t="shared" si="271"/>
        <v>4.7764642742904631</v>
      </c>
      <c r="K298" s="42">
        <f t="shared" si="271"/>
        <v>0.32566311223899808</v>
      </c>
      <c r="L298" s="42">
        <f t="shared" si="271"/>
        <v>0.52424438117369432</v>
      </c>
      <c r="M298" s="42">
        <f t="shared" si="271"/>
        <v>4.6107121256760308</v>
      </c>
      <c r="P298" s="42">
        <f t="shared" si="204"/>
        <v>6.0144900982160347E-2</v>
      </c>
      <c r="Q298" s="42">
        <f t="shared" ref="Q298:Y298" si="272">($C208-$C207)/8*(Q207+3*((2*Q207+Q208)/3)+3*((Q207+2*Q208)/3)+Q208)</f>
        <v>1.068183249449483</v>
      </c>
      <c r="R298" s="42">
        <f t="shared" si="272"/>
        <v>0.45142541527913016</v>
      </c>
      <c r="S298" s="42">
        <f t="shared" si="272"/>
        <v>0.38004829059899975</v>
      </c>
      <c r="T298" s="42">
        <f t="shared" si="272"/>
        <v>0.80961779632122011</v>
      </c>
      <c r="U298" s="42">
        <f t="shared" si="272"/>
        <v>9.9145756645838041</v>
      </c>
      <c r="V298" s="42">
        <f t="shared" si="272"/>
        <v>4.1368529609714777</v>
      </c>
      <c r="W298" s="42">
        <f t="shared" si="272"/>
        <v>0.2466929909884954</v>
      </c>
      <c r="X298" s="42">
        <f t="shared" si="272"/>
        <v>0.42446946793226809</v>
      </c>
      <c r="Y298" s="42">
        <f t="shared" si="272"/>
        <v>1.604333758737678</v>
      </c>
      <c r="AB298" s="42">
        <f t="shared" si="206"/>
        <v>7.833477979660923E-2</v>
      </c>
      <c r="AC298" s="42">
        <f t="shared" ref="AC298:AK298" si="273">($C208-$C207)/8*(AC207+3*((2*AC207+AC208)/3)+3*((AC207+2*AC208)/3)+AC208)</f>
        <v>1.9263243592881487</v>
      </c>
      <c r="AD298" s="42">
        <f t="shared" si="273"/>
        <v>0.54923276904012064</v>
      </c>
      <c r="AE298" s="42">
        <f t="shared" si="273"/>
        <v>0.94263629697640094</v>
      </c>
      <c r="AF298" s="42">
        <f t="shared" si="273"/>
        <v>0.98626350422464093</v>
      </c>
      <c r="AG298" s="42">
        <f t="shared" si="273"/>
        <v>16.948161348010455</v>
      </c>
      <c r="AH298" s="42">
        <f t="shared" si="273"/>
        <v>5.41607558760946</v>
      </c>
      <c r="AI298" s="42">
        <f t="shared" si="273"/>
        <v>0.45554730159065793</v>
      </c>
      <c r="AJ298" s="42">
        <f t="shared" si="273"/>
        <v>0.5964157807856415</v>
      </c>
      <c r="AK298" s="42">
        <f t="shared" si="273"/>
        <v>7.6170904926143752</v>
      </c>
    </row>
    <row r="299" spans="3:37">
      <c r="C299" s="52">
        <f t="shared" si="201"/>
        <v>4</v>
      </c>
      <c r="D299" s="42">
        <f t="shared" si="202"/>
        <v>5.9544094702853059E-2</v>
      </c>
      <c r="E299" s="42">
        <f t="shared" ref="E299:M299" si="274">($C209-$C208)/8*(E208+3*((2*E208+E209)/3)+3*((E208+2*E209)/3)+E209)</f>
        <v>1.2993824907589844</v>
      </c>
      <c r="F299" s="42">
        <f t="shared" si="274"/>
        <v>0.42713901133219317</v>
      </c>
      <c r="G299" s="42">
        <f t="shared" si="274"/>
        <v>0.47000256117181788</v>
      </c>
      <c r="H299" s="42">
        <f t="shared" si="274"/>
        <v>0.87696369420241393</v>
      </c>
      <c r="I299" s="42">
        <f t="shared" si="274"/>
        <v>13.503396579547186</v>
      </c>
      <c r="J299" s="42">
        <f t="shared" si="274"/>
        <v>4.6476259313525157</v>
      </c>
      <c r="K299" s="42">
        <f t="shared" si="274"/>
        <v>0.31357610777092521</v>
      </c>
      <c r="L299" s="42">
        <f t="shared" si="274"/>
        <v>0.51354628779108735</v>
      </c>
      <c r="M299" s="42">
        <f t="shared" si="274"/>
        <v>4.1410734769389297</v>
      </c>
      <c r="P299" s="42">
        <f t="shared" si="204"/>
        <v>5.1588311538231527E-2</v>
      </c>
      <c r="Q299" s="42">
        <f t="shared" ref="Q299:Y299" si="275">($C209-$C208)/8*(Q208+3*((2*Q208+Q209)/3)+3*((Q208+2*Q209)/3)+Q209)</f>
        <v>0.91058559491656976</v>
      </c>
      <c r="R299" s="42">
        <f t="shared" si="275"/>
        <v>0.41303051873692892</v>
      </c>
      <c r="S299" s="42">
        <f t="shared" si="275"/>
        <v>0.34464545761365678</v>
      </c>
      <c r="T299" s="42">
        <f t="shared" si="275"/>
        <v>0.79184837538463371</v>
      </c>
      <c r="U299" s="42">
        <f t="shared" si="275"/>
        <v>9.9995454148434</v>
      </c>
      <c r="V299" s="42">
        <f t="shared" si="275"/>
        <v>4.0512114530363705</v>
      </c>
      <c r="W299" s="42">
        <f t="shared" si="275"/>
        <v>0.23943790694433048</v>
      </c>
      <c r="X299" s="42">
        <f t="shared" si="275"/>
        <v>0.41852826733902704</v>
      </c>
      <c r="Y299" s="42">
        <f t="shared" si="275"/>
        <v>1.5184209112535445</v>
      </c>
      <c r="AB299" s="42">
        <f t="shared" si="206"/>
        <v>6.7499877867474647E-2</v>
      </c>
      <c r="AC299" s="42">
        <f t="shared" ref="AC299:AK299" si="276">($C209-$C208)/8*(AC208+3*((2*AC208+AC209)/3)+3*((AC208+2*AC209)/3)+AC209)</f>
        <v>1.6881793866013974</v>
      </c>
      <c r="AD299" s="42">
        <f t="shared" si="276"/>
        <v>0.52575773317542718</v>
      </c>
      <c r="AE299" s="42">
        <f t="shared" si="276"/>
        <v>0.83292256618230143</v>
      </c>
      <c r="AF299" s="42">
        <f t="shared" si="276"/>
        <v>0.93469069044159858</v>
      </c>
      <c r="AG299" s="42">
        <f t="shared" si="276"/>
        <v>17.007247744250975</v>
      </c>
      <c r="AH299" s="42">
        <f t="shared" si="276"/>
        <v>5.244040409668667</v>
      </c>
      <c r="AI299" s="42">
        <f t="shared" si="276"/>
        <v>0.43260925758465579</v>
      </c>
      <c r="AJ299" s="42">
        <f t="shared" si="276"/>
        <v>0.5832761980407295</v>
      </c>
      <c r="AK299" s="42">
        <f t="shared" si="276"/>
        <v>6.7637260426243051</v>
      </c>
    </row>
    <row r="300" spans="3:37">
      <c r="C300" s="52">
        <f t="shared" si="201"/>
        <v>4.25</v>
      </c>
      <c r="D300" s="42">
        <f t="shared" si="202"/>
        <v>5.0840113899255517E-2</v>
      </c>
      <c r="E300" s="42">
        <f t="shared" ref="E300:M300" si="277">($C210-$C209)/8*(E209+3*((2*E209+E210)/3)+3*((E209+2*E210)/3)+E210)</f>
        <v>1.1070851426762041</v>
      </c>
      <c r="F300" s="42">
        <f t="shared" si="277"/>
        <v>0.40429953790682227</v>
      </c>
      <c r="G300" s="42">
        <f t="shared" si="277"/>
        <v>0.42027145510439912</v>
      </c>
      <c r="H300" s="42">
        <f t="shared" si="277"/>
        <v>0.84588091696721968</v>
      </c>
      <c r="I300" s="42">
        <f t="shared" si="277"/>
        <v>13.567421533547275</v>
      </c>
      <c r="J300" s="42">
        <f t="shared" si="277"/>
        <v>4.522704970463356</v>
      </c>
      <c r="K300" s="42">
        <f t="shared" si="277"/>
        <v>0.30228834436576824</v>
      </c>
      <c r="L300" s="42">
        <f t="shared" si="277"/>
        <v>0.50285077268619105</v>
      </c>
      <c r="M300" s="42">
        <f t="shared" si="277"/>
        <v>3.6834266718891753</v>
      </c>
      <c r="P300" s="42">
        <f t="shared" si="204"/>
        <v>4.3902344635311133E-2</v>
      </c>
      <c r="Q300" s="42">
        <f t="shared" ref="Q300:Y300" si="278">($C210-$C209)/8*(Q209+3*((2*Q209+Q210)/3)+3*((Q209+2*Q210)/3)+Q210)</f>
        <v>0.75725000886497096</v>
      </c>
      <c r="R300" s="42">
        <f t="shared" si="278"/>
        <v>0.37656703568683553</v>
      </c>
      <c r="S300" s="42">
        <f t="shared" si="278"/>
        <v>0.3131762727377963</v>
      </c>
      <c r="T300" s="42">
        <f t="shared" si="278"/>
        <v>0.77511363130840594</v>
      </c>
      <c r="U300" s="42">
        <f t="shared" si="278"/>
        <v>10.075074081740864</v>
      </c>
      <c r="V300" s="42">
        <f t="shared" si="278"/>
        <v>3.9681739098695572</v>
      </c>
      <c r="W300" s="42">
        <f t="shared" si="278"/>
        <v>0.23298894334951759</v>
      </c>
      <c r="X300" s="42">
        <f t="shared" si="278"/>
        <v>0.41305742348776159</v>
      </c>
      <c r="Y300" s="42">
        <f t="shared" si="278"/>
        <v>1.4336707319009157</v>
      </c>
      <c r="AB300" s="42">
        <f t="shared" si="206"/>
        <v>5.7777883163199949E-2</v>
      </c>
      <c r="AC300" s="42">
        <f t="shared" ref="AC300:AK300" si="279">($C210-$C209)/8*(AC209+3*((2*AC209+AC210)/3)+3*((AC209+2*AC210)/3)+AC210)</f>
        <v>1.4569202764874416</v>
      </c>
      <c r="AD300" s="42">
        <f t="shared" si="279"/>
        <v>0.50427481668141394</v>
      </c>
      <c r="AE300" s="42">
        <f t="shared" si="279"/>
        <v>0.72855764201621598</v>
      </c>
      <c r="AF300" s="42">
        <f t="shared" si="279"/>
        <v>0.8881110615189296</v>
      </c>
      <c r="AG300" s="42">
        <f t="shared" si="279"/>
        <v>17.059768985353635</v>
      </c>
      <c r="AH300" s="42">
        <f t="shared" si="279"/>
        <v>5.0772360310571596</v>
      </c>
      <c r="AI300" s="42">
        <f t="shared" si="279"/>
        <v>0.40985247527306651</v>
      </c>
      <c r="AJ300" s="42">
        <f t="shared" si="279"/>
        <v>0.57008096013387444</v>
      </c>
      <c r="AK300" s="42">
        <f t="shared" si="279"/>
        <v>5.9331826118774247</v>
      </c>
    </row>
    <row r="301" spans="3:37">
      <c r="C301" s="52">
        <f t="shared" si="201"/>
        <v>4.5</v>
      </c>
      <c r="D301" s="42">
        <f t="shared" si="202"/>
        <v>4.3102929489723295E-2</v>
      </c>
      <c r="E301" s="42">
        <f t="shared" ref="E301:M301" si="280">($C211-$C210)/8*(E210+3*((2*E210+E211)/3)+3*((E210+2*E211)/3)+E211)</f>
        <v>0.92429874646591081</v>
      </c>
      <c r="F301" s="42">
        <f t="shared" si="280"/>
        <v>0.38392317949876498</v>
      </c>
      <c r="G301" s="42">
        <f t="shared" si="280"/>
        <v>0.37675673729540687</v>
      </c>
      <c r="H301" s="42">
        <f t="shared" si="280"/>
        <v>0.81713959232236166</v>
      </c>
      <c r="I301" s="42">
        <f t="shared" si="280"/>
        <v>13.623443368297323</v>
      </c>
      <c r="J301" s="42">
        <f t="shared" si="280"/>
        <v>4.4043129796555105</v>
      </c>
      <c r="K301" s="42">
        <f t="shared" si="280"/>
        <v>0.29183466356570165</v>
      </c>
      <c r="L301" s="42">
        <f t="shared" si="280"/>
        <v>0.49232076934412955</v>
      </c>
      <c r="M301" s="42">
        <f t="shared" si="280"/>
        <v>3.2469091626173663</v>
      </c>
      <c r="P301" s="42">
        <f t="shared" si="204"/>
        <v>3.7063616925025543E-2</v>
      </c>
      <c r="Q301" s="42">
        <f t="shared" ref="Q301:Y301" si="281">($C211-$C210)/8*(Q210+3*((2*Q210+Q211)/3)+3*((Q210+2*Q211)/3)+Q211)</f>
        <v>0.6112825228059845</v>
      </c>
      <c r="R301" s="42">
        <f t="shared" si="281"/>
        <v>0.34262135241107916</v>
      </c>
      <c r="S301" s="42">
        <f t="shared" si="281"/>
        <v>0.28564073597141876</v>
      </c>
      <c r="T301" s="42">
        <f t="shared" si="281"/>
        <v>0.75913927233491374</v>
      </c>
      <c r="U301" s="42">
        <f t="shared" si="281"/>
        <v>10.141161665276147</v>
      </c>
      <c r="V301" s="42">
        <f t="shared" si="281"/>
        <v>3.8894763079832408</v>
      </c>
      <c r="W301" s="42">
        <f t="shared" si="281"/>
        <v>0.22734610020405616</v>
      </c>
      <c r="X301" s="42">
        <f t="shared" si="281"/>
        <v>0.40808360789915388</v>
      </c>
      <c r="Y301" s="42">
        <f t="shared" si="281"/>
        <v>1.3515824945572157</v>
      </c>
      <c r="AB301" s="42">
        <f t="shared" si="206"/>
        <v>4.914224205442104E-2</v>
      </c>
      <c r="AC301" s="42">
        <f t="shared" ref="AC301:AK301" si="282">($C211-$C210)/8*(AC210+3*((2*AC210+AC211)/3)+3*((AC210+2*AC211)/3)+AC211)</f>
        <v>1.2373149701258375</v>
      </c>
      <c r="AD301" s="42">
        <f t="shared" si="282"/>
        <v>0.48460415053553257</v>
      </c>
      <c r="AE301" s="42">
        <f t="shared" si="282"/>
        <v>0.63125988181234161</v>
      </c>
      <c r="AF301" s="42">
        <f t="shared" si="282"/>
        <v>0.84630945583372441</v>
      </c>
      <c r="AG301" s="42">
        <f t="shared" si="282"/>
        <v>17.105725071318499</v>
      </c>
      <c r="AH301" s="42">
        <f t="shared" si="282"/>
        <v>4.9191496513277855</v>
      </c>
      <c r="AI301" s="42">
        <f t="shared" si="282"/>
        <v>0.38765566740492235</v>
      </c>
      <c r="AJ301" s="42">
        <f t="shared" si="282"/>
        <v>0.55702035632021896</v>
      </c>
      <c r="AK301" s="42">
        <f t="shared" si="282"/>
        <v>5.1422358306775111</v>
      </c>
    </row>
    <row r="302" spans="3:37">
      <c r="C302" s="52">
        <f t="shared" si="201"/>
        <v>4.75</v>
      </c>
      <c r="D302" s="42">
        <f t="shared" si="202"/>
        <v>3.6307572985387497E-2</v>
      </c>
      <c r="E302" s="42">
        <f t="shared" ref="E302:M302" si="283">($C212-$C211)/8*(E211+3*((2*E211+E212)/3)+3*((E211+2*E212)/3)+E212)</f>
        <v>0.75496028847352836</v>
      </c>
      <c r="F302" s="42">
        <f t="shared" si="283"/>
        <v>0.3659292179976289</v>
      </c>
      <c r="G302" s="42">
        <f t="shared" si="283"/>
        <v>0.33945840774484198</v>
      </c>
      <c r="H302" s="42">
        <f t="shared" si="283"/>
        <v>0.7904216647353286</v>
      </c>
      <c r="I302" s="42">
        <f t="shared" si="283"/>
        <v>13.671462083797326</v>
      </c>
      <c r="J302" s="42">
        <f t="shared" si="283"/>
        <v>4.2950615469615094</v>
      </c>
      <c r="K302" s="42">
        <f t="shared" si="283"/>
        <v>0.28224990691289903</v>
      </c>
      <c r="L302" s="42">
        <f t="shared" si="283"/>
        <v>0.48211921125002827</v>
      </c>
      <c r="M302" s="42">
        <f t="shared" si="283"/>
        <v>2.8406584012141041</v>
      </c>
      <c r="P302" s="42">
        <f t="shared" si="204"/>
        <v>3.1048745059001143E-2</v>
      </c>
      <c r="Q302" s="42">
        <f t="shared" ref="Q302:Y302" si="284">($C212-$C211)/8*(Q211+3*((2*Q211+Q212)/3)+3*((Q211+2*Q212)/3)+Q212)</f>
        <v>0.47578916825091205</v>
      </c>
      <c r="R302" s="42">
        <f t="shared" si="284"/>
        <v>0.31177985519188983</v>
      </c>
      <c r="S302" s="42">
        <f t="shared" si="284"/>
        <v>0.26203884731452376</v>
      </c>
      <c r="T302" s="42">
        <f t="shared" si="284"/>
        <v>0.74365100670653506</v>
      </c>
      <c r="U302" s="42">
        <f t="shared" si="284"/>
        <v>10.197808165449194</v>
      </c>
      <c r="V302" s="42">
        <f t="shared" si="284"/>
        <v>3.8168546238896175</v>
      </c>
      <c r="W302" s="42">
        <f t="shared" si="284"/>
        <v>0.22250937750794636</v>
      </c>
      <c r="X302" s="42">
        <f t="shared" si="284"/>
        <v>0.4036334920938871</v>
      </c>
      <c r="Y302" s="42">
        <f t="shared" si="284"/>
        <v>1.2736554730998728</v>
      </c>
      <c r="AB302" s="42">
        <f t="shared" si="206"/>
        <v>4.156640091177375E-2</v>
      </c>
      <c r="AC302" s="42">
        <f t="shared" ref="AC302:AK302" si="285">($C212-$C211)/8*(AC211+3*((2*AC211+AC212)/3)+3*((AC211+2*AC212)/3)+AC212)</f>
        <v>1.0341314086961444</v>
      </c>
      <c r="AD302" s="42">
        <f t="shared" si="285"/>
        <v>0.46656586571523501</v>
      </c>
      <c r="AE302" s="42">
        <f t="shared" si="285"/>
        <v>0.54274764290487165</v>
      </c>
      <c r="AF302" s="42">
        <f t="shared" si="285"/>
        <v>0.8090707117630751</v>
      </c>
      <c r="AG302" s="42">
        <f t="shared" si="285"/>
        <v>17.14511600214551</v>
      </c>
      <c r="AH302" s="42">
        <f t="shared" si="285"/>
        <v>4.7732684700333969</v>
      </c>
      <c r="AI302" s="42">
        <f t="shared" si="285"/>
        <v>0.36639754672925434</v>
      </c>
      <c r="AJ302" s="42">
        <f t="shared" si="285"/>
        <v>0.54428467585490603</v>
      </c>
      <c r="AK302" s="42">
        <f t="shared" si="285"/>
        <v>4.4076613293283415</v>
      </c>
    </row>
    <row r="303" spans="3:37">
      <c r="C303" s="52">
        <f t="shared" si="201"/>
        <v>5</v>
      </c>
      <c r="D303" s="42">
        <f t="shared" si="202"/>
        <v>3.0429075897379206E-2</v>
      </c>
      <c r="E303" s="42">
        <f t="shared" ref="E303:M303" si="286">($C213-$C212)/8*(E212+3*((2*E212+E213)/3)+3*((E212+2*E213)/3)+E213)</f>
        <v>0.60300675504448598</v>
      </c>
      <c r="F303" s="42">
        <f t="shared" si="286"/>
        <v>0.35023693529302369</v>
      </c>
      <c r="G303" s="42">
        <f t="shared" si="286"/>
        <v>0.30837646645270517</v>
      </c>
      <c r="H303" s="42">
        <f t="shared" si="286"/>
        <v>0.7654090786736103</v>
      </c>
      <c r="I303" s="42">
        <f t="shared" si="286"/>
        <v>13.711477680047388</v>
      </c>
      <c r="J303" s="42">
        <f t="shared" si="286"/>
        <v>4.1975622604138714</v>
      </c>
      <c r="K303" s="42">
        <f t="shared" si="286"/>
        <v>0.27356891594953381</v>
      </c>
      <c r="L303" s="42">
        <f t="shared" si="286"/>
        <v>0.47240903188901323</v>
      </c>
      <c r="M303" s="42">
        <f t="shared" si="286"/>
        <v>2.4738118397699989</v>
      </c>
      <c r="P303" s="42">
        <f t="shared" si="204"/>
        <v>2.5834345688864328E-2</v>
      </c>
      <c r="Q303" s="42">
        <f t="shared" ref="Q303:Y303" si="287">($C213-$C212)/8*(Q212+3*((2*Q212+Q213)/3)+3*((Q212+2*Q213)/3)+Q213)</f>
        <v>0.35387597671105425</v>
      </c>
      <c r="R303" s="42">
        <f t="shared" si="287"/>
        <v>0.28462893031149816</v>
      </c>
      <c r="S303" s="42">
        <f t="shared" si="287"/>
        <v>0.24237060676711131</v>
      </c>
      <c r="T303" s="42">
        <f t="shared" si="287"/>
        <v>0.72837454266564672</v>
      </c>
      <c r="U303" s="42">
        <f t="shared" si="287"/>
        <v>10.24501358226011</v>
      </c>
      <c r="V303" s="42">
        <f t="shared" si="287"/>
        <v>3.752044834100889</v>
      </c>
      <c r="W303" s="42">
        <f t="shared" si="287"/>
        <v>0.21847877526118811</v>
      </c>
      <c r="X303" s="42">
        <f t="shared" si="287"/>
        <v>0.39973374759264424</v>
      </c>
      <c r="Y303" s="42">
        <f t="shared" si="287"/>
        <v>1.2013889414063117</v>
      </c>
      <c r="AB303" s="42">
        <f t="shared" si="206"/>
        <v>3.5023806105893937E-2</v>
      </c>
      <c r="AC303" s="42">
        <f t="shared" ref="AC303:AK303" si="288">($C213-$C212)/8*(AC212+3*((2*AC212+AC213)/3)+3*((AC212+2*AC213)/3)+AC213)</f>
        <v>0.85213753337791887</v>
      </c>
      <c r="AD303" s="42">
        <f t="shared" si="288"/>
        <v>0.44998009319797311</v>
      </c>
      <c r="AE303" s="42">
        <f t="shared" si="288"/>
        <v>0.46473928262800035</v>
      </c>
      <c r="AF303" s="42">
        <f t="shared" si="288"/>
        <v>0.77617966768407276</v>
      </c>
      <c r="AG303" s="42">
        <f t="shared" si="288"/>
        <v>17.177941777834668</v>
      </c>
      <c r="AH303" s="42">
        <f t="shared" si="288"/>
        <v>4.6430796867268542</v>
      </c>
      <c r="AI303" s="42">
        <f t="shared" si="288"/>
        <v>0.34645682599509298</v>
      </c>
      <c r="AJ303" s="42">
        <f t="shared" si="288"/>
        <v>0.53206420799307685</v>
      </c>
      <c r="AK303" s="42">
        <f t="shared" si="288"/>
        <v>3.7462347381336856</v>
      </c>
    </row>
    <row r="304" spans="3:37">
      <c r="C304" s="52">
        <f t="shared" si="201"/>
        <v>5.25</v>
      </c>
      <c r="D304" s="42">
        <f t="shared" si="202"/>
        <v>2.5442469736829482E-2</v>
      </c>
      <c r="E304" s="42">
        <f t="shared" ref="E304:M304" si="289">($C214-$C213)/8*(E213+3*((2*E213+E214)/3)+3*((E213+2*E214)/3)+E214)</f>
        <v>0.47237513252421426</v>
      </c>
      <c r="F304" s="42">
        <f t="shared" si="289"/>
        <v>0.33676561327455817</v>
      </c>
      <c r="G304" s="42">
        <f t="shared" si="289"/>
        <v>0.28351091341899531</v>
      </c>
      <c r="H304" s="42">
        <f t="shared" si="289"/>
        <v>0.74178377860469524</v>
      </c>
      <c r="I304" s="42">
        <f t="shared" si="289"/>
        <v>13.743490157047457</v>
      </c>
      <c r="J304" s="42">
        <f t="shared" si="289"/>
        <v>4.1144267080451291</v>
      </c>
      <c r="K304" s="42">
        <f t="shared" si="289"/>
        <v>0.26582653221778052</v>
      </c>
      <c r="L304" s="42">
        <f t="shared" si="289"/>
        <v>0.46335316474620947</v>
      </c>
      <c r="M304" s="42">
        <f t="shared" si="289"/>
        <v>2.1555069303756467</v>
      </c>
      <c r="P304" s="42">
        <f t="shared" si="204"/>
        <v>2.1397035466241478E-2</v>
      </c>
      <c r="Q304" s="42">
        <f t="shared" ref="Q304:Y304" si="290">($C214-$C213)/8*(Q213+3*((2*Q213+Q214)/3)+3*((Q213+2*Q214)/3)+Q214)</f>
        <v>0.24864897969771338</v>
      </c>
      <c r="R304" s="42">
        <f t="shared" si="290"/>
        <v>0.26175496405213311</v>
      </c>
      <c r="S304" s="42">
        <f t="shared" si="290"/>
        <v>0.22663601432918129</v>
      </c>
      <c r="T304" s="42">
        <f t="shared" si="290"/>
        <v>0.71303558845462589</v>
      </c>
      <c r="U304" s="42">
        <f t="shared" si="290"/>
        <v>10.28277791570884</v>
      </c>
      <c r="V304" s="42">
        <f t="shared" si="290"/>
        <v>3.6967829151292522</v>
      </c>
      <c r="W304" s="42">
        <f t="shared" si="290"/>
        <v>0.21525429346378139</v>
      </c>
      <c r="X304" s="42">
        <f t="shared" si="290"/>
        <v>0.39641104591610715</v>
      </c>
      <c r="Y304" s="42">
        <f t="shared" si="290"/>
        <v>1.136282173353961</v>
      </c>
      <c r="AB304" s="42">
        <f t="shared" si="206"/>
        <v>2.9487904007417489E-2</v>
      </c>
      <c r="AC304" s="42">
        <f t="shared" ref="AC304:AK304" si="291">($C214-$C213)/8*(AC213+3*((2*AC213+AC214)/3)+3*((AC213+2*AC214)/3)+AC214)</f>
        <v>0.69610128535071514</v>
      </c>
      <c r="AD304" s="42">
        <f t="shared" si="291"/>
        <v>0.43466696396119825</v>
      </c>
      <c r="AE304" s="42">
        <f t="shared" si="291"/>
        <v>0.3989531583159221</v>
      </c>
      <c r="AF304" s="42">
        <f t="shared" si="291"/>
        <v>0.74742116197380803</v>
      </c>
      <c r="AG304" s="42">
        <f t="shared" si="291"/>
        <v>17.204202398386027</v>
      </c>
      <c r="AH304" s="42">
        <f t="shared" si="291"/>
        <v>4.5320705009610105</v>
      </c>
      <c r="AI304" s="42">
        <f t="shared" si="291"/>
        <v>0.32821221795147004</v>
      </c>
      <c r="AJ304" s="42">
        <f t="shared" si="291"/>
        <v>0.52054924198987418</v>
      </c>
      <c r="AK304" s="42">
        <f t="shared" si="291"/>
        <v>3.1747316873973208</v>
      </c>
    </row>
    <row r="305" spans="3:37">
      <c r="C305" s="52">
        <f t="shared" si="201"/>
        <v>5.5</v>
      </c>
      <c r="D305" s="42">
        <f t="shared" si="202"/>
        <v>2.1322786014869536E-2</v>
      </c>
      <c r="E305" s="42">
        <f t="shared" ref="E305:M305" si="292">($C215-$C214)/8*(E214+3*((2*E214+E215)/3)+3*((E214+2*E215)/3)+E215)</f>
        <v>0.36700240725814159</v>
      </c>
      <c r="F305" s="42">
        <f t="shared" si="292"/>
        <v>0.32543453383184023</v>
      </c>
      <c r="G305" s="42">
        <f t="shared" si="292"/>
        <v>0.26486174864371337</v>
      </c>
      <c r="H305" s="42">
        <f t="shared" si="292"/>
        <v>0.71922770899607291</v>
      </c>
      <c r="I305" s="42">
        <f t="shared" si="292"/>
        <v>13.767499514797485</v>
      </c>
      <c r="J305" s="42">
        <f t="shared" si="292"/>
        <v>4.0482664778878057</v>
      </c>
      <c r="K305" s="42">
        <f t="shared" si="292"/>
        <v>0.25905759725981375</v>
      </c>
      <c r="L305" s="42">
        <f t="shared" si="292"/>
        <v>0.45511454330674217</v>
      </c>
      <c r="M305" s="42">
        <f t="shared" si="292"/>
        <v>1.8948811251216389</v>
      </c>
      <c r="P305" s="42">
        <f t="shared" si="204"/>
        <v>1.7713431042759006E-2</v>
      </c>
      <c r="Q305" s="42">
        <f t="shared" ref="Q305:Y305" si="293">($C215-$C214)/8*(Q214+3*((2*Q214+Q215)/3)+3*((Q214+2*Q215)/3)+Q215)</f>
        <v>0.16321420872219045</v>
      </c>
      <c r="R305" s="42">
        <f t="shared" si="293"/>
        <v>0.2437443426960243</v>
      </c>
      <c r="S305" s="42">
        <f t="shared" si="293"/>
        <v>0.21483507000073329</v>
      </c>
      <c r="T305" s="42">
        <f t="shared" si="293"/>
        <v>0.69735985231585129</v>
      </c>
      <c r="U305" s="42">
        <f t="shared" si="293"/>
        <v>10.311101165795339</v>
      </c>
      <c r="V305" s="42">
        <f t="shared" si="293"/>
        <v>3.6528048434868974</v>
      </c>
      <c r="W305" s="42">
        <f t="shared" si="293"/>
        <v>0.21283593211572668</v>
      </c>
      <c r="X305" s="42">
        <f t="shared" si="293"/>
        <v>0.39369205858495904</v>
      </c>
      <c r="Y305" s="42">
        <f t="shared" si="293"/>
        <v>1.0798344428202542</v>
      </c>
      <c r="AB305" s="42">
        <f t="shared" si="206"/>
        <v>2.4932140986980066E-2</v>
      </c>
      <c r="AC305" s="42">
        <f t="shared" ref="AC305:AK305" si="294">($C215-$C214)/8*(AC214+3*((2*AC214+AC215)/3)+3*((AC214+2*AC215)/3)+AC215)</f>
        <v>0.57079060579409169</v>
      </c>
      <c r="AD305" s="42">
        <f t="shared" si="294"/>
        <v>0.42044660898236197</v>
      </c>
      <c r="AE305" s="42">
        <f t="shared" si="294"/>
        <v>0.34710762730283018</v>
      </c>
      <c r="AF305" s="42">
        <f t="shared" si="294"/>
        <v>0.72258003300937224</v>
      </c>
      <c r="AG305" s="42">
        <f t="shared" si="294"/>
        <v>17.223897863799532</v>
      </c>
      <c r="AH305" s="42">
        <f t="shared" si="294"/>
        <v>4.4437281122887171</v>
      </c>
      <c r="AI305" s="42">
        <f t="shared" si="294"/>
        <v>0.31204243534741694</v>
      </c>
      <c r="AJ305" s="42">
        <f t="shared" si="294"/>
        <v>0.50993006710044098</v>
      </c>
      <c r="AK305" s="42">
        <f t="shared" si="294"/>
        <v>2.7099278074230186</v>
      </c>
    </row>
    <row r="306" spans="3:37">
      <c r="C306" s="52">
        <f t="shared" si="201"/>
        <v>5.75</v>
      </c>
      <c r="D306" s="42">
        <f t="shared" si="202"/>
        <v>1.8045056242630534E-2</v>
      </c>
      <c r="E306" s="42">
        <f t="shared" ref="E306:M306" si="295">($C216-$C215)/8*(E215+3*((2*E215+E216)/3)+3*((E215+2*E216)/3)+E216)</f>
        <v>0.29082556559169642</v>
      </c>
      <c r="F306" s="42">
        <f t="shared" si="295"/>
        <v>0.31616297885447842</v>
      </c>
      <c r="G306" s="42">
        <f t="shared" si="295"/>
        <v>0.25242897212685889</v>
      </c>
      <c r="H306" s="42">
        <f t="shared" si="295"/>
        <v>0.69742281431523212</v>
      </c>
      <c r="I306" s="42">
        <f t="shared" si="295"/>
        <v>13.783505753297471</v>
      </c>
      <c r="J306" s="42">
        <f t="shared" si="295"/>
        <v>4.0016931579744233</v>
      </c>
      <c r="K306" s="42">
        <f t="shared" si="295"/>
        <v>0.25329695261780688</v>
      </c>
      <c r="L306" s="42">
        <f t="shared" si="295"/>
        <v>0.44785610105573703</v>
      </c>
      <c r="M306" s="42">
        <f t="shared" si="295"/>
        <v>1.701071876098585</v>
      </c>
      <c r="P306" s="42">
        <f t="shared" si="204"/>
        <v>1.4760149070043277E-2</v>
      </c>
      <c r="Q306" s="42">
        <f t="shared" ref="Q306:Y306" si="296">($C216-$C215)/8*(Q215+3*((2*Q215+Q216)/3)+3*((Q215+2*Q216)/3)+Q216)</f>
        <v>0.10067769529578682</v>
      </c>
      <c r="R306" s="42">
        <f t="shared" si="296"/>
        <v>0.23118345252540123</v>
      </c>
      <c r="S306" s="42">
        <f t="shared" si="296"/>
        <v>0.20696777378176828</v>
      </c>
      <c r="T306" s="42">
        <f t="shared" si="296"/>
        <v>0.6810730424917002</v>
      </c>
      <c r="U306" s="42">
        <f t="shared" si="296"/>
        <v>10.329983332519705</v>
      </c>
      <c r="V306" s="42">
        <f t="shared" si="296"/>
        <v>3.6218465956860282</v>
      </c>
      <c r="W306" s="42">
        <f t="shared" si="296"/>
        <v>0.21122369121702364</v>
      </c>
      <c r="X306" s="42">
        <f t="shared" si="296"/>
        <v>0.39160345711988248</v>
      </c>
      <c r="Y306" s="42">
        <f t="shared" si="296"/>
        <v>1.0335450236826109</v>
      </c>
      <c r="AB306" s="42">
        <f t="shared" si="206"/>
        <v>2.1329963415217638E-2</v>
      </c>
      <c r="AC306" s="42">
        <f t="shared" ref="AC306:AK306" si="297">($C216-$C215)/8*(AC215+3*((2*AC215+AC216)/3)+3*((AC215+2*AC216)/3)+AC216)</f>
        <v>0.48097343588760622</v>
      </c>
      <c r="AD306" s="42">
        <f t="shared" si="297"/>
        <v>0.40713915923891664</v>
      </c>
      <c r="AE306" s="42">
        <f t="shared" si="297"/>
        <v>0.310921046922919</v>
      </c>
      <c r="AF306" s="42">
        <f t="shared" si="297"/>
        <v>0.70144111916785745</v>
      </c>
      <c r="AG306" s="42">
        <f t="shared" si="297"/>
        <v>17.237028174075189</v>
      </c>
      <c r="AH306" s="42">
        <f t="shared" si="297"/>
        <v>4.3815397202628237</v>
      </c>
      <c r="AI306" s="42">
        <f t="shared" si="297"/>
        <v>0.29832619093196477</v>
      </c>
      <c r="AJ306" s="42">
        <f t="shared" si="297"/>
        <v>0.50039697257991944</v>
      </c>
      <c r="AK306" s="42">
        <f t="shared" si="297"/>
        <v>2.3685987285145598</v>
      </c>
    </row>
    <row r="307" spans="3:37">
      <c r="C307" s="52">
        <f t="shared" si="201"/>
        <v>6</v>
      </c>
      <c r="D307" s="42">
        <f t="shared" si="202"/>
        <v>1.5584311931243442E-2</v>
      </c>
      <c r="E307" s="42">
        <f t="shared" ref="E307:M307" si="298">($C217-$C216)/8*(E216+3*((2*E216+E217)/3)+3*((E216+2*E217)/3)+E217)</f>
        <v>0.24778159387030896</v>
      </c>
      <c r="F307" s="42">
        <f t="shared" si="298"/>
        <v>0.3088702302320816</v>
      </c>
      <c r="G307" s="42">
        <f t="shared" si="298"/>
        <v>0.24621258386843092</v>
      </c>
      <c r="H307" s="42">
        <f t="shared" si="298"/>
        <v>0.6760510390296619</v>
      </c>
      <c r="I307" s="42">
        <f t="shared" si="298"/>
        <v>13.791508872547464</v>
      </c>
      <c r="J307" s="42">
        <f t="shared" si="298"/>
        <v>3.9773183363375177</v>
      </c>
      <c r="K307" s="42">
        <f t="shared" si="298"/>
        <v>0.24857943983393346</v>
      </c>
      <c r="L307" s="42">
        <f t="shared" si="298"/>
        <v>0.44174077147831903</v>
      </c>
      <c r="M307" s="42">
        <f t="shared" si="298"/>
        <v>1.5832166353970876</v>
      </c>
      <c r="P307" s="42">
        <f t="shared" si="204"/>
        <v>1.2513806199720746E-2</v>
      </c>
      <c r="Q307" s="42">
        <f t="shared" ref="Q307:Y307" si="299">($C217-$C216)/8*(Q216+3*((2*Q216+Q217)/3)+3*((Q216+2*Q217)/3)+Q217)</f>
        <v>6.4145470929803411E-2</v>
      </c>
      <c r="R307" s="42">
        <f t="shared" si="299"/>
        <v>0.22465867982249405</v>
      </c>
      <c r="S307" s="42">
        <f t="shared" si="299"/>
        <v>0.20303412567228576</v>
      </c>
      <c r="T307" s="42">
        <f t="shared" si="299"/>
        <v>0.66390086722454877</v>
      </c>
      <c r="U307" s="42">
        <f t="shared" si="299"/>
        <v>10.339424415881886</v>
      </c>
      <c r="V307" s="42">
        <f t="shared" si="299"/>
        <v>3.6056441482388446</v>
      </c>
      <c r="W307" s="42">
        <f t="shared" si="299"/>
        <v>0.21041757076767204</v>
      </c>
      <c r="X307" s="42">
        <f t="shared" si="299"/>
        <v>0.39017191304155929</v>
      </c>
      <c r="Y307" s="42">
        <f t="shared" si="299"/>
        <v>0.99891318981845978</v>
      </c>
      <c r="AB307" s="42">
        <f t="shared" si="206"/>
        <v>1.8654817662766089E-2</v>
      </c>
      <c r="AC307" s="42">
        <f t="shared" ref="AC307:AK307" si="300">($C217-$C216)/8*(AC216+3*((2*AC216+AC217)/3)+3*((AC216+2*AC217)/3)+AC217)</f>
        <v>0.43141771681081481</v>
      </c>
      <c r="AD307" s="42">
        <f t="shared" si="300"/>
        <v>0.39456474570831357</v>
      </c>
      <c r="AE307" s="42">
        <f t="shared" si="300"/>
        <v>0.29211177451038267</v>
      </c>
      <c r="AF307" s="42">
        <f t="shared" si="300"/>
        <v>0.68378925882635444</v>
      </c>
      <c r="AG307" s="42">
        <f t="shared" si="300"/>
        <v>17.243593329213034</v>
      </c>
      <c r="AH307" s="42">
        <f t="shared" si="300"/>
        <v>4.348992524436186</v>
      </c>
      <c r="AI307" s="42">
        <f t="shared" si="300"/>
        <v>0.28744219745414423</v>
      </c>
      <c r="AJ307" s="42">
        <f t="shared" si="300"/>
        <v>0.49214024768345144</v>
      </c>
      <c r="AK307" s="42">
        <f t="shared" si="300"/>
        <v>2.1675200809757205</v>
      </c>
    </row>
    <row r="308" spans="3:37">
      <c r="C308" s="52">
        <f t="shared" si="201"/>
        <v>6.25</v>
      </c>
      <c r="D308" s="42">
        <f t="shared" ref="D308:D327" si="301">($C218-$C217)/8*(D217+3*((2*D217+D218)/3)+3*((D217+2*D218)/3)+D218)</f>
        <v>1.3748790959929761E-2</v>
      </c>
      <c r="E308" s="42">
        <f t="shared" ref="E308:M308" si="302">($C218-$C217)/8*(E217+3*((2*E217+E218)/3)+3*((E217+2*E218)/3)+E218)</f>
        <v>0.23182340700037102</v>
      </c>
      <c r="F308" s="42">
        <f t="shared" si="302"/>
        <v>0.3031019454311048</v>
      </c>
      <c r="G308" s="42">
        <f t="shared" si="302"/>
        <v>0.24472094917007964</v>
      </c>
      <c r="H308" s="42">
        <f t="shared" si="302"/>
        <v>0.6551631310568008</v>
      </c>
      <c r="I308" s="42">
        <f t="shared" si="302"/>
        <v>13.788460840420408</v>
      </c>
      <c r="J308" s="42">
        <f t="shared" si="302"/>
        <v>3.9712675416785892</v>
      </c>
      <c r="K308" s="42">
        <f t="shared" si="302"/>
        <v>0.24472010698172297</v>
      </c>
      <c r="L308" s="42">
        <f t="shared" si="302"/>
        <v>0.43664635446064443</v>
      </c>
      <c r="M308" s="42">
        <f t="shared" si="302"/>
        <v>1.5278120836676712</v>
      </c>
      <c r="P308" s="42">
        <f t="shared" ref="P308:P327" si="303">($C218-$C217)/8*(P217+3*((2*P217+P218)/3)+3*((P217+2*P218)/3)+P218)</f>
        <v>1.0809359330379898E-2</v>
      </c>
      <c r="Q308" s="42">
        <f t="shared" ref="Q308:Y308" si="304">($C218-$C217)/8*(Q217+3*((2*Q217+Q218)/3)+3*((Q217+2*Q218)/3)+Q218)</f>
        <v>4.8922952964935956E-2</v>
      </c>
      <c r="R308" s="42">
        <f t="shared" si="304"/>
        <v>0.22299782195842044</v>
      </c>
      <c r="S308" s="42">
        <f t="shared" si="304"/>
        <v>0.20207430330081744</v>
      </c>
      <c r="T308" s="42">
        <f t="shared" si="304"/>
        <v>0.64604904533261487</v>
      </c>
      <c r="U308" s="42">
        <f t="shared" si="304"/>
        <v>10.33639472505336</v>
      </c>
      <c r="V308" s="42">
        <f t="shared" si="304"/>
        <v>3.6015868085396185</v>
      </c>
      <c r="W308" s="42">
        <f t="shared" si="304"/>
        <v>0.21022300090483659</v>
      </c>
      <c r="X308" s="42">
        <f t="shared" si="304"/>
        <v>0.3892593631461353</v>
      </c>
      <c r="Y308" s="42">
        <f t="shared" si="304"/>
        <v>0.97417610243198616</v>
      </c>
      <c r="AB308" s="42">
        <f t="shared" ref="AB308:AB327" si="305">($C218-$C217)/8*(AB217+3*((2*AB217+AB218)/3)+3*((AB217+2*AB218)/3)+AB218)</f>
        <v>1.6688222589479669E-2</v>
      </c>
      <c r="AC308" s="42">
        <f t="shared" ref="AC308:AK308" si="306">($C218-$C217)/8*(AC217+3*((2*AC217+AC218)/3)+3*((AC217+2*AC218)/3)+AC218)</f>
        <v>0.41472386103580555</v>
      </c>
      <c r="AD308" s="42">
        <f t="shared" si="306"/>
        <v>0.38263004384861637</v>
      </c>
      <c r="AE308" s="42">
        <f t="shared" si="306"/>
        <v>0.28736759503934184</v>
      </c>
      <c r="AF308" s="42">
        <f t="shared" si="306"/>
        <v>0.66886026942131405</v>
      </c>
      <c r="AG308" s="42">
        <f t="shared" si="306"/>
        <v>17.240526955787509</v>
      </c>
      <c r="AH308" s="42">
        <f t="shared" si="306"/>
        <v>4.3409482748175563</v>
      </c>
      <c r="AI308" s="42">
        <f t="shared" si="306"/>
        <v>0.27900840557354367</v>
      </c>
      <c r="AJ308" s="42">
        <f t="shared" si="306"/>
        <v>0.48501717546968059</v>
      </c>
      <c r="AK308" s="42">
        <f t="shared" si="306"/>
        <v>2.081448064903368</v>
      </c>
    </row>
    <row r="309" spans="3:37">
      <c r="C309" s="52">
        <f t="shared" si="201"/>
        <v>6.5</v>
      </c>
      <c r="D309" s="42">
        <f t="shared" si="301"/>
        <v>1.218826040562428E-2</v>
      </c>
      <c r="E309" s="42">
        <f t="shared" ref="E309:M309" si="307">($C219-$C218)/8*(E218+3*((2*E218+E219)/3)+3*((E218+2*E219)/3)+E219)</f>
        <v>0.22560751966742787</v>
      </c>
      <c r="F309" s="42">
        <f t="shared" si="307"/>
        <v>0.29805706353164463</v>
      </c>
      <c r="G309" s="42">
        <f t="shared" si="307"/>
        <v>0.24497079863510282</v>
      </c>
      <c r="H309" s="42">
        <f t="shared" si="307"/>
        <v>0.6352846602748714</v>
      </c>
      <c r="I309" s="42">
        <f t="shared" si="307"/>
        <v>13.768543951760593</v>
      </c>
      <c r="J309" s="42">
        <f t="shared" si="307"/>
        <v>3.9723097140239538</v>
      </c>
      <c r="K309" s="42">
        <f t="shared" si="307"/>
        <v>0.2413025948186662</v>
      </c>
      <c r="L309" s="42">
        <f t="shared" si="307"/>
        <v>0.4321112051281914</v>
      </c>
      <c r="M309" s="42">
        <f t="shared" si="307"/>
        <v>1.4956683127572608</v>
      </c>
      <c r="P309" s="42">
        <f t="shared" si="303"/>
        <v>9.3479000570291671E-3</v>
      </c>
      <c r="Q309" s="42">
        <f t="shared" ref="Q309:Y309" si="308">($C219-$C218)/8*(Q218+3*((2*Q218+Q219)/3)+3*((Q218+2*Q219)/3)+Q219)</f>
        <v>4.1479600734175087E-2</v>
      </c>
      <c r="R309" s="42">
        <f t="shared" si="308"/>
        <v>0.22307462529911004</v>
      </c>
      <c r="S309" s="42">
        <f t="shared" si="308"/>
        <v>0.20216866192442817</v>
      </c>
      <c r="T309" s="42">
        <f t="shared" si="308"/>
        <v>0.62829473679582892</v>
      </c>
      <c r="U309" s="42">
        <f t="shared" si="308"/>
        <v>10.315111562471035</v>
      </c>
      <c r="V309" s="42">
        <f t="shared" si="308"/>
        <v>3.6021385560272838</v>
      </c>
      <c r="W309" s="42">
        <f t="shared" si="308"/>
        <v>0.21025084190284526</v>
      </c>
      <c r="X309" s="42">
        <f t="shared" si="308"/>
        <v>0.38855411899832337</v>
      </c>
      <c r="Y309" s="42">
        <f t="shared" si="308"/>
        <v>0.95380905209498579</v>
      </c>
      <c r="AB309" s="42">
        <f t="shared" si="305"/>
        <v>1.5028620754219381E-2</v>
      </c>
      <c r="AC309" s="42">
        <f t="shared" ref="AC309:AK309" si="309">($C219-$C218)/8*(AC218+3*((2*AC218+AC219)/3)+3*((AC218+2*AC219)/3)+AC219)</f>
        <v>0.40973543860068051</v>
      </c>
      <c r="AD309" s="42">
        <f t="shared" si="309"/>
        <v>0.37138822993934972</v>
      </c>
      <c r="AE309" s="42">
        <f t="shared" si="309"/>
        <v>0.28777293534577747</v>
      </c>
      <c r="AF309" s="42">
        <f t="shared" si="309"/>
        <v>0.65541266798951814</v>
      </c>
      <c r="AG309" s="42">
        <f t="shared" si="309"/>
        <v>17.221976341050155</v>
      </c>
      <c r="AH309" s="42">
        <f t="shared" si="309"/>
        <v>4.3424808720206292</v>
      </c>
      <c r="AI309" s="42">
        <f t="shared" si="309"/>
        <v>0.27175576627729725</v>
      </c>
      <c r="AJ309" s="42">
        <f t="shared" si="309"/>
        <v>0.47848860304903673</v>
      </c>
      <c r="AK309" s="42">
        <f t="shared" si="309"/>
        <v>2.0375275734195406</v>
      </c>
    </row>
    <row r="310" spans="3:37">
      <c r="C310" s="52">
        <f t="shared" si="201"/>
        <v>6.75</v>
      </c>
      <c r="D310" s="42">
        <f t="shared" si="301"/>
        <v>1.0731765221605807E-2</v>
      </c>
      <c r="E310" s="42">
        <f t="shared" ref="E310:M310" si="310">($C220-$C219)/8*(E219+3*((2*E219+E220)/3)+3*((E219+2*E220)/3)+E220)</f>
        <v>0.21980602482334791</v>
      </c>
      <c r="F310" s="42">
        <f t="shared" si="310"/>
        <v>0.29334850709214833</v>
      </c>
      <c r="G310" s="42">
        <f t="shared" si="310"/>
        <v>0.24547049756514822</v>
      </c>
      <c r="H310" s="42">
        <f t="shared" si="310"/>
        <v>0.61673142087840371</v>
      </c>
      <c r="I310" s="42">
        <f t="shared" si="310"/>
        <v>13.729406072186878</v>
      </c>
      <c r="J310" s="42">
        <f t="shared" si="310"/>
        <v>3.9743940587146875</v>
      </c>
      <c r="K310" s="42">
        <f t="shared" si="310"/>
        <v>0.23811291679981306</v>
      </c>
      <c r="L310" s="42">
        <f t="shared" si="310"/>
        <v>0.42787734546284467</v>
      </c>
      <c r="M310" s="42">
        <f t="shared" si="310"/>
        <v>1.4656674599075437</v>
      </c>
      <c r="P310" s="42">
        <f t="shared" si="303"/>
        <v>7.9838714019018191E-3</v>
      </c>
      <c r="Q310" s="42">
        <f t="shared" ref="Q310:Y310" si="311">($C220-$C219)/8*(Q219+3*((2*Q219+Q220)/3)+3*((Q219+2*Q220)/3)+Q220)</f>
        <v>3.4532471985464976E-2</v>
      </c>
      <c r="R310" s="42">
        <f t="shared" si="311"/>
        <v>0.2232282319804898</v>
      </c>
      <c r="S310" s="42">
        <f t="shared" si="311"/>
        <v>0.20235737917164903</v>
      </c>
      <c r="T310" s="42">
        <f t="shared" si="311"/>
        <v>0.61107223689709322</v>
      </c>
      <c r="U310" s="42">
        <f t="shared" si="311"/>
        <v>10.273236947541211</v>
      </c>
      <c r="V310" s="42">
        <f t="shared" si="311"/>
        <v>3.603242051002614</v>
      </c>
      <c r="W310" s="42">
        <f t="shared" si="311"/>
        <v>0.21030652389886256</v>
      </c>
      <c r="X310" s="42">
        <f t="shared" si="311"/>
        <v>0.38789589112703171</v>
      </c>
      <c r="Y310" s="42">
        <f t="shared" si="311"/>
        <v>0.93479980511378602</v>
      </c>
      <c r="AB310" s="42">
        <f t="shared" si="305"/>
        <v>1.3479659041309789E-2</v>
      </c>
      <c r="AC310" s="42">
        <f t="shared" ref="AC310:AK310" si="312">($C220-$C219)/8*(AC219+3*((2*AC219+AC220)/3)+3*((AC219+2*AC220)/3)+AC220)</f>
        <v>0.40507957766123087</v>
      </c>
      <c r="AD310" s="42">
        <f t="shared" si="312"/>
        <v>0.36089587029070097</v>
      </c>
      <c r="AE310" s="42">
        <f t="shared" si="312"/>
        <v>0.2885836159586479</v>
      </c>
      <c r="AF310" s="42">
        <f t="shared" si="312"/>
        <v>0.64286157331984273</v>
      </c>
      <c r="AG310" s="42">
        <f t="shared" si="312"/>
        <v>17.185575196832453</v>
      </c>
      <c r="AH310" s="42">
        <f t="shared" si="312"/>
        <v>4.3455460664267713</v>
      </c>
      <c r="AI310" s="42">
        <f t="shared" si="312"/>
        <v>0.26498663626746716</v>
      </c>
      <c r="AJ310" s="42">
        <f t="shared" si="312"/>
        <v>0.47225323910087758</v>
      </c>
      <c r="AK310" s="42">
        <f t="shared" si="312"/>
        <v>1.9965351147012997</v>
      </c>
    </row>
    <row r="311" spans="3:37">
      <c r="C311" s="52">
        <f t="shared" si="201"/>
        <v>7</v>
      </c>
      <c r="D311" s="42">
        <f t="shared" si="301"/>
        <v>9.379305407874388E-3</v>
      </c>
      <c r="E311" s="42">
        <f t="shared" ref="E311:M311" si="313">($C221-$C220)/8*(E220+3*((2*E220+E221)/3)+3*((E220+2*E221)/3)+E221)</f>
        <v>0.21441892246813057</v>
      </c>
      <c r="F311" s="42">
        <f t="shared" si="313"/>
        <v>0.28897627611261634</v>
      </c>
      <c r="G311" s="42">
        <f t="shared" si="313"/>
        <v>0.24622004596021629</v>
      </c>
      <c r="H311" s="42">
        <f t="shared" si="313"/>
        <v>0.59950341286739817</v>
      </c>
      <c r="I311" s="42">
        <f t="shared" si="313"/>
        <v>13.671882278994254</v>
      </c>
      <c r="J311" s="42">
        <f t="shared" si="313"/>
        <v>3.9775205757507961</v>
      </c>
      <c r="K311" s="42">
        <f t="shared" si="313"/>
        <v>0.23515107292516391</v>
      </c>
      <c r="L311" s="42">
        <f t="shared" si="313"/>
        <v>0.42394477546460452</v>
      </c>
      <c r="M311" s="42">
        <f t="shared" si="313"/>
        <v>1.4378095251185197</v>
      </c>
      <c r="P311" s="42">
        <f t="shared" si="303"/>
        <v>6.7172733649978594E-3</v>
      </c>
      <c r="Q311" s="42">
        <f t="shared" ref="Q311:Y311" si="314">($C221-$C220)/8*(Q220+3*((2*Q220+Q221)/3)+3*((Q220+2*Q221)/3)+Q221)</f>
        <v>2.8081566718805583E-2</v>
      </c>
      <c r="R311" s="42">
        <f t="shared" si="314"/>
        <v>0.22345864200255919</v>
      </c>
      <c r="S311" s="42">
        <f t="shared" si="314"/>
        <v>0.20264045504248013</v>
      </c>
      <c r="T311" s="42">
        <f t="shared" si="314"/>
        <v>0.5943815456364081</v>
      </c>
      <c r="U311" s="42">
        <f t="shared" si="314"/>
        <v>10.21160093254567</v>
      </c>
      <c r="V311" s="42">
        <f t="shared" si="314"/>
        <v>3.6048972934656138</v>
      </c>
      <c r="W311" s="42">
        <f t="shared" si="314"/>
        <v>0.21039004689288904</v>
      </c>
      <c r="X311" s="42">
        <f t="shared" si="314"/>
        <v>0.38728467953226109</v>
      </c>
      <c r="Y311" s="42">
        <f t="shared" si="314"/>
        <v>0.91714836148838674</v>
      </c>
      <c r="AB311" s="42">
        <f t="shared" si="305"/>
        <v>1.2041337450750939E-2</v>
      </c>
      <c r="AC311" s="42">
        <f t="shared" ref="AC311:AK311" si="315">($C221-$C220)/8*(AC220+3*((2*AC220+AC221)/3)+3*((AC220+2*AC221)/3)+AC221)</f>
        <v>0.40075627821745602</v>
      </c>
      <c r="AD311" s="42">
        <f t="shared" si="315"/>
        <v>0.35115296490266978</v>
      </c>
      <c r="AE311" s="42">
        <f t="shared" si="315"/>
        <v>0.28979963687795346</v>
      </c>
      <c r="AF311" s="42">
        <f t="shared" si="315"/>
        <v>0.6312069854122867</v>
      </c>
      <c r="AG311" s="42">
        <f t="shared" si="315"/>
        <v>17.132163625442786</v>
      </c>
      <c r="AH311" s="42">
        <f t="shared" si="315"/>
        <v>4.3501438580359828</v>
      </c>
      <c r="AI311" s="42">
        <f t="shared" si="315"/>
        <v>0.25870101554405373</v>
      </c>
      <c r="AJ311" s="42">
        <f t="shared" si="315"/>
        <v>0.46631108362520357</v>
      </c>
      <c r="AK311" s="42">
        <f t="shared" si="315"/>
        <v>1.9584706887486505</v>
      </c>
    </row>
    <row r="312" spans="3:37">
      <c r="C312" s="52">
        <f t="shared" si="201"/>
        <v>7.25</v>
      </c>
      <c r="D312" s="42">
        <f t="shared" si="301"/>
        <v>8.1308809644300012E-3</v>
      </c>
      <c r="E312" s="42">
        <f t="shared" ref="E312:M312" si="316">($C222-$C221)/8*(E221+3*((2*E221+E222)/3)+3*((E221+2*E222)/3)+E222)</f>
        <v>0.20944621260177632</v>
      </c>
      <c r="F312" s="42">
        <f t="shared" si="316"/>
        <v>0.28494037059304816</v>
      </c>
      <c r="G312" s="42">
        <f t="shared" si="316"/>
        <v>0.24721944382030803</v>
      </c>
      <c r="H312" s="42">
        <f t="shared" si="316"/>
        <v>0.58360063624185443</v>
      </c>
      <c r="I312" s="42">
        <f t="shared" si="316"/>
        <v>13.596807649477858</v>
      </c>
      <c r="J312" s="42">
        <f t="shared" si="316"/>
        <v>3.9816892651322742</v>
      </c>
      <c r="K312" s="42">
        <f t="shared" si="316"/>
        <v>0.23241706319471828</v>
      </c>
      <c r="L312" s="42">
        <f t="shared" si="316"/>
        <v>0.42031349513347066</v>
      </c>
      <c r="M312" s="42">
        <f t="shared" si="316"/>
        <v>1.4120945083901892</v>
      </c>
      <c r="P312" s="42">
        <f t="shared" si="303"/>
        <v>5.5481059463172826E-3</v>
      </c>
      <c r="Q312" s="42">
        <f t="shared" ref="Q312:Y312" si="317">($C222-$C221)/8*(Q221+3*((2*Q221+Q222)/3)+3*((Q221+2*Q222)/3)+Q222)</f>
        <v>2.2126884934196903E-2</v>
      </c>
      <c r="R312" s="42">
        <f t="shared" si="317"/>
        <v>0.22376585536531818</v>
      </c>
      <c r="S312" s="42">
        <f t="shared" si="317"/>
        <v>0.2030178895369219</v>
      </c>
      <c r="T312" s="42">
        <f t="shared" si="317"/>
        <v>0.57822266301377323</v>
      </c>
      <c r="U312" s="42">
        <f t="shared" si="317"/>
        <v>10.131033569766208</v>
      </c>
      <c r="V312" s="42">
        <f t="shared" si="317"/>
        <v>3.6071042834162843</v>
      </c>
      <c r="W312" s="42">
        <f t="shared" si="317"/>
        <v>0.21050141088492469</v>
      </c>
      <c r="X312" s="42">
        <f t="shared" si="317"/>
        <v>0.38672048421401128</v>
      </c>
      <c r="Y312" s="42">
        <f t="shared" si="317"/>
        <v>0.90085472121878718</v>
      </c>
      <c r="AB312" s="42">
        <f t="shared" si="305"/>
        <v>1.0713655982542741E-2</v>
      </c>
      <c r="AC312" s="42">
        <f t="shared" ref="AC312:AK312" si="318">($C222-$C221)/8*(AC221+3*((2*AC221+AC222)/3)+3*((AC221+2*AC222)/3)+AC222)</f>
        <v>0.3967655402693559</v>
      </c>
      <c r="AD312" s="42">
        <f t="shared" si="318"/>
        <v>0.3421595137752565</v>
      </c>
      <c r="AE312" s="42">
        <f t="shared" si="318"/>
        <v>0.29142099810369415</v>
      </c>
      <c r="AF312" s="42">
        <f t="shared" si="318"/>
        <v>0.62044890426685018</v>
      </c>
      <c r="AG312" s="42">
        <f t="shared" si="318"/>
        <v>17.06258172918951</v>
      </c>
      <c r="AH312" s="42">
        <f t="shared" si="318"/>
        <v>4.3562742468482636</v>
      </c>
      <c r="AI312" s="42">
        <f t="shared" si="318"/>
        <v>0.25289890410705662</v>
      </c>
      <c r="AJ312" s="42">
        <f t="shared" si="318"/>
        <v>0.46066213662201433</v>
      </c>
      <c r="AK312" s="42">
        <f t="shared" si="318"/>
        <v>1.9233342955615926</v>
      </c>
    </row>
    <row r="313" spans="3:37">
      <c r="C313" s="52">
        <f t="shared" si="201"/>
        <v>7.5</v>
      </c>
      <c r="D313" s="42">
        <f t="shared" si="301"/>
        <v>6.9864918912726417E-3</v>
      </c>
      <c r="E313" s="42">
        <f t="shared" ref="E313:M313" si="319">($C223-$C222)/8*(E222+3*((2*E222+E223)/3)+3*((E222+2*E223)/3)+E223)</f>
        <v>0.20488789522428513</v>
      </c>
      <c r="F313" s="42">
        <f t="shared" si="319"/>
        <v>0.28124079053344431</v>
      </c>
      <c r="G313" s="42">
        <f t="shared" si="319"/>
        <v>0.24846869114542253</v>
      </c>
      <c r="H313" s="42">
        <f t="shared" si="319"/>
        <v>0.56902309100177284</v>
      </c>
      <c r="I313" s="42">
        <f t="shared" si="319"/>
        <v>13.505017260932783</v>
      </c>
      <c r="J313" s="42">
        <f t="shared" si="319"/>
        <v>3.9869001268591169</v>
      </c>
      <c r="K313" s="42">
        <f t="shared" si="319"/>
        <v>0.22991088760847672</v>
      </c>
      <c r="L313" s="42">
        <f t="shared" si="319"/>
        <v>0.41698350446944299</v>
      </c>
      <c r="M313" s="42">
        <f t="shared" si="319"/>
        <v>1.3885224097225521</v>
      </c>
      <c r="P313" s="42">
        <f t="shared" si="303"/>
        <v>4.4763691458600853E-3</v>
      </c>
      <c r="Q313" s="42">
        <f t="shared" ref="Q313:Y313" si="320">($C223-$C222)/8*(Q222+3*((2*Q222+Q223)/3)+3*((Q222+2*Q223)/3)+Q223)</f>
        <v>1.6668426631638977E-2</v>
      </c>
      <c r="R313" s="42">
        <f t="shared" si="320"/>
        <v>0.22414987206876683</v>
      </c>
      <c r="S313" s="42">
        <f t="shared" si="320"/>
        <v>0.20348968265497386</v>
      </c>
      <c r="T313" s="42">
        <f t="shared" si="320"/>
        <v>0.56259558902918871</v>
      </c>
      <c r="U313" s="42">
        <f t="shared" si="320"/>
        <v>10.032364911484608</v>
      </c>
      <c r="V313" s="42">
        <f t="shared" si="320"/>
        <v>3.6098630208546192</v>
      </c>
      <c r="W313" s="42">
        <f t="shared" si="320"/>
        <v>0.21064061587496902</v>
      </c>
      <c r="X313" s="42">
        <f t="shared" si="320"/>
        <v>0.38620330517228219</v>
      </c>
      <c r="Y313" s="42">
        <f t="shared" si="320"/>
        <v>0.88591888430498722</v>
      </c>
      <c r="AB313" s="42">
        <f t="shared" si="305"/>
        <v>9.4966146366851877E-3</v>
      </c>
      <c r="AC313" s="42">
        <f t="shared" ref="AC313:AK313" si="321">($C223-$C222)/8*(AC222+3*((2*AC222+AC223)/3)+3*((AC222+2*AC223)/3)+AC223)</f>
        <v>0.39310736381693051</v>
      </c>
      <c r="AD313" s="42">
        <f t="shared" si="321"/>
        <v>0.33391551690846083</v>
      </c>
      <c r="AE313" s="42">
        <f t="shared" si="321"/>
        <v>0.29344769963587014</v>
      </c>
      <c r="AF313" s="42">
        <f t="shared" si="321"/>
        <v>0.61058732988353315</v>
      </c>
      <c r="AG313" s="42">
        <f t="shared" si="321"/>
        <v>16.977669610381014</v>
      </c>
      <c r="AH313" s="42">
        <f t="shared" si="321"/>
        <v>4.3639372328636128</v>
      </c>
      <c r="AI313" s="42">
        <f t="shared" si="321"/>
        <v>0.24758030195647582</v>
      </c>
      <c r="AJ313" s="42">
        <f t="shared" si="321"/>
        <v>0.45530639809130968</v>
      </c>
      <c r="AK313" s="42">
        <f t="shared" si="321"/>
        <v>1.8911259351401211</v>
      </c>
    </row>
    <row r="314" spans="3:37">
      <c r="C314" s="52">
        <f t="shared" si="201"/>
        <v>7.75</v>
      </c>
      <c r="D314" s="42">
        <f t="shared" si="301"/>
        <v>5.9461381884023147E-3</v>
      </c>
      <c r="E314" s="42">
        <f t="shared" ref="E314:M314" si="322">($C224-$C223)/8*(E223+3*((2*E223+E224)/3)+3*((E223+2*E224)/3)+E224)</f>
        <v>0.20074397033565655</v>
      </c>
      <c r="F314" s="42">
        <f t="shared" si="322"/>
        <v>0.27787753593380432</v>
      </c>
      <c r="G314" s="42">
        <f t="shared" si="322"/>
        <v>0.24996778793555918</v>
      </c>
      <c r="H314" s="42">
        <f t="shared" si="322"/>
        <v>0.55577077714715351</v>
      </c>
      <c r="I314" s="42">
        <f t="shared" si="322"/>
        <v>13.397346190654119</v>
      </c>
      <c r="J314" s="42">
        <f t="shared" si="322"/>
        <v>3.9931531609313282</v>
      </c>
      <c r="K314" s="42">
        <f t="shared" si="322"/>
        <v>0.22763254616643874</v>
      </c>
      <c r="L314" s="42">
        <f t="shared" si="322"/>
        <v>0.413954803472522</v>
      </c>
      <c r="M314" s="42">
        <f t="shared" si="322"/>
        <v>1.3670932291156133</v>
      </c>
      <c r="P314" s="42">
        <f t="shared" si="303"/>
        <v>3.5020629636262706E-3</v>
      </c>
      <c r="Q314" s="42">
        <f t="shared" ref="Q314:Y314" si="323">($C224-$C223)/8*(Q223+3*((2*Q223+Q224)/3)+3*((Q223+2*Q224)/3)+Q224)</f>
        <v>1.170619181113176E-2</v>
      </c>
      <c r="R314" s="42">
        <f t="shared" si="323"/>
        <v>0.22461069211290507</v>
      </c>
      <c r="S314" s="42">
        <f t="shared" si="323"/>
        <v>0.2040558343966361</v>
      </c>
      <c r="T314" s="42">
        <f t="shared" si="323"/>
        <v>0.54750032368265467</v>
      </c>
      <c r="U314" s="42">
        <f t="shared" si="323"/>
        <v>9.9164250099826532</v>
      </c>
      <c r="V314" s="42">
        <f t="shared" si="323"/>
        <v>3.6131735057806207</v>
      </c>
      <c r="W314" s="42">
        <f t="shared" si="323"/>
        <v>0.21080766186302197</v>
      </c>
      <c r="X314" s="42">
        <f t="shared" si="323"/>
        <v>0.38573314240707413</v>
      </c>
      <c r="Y314" s="42">
        <f t="shared" si="323"/>
        <v>0.87234085074698764</v>
      </c>
      <c r="AB314" s="42">
        <f t="shared" si="305"/>
        <v>8.3902134131783532E-3</v>
      </c>
      <c r="AC314" s="42">
        <f t="shared" ref="AC314:AK314" si="324">($C224-$C223)/8*(AC223+3*((2*AC223+AC224)/3)+3*((AC223+2*AC224)/3)+AC224)</f>
        <v>0.38978174886018047</v>
      </c>
      <c r="AD314" s="42">
        <f t="shared" si="324"/>
        <v>0.3264209743022829</v>
      </c>
      <c r="AE314" s="42">
        <f t="shared" si="324"/>
        <v>0.29587974147448176</v>
      </c>
      <c r="AF314" s="42">
        <f t="shared" si="324"/>
        <v>0.60162226226233584</v>
      </c>
      <c r="AG314" s="42">
        <f t="shared" si="324"/>
        <v>16.878267371325638</v>
      </c>
      <c r="AH314" s="42">
        <f t="shared" si="324"/>
        <v>4.3731328160820366</v>
      </c>
      <c r="AI314" s="42">
        <f t="shared" si="324"/>
        <v>0.2427452090923117</v>
      </c>
      <c r="AJ314" s="42">
        <f t="shared" si="324"/>
        <v>0.45024386803309024</v>
      </c>
      <c r="AK314" s="42">
        <f t="shared" si="324"/>
        <v>1.8618456074842364</v>
      </c>
    </row>
    <row r="315" spans="3:37">
      <c r="C315" s="52">
        <f t="shared" si="201"/>
        <v>8</v>
      </c>
      <c r="D315" s="42">
        <f t="shared" si="301"/>
        <v>5.0098198558190194E-3</v>
      </c>
      <c r="E315" s="42">
        <f t="shared" ref="E315:M315" si="325">($C225-$C224)/8*(E224+3*((2*E224+E225)/3)+3*((E224+2*E225)/3)+E225)</f>
        <v>0.19701443793589057</v>
      </c>
      <c r="F315" s="42">
        <f t="shared" si="325"/>
        <v>0.27485060679412798</v>
      </c>
      <c r="G315" s="42">
        <f t="shared" si="325"/>
        <v>0.25171673419071855</v>
      </c>
      <c r="H315" s="42">
        <f t="shared" si="325"/>
        <v>0.54384369467799587</v>
      </c>
      <c r="I315" s="42">
        <f t="shared" si="325"/>
        <v>13.274629515936955</v>
      </c>
      <c r="J315" s="42">
        <f t="shared" si="325"/>
        <v>4.0004483673489091</v>
      </c>
      <c r="K315" s="42">
        <f t="shared" si="325"/>
        <v>0.22558203886860431</v>
      </c>
      <c r="L315" s="42">
        <f t="shared" si="325"/>
        <v>0.41122739214270732</v>
      </c>
      <c r="M315" s="42">
        <f t="shared" si="325"/>
        <v>1.3478069665693679</v>
      </c>
      <c r="P315" s="42">
        <f t="shared" si="303"/>
        <v>2.6251873996158402E-3</v>
      </c>
      <c r="Q315" s="42">
        <f t="shared" ref="Q315:Y315" si="326">($C225-$C224)/8*(Q224+3*((2*Q224+Q225)/3)+3*((Q224+2*Q225)/3)+Q225)</f>
        <v>7.2401804726752303E-3</v>
      </c>
      <c r="R315" s="42">
        <f t="shared" si="326"/>
        <v>0.22514831549773345</v>
      </c>
      <c r="S315" s="42">
        <f t="shared" si="326"/>
        <v>0.20471634476190903</v>
      </c>
      <c r="T315" s="42">
        <f t="shared" si="326"/>
        <v>0.53293686697417042</v>
      </c>
      <c r="U315" s="42">
        <f t="shared" si="326"/>
        <v>9.7840439175421192</v>
      </c>
      <c r="V315" s="42">
        <f t="shared" si="326"/>
        <v>3.6170357381942906</v>
      </c>
      <c r="W315" s="42">
        <f t="shared" si="326"/>
        <v>0.21100254884908407</v>
      </c>
      <c r="X315" s="42">
        <f t="shared" si="326"/>
        <v>0.38530999591838699</v>
      </c>
      <c r="Y315" s="42">
        <f t="shared" si="326"/>
        <v>0.86012062054478799</v>
      </c>
      <c r="AB315" s="42">
        <f t="shared" si="305"/>
        <v>7.3944523120221982E-3</v>
      </c>
      <c r="AC315" s="42">
        <f t="shared" ref="AC315:AK315" si="327">($C225-$C224)/8*(AC224+3*((2*AC224+AC225)/3)+3*((AC224+2*AC225)/3)+AC225)</f>
        <v>0.38678869539910576</v>
      </c>
      <c r="AD315" s="42">
        <f t="shared" si="327"/>
        <v>0.3196758859567233</v>
      </c>
      <c r="AE315" s="42">
        <f t="shared" si="327"/>
        <v>0.29871712361952862</v>
      </c>
      <c r="AF315" s="42">
        <f t="shared" si="327"/>
        <v>0.5935537014032588</v>
      </c>
      <c r="AG315" s="42">
        <f t="shared" si="327"/>
        <v>16.76521511433177</v>
      </c>
      <c r="AH315" s="42">
        <f t="shared" si="327"/>
        <v>4.3838609965035298</v>
      </c>
      <c r="AI315" s="42">
        <f t="shared" si="327"/>
        <v>0.23839362551456383</v>
      </c>
      <c r="AJ315" s="42">
        <f t="shared" si="327"/>
        <v>0.44547454644735596</v>
      </c>
      <c r="AK315" s="42">
        <f t="shared" si="327"/>
        <v>1.8354933125939432</v>
      </c>
    </row>
    <row r="316" spans="3:37">
      <c r="C316" s="52">
        <f t="shared" si="201"/>
        <v>8.25</v>
      </c>
      <c r="D316" s="42">
        <f t="shared" si="301"/>
        <v>4.1775368935227566E-3</v>
      </c>
      <c r="E316" s="42">
        <f t="shared" ref="E316:M316" si="328">($C226-$C225)/8*(E225+3*((2*E225+E226)/3)+3*((E225+2*E226)/3)+E226)</f>
        <v>0.19369929802498775</v>
      </c>
      <c r="F316" s="42">
        <f t="shared" si="328"/>
        <v>0.27216000311441596</v>
      </c>
      <c r="G316" s="42">
        <f t="shared" si="328"/>
        <v>0.25371552991090113</v>
      </c>
      <c r="H316" s="42">
        <f t="shared" si="328"/>
        <v>0.53324184359429982</v>
      </c>
      <c r="I316" s="42">
        <f t="shared" si="328"/>
        <v>13.137702314076327</v>
      </c>
      <c r="J316" s="42">
        <f t="shared" si="328"/>
        <v>4.0087857461118599</v>
      </c>
      <c r="K316" s="42">
        <f t="shared" si="328"/>
        <v>0.2237593657149744</v>
      </c>
      <c r="L316" s="42">
        <f t="shared" si="328"/>
        <v>0.40880127047999926</v>
      </c>
      <c r="M316" s="42">
        <f t="shared" si="328"/>
        <v>1.3306636220838111</v>
      </c>
      <c r="P316" s="42">
        <f t="shared" si="303"/>
        <v>1.8457424538287875E-3</v>
      </c>
      <c r="Q316" s="42">
        <f t="shared" ref="Q316:Y316" si="329">($C226-$C225)/8*(Q225+3*((2*Q225+Q226)/3)+3*((Q225+2*Q226)/3)+Q226)</f>
        <v>3.2703926162694456E-3</v>
      </c>
      <c r="R316" s="42">
        <f t="shared" si="329"/>
        <v>0.22576274222325149</v>
      </c>
      <c r="S316" s="42">
        <f t="shared" si="329"/>
        <v>0.20547121375079261</v>
      </c>
      <c r="T316" s="42">
        <f t="shared" si="329"/>
        <v>0.51890521890373642</v>
      </c>
      <c r="U316" s="42">
        <f t="shared" si="329"/>
        <v>9.6360516864447856</v>
      </c>
      <c r="V316" s="42">
        <f t="shared" si="329"/>
        <v>3.6214497180956253</v>
      </c>
      <c r="W316" s="42">
        <f t="shared" si="329"/>
        <v>0.21122527683315484</v>
      </c>
      <c r="X316" s="42">
        <f t="shared" si="329"/>
        <v>0.38493386570622051</v>
      </c>
      <c r="Y316" s="42">
        <f t="shared" si="329"/>
        <v>0.84925819369838795</v>
      </c>
      <c r="AB316" s="42">
        <f t="shared" si="305"/>
        <v>6.5093313332167261E-3</v>
      </c>
      <c r="AC316" s="42">
        <f t="shared" ref="AC316:AK316" si="330">($C226-$C225)/8*(AC225+3*((2*AC225+AC226)/3)+3*((AC225+2*AC226)/3)+AC226)</f>
        <v>0.38412820343370579</v>
      </c>
      <c r="AD316" s="42">
        <f t="shared" si="330"/>
        <v>0.31368025187178139</v>
      </c>
      <c r="AE316" s="42">
        <f t="shared" si="330"/>
        <v>0.30195984607101056</v>
      </c>
      <c r="AF316" s="42">
        <f t="shared" si="330"/>
        <v>0.58638164730630105</v>
      </c>
      <c r="AG316" s="42">
        <f t="shared" si="330"/>
        <v>16.639352941707855</v>
      </c>
      <c r="AH316" s="42">
        <f t="shared" si="330"/>
        <v>4.3961217741280967</v>
      </c>
      <c r="AI316" s="42">
        <f t="shared" si="330"/>
        <v>0.23452555122323229</v>
      </c>
      <c r="AJ316" s="42">
        <f t="shared" si="330"/>
        <v>0.44099843333410627</v>
      </c>
      <c r="AK316" s="42">
        <f t="shared" si="330"/>
        <v>1.8120690504692361</v>
      </c>
    </row>
    <row r="317" spans="3:37">
      <c r="C317" s="52">
        <f t="shared" si="201"/>
        <v>8.5</v>
      </c>
      <c r="D317" s="42">
        <f t="shared" si="301"/>
        <v>3.4492893015135263E-3</v>
      </c>
      <c r="E317" s="42">
        <f t="shared" ref="E317:M317" si="331">($C227-$C226)/8*(E226+3*((2*E226+E227)/3)+3*((E226+2*E227)/3)+E227)</f>
        <v>0.19079855060294754</v>
      </c>
      <c r="F317" s="42">
        <f t="shared" si="331"/>
        <v>0.26980572489466786</v>
      </c>
      <c r="G317" s="42">
        <f t="shared" si="331"/>
        <v>0.25596417509610686</v>
      </c>
      <c r="H317" s="42">
        <f t="shared" si="331"/>
        <v>0.52396522389606603</v>
      </c>
      <c r="I317" s="42">
        <f t="shared" si="331"/>
        <v>12.987399662367329</v>
      </c>
      <c r="J317" s="42">
        <f t="shared" si="331"/>
        <v>4.0181652972201807</v>
      </c>
      <c r="K317" s="42">
        <f t="shared" si="331"/>
        <v>0.22216452670554801</v>
      </c>
      <c r="L317" s="42">
        <f t="shared" si="331"/>
        <v>0.40667643848439805</v>
      </c>
      <c r="M317" s="42">
        <f t="shared" si="331"/>
        <v>1.3156631956589524</v>
      </c>
      <c r="P317" s="42">
        <f t="shared" si="303"/>
        <v>1.1637281262651181E-3</v>
      </c>
      <c r="Q317" s="42">
        <f t="shared" ref="Q317:Y317" si="332">($C227-$C226)/8*(Q226+3*((2*Q226+Q227)/3)+3*((Q226+2*Q227)/3)+Q227)</f>
        <v>7.0477727928961679E-4</v>
      </c>
      <c r="R317" s="42">
        <f t="shared" si="332"/>
        <v>0.22645397228945907</v>
      </c>
      <c r="S317" s="42">
        <f t="shared" si="332"/>
        <v>0.20632044136328639</v>
      </c>
      <c r="T317" s="42">
        <f t="shared" si="332"/>
        <v>0.50540537947135322</v>
      </c>
      <c r="U317" s="42">
        <f t="shared" si="332"/>
        <v>9.4732783689724567</v>
      </c>
      <c r="V317" s="42">
        <f t="shared" si="332"/>
        <v>3.6264154454846258</v>
      </c>
      <c r="W317" s="42">
        <f t="shared" si="332"/>
        <v>0.21147584581523426</v>
      </c>
      <c r="X317" s="42">
        <f t="shared" si="332"/>
        <v>0.38460475177057435</v>
      </c>
      <c r="Y317" s="42">
        <f t="shared" si="332"/>
        <v>0.83975357020778807</v>
      </c>
      <c r="AB317" s="42">
        <f t="shared" si="305"/>
        <v>5.7348504767619395E-3</v>
      </c>
      <c r="AC317" s="42">
        <f t="shared" ref="AC317:AK317" si="333">($C227-$C226)/8*(AC226+3*((2*AC226+AC227)/3)+3*((AC226+2*AC227)/3)+AC227)</f>
        <v>0.38180027296398072</v>
      </c>
      <c r="AD317" s="42">
        <f t="shared" si="333"/>
        <v>0.30843407204745665</v>
      </c>
      <c r="AE317" s="42">
        <f t="shared" si="333"/>
        <v>0.30560790882892774</v>
      </c>
      <c r="AF317" s="42">
        <f t="shared" si="333"/>
        <v>0.5801060999714629</v>
      </c>
      <c r="AG317" s="42">
        <f t="shared" si="333"/>
        <v>16.501520955762238</v>
      </c>
      <c r="AH317" s="42">
        <f t="shared" si="333"/>
        <v>4.4099151489557311</v>
      </c>
      <c r="AI317" s="42">
        <f t="shared" si="333"/>
        <v>0.23114098621831752</v>
      </c>
      <c r="AJ317" s="42">
        <f t="shared" si="333"/>
        <v>0.43681552869334128</v>
      </c>
      <c r="AK317" s="42">
        <f t="shared" si="333"/>
        <v>1.7915728211101158</v>
      </c>
    </row>
    <row r="318" spans="3:37">
      <c r="C318" s="52">
        <f t="shared" si="201"/>
        <v>8.75</v>
      </c>
      <c r="D318" s="42">
        <f t="shared" si="301"/>
        <v>2.8250770797913285E-3</v>
      </c>
      <c r="E318" s="42">
        <f t="shared" ref="E318:M318" si="334">($C228-$C227)/8*(E227+3*((2*E227+E228)/3)+3*((E227+2*E228)/3)+E228)</f>
        <v>0.18831219566977039</v>
      </c>
      <c r="F318" s="42">
        <f t="shared" si="334"/>
        <v>0.26778777213488408</v>
      </c>
      <c r="G318" s="42">
        <f t="shared" si="334"/>
        <v>0.25846266974633531</v>
      </c>
      <c r="H318" s="42">
        <f t="shared" si="334"/>
        <v>0.51601383558329439</v>
      </c>
      <c r="I318" s="42">
        <f t="shared" si="334"/>
        <v>12.824556638105051</v>
      </c>
      <c r="J318" s="42">
        <f t="shared" si="334"/>
        <v>4.0285870206738661</v>
      </c>
      <c r="K318" s="42">
        <f t="shared" si="334"/>
        <v>0.22079752184032519</v>
      </c>
      <c r="L318" s="42">
        <f t="shared" si="334"/>
        <v>0.40485289615590236</v>
      </c>
      <c r="M318" s="42">
        <f t="shared" si="334"/>
        <v>1.3028056872947871</v>
      </c>
      <c r="P318" s="42">
        <f t="shared" si="303"/>
        <v>5.791444169248284E-4</v>
      </c>
      <c r="Q318" s="42">
        <f t="shared" ref="Q318:Y318" si="335">($C228-$C227)/8*(Q227+3*((2*Q227+Q228)/3)+3*((Q227+2*Q228)/3)+Q228)</f>
        <v>0</v>
      </c>
      <c r="R318" s="42">
        <f t="shared" si="335"/>
        <v>0.22722200569635681</v>
      </c>
      <c r="S318" s="42">
        <f t="shared" si="335"/>
        <v>0.20726402759939033</v>
      </c>
      <c r="T318" s="42">
        <f t="shared" si="335"/>
        <v>0.49243734867701994</v>
      </c>
      <c r="U318" s="42">
        <f t="shared" si="335"/>
        <v>9.2965540174069154</v>
      </c>
      <c r="V318" s="42">
        <f t="shared" si="335"/>
        <v>3.6319329203612911</v>
      </c>
      <c r="W318" s="42">
        <f t="shared" si="335"/>
        <v>0.21175425579532284</v>
      </c>
      <c r="X318" s="42">
        <f t="shared" si="335"/>
        <v>0.38432265411144928</v>
      </c>
      <c r="Y318" s="42">
        <f t="shared" si="335"/>
        <v>0.83160675007298868</v>
      </c>
      <c r="AB318" s="42">
        <f t="shared" si="305"/>
        <v>5.0710097426578376E-3</v>
      </c>
      <c r="AC318" s="42">
        <f t="shared" ref="AC318:AK318" si="336">($C228-$C227)/8*(AC227+3*((2*AC227+AC228)/3)+3*((AC227+2*AC228)/3)+AC228)</f>
        <v>0.37980490398993044</v>
      </c>
      <c r="AD318" s="42">
        <f t="shared" si="336"/>
        <v>0.30393734648374982</v>
      </c>
      <c r="AE318" s="42">
        <f t="shared" si="336"/>
        <v>0.30966131189327967</v>
      </c>
      <c r="AF318" s="42">
        <f t="shared" si="336"/>
        <v>0.57472705939874458</v>
      </c>
      <c r="AG318" s="42">
        <f t="shared" si="336"/>
        <v>16.352559258803204</v>
      </c>
      <c r="AH318" s="42">
        <f t="shared" si="336"/>
        <v>4.4252411209864357</v>
      </c>
      <c r="AI318" s="42">
        <f t="shared" si="336"/>
        <v>0.22823993049981894</v>
      </c>
      <c r="AJ318" s="42">
        <f t="shared" si="336"/>
        <v>0.43292583252506145</v>
      </c>
      <c r="AK318" s="42">
        <f t="shared" si="336"/>
        <v>1.7740046245165868</v>
      </c>
    </row>
    <row r="319" spans="3:37">
      <c r="C319" s="52">
        <f t="shared" si="201"/>
        <v>9</v>
      </c>
      <c r="D319" s="42">
        <f t="shared" si="301"/>
        <v>2.3049002283561672E-3</v>
      </c>
      <c r="E319" s="42">
        <f t="shared" ref="E319:M319" si="337">($C229-$C228)/8*(E228+3*((2*E228+E229)/3)+3*((E228+2*E229)/3)+E229)</f>
        <v>0.18624023322545635</v>
      </c>
      <c r="F319" s="42">
        <f t="shared" si="337"/>
        <v>0.26610614483506406</v>
      </c>
      <c r="G319" s="42">
        <f t="shared" si="337"/>
        <v>0.26121101386158641</v>
      </c>
      <c r="H319" s="42">
        <f t="shared" si="337"/>
        <v>0.50938767865598433</v>
      </c>
      <c r="I319" s="42">
        <f t="shared" si="337"/>
        <v>12.650008318584579</v>
      </c>
      <c r="J319" s="42">
        <f t="shared" si="337"/>
        <v>4.0400509164729206</v>
      </c>
      <c r="K319" s="42">
        <f t="shared" si="337"/>
        <v>0.21965835111930646</v>
      </c>
      <c r="L319" s="42">
        <f t="shared" si="337"/>
        <v>0.40333064349451286</v>
      </c>
      <c r="M319" s="42">
        <f t="shared" si="337"/>
        <v>1.2920910969913151</v>
      </c>
      <c r="P319" s="42">
        <f t="shared" si="303"/>
        <v>1.5560510840526438E-4</v>
      </c>
      <c r="Q319" s="42">
        <f t="shared" ref="Q319:Y319" si="338">($C229-$C228)/8*(Q228+3*((2*Q228+Q229)/3)+3*((Q228+2*Q229)/3)+Q229)</f>
        <v>0</v>
      </c>
      <c r="R319" s="42">
        <f t="shared" si="338"/>
        <v>0.22806684244394421</v>
      </c>
      <c r="S319" s="42">
        <f t="shared" si="338"/>
        <v>0.20830197245910506</v>
      </c>
      <c r="T319" s="42">
        <f t="shared" si="338"/>
        <v>0.48000112652073679</v>
      </c>
      <c r="U319" s="42">
        <f t="shared" si="338"/>
        <v>9.1067086840299449</v>
      </c>
      <c r="V319" s="42">
        <f t="shared" si="338"/>
        <v>3.6380021427256271</v>
      </c>
      <c r="W319" s="42">
        <f t="shared" si="338"/>
        <v>0.21206050677342014</v>
      </c>
      <c r="X319" s="42">
        <f t="shared" si="338"/>
        <v>0.38408757272884547</v>
      </c>
      <c r="Y319" s="42">
        <f t="shared" si="338"/>
        <v>0.82481773329398889</v>
      </c>
      <c r="AB319" s="42">
        <f t="shared" si="305"/>
        <v>4.5178091309044186E-3</v>
      </c>
      <c r="AC319" s="42">
        <f t="shared" ref="AC319:AK319" si="339">($C229-$C228)/8*(AC228+3*((2*AC228+AC229)/3)+3*((AC228+2*AC229)/3)+AC229)</f>
        <v>0.37814209651155539</v>
      </c>
      <c r="AD319" s="42">
        <f t="shared" si="339"/>
        <v>0.3001900751806611</v>
      </c>
      <c r="AE319" s="42">
        <f t="shared" si="339"/>
        <v>0.31412005526406717</v>
      </c>
      <c r="AF319" s="42">
        <f t="shared" si="339"/>
        <v>0.5702445255881462</v>
      </c>
      <c r="AG319" s="42">
        <f t="shared" si="339"/>
        <v>16.193307953139197</v>
      </c>
      <c r="AH319" s="42">
        <f t="shared" si="339"/>
        <v>4.4420996902202141</v>
      </c>
      <c r="AI319" s="42">
        <f t="shared" si="339"/>
        <v>0.22582238406773661</v>
      </c>
      <c r="AJ319" s="42">
        <f t="shared" si="339"/>
        <v>0.42932934482926632</v>
      </c>
      <c r="AK319" s="42">
        <f t="shared" si="339"/>
        <v>1.7593644606886443</v>
      </c>
    </row>
    <row r="320" spans="3:37">
      <c r="C320" s="52">
        <f t="shared" si="201"/>
        <v>9.25</v>
      </c>
      <c r="D320" s="42">
        <f t="shared" si="301"/>
        <v>1.888758747208038E-3</v>
      </c>
      <c r="E320" s="42">
        <f t="shared" ref="E320:M320" si="340">($C230-$C229)/8*(E229+3*((2*E229+E230)/3)+3*((E229+2*E230)/3)+E230)</f>
        <v>0.18458266327000444</v>
      </c>
      <c r="F320" s="42">
        <f t="shared" si="340"/>
        <v>0.2647608429952078</v>
      </c>
      <c r="G320" s="42">
        <f t="shared" si="340"/>
        <v>0.26420920744186022</v>
      </c>
      <c r="H320" s="42">
        <f t="shared" si="340"/>
        <v>0.50408675311413664</v>
      </c>
      <c r="I320" s="42">
        <f t="shared" si="340"/>
        <v>12.464589781100957</v>
      </c>
      <c r="J320" s="42">
        <f t="shared" si="340"/>
        <v>4.0525569846173441</v>
      </c>
      <c r="K320" s="42">
        <f t="shared" si="340"/>
        <v>0.21874701454249126</v>
      </c>
      <c r="L320" s="42">
        <f t="shared" si="340"/>
        <v>0.40210968050023077</v>
      </c>
      <c r="M320" s="42">
        <f t="shared" si="340"/>
        <v>1.2835194247485417</v>
      </c>
      <c r="P320" s="42">
        <f t="shared" si="303"/>
        <v>0</v>
      </c>
      <c r="Q320" s="42">
        <f t="shared" ref="Q320:Y320" si="341">($C230-$C229)/8*(Q229+3*((2*Q229+Q230)/3)+3*((Q229+2*Q230)/3)+Q230)</f>
        <v>0</v>
      </c>
      <c r="R320" s="42">
        <f t="shared" si="341"/>
        <v>0.2289884825322212</v>
      </c>
      <c r="S320" s="42">
        <f t="shared" si="341"/>
        <v>0.20943427594242991</v>
      </c>
      <c r="T320" s="42">
        <f t="shared" si="341"/>
        <v>0.46809671300250411</v>
      </c>
      <c r="U320" s="42">
        <f t="shared" si="341"/>
        <v>8.9045724211233228</v>
      </c>
      <c r="V320" s="42">
        <f t="shared" si="341"/>
        <v>3.6446231125776278</v>
      </c>
      <c r="W320" s="42">
        <f t="shared" si="341"/>
        <v>0.21239459874952601</v>
      </c>
      <c r="X320" s="42">
        <f t="shared" si="341"/>
        <v>0.38389950762276254</v>
      </c>
      <c r="Y320" s="42">
        <f t="shared" si="341"/>
        <v>0.81938651987078881</v>
      </c>
      <c r="AB320" s="42">
        <f t="shared" si="305"/>
        <v>4.0752486415016843E-3</v>
      </c>
      <c r="AC320" s="42">
        <f t="shared" ref="AC320:AK320" si="342">($C230-$C229)/8*(AC229+3*((2*AC229+AC230)/3)+3*((AC229+2*AC230)/3)+AC230)</f>
        <v>0.3768118505288558</v>
      </c>
      <c r="AD320" s="42">
        <f t="shared" si="342"/>
        <v>0.29719225813819011</v>
      </c>
      <c r="AE320" s="42">
        <f t="shared" si="342"/>
        <v>0.31898413894129002</v>
      </c>
      <c r="AF320" s="42">
        <f t="shared" si="342"/>
        <v>0.56665849853966743</v>
      </c>
      <c r="AG320" s="42">
        <f t="shared" si="342"/>
        <v>16.024607141078615</v>
      </c>
      <c r="AH320" s="42">
        <f t="shared" si="342"/>
        <v>4.4604908566570609</v>
      </c>
      <c r="AI320" s="42">
        <f t="shared" si="342"/>
        <v>0.22388834692207105</v>
      </c>
      <c r="AJ320" s="42">
        <f t="shared" si="342"/>
        <v>0.42602606560595579</v>
      </c>
      <c r="AK320" s="42">
        <f t="shared" si="342"/>
        <v>1.7476523296262885</v>
      </c>
    </row>
    <row r="321" spans="3:37">
      <c r="C321" s="52">
        <f t="shared" si="201"/>
        <v>9.5</v>
      </c>
      <c r="D321" s="42">
        <f t="shared" si="301"/>
        <v>1.5766526363469367E-3</v>
      </c>
      <c r="E321" s="42">
        <f t="shared" ref="E321:M321" si="343">($C231-$C230)/8*(E230+3*((2*E230+E231)/3)+3*((E230+2*E231)/3)+E231)</f>
        <v>0.18333948580341558</v>
      </c>
      <c r="F321" s="42">
        <f t="shared" si="343"/>
        <v>0.26375186661531586</v>
      </c>
      <c r="G321" s="42">
        <f t="shared" si="343"/>
        <v>0.26745725048715674</v>
      </c>
      <c r="H321" s="42">
        <f t="shared" si="343"/>
        <v>0.50011105895775099</v>
      </c>
      <c r="I321" s="42">
        <f t="shared" si="343"/>
        <v>12.269136102949322</v>
      </c>
      <c r="J321" s="42">
        <f t="shared" si="343"/>
        <v>4.0661052251071368</v>
      </c>
      <c r="K321" s="42">
        <f t="shared" si="343"/>
        <v>0.21806351210987962</v>
      </c>
      <c r="L321" s="42">
        <f t="shared" si="343"/>
        <v>0.40119000717305486</v>
      </c>
      <c r="M321" s="42">
        <f t="shared" si="343"/>
        <v>1.2770906705664571</v>
      </c>
      <c r="P321" s="42">
        <f t="shared" si="303"/>
        <v>0</v>
      </c>
      <c r="Q321" s="42">
        <f t="shared" ref="Q321:Y321" si="344">($C231-$C230)/8*(Q230+3*((2*Q230+Q231)/3)+3*((Q230+2*Q231)/3)+Q231)</f>
        <v>0</v>
      </c>
      <c r="R321" s="42">
        <f t="shared" si="344"/>
        <v>0.22998692596118783</v>
      </c>
      <c r="S321" s="42">
        <f t="shared" si="344"/>
        <v>0.21066093804936503</v>
      </c>
      <c r="T321" s="42">
        <f t="shared" si="344"/>
        <v>0.456724108122322</v>
      </c>
      <c r="U321" s="42">
        <f t="shared" si="344"/>
        <v>8.6909752809688445</v>
      </c>
      <c r="V321" s="42">
        <f t="shared" si="344"/>
        <v>3.6517958299172939</v>
      </c>
      <c r="W321" s="42">
        <f t="shared" si="344"/>
        <v>0.21275653172364109</v>
      </c>
      <c r="X321" s="42">
        <f t="shared" si="344"/>
        <v>0.38375845879319997</v>
      </c>
      <c r="Y321" s="42">
        <f t="shared" si="344"/>
        <v>0.815313109803389</v>
      </c>
      <c r="AB321" s="42">
        <f t="shared" si="305"/>
        <v>3.7433282744496321E-3</v>
      </c>
      <c r="AC321" s="42">
        <f t="shared" ref="AC321:AK321" si="345">($C231-$C230)/8*(AC230+3*((2*AC230+AC231)/3)+3*((AC230+2*AC231)/3)+AC231)</f>
        <v>0.37581416604183093</v>
      </c>
      <c r="AD321" s="42">
        <f t="shared" si="345"/>
        <v>0.29494389535633692</v>
      </c>
      <c r="AE321" s="42">
        <f t="shared" si="345"/>
        <v>0.32425356292494795</v>
      </c>
      <c r="AF321" s="42">
        <f t="shared" si="345"/>
        <v>0.56396897825330794</v>
      </c>
      <c r="AG321" s="42">
        <f t="shared" si="345"/>
        <v>15.847296924929839</v>
      </c>
      <c r="AH321" s="42">
        <f t="shared" si="345"/>
        <v>4.4804146202969752</v>
      </c>
      <c r="AI321" s="42">
        <f t="shared" si="345"/>
        <v>0.22243781906282178</v>
      </c>
      <c r="AJ321" s="42">
        <f t="shared" si="345"/>
        <v>0.42301599485512992</v>
      </c>
      <c r="AK321" s="42">
        <f t="shared" si="345"/>
        <v>1.7388682313295241</v>
      </c>
    </row>
    <row r="322" spans="3:37">
      <c r="C322" s="52">
        <f t="shared" si="201"/>
        <v>9.75</v>
      </c>
      <c r="D322" s="42">
        <f t="shared" si="301"/>
        <v>1.3685818957728721E-3</v>
      </c>
      <c r="E322" s="42">
        <f t="shared" ref="E322:M322" si="346">($C232-$C231)/8*(E231+3*((2*E231+E232)/3)+3*((E231+2*E232)/3)+E232)</f>
        <v>0.1825107008256899</v>
      </c>
      <c r="F322" s="42">
        <f t="shared" si="346"/>
        <v>0.26307921569538772</v>
      </c>
      <c r="G322" s="42">
        <f t="shared" si="346"/>
        <v>0.27095514299747597</v>
      </c>
      <c r="H322" s="42">
        <f t="shared" si="346"/>
        <v>0.49746059618682709</v>
      </c>
      <c r="I322" s="42">
        <f t="shared" si="346"/>
        <v>12.064482361424762</v>
      </c>
      <c r="J322" s="42">
        <f t="shared" si="346"/>
        <v>4.0806956379422994</v>
      </c>
      <c r="K322" s="42">
        <f t="shared" si="346"/>
        <v>0.217607843821472</v>
      </c>
      <c r="L322" s="42">
        <f t="shared" si="346"/>
        <v>0.40057162351298503</v>
      </c>
      <c r="M322" s="42">
        <f t="shared" si="346"/>
        <v>1.2728048344450649</v>
      </c>
      <c r="P322" s="42">
        <f t="shared" si="303"/>
        <v>0</v>
      </c>
      <c r="Q322" s="42">
        <f t="shared" ref="Q322:Y322" si="347">($C232-$C231)/8*(Q231+3*((2*Q231+Q232)/3)+3*((Q231+2*Q232)/3)+Q232)</f>
        <v>0</v>
      </c>
      <c r="R322" s="42">
        <f t="shared" si="347"/>
        <v>0.23106217273084456</v>
      </c>
      <c r="S322" s="42">
        <f t="shared" si="347"/>
        <v>0.21198195877991083</v>
      </c>
      <c r="T322" s="42">
        <f t="shared" si="347"/>
        <v>0.44588331188019004</v>
      </c>
      <c r="U322" s="42">
        <f t="shared" si="347"/>
        <v>8.4667473158483002</v>
      </c>
      <c r="V322" s="42">
        <f t="shared" si="347"/>
        <v>3.6595202947446293</v>
      </c>
      <c r="W322" s="42">
        <f t="shared" si="347"/>
        <v>0.21314630569576482</v>
      </c>
      <c r="X322" s="42">
        <f t="shared" si="347"/>
        <v>0.38366442624015817</v>
      </c>
      <c r="Y322" s="42">
        <f t="shared" si="347"/>
        <v>0.81259750309178913</v>
      </c>
      <c r="AB322" s="42">
        <f t="shared" si="305"/>
        <v>3.5220480297482597E-3</v>
      </c>
      <c r="AC322" s="42">
        <f t="shared" ref="AC322:AK322" si="348">($C232-$C231)/8*(AC231+3*((2*AC231+AC232)/3)+3*((AC231+2*AC232)/3)+AC232)</f>
        <v>0.37514904305048075</v>
      </c>
      <c r="AD322" s="42">
        <f t="shared" si="348"/>
        <v>0.29344498683510145</v>
      </c>
      <c r="AE322" s="42">
        <f t="shared" si="348"/>
        <v>0.32992832721504151</v>
      </c>
      <c r="AF322" s="42">
        <f t="shared" si="348"/>
        <v>0.56217596472906861</v>
      </c>
      <c r="AG322" s="42">
        <f t="shared" si="348"/>
        <v>15.662217407001219</v>
      </c>
      <c r="AH322" s="42">
        <f t="shared" si="348"/>
        <v>4.5018709811399598</v>
      </c>
      <c r="AI322" s="42">
        <f t="shared" si="348"/>
        <v>0.22147080048998879</v>
      </c>
      <c r="AJ322" s="42">
        <f t="shared" si="348"/>
        <v>0.42029913257678925</v>
      </c>
      <c r="AK322" s="42">
        <f t="shared" si="348"/>
        <v>1.7330121657983462</v>
      </c>
    </row>
    <row r="323" spans="3:37">
      <c r="C323" s="52">
        <f t="shared" si="201"/>
        <v>10</v>
      </c>
      <c r="D323" s="42">
        <f t="shared" si="301"/>
        <v>1.2645465254858398E-3</v>
      </c>
      <c r="E323" s="42">
        <f t="shared" ref="E323:M323" si="349">($C233-$C232)/8*(E232+3*((2*E232+E233)/3)+3*((E232+2*E233)/3)+E233)</f>
        <v>0.1820963083368273</v>
      </c>
      <c r="F323" s="42">
        <f t="shared" si="349"/>
        <v>0.26274289023542347</v>
      </c>
      <c r="G323" s="42">
        <f t="shared" si="349"/>
        <v>0.27470288497281836</v>
      </c>
      <c r="H323" s="42">
        <f t="shared" si="349"/>
        <v>0.496135364801365</v>
      </c>
      <c r="I323" s="42">
        <f t="shared" si="349"/>
        <v>11.851463633822272</v>
      </c>
      <c r="J323" s="42">
        <f t="shared" si="349"/>
        <v>4.0963282231228266</v>
      </c>
      <c r="K323" s="42">
        <f t="shared" si="349"/>
        <v>0.21738000967726848</v>
      </c>
      <c r="L323" s="42">
        <f t="shared" si="349"/>
        <v>0.40025452952002194</v>
      </c>
      <c r="M323" s="42">
        <f t="shared" si="349"/>
        <v>1.2706619163843718</v>
      </c>
      <c r="P323" s="42">
        <f t="shared" si="303"/>
        <v>0</v>
      </c>
      <c r="Q323" s="42">
        <f t="shared" ref="Q323:Y323" si="350">($C233-$C232)/8*(Q232+3*((2*Q232+Q233)/3)+3*((Q232+2*Q233)/3)+Q233)</f>
        <v>0</v>
      </c>
      <c r="R323" s="42">
        <f t="shared" si="350"/>
        <v>0.23221422284119098</v>
      </c>
      <c r="S323" s="42">
        <f t="shared" si="350"/>
        <v>0.2133973381340673</v>
      </c>
      <c r="T323" s="42">
        <f t="shared" si="350"/>
        <v>0.43557432427610809</v>
      </c>
      <c r="U323" s="42">
        <f t="shared" si="350"/>
        <v>8.2327185780434693</v>
      </c>
      <c r="V323" s="42">
        <f t="shared" si="350"/>
        <v>3.6677965070596352</v>
      </c>
      <c r="W323" s="42">
        <f t="shared" si="350"/>
        <v>0.21356392066589722</v>
      </c>
      <c r="X323" s="42">
        <f t="shared" si="350"/>
        <v>0.3836174099636373</v>
      </c>
      <c r="Y323" s="42">
        <f t="shared" si="350"/>
        <v>0.81123969973598864</v>
      </c>
      <c r="AB323" s="42">
        <f t="shared" si="305"/>
        <v>3.4114079073975733E-3</v>
      </c>
      <c r="AC323" s="42">
        <f t="shared" ref="AC323:AK323" si="351">($C233-$C232)/8*(AC232+3*((2*AC232+AC233)/3)+3*((AC232+2*AC233)/3)+AC233)</f>
        <v>0.3748164815548054</v>
      </c>
      <c r="AD323" s="42">
        <f t="shared" si="351"/>
        <v>0.29269553257448366</v>
      </c>
      <c r="AE323" s="42">
        <f t="shared" si="351"/>
        <v>0.33600843181156986</v>
      </c>
      <c r="AF323" s="42">
        <f t="shared" si="351"/>
        <v>0.56127945796694911</v>
      </c>
      <c r="AG323" s="42">
        <f t="shared" si="351"/>
        <v>15.47020868960109</v>
      </c>
      <c r="AH323" s="42">
        <f t="shared" si="351"/>
        <v>4.524859939186018</v>
      </c>
      <c r="AI323" s="42">
        <f t="shared" si="351"/>
        <v>0.22098729120357255</v>
      </c>
      <c r="AJ323" s="42">
        <f t="shared" si="351"/>
        <v>0.41787547877093373</v>
      </c>
      <c r="AK323" s="42">
        <f t="shared" si="351"/>
        <v>1.7300841330327599</v>
      </c>
    </row>
    <row r="324" spans="3:37">
      <c r="C324" s="52">
        <f t="shared" si="201"/>
        <v>10.25</v>
      </c>
      <c r="D324" s="42">
        <f t="shared" si="301"/>
        <v>1.2385376829140793E-3</v>
      </c>
      <c r="E324" s="42">
        <f t="shared" ref="E324:M324" si="352">($C234-$C233)/8*(E233+3*((2*E233+E234)/3)+3*((E233+2*E234)/3)+E234)</f>
        <v>0.18199271021461189</v>
      </c>
      <c r="F324" s="42">
        <f t="shared" si="352"/>
        <v>0.26265880887043236</v>
      </c>
      <c r="G324" s="42">
        <f t="shared" si="352"/>
        <v>0.27863801404692801</v>
      </c>
      <c r="H324" s="42">
        <f t="shared" si="352"/>
        <v>0.49580405695499941</v>
      </c>
      <c r="I324" s="42">
        <f t="shared" si="352"/>
        <v>11.632623500196246</v>
      </c>
      <c r="J324" s="42">
        <f t="shared" si="352"/>
        <v>4.1127424375623836</v>
      </c>
      <c r="K324" s="42">
        <f t="shared" si="352"/>
        <v>0.21732305114121761</v>
      </c>
      <c r="L324" s="42">
        <f t="shared" si="352"/>
        <v>0.40016340277738865</v>
      </c>
      <c r="M324" s="42">
        <f t="shared" si="352"/>
        <v>1.2701261868691998</v>
      </c>
      <c r="P324" s="42">
        <f t="shared" si="303"/>
        <v>0</v>
      </c>
      <c r="Q324" s="42">
        <f t="shared" ref="Q324:Y324" si="353">($C234-$C233)/8*(Q233+3*((2*Q233+Q234)/3)+3*((Q233+2*Q234)/3)+Q234)</f>
        <v>0</v>
      </c>
      <c r="R324" s="42">
        <f t="shared" si="353"/>
        <v>0.23342387545705429</v>
      </c>
      <c r="S324" s="42">
        <f t="shared" si="353"/>
        <v>0.21488348645593133</v>
      </c>
      <c r="T324" s="42">
        <f t="shared" si="353"/>
        <v>0.42566419315056409</v>
      </c>
      <c r="U324" s="42">
        <f t="shared" si="353"/>
        <v>7.9917888723780504</v>
      </c>
      <c r="V324" s="42">
        <f t="shared" si="353"/>
        <v>3.6764865299903868</v>
      </c>
      <c r="W324" s="42">
        <f t="shared" si="353"/>
        <v>0.21400241638453646</v>
      </c>
      <c r="X324" s="42">
        <f t="shared" si="353"/>
        <v>0.38360565589450701</v>
      </c>
      <c r="Y324" s="42">
        <f t="shared" si="353"/>
        <v>0.81090024889703849</v>
      </c>
      <c r="AB324" s="42">
        <f t="shared" si="305"/>
        <v>3.3837478768099019E-3</v>
      </c>
      <c r="AC324" s="42">
        <f t="shared" ref="AC324:AK324" si="354">($C234-$C233)/8*(AC233+3*((2*AC233+AC234)/3)+3*((AC233+2*AC234)/3)+AC234)</f>
        <v>0.37473334118088641</v>
      </c>
      <c r="AD324" s="42">
        <f t="shared" si="354"/>
        <v>0.29250816900932936</v>
      </c>
      <c r="AE324" s="42">
        <f t="shared" si="354"/>
        <v>0.34239254163792465</v>
      </c>
      <c r="AF324" s="42">
        <f t="shared" si="354"/>
        <v>0.56105533127641904</v>
      </c>
      <c r="AG324" s="42">
        <f t="shared" si="354"/>
        <v>15.273458128014454</v>
      </c>
      <c r="AH324" s="42">
        <f t="shared" si="354"/>
        <v>4.5489983451343816</v>
      </c>
      <c r="AI324" s="42">
        <f t="shared" si="354"/>
        <v>0.22086641388196848</v>
      </c>
      <c r="AJ324" s="42">
        <f t="shared" si="354"/>
        <v>0.41567173131944168</v>
      </c>
      <c r="AK324" s="42">
        <f t="shared" si="354"/>
        <v>1.7293521248413657</v>
      </c>
    </row>
    <row r="325" spans="3:37">
      <c r="C325" s="52">
        <f t="shared" si="201"/>
        <v>10.5</v>
      </c>
      <c r="D325" s="42">
        <f t="shared" si="301"/>
        <v>1.2385376829140793E-3</v>
      </c>
      <c r="E325" s="42">
        <f t="shared" ref="E325:M325" si="355">($C235-$C234)/8*(E234+3*((2*E234+E235)/3)+3*((E234+2*E235)/3)+E235)</f>
        <v>0.18199271021461189</v>
      </c>
      <c r="F325" s="42">
        <f t="shared" si="355"/>
        <v>0.26265880887043236</v>
      </c>
      <c r="G325" s="42">
        <f t="shared" si="355"/>
        <v>0.28263560548729311</v>
      </c>
      <c r="H325" s="42">
        <f t="shared" si="355"/>
        <v>0.49580405695499941</v>
      </c>
      <c r="I325" s="42">
        <f t="shared" si="355"/>
        <v>11.41193568426184</v>
      </c>
      <c r="J325" s="42">
        <f t="shared" si="355"/>
        <v>4.1294171950882843</v>
      </c>
      <c r="K325" s="42">
        <f t="shared" si="355"/>
        <v>0.21732305114121761</v>
      </c>
      <c r="L325" s="42">
        <f t="shared" si="355"/>
        <v>0.40014759845153181</v>
      </c>
      <c r="M325" s="42">
        <f t="shared" si="355"/>
        <v>1.2701261868691998</v>
      </c>
      <c r="P325" s="42">
        <f t="shared" si="303"/>
        <v>0</v>
      </c>
      <c r="Q325" s="42">
        <f t="shared" ref="Q325:Y325" si="356">($C235-$C234)/8*(Q234+3*((2*Q234+Q235)/3)+3*((Q234+2*Q235)/3)+Q235)</f>
        <v>0</v>
      </c>
      <c r="R325" s="42">
        <f t="shared" si="356"/>
        <v>0.23465272890809033</v>
      </c>
      <c r="S325" s="42">
        <f t="shared" si="356"/>
        <v>0.21639322443369799</v>
      </c>
      <c r="T325" s="42">
        <f t="shared" si="356"/>
        <v>0.41588701418453256</v>
      </c>
      <c r="U325" s="42">
        <f t="shared" si="356"/>
        <v>7.748651072123744</v>
      </c>
      <c r="V325" s="42">
        <f t="shared" si="356"/>
        <v>3.6853144897930523</v>
      </c>
      <c r="W325" s="42">
        <f t="shared" si="356"/>
        <v>0.21444787235267804</v>
      </c>
      <c r="X325" s="42">
        <f t="shared" si="356"/>
        <v>0.38360565589450701</v>
      </c>
      <c r="Y325" s="42">
        <f t="shared" si="356"/>
        <v>0.81090024889703849</v>
      </c>
      <c r="AB325" s="42">
        <f t="shared" si="305"/>
        <v>3.3837478768099019E-3</v>
      </c>
      <c r="AC325" s="42">
        <f t="shared" ref="AC325:AK325" si="357">($C235-$C234)/8*(AC234+3*((2*AC234+AC235)/3)+3*((AC234+2*AC235)/3)+AC235)</f>
        <v>0.37473334118088641</v>
      </c>
      <c r="AD325" s="42">
        <f t="shared" si="357"/>
        <v>0.29250816900932936</v>
      </c>
      <c r="AE325" s="42">
        <f t="shared" si="357"/>
        <v>0.3488779865408882</v>
      </c>
      <c r="AF325" s="42">
        <f t="shared" si="357"/>
        <v>0.56105533127641904</v>
      </c>
      <c r="AG325" s="42">
        <f t="shared" si="357"/>
        <v>15.075220296399884</v>
      </c>
      <c r="AH325" s="42">
        <f t="shared" si="357"/>
        <v>4.5735199003835101</v>
      </c>
      <c r="AI325" s="42">
        <f t="shared" si="357"/>
        <v>0.22086641388196848</v>
      </c>
      <c r="AJ325" s="42">
        <f t="shared" si="357"/>
        <v>0.41354128598607071</v>
      </c>
      <c r="AK325" s="42">
        <f t="shared" si="357"/>
        <v>1.7293521248413657</v>
      </c>
    </row>
    <row r="326" spans="3:37">
      <c r="C326" s="52">
        <f t="shared" si="201"/>
        <v>10.75</v>
      </c>
      <c r="D326" s="42">
        <f t="shared" si="301"/>
        <v>1.2385376829140793E-3</v>
      </c>
      <c r="E326" s="42">
        <f t="shared" ref="E326:M326" si="358">($C236-$C235)/8*(E235+3*((2*E235+E236)/3)+3*((E235+2*E236)/3)+E236)</f>
        <v>0.18199271021461189</v>
      </c>
      <c r="F326" s="42">
        <f t="shared" si="358"/>
        <v>0.26265880887043236</v>
      </c>
      <c r="G326" s="42">
        <f t="shared" si="358"/>
        <v>0.28663319692765821</v>
      </c>
      <c r="H326" s="42">
        <f t="shared" si="358"/>
        <v>0.49580405695499941</v>
      </c>
      <c r="I326" s="42">
        <f t="shared" si="358"/>
        <v>11.191247868327379</v>
      </c>
      <c r="J326" s="42">
        <f t="shared" si="358"/>
        <v>4.1460919526141859</v>
      </c>
      <c r="K326" s="42">
        <f t="shared" si="358"/>
        <v>0.21732305114121761</v>
      </c>
      <c r="L326" s="42">
        <f t="shared" si="358"/>
        <v>0.40013179412567496</v>
      </c>
      <c r="M326" s="42">
        <f t="shared" si="358"/>
        <v>1.2701261868691998</v>
      </c>
      <c r="P326" s="42">
        <f t="shared" si="303"/>
        <v>0</v>
      </c>
      <c r="Q326" s="42">
        <f t="shared" ref="Q326:Y326" si="359">($C236-$C235)/8*(Q235+3*((2*Q235+Q236)/3)+3*((Q235+2*Q236)/3)+Q236)</f>
        <v>0</v>
      </c>
      <c r="R326" s="42">
        <f t="shared" si="359"/>
        <v>0.23588158235912632</v>
      </c>
      <c r="S326" s="42">
        <f t="shared" si="359"/>
        <v>0.21790296241146467</v>
      </c>
      <c r="T326" s="42">
        <f t="shared" si="359"/>
        <v>0.40610983521850119</v>
      </c>
      <c r="U326" s="42">
        <f t="shared" si="359"/>
        <v>7.5055132718694439</v>
      </c>
      <c r="V326" s="42">
        <f t="shared" si="359"/>
        <v>3.6941424495957236</v>
      </c>
      <c r="W326" s="42">
        <f t="shared" si="359"/>
        <v>0.21489332832081962</v>
      </c>
      <c r="X326" s="42">
        <f t="shared" si="359"/>
        <v>0.38360565589450701</v>
      </c>
      <c r="Y326" s="42">
        <f t="shared" si="359"/>
        <v>0.81090024889703849</v>
      </c>
      <c r="AB326" s="42">
        <f t="shared" si="305"/>
        <v>3.3837478768099019E-3</v>
      </c>
      <c r="AC326" s="42">
        <f t="shared" ref="AC326:AK326" si="360">($C236-$C235)/8*(AC235+3*((2*AC235+AC236)/3)+3*((AC235+2*AC236)/3)+AC236)</f>
        <v>0.37473334118088641</v>
      </c>
      <c r="AD326" s="42">
        <f t="shared" si="360"/>
        <v>0.29250816900932936</v>
      </c>
      <c r="AE326" s="42">
        <f t="shared" si="360"/>
        <v>0.35536343144385174</v>
      </c>
      <c r="AF326" s="42">
        <f t="shared" si="360"/>
        <v>0.56105533127641904</v>
      </c>
      <c r="AG326" s="42">
        <f t="shared" si="360"/>
        <v>14.876982464785266</v>
      </c>
      <c r="AH326" s="42">
        <f t="shared" si="360"/>
        <v>4.5980414556326368</v>
      </c>
      <c r="AI326" s="42">
        <f t="shared" si="360"/>
        <v>0.22086641388196848</v>
      </c>
      <c r="AJ326" s="42">
        <f t="shared" si="360"/>
        <v>0.41141084065269984</v>
      </c>
      <c r="AK326" s="42">
        <f t="shared" si="360"/>
        <v>1.7293521248413657</v>
      </c>
    </row>
    <row r="327" spans="3:37">
      <c r="C327" s="52">
        <f t="shared" si="201"/>
        <v>11</v>
      </c>
      <c r="D327" s="42">
        <f t="shared" si="301"/>
        <v>1.2385376829140793E-3</v>
      </c>
      <c r="E327" s="42">
        <f t="shared" ref="E327:M327" si="361">($C237-$C236)/8*(E236+3*((2*E236+E237)/3)+3*((E236+2*E237)/3)+E237)</f>
        <v>0.18199271021461189</v>
      </c>
      <c r="F327" s="42">
        <f t="shared" si="361"/>
        <v>0.26265880887043236</v>
      </c>
      <c r="G327" s="42">
        <f t="shared" si="361"/>
        <v>0.29063078836802336</v>
      </c>
      <c r="H327" s="42">
        <f t="shared" si="361"/>
        <v>0.49580405695499941</v>
      </c>
      <c r="I327" s="42">
        <f t="shared" si="361"/>
        <v>10.970560052392923</v>
      </c>
      <c r="J327" s="42">
        <f t="shared" si="361"/>
        <v>4.1627667101400831</v>
      </c>
      <c r="K327" s="42">
        <f t="shared" si="361"/>
        <v>0.21732305114121761</v>
      </c>
      <c r="L327" s="42">
        <f t="shared" si="361"/>
        <v>0.40011598979981811</v>
      </c>
      <c r="M327" s="42">
        <f t="shared" si="361"/>
        <v>1.2701261868691998</v>
      </c>
      <c r="P327" s="42">
        <f t="shared" si="303"/>
        <v>0</v>
      </c>
      <c r="Q327" s="42">
        <f t="shared" ref="Q327:Y327" si="362">($C237-$C236)/8*(Q236+3*((2*Q236+Q237)/3)+3*((Q236+2*Q237)/3)+Q237)</f>
        <v>0</v>
      </c>
      <c r="R327" s="42">
        <f t="shared" si="362"/>
        <v>0.23711043581016231</v>
      </c>
      <c r="S327" s="42">
        <f t="shared" si="362"/>
        <v>0.21941270038923133</v>
      </c>
      <c r="T327" s="42">
        <f t="shared" si="362"/>
        <v>0.39633265625246972</v>
      </c>
      <c r="U327" s="42">
        <f t="shared" si="362"/>
        <v>7.2623754716151447</v>
      </c>
      <c r="V327" s="42">
        <f t="shared" si="362"/>
        <v>3.7029704093983939</v>
      </c>
      <c r="W327" s="42">
        <f t="shared" si="362"/>
        <v>0.21533878428896114</v>
      </c>
      <c r="X327" s="42">
        <f t="shared" si="362"/>
        <v>0.38360565589450701</v>
      </c>
      <c r="Y327" s="42">
        <f t="shared" si="362"/>
        <v>0.81090024889703849</v>
      </c>
      <c r="AB327" s="42">
        <f t="shared" si="305"/>
        <v>3.3837478768099019E-3</v>
      </c>
      <c r="AC327" s="42">
        <f t="shared" ref="AC327:AK327" si="363">($C237-$C236)/8*(AC236+3*((2*AC236+AC237)/3)+3*((AC236+2*AC237)/3)+AC237)</f>
        <v>0.37473334118088641</v>
      </c>
      <c r="AD327" s="42">
        <f t="shared" si="363"/>
        <v>0.29250816900932936</v>
      </c>
      <c r="AE327" s="42">
        <f t="shared" si="363"/>
        <v>0.36184887634681573</v>
      </c>
      <c r="AF327" s="42">
        <f t="shared" si="363"/>
        <v>0.56105533127641904</v>
      </c>
      <c r="AG327" s="42">
        <f t="shared" si="363"/>
        <v>14.678744633170695</v>
      </c>
      <c r="AH327" s="42">
        <f t="shared" si="363"/>
        <v>4.6225630108817644</v>
      </c>
      <c r="AI327" s="42">
        <f t="shared" si="363"/>
        <v>0.22086641388196848</v>
      </c>
      <c r="AJ327" s="42">
        <f t="shared" si="363"/>
        <v>0.40928039531932897</v>
      </c>
      <c r="AK327" s="42">
        <f t="shared" si="363"/>
        <v>1.7293521248413657</v>
      </c>
    </row>
    <row r="328" spans="3:37">
      <c r="C328" s="52">
        <f t="shared" si="201"/>
        <v>12</v>
      </c>
    </row>
    <row r="329" spans="3:37">
      <c r="C329" s="52">
        <f t="shared" si="201"/>
        <v>13</v>
      </c>
    </row>
    <row r="330" spans="3:37">
      <c r="C330" s="52">
        <f t="shared" si="201"/>
        <v>14</v>
      </c>
    </row>
    <row r="331" spans="3:37">
      <c r="C331" s="52">
        <f t="shared" si="201"/>
        <v>15</v>
      </c>
    </row>
    <row r="332" spans="3:37">
      <c r="C332" s="52">
        <f t="shared" si="201"/>
        <v>16</v>
      </c>
    </row>
    <row r="333" spans="3:37">
      <c r="C333" s="52">
        <f t="shared" si="201"/>
        <v>17</v>
      </c>
    </row>
    <row r="334" spans="3:37">
      <c r="C334" s="52">
        <f t="shared" si="201"/>
        <v>18</v>
      </c>
    </row>
    <row r="335" spans="3:37">
      <c r="C335" s="52">
        <f t="shared" si="201"/>
        <v>19</v>
      </c>
    </row>
    <row r="336" spans="3:37">
      <c r="C336" s="52">
        <f t="shared" si="201"/>
        <v>20</v>
      </c>
    </row>
    <row r="337" spans="3:3">
      <c r="C337" s="52">
        <f t="shared" si="201"/>
        <v>25</v>
      </c>
    </row>
    <row r="338" spans="3:3">
      <c r="C338" s="52">
        <f t="shared" si="201"/>
        <v>30</v>
      </c>
    </row>
    <row r="339" spans="3:3">
      <c r="C339" s="52">
        <f t="shared" si="201"/>
        <v>40</v>
      </c>
    </row>
    <row r="340" spans="3:3">
      <c r="C340" s="52">
        <f t="shared" ref="C340:C356" si="364">C250</f>
        <v>50</v>
      </c>
    </row>
    <row r="341" spans="3:3">
      <c r="C341" s="52">
        <f t="shared" si="364"/>
        <v>60</v>
      </c>
    </row>
    <row r="342" spans="3:3">
      <c r="C342" s="52">
        <f t="shared" si="364"/>
        <v>75</v>
      </c>
    </row>
    <row r="343" spans="3:3">
      <c r="C343" s="52">
        <f t="shared" si="364"/>
        <v>100</v>
      </c>
    </row>
    <row r="344" spans="3:3">
      <c r="C344" s="52">
        <f t="shared" si="364"/>
        <v>125</v>
      </c>
    </row>
    <row r="345" spans="3:3">
      <c r="C345" s="52">
        <f t="shared" si="364"/>
        <v>150</v>
      </c>
    </row>
    <row r="346" spans="3:3">
      <c r="C346" s="52">
        <f t="shared" si="364"/>
        <v>175</v>
      </c>
    </row>
    <row r="347" spans="3:3">
      <c r="C347" s="52">
        <f t="shared" si="364"/>
        <v>200</v>
      </c>
    </row>
    <row r="348" spans="3:3">
      <c r="C348" s="52">
        <f t="shared" si="364"/>
        <v>225</v>
      </c>
    </row>
    <row r="349" spans="3:3">
      <c r="C349" s="52">
        <f t="shared" si="364"/>
        <v>250</v>
      </c>
    </row>
    <row r="350" spans="3:3">
      <c r="C350" s="52">
        <f t="shared" si="364"/>
        <v>300</v>
      </c>
    </row>
    <row r="351" spans="3:3">
      <c r="C351" s="52">
        <f t="shared" si="364"/>
        <v>365</v>
      </c>
    </row>
    <row r="352" spans="3:3">
      <c r="C352" s="52">
        <f t="shared" si="364"/>
        <v>730</v>
      </c>
    </row>
    <row r="353" spans="3:37">
      <c r="C353" s="52">
        <f t="shared" si="364"/>
        <v>1460</v>
      </c>
    </row>
    <row r="354" spans="3:37">
      <c r="C354" s="52">
        <f t="shared" si="364"/>
        <v>2920</v>
      </c>
    </row>
    <row r="355" spans="3:37">
      <c r="C355" s="52">
        <f t="shared" si="364"/>
        <v>5840</v>
      </c>
    </row>
    <row r="356" spans="3:37">
      <c r="C356" s="52">
        <f t="shared" si="364"/>
        <v>7946.78</v>
      </c>
    </row>
    <row r="359" spans="3:37">
      <c r="C359" s="53" t="s">
        <v>58</v>
      </c>
      <c r="D359" s="53" t="s">
        <v>59</v>
      </c>
      <c r="E359" s="53"/>
      <c r="F359" s="53"/>
    </row>
    <row r="361" spans="3:37">
      <c r="D361" s="53" t="s">
        <v>60</v>
      </c>
    </row>
    <row r="363" spans="3:37">
      <c r="C363" s="53" t="str">
        <f>C274</f>
        <v>Average</v>
      </c>
      <c r="D363" s="53" t="str">
        <f>D274</f>
        <v>Blood</v>
      </c>
      <c r="E363" s="53" t="str">
        <f t="shared" ref="E363:M363" si="365">E274</f>
        <v>Thymus</v>
      </c>
      <c r="F363" s="53" t="str">
        <f t="shared" si="365"/>
        <v>Heart</v>
      </c>
      <c r="G363" s="53" t="str">
        <f t="shared" si="365"/>
        <v>Lungs</v>
      </c>
      <c r="H363" s="53" t="str">
        <f t="shared" si="365"/>
        <v>Kidneys</v>
      </c>
      <c r="I363" s="53" t="str">
        <f t="shared" si="365"/>
        <v>Spleen</v>
      </c>
      <c r="J363" s="53" t="str">
        <f t="shared" si="365"/>
        <v>Liver</v>
      </c>
      <c r="K363" s="53" t="str">
        <f t="shared" si="365"/>
        <v>ART</v>
      </c>
      <c r="L363" s="53" t="str">
        <f t="shared" si="365"/>
        <v>Carcass</v>
      </c>
      <c r="M363" s="53" t="str">
        <f t="shared" si="365"/>
        <v>Tumor</v>
      </c>
      <c r="O363" s="53" t="str">
        <f>O274</f>
        <v>Average -STDEV</v>
      </c>
      <c r="P363" s="53" t="str">
        <f>P274</f>
        <v>Blood</v>
      </c>
      <c r="Q363" s="53" t="str">
        <f t="shared" ref="Q363:Y363" si="366">Q274</f>
        <v>Thymus</v>
      </c>
      <c r="R363" s="53" t="str">
        <f t="shared" si="366"/>
        <v>Heart</v>
      </c>
      <c r="S363" s="53" t="str">
        <f t="shared" si="366"/>
        <v>Lungs</v>
      </c>
      <c r="T363" s="53" t="str">
        <f t="shared" si="366"/>
        <v>Kidneys</v>
      </c>
      <c r="U363" s="53" t="str">
        <f t="shared" si="366"/>
        <v>Spleen</v>
      </c>
      <c r="V363" s="53" t="str">
        <f t="shared" si="366"/>
        <v>Liver</v>
      </c>
      <c r="W363" s="53" t="str">
        <f t="shared" si="366"/>
        <v>ART</v>
      </c>
      <c r="X363" s="53" t="str">
        <f t="shared" si="366"/>
        <v>Carcass</v>
      </c>
      <c r="Y363" s="53" t="str">
        <f t="shared" si="366"/>
        <v>Tumor</v>
      </c>
      <c r="AA363" s="53" t="str">
        <f>AA274</f>
        <v>Average +STDEV</v>
      </c>
      <c r="AB363" s="53" t="str">
        <f>AB274</f>
        <v>Blood</v>
      </c>
      <c r="AC363" s="53" t="str">
        <f t="shared" ref="AC363:AK363" si="367">AC274</f>
        <v>Thymus</v>
      </c>
      <c r="AD363" s="53" t="str">
        <f t="shared" si="367"/>
        <v>Heart</v>
      </c>
      <c r="AE363" s="53" t="str">
        <f t="shared" si="367"/>
        <v>Lungs</v>
      </c>
      <c r="AF363" s="53" t="str">
        <f t="shared" si="367"/>
        <v>Kidneys</v>
      </c>
      <c r="AG363" s="53" t="str">
        <f t="shared" si="367"/>
        <v>Spleen</v>
      </c>
      <c r="AH363" s="53" t="str">
        <f t="shared" si="367"/>
        <v>Liver</v>
      </c>
      <c r="AI363" s="53" t="str">
        <f t="shared" si="367"/>
        <v>ART</v>
      </c>
      <c r="AJ363" s="53" t="str">
        <f t="shared" si="367"/>
        <v>Carcass</v>
      </c>
      <c r="AK363" s="53" t="str">
        <f t="shared" si="367"/>
        <v>Tumor</v>
      </c>
    </row>
    <row r="364" spans="3:37">
      <c r="C364" s="52">
        <f t="shared" ref="C364:C427" si="368">C275</f>
        <v>0</v>
      </c>
      <c r="D364" s="55">
        <f>D275/$Q$173</f>
        <v>0</v>
      </c>
      <c r="E364" s="55">
        <f t="shared" ref="E364:M364" si="369">E275/$Q$173</f>
        <v>0</v>
      </c>
      <c r="F364" s="55">
        <f t="shared" si="369"/>
        <v>0</v>
      </c>
      <c r="G364" s="55">
        <f t="shared" si="369"/>
        <v>0</v>
      </c>
      <c r="H364" s="55">
        <f t="shared" si="369"/>
        <v>0</v>
      </c>
      <c r="I364" s="55">
        <f t="shared" si="369"/>
        <v>0</v>
      </c>
      <c r="J364" s="55">
        <f t="shared" si="369"/>
        <v>0</v>
      </c>
      <c r="K364" s="55">
        <f t="shared" si="369"/>
        <v>0</v>
      </c>
      <c r="L364" s="55">
        <f t="shared" si="369"/>
        <v>0</v>
      </c>
      <c r="M364" s="55">
        <f t="shared" si="369"/>
        <v>0</v>
      </c>
      <c r="P364" s="55">
        <f>P275/$Q$173</f>
        <v>0</v>
      </c>
      <c r="Q364" s="55">
        <f t="shared" ref="Q364:Y364" si="370">Q275/$Q$173</f>
        <v>0</v>
      </c>
      <c r="R364" s="55">
        <f t="shared" si="370"/>
        <v>0</v>
      </c>
      <c r="S364" s="55">
        <f t="shared" si="370"/>
        <v>0</v>
      </c>
      <c r="T364" s="55">
        <f t="shared" si="370"/>
        <v>0</v>
      </c>
      <c r="U364" s="55">
        <f t="shared" si="370"/>
        <v>0</v>
      </c>
      <c r="V364" s="55">
        <f t="shared" si="370"/>
        <v>0</v>
      </c>
      <c r="W364" s="55">
        <f t="shared" si="370"/>
        <v>0</v>
      </c>
      <c r="X364" s="55">
        <f t="shared" si="370"/>
        <v>0</v>
      </c>
      <c r="Y364" s="55">
        <f t="shared" si="370"/>
        <v>0</v>
      </c>
      <c r="AB364" s="55">
        <f>AB275/$Q$173</f>
        <v>0</v>
      </c>
      <c r="AC364" s="55">
        <f t="shared" ref="AC364:AK364" si="371">AC275/$Q$173</f>
        <v>0</v>
      </c>
      <c r="AD364" s="55">
        <f t="shared" si="371"/>
        <v>0</v>
      </c>
      <c r="AE364" s="55">
        <f t="shared" si="371"/>
        <v>0</v>
      </c>
      <c r="AF364" s="55">
        <f t="shared" si="371"/>
        <v>0</v>
      </c>
      <c r="AG364" s="55">
        <f t="shared" si="371"/>
        <v>0</v>
      </c>
      <c r="AH364" s="55">
        <f t="shared" si="371"/>
        <v>0</v>
      </c>
      <c r="AI364" s="55">
        <f t="shared" si="371"/>
        <v>0</v>
      </c>
      <c r="AJ364" s="55">
        <f t="shared" si="371"/>
        <v>0</v>
      </c>
      <c r="AK364" s="55">
        <f t="shared" si="371"/>
        <v>0</v>
      </c>
    </row>
    <row r="365" spans="3:37">
      <c r="C365" s="52">
        <f t="shared" si="368"/>
        <v>4.1666666666666664E-2</v>
      </c>
      <c r="D365" s="55">
        <f t="shared" ref="D365:D396" si="372">D364+D276/$Q$173</f>
        <v>8.4088610897926982E-8</v>
      </c>
      <c r="E365" s="55">
        <f t="shared" ref="E365:E396" si="373">E364+E276/$Q$173</f>
        <v>2.7945831707096702E-8</v>
      </c>
      <c r="F365" s="55">
        <f t="shared" ref="F365:F396" si="374">F364+F276/$Q$173</f>
        <v>2.4563340124149125E-8</v>
      </c>
      <c r="G365" s="55">
        <f t="shared" ref="G365:G396" si="375">G364+G276/$Q$173</f>
        <v>4.0052818450364304E-8</v>
      </c>
      <c r="H365" s="55">
        <f t="shared" ref="H365:H396" si="376">H364+H276/$Q$173</f>
        <v>3.3945298109141505E-8</v>
      </c>
      <c r="I365" s="55">
        <f t="shared" ref="I365:I396" si="377">I364+I276/$Q$173</f>
        <v>1.2805399969899762E-7</v>
      </c>
      <c r="J365" s="55">
        <f t="shared" ref="J365:J396" si="378">J364+J276/$Q$173</f>
        <v>4.8766515520561029E-8</v>
      </c>
      <c r="K365" s="55">
        <f t="shared" ref="K365:K396" si="379">K364+K276/$Q$173</f>
        <v>4.1101107535313695E-9</v>
      </c>
      <c r="L365" s="55">
        <f t="shared" ref="L365:L396" si="380">L364+L276/$Q$173</f>
        <v>6.5623887600591062E-9</v>
      </c>
      <c r="M365" s="55">
        <f t="shared" ref="M365:M396" si="381">M364+M276/$Q$173</f>
        <v>5.4569608497802293E-9</v>
      </c>
      <c r="P365" s="55">
        <f t="shared" ref="P365:P396" si="382">P364+P276/$Q$173</f>
        <v>8.2301028061466388E-8</v>
      </c>
      <c r="Q365" s="55">
        <f t="shared" ref="Q365:Q396" si="383">Q364+Q276/$Q$173</f>
        <v>2.1914423142935876E-8</v>
      </c>
      <c r="R365" s="55">
        <f t="shared" ref="R365:R396" si="384">R364+R276/$Q$173</f>
        <v>2.3130074229470867E-8</v>
      </c>
      <c r="S365" s="55">
        <f t="shared" ref="S365:S396" si="385">S364+S276/$Q$173</f>
        <v>3.881196445104196E-8</v>
      </c>
      <c r="T365" s="55">
        <f t="shared" ref="T365:T396" si="386">T364+T276/$Q$173</f>
        <v>3.1797425641349488E-8</v>
      </c>
      <c r="U365" s="55">
        <f t="shared" ref="U365:U396" si="387">U364+U276/$Q$173</f>
        <v>1.1281890308667351E-7</v>
      </c>
      <c r="V365" s="55">
        <f t="shared" ref="V365:V396" si="388">V364+V276/$Q$173</f>
        <v>4.3683210369407105E-8</v>
      </c>
      <c r="W365" s="55">
        <f t="shared" ref="W365:W396" si="389">W364+W276/$Q$173</f>
        <v>3.6914372726358146E-9</v>
      </c>
      <c r="X365" s="55">
        <f t="shared" ref="X365:X396" si="390">X364+X276/$Q$173</f>
        <v>5.8692187464332499E-9</v>
      </c>
      <c r="Y365" s="55">
        <f t="shared" ref="Y365:Y396" si="391">Y364+Y276/$Q$173</f>
        <v>6.9608899595059688E-10</v>
      </c>
      <c r="AB365" s="55">
        <f t="shared" ref="AB365:AB396" si="392">AB364+AB276/$Q$173</f>
        <v>8.5876193734387577E-8</v>
      </c>
      <c r="AC365" s="55">
        <f t="shared" ref="AC365:AC396" si="393">AC364+AC276/$Q$173</f>
        <v>3.3977240271257541E-8</v>
      </c>
      <c r="AD365" s="55">
        <f t="shared" ref="AD365:AD396" si="394">AD364+AD276/$Q$173</f>
        <v>2.599660601882739E-8</v>
      </c>
      <c r="AE365" s="55">
        <f t="shared" ref="AE365:AE396" si="395">AE364+AE276/$Q$173</f>
        <v>4.1293672449686781E-8</v>
      </c>
      <c r="AF365" s="55">
        <f t="shared" ref="AF365:AF396" si="396">AF364+AF276/$Q$173</f>
        <v>3.6093170576933383E-8</v>
      </c>
      <c r="AG365" s="55">
        <f t="shared" ref="AG365:AG396" si="397">AG364+AG276/$Q$173</f>
        <v>1.4328909631132165E-7</v>
      </c>
      <c r="AH365" s="55">
        <f t="shared" ref="AH365:AH396" si="398">AH364+AH276/$Q$173</f>
        <v>5.3849820671714972E-8</v>
      </c>
      <c r="AI365" s="55">
        <f t="shared" ref="AI365:AI396" si="399">AI364+AI276/$Q$173</f>
        <v>4.5287842344269256E-9</v>
      </c>
      <c r="AJ365" s="55">
        <f t="shared" ref="AJ365:AJ396" si="400">AJ364+AJ276/$Q$173</f>
        <v>7.2555587736849616E-9</v>
      </c>
      <c r="AK365" s="55">
        <f t="shared" ref="AK365:AK396" si="401">AK364+AK276/$Q$173</f>
        <v>1.0217832703609856E-8</v>
      </c>
    </row>
    <row r="366" spans="3:37">
      <c r="C366" s="52">
        <f t="shared" si="368"/>
        <v>7.4999999999999997E-2</v>
      </c>
      <c r="D366" s="55">
        <f t="shared" si="372"/>
        <v>2.08214205530164E-7</v>
      </c>
      <c r="E366" s="55">
        <f t="shared" si="373"/>
        <v>7.0090779964499378E-8</v>
      </c>
      <c r="F366" s="55">
        <f t="shared" si="374"/>
        <v>6.2220228422663714E-8</v>
      </c>
      <c r="G366" s="55">
        <f t="shared" si="375"/>
        <v>1.0049254802619844E-7</v>
      </c>
      <c r="H366" s="55">
        <f t="shared" si="376"/>
        <v>8.7269835061379631E-8</v>
      </c>
      <c r="I366" s="55">
        <f t="shared" si="377"/>
        <v>3.2813351200140014E-7</v>
      </c>
      <c r="J366" s="55">
        <f t="shared" si="378"/>
        <v>1.2744434584569487E-7</v>
      </c>
      <c r="K366" s="55">
        <f t="shared" si="379"/>
        <v>1.1588039450681964E-8</v>
      </c>
      <c r="L366" s="55">
        <f t="shared" si="380"/>
        <v>1.7277765953756232E-8</v>
      </c>
      <c r="M366" s="55">
        <f t="shared" si="381"/>
        <v>2.0274706898543254E-8</v>
      </c>
      <c r="P366" s="55">
        <f t="shared" si="382"/>
        <v>2.0306017579357396E-7</v>
      </c>
      <c r="Q366" s="55">
        <f t="shared" si="383"/>
        <v>5.5199511443403415E-8</v>
      </c>
      <c r="R366" s="55">
        <f t="shared" si="384"/>
        <v>5.711157987678718E-8</v>
      </c>
      <c r="S366" s="55">
        <f t="shared" si="385"/>
        <v>9.6968422304445248E-8</v>
      </c>
      <c r="T366" s="55">
        <f t="shared" si="386"/>
        <v>8.078983669698221E-8</v>
      </c>
      <c r="U366" s="55">
        <f t="shared" si="387"/>
        <v>2.8814953507536037E-7</v>
      </c>
      <c r="V366" s="55">
        <f t="shared" si="388"/>
        <v>1.1256056274944752E-7</v>
      </c>
      <c r="W366" s="55">
        <f t="shared" si="389"/>
        <v>1.0420570236383379E-8</v>
      </c>
      <c r="X366" s="55">
        <f t="shared" si="390"/>
        <v>1.5628603654367802E-8</v>
      </c>
      <c r="Y366" s="55">
        <f t="shared" si="391"/>
        <v>4.0323702839720008E-9</v>
      </c>
      <c r="AB366" s="55">
        <f t="shared" si="392"/>
        <v>2.1336823526675401E-7</v>
      </c>
      <c r="AC366" s="55">
        <f t="shared" si="393"/>
        <v>8.4982048485595361E-8</v>
      </c>
      <c r="AD366" s="55">
        <f t="shared" si="394"/>
        <v>6.72517320579272E-8</v>
      </c>
      <c r="AE366" s="55">
        <f t="shared" si="395"/>
        <v>1.0401667374795177E-7</v>
      </c>
      <c r="AF366" s="55">
        <f t="shared" si="396"/>
        <v>9.3664413622517812E-8</v>
      </c>
      <c r="AG366" s="55">
        <f t="shared" si="397"/>
        <v>3.6811748892744034E-7</v>
      </c>
      <c r="AH366" s="55">
        <f t="shared" si="398"/>
        <v>1.4227596409906357E-7</v>
      </c>
      <c r="AI366" s="55">
        <f t="shared" si="399"/>
        <v>1.2755289120253939E-8</v>
      </c>
      <c r="AJ366" s="55">
        <f t="shared" si="400"/>
        <v>1.8929019234151121E-8</v>
      </c>
      <c r="AK366" s="55">
        <f t="shared" si="401"/>
        <v>3.651704351311446E-8</v>
      </c>
    </row>
    <row r="367" spans="3:37">
      <c r="C367" s="52">
        <f t="shared" si="368"/>
        <v>0.1</v>
      </c>
      <c r="D367" s="55">
        <f t="shared" si="372"/>
        <v>2.8752969431610241E-7</v>
      </c>
      <c r="E367" s="55">
        <f t="shared" si="373"/>
        <v>9.8303810418337506E-8</v>
      </c>
      <c r="F367" s="55">
        <f t="shared" si="374"/>
        <v>8.8287242739685556E-8</v>
      </c>
      <c r="G367" s="55">
        <f t="shared" si="375"/>
        <v>1.4097952922711605E-7</v>
      </c>
      <c r="H367" s="55">
        <f t="shared" si="376"/>
        <v>1.2597267395305317E-7</v>
      </c>
      <c r="I367" s="55">
        <f t="shared" si="377"/>
        <v>4.7185772906064196E-7</v>
      </c>
      <c r="J367" s="55">
        <f t="shared" si="378"/>
        <v>1.8731171761947366E-7</v>
      </c>
      <c r="K367" s="55">
        <f t="shared" si="379"/>
        <v>1.8397753713620296E-8</v>
      </c>
      <c r="L367" s="55">
        <f t="shared" si="380"/>
        <v>2.5600178830136408E-8</v>
      </c>
      <c r="M367" s="55">
        <f t="shared" si="381"/>
        <v>3.9297652045423287E-8</v>
      </c>
      <c r="P367" s="55">
        <f t="shared" si="382"/>
        <v>2.7916699108338703E-7</v>
      </c>
      <c r="Q367" s="55">
        <f t="shared" si="383"/>
        <v>7.7812346463477245E-8</v>
      </c>
      <c r="R367" s="55">
        <f t="shared" si="384"/>
        <v>7.856401701266122E-8</v>
      </c>
      <c r="S367" s="55">
        <f t="shared" si="385"/>
        <v>1.3535707425753935E-7</v>
      </c>
      <c r="T367" s="55">
        <f t="shared" si="386"/>
        <v>1.1504824118471078E-7</v>
      </c>
      <c r="U367" s="55">
        <f t="shared" si="387"/>
        <v>4.1276764537044291E-7</v>
      </c>
      <c r="V367" s="55">
        <f t="shared" si="388"/>
        <v>1.6289759074110433E-7</v>
      </c>
      <c r="W367" s="55">
        <f t="shared" si="389"/>
        <v>1.656216797878203E-8</v>
      </c>
      <c r="X367" s="55">
        <f t="shared" si="390"/>
        <v>2.343909772462597E-8</v>
      </c>
      <c r="Y367" s="55">
        <f t="shared" si="391"/>
        <v>9.4444552640321219E-9</v>
      </c>
      <c r="AB367" s="55">
        <f t="shared" si="392"/>
        <v>2.9589239754881779E-7</v>
      </c>
      <c r="AC367" s="55">
        <f t="shared" si="393"/>
        <v>1.187952743731977E-7</v>
      </c>
      <c r="AD367" s="55">
        <f t="shared" si="394"/>
        <v>9.774659780654492E-8</v>
      </c>
      <c r="AE367" s="55">
        <f t="shared" si="395"/>
        <v>1.4660198419669275E-7</v>
      </c>
      <c r="AF367" s="55">
        <f t="shared" si="396"/>
        <v>1.3660493216706617E-7</v>
      </c>
      <c r="AG367" s="55">
        <f t="shared" si="397"/>
        <v>5.3094781275084153E-7</v>
      </c>
      <c r="AH367" s="55">
        <f t="shared" si="398"/>
        <v>2.1154741702390572E-7</v>
      </c>
      <c r="AI367" s="55">
        <f t="shared" si="399"/>
        <v>2.0232588505700458E-8</v>
      </c>
      <c r="AJ367" s="55">
        <f t="shared" si="400"/>
        <v>2.7768412041134828E-8</v>
      </c>
      <c r="AK367" s="55">
        <f t="shared" si="401"/>
        <v>6.915084882681435E-8</v>
      </c>
    </row>
    <row r="368" spans="3:37">
      <c r="C368" s="52">
        <f t="shared" si="368"/>
        <v>0.125</v>
      </c>
      <c r="D368" s="55">
        <f t="shared" si="372"/>
        <v>3.5559409909412184E-7</v>
      </c>
      <c r="E368" s="55">
        <f t="shared" si="373"/>
        <v>1.2380403861685211E-7</v>
      </c>
      <c r="F368" s="55">
        <f t="shared" si="374"/>
        <v>1.1257793109304488E-7</v>
      </c>
      <c r="G368" s="55">
        <f t="shared" si="375"/>
        <v>1.775257736123645E-7</v>
      </c>
      <c r="H368" s="55">
        <f t="shared" si="376"/>
        <v>1.6361128394362227E-7</v>
      </c>
      <c r="I368" s="55">
        <f t="shared" si="377"/>
        <v>6.1054953262273504E-7</v>
      </c>
      <c r="J368" s="55">
        <f t="shared" si="378"/>
        <v>2.4792343291878492E-7</v>
      </c>
      <c r="K368" s="55">
        <f t="shared" si="379"/>
        <v>2.6180384503413283E-8</v>
      </c>
      <c r="L368" s="55">
        <f t="shared" si="380"/>
        <v>3.415555611410843E-8</v>
      </c>
      <c r="M368" s="55">
        <f t="shared" si="381"/>
        <v>6.4869850626410666E-8</v>
      </c>
      <c r="P368" s="55">
        <f t="shared" si="382"/>
        <v>3.4347332145849488E-7</v>
      </c>
      <c r="Q368" s="55">
        <f t="shared" si="383"/>
        <v>9.8546568423251045E-8</v>
      </c>
      <c r="R368" s="55">
        <f t="shared" si="384"/>
        <v>9.6741903878486906E-8</v>
      </c>
      <c r="S368" s="55">
        <f t="shared" si="385"/>
        <v>1.694846637059867E-7</v>
      </c>
      <c r="T368" s="55">
        <f t="shared" si="386"/>
        <v>1.4727320041432551E-7</v>
      </c>
      <c r="U368" s="55">
        <f t="shared" si="387"/>
        <v>5.318429176505866E-7</v>
      </c>
      <c r="V368" s="55">
        <f t="shared" si="388"/>
        <v>2.1221140912959972E-7</v>
      </c>
      <c r="W368" s="55">
        <f t="shared" si="389"/>
        <v>2.3588397435976477E-8</v>
      </c>
      <c r="X368" s="55">
        <f t="shared" si="390"/>
        <v>3.1647044558389324E-8</v>
      </c>
      <c r="Y368" s="55">
        <f t="shared" si="391"/>
        <v>1.7251865425456667E-8</v>
      </c>
      <c r="AB368" s="55">
        <f t="shared" si="392"/>
        <v>3.677148767297488E-7</v>
      </c>
      <c r="AC368" s="55">
        <f t="shared" si="393"/>
        <v>1.4906150881045301E-7</v>
      </c>
      <c r="AD368" s="55">
        <f t="shared" si="394"/>
        <v>1.2785684932243748E-7</v>
      </c>
      <c r="AE368" s="55">
        <f t="shared" si="395"/>
        <v>1.8556688351874223E-7</v>
      </c>
      <c r="AF368" s="55">
        <f t="shared" si="396"/>
        <v>1.7933250059824711E-7</v>
      </c>
      <c r="AG368" s="55">
        <f t="shared" si="397"/>
        <v>6.892561475948837E-7</v>
      </c>
      <c r="AH368" s="55">
        <f t="shared" si="398"/>
        <v>2.8325874355286344E-7</v>
      </c>
      <c r="AI368" s="55">
        <f t="shared" si="399"/>
        <v>2.877078610864816E-8</v>
      </c>
      <c r="AJ368" s="55">
        <f t="shared" si="400"/>
        <v>3.6679167879254813E-8</v>
      </c>
      <c r="AK368" s="55">
        <f t="shared" si="401"/>
        <v>1.1248783582736457E-7</v>
      </c>
    </row>
    <row r="369" spans="3:37">
      <c r="C369" s="52">
        <f t="shared" si="368"/>
        <v>0.25</v>
      </c>
      <c r="D369" s="55">
        <f t="shared" si="372"/>
        <v>6.1963601225725507E-7</v>
      </c>
      <c r="E369" s="55">
        <f t="shared" si="373"/>
        <v>2.4197651890676489E-7</v>
      </c>
      <c r="F369" s="55">
        <f t="shared" si="374"/>
        <v>2.2214557386887242E-7</v>
      </c>
      <c r="G369" s="55">
        <f t="shared" si="375"/>
        <v>3.3946951696192931E-7</v>
      </c>
      <c r="H369" s="55">
        <f t="shared" si="376"/>
        <v>3.402850183921849E-7</v>
      </c>
      <c r="I369" s="55">
        <f t="shared" si="377"/>
        <v>1.2877618517135511E-6</v>
      </c>
      <c r="J369" s="55">
        <f t="shared" si="378"/>
        <v>5.6320275332280478E-7</v>
      </c>
      <c r="K369" s="55">
        <f t="shared" si="379"/>
        <v>6.9033198098558302E-8</v>
      </c>
      <c r="L369" s="55">
        <f t="shared" si="380"/>
        <v>7.8312629375186506E-8</v>
      </c>
      <c r="M369" s="55">
        <f t="shared" si="381"/>
        <v>2.7545586187258219E-7</v>
      </c>
      <c r="P369" s="55">
        <f t="shared" si="382"/>
        <v>5.8879750275206364E-7</v>
      </c>
      <c r="Q369" s="55">
        <f t="shared" si="383"/>
        <v>1.9573947432927501E-7</v>
      </c>
      <c r="R369" s="55">
        <f t="shared" si="384"/>
        <v>1.7356005752397762E-7</v>
      </c>
      <c r="S369" s="55">
        <f t="shared" si="385"/>
        <v>3.1489343222740044E-7</v>
      </c>
      <c r="T369" s="55">
        <f t="shared" si="386"/>
        <v>2.931557055585412E-7</v>
      </c>
      <c r="U369" s="55">
        <f t="shared" si="387"/>
        <v>1.1059207020478004E-6</v>
      </c>
      <c r="V369" s="55">
        <f t="shared" si="388"/>
        <v>4.5665048664163145E-7</v>
      </c>
      <c r="W369" s="55">
        <f t="shared" si="389"/>
        <v>6.221492137075357E-8</v>
      </c>
      <c r="X369" s="55">
        <f t="shared" si="390"/>
        <v>7.4290814613992214E-8</v>
      </c>
      <c r="Y369" s="55">
        <f t="shared" si="391"/>
        <v>8.0674322287383312E-8</v>
      </c>
      <c r="AB369" s="55">
        <f t="shared" si="392"/>
        <v>6.5047452176244651E-7</v>
      </c>
      <c r="AC369" s="55">
        <f t="shared" si="393"/>
        <v>2.88213563484255E-7</v>
      </c>
      <c r="AD369" s="55">
        <f t="shared" si="394"/>
        <v>2.7230082009555975E-7</v>
      </c>
      <c r="AE369" s="55">
        <f t="shared" si="395"/>
        <v>3.639079569244142E-7</v>
      </c>
      <c r="AF369" s="55">
        <f t="shared" si="396"/>
        <v>3.8920444637835988E-7</v>
      </c>
      <c r="AG369" s="55">
        <f t="shared" si="397"/>
        <v>1.4696030013793018E-6</v>
      </c>
      <c r="AH369" s="55">
        <f t="shared" si="398"/>
        <v>6.7084822172189008E-7</v>
      </c>
      <c r="AI369" s="55">
        <f t="shared" si="399"/>
        <v>7.5830786463468004E-8</v>
      </c>
      <c r="AJ369" s="55">
        <f t="shared" si="400"/>
        <v>8.2301869618425524E-8</v>
      </c>
      <c r="AK369" s="55">
        <f t="shared" si="401"/>
        <v>4.7023740145778076E-7</v>
      </c>
    </row>
    <row r="370" spans="3:37">
      <c r="C370" s="52">
        <f t="shared" si="368"/>
        <v>0.375</v>
      </c>
      <c r="D370" s="55">
        <f t="shared" si="372"/>
        <v>8.0411936199126793E-7</v>
      </c>
      <c r="E370" s="55">
        <f t="shared" si="373"/>
        <v>3.6490910471756479E-7</v>
      </c>
      <c r="F370" s="55">
        <f t="shared" si="374"/>
        <v>3.1967738689937959E-7</v>
      </c>
      <c r="G370" s="55">
        <f t="shared" si="375"/>
        <v>4.8570220240159019E-7</v>
      </c>
      <c r="H370" s="55">
        <f t="shared" si="376"/>
        <v>5.0125817068779611E-7</v>
      </c>
      <c r="I370" s="55">
        <f t="shared" si="377"/>
        <v>1.9794726066892885E-6</v>
      </c>
      <c r="J370" s="55">
        <f t="shared" si="378"/>
        <v>9.0200571922921315E-7</v>
      </c>
      <c r="K370" s="55">
        <f t="shared" si="379"/>
        <v>1.1334362199957158E-7</v>
      </c>
      <c r="L370" s="55">
        <f t="shared" si="380"/>
        <v>1.2372561390502906E-7</v>
      </c>
      <c r="M370" s="55">
        <f t="shared" si="381"/>
        <v>6.0802568637484654E-7</v>
      </c>
      <c r="P370" s="55">
        <f t="shared" si="382"/>
        <v>7.5815759965764499E-7</v>
      </c>
      <c r="Q370" s="55">
        <f t="shared" si="383"/>
        <v>2.9613215625607789E-7</v>
      </c>
      <c r="R370" s="55">
        <f t="shared" si="384"/>
        <v>2.4332200863568263E-7</v>
      </c>
      <c r="S370" s="55">
        <f t="shared" si="385"/>
        <v>4.3766678045818801E-7</v>
      </c>
      <c r="T370" s="55">
        <f t="shared" si="386"/>
        <v>4.2195416548462059E-7</v>
      </c>
      <c r="U370" s="55">
        <f t="shared" si="387"/>
        <v>1.677818403542986E-6</v>
      </c>
      <c r="V370" s="55">
        <f t="shared" si="388"/>
        <v>7.1028901551857376E-7</v>
      </c>
      <c r="W370" s="55">
        <f t="shared" si="389"/>
        <v>1.0170412892105568E-7</v>
      </c>
      <c r="X370" s="55">
        <f t="shared" si="390"/>
        <v>1.1750108562192593E-7</v>
      </c>
      <c r="Y370" s="55">
        <f t="shared" si="391"/>
        <v>1.7712685112113115E-7</v>
      </c>
      <c r="AB370" s="55">
        <f t="shared" si="392"/>
        <v>8.5008112432489129E-7</v>
      </c>
      <c r="AC370" s="55">
        <f t="shared" si="393"/>
        <v>4.3368605317905233E-7</v>
      </c>
      <c r="AD370" s="55">
        <f t="shared" si="394"/>
        <v>4.0550735879417659E-7</v>
      </c>
      <c r="AE370" s="55">
        <f t="shared" si="395"/>
        <v>5.3274543494650983E-7</v>
      </c>
      <c r="AF370" s="55">
        <f t="shared" si="396"/>
        <v>5.9142795555391893E-7</v>
      </c>
      <c r="AG370" s="55">
        <f t="shared" si="397"/>
        <v>2.2811268098355898E-6</v>
      </c>
      <c r="AH370" s="55">
        <f t="shared" si="398"/>
        <v>1.1003580234358257E-6</v>
      </c>
      <c r="AI370" s="55">
        <f t="shared" si="399"/>
        <v>1.2482874850914073E-7</v>
      </c>
      <c r="AJ370" s="55">
        <f t="shared" si="400"/>
        <v>1.2976522135312492E-7</v>
      </c>
      <c r="AK370" s="55">
        <f t="shared" si="401"/>
        <v>1.0389245216285612E-6</v>
      </c>
    </row>
    <row r="371" spans="3:37">
      <c r="C371" s="52">
        <f t="shared" si="368"/>
        <v>0.5</v>
      </c>
      <c r="D371" s="55">
        <f t="shared" si="372"/>
        <v>9.3465472385100246E-7</v>
      </c>
      <c r="E371" s="55">
        <f t="shared" si="373"/>
        <v>5.0772815208376454E-7</v>
      </c>
      <c r="F371" s="55">
        <f t="shared" si="374"/>
        <v>4.0949653262015065E-7</v>
      </c>
      <c r="G371" s="55">
        <f t="shared" si="375"/>
        <v>6.2481572339568393E-7</v>
      </c>
      <c r="H371" s="55">
        <f t="shared" si="376"/>
        <v>6.5015388699260662E-7</v>
      </c>
      <c r="I371" s="55">
        <f t="shared" si="377"/>
        <v>2.7199609158041231E-6</v>
      </c>
      <c r="J371" s="55">
        <f t="shared" si="378"/>
        <v>1.2685161345542548E-6</v>
      </c>
      <c r="K371" s="55">
        <f t="shared" si="379"/>
        <v>1.5702053098855273E-7</v>
      </c>
      <c r="L371" s="55">
        <f t="shared" si="380"/>
        <v>1.6990128657301484E-7</v>
      </c>
      <c r="M371" s="55">
        <f t="shared" si="381"/>
        <v>1.0411076320008134E-6</v>
      </c>
      <c r="P371" s="55">
        <f t="shared" si="382"/>
        <v>8.7773682966525497E-7</v>
      </c>
      <c r="Q371" s="55">
        <f t="shared" si="383"/>
        <v>4.1009712342325076E-7</v>
      </c>
      <c r="R371" s="55">
        <f t="shared" si="384"/>
        <v>3.1215487382604564E-7</v>
      </c>
      <c r="S371" s="55">
        <f t="shared" si="385"/>
        <v>5.472612241071253E-7</v>
      </c>
      <c r="T371" s="55">
        <f t="shared" si="386"/>
        <v>5.3878970500653693E-7</v>
      </c>
      <c r="U371" s="55">
        <f t="shared" si="387"/>
        <v>2.2660531024141353E-6</v>
      </c>
      <c r="V371" s="55">
        <f t="shared" si="388"/>
        <v>9.8668752365056934E-7</v>
      </c>
      <c r="W371" s="55">
        <f t="shared" si="389"/>
        <v>1.3966479292510865E-7</v>
      </c>
      <c r="X371" s="55">
        <f t="shared" si="390"/>
        <v>1.6039060978894825E-7</v>
      </c>
      <c r="Y371" s="55">
        <f t="shared" si="391"/>
        <v>2.9977291196941657E-7</v>
      </c>
      <c r="AB371" s="55">
        <f t="shared" si="392"/>
        <v>9.9157261803675101E-7</v>
      </c>
      <c r="AC371" s="55">
        <f t="shared" si="393"/>
        <v>6.0535918074427896E-7</v>
      </c>
      <c r="AD371" s="55">
        <f t="shared" si="394"/>
        <v>5.2609355813618719E-7</v>
      </c>
      <c r="AE371" s="55">
        <f t="shared" si="395"/>
        <v>6.9919292252956496E-7</v>
      </c>
      <c r="AF371" s="55">
        <f t="shared" si="396"/>
        <v>7.8403939747987424E-7</v>
      </c>
      <c r="AG371" s="55">
        <f t="shared" si="397"/>
        <v>3.1738687291941109E-6</v>
      </c>
      <c r="AH371" s="55">
        <f t="shared" si="398"/>
        <v>1.5640982489531496E-6</v>
      </c>
      <c r="AI371" s="55">
        <f t="shared" si="399"/>
        <v>1.7385039191515152E-7</v>
      </c>
      <c r="AJ371" s="55">
        <f t="shared" si="400"/>
        <v>1.7912024996948986E-7</v>
      </c>
      <c r="AK371" s="55">
        <f t="shared" si="401"/>
        <v>1.7824423520322099E-6</v>
      </c>
    </row>
    <row r="372" spans="3:37">
      <c r="C372" s="52">
        <f t="shared" si="368"/>
        <v>0.625</v>
      </c>
      <c r="D372" s="55">
        <f t="shared" si="372"/>
        <v>1.0220900622867284E-6</v>
      </c>
      <c r="E372" s="55">
        <f t="shared" si="373"/>
        <v>6.762338789590223E-7</v>
      </c>
      <c r="F372" s="55">
        <f t="shared" si="374"/>
        <v>4.9329948159527392E-7</v>
      </c>
      <c r="G372" s="55">
        <f t="shared" si="375"/>
        <v>7.585600690580329E-7</v>
      </c>
      <c r="H372" s="55">
        <f t="shared" si="376"/>
        <v>7.8960784744190727E-7</v>
      </c>
      <c r="I372" s="55">
        <f t="shared" si="377"/>
        <v>3.5239477238915528E-6</v>
      </c>
      <c r="J372" s="55">
        <f t="shared" si="378"/>
        <v>1.6637836147208845E-6</v>
      </c>
      <c r="K372" s="55">
        <f t="shared" si="379"/>
        <v>1.9982177293298715E-7</v>
      </c>
      <c r="L372" s="55">
        <f t="shared" si="380"/>
        <v>2.1668710975151522E-7</v>
      </c>
      <c r="M372" s="55">
        <f t="shared" si="381"/>
        <v>1.5545992745257426E-6</v>
      </c>
      <c r="P372" s="55">
        <f t="shared" si="382"/>
        <v>9.5754297505773067E-7</v>
      </c>
      <c r="Q372" s="55">
        <f t="shared" si="383"/>
        <v>5.4159295902590164E-7</v>
      </c>
      <c r="R372" s="55">
        <f t="shared" si="384"/>
        <v>3.8029965702357093E-7</v>
      </c>
      <c r="S372" s="55">
        <f t="shared" si="385"/>
        <v>6.4651893142731016E-7</v>
      </c>
      <c r="T372" s="55">
        <f t="shared" si="386"/>
        <v>6.461787527527737E-7</v>
      </c>
      <c r="U372" s="55">
        <f t="shared" si="387"/>
        <v>2.8759727025411845E-6</v>
      </c>
      <c r="V372" s="55">
        <f t="shared" si="388"/>
        <v>1.2924843383203416E-6</v>
      </c>
      <c r="W372" s="55">
        <f t="shared" si="389"/>
        <v>1.7560131370955514E-7</v>
      </c>
      <c r="X372" s="55">
        <f t="shared" si="390"/>
        <v>2.0283694128154677E-7</v>
      </c>
      <c r="Y372" s="55">
        <f t="shared" si="391"/>
        <v>4.4337379842933225E-7</v>
      </c>
      <c r="AB372" s="55">
        <f t="shared" si="392"/>
        <v>1.0866371495157271E-6</v>
      </c>
      <c r="AC372" s="55">
        <f t="shared" si="393"/>
        <v>8.1087479889214348E-7</v>
      </c>
      <c r="AD372" s="55">
        <f t="shared" si="394"/>
        <v>6.3378788163255463E-7</v>
      </c>
      <c r="AE372" s="55">
        <f t="shared" si="395"/>
        <v>8.6387381845511652E-7</v>
      </c>
      <c r="AF372" s="55">
        <f t="shared" si="396"/>
        <v>9.6601601603256674E-7</v>
      </c>
      <c r="AG372" s="55">
        <f t="shared" si="397"/>
        <v>4.171922745241919E-6</v>
      </c>
      <c r="AH372" s="55">
        <f t="shared" si="398"/>
        <v>2.0552228135131841E-6</v>
      </c>
      <c r="AI372" s="55">
        <f t="shared" si="399"/>
        <v>2.2289098040943282E-7</v>
      </c>
      <c r="AJ372" s="55">
        <f t="shared" si="400"/>
        <v>2.3027961097998314E-7</v>
      </c>
      <c r="AK372" s="55">
        <f t="shared" si="401"/>
        <v>2.6658247506221535E-6</v>
      </c>
    </row>
    <row r="373" spans="3:37">
      <c r="C373" s="52">
        <f t="shared" si="368"/>
        <v>0.75</v>
      </c>
      <c r="D373" s="55">
        <f t="shared" si="372"/>
        <v>1.0771530436085492E-6</v>
      </c>
      <c r="E373" s="55">
        <f t="shared" si="373"/>
        <v>8.7125488790814591E-7</v>
      </c>
      <c r="F373" s="55">
        <f t="shared" si="374"/>
        <v>5.7246542944549346E-7</v>
      </c>
      <c r="G373" s="55">
        <f t="shared" si="375"/>
        <v>8.8801299811565466E-7</v>
      </c>
      <c r="H373" s="55">
        <f t="shared" si="376"/>
        <v>9.2180189939980348E-7</v>
      </c>
      <c r="I373" s="55">
        <f t="shared" si="377"/>
        <v>4.3943602560688863E-6</v>
      </c>
      <c r="J373" s="55">
        <f t="shared" si="378"/>
        <v>2.0855063656740831E-6</v>
      </c>
      <c r="K373" s="55">
        <f t="shared" si="379"/>
        <v>2.4161705257714783E-7</v>
      </c>
      <c r="L373" s="55">
        <f t="shared" si="380"/>
        <v>2.6393054581290157E-7</v>
      </c>
      <c r="M373" s="55">
        <f t="shared" si="381"/>
        <v>2.1283981897248933E-6</v>
      </c>
      <c r="P373" s="55">
        <f t="shared" si="382"/>
        <v>1.007477448622676E-6</v>
      </c>
      <c r="Q373" s="55">
        <f t="shared" si="383"/>
        <v>6.9118517494904552E-7</v>
      </c>
      <c r="R373" s="55">
        <f t="shared" si="384"/>
        <v>4.4788361848543692E-7</v>
      </c>
      <c r="S373" s="55">
        <f t="shared" si="385"/>
        <v>7.3785669219156188E-7</v>
      </c>
      <c r="T373" s="55">
        <f t="shared" si="386"/>
        <v>7.4638248523070187E-7</v>
      </c>
      <c r="U373" s="55">
        <f t="shared" si="387"/>
        <v>3.5093135176319287E-6</v>
      </c>
      <c r="V373" s="55">
        <f t="shared" si="388"/>
        <v>1.6286277919968511E-6</v>
      </c>
      <c r="W373" s="55">
        <f t="shared" si="389"/>
        <v>2.093598698073018E-7</v>
      </c>
      <c r="X373" s="55">
        <f t="shared" si="390"/>
        <v>2.4477439286434496E-7</v>
      </c>
      <c r="Y373" s="55">
        <f t="shared" si="391"/>
        <v>6.0269080409797065E-7</v>
      </c>
      <c r="AB373" s="55">
        <f t="shared" si="392"/>
        <v>1.1468286385944237E-6</v>
      </c>
      <c r="AC373" s="55">
        <f t="shared" si="393"/>
        <v>1.0513246008672468E-6</v>
      </c>
      <c r="AD373" s="55">
        <f t="shared" si="394"/>
        <v>7.2950718928583444E-7</v>
      </c>
      <c r="AE373" s="55">
        <f t="shared" si="395"/>
        <v>1.0271118406855659E-6</v>
      </c>
      <c r="AF373" s="55">
        <f t="shared" si="396"/>
        <v>1.1373411387349726E-6</v>
      </c>
      <c r="AG373" s="55">
        <f t="shared" si="397"/>
        <v>5.2794069945058341E-6</v>
      </c>
      <c r="AH373" s="55">
        <f t="shared" si="398"/>
        <v>2.5668856323552515E-6</v>
      </c>
      <c r="AI373" s="55">
        <f t="shared" si="399"/>
        <v>2.7194577771991694E-7</v>
      </c>
      <c r="AJ373" s="55">
        <f t="shared" si="400"/>
        <v>2.8300799842818827E-7</v>
      </c>
      <c r="AK373" s="55">
        <f t="shared" si="401"/>
        <v>3.654105575351815E-6</v>
      </c>
    </row>
    <row r="374" spans="3:37">
      <c r="C374" s="52">
        <f t="shared" si="368"/>
        <v>0.875</v>
      </c>
      <c r="D374" s="55">
        <f t="shared" si="372"/>
        <v>1.1104510359864024E-6</v>
      </c>
      <c r="E374" s="55">
        <f t="shared" si="373"/>
        <v>1.0886481661070938E-6</v>
      </c>
      <c r="F374" s="55">
        <f t="shared" si="374"/>
        <v>6.4805629684820953E-7</v>
      </c>
      <c r="G374" s="55">
        <f t="shared" si="375"/>
        <v>1.0135800389087615E-6</v>
      </c>
      <c r="H374" s="55">
        <f t="shared" si="376"/>
        <v>1.0484640574592157E-6</v>
      </c>
      <c r="I374" s="55">
        <f t="shared" si="377"/>
        <v>5.3223320177372442E-6</v>
      </c>
      <c r="J374" s="55">
        <f t="shared" si="378"/>
        <v>2.5280311838808578E-6</v>
      </c>
      <c r="K374" s="55">
        <f t="shared" si="379"/>
        <v>2.823879315420953E-7</v>
      </c>
      <c r="L374" s="55">
        <f t="shared" si="380"/>
        <v>3.1147905712954522E-7</v>
      </c>
      <c r="M374" s="55">
        <f t="shared" si="381"/>
        <v>2.742401953373525E-6</v>
      </c>
      <c r="P374" s="55">
        <f t="shared" si="382"/>
        <v>1.0373352936524604E-6</v>
      </c>
      <c r="Q374" s="55">
        <f t="shared" si="383"/>
        <v>8.5604621176760557E-7</v>
      </c>
      <c r="R374" s="55">
        <f t="shared" si="384"/>
        <v>5.1492027479749634E-7</v>
      </c>
      <c r="S374" s="55">
        <f t="shared" si="385"/>
        <v>8.2326591769242079E-7</v>
      </c>
      <c r="T374" s="55">
        <f t="shared" si="386"/>
        <v>8.4140682682657984E-7</v>
      </c>
      <c r="U374" s="55">
        <f t="shared" si="387"/>
        <v>4.1642002712220206E-6</v>
      </c>
      <c r="V374" s="55">
        <f t="shared" si="388"/>
        <v>1.9903762223352954E-6</v>
      </c>
      <c r="W374" s="55">
        <f t="shared" si="389"/>
        <v>2.4112841795751915E-7</v>
      </c>
      <c r="X374" s="55">
        <f t="shared" si="390"/>
        <v>2.8619403590010223E-7</v>
      </c>
      <c r="Y374" s="55">
        <f t="shared" si="391"/>
        <v>7.7248522257242432E-7</v>
      </c>
      <c r="AB374" s="55">
        <f t="shared" si="392"/>
        <v>1.1835667783203461E-6</v>
      </c>
      <c r="AC374" s="55">
        <f t="shared" si="393"/>
        <v>1.3212501204465832E-6</v>
      </c>
      <c r="AD374" s="55">
        <f t="shared" si="394"/>
        <v>8.1535673759017501E-7</v>
      </c>
      <c r="AE374" s="55">
        <f t="shared" si="395"/>
        <v>1.1889310263641795E-6</v>
      </c>
      <c r="AF374" s="55">
        <f t="shared" si="396"/>
        <v>1.2990041767567031E-6</v>
      </c>
      <c r="AG374" s="55">
        <f t="shared" si="397"/>
        <v>6.4804637642524534E-6</v>
      </c>
      <c r="AH374" s="55">
        <f t="shared" si="398"/>
        <v>3.0922406207186738E-6</v>
      </c>
      <c r="AI374" s="55">
        <f t="shared" si="399"/>
        <v>3.2101004757453625E-7</v>
      </c>
      <c r="AJ374" s="55">
        <f t="shared" si="400"/>
        <v>3.3692214488880948E-7</v>
      </c>
      <c r="AK374" s="55">
        <f t="shared" si="401"/>
        <v>4.7123186841746237E-6</v>
      </c>
    </row>
    <row r="375" spans="3:37">
      <c r="C375" s="52">
        <f t="shared" si="368"/>
        <v>1</v>
      </c>
      <c r="D375" s="55">
        <f t="shared" si="372"/>
        <v>1.1324711094500602E-6</v>
      </c>
      <c r="E375" s="55">
        <f t="shared" si="373"/>
        <v>1.3192990853429748E-6</v>
      </c>
      <c r="F375" s="55">
        <f t="shared" si="374"/>
        <v>7.2081672953747879E-7</v>
      </c>
      <c r="G375" s="55">
        <f t="shared" si="375"/>
        <v>1.1349944893907604E-6</v>
      </c>
      <c r="H375" s="55">
        <f t="shared" si="376"/>
        <v>1.1708685034418785E-6</v>
      </c>
      <c r="I375" s="55">
        <f t="shared" si="377"/>
        <v>6.2872027945815621E-6</v>
      </c>
      <c r="J375" s="55">
        <f t="shared" si="378"/>
        <v>2.9823534563302435E-6</v>
      </c>
      <c r="K375" s="55">
        <f t="shared" si="379"/>
        <v>3.2222782832567766E-7</v>
      </c>
      <c r="L375" s="55">
        <f t="shared" si="380"/>
        <v>3.5918010607381752E-7</v>
      </c>
      <c r="M375" s="55">
        <f t="shared" si="381"/>
        <v>3.376508141246897E-6</v>
      </c>
      <c r="P375" s="55">
        <f t="shared" si="382"/>
        <v>1.0568051839442199E-6</v>
      </c>
      <c r="Q375" s="55">
        <f t="shared" si="383"/>
        <v>1.029955438746412E-6</v>
      </c>
      <c r="R375" s="55">
        <f t="shared" si="384"/>
        <v>5.8130939887427633E-7</v>
      </c>
      <c r="S375" s="55">
        <f t="shared" si="385"/>
        <v>9.043126407421479E-7</v>
      </c>
      <c r="T375" s="55">
        <f t="shared" si="386"/>
        <v>9.3300244980555268E-7</v>
      </c>
      <c r="U375" s="55">
        <f t="shared" si="387"/>
        <v>4.8351460966749701E-6</v>
      </c>
      <c r="V375" s="55">
        <f t="shared" si="388"/>
        <v>2.3672979721771087E-6</v>
      </c>
      <c r="W375" s="55">
        <f t="shared" si="389"/>
        <v>2.7143669310564165E-7</v>
      </c>
      <c r="X375" s="55">
        <f t="shared" si="390"/>
        <v>3.2714370034971394E-7</v>
      </c>
      <c r="Y375" s="55">
        <f t="shared" si="391"/>
        <v>9.4751834744978581E-7</v>
      </c>
      <c r="AB375" s="55">
        <f t="shared" si="392"/>
        <v>1.2081370349559023E-6</v>
      </c>
      <c r="AC375" s="55">
        <f t="shared" si="393"/>
        <v>1.6086427319395387E-6</v>
      </c>
      <c r="AD375" s="55">
        <f t="shared" si="394"/>
        <v>8.9463017953131748E-7</v>
      </c>
      <c r="AE375" s="55">
        <f t="shared" si="395"/>
        <v>1.3490557318150896E-6</v>
      </c>
      <c r="AF375" s="55">
        <f t="shared" si="396"/>
        <v>1.4530006249140058E-6</v>
      </c>
      <c r="AG375" s="55">
        <f t="shared" si="397"/>
        <v>7.7392594924881423E-6</v>
      </c>
      <c r="AH375" s="55">
        <f t="shared" si="398"/>
        <v>3.624441693842774E-6</v>
      </c>
      <c r="AI375" s="55">
        <f t="shared" si="399"/>
        <v>3.7007905370122321E-7</v>
      </c>
      <c r="AJ375" s="55">
        <f t="shared" si="400"/>
        <v>3.9149082146767175E-7</v>
      </c>
      <c r="AK375" s="55">
        <f t="shared" si="401"/>
        <v>5.8054979350440071E-6</v>
      </c>
    </row>
    <row r="376" spans="3:37">
      <c r="C376" s="52">
        <f t="shared" si="368"/>
        <v>1.125</v>
      </c>
      <c r="D376" s="55">
        <f t="shared" si="372"/>
        <v>1.1510197869035111E-6</v>
      </c>
      <c r="E376" s="55">
        <f t="shared" si="373"/>
        <v>1.5534832398455889E-6</v>
      </c>
      <c r="F376" s="55">
        <f t="shared" si="374"/>
        <v>7.9115066990841492E-7</v>
      </c>
      <c r="G376" s="55">
        <f t="shared" si="375"/>
        <v>1.2517233200110204E-6</v>
      </c>
      <c r="H376" s="55">
        <f t="shared" si="376"/>
        <v>1.2897564084590196E-6</v>
      </c>
      <c r="I376" s="55">
        <f t="shared" si="377"/>
        <v>7.2670490941374197E-6</v>
      </c>
      <c r="J376" s="55">
        <f t="shared" si="378"/>
        <v>3.4397758088185947E-6</v>
      </c>
      <c r="K376" s="55">
        <f t="shared" si="379"/>
        <v>3.6126942038541875E-7</v>
      </c>
      <c r="L376" s="55">
        <f t="shared" si="380"/>
        <v>4.0691005760216184E-7</v>
      </c>
      <c r="M376" s="55">
        <f t="shared" si="381"/>
        <v>4.0151815186699618E-6</v>
      </c>
      <c r="P376" s="55">
        <f t="shared" si="382"/>
        <v>1.0731016934823722E-6</v>
      </c>
      <c r="Q376" s="55">
        <f t="shared" si="383"/>
        <v>1.2062545728305244E-6</v>
      </c>
      <c r="R376" s="55">
        <f t="shared" si="384"/>
        <v>6.4689060754766379E-7</v>
      </c>
      <c r="S376" s="55">
        <f t="shared" si="385"/>
        <v>9.8196066605461596E-7</v>
      </c>
      <c r="T376" s="55">
        <f t="shared" si="386"/>
        <v>1.0223648399359907E-6</v>
      </c>
      <c r="U376" s="55">
        <f t="shared" si="387"/>
        <v>5.5160323000863153E-6</v>
      </c>
      <c r="V376" s="55">
        <f t="shared" si="388"/>
        <v>2.7484017565599191E-6</v>
      </c>
      <c r="W376" s="55">
        <f t="shared" si="389"/>
        <v>3.0087116209050124E-7</v>
      </c>
      <c r="X376" s="55">
        <f t="shared" si="390"/>
        <v>3.6769084439913402E-7</v>
      </c>
      <c r="Y376" s="55">
        <f t="shared" si="391"/>
        <v>1.1237819019793832E-6</v>
      </c>
      <c r="AB376" s="55">
        <f t="shared" si="392"/>
        <v>1.2289378803246516E-6</v>
      </c>
      <c r="AC376" s="55">
        <f t="shared" si="393"/>
        <v>1.9007119068606546E-6</v>
      </c>
      <c r="AD376" s="55">
        <f t="shared" si="394"/>
        <v>9.7046164861876992E-7</v>
      </c>
      <c r="AE376" s="55">
        <f t="shared" si="395"/>
        <v>1.5070461771002089E-6</v>
      </c>
      <c r="AF376" s="55">
        <f t="shared" si="396"/>
        <v>1.6014092723343252E-6</v>
      </c>
      <c r="AG376" s="55">
        <f t="shared" si="397"/>
        <v>9.0180658881885114E-6</v>
      </c>
      <c r="AH376" s="55">
        <f t="shared" si="398"/>
        <v>4.1581826144366659E-6</v>
      </c>
      <c r="AI376" s="55">
        <f t="shared" si="399"/>
        <v>4.1912866347234521E-7</v>
      </c>
      <c r="AJ376" s="55">
        <f t="shared" si="400"/>
        <v>4.4622438518824662E-7</v>
      </c>
      <c r="AK376" s="55">
        <f t="shared" si="401"/>
        <v>6.9065811353605378E-6</v>
      </c>
    </row>
    <row r="377" spans="3:37">
      <c r="C377" s="52">
        <f t="shared" si="368"/>
        <v>1.325</v>
      </c>
      <c r="D377" s="55">
        <f t="shared" si="372"/>
        <v>1.1789128541846349E-6</v>
      </c>
      <c r="E377" s="55">
        <f t="shared" si="373"/>
        <v>1.9261204650200036E-6</v>
      </c>
      <c r="F377" s="55">
        <f t="shared" si="374"/>
        <v>8.9898270752058491E-7</v>
      </c>
      <c r="G377" s="55">
        <f t="shared" si="375"/>
        <v>1.428468734704126E-6</v>
      </c>
      <c r="H377" s="55">
        <f t="shared" si="376"/>
        <v>1.473319276152403E-6</v>
      </c>
      <c r="I377" s="55">
        <f t="shared" si="377"/>
        <v>8.8477040683152207E-6</v>
      </c>
      <c r="J377" s="55">
        <f t="shared" si="378"/>
        <v>4.1702986960046816E-6</v>
      </c>
      <c r="K377" s="55">
        <f t="shared" si="379"/>
        <v>4.2221011994841753E-7</v>
      </c>
      <c r="L377" s="55">
        <f t="shared" si="380"/>
        <v>4.8318048138132228E-7</v>
      </c>
      <c r="M377" s="55">
        <f t="shared" si="381"/>
        <v>5.0322326327422665E-6</v>
      </c>
      <c r="P377" s="55">
        <f t="shared" si="382"/>
        <v>1.0975983867325481E-6</v>
      </c>
      <c r="Q377" s="55">
        <f t="shared" si="383"/>
        <v>1.486702678673063E-6</v>
      </c>
      <c r="R377" s="55">
        <f t="shared" si="384"/>
        <v>7.4982123767793602E-7</v>
      </c>
      <c r="S377" s="55">
        <f t="shared" si="385"/>
        <v>1.0998565313418746E-6</v>
      </c>
      <c r="T377" s="55">
        <f t="shared" si="386"/>
        <v>1.1616322877498975E-6</v>
      </c>
      <c r="U377" s="55">
        <f t="shared" si="387"/>
        <v>6.6206690946233281E-6</v>
      </c>
      <c r="V377" s="55">
        <f t="shared" si="388"/>
        <v>3.3572685264205294E-6</v>
      </c>
      <c r="W377" s="55">
        <f t="shared" si="389"/>
        <v>3.4666685973295773E-7</v>
      </c>
      <c r="X377" s="55">
        <f t="shared" si="390"/>
        <v>4.3179607382919526E-7</v>
      </c>
      <c r="Y377" s="55">
        <f t="shared" si="391"/>
        <v>1.4049681034712327E-6</v>
      </c>
      <c r="AB377" s="55">
        <f t="shared" si="392"/>
        <v>1.2602273216367233E-6</v>
      </c>
      <c r="AC377" s="55">
        <f t="shared" si="393"/>
        <v>2.3655382513669457E-6</v>
      </c>
      <c r="AD377" s="55">
        <f t="shared" si="394"/>
        <v>1.0872400422164636E-6</v>
      </c>
      <c r="AE377" s="55">
        <f t="shared" si="395"/>
        <v>1.7544734895620381E-6</v>
      </c>
      <c r="AF377" s="55">
        <f t="shared" si="396"/>
        <v>1.8292104224617644E-6</v>
      </c>
      <c r="AG377" s="55">
        <f t="shared" si="397"/>
        <v>1.1074739042007102E-5</v>
      </c>
      <c r="AH377" s="55">
        <f t="shared" si="398"/>
        <v>5.0103616189482295E-6</v>
      </c>
      <c r="AI377" s="55">
        <f t="shared" si="399"/>
        <v>4.9739090978720452E-7</v>
      </c>
      <c r="AJ377" s="55">
        <f t="shared" si="400"/>
        <v>5.3368104216414431E-7</v>
      </c>
      <c r="AK377" s="55">
        <f t="shared" si="401"/>
        <v>8.6594971620132971E-6</v>
      </c>
    </row>
    <row r="378" spans="3:37">
      <c r="C378" s="52">
        <f t="shared" si="368"/>
        <v>1.5249999999999999</v>
      </c>
      <c r="D378" s="55">
        <f t="shared" si="372"/>
        <v>1.2046927416724604E-6</v>
      </c>
      <c r="E378" s="55">
        <f t="shared" si="373"/>
        <v>2.2938500229588476E-6</v>
      </c>
      <c r="F378" s="55">
        <f t="shared" si="374"/>
        <v>1.0012531932051476E-6</v>
      </c>
      <c r="G378" s="55">
        <f t="shared" si="375"/>
        <v>1.5932952556649568E-6</v>
      </c>
      <c r="H378" s="55">
        <f t="shared" si="376"/>
        <v>1.649087111722507E-6</v>
      </c>
      <c r="I378" s="55">
        <f t="shared" si="377"/>
        <v>1.0443703696639782E-5</v>
      </c>
      <c r="J378" s="55">
        <f t="shared" si="378"/>
        <v>4.8975954086933411E-6</v>
      </c>
      <c r="K378" s="55">
        <f t="shared" si="379"/>
        <v>4.8130180891842517E-7</v>
      </c>
      <c r="L378" s="55">
        <f t="shared" si="380"/>
        <v>5.5921739585193555E-7</v>
      </c>
      <c r="M378" s="55">
        <f t="shared" si="381"/>
        <v>6.0377674683512012E-6</v>
      </c>
      <c r="P378" s="55">
        <f t="shared" si="382"/>
        <v>1.1202276063314936E-6</v>
      </c>
      <c r="Q378" s="55">
        <f t="shared" si="383"/>
        <v>1.7632608953351257E-6</v>
      </c>
      <c r="R378" s="55">
        <f t="shared" si="384"/>
        <v>8.5001076949599847E-7</v>
      </c>
      <c r="S378" s="55">
        <f t="shared" si="385"/>
        <v>1.2102102786262035E-6</v>
      </c>
      <c r="T378" s="55">
        <f t="shared" si="386"/>
        <v>1.2965909935207743E-6</v>
      </c>
      <c r="U378" s="55">
        <f t="shared" si="387"/>
        <v>7.7434076010601446E-6</v>
      </c>
      <c r="V378" s="55">
        <f t="shared" si="388"/>
        <v>3.9639907914503494E-6</v>
      </c>
      <c r="W378" s="55">
        <f t="shared" si="389"/>
        <v>3.9091695507841966E-7</v>
      </c>
      <c r="X378" s="55">
        <f t="shared" si="390"/>
        <v>4.9496610118650361E-7</v>
      </c>
      <c r="Y378" s="55">
        <f t="shared" si="391"/>
        <v>1.6841574201776173E-6</v>
      </c>
      <c r="AB378" s="55">
        <f t="shared" si="392"/>
        <v>1.2891578770134287E-6</v>
      </c>
      <c r="AC378" s="55">
        <f t="shared" si="393"/>
        <v>2.8244391505825701E-6</v>
      </c>
      <c r="AD378" s="55">
        <f t="shared" si="394"/>
        <v>1.1986742918045111E-6</v>
      </c>
      <c r="AE378" s="55">
        <f t="shared" si="395"/>
        <v>1.994464610785888E-6</v>
      </c>
      <c r="AF378" s="55">
        <f t="shared" si="396"/>
        <v>2.045614239975079E-6</v>
      </c>
      <c r="AG378" s="55">
        <f t="shared" si="397"/>
        <v>1.314399979221942E-5</v>
      </c>
      <c r="AH378" s="55">
        <f t="shared" si="398"/>
        <v>5.8582327792957294E-6</v>
      </c>
      <c r="AI378" s="55">
        <f t="shared" si="399"/>
        <v>5.751337628721213E-7</v>
      </c>
      <c r="AJ378" s="55">
        <f t="shared" si="400"/>
        <v>6.2085716504109825E-7</v>
      </c>
      <c r="AK378" s="55">
        <f t="shared" si="401"/>
        <v>1.0391377516524788E-5</v>
      </c>
    </row>
    <row r="379" spans="3:37">
      <c r="C379" s="52">
        <f t="shared" si="368"/>
        <v>1.7249999999999999</v>
      </c>
      <c r="D379" s="55">
        <f t="shared" si="372"/>
        <v>1.2284608696665408E-6</v>
      </c>
      <c r="E379" s="55">
        <f t="shared" si="373"/>
        <v>2.6539643916600416E-6</v>
      </c>
      <c r="F379" s="55">
        <f t="shared" si="374"/>
        <v>1.0982356696971369E-6</v>
      </c>
      <c r="G379" s="55">
        <f t="shared" si="375"/>
        <v>1.7467127820906149E-6</v>
      </c>
      <c r="H379" s="55">
        <f t="shared" si="376"/>
        <v>1.8175337286263691E-6</v>
      </c>
      <c r="I379" s="55">
        <f t="shared" si="377"/>
        <v>1.205439152331873E-5</v>
      </c>
      <c r="J379" s="55">
        <f t="shared" si="378"/>
        <v>5.6198879583387513E-6</v>
      </c>
      <c r="K379" s="55">
        <f t="shared" si="379"/>
        <v>5.3858203784049139E-7</v>
      </c>
      <c r="L379" s="55">
        <f t="shared" si="380"/>
        <v>6.3489003924265008E-7</v>
      </c>
      <c r="M379" s="55">
        <f t="shared" si="381"/>
        <v>7.0254245619206894E-6</v>
      </c>
      <c r="P379" s="55">
        <f t="shared" si="382"/>
        <v>1.1410795616719987E-6</v>
      </c>
      <c r="Q379" s="55">
        <f t="shared" si="383"/>
        <v>2.0337820512933746E-6</v>
      </c>
      <c r="R379" s="55">
        <f t="shared" si="384"/>
        <v>9.4714626354306279E-7</v>
      </c>
      <c r="S379" s="55">
        <f t="shared" si="385"/>
        <v>1.3133445653622736E-6</v>
      </c>
      <c r="T379" s="55">
        <f t="shared" si="386"/>
        <v>1.4275463146461777E-6</v>
      </c>
      <c r="U379" s="55">
        <f t="shared" si="387"/>
        <v>8.8834734146096071E-6</v>
      </c>
      <c r="V379" s="55">
        <f t="shared" si="388"/>
        <v>4.5673866859354678E-6</v>
      </c>
      <c r="W379" s="55">
        <f t="shared" si="389"/>
        <v>4.3368757015028777E-7</v>
      </c>
      <c r="X379" s="55">
        <f t="shared" si="390"/>
        <v>5.572180677126024E-7</v>
      </c>
      <c r="Y379" s="55">
        <f t="shared" si="391"/>
        <v>1.9602400362504035E-6</v>
      </c>
      <c r="AB379" s="55">
        <f t="shared" si="392"/>
        <v>1.3158421776610844E-6</v>
      </c>
      <c r="AC379" s="55">
        <f t="shared" si="393"/>
        <v>3.2741467320267089E-6</v>
      </c>
      <c r="AD379" s="55">
        <f t="shared" si="394"/>
        <v>1.3050723877586456E-6</v>
      </c>
      <c r="AE379" s="55">
        <f t="shared" si="395"/>
        <v>2.2260769837761632E-6</v>
      </c>
      <c r="AF379" s="55">
        <f t="shared" si="396"/>
        <v>2.2512032474003211E-6</v>
      </c>
      <c r="AG379" s="55">
        <f t="shared" si="397"/>
        <v>1.5225309632027863E-5</v>
      </c>
      <c r="AH379" s="55">
        <f t="shared" si="398"/>
        <v>6.6994219841014329E-6</v>
      </c>
      <c r="AI379" s="55">
        <f t="shared" si="399"/>
        <v>6.5206766439611198E-7</v>
      </c>
      <c r="AJ379" s="55">
        <f t="shared" si="400"/>
        <v>7.0759522565353383E-7</v>
      </c>
      <c r="AK379" s="55">
        <f t="shared" si="401"/>
        <v>1.2090609087590981E-5</v>
      </c>
    </row>
    <row r="380" spans="3:37">
      <c r="C380" s="52">
        <f t="shared" si="368"/>
        <v>2</v>
      </c>
      <c r="D380" s="55">
        <f t="shared" si="372"/>
        <v>1.2580502124336837E-6</v>
      </c>
      <c r="E380" s="55">
        <f t="shared" si="373"/>
        <v>3.1320144017744184E-6</v>
      </c>
      <c r="F380" s="55">
        <f t="shared" si="374"/>
        <v>1.2234708129158499E-6</v>
      </c>
      <c r="G380" s="55">
        <f t="shared" si="375"/>
        <v>1.9400218086534719E-6</v>
      </c>
      <c r="H380" s="55">
        <f t="shared" si="376"/>
        <v>2.0380657659903042E-6</v>
      </c>
      <c r="I380" s="55">
        <f t="shared" si="377"/>
        <v>1.4291797514174918E-5</v>
      </c>
      <c r="J380" s="55">
        <f t="shared" si="378"/>
        <v>6.6018044618615706E-6</v>
      </c>
      <c r="K380" s="55">
        <f t="shared" si="379"/>
        <v>6.1446249103606697E-7</v>
      </c>
      <c r="L380" s="55">
        <f t="shared" si="380"/>
        <v>7.3811546277423306E-7</v>
      </c>
      <c r="M380" s="55">
        <f t="shared" si="381"/>
        <v>8.343265933225859E-6</v>
      </c>
      <c r="P380" s="55">
        <f t="shared" si="382"/>
        <v>1.1670205484410662E-6</v>
      </c>
      <c r="Q380" s="55">
        <f t="shared" si="383"/>
        <v>2.3921829572617205E-6</v>
      </c>
      <c r="R380" s="55">
        <f t="shared" si="384"/>
        <v>1.0752000164638725E-6</v>
      </c>
      <c r="S380" s="55">
        <f t="shared" si="385"/>
        <v>1.4439918056590965E-6</v>
      </c>
      <c r="T380" s="55">
        <f t="shared" si="386"/>
        <v>1.6016250016458692E-6</v>
      </c>
      <c r="U380" s="55">
        <f t="shared" si="387"/>
        <v>1.0477854608227853E-5</v>
      </c>
      <c r="V380" s="55">
        <f t="shared" si="388"/>
        <v>5.3895874042444593E-6</v>
      </c>
      <c r="W380" s="55">
        <f t="shared" si="389"/>
        <v>4.9020966026865098E-7</v>
      </c>
      <c r="X380" s="55">
        <f t="shared" si="390"/>
        <v>6.413526437942528E-7</v>
      </c>
      <c r="Y380" s="55">
        <f t="shared" si="391"/>
        <v>2.3328487046977425E-6</v>
      </c>
      <c r="AB380" s="55">
        <f t="shared" si="392"/>
        <v>1.3490798764263026E-6</v>
      </c>
      <c r="AC380" s="55">
        <f t="shared" si="393"/>
        <v>3.8718458462871166E-6</v>
      </c>
      <c r="AD380" s="55">
        <f t="shared" si="394"/>
        <v>1.443717509036806E-6</v>
      </c>
      <c r="AE380" s="55">
        <f t="shared" si="395"/>
        <v>2.5292872047868426E-6</v>
      </c>
      <c r="AF380" s="55">
        <f t="shared" si="396"/>
        <v>2.5173275477227089E-6</v>
      </c>
      <c r="AG380" s="55">
        <f t="shared" si="397"/>
        <v>1.8105740420121997E-5</v>
      </c>
      <c r="AH380" s="55">
        <f t="shared" si="398"/>
        <v>7.8410542728380818E-6</v>
      </c>
      <c r="AI380" s="55">
        <f t="shared" si="399"/>
        <v>7.5602494603237308E-7</v>
      </c>
      <c r="AJ380" s="55">
        <f t="shared" si="400"/>
        <v>8.2586721887742384E-7</v>
      </c>
      <c r="AK380" s="55">
        <f t="shared" si="401"/>
        <v>1.4353683161753984E-5</v>
      </c>
    </row>
    <row r="381" spans="3:37">
      <c r="C381" s="52">
        <f t="shared" si="368"/>
        <v>2.25</v>
      </c>
      <c r="D381" s="55">
        <f t="shared" si="372"/>
        <v>1.2820232358920064E-6</v>
      </c>
      <c r="E381" s="55">
        <f t="shared" si="373"/>
        <v>3.5455138773835005E-6</v>
      </c>
      <c r="F381" s="55">
        <f t="shared" si="374"/>
        <v>1.3296487794437953E-6</v>
      </c>
      <c r="G381" s="55">
        <f t="shared" si="375"/>
        <v>2.0989739353564066E-6</v>
      </c>
      <c r="H381" s="55">
        <f t="shared" si="376"/>
        <v>2.2282004138770546E-6</v>
      </c>
      <c r="I381" s="55">
        <f t="shared" si="377"/>
        <v>1.6347410228456644E-5</v>
      </c>
      <c r="J381" s="55">
        <f t="shared" si="378"/>
        <v>7.4806110022526741E-6</v>
      </c>
      <c r="K381" s="55">
        <f t="shared" si="379"/>
        <v>6.8063007754791008E-7</v>
      </c>
      <c r="L381" s="55">
        <f t="shared" si="380"/>
        <v>8.309323179703606E-7</v>
      </c>
      <c r="M381" s="55">
        <f t="shared" si="381"/>
        <v>9.4917240265387788E-6</v>
      </c>
      <c r="P381" s="55">
        <f t="shared" si="382"/>
        <v>1.1880197439738815E-6</v>
      </c>
      <c r="Q381" s="55">
        <f t="shared" si="383"/>
        <v>2.7012721674702454E-6</v>
      </c>
      <c r="R381" s="55">
        <f t="shared" si="384"/>
        <v>1.1856641058681887E-6</v>
      </c>
      <c r="S381" s="55">
        <f t="shared" si="385"/>
        <v>1.5521417413864578E-6</v>
      </c>
      <c r="T381" s="55">
        <f t="shared" si="386"/>
        <v>1.7543521523083371E-6</v>
      </c>
      <c r="U381" s="55">
        <f t="shared" si="387"/>
        <v>1.1952781620791185E-5</v>
      </c>
      <c r="V381" s="55">
        <f t="shared" si="388"/>
        <v>6.1278396605778894E-6</v>
      </c>
      <c r="W381" s="55">
        <f t="shared" si="389"/>
        <v>5.3941696957494194E-7</v>
      </c>
      <c r="X381" s="55">
        <f t="shared" si="390"/>
        <v>7.1640880494692386E-7</v>
      </c>
      <c r="Y381" s="55">
        <f t="shared" si="391"/>
        <v>2.6629139942312337E-6</v>
      </c>
      <c r="AB381" s="55">
        <f t="shared" si="392"/>
        <v>1.3760267278101329E-6</v>
      </c>
      <c r="AC381" s="55">
        <f t="shared" si="393"/>
        <v>4.3897555872967553E-6</v>
      </c>
      <c r="AD381" s="55">
        <f t="shared" si="394"/>
        <v>1.5625880883824113E-6</v>
      </c>
      <c r="AE381" s="55">
        <f t="shared" si="395"/>
        <v>2.7883412916523509E-6</v>
      </c>
      <c r="AF381" s="55">
        <f t="shared" si="396"/>
        <v>2.7436342314576681E-6</v>
      </c>
      <c r="AG381" s="55">
        <f t="shared" si="397"/>
        <v>2.0742038836122112E-5</v>
      </c>
      <c r="AH381" s="55">
        <f t="shared" si="398"/>
        <v>8.8604150972868603E-6</v>
      </c>
      <c r="AI381" s="55">
        <f t="shared" si="399"/>
        <v>8.4826687926909434E-7</v>
      </c>
      <c r="AJ381" s="55">
        <f t="shared" si="400"/>
        <v>9.3215179442473884E-7</v>
      </c>
      <c r="AK381" s="55">
        <f t="shared" si="401"/>
        <v>1.6320534058846334E-5</v>
      </c>
    </row>
    <row r="382" spans="3:37">
      <c r="C382" s="52">
        <f t="shared" si="368"/>
        <v>2.5</v>
      </c>
      <c r="D382" s="55">
        <f t="shared" si="372"/>
        <v>1.3034056356319083E-6</v>
      </c>
      <c r="E382" s="55">
        <f t="shared" si="373"/>
        <v>3.9352007298720861E-6</v>
      </c>
      <c r="F382" s="55">
        <f t="shared" si="374"/>
        <v>1.4290434416401927E-6</v>
      </c>
      <c r="G382" s="55">
        <f t="shared" si="375"/>
        <v>2.2429876090192245E-6</v>
      </c>
      <c r="H382" s="55">
        <f t="shared" si="376"/>
        <v>2.4093029406042644E-6</v>
      </c>
      <c r="I382" s="55">
        <f t="shared" si="377"/>
        <v>1.8422255046030605E-5</v>
      </c>
      <c r="J382" s="55">
        <f t="shared" si="378"/>
        <v>8.3437976633506608E-6</v>
      </c>
      <c r="K382" s="55">
        <f t="shared" si="379"/>
        <v>7.4421022758748241E-7</v>
      </c>
      <c r="L382" s="55">
        <f t="shared" si="380"/>
        <v>9.2258096428131748E-7</v>
      </c>
      <c r="M382" s="55">
        <f t="shared" si="381"/>
        <v>1.0584157894129406E-5</v>
      </c>
      <c r="P382" s="55">
        <f t="shared" si="382"/>
        <v>1.2067325929822134E-6</v>
      </c>
      <c r="Q382" s="55">
        <f t="shared" si="383"/>
        <v>2.9914662473225621E-6</v>
      </c>
      <c r="R382" s="55">
        <f t="shared" si="384"/>
        <v>1.2900933882286048E-6</v>
      </c>
      <c r="S382" s="55">
        <f t="shared" si="385"/>
        <v>1.6508388219965108E-6</v>
      </c>
      <c r="T382" s="55">
        <f t="shared" si="386"/>
        <v>1.9023151874615435E-6</v>
      </c>
      <c r="U382" s="55">
        <f t="shared" si="387"/>
        <v>1.3450396273603267E-5</v>
      </c>
      <c r="V382" s="55">
        <f t="shared" si="388"/>
        <v>6.855709060488902E-6</v>
      </c>
      <c r="W382" s="55">
        <f t="shared" si="389"/>
        <v>5.8668711022691141E-7</v>
      </c>
      <c r="X382" s="55">
        <f t="shared" si="390"/>
        <v>7.9015076566531769E-7</v>
      </c>
      <c r="Y382" s="55">
        <f t="shared" si="391"/>
        <v>2.9831420353111588E-6</v>
      </c>
      <c r="AB382" s="55">
        <f t="shared" si="392"/>
        <v>1.4000786782816047E-6</v>
      </c>
      <c r="AC382" s="55">
        <f t="shared" si="393"/>
        <v>4.8789352124216084E-6</v>
      </c>
      <c r="AD382" s="55">
        <f t="shared" si="394"/>
        <v>1.6751778280032027E-6</v>
      </c>
      <c r="AE382" s="55">
        <f t="shared" si="395"/>
        <v>3.030458328446707E-6</v>
      </c>
      <c r="AF382" s="55">
        <f t="shared" si="396"/>
        <v>2.9561552187769966E-6</v>
      </c>
      <c r="AG382" s="55">
        <f t="shared" si="397"/>
        <v>2.3394113818457951E-5</v>
      </c>
      <c r="AH382" s="55">
        <f t="shared" si="398"/>
        <v>9.8589190195718212E-6</v>
      </c>
      <c r="AI382" s="55">
        <f t="shared" si="399"/>
        <v>9.3793389317822354E-7</v>
      </c>
      <c r="AJ382" s="55">
        <f t="shared" si="400"/>
        <v>1.0370250310718191E-6</v>
      </c>
      <c r="AK382" s="55">
        <f t="shared" si="401"/>
        <v>1.8185173752947661E-5</v>
      </c>
    </row>
    <row r="383" spans="3:37">
      <c r="C383" s="52">
        <f t="shared" si="368"/>
        <v>2.75</v>
      </c>
      <c r="D383" s="55">
        <f t="shared" si="372"/>
        <v>1.3223802978783408E-6</v>
      </c>
      <c r="E383" s="55">
        <f t="shared" si="373"/>
        <v>4.298183585874984E-6</v>
      </c>
      <c r="F383" s="55">
        <f t="shared" si="374"/>
        <v>1.5221399231497159E-6</v>
      </c>
      <c r="G383" s="55">
        <f t="shared" si="375"/>
        <v>2.3730587265112663E-6</v>
      </c>
      <c r="H383" s="55">
        <f t="shared" si="376"/>
        <v>2.5821051374756688E-6</v>
      </c>
      <c r="I383" s="55">
        <f t="shared" si="377"/>
        <v>2.0515049826677312E-5</v>
      </c>
      <c r="J383" s="55">
        <f t="shared" si="378"/>
        <v>9.1894816918478771E-6</v>
      </c>
      <c r="K383" s="55">
        <f t="shared" si="379"/>
        <v>8.0529749287055966E-7</v>
      </c>
      <c r="L383" s="55">
        <f t="shared" si="380"/>
        <v>1.0129051981452578E-6</v>
      </c>
      <c r="M383" s="55">
        <f t="shared" si="381"/>
        <v>1.1613705493566426E-5</v>
      </c>
      <c r="P383" s="55">
        <f t="shared" si="382"/>
        <v>1.2233210503893636E-6</v>
      </c>
      <c r="Q383" s="55">
        <f t="shared" si="383"/>
        <v>3.2604623899320164E-6</v>
      </c>
      <c r="R383" s="55">
        <f t="shared" si="384"/>
        <v>1.3882336334584062E-6</v>
      </c>
      <c r="S383" s="55">
        <f t="shared" si="385"/>
        <v>1.7407132378304095E-6</v>
      </c>
      <c r="T383" s="55">
        <f t="shared" si="386"/>
        <v>2.045943525145555E-6</v>
      </c>
      <c r="U383" s="55">
        <f t="shared" si="387"/>
        <v>1.4969186057314182E-5</v>
      </c>
      <c r="V383" s="55">
        <f t="shared" si="388"/>
        <v>7.5719440989622955E-6</v>
      </c>
      <c r="W383" s="55">
        <f t="shared" si="389"/>
        <v>6.3214922680151425E-7</v>
      </c>
      <c r="X383" s="55">
        <f t="shared" si="390"/>
        <v>8.6262824200484584E-7</v>
      </c>
      <c r="Y383" s="55">
        <f t="shared" si="391"/>
        <v>3.2922779456669213E-6</v>
      </c>
      <c r="AB383" s="55">
        <f t="shared" si="392"/>
        <v>1.4214395453673193E-6</v>
      </c>
      <c r="AC383" s="55">
        <f t="shared" si="393"/>
        <v>5.3359047818179495E-6</v>
      </c>
      <c r="AD383" s="55">
        <f t="shared" si="394"/>
        <v>1.781978771075401E-6</v>
      </c>
      <c r="AE383" s="55">
        <f t="shared" si="395"/>
        <v>3.2548434838054208E-6</v>
      </c>
      <c r="AF383" s="55">
        <f t="shared" si="396"/>
        <v>3.1558972630606739E-6</v>
      </c>
      <c r="AG383" s="55">
        <f t="shared" si="397"/>
        <v>2.6060913596040461E-5</v>
      </c>
      <c r="AH383" s="55">
        <f t="shared" si="398"/>
        <v>1.0834052038092863E-5</v>
      </c>
      <c r="AI383" s="55">
        <f t="shared" si="399"/>
        <v>1.0246909966031163E-6</v>
      </c>
      <c r="AJ383" s="55">
        <f t="shared" si="400"/>
        <v>1.1402951007679124E-6</v>
      </c>
      <c r="AK383" s="55">
        <f t="shared" si="401"/>
        <v>1.9935133041465934E-5</v>
      </c>
    </row>
    <row r="384" spans="3:37">
      <c r="C384" s="52">
        <f t="shared" si="368"/>
        <v>3</v>
      </c>
      <c r="D384" s="55">
        <f t="shared" si="372"/>
        <v>1.3391261087779361E-6</v>
      </c>
      <c r="E384" s="55">
        <f t="shared" si="373"/>
        <v>4.632201797170456E-6</v>
      </c>
      <c r="F384" s="55">
        <f t="shared" si="374"/>
        <v>1.6094104161671199E-6</v>
      </c>
      <c r="G384" s="55">
        <f t="shared" si="375"/>
        <v>2.4901831847018734E-6</v>
      </c>
      <c r="H384" s="55">
        <f t="shared" si="376"/>
        <v>2.7472878416885448E-6</v>
      </c>
      <c r="I384" s="55">
        <f t="shared" si="377"/>
        <v>2.2624512430177289E-5</v>
      </c>
      <c r="J384" s="55">
        <f t="shared" si="378"/>
        <v>1.0016198724060594E-5</v>
      </c>
      <c r="K384" s="55">
        <f t="shared" si="379"/>
        <v>8.6399200690435846E-7</v>
      </c>
      <c r="L384" s="55">
        <f t="shared" si="380"/>
        <v>1.1017749187695003E-6</v>
      </c>
      <c r="M384" s="55">
        <f t="shared" si="381"/>
        <v>1.2574968648501607E-5</v>
      </c>
      <c r="P384" s="55">
        <f t="shared" si="382"/>
        <v>1.237943324987847E-6</v>
      </c>
      <c r="Q384" s="55">
        <f t="shared" si="383"/>
        <v>3.5064553903842865E-6</v>
      </c>
      <c r="R384" s="55">
        <f t="shared" si="384"/>
        <v>1.4799245535218611E-6</v>
      </c>
      <c r="S384" s="55">
        <f t="shared" si="385"/>
        <v>1.8223951792293078E-6</v>
      </c>
      <c r="T384" s="55">
        <f t="shared" si="386"/>
        <v>2.1856226404722698E-6</v>
      </c>
      <c r="U384" s="55">
        <f t="shared" si="387"/>
        <v>1.6507638462574015E-5</v>
      </c>
      <c r="V384" s="55">
        <f t="shared" si="388"/>
        <v>8.2755713832084676E-6</v>
      </c>
      <c r="W384" s="55">
        <f t="shared" si="389"/>
        <v>6.759324638757051E-7</v>
      </c>
      <c r="X384" s="55">
        <f t="shared" si="390"/>
        <v>9.3389522293355747E-7</v>
      </c>
      <c r="Y384" s="55">
        <f t="shared" si="391"/>
        <v>3.5893070342931318E-6</v>
      </c>
      <c r="AB384" s="55">
        <f t="shared" si="392"/>
        <v>1.4403088925680265E-6</v>
      </c>
      <c r="AC384" s="55">
        <f t="shared" si="393"/>
        <v>5.7579482039566229E-6</v>
      </c>
      <c r="AD384" s="55">
        <f t="shared" si="394"/>
        <v>1.8834541448472313E-6</v>
      </c>
      <c r="AE384" s="55">
        <f t="shared" si="395"/>
        <v>3.4609772159080905E-6</v>
      </c>
      <c r="AF384" s="55">
        <f t="shared" si="396"/>
        <v>3.3438326477074364E-6</v>
      </c>
      <c r="AG384" s="55">
        <f t="shared" si="397"/>
        <v>2.8741386397780584E-5</v>
      </c>
      <c r="AH384" s="55">
        <f t="shared" si="398"/>
        <v>1.1783858818272127E-5</v>
      </c>
      <c r="AI384" s="55">
        <f t="shared" si="399"/>
        <v>1.1082638700867492E-6</v>
      </c>
      <c r="AJ384" s="55">
        <f t="shared" si="400"/>
        <v>1.241800660764275E-6</v>
      </c>
      <c r="AK384" s="55">
        <f t="shared" si="401"/>
        <v>2.1560630262710081E-5</v>
      </c>
    </row>
    <row r="385" spans="3:37">
      <c r="C385" s="52">
        <f t="shared" si="368"/>
        <v>3.25</v>
      </c>
      <c r="D385" s="55">
        <f t="shared" si="372"/>
        <v>1.3538179543990073E-6</v>
      </c>
      <c r="E385" s="55">
        <f t="shared" si="373"/>
        <v>4.9356254406802155E-6</v>
      </c>
      <c r="F385" s="55">
        <f t="shared" si="374"/>
        <v>1.6913141814372415E-6</v>
      </c>
      <c r="G385" s="55">
        <f t="shared" si="375"/>
        <v>2.595356880460387E-6</v>
      </c>
      <c r="H385" s="55">
        <f t="shared" si="376"/>
        <v>2.9054809363337105E-6</v>
      </c>
      <c r="I385" s="55">
        <f t="shared" si="377"/>
        <v>2.4749360716311055E-5</v>
      </c>
      <c r="J385" s="55">
        <f t="shared" si="378"/>
        <v>1.0822902785929005E-5</v>
      </c>
      <c r="K385" s="55">
        <f t="shared" si="379"/>
        <v>9.2039948498753628E-7</v>
      </c>
      <c r="L385" s="55">
        <f t="shared" si="380"/>
        <v>1.1890861281305283E-6</v>
      </c>
      <c r="M385" s="55">
        <f t="shared" si="381"/>
        <v>1.3464013048669802E-5</v>
      </c>
      <c r="P385" s="55">
        <f t="shared" si="382"/>
        <v>1.250753879439391E-6</v>
      </c>
      <c r="Q385" s="55">
        <f t="shared" si="383"/>
        <v>3.7281376457373837E-6</v>
      </c>
      <c r="R385" s="55">
        <f t="shared" si="384"/>
        <v>1.5650998024342189E-6</v>
      </c>
      <c r="S385" s="55">
        <f t="shared" si="385"/>
        <v>1.8965148365343596E-6</v>
      </c>
      <c r="T385" s="55">
        <f t="shared" si="386"/>
        <v>2.3216940656254192E-6</v>
      </c>
      <c r="U385" s="55">
        <f t="shared" si="387"/>
        <v>1.8064240980032846E-5</v>
      </c>
      <c r="V385" s="55">
        <f t="shared" si="388"/>
        <v>8.9658956326634159E-6</v>
      </c>
      <c r="W385" s="55">
        <f t="shared" si="389"/>
        <v>7.1816596602643882E-7</v>
      </c>
      <c r="X385" s="55">
        <f t="shared" si="390"/>
        <v>1.004009970332139E-6</v>
      </c>
      <c r="Y385" s="55">
        <f t="shared" si="391"/>
        <v>3.8734548014496094E-6</v>
      </c>
      <c r="AB385" s="55">
        <f t="shared" si="392"/>
        <v>1.456882029358625E-6</v>
      </c>
      <c r="AC385" s="55">
        <f t="shared" si="393"/>
        <v>6.1431132356230448E-6</v>
      </c>
      <c r="AD385" s="55">
        <f t="shared" si="394"/>
        <v>1.9800383606389232E-6</v>
      </c>
      <c r="AE385" s="55">
        <f t="shared" si="395"/>
        <v>3.6486152724784017E-6</v>
      </c>
      <c r="AF385" s="55">
        <f t="shared" si="396"/>
        <v>3.5208991861347793E-6</v>
      </c>
      <c r="AG385" s="55">
        <f t="shared" si="397"/>
        <v>3.1434480452589278E-5</v>
      </c>
      <c r="AH385" s="55">
        <f t="shared" si="398"/>
        <v>1.2706942692554002E-5</v>
      </c>
      <c r="AI385" s="55">
        <f t="shared" si="399"/>
        <v>1.1884388658717186E-6</v>
      </c>
      <c r="AJ385" s="55">
        <f t="shared" si="400"/>
        <v>1.3414108536141737E-6</v>
      </c>
      <c r="AK385" s="55">
        <f t="shared" si="401"/>
        <v>2.3054571295889989E-5</v>
      </c>
    </row>
    <row r="386" spans="3:37">
      <c r="C386" s="52">
        <f t="shared" si="368"/>
        <v>3.5</v>
      </c>
      <c r="D386" s="55">
        <f t="shared" si="372"/>
        <v>1.3666267207315482E-6</v>
      </c>
      <c r="E386" s="55">
        <f t="shared" si="373"/>
        <v>5.2074553184694287E-6</v>
      </c>
      <c r="F386" s="55">
        <f t="shared" si="374"/>
        <v>1.7682975482549985E-6</v>
      </c>
      <c r="G386" s="55">
        <f t="shared" si="375"/>
        <v>2.689575710656148E-6</v>
      </c>
      <c r="H386" s="55">
        <f t="shared" si="376"/>
        <v>3.057263350395526E-6</v>
      </c>
      <c r="I386" s="55">
        <f t="shared" si="377"/>
        <v>2.6888312544859121E-5</v>
      </c>
      <c r="J386" s="55">
        <f t="shared" si="378"/>
        <v>1.1608966293017227E-5</v>
      </c>
      <c r="K386" s="55">
        <f t="shared" si="379"/>
        <v>9.7463122421019136E-7</v>
      </c>
      <c r="L386" s="55">
        <f t="shared" si="380"/>
        <v>1.2747609309739896E-6</v>
      </c>
      <c r="M386" s="55">
        <f t="shared" si="381"/>
        <v>1.4278368249888944E-5</v>
      </c>
      <c r="P386" s="55">
        <f t="shared" si="382"/>
        <v>1.2619034302749358E-6</v>
      </c>
      <c r="Q386" s="55">
        <f t="shared" si="383"/>
        <v>3.9246991550216522E-6</v>
      </c>
      <c r="R386" s="55">
        <f t="shared" si="384"/>
        <v>1.6437869762617116E-6</v>
      </c>
      <c r="S386" s="55">
        <f t="shared" si="385"/>
        <v>1.9637024000867186E-6</v>
      </c>
      <c r="T386" s="55">
        <f t="shared" si="386"/>
        <v>2.4544553898605662E-6</v>
      </c>
      <c r="U386" s="55">
        <f t="shared" si="387"/>
        <v>1.9637481100340764E-5</v>
      </c>
      <c r="V386" s="55">
        <f t="shared" si="388"/>
        <v>9.642499678988741E-6</v>
      </c>
      <c r="W386" s="55">
        <f t="shared" si="389"/>
        <v>7.5897887783067016E-7</v>
      </c>
      <c r="X386" s="55">
        <f t="shared" si="390"/>
        <v>1.0730350189939143E-6</v>
      </c>
      <c r="Y386" s="55">
        <f t="shared" si="391"/>
        <v>4.1441869386613819E-6</v>
      </c>
      <c r="AB386" s="55">
        <f t="shared" si="392"/>
        <v>1.4713500111881616E-6</v>
      </c>
      <c r="AC386" s="55">
        <f t="shared" si="393"/>
        <v>6.4902114819172034E-6</v>
      </c>
      <c r="AD386" s="55">
        <f t="shared" si="394"/>
        <v>2.0721370138427109E-6</v>
      </c>
      <c r="AE386" s="55">
        <f t="shared" si="395"/>
        <v>3.817788690784125E-6</v>
      </c>
      <c r="AF386" s="55">
        <f t="shared" si="396"/>
        <v>3.6880002217789577E-6</v>
      </c>
      <c r="AG386" s="55">
        <f t="shared" si="397"/>
        <v>3.4139143989377502E-5</v>
      </c>
      <c r="AH386" s="55">
        <f t="shared" si="398"/>
        <v>1.3602465660405119E-5</v>
      </c>
      <c r="AI386" s="55">
        <f t="shared" si="399"/>
        <v>1.265063007900242E-6</v>
      </c>
      <c r="AJ386" s="55">
        <f t="shared" si="400"/>
        <v>1.4390253071728838E-6</v>
      </c>
      <c r="AK386" s="55">
        <f t="shared" si="401"/>
        <v>2.4412549561116499E-5</v>
      </c>
    </row>
    <row r="387" spans="3:37">
      <c r="C387" s="52">
        <f t="shared" si="368"/>
        <v>3.75</v>
      </c>
      <c r="D387" s="55">
        <f t="shared" si="372"/>
        <v>1.3777192936872329E-6</v>
      </c>
      <c r="E387" s="55">
        <f t="shared" si="373"/>
        <v>5.4473229577467143E-6</v>
      </c>
      <c r="F387" s="55">
        <f t="shared" si="374"/>
        <v>1.8407939144653908E-6</v>
      </c>
      <c r="G387" s="55">
        <f t="shared" si="375"/>
        <v>2.7738355721584971E-6</v>
      </c>
      <c r="H387" s="55">
        <f t="shared" si="376"/>
        <v>3.2031630587518952E-6</v>
      </c>
      <c r="I387" s="55">
        <f t="shared" si="377"/>
        <v>2.9040085775602007E-5</v>
      </c>
      <c r="J387" s="55">
        <f t="shared" si="378"/>
        <v>1.2374180050513295E-5</v>
      </c>
      <c r="K387" s="55">
        <f t="shared" si="379"/>
        <v>1.0268041034538629E-6</v>
      </c>
      <c r="L387" s="55">
        <f t="shared" si="380"/>
        <v>1.3587475348146969E-6</v>
      </c>
      <c r="M387" s="55">
        <f t="shared" si="381"/>
        <v>1.5017027674060048E-5</v>
      </c>
      <c r="P387" s="55">
        <f t="shared" si="382"/>
        <v>1.2715389478946347E-6</v>
      </c>
      <c r="Q387" s="55">
        <f t="shared" si="383"/>
        <v>4.095827519239769E-6</v>
      </c>
      <c r="R387" s="55">
        <f t="shared" si="384"/>
        <v>1.716107613121553E-6</v>
      </c>
      <c r="S387" s="55">
        <f t="shared" si="385"/>
        <v>2.0245880602275388E-6</v>
      </c>
      <c r="T387" s="55">
        <f t="shared" si="386"/>
        <v>2.5841602595051066E-6</v>
      </c>
      <c r="U387" s="55">
        <f t="shared" si="387"/>
        <v>2.1225846314147846E-5</v>
      </c>
      <c r="V387" s="55">
        <f t="shared" si="388"/>
        <v>1.0305244466071644E-5</v>
      </c>
      <c r="W387" s="55">
        <f t="shared" si="389"/>
        <v>7.9850034386535378E-7</v>
      </c>
      <c r="X387" s="55">
        <f t="shared" si="390"/>
        <v>1.1410371766248447E-6</v>
      </c>
      <c r="Y387" s="55">
        <f t="shared" si="391"/>
        <v>4.401209328718684E-6</v>
      </c>
      <c r="AB387" s="55">
        <f t="shared" si="392"/>
        <v>1.4838996394798325E-6</v>
      </c>
      <c r="AC387" s="55">
        <f t="shared" si="393"/>
        <v>6.7988183962536578E-6</v>
      </c>
      <c r="AD387" s="55">
        <f t="shared" si="394"/>
        <v>2.1601268839228327E-6</v>
      </c>
      <c r="AE387" s="55">
        <f t="shared" si="395"/>
        <v>3.9688037976371214E-6</v>
      </c>
      <c r="AF387" s="55">
        <f t="shared" si="396"/>
        <v>3.846004628094985E-6</v>
      </c>
      <c r="AG387" s="55">
        <f t="shared" si="397"/>
        <v>3.6854325237056203E-5</v>
      </c>
      <c r="AH387" s="55">
        <f t="shared" si="398"/>
        <v>1.4470148388314357E-5</v>
      </c>
      <c r="AI387" s="55">
        <f t="shared" si="399"/>
        <v>1.338043991814157E-6</v>
      </c>
      <c r="AJ387" s="55">
        <f t="shared" si="400"/>
        <v>1.5345741345976902E-6</v>
      </c>
      <c r="AK387" s="55">
        <f t="shared" si="401"/>
        <v>2.5632846019401404E-5</v>
      </c>
    </row>
    <row r="388" spans="3:37">
      <c r="C388" s="52">
        <f t="shared" si="368"/>
        <v>4</v>
      </c>
      <c r="D388" s="55">
        <f t="shared" si="372"/>
        <v>1.3872585590994171E-6</v>
      </c>
      <c r="E388" s="55">
        <f t="shared" si="373"/>
        <v>5.6554906108641421E-6</v>
      </c>
      <c r="F388" s="55">
        <f t="shared" si="374"/>
        <v>1.9092237464634992E-6</v>
      </c>
      <c r="G388" s="55">
        <f t="shared" si="375"/>
        <v>2.8491323618367762E-6</v>
      </c>
      <c r="H388" s="55">
        <f t="shared" si="376"/>
        <v>3.343657082174262E-6</v>
      </c>
      <c r="I388" s="55">
        <f t="shared" si="377"/>
        <v>3.1203398268320239E-5</v>
      </c>
      <c r="J388" s="55">
        <f t="shared" si="378"/>
        <v>1.3118753253229175E-5</v>
      </c>
      <c r="K388" s="55">
        <f t="shared" si="379"/>
        <v>1.0770405833915312E-6</v>
      </c>
      <c r="L388" s="55">
        <f t="shared" si="380"/>
        <v>1.4410202499366269E-6</v>
      </c>
      <c r="M388" s="55">
        <f t="shared" si="381"/>
        <v>1.5680448609167215E-5</v>
      </c>
      <c r="P388" s="55">
        <f t="shared" si="382"/>
        <v>1.2798036565678534E-6</v>
      </c>
      <c r="Q388" s="55">
        <f t="shared" si="383"/>
        <v>4.2417079413667427E-6</v>
      </c>
      <c r="R388" s="55">
        <f t="shared" si="384"/>
        <v>1.7822771931819389E-6</v>
      </c>
      <c r="S388" s="55">
        <f t="shared" si="385"/>
        <v>2.0798020072979741E-6</v>
      </c>
      <c r="T388" s="55">
        <f t="shared" si="386"/>
        <v>2.7110183779582679E-6</v>
      </c>
      <c r="U388" s="55">
        <f t="shared" si="387"/>
        <v>2.2827824112104174E-5</v>
      </c>
      <c r="V388" s="55">
        <f t="shared" si="388"/>
        <v>1.0954269050024924E-5</v>
      </c>
      <c r="W388" s="55">
        <f t="shared" si="389"/>
        <v>8.3685950870744452E-7</v>
      </c>
      <c r="X388" s="55">
        <f t="shared" si="390"/>
        <v>1.2080875238435289E-6</v>
      </c>
      <c r="Y388" s="55">
        <f t="shared" si="391"/>
        <v>4.6444680456769574E-6</v>
      </c>
      <c r="AB388" s="55">
        <f t="shared" si="392"/>
        <v>1.4947134616309818E-6</v>
      </c>
      <c r="AC388" s="55">
        <f t="shared" si="393"/>
        <v>7.0692732803615398E-6</v>
      </c>
      <c r="AD388" s="55">
        <f t="shared" si="394"/>
        <v>2.2443559344155316E-6</v>
      </c>
      <c r="AE388" s="55">
        <f t="shared" si="395"/>
        <v>4.102242209393338E-6</v>
      </c>
      <c r="AF388" s="55">
        <f t="shared" si="396"/>
        <v>3.995746808556632E-6</v>
      </c>
      <c r="AG388" s="55">
        <f t="shared" si="397"/>
        <v>3.9578972424536334E-5</v>
      </c>
      <c r="AH388" s="55">
        <f t="shared" si="398"/>
        <v>1.5310270209792835E-5</v>
      </c>
      <c r="AI388" s="55">
        <f t="shared" si="399"/>
        <v>1.4073501849549221E-6</v>
      </c>
      <c r="AJ388" s="55">
        <f t="shared" si="400"/>
        <v>1.6280179343478872E-6</v>
      </c>
      <c r="AK388" s="55">
        <f t="shared" si="401"/>
        <v>2.6716429172657461E-5</v>
      </c>
    </row>
    <row r="389" spans="3:37">
      <c r="C389" s="52">
        <f t="shared" si="368"/>
        <v>4.25</v>
      </c>
      <c r="D389" s="55">
        <f t="shared" si="372"/>
        <v>1.3954034027231362E-6</v>
      </c>
      <c r="E389" s="55">
        <f t="shared" si="373"/>
        <v>5.8328512553172346E-6</v>
      </c>
      <c r="F389" s="55">
        <f t="shared" si="374"/>
        <v>1.9739945791944864E-6</v>
      </c>
      <c r="G389" s="55">
        <f t="shared" si="375"/>
        <v>2.9164619765603263E-6</v>
      </c>
      <c r="H389" s="55">
        <f t="shared" si="376"/>
        <v>3.4791714873276134E-6</v>
      </c>
      <c r="I389" s="55">
        <f t="shared" si="377"/>
        <v>3.3376967882794332E-5</v>
      </c>
      <c r="J389" s="55">
        <f t="shared" si="378"/>
        <v>1.3843313485600749E-5</v>
      </c>
      <c r="K389" s="55">
        <f t="shared" si="379"/>
        <v>1.125468706487617E-6</v>
      </c>
      <c r="L389" s="55">
        <f t="shared" si="380"/>
        <v>1.5215794893929216E-6</v>
      </c>
      <c r="M389" s="55">
        <f t="shared" si="381"/>
        <v>1.6270552209277625E-5</v>
      </c>
      <c r="P389" s="55">
        <f t="shared" si="382"/>
        <v>1.2868370344331707E-6</v>
      </c>
      <c r="Q389" s="55">
        <f t="shared" si="383"/>
        <v>4.3630232263499167E-6</v>
      </c>
      <c r="R389" s="55">
        <f t="shared" si="384"/>
        <v>1.842605138662047E-6</v>
      </c>
      <c r="S389" s="55">
        <f t="shared" si="385"/>
        <v>2.1299744316391783E-6</v>
      </c>
      <c r="T389" s="55">
        <f t="shared" si="386"/>
        <v>2.8351955056911108E-6</v>
      </c>
      <c r="U389" s="55">
        <f t="shared" si="387"/>
        <v>2.4441901984859841E-5</v>
      </c>
      <c r="V389" s="55">
        <f t="shared" si="388"/>
        <v>1.158999059918698E-5</v>
      </c>
      <c r="W389" s="55">
        <f t="shared" si="389"/>
        <v>8.7418551693389724E-7</v>
      </c>
      <c r="X389" s="55">
        <f t="shared" si="390"/>
        <v>1.274261414181203E-6</v>
      </c>
      <c r="Y389" s="55">
        <f t="shared" si="391"/>
        <v>4.874149354856854E-6</v>
      </c>
      <c r="AB389" s="55">
        <f t="shared" si="392"/>
        <v>1.503969771013103E-6</v>
      </c>
      <c r="AC389" s="55">
        <f t="shared" si="393"/>
        <v>7.3026792842845516E-6</v>
      </c>
      <c r="AD389" s="55">
        <f t="shared" si="394"/>
        <v>2.3251433129290549E-6</v>
      </c>
      <c r="AE389" s="55">
        <f t="shared" si="395"/>
        <v>4.2189608319528084E-6</v>
      </c>
      <c r="AF389" s="55">
        <f t="shared" si="396"/>
        <v>4.1380266966564288E-6</v>
      </c>
      <c r="AG389" s="55">
        <f t="shared" si="397"/>
        <v>4.2312033780728842E-5</v>
      </c>
      <c r="AH389" s="55">
        <f t="shared" si="398"/>
        <v>1.6123669125373925E-5</v>
      </c>
      <c r="AI389" s="55">
        <f t="shared" si="399"/>
        <v>1.4730106263636159E-6</v>
      </c>
      <c r="AJ389" s="55">
        <f t="shared" si="400"/>
        <v>1.7193477901847783E-6</v>
      </c>
      <c r="AK389" s="55">
        <f t="shared" si="401"/>
        <v>2.766695506369838E-5</v>
      </c>
    </row>
    <row r="390" spans="3:37">
      <c r="C390" s="52">
        <f t="shared" si="368"/>
        <v>4.5</v>
      </c>
      <c r="D390" s="55">
        <f t="shared" si="372"/>
        <v>1.4023087102351073E-6</v>
      </c>
      <c r="E390" s="55">
        <f t="shared" si="373"/>
        <v>5.9809285937449676E-6</v>
      </c>
      <c r="F390" s="55">
        <f t="shared" si="374"/>
        <v>2.0355010161535964E-6</v>
      </c>
      <c r="G390" s="55">
        <f t="shared" si="375"/>
        <v>2.9768203131984881E-6</v>
      </c>
      <c r="H390" s="55">
        <f t="shared" si="376"/>
        <v>3.6100813867704781E-6</v>
      </c>
      <c r="I390" s="55">
        <f t="shared" si="377"/>
        <v>3.5559512478804798E-5</v>
      </c>
      <c r="J390" s="55">
        <f t="shared" si="378"/>
        <v>1.4548906721687821E-5</v>
      </c>
      <c r="K390" s="55">
        <f t="shared" si="379"/>
        <v>1.1722220969979826E-6</v>
      </c>
      <c r="L390" s="55">
        <f t="shared" si="380"/>
        <v>1.6004517690058869E-6</v>
      </c>
      <c r="M390" s="55">
        <f t="shared" si="381"/>
        <v>1.6790723494541539E-5</v>
      </c>
      <c r="P390" s="55">
        <f t="shared" si="382"/>
        <v>1.2927748134983782E-6</v>
      </c>
      <c r="Q390" s="55">
        <f t="shared" si="383"/>
        <v>4.4609537811089658E-6</v>
      </c>
      <c r="R390" s="55">
        <f t="shared" si="384"/>
        <v>1.8974948138320373E-6</v>
      </c>
      <c r="S390" s="55">
        <f t="shared" si="385"/>
        <v>2.1757355235923051E-6</v>
      </c>
      <c r="T390" s="55">
        <f t="shared" si="386"/>
        <v>2.956813460246528E-6</v>
      </c>
      <c r="U390" s="55">
        <f t="shared" si="387"/>
        <v>2.6066567423064926E-5</v>
      </c>
      <c r="V390" s="55">
        <f t="shared" si="388"/>
        <v>1.2213104394121816E-5</v>
      </c>
      <c r="W390" s="55">
        <f t="shared" si="389"/>
        <v>9.106075131216666E-7</v>
      </c>
      <c r="X390" s="55">
        <f t="shared" si="390"/>
        <v>1.3396384740817402E-6</v>
      </c>
      <c r="Y390" s="55">
        <f t="shared" si="391"/>
        <v>5.0906797128442321E-6</v>
      </c>
      <c r="AB390" s="55">
        <f t="shared" si="392"/>
        <v>1.5118426069718376E-6</v>
      </c>
      <c r="AC390" s="55">
        <f t="shared" si="393"/>
        <v>7.5009034063809686E-6</v>
      </c>
      <c r="AD390" s="55">
        <f t="shared" si="394"/>
        <v>2.4027793511436549E-6</v>
      </c>
      <c r="AE390" s="55">
        <f t="shared" si="395"/>
        <v>4.3200918607596556E-6</v>
      </c>
      <c r="AF390" s="55">
        <f t="shared" si="396"/>
        <v>4.2736097559056637E-6</v>
      </c>
      <c r="AG390" s="55">
        <f t="shared" si="397"/>
        <v>4.5052457534544683E-5</v>
      </c>
      <c r="AH390" s="55">
        <f t="shared" si="398"/>
        <v>1.6911741802613237E-5</v>
      </c>
      <c r="AI390" s="55">
        <f t="shared" si="399"/>
        <v>1.5351150267809377E-6</v>
      </c>
      <c r="AJ390" s="55">
        <f t="shared" si="400"/>
        <v>1.8085852711716766E-6</v>
      </c>
      <c r="AK390" s="55">
        <f t="shared" si="401"/>
        <v>2.8490767276238835E-5</v>
      </c>
    </row>
    <row r="391" spans="3:37">
      <c r="C391" s="52">
        <f t="shared" si="368"/>
        <v>4.75</v>
      </c>
      <c r="D391" s="55">
        <f t="shared" si="372"/>
        <v>1.4081253672337274E-6</v>
      </c>
      <c r="E391" s="55">
        <f t="shared" si="373"/>
        <v>6.1018770539297691E-6</v>
      </c>
      <c r="F391" s="55">
        <f t="shared" si="374"/>
        <v>2.0941247293861549E-6</v>
      </c>
      <c r="G391" s="55">
        <f t="shared" si="375"/>
        <v>3.0312032686206031E-6</v>
      </c>
      <c r="H391" s="55">
        <f t="shared" si="376"/>
        <v>3.736710938954927E-6</v>
      </c>
      <c r="I391" s="55">
        <f t="shared" si="377"/>
        <v>3.774974991613215E-5</v>
      </c>
      <c r="J391" s="55">
        <f t="shared" si="378"/>
        <v>1.5236997325174126E-5</v>
      </c>
      <c r="K391" s="55">
        <f t="shared" si="379"/>
        <v>1.2174399609699305E-6</v>
      </c>
      <c r="L391" s="55">
        <f t="shared" si="380"/>
        <v>1.6776897073669936E-6</v>
      </c>
      <c r="M391" s="55">
        <f t="shared" si="381"/>
        <v>1.7245811351192308E-5</v>
      </c>
      <c r="P391" s="55">
        <f t="shared" si="382"/>
        <v>1.2977489796404803E-6</v>
      </c>
      <c r="Q391" s="55">
        <f t="shared" si="383"/>
        <v>4.5371776145358981E-6</v>
      </c>
      <c r="R391" s="55">
        <f t="shared" si="384"/>
        <v>1.9474435250130515E-6</v>
      </c>
      <c r="S391" s="55">
        <f t="shared" si="385"/>
        <v>2.217715473498509E-6</v>
      </c>
      <c r="T391" s="55">
        <f t="shared" si="386"/>
        <v>3.0759501162392442E-6</v>
      </c>
      <c r="U391" s="55">
        <f t="shared" si="387"/>
        <v>2.7700307917369505E-5</v>
      </c>
      <c r="V391" s="55">
        <f t="shared" si="388"/>
        <v>1.2824583827619031E-5</v>
      </c>
      <c r="W391" s="55">
        <f t="shared" si="389"/>
        <v>9.4625464184770734E-7</v>
      </c>
      <c r="X391" s="55">
        <f t="shared" si="390"/>
        <v>1.4043026029016517E-6</v>
      </c>
      <c r="Y391" s="55">
        <f t="shared" si="391"/>
        <v>5.2947257674901588E-6</v>
      </c>
      <c r="AB391" s="55">
        <f t="shared" si="392"/>
        <v>1.518501754826976E-6</v>
      </c>
      <c r="AC391" s="55">
        <f t="shared" si="393"/>
        <v>7.6665764933236383E-6</v>
      </c>
      <c r="AD391" s="55">
        <f t="shared" si="394"/>
        <v>2.4775255648115876E-6</v>
      </c>
      <c r="AE391" s="55">
        <f t="shared" si="395"/>
        <v>4.4070427808020895E-6</v>
      </c>
      <c r="AF391" s="55">
        <f t="shared" si="396"/>
        <v>4.4032269798343844E-6</v>
      </c>
      <c r="AG391" s="55">
        <f t="shared" si="397"/>
        <v>4.7799191914894811E-5</v>
      </c>
      <c r="AH391" s="55">
        <f t="shared" si="398"/>
        <v>1.7676443576088629E-5</v>
      </c>
      <c r="AI391" s="55">
        <f t="shared" si="399"/>
        <v>1.5938137686472071E-6</v>
      </c>
      <c r="AJ391" s="55">
        <f t="shared" si="400"/>
        <v>1.8957824316739045E-6</v>
      </c>
      <c r="AK391" s="55">
        <f t="shared" si="401"/>
        <v>2.9196896934894449E-5</v>
      </c>
    </row>
    <row r="392" spans="3:37">
      <c r="C392" s="52">
        <f t="shared" si="368"/>
        <v>5</v>
      </c>
      <c r="D392" s="55">
        <f t="shared" si="372"/>
        <v>1.4130002592390749E-6</v>
      </c>
      <c r="E392" s="55">
        <f t="shared" si="373"/>
        <v>6.1984817887975176E-6</v>
      </c>
      <c r="F392" s="55">
        <f t="shared" si="374"/>
        <v>2.1502344594875686E-6</v>
      </c>
      <c r="G392" s="55">
        <f t="shared" si="375"/>
        <v>3.0806067396960127E-6</v>
      </c>
      <c r="H392" s="55">
        <f t="shared" si="376"/>
        <v>3.8593333482265719E-6</v>
      </c>
      <c r="I392" s="55">
        <f t="shared" si="377"/>
        <v>3.9946398054556913E-5</v>
      </c>
      <c r="J392" s="55">
        <f t="shared" si="378"/>
        <v>1.5909468049367313E-5</v>
      </c>
      <c r="K392" s="55">
        <f t="shared" si="379"/>
        <v>1.2612670862422046E-6</v>
      </c>
      <c r="L392" s="55">
        <f t="shared" si="380"/>
        <v>1.7533720258368771E-6</v>
      </c>
      <c r="M392" s="55">
        <f t="shared" si="381"/>
        <v>1.7642128531546363E-5</v>
      </c>
      <c r="P392" s="55">
        <f t="shared" si="382"/>
        <v>1.3018877726056941E-6</v>
      </c>
      <c r="Q392" s="55">
        <f t="shared" si="383"/>
        <v>4.5938703374950548E-6</v>
      </c>
      <c r="R392" s="55">
        <f t="shared" si="384"/>
        <v>1.9930425205772135E-6</v>
      </c>
      <c r="S392" s="55">
        <f t="shared" si="385"/>
        <v>2.2565444716989436E-6</v>
      </c>
      <c r="T392" s="55">
        <f t="shared" si="386"/>
        <v>3.1926394053558168E-6</v>
      </c>
      <c r="U392" s="55">
        <f t="shared" si="387"/>
        <v>2.9341610958423673E-5</v>
      </c>
      <c r="V392" s="55">
        <f t="shared" si="388"/>
        <v>1.3425680404693829E-5</v>
      </c>
      <c r="W392" s="55">
        <f t="shared" si="389"/>
        <v>9.8125604768897421E-7</v>
      </c>
      <c r="X392" s="55">
        <f t="shared" si="390"/>
        <v>1.4683419729100856E-6</v>
      </c>
      <c r="Y392" s="55">
        <f t="shared" si="391"/>
        <v>5.4871943579109072E-6</v>
      </c>
      <c r="AB392" s="55">
        <f t="shared" si="392"/>
        <v>1.5241127458724572E-6</v>
      </c>
      <c r="AC392" s="55">
        <f t="shared" si="393"/>
        <v>7.8030932400999786E-6</v>
      </c>
      <c r="AD392" s="55">
        <f t="shared" si="394"/>
        <v>2.5496146537571134E-6</v>
      </c>
      <c r="AE392" s="55">
        <f t="shared" si="395"/>
        <v>4.4814963666124065E-6</v>
      </c>
      <c r="AF392" s="55">
        <f t="shared" si="396"/>
        <v>4.5275748919913972E-6</v>
      </c>
      <c r="AG392" s="55">
        <f t="shared" si="397"/>
        <v>5.0551185150690174E-5</v>
      </c>
      <c r="AH392" s="55">
        <f t="shared" si="398"/>
        <v>1.8420288447400205E-5</v>
      </c>
      <c r="AI392" s="55">
        <f t="shared" si="399"/>
        <v>1.6493179061023645E-6</v>
      </c>
      <c r="AJ392" s="55">
        <f t="shared" si="400"/>
        <v>1.9810218113587936E-6</v>
      </c>
      <c r="AK392" s="55">
        <f t="shared" si="401"/>
        <v>2.9797062705181806E-5</v>
      </c>
    </row>
    <row r="393" spans="3:37">
      <c r="C393" s="52">
        <f t="shared" si="368"/>
        <v>5.25</v>
      </c>
      <c r="D393" s="55">
        <f t="shared" si="372"/>
        <v>1.4170762716929085E-6</v>
      </c>
      <c r="E393" s="55">
        <f t="shared" si="373"/>
        <v>6.2741586764175453E-6</v>
      </c>
      <c r="F393" s="55">
        <f t="shared" si="374"/>
        <v>2.2041860156033261E-6</v>
      </c>
      <c r="G393" s="55">
        <f t="shared" si="375"/>
        <v>3.1260266232940576E-6</v>
      </c>
      <c r="H393" s="55">
        <f t="shared" si="376"/>
        <v>3.9781708648245684E-6</v>
      </c>
      <c r="I393" s="55">
        <f t="shared" si="377"/>
        <v>4.2148174753859614E-5</v>
      </c>
      <c r="J393" s="55">
        <f t="shared" si="378"/>
        <v>1.6568620037198957E-5</v>
      </c>
      <c r="K393" s="55">
        <f t="shared" si="379"/>
        <v>1.303853842444989E-6</v>
      </c>
      <c r="L393" s="55">
        <f t="shared" si="380"/>
        <v>1.8276035485453374E-6</v>
      </c>
      <c r="M393" s="55">
        <f t="shared" si="381"/>
        <v>1.7987451654003211E-5</v>
      </c>
      <c r="P393" s="55">
        <f t="shared" si="382"/>
        <v>1.3053156860094495E-6</v>
      </c>
      <c r="Q393" s="55">
        <f t="shared" si="383"/>
        <v>4.6337051628231086E-6</v>
      </c>
      <c r="R393" s="55">
        <f t="shared" si="384"/>
        <v>2.0349769909476289E-6</v>
      </c>
      <c r="S393" s="55">
        <f t="shared" si="385"/>
        <v>2.2928527085347625E-6</v>
      </c>
      <c r="T393" s="55">
        <f t="shared" si="386"/>
        <v>3.3068713163546355E-6</v>
      </c>
      <c r="U393" s="55">
        <f t="shared" si="387"/>
        <v>3.098896403687751E-5</v>
      </c>
      <c r="V393" s="55">
        <f t="shared" si="388"/>
        <v>1.4017923742587013E-5</v>
      </c>
      <c r="W393" s="55">
        <f t="shared" si="389"/>
        <v>1.015740875222422E-6</v>
      </c>
      <c r="X393" s="55">
        <f t="shared" si="390"/>
        <v>1.5318490292888276E-6</v>
      </c>
      <c r="Y393" s="55">
        <f t="shared" si="391"/>
        <v>5.6692325144879594E-6</v>
      </c>
      <c r="AB393" s="55">
        <f t="shared" si="392"/>
        <v>1.528836857376369E-6</v>
      </c>
      <c r="AC393" s="55">
        <f t="shared" si="393"/>
        <v>7.9146121900119804E-6</v>
      </c>
      <c r="AD393" s="55">
        <f t="shared" si="394"/>
        <v>2.6192505018764978E-6</v>
      </c>
      <c r="AE393" s="55">
        <f t="shared" si="395"/>
        <v>4.5454106822669917E-6</v>
      </c>
      <c r="AF393" s="55">
        <f t="shared" si="396"/>
        <v>4.6473155459442659E-6</v>
      </c>
      <c r="AG393" s="55">
        <f t="shared" si="397"/>
        <v>5.3307385470841732E-5</v>
      </c>
      <c r="AH393" s="55">
        <f t="shared" si="398"/>
        <v>1.9146349085170312E-5</v>
      </c>
      <c r="AI393" s="55">
        <f t="shared" si="399"/>
        <v>1.7018991649859708E-6</v>
      </c>
      <c r="AJ393" s="55">
        <f t="shared" si="400"/>
        <v>2.0644164351956846E-6</v>
      </c>
      <c r="AK393" s="55">
        <f t="shared" si="401"/>
        <v>3.0305670793518447E-5</v>
      </c>
    </row>
    <row r="394" spans="3:37">
      <c r="C394" s="52">
        <f t="shared" si="368"/>
        <v>5.5</v>
      </c>
      <c r="D394" s="55">
        <f t="shared" si="372"/>
        <v>1.4204922899586677E-6</v>
      </c>
      <c r="E394" s="55">
        <f t="shared" si="373"/>
        <v>6.3329543200026373E-6</v>
      </c>
      <c r="F394" s="55">
        <f t="shared" si="374"/>
        <v>2.2563222754289975E-6</v>
      </c>
      <c r="G394" s="55">
        <f t="shared" si="375"/>
        <v>3.1684588162840791E-6</v>
      </c>
      <c r="H394" s="55">
        <f t="shared" si="376"/>
        <v>4.0933947848816133E-6</v>
      </c>
      <c r="I394" s="55">
        <f t="shared" si="377"/>
        <v>4.4353797873820765E-5</v>
      </c>
      <c r="J394" s="55">
        <f t="shared" si="378"/>
        <v>1.721717282122456E-5</v>
      </c>
      <c r="K394" s="55">
        <f t="shared" si="379"/>
        <v>1.3453561809999094E-6</v>
      </c>
      <c r="L394" s="55">
        <f t="shared" si="380"/>
        <v>1.9005152023913391E-6</v>
      </c>
      <c r="M394" s="55">
        <f t="shared" si="381"/>
        <v>1.8291021203045448E-5</v>
      </c>
      <c r="P394" s="55">
        <f t="shared" si="382"/>
        <v>1.3081534673363893E-6</v>
      </c>
      <c r="Q394" s="55">
        <f t="shared" si="383"/>
        <v>4.659852905329067E-6</v>
      </c>
      <c r="R394" s="55">
        <f t="shared" si="384"/>
        <v>2.0740260685983857E-6</v>
      </c>
      <c r="S394" s="55">
        <f t="shared" si="385"/>
        <v>2.3272703743471196E-6</v>
      </c>
      <c r="T394" s="55">
        <f t="shared" si="386"/>
        <v>3.4185918950659221E-6</v>
      </c>
      <c r="U394" s="55">
        <f t="shared" si="387"/>
        <v>3.2640854643381089E-5</v>
      </c>
      <c r="V394" s="55">
        <f t="shared" si="388"/>
        <v>1.4603121570764984E-5</v>
      </c>
      <c r="W394" s="55">
        <f t="shared" si="389"/>
        <v>1.0498382690250056E-6</v>
      </c>
      <c r="X394" s="55">
        <f t="shared" si="390"/>
        <v>1.5949204901323008E-6</v>
      </c>
      <c r="Y394" s="55">
        <f t="shared" si="391"/>
        <v>5.8422274588680064E-6</v>
      </c>
      <c r="AB394" s="55">
        <f t="shared" si="392"/>
        <v>1.5328311125809477E-6</v>
      </c>
      <c r="AC394" s="55">
        <f t="shared" si="393"/>
        <v>8.0060557346762051E-6</v>
      </c>
      <c r="AD394" s="55">
        <f t="shared" si="394"/>
        <v>2.6866081771380106E-6</v>
      </c>
      <c r="AE394" s="55">
        <f t="shared" si="395"/>
        <v>4.6010190813863171E-6</v>
      </c>
      <c r="AF394" s="55">
        <f t="shared" si="396"/>
        <v>4.7630765252793147E-6</v>
      </c>
      <c r="AG394" s="55">
        <f t="shared" si="397"/>
        <v>5.6066741104260434E-5</v>
      </c>
      <c r="AH394" s="55">
        <f t="shared" si="398"/>
        <v>1.9858256825043544E-5</v>
      </c>
      <c r="AI394" s="55">
        <f t="shared" si="399"/>
        <v>1.7518899428372072E-6</v>
      </c>
      <c r="AJ394" s="55">
        <f t="shared" si="400"/>
        <v>2.1461098134559282E-6</v>
      </c>
      <c r="AK394" s="55">
        <f t="shared" si="401"/>
        <v>3.0739814947222869E-5</v>
      </c>
    </row>
    <row r="395" spans="3:37">
      <c r="C395" s="52">
        <f t="shared" si="368"/>
        <v>5.75</v>
      </c>
      <c r="D395" s="55">
        <f t="shared" si="372"/>
        <v>1.4233831993214731E-6</v>
      </c>
      <c r="E395" s="55">
        <f t="shared" si="373"/>
        <v>6.3795460479090293E-6</v>
      </c>
      <c r="F395" s="55">
        <f t="shared" si="374"/>
        <v>2.3069731852102341E-6</v>
      </c>
      <c r="G395" s="55">
        <f t="shared" si="375"/>
        <v>3.2088992155354181E-6</v>
      </c>
      <c r="H395" s="55">
        <f t="shared" si="376"/>
        <v>4.2051254504239446E-6</v>
      </c>
      <c r="I395" s="55">
        <f t="shared" si="377"/>
        <v>4.656198527422087E-5</v>
      </c>
      <c r="J395" s="55">
        <f t="shared" si="378"/>
        <v>1.785826432362354E-5</v>
      </c>
      <c r="K395" s="55">
        <f t="shared" si="379"/>
        <v>1.3859356351200323E-6</v>
      </c>
      <c r="L395" s="55">
        <f t="shared" si="380"/>
        <v>1.972264017043011E-6</v>
      </c>
      <c r="M395" s="55">
        <f t="shared" si="381"/>
        <v>1.856354152923875E-5</v>
      </c>
      <c r="P395" s="55">
        <f t="shared" si="382"/>
        <v>1.3105181179403694E-6</v>
      </c>
      <c r="Q395" s="55">
        <f t="shared" si="383"/>
        <v>4.6759819817942683E-6</v>
      </c>
      <c r="R395" s="55">
        <f t="shared" si="384"/>
        <v>2.1110628280545538E-6</v>
      </c>
      <c r="S395" s="55">
        <f t="shared" si="385"/>
        <v>2.3604276594771692E-6</v>
      </c>
      <c r="T395" s="55">
        <f t="shared" si="386"/>
        <v>3.5277032443917312E-6</v>
      </c>
      <c r="U395" s="55">
        <f t="shared" si="387"/>
        <v>3.4295770268584501E-5</v>
      </c>
      <c r="V395" s="55">
        <f t="shared" si="388"/>
        <v>1.5183359730919747E-5</v>
      </c>
      <c r="W395" s="55">
        <f t="shared" si="389"/>
        <v>1.0836773736736797E-6</v>
      </c>
      <c r="X395" s="55">
        <f t="shared" si="390"/>
        <v>1.6576573464475655E-6</v>
      </c>
      <c r="Y395" s="55">
        <f t="shared" si="391"/>
        <v>6.0078066039629458E-6</v>
      </c>
      <c r="AB395" s="55">
        <f t="shared" si="392"/>
        <v>1.5362482807025783E-6</v>
      </c>
      <c r="AC395" s="55">
        <f t="shared" si="393"/>
        <v>8.083110114023787E-6</v>
      </c>
      <c r="AD395" s="55">
        <f t="shared" si="394"/>
        <v>2.7518339315819256E-6</v>
      </c>
      <c r="AE395" s="55">
        <f t="shared" si="395"/>
        <v>4.6508302071349421E-6</v>
      </c>
      <c r="AF395" s="55">
        <f t="shared" si="396"/>
        <v>4.8754509436016244E-6</v>
      </c>
      <c r="AG395" s="55">
        <f t="shared" si="397"/>
        <v>5.8828200279857226E-5</v>
      </c>
      <c r="AH395" s="55">
        <f t="shared" si="398"/>
        <v>2.0560201669686738E-5</v>
      </c>
      <c r="AI395" s="55">
        <f t="shared" si="399"/>
        <v>1.7996833088948754E-6</v>
      </c>
      <c r="AJ395" s="55">
        <f t="shared" si="400"/>
        <v>2.2262759417128842E-6</v>
      </c>
      <c r="AK395" s="55">
        <f t="shared" si="401"/>
        <v>3.1119276454514532E-5</v>
      </c>
    </row>
    <row r="396" spans="3:37">
      <c r="C396" s="52">
        <f t="shared" si="368"/>
        <v>6</v>
      </c>
      <c r="D396" s="55">
        <f t="shared" si="372"/>
        <v>1.4258798849881254E-6</v>
      </c>
      <c r="E396" s="55">
        <f t="shared" si="373"/>
        <v>6.4192419136364099E-6</v>
      </c>
      <c r="F396" s="55">
        <f t="shared" si="374"/>
        <v>2.3564557597427686E-6</v>
      </c>
      <c r="G396" s="55">
        <f t="shared" si="375"/>
        <v>3.2483437179174158E-6</v>
      </c>
      <c r="H396" s="55">
        <f t="shared" si="376"/>
        <v>4.3134322493713431E-6</v>
      </c>
      <c r="I396" s="55">
        <f t="shared" si="377"/>
        <v>4.8771454814840457E-5</v>
      </c>
      <c r="J396" s="55">
        <f t="shared" si="378"/>
        <v>1.8495450856199239E-5</v>
      </c>
      <c r="K396" s="55">
        <f t="shared" si="379"/>
        <v>1.4257593198098646E-6</v>
      </c>
      <c r="L396" s="55">
        <f t="shared" si="380"/>
        <v>2.0430331249376473E-6</v>
      </c>
      <c r="M396" s="55">
        <f t="shared" si="381"/>
        <v>1.8817180849231874E-5</v>
      </c>
      <c r="P396" s="55">
        <f t="shared" si="382"/>
        <v>1.3125228930444579E-6</v>
      </c>
      <c r="Q396" s="55">
        <f t="shared" si="383"/>
        <v>4.6862584109723845E-6</v>
      </c>
      <c r="R396" s="55">
        <f t="shared" si="384"/>
        <v>2.1470542858921851E-6</v>
      </c>
      <c r="S396" s="55">
        <f t="shared" si="385"/>
        <v>2.3929547542660647E-6</v>
      </c>
      <c r="T396" s="55">
        <f t="shared" si="386"/>
        <v>3.634063524305949E-6</v>
      </c>
      <c r="U396" s="55">
        <f t="shared" si="387"/>
        <v>3.5952198403137829E-5</v>
      </c>
      <c r="V396" s="55">
        <f t="shared" si="388"/>
        <v>1.5761002176968906E-5</v>
      </c>
      <c r="W396" s="55">
        <f t="shared" si="389"/>
        <v>1.1173873337453989E-6</v>
      </c>
      <c r="X396" s="55">
        <f t="shared" si="390"/>
        <v>1.7201648621543197E-6</v>
      </c>
      <c r="Y396" s="55">
        <f t="shared" si="391"/>
        <v>6.1678375539498829E-6</v>
      </c>
      <c r="AB396" s="55">
        <f t="shared" si="392"/>
        <v>1.5392368769317942E-6</v>
      </c>
      <c r="AC396" s="55">
        <f t="shared" si="393"/>
        <v>8.1522254163004319E-6</v>
      </c>
      <c r="AD396" s="55">
        <f t="shared" si="394"/>
        <v>2.8150452013205212E-6</v>
      </c>
      <c r="AE396" s="55">
        <f t="shared" si="395"/>
        <v>4.697627992221514E-6</v>
      </c>
      <c r="AF396" s="55">
        <f t="shared" si="396"/>
        <v>4.9849974445350362E-6</v>
      </c>
      <c r="AG396" s="55">
        <f t="shared" si="397"/>
        <v>6.1590711226543071E-5</v>
      </c>
      <c r="AH396" s="55">
        <f t="shared" si="398"/>
        <v>2.1256932288788979E-5</v>
      </c>
      <c r="AI396" s="55">
        <f t="shared" si="399"/>
        <v>1.8457330040973976E-6</v>
      </c>
      <c r="AJ396" s="55">
        <f t="shared" si="400"/>
        <v>2.3051193008419214E-6</v>
      </c>
      <c r="AK396" s="55">
        <f t="shared" si="401"/>
        <v>3.1466524144513843E-5</v>
      </c>
    </row>
    <row r="397" spans="3:37">
      <c r="C397" s="52">
        <f t="shared" si="368"/>
        <v>6.25</v>
      </c>
      <c r="D397" s="55">
        <f t="shared" ref="D397:D416" si="402">D396+D308/$Q$173</f>
        <v>1.428082510902885E-6</v>
      </c>
      <c r="E397" s="55">
        <f t="shared" ref="E397:E416" si="403">E396+E308/$Q$173</f>
        <v>6.4563811970392253E-6</v>
      </c>
      <c r="F397" s="55">
        <f t="shared" ref="F397:F416" si="404">F396+F308/$Q$173</f>
        <v>2.4050142258483608E-6</v>
      </c>
      <c r="G397" s="55">
        <f t="shared" ref="G397:G416" si="405">G396+G308/$Q$173</f>
        <v>3.2875492528693669E-6</v>
      </c>
      <c r="H397" s="55">
        <f t="shared" ref="H397:H416" si="406">H396+H308/$Q$173</f>
        <v>4.4183926997168734E-6</v>
      </c>
      <c r="I397" s="55">
        <f t="shared" ref="I397:I416" si="407">I396+I308/$Q$173</f>
        <v>5.0980436045282689E-5</v>
      </c>
      <c r="J397" s="55">
        <f t="shared" ref="J397:J416" si="408">J396+J308/$Q$173</f>
        <v>1.9131668020838553E-5</v>
      </c>
      <c r="K397" s="55">
        <f t="shared" ref="K397:K416" si="409">K396+K308/$Q$173</f>
        <v>1.4649647198389776E-6</v>
      </c>
      <c r="L397" s="55">
        <f t="shared" ref="L397:L416" si="410">L396+L308/$Q$173</f>
        <v>2.1129860814356677E-6</v>
      </c>
      <c r="M397" s="55">
        <f t="shared" ref="M397:M416" si="411">M396+M308/$Q$173</f>
        <v>1.9061944079553512E-5</v>
      </c>
      <c r="P397" s="55">
        <f t="shared" ref="P397:P416" si="412">P396+P308/$Q$173</f>
        <v>1.3142546071313499E-6</v>
      </c>
      <c r="Q397" s="55">
        <f t="shared" ref="Q397:Q416" si="413">Q396+Q308/$Q$173</f>
        <v>4.6940961157088371E-6</v>
      </c>
      <c r="R397" s="55">
        <f t="shared" ref="R397:R416" si="414">R396+R308/$Q$173</f>
        <v>2.182779665891932E-6</v>
      </c>
      <c r="S397" s="55">
        <f t="shared" ref="S397:S416" si="415">S396+S308/$Q$173</f>
        <v>2.4253280806519694E-6</v>
      </c>
      <c r="T397" s="55">
        <f t="shared" ref="T397:T416" si="416">T396+T308/$Q$173</f>
        <v>3.7375638519785885E-6</v>
      </c>
      <c r="U397" s="55">
        <f t="shared" ref="U397:U416" si="417">U396+U308/$Q$173</f>
        <v>3.7608141165882677E-5</v>
      </c>
      <c r="V397" s="55">
        <f t="shared" ref="V397:V416" si="418">V396+V308/$Q$173</f>
        <v>1.6337994616658046E-5</v>
      </c>
      <c r="W397" s="55">
        <f t="shared" ref="W397:W416" si="419">W396+W308/$Q$173</f>
        <v>1.1510661227400859E-6</v>
      </c>
      <c r="X397" s="55">
        <f t="shared" ref="X397:X416" si="420">X396+X308/$Q$173</f>
        <v>1.7825261827480614E-6</v>
      </c>
      <c r="Y397" s="55">
        <f t="shared" ref="Y397:Y416" si="421">Y396+Y308/$Q$173</f>
        <v>6.3239054973064968E-6</v>
      </c>
      <c r="AB397" s="55">
        <f t="shared" ref="AB397:AB416" si="422">AB396+AB308/$Q$173</f>
        <v>1.5419104146744215E-6</v>
      </c>
      <c r="AC397" s="55">
        <f t="shared" ref="AC397:AC416" si="423">AC396+AC308/$Q$173</f>
        <v>8.2186662783696092E-6</v>
      </c>
      <c r="AD397" s="55">
        <f t="shared" ref="AD397:AD416" si="424">AD396+AD308/$Q$173</f>
        <v>2.8763444714020039E-6</v>
      </c>
      <c r="AE397" s="55">
        <f t="shared" ref="AE397:AE416" si="425">AE396+AE308/$Q$173</f>
        <v>4.7436657357395113E-6</v>
      </c>
      <c r="AF397" s="55">
        <f t="shared" ref="AF397:AF416" si="426">AF396+AF308/$Q$173</f>
        <v>5.0921522457880502E-6</v>
      </c>
      <c r="AG397" s="55">
        <f t="shared" ref="AG397:AG416" si="427">AG396+AG308/$Q$173</f>
        <v>6.4352730924682687E-5</v>
      </c>
      <c r="AH397" s="55">
        <f t="shared" ref="AH397:AH416" si="428">AH396+AH308/$Q$173</f>
        <v>2.1952374178378463E-5</v>
      </c>
      <c r="AI397" s="55">
        <f t="shared" ref="AI397:AI416" si="429">AI396+AI308/$Q$173</f>
        <v>1.8904315631447452E-6</v>
      </c>
      <c r="AJ397" s="55">
        <f t="shared" ref="AJ397:AJ416" si="430">AJ396+AJ308/$Q$173</f>
        <v>2.3828215077419022E-6</v>
      </c>
      <c r="AK397" s="55">
        <f t="shared" ref="AK397:AK416" si="431">AK396+AK308/$Q$173</f>
        <v>3.1799982661800507E-5</v>
      </c>
    </row>
    <row r="398" spans="3:37">
      <c r="C398" s="52">
        <f t="shared" si="368"/>
        <v>6.5</v>
      </c>
      <c r="D398" s="55">
        <f t="shared" si="402"/>
        <v>1.4300351319226903E-6</v>
      </c>
      <c r="E398" s="55">
        <f t="shared" si="403"/>
        <v>6.4925246638234976E-6</v>
      </c>
      <c r="F398" s="55">
        <f t="shared" si="404"/>
        <v>2.4527644763340456E-6</v>
      </c>
      <c r="G398" s="55">
        <f t="shared" si="405"/>
        <v>3.3267948149704729E-6</v>
      </c>
      <c r="H398" s="55">
        <f t="shared" si="406"/>
        <v>4.5201685184087788E-6</v>
      </c>
      <c r="I398" s="55">
        <f t="shared" si="407"/>
        <v>5.318622648933277E-5</v>
      </c>
      <c r="J398" s="55">
        <f t="shared" si="408"/>
        <v>1.9768052146763569E-5</v>
      </c>
      <c r="K398" s="55">
        <f t="shared" si="409"/>
        <v>1.503622617118482E-6</v>
      </c>
      <c r="L398" s="55">
        <f t="shared" si="410"/>
        <v>2.1822124840515267E-6</v>
      </c>
      <c r="M398" s="55">
        <f t="shared" si="411"/>
        <v>1.9301557715048108E-5</v>
      </c>
      <c r="P398" s="55">
        <f t="shared" si="412"/>
        <v>1.3157521880440427E-6</v>
      </c>
      <c r="Q398" s="55">
        <f t="shared" si="413"/>
        <v>4.7007413577361002E-6</v>
      </c>
      <c r="R398" s="55">
        <f t="shared" si="414"/>
        <v>2.2185173501756726E-6</v>
      </c>
      <c r="S398" s="55">
        <f t="shared" si="415"/>
        <v>2.4577165237670651E-6</v>
      </c>
      <c r="T398" s="55">
        <f t="shared" si="416"/>
        <v>3.8382198495428035E-6</v>
      </c>
      <c r="U398" s="55">
        <f t="shared" si="417"/>
        <v>3.9260674258236253E-5</v>
      </c>
      <c r="V398" s="55">
        <f t="shared" si="418"/>
        <v>1.6915075449087922E-5</v>
      </c>
      <c r="W398" s="55">
        <f t="shared" si="419"/>
        <v>1.1847493720035984E-6</v>
      </c>
      <c r="X398" s="55">
        <f t="shared" si="420"/>
        <v>1.8447745196590392E-6</v>
      </c>
      <c r="Y398" s="55">
        <f t="shared" si="421"/>
        <v>6.4767105360913392E-6</v>
      </c>
      <c r="AB398" s="55">
        <f t="shared" si="422"/>
        <v>1.5443180758013391E-6</v>
      </c>
      <c r="AC398" s="55">
        <f t="shared" si="423"/>
        <v>8.2843079699108908E-6</v>
      </c>
      <c r="AD398" s="55">
        <f t="shared" si="424"/>
        <v>2.9358427459837647E-6</v>
      </c>
      <c r="AE398" s="55">
        <f t="shared" si="425"/>
        <v>4.7897684168266271E-6</v>
      </c>
      <c r="AF398" s="55">
        <f t="shared" si="426"/>
        <v>5.1971526732134774E-6</v>
      </c>
      <c r="AG398" s="55">
        <f t="shared" si="427"/>
        <v>6.7111778720429274E-5</v>
      </c>
      <c r="AH398" s="55">
        <f t="shared" si="428"/>
        <v>2.2648061597798623E-5</v>
      </c>
      <c r="AI398" s="55">
        <f t="shared" si="429"/>
        <v>1.9339682126604929E-6</v>
      </c>
      <c r="AJ398" s="55">
        <f t="shared" si="430"/>
        <v>2.459477804289329E-6</v>
      </c>
      <c r="AK398" s="55">
        <f t="shared" si="431"/>
        <v>3.2126404894004857E-5</v>
      </c>
    </row>
    <row r="399" spans="3:37">
      <c r="C399" s="52">
        <f t="shared" si="368"/>
        <v>6.75</v>
      </c>
      <c r="D399" s="55">
        <f t="shared" si="402"/>
        <v>1.4317544150405381E-6</v>
      </c>
      <c r="E399" s="55">
        <f t="shared" si="403"/>
        <v>6.5277387017637966E-6</v>
      </c>
      <c r="F399" s="55">
        <f t="shared" si="404"/>
        <v>2.4997603922411504E-6</v>
      </c>
      <c r="G399" s="55">
        <f t="shared" si="405"/>
        <v>3.3661204313698878E-6</v>
      </c>
      <c r="H399" s="55">
        <f t="shared" si="406"/>
        <v>4.618972014223967E-6</v>
      </c>
      <c r="I399" s="55">
        <f t="shared" si="407"/>
        <v>5.538574684694041E-5</v>
      </c>
      <c r="J399" s="55">
        <f t="shared" si="408"/>
        <v>2.0404770195259996E-5</v>
      </c>
      <c r="K399" s="55">
        <f t="shared" si="409"/>
        <v>1.541769511831685E-6</v>
      </c>
      <c r="L399" s="55">
        <f t="shared" si="410"/>
        <v>2.2507606009151673E-6</v>
      </c>
      <c r="M399" s="55">
        <f t="shared" si="411"/>
        <v>1.9536365062037461E-5</v>
      </c>
      <c r="P399" s="55">
        <f t="shared" si="412"/>
        <v>1.3170312446608165E-6</v>
      </c>
      <c r="Q399" s="55">
        <f t="shared" si="413"/>
        <v>4.7062736345681194E-6</v>
      </c>
      <c r="R399" s="55">
        <f t="shared" si="414"/>
        <v>2.2542796430274012E-6</v>
      </c>
      <c r="S399" s="55">
        <f t="shared" si="415"/>
        <v>2.4901352003405431E-6</v>
      </c>
      <c r="T399" s="55">
        <f t="shared" si="416"/>
        <v>3.9361167154346804E-6</v>
      </c>
      <c r="U399" s="55">
        <f t="shared" si="417"/>
        <v>4.0906498825288676E-5</v>
      </c>
      <c r="V399" s="55">
        <f t="shared" si="418"/>
        <v>1.7492333066999268E-5</v>
      </c>
      <c r="W399" s="55">
        <f t="shared" si="419"/>
        <v>1.2184415418047618E-6</v>
      </c>
      <c r="X399" s="55">
        <f t="shared" si="420"/>
        <v>1.9069174051327706E-6</v>
      </c>
      <c r="Y399" s="55">
        <f t="shared" si="421"/>
        <v>6.626470197275861E-6</v>
      </c>
      <c r="AB399" s="55">
        <f t="shared" si="422"/>
        <v>1.5464775854202609E-6</v>
      </c>
      <c r="AC399" s="55">
        <f t="shared" si="423"/>
        <v>8.3492037689594704E-6</v>
      </c>
      <c r="AD399" s="55">
        <f t="shared" si="424"/>
        <v>2.993660091432451E-6</v>
      </c>
      <c r="AE399" s="55">
        <f t="shared" si="425"/>
        <v>4.836000973051979E-6</v>
      </c>
      <c r="AF399" s="55">
        <f t="shared" si="426"/>
        <v>5.3001423517331573E-6</v>
      </c>
      <c r="AG399" s="55">
        <f t="shared" si="427"/>
        <v>6.9864994868592111E-5</v>
      </c>
      <c r="AH399" s="55">
        <f t="shared" si="428"/>
        <v>2.3344240076880131E-5</v>
      </c>
      <c r="AI399" s="55">
        <f t="shared" si="429"/>
        <v>1.9764204132800808E-6</v>
      </c>
      <c r="AJ399" s="55">
        <f t="shared" si="430"/>
        <v>2.5351351639658554E-6</v>
      </c>
      <c r="AK399" s="55">
        <f t="shared" si="431"/>
        <v>3.2446259926799039E-5</v>
      </c>
    </row>
    <row r="400" spans="3:37">
      <c r="C400" s="52">
        <f t="shared" si="368"/>
        <v>7</v>
      </c>
      <c r="D400" s="55">
        <f t="shared" si="402"/>
        <v>1.4332570272494253E-6</v>
      </c>
      <c r="E400" s="55">
        <f t="shared" si="403"/>
        <v>6.5620896986346919E-6</v>
      </c>
      <c r="F400" s="55">
        <f t="shared" si="404"/>
        <v>2.5460558546110024E-6</v>
      </c>
      <c r="G400" s="55">
        <f t="shared" si="405"/>
        <v>3.4055661292167662E-6</v>
      </c>
      <c r="H400" s="55">
        <f t="shared" si="406"/>
        <v>4.7150154959393466E-6</v>
      </c>
      <c r="I400" s="55">
        <f t="shared" si="407"/>
        <v>5.7576051601665539E-5</v>
      </c>
      <c r="J400" s="55">
        <f t="shared" si="408"/>
        <v>2.1041989127613536E-5</v>
      </c>
      <c r="K400" s="55">
        <f t="shared" si="409"/>
        <v>1.5794419041618939E-6</v>
      </c>
      <c r="L400" s="55">
        <f t="shared" si="410"/>
        <v>2.3186787001565331E-6</v>
      </c>
      <c r="M400" s="55">
        <f t="shared" si="411"/>
        <v>1.9766709426843375E-5</v>
      </c>
      <c r="P400" s="55">
        <f t="shared" si="412"/>
        <v>1.318107385859951E-6</v>
      </c>
      <c r="Q400" s="55">
        <f t="shared" si="413"/>
        <v>4.7107724437188412E-6</v>
      </c>
      <c r="R400" s="55">
        <f t="shared" si="414"/>
        <v>2.2900788487311112E-6</v>
      </c>
      <c r="S400" s="55">
        <f t="shared" si="415"/>
        <v>2.522599227101594E-6</v>
      </c>
      <c r="T400" s="55">
        <f t="shared" si="416"/>
        <v>4.0313396480903052E-6</v>
      </c>
      <c r="U400" s="55">
        <f t="shared" si="417"/>
        <v>4.2542448990707718E-5</v>
      </c>
      <c r="V400" s="55">
        <f t="shared" si="418"/>
        <v>1.8069855863132816E-5</v>
      </c>
      <c r="W400" s="55">
        <f t="shared" si="419"/>
        <v>1.2521470924124019E-6</v>
      </c>
      <c r="X400" s="55">
        <f t="shared" si="420"/>
        <v>1.9689623714147735E-6</v>
      </c>
      <c r="Y400" s="55">
        <f t="shared" si="421"/>
        <v>6.773402007831514E-6</v>
      </c>
      <c r="AB400" s="55">
        <f t="shared" si="422"/>
        <v>1.548406668638901E-6</v>
      </c>
      <c r="AC400" s="55">
        <f t="shared" si="423"/>
        <v>8.41340695355054E-6</v>
      </c>
      <c r="AD400" s="55">
        <f t="shared" si="424"/>
        <v>3.0499165741147116E-6</v>
      </c>
      <c r="AE400" s="55">
        <f t="shared" si="425"/>
        <v>4.8824283419846854E-6</v>
      </c>
      <c r="AF400" s="55">
        <f t="shared" si="426"/>
        <v>5.4012649062689285E-6</v>
      </c>
      <c r="AG400" s="55">
        <f t="shared" si="427"/>
        <v>7.260965421262332E-5</v>
      </c>
      <c r="AH400" s="55">
        <f t="shared" si="428"/>
        <v>2.4041155145453663E-5</v>
      </c>
      <c r="AI400" s="55">
        <f t="shared" si="429"/>
        <v>2.0178656256389486E-6</v>
      </c>
      <c r="AJ400" s="55">
        <f t="shared" si="430"/>
        <v>2.6098405602531355E-6</v>
      </c>
      <c r="AK400" s="55">
        <f t="shared" si="431"/>
        <v>3.2760016845855214E-5</v>
      </c>
    </row>
    <row r="401" spans="3:37">
      <c r="C401" s="52">
        <f t="shared" si="368"/>
        <v>7.25</v>
      </c>
      <c r="D401" s="55">
        <f t="shared" si="402"/>
        <v>1.4345596355423491E-6</v>
      </c>
      <c r="E401" s="55">
        <f t="shared" si="403"/>
        <v>6.5956440422107531E-6</v>
      </c>
      <c r="F401" s="55">
        <f t="shared" si="404"/>
        <v>2.5917047444849289E-6</v>
      </c>
      <c r="G401" s="55">
        <f t="shared" si="405"/>
        <v>3.445171935660263E-6</v>
      </c>
      <c r="H401" s="55">
        <f t="shared" si="406"/>
        <v>4.808511272331826E-6</v>
      </c>
      <c r="I401" s="55">
        <f t="shared" si="407"/>
        <v>5.9754329020678335E-5</v>
      </c>
      <c r="J401" s="55">
        <f t="shared" si="408"/>
        <v>2.1679875905109894E-5</v>
      </c>
      <c r="K401" s="55">
        <f t="shared" si="409"/>
        <v>1.6166762942924158E-6</v>
      </c>
      <c r="L401" s="55">
        <f t="shared" si="410"/>
        <v>2.3860150499055671E-6</v>
      </c>
      <c r="M401" s="55">
        <f t="shared" si="411"/>
        <v>1.9992934115787655E-5</v>
      </c>
      <c r="P401" s="55">
        <f t="shared" si="412"/>
        <v>1.3189962205197263E-6</v>
      </c>
      <c r="Q401" s="55">
        <f t="shared" si="413"/>
        <v>4.7143172827022112E-6</v>
      </c>
      <c r="R401" s="55">
        <f t="shared" si="414"/>
        <v>2.3259272715707968E-6</v>
      </c>
      <c r="S401" s="55">
        <f t="shared" si="415"/>
        <v>2.5551237207794092E-6</v>
      </c>
      <c r="T401" s="55">
        <f t="shared" si="416"/>
        <v>4.1239738459457637E-6</v>
      </c>
      <c r="U401" s="55">
        <f t="shared" si="417"/>
        <v>4.4165491856738831E-5</v>
      </c>
      <c r="V401" s="55">
        <f t="shared" si="418"/>
        <v>1.8647732230229303E-5</v>
      </c>
      <c r="W401" s="55">
        <f t="shared" si="419"/>
        <v>1.2858704840953441E-6</v>
      </c>
      <c r="X401" s="55">
        <f t="shared" si="420"/>
        <v>2.030916950750565E-6</v>
      </c>
      <c r="Y401" s="55">
        <f t="shared" si="421"/>
        <v>6.91772349472975E-6</v>
      </c>
      <c r="AB401" s="55">
        <f t="shared" si="422"/>
        <v>1.5501230505649733E-6</v>
      </c>
      <c r="AC401" s="55">
        <f t="shared" si="423"/>
        <v>8.4769708017192934E-6</v>
      </c>
      <c r="AD401" s="55">
        <f t="shared" si="424"/>
        <v>3.1047322603971943E-6</v>
      </c>
      <c r="AE401" s="55">
        <f t="shared" si="425"/>
        <v>4.9291154611938638E-6</v>
      </c>
      <c r="AF401" s="55">
        <f t="shared" si="426"/>
        <v>5.5006639617426308E-6</v>
      </c>
      <c r="AG401" s="55">
        <f t="shared" si="427"/>
        <v>7.5343166184617798E-5</v>
      </c>
      <c r="AH401" s="55">
        <f t="shared" si="428"/>
        <v>2.4739052333349891E-5</v>
      </c>
      <c r="AI401" s="55">
        <f t="shared" si="429"/>
        <v>2.0583813103725368E-6</v>
      </c>
      <c r="AJ401" s="55">
        <f t="shared" si="430"/>
        <v>2.683640966632824E-6</v>
      </c>
      <c r="AK401" s="55">
        <f t="shared" si="431"/>
        <v>3.3068144736845538E-5</v>
      </c>
    </row>
    <row r="402" spans="3:37">
      <c r="C402" s="52">
        <f t="shared" si="368"/>
        <v>7.5</v>
      </c>
      <c r="D402" s="55">
        <f t="shared" si="402"/>
        <v>1.4356789069123062E-6</v>
      </c>
      <c r="E402" s="55">
        <f t="shared" si="403"/>
        <v>6.62846812026655E-6</v>
      </c>
      <c r="F402" s="55">
        <f t="shared" si="404"/>
        <v>2.6367609429042567E-6</v>
      </c>
      <c r="G402" s="55">
        <f t="shared" si="405"/>
        <v>3.4849778778495327E-6</v>
      </c>
      <c r="H402" s="55">
        <f t="shared" si="406"/>
        <v>4.8996716521783131E-6</v>
      </c>
      <c r="I402" s="55">
        <f t="shared" si="407"/>
        <v>6.1917901154759209E-5</v>
      </c>
      <c r="J402" s="55">
        <f t="shared" si="408"/>
        <v>2.2318597489034776E-5</v>
      </c>
      <c r="K402" s="55">
        <f t="shared" si="409"/>
        <v>1.6535091824065582E-6</v>
      </c>
      <c r="L402" s="55">
        <f t="shared" si="410"/>
        <v>2.4528179182922128E-6</v>
      </c>
      <c r="M402" s="55">
        <f t="shared" si="411"/>
        <v>2.0215382435192102E-5</v>
      </c>
      <c r="P402" s="55">
        <f t="shared" si="412"/>
        <v>1.3197133575184222E-6</v>
      </c>
      <c r="Q402" s="55">
        <f t="shared" si="413"/>
        <v>4.7169876490321757E-6</v>
      </c>
      <c r="R402" s="55">
        <f t="shared" si="414"/>
        <v>2.3618372158304518E-6</v>
      </c>
      <c r="S402" s="55">
        <f t="shared" si="415"/>
        <v>2.5877237981031796E-6</v>
      </c>
      <c r="T402" s="55">
        <f t="shared" si="416"/>
        <v>4.2141045074371431E-6</v>
      </c>
      <c r="U402" s="55">
        <f t="shared" si="417"/>
        <v>4.5772727504205127E-5</v>
      </c>
      <c r="V402" s="55">
        <f t="shared" si="418"/>
        <v>1.9226050561029466E-5</v>
      </c>
      <c r="W402" s="55">
        <f t="shared" si="419"/>
        <v>1.3196161771224138E-6</v>
      </c>
      <c r="X402" s="55">
        <f t="shared" si="420"/>
        <v>2.0927886753856632E-6</v>
      </c>
      <c r="Y402" s="55">
        <f t="shared" si="421"/>
        <v>7.0596521849420198E-6</v>
      </c>
      <c r="AB402" s="55">
        <f t="shared" si="422"/>
        <v>1.5516444563061916E-6</v>
      </c>
      <c r="AC402" s="55">
        <f t="shared" si="423"/>
        <v>8.5399485915009225E-6</v>
      </c>
      <c r="AD402" s="55">
        <f t="shared" si="424"/>
        <v>3.1582272166465472E-6</v>
      </c>
      <c r="AE402" s="55">
        <f t="shared" si="425"/>
        <v>4.9761272682486329E-6</v>
      </c>
      <c r="AF402" s="55">
        <f t="shared" si="426"/>
        <v>5.5984831430761027E-6</v>
      </c>
      <c r="AG402" s="55">
        <f t="shared" si="427"/>
        <v>7.8063074805313244E-5</v>
      </c>
      <c r="AH402" s="55">
        <f t="shared" si="428"/>
        <v>2.5438177170399492E-5</v>
      </c>
      <c r="AI402" s="55">
        <f t="shared" si="429"/>
        <v>2.0980449281162849E-6</v>
      </c>
      <c r="AJ402" s="55">
        <f t="shared" si="430"/>
        <v>2.7565833565865743E-6</v>
      </c>
      <c r="AK402" s="55">
        <f t="shared" si="431"/>
        <v>3.3371112685442164E-5</v>
      </c>
    </row>
    <row r="403" spans="3:37">
      <c r="C403" s="52">
        <f t="shared" si="368"/>
        <v>7.75</v>
      </c>
      <c r="D403" s="55">
        <f t="shared" si="402"/>
        <v>1.4366315083522938E-6</v>
      </c>
      <c r="E403" s="55">
        <f t="shared" si="403"/>
        <v>6.660628320576652E-6</v>
      </c>
      <c r="F403" s="55">
        <f t="shared" si="404"/>
        <v>2.6812783309103131E-6</v>
      </c>
      <c r="G403" s="55">
        <f t="shared" si="405"/>
        <v>3.5250239829337298E-6</v>
      </c>
      <c r="H403" s="55">
        <f t="shared" si="406"/>
        <v>4.9887089442557163E-6</v>
      </c>
      <c r="I403" s="55">
        <f t="shared" si="407"/>
        <v>6.4064223838298796E-5</v>
      </c>
      <c r="J403" s="55">
        <f t="shared" si="408"/>
        <v>2.2958320840673886E-5</v>
      </c>
      <c r="K403" s="55">
        <f t="shared" si="409"/>
        <v>1.6899770686876283E-6</v>
      </c>
      <c r="L403" s="55">
        <f t="shared" si="410"/>
        <v>2.5191355734464138E-6</v>
      </c>
      <c r="M403" s="55">
        <f t="shared" si="411"/>
        <v>2.0434397691378518E-5</v>
      </c>
      <c r="P403" s="55">
        <f t="shared" si="412"/>
        <v>1.3202744057343188E-6</v>
      </c>
      <c r="Q403" s="55">
        <f t="shared" si="413"/>
        <v>4.7188630402226803E-6</v>
      </c>
      <c r="R403" s="55">
        <f t="shared" si="414"/>
        <v>2.39782098579407E-6</v>
      </c>
      <c r="S403" s="55">
        <f t="shared" si="415"/>
        <v>2.6204145758020961E-6</v>
      </c>
      <c r="T403" s="55">
        <f t="shared" si="416"/>
        <v>4.3018168310005292E-6</v>
      </c>
      <c r="U403" s="55">
        <f t="shared" si="417"/>
        <v>4.7361388992507377E-5</v>
      </c>
      <c r="V403" s="55">
        <f t="shared" si="418"/>
        <v>1.9804899248274039E-5</v>
      </c>
      <c r="W403" s="55">
        <f t="shared" si="419"/>
        <v>1.3533886317624366E-6</v>
      </c>
      <c r="X403" s="55">
        <f t="shared" si="420"/>
        <v>2.1545850775655856E-6</v>
      </c>
      <c r="Y403" s="55">
        <f t="shared" si="421"/>
        <v>7.1994056054397752E-6</v>
      </c>
      <c r="AB403" s="55">
        <f t="shared" si="422"/>
        <v>1.5529886109702701E-6</v>
      </c>
      <c r="AC403" s="55">
        <f t="shared" si="423"/>
        <v>8.6023936009306212E-6</v>
      </c>
      <c r="AD403" s="55">
        <f t="shared" si="424"/>
        <v>3.2105215092294184E-6</v>
      </c>
      <c r="AE403" s="55">
        <f t="shared" si="425"/>
        <v>5.0235287007181109E-6</v>
      </c>
      <c r="AF403" s="55">
        <f t="shared" si="426"/>
        <v>5.694866075191184E-6</v>
      </c>
      <c r="AG403" s="55">
        <f t="shared" si="427"/>
        <v>8.0767058684090174E-5</v>
      </c>
      <c r="AH403" s="55">
        <f t="shared" si="428"/>
        <v>2.613877518643314E-5</v>
      </c>
      <c r="AI403" s="55">
        <f t="shared" si="429"/>
        <v>2.1369339395056331E-6</v>
      </c>
      <c r="AJ403" s="55">
        <f t="shared" si="430"/>
        <v>2.8287147035960408E-6</v>
      </c>
      <c r="AK403" s="55">
        <f t="shared" si="431"/>
        <v>3.366938977731724E-5</v>
      </c>
    </row>
    <row r="404" spans="3:37">
      <c r="C404" s="52">
        <f t="shared" si="368"/>
        <v>8</v>
      </c>
      <c r="D404" s="55">
        <f t="shared" si="402"/>
        <v>1.4374341068553087E-6</v>
      </c>
      <c r="E404" s="55">
        <f t="shared" si="403"/>
        <v>6.6921910309156281E-6</v>
      </c>
      <c r="F404" s="55">
        <f t="shared" si="404"/>
        <v>2.7253107895444254E-6</v>
      </c>
      <c r="G404" s="55">
        <f t="shared" si="405"/>
        <v>3.5653502780620088E-6</v>
      </c>
      <c r="H404" s="55">
        <f t="shared" si="406"/>
        <v>5.0758354573409451E-6</v>
      </c>
      <c r="I404" s="55">
        <f t="shared" si="407"/>
        <v>6.6190886689297982E-5</v>
      </c>
      <c r="J404" s="55">
        <f t="shared" si="408"/>
        <v>2.3599212921312931E-5</v>
      </c>
      <c r="K404" s="55">
        <f t="shared" si="409"/>
        <v>1.726116453318933E-6</v>
      </c>
      <c r="L404" s="55">
        <f t="shared" si="410"/>
        <v>2.5850162834981131E-6</v>
      </c>
      <c r="M404" s="55">
        <f t="shared" si="411"/>
        <v>2.065032319066871E-5</v>
      </c>
      <c r="P404" s="55">
        <f t="shared" si="412"/>
        <v>1.3206949740456958E-6</v>
      </c>
      <c r="Q404" s="55">
        <f t="shared" si="413"/>
        <v>4.7200229537876715E-6</v>
      </c>
      <c r="R404" s="55">
        <f t="shared" si="414"/>
        <v>2.4338908857456452E-6</v>
      </c>
      <c r="S404" s="55">
        <f t="shared" si="415"/>
        <v>2.6532111706053498E-6</v>
      </c>
      <c r="T404" s="55">
        <f t="shared" si="416"/>
        <v>4.3871960150720077E-6</v>
      </c>
      <c r="U404" s="55">
        <f t="shared" si="417"/>
        <v>4.8928842359624026E-5</v>
      </c>
      <c r="V404" s="55">
        <f t="shared" si="418"/>
        <v>2.0384366684703756E-5</v>
      </c>
      <c r="W404" s="55">
        <f t="shared" si="419"/>
        <v>1.3871923082842379E-6</v>
      </c>
      <c r="X404" s="55">
        <f t="shared" si="420"/>
        <v>2.2163136895358494E-6</v>
      </c>
      <c r="Y404" s="55">
        <f t="shared" si="421"/>
        <v>7.3372012831944672E-6</v>
      </c>
      <c r="AB404" s="55">
        <f t="shared" si="422"/>
        <v>1.5541732396649229E-6</v>
      </c>
      <c r="AC404" s="55">
        <f t="shared" si="423"/>
        <v>8.6643591080435831E-6</v>
      </c>
      <c r="AD404" s="55">
        <f t="shared" si="424"/>
        <v>3.2617352045124565E-6</v>
      </c>
      <c r="AE404" s="55">
        <f t="shared" si="425"/>
        <v>5.0713846961714156E-6</v>
      </c>
      <c r="AF404" s="55">
        <f t="shared" si="426"/>
        <v>5.7899563830097133E-6</v>
      </c>
      <c r="AG404" s="55">
        <f t="shared" si="427"/>
        <v>8.3452931018971905E-5</v>
      </c>
      <c r="AH404" s="55">
        <f t="shared" si="428"/>
        <v>2.6841091911281513E-5</v>
      </c>
      <c r="AI404" s="55">
        <f t="shared" si="429"/>
        <v>2.1751258051760215E-6</v>
      </c>
      <c r="AJ404" s="55">
        <f t="shared" si="430"/>
        <v>2.9000819811428777E-6</v>
      </c>
      <c r="AK404" s="55">
        <f t="shared" si="431"/>
        <v>3.3963445098142926E-5</v>
      </c>
    </row>
    <row r="405" spans="3:37">
      <c r="C405" s="52">
        <f t="shared" si="368"/>
        <v>8.25</v>
      </c>
      <c r="D405" s="55">
        <f t="shared" si="402"/>
        <v>1.4381033694143479E-6</v>
      </c>
      <c r="E405" s="55">
        <f t="shared" si="403"/>
        <v>6.7232226390580488E-6</v>
      </c>
      <c r="F405" s="55">
        <f t="shared" si="404"/>
        <v>2.7689121998479204E-6</v>
      </c>
      <c r="G405" s="55">
        <f t="shared" si="405"/>
        <v>3.6059967903835245E-6</v>
      </c>
      <c r="H405" s="55">
        <f t="shared" si="406"/>
        <v>5.1612635002109063E-6</v>
      </c>
      <c r="I405" s="55">
        <f t="shared" si="407"/>
        <v>6.8295613109367891E-5</v>
      </c>
      <c r="J405" s="55">
        <f t="shared" si="408"/>
        <v>2.4241440692237613E-5</v>
      </c>
      <c r="K405" s="55">
        <f t="shared" si="409"/>
        <v>1.76196383648378E-6</v>
      </c>
      <c r="L405" s="55">
        <f t="shared" si="410"/>
        <v>2.6505083165772542E-6</v>
      </c>
      <c r="M405" s="55">
        <f t="shared" si="411"/>
        <v>2.0863502239384477E-5</v>
      </c>
      <c r="P405" s="55">
        <f t="shared" si="412"/>
        <v>1.3209906713308334E-6</v>
      </c>
      <c r="Q405" s="55">
        <f t="shared" si="413"/>
        <v>4.7205468872410947E-6</v>
      </c>
      <c r="R405" s="55">
        <f t="shared" si="414"/>
        <v>2.4700592199691716E-6</v>
      </c>
      <c r="S405" s="55">
        <f t="shared" si="415"/>
        <v>2.6861286992421316E-6</v>
      </c>
      <c r="T405" s="55">
        <f t="shared" si="416"/>
        <v>4.4703272580876651E-6</v>
      </c>
      <c r="U405" s="55">
        <f t="shared" si="417"/>
        <v>5.0472586622111178E-5</v>
      </c>
      <c r="V405" s="55">
        <f t="shared" si="418"/>
        <v>2.0964541263059351E-5</v>
      </c>
      <c r="W405" s="55">
        <f t="shared" si="419"/>
        <v>1.4210316669566434E-6</v>
      </c>
      <c r="X405" s="55">
        <f t="shared" si="420"/>
        <v>2.2779820435419726E-6</v>
      </c>
      <c r="Y405" s="55">
        <f t="shared" si="421"/>
        <v>7.4732567451775476E-6</v>
      </c>
      <c r="AB405" s="55">
        <f t="shared" si="422"/>
        <v>1.5552160674978636E-6</v>
      </c>
      <c r="AC405" s="55">
        <f t="shared" si="423"/>
        <v>8.7258983908750003E-6</v>
      </c>
      <c r="AD405" s="55">
        <f t="shared" si="424"/>
        <v>3.3119883688623091E-6</v>
      </c>
      <c r="AE405" s="55">
        <f t="shared" si="425"/>
        <v>5.1197601921776653E-6</v>
      </c>
      <c r="AF405" s="55">
        <f t="shared" si="426"/>
        <v>5.8838976914535293E-6</v>
      </c>
      <c r="AG405" s="55">
        <f t="shared" si="427"/>
        <v>8.6118639596624556E-5</v>
      </c>
      <c r="AH405" s="55">
        <f t="shared" si="428"/>
        <v>2.7545372874775281E-5</v>
      </c>
      <c r="AI405" s="55">
        <f t="shared" si="429"/>
        <v>2.2126979857628898E-6</v>
      </c>
      <c r="AJ405" s="55">
        <f t="shared" si="430"/>
        <v>2.9707321627087389E-6</v>
      </c>
      <c r="AK405" s="55">
        <f t="shared" si="431"/>
        <v>3.4253747733591379E-5</v>
      </c>
    </row>
    <row r="406" spans="3:37">
      <c r="C406" s="52">
        <f t="shared" si="368"/>
        <v>8.5</v>
      </c>
      <c r="D406" s="55">
        <f t="shared" si="402"/>
        <v>1.4386559630224084E-6</v>
      </c>
      <c r="E406" s="55">
        <f t="shared" si="403"/>
        <v>6.7537895327784827E-6</v>
      </c>
      <c r="F406" s="55">
        <f t="shared" si="404"/>
        <v>2.8121364428621254E-6</v>
      </c>
      <c r="G406" s="55">
        <f t="shared" si="405"/>
        <v>3.6470035470474316E-6</v>
      </c>
      <c r="H406" s="55">
        <f t="shared" si="406"/>
        <v>5.2452053816425093E-6</v>
      </c>
      <c r="I406" s="55">
        <f t="shared" si="407"/>
        <v>7.037626028372985E-5</v>
      </c>
      <c r="J406" s="55">
        <f t="shared" si="408"/>
        <v>2.4885171114733636E-5</v>
      </c>
      <c r="K406" s="55">
        <f t="shared" si="409"/>
        <v>1.7975557183654763E-6</v>
      </c>
      <c r="L406" s="55">
        <f t="shared" si="410"/>
        <v>2.7156599408137806E-6</v>
      </c>
      <c r="M406" s="55">
        <f t="shared" si="411"/>
        <v>2.1074278143847623E-5</v>
      </c>
      <c r="P406" s="55">
        <f t="shared" si="412"/>
        <v>1.3211771064680114E-6</v>
      </c>
      <c r="Q406" s="55">
        <f t="shared" si="413"/>
        <v>4.7206597961291579E-6</v>
      </c>
      <c r="R406" s="55">
        <f t="shared" si="414"/>
        <v>2.5063382927486429E-6</v>
      </c>
      <c r="S406" s="55">
        <f t="shared" si="415"/>
        <v>2.7191822784416328E-6</v>
      </c>
      <c r="T406" s="55">
        <f t="shared" si="416"/>
        <v>4.5512957584835881E-6</v>
      </c>
      <c r="U406" s="55">
        <f t="shared" si="417"/>
        <v>5.1990253775102598E-5</v>
      </c>
      <c r="V406" s="55">
        <f t="shared" si="418"/>
        <v>2.154551137608156E-5</v>
      </c>
      <c r="W406" s="55">
        <f t="shared" si="419"/>
        <v>1.4549111680484783E-6</v>
      </c>
      <c r="X406" s="55">
        <f t="shared" si="420"/>
        <v>2.3395976718294724E-6</v>
      </c>
      <c r="Y406" s="55">
        <f t="shared" si="421"/>
        <v>7.6077895183604681E-6</v>
      </c>
      <c r="AB406" s="55">
        <f t="shared" si="422"/>
        <v>1.5561348195768066E-6</v>
      </c>
      <c r="AC406" s="55">
        <f t="shared" si="423"/>
        <v>8.7870647274600665E-6</v>
      </c>
      <c r="AD406" s="55">
        <f t="shared" si="424"/>
        <v>3.3614010686456248E-6</v>
      </c>
      <c r="AE406" s="55">
        <f t="shared" si="425"/>
        <v>5.1687201263059776E-6</v>
      </c>
      <c r="AF406" s="55">
        <f t="shared" si="426"/>
        <v>5.9768336254444716E-6</v>
      </c>
      <c r="AG406" s="55">
        <f t="shared" si="427"/>
        <v>8.8762266792357048E-5</v>
      </c>
      <c r="AH406" s="55">
        <f t="shared" si="428"/>
        <v>2.8251863606745118E-5</v>
      </c>
      <c r="AI406" s="55">
        <f t="shared" si="429"/>
        <v>2.2497279419016783E-6</v>
      </c>
      <c r="AJ406" s="55">
        <f t="shared" si="430"/>
        <v>3.0407122217752788E-6</v>
      </c>
      <c r="AK406" s="55">
        <f t="shared" si="431"/>
        <v>3.4540766769334751E-5</v>
      </c>
    </row>
    <row r="407" spans="3:37">
      <c r="C407" s="52">
        <f t="shared" si="368"/>
        <v>8.75</v>
      </c>
      <c r="D407" s="55">
        <f t="shared" si="402"/>
        <v>1.439108554672487E-6</v>
      </c>
      <c r="E407" s="55">
        <f t="shared" si="403"/>
        <v>6.7839580998514997E-6</v>
      </c>
      <c r="F407" s="55">
        <f t="shared" si="404"/>
        <v>2.8550373996283676E-6</v>
      </c>
      <c r="G407" s="55">
        <f t="shared" si="405"/>
        <v>3.6884105752028843E-6</v>
      </c>
      <c r="H407" s="55">
        <f t="shared" si="406"/>
        <v>5.3278734104126619E-6</v>
      </c>
      <c r="I407" s="55">
        <f t="shared" si="407"/>
        <v>7.2430819181215438E-5</v>
      </c>
      <c r="J407" s="55">
        <f t="shared" si="408"/>
        <v>2.5530571150086706E-5</v>
      </c>
      <c r="K407" s="55">
        <f t="shared" si="409"/>
        <v>1.832928599147329E-6</v>
      </c>
      <c r="L407" s="55">
        <f t="shared" si="410"/>
        <v>2.7805194243376354E-6</v>
      </c>
      <c r="M407" s="55">
        <f t="shared" si="411"/>
        <v>2.1282994210379951E-5</v>
      </c>
      <c r="P407" s="55">
        <f t="shared" si="412"/>
        <v>1.3212698883355097E-6</v>
      </c>
      <c r="Q407" s="55">
        <f t="shared" si="413"/>
        <v>4.7206597961291579E-6</v>
      </c>
      <c r="R407" s="55">
        <f t="shared" si="414"/>
        <v>2.542740408368053E-6</v>
      </c>
      <c r="S407" s="55">
        <f t="shared" si="415"/>
        <v>2.7523870249330441E-6</v>
      </c>
      <c r="T407" s="55">
        <f t="shared" si="416"/>
        <v>4.630186714695863E-6</v>
      </c>
      <c r="U407" s="55">
        <f t="shared" si="417"/>
        <v>5.347960879230973E-5</v>
      </c>
      <c r="V407" s="55">
        <f t="shared" si="418"/>
        <v>2.2127365416511117E-5</v>
      </c>
      <c r="W407" s="55">
        <f t="shared" si="419"/>
        <v>1.4888352718285685E-6</v>
      </c>
      <c r="X407" s="55">
        <f t="shared" si="420"/>
        <v>2.4011681066438667E-6</v>
      </c>
      <c r="Y407" s="55">
        <f t="shared" si="421"/>
        <v>7.7410171297146805E-6</v>
      </c>
      <c r="AB407" s="55">
        <f t="shared" si="422"/>
        <v>1.5569472210094655E-6</v>
      </c>
      <c r="AC407" s="55">
        <f t="shared" si="423"/>
        <v>8.8479113958339738E-6</v>
      </c>
      <c r="AD407" s="55">
        <f t="shared" si="424"/>
        <v>3.4100933702290517E-6</v>
      </c>
      <c r="AE407" s="55">
        <f t="shared" si="425"/>
        <v>5.2183294361254711E-6</v>
      </c>
      <c r="AF407" s="55">
        <f t="shared" si="426"/>
        <v>6.0689078099043791E-6</v>
      </c>
      <c r="AG407" s="55">
        <f t="shared" si="427"/>
        <v>9.1382029570121105E-5</v>
      </c>
      <c r="AH407" s="55">
        <f t="shared" si="428"/>
        <v>2.8960809637021703E-5</v>
      </c>
      <c r="AI407" s="55">
        <f t="shared" si="429"/>
        <v>2.2862931342278268E-6</v>
      </c>
      <c r="AJ407" s="55">
        <f t="shared" si="430"/>
        <v>3.1100691318241512E-6</v>
      </c>
      <c r="AK407" s="55">
        <f t="shared" si="431"/>
        <v>3.4824971291045196E-5</v>
      </c>
    </row>
    <row r="408" spans="3:37">
      <c r="C408" s="52">
        <f t="shared" si="368"/>
        <v>9</v>
      </c>
      <c r="D408" s="55">
        <f t="shared" si="402"/>
        <v>1.4394778113575809E-6</v>
      </c>
      <c r="E408" s="55">
        <f t="shared" si="403"/>
        <v>6.8137947280516692E-6</v>
      </c>
      <c r="F408" s="55">
        <f t="shared" si="404"/>
        <v>2.8976689511879743E-6</v>
      </c>
      <c r="G408" s="55">
        <f t="shared" si="405"/>
        <v>3.7302579019990374E-6</v>
      </c>
      <c r="H408" s="55">
        <f t="shared" si="406"/>
        <v>5.4094798952982734E-6</v>
      </c>
      <c r="I408" s="55">
        <f t="shared" si="407"/>
        <v>7.445741455426648E-5</v>
      </c>
      <c r="J408" s="55">
        <f t="shared" si="408"/>
        <v>2.6177807759582529E-5</v>
      </c>
      <c r="K408" s="55">
        <f t="shared" si="409"/>
        <v>1.8681189790126456E-6</v>
      </c>
      <c r="L408" s="55">
        <f t="shared" si="410"/>
        <v>2.8451350352787622E-6</v>
      </c>
      <c r="M408" s="55">
        <f t="shared" si="411"/>
        <v>2.1489993745303264E-5</v>
      </c>
      <c r="P408" s="55">
        <f t="shared" si="412"/>
        <v>1.3212948170616241E-6</v>
      </c>
      <c r="Q408" s="55">
        <f t="shared" si="413"/>
        <v>4.7206597961291579E-6</v>
      </c>
      <c r="R408" s="55">
        <f t="shared" si="414"/>
        <v>2.5792778711113957E-6</v>
      </c>
      <c r="S408" s="55">
        <f t="shared" si="415"/>
        <v>2.7857580554455568E-6</v>
      </c>
      <c r="T408" s="55">
        <f t="shared" si="416"/>
        <v>4.7070853251605757E-6</v>
      </c>
      <c r="U408" s="55">
        <f t="shared" si="417"/>
        <v>5.4938549626021672E-5</v>
      </c>
      <c r="V408" s="55">
        <f t="shared" si="418"/>
        <v>2.2710191777088755E-5</v>
      </c>
      <c r="W408" s="55">
        <f t="shared" si="419"/>
        <v>1.5228084385657392E-6</v>
      </c>
      <c r="X408" s="55">
        <f t="shared" si="420"/>
        <v>2.4627008802306733E-6</v>
      </c>
      <c r="Y408" s="55">
        <f t="shared" si="421"/>
        <v>7.8731571062116349E-6</v>
      </c>
      <c r="AB408" s="55">
        <f t="shared" si="422"/>
        <v>1.5576709969035548E-6</v>
      </c>
      <c r="AC408" s="55">
        <f t="shared" si="423"/>
        <v>8.9084916740319158E-6</v>
      </c>
      <c r="AD408" s="55">
        <f t="shared" si="424"/>
        <v>3.4581853399792379E-6</v>
      </c>
      <c r="AE408" s="55">
        <f t="shared" si="425"/>
        <v>5.2686530592052642E-6</v>
      </c>
      <c r="AF408" s="55">
        <f t="shared" si="426"/>
        <v>6.1602638697550912E-6</v>
      </c>
      <c r="AG408" s="55">
        <f t="shared" si="427"/>
        <v>9.397627948251124E-5</v>
      </c>
      <c r="AH408" s="55">
        <f t="shared" si="428"/>
        <v>2.9672456495435707E-5</v>
      </c>
      <c r="AI408" s="55">
        <f t="shared" si="429"/>
        <v>2.3224710233767753E-6</v>
      </c>
      <c r="AJ408" s="55">
        <f t="shared" si="430"/>
        <v>3.1788498663370105E-6</v>
      </c>
      <c r="AK408" s="55">
        <f t="shared" si="431"/>
        <v>3.5106830384394864E-5</v>
      </c>
    </row>
    <row r="409" spans="3:37">
      <c r="C409" s="52">
        <f t="shared" si="368"/>
        <v>9.25</v>
      </c>
      <c r="D409" s="55">
        <f t="shared" si="402"/>
        <v>1.439780400070687E-6</v>
      </c>
      <c r="E409" s="55">
        <f t="shared" si="403"/>
        <v>6.8433658051535602E-6</v>
      </c>
      <c r="F409" s="55">
        <f t="shared" si="404"/>
        <v>2.9400849785822724E-6</v>
      </c>
      <c r="G409" s="55">
        <f t="shared" si="405"/>
        <v>3.7725855545850452E-6</v>
      </c>
      <c r="H409" s="55">
        <f t="shared" si="406"/>
        <v>5.4902371450762507E-6</v>
      </c>
      <c r="I409" s="55">
        <f t="shared" si="407"/>
        <v>7.6454304938935007E-5</v>
      </c>
      <c r="J409" s="55">
        <f t="shared" si="408"/>
        <v>2.6827047904506807E-5</v>
      </c>
      <c r="K409" s="55">
        <f t="shared" si="409"/>
        <v>1.9031633581447333E-6</v>
      </c>
      <c r="L409" s="55">
        <f t="shared" si="410"/>
        <v>2.9095550417671043E-6</v>
      </c>
      <c r="M409" s="55">
        <f t="shared" si="411"/>
        <v>2.1695620054939364E-5</v>
      </c>
      <c r="P409" s="55">
        <f t="shared" si="412"/>
        <v>1.3212948170616241E-6</v>
      </c>
      <c r="Q409" s="55">
        <f t="shared" si="413"/>
        <v>4.7206597961291579E-6</v>
      </c>
      <c r="R409" s="55">
        <f t="shared" si="414"/>
        <v>2.6159629852626648E-6</v>
      </c>
      <c r="S409" s="55">
        <f t="shared" si="415"/>
        <v>2.8193104867083618E-6</v>
      </c>
      <c r="T409" s="55">
        <f t="shared" si="416"/>
        <v>4.7820767883138126E-6</v>
      </c>
      <c r="U409" s="55">
        <f t="shared" si="417"/>
        <v>5.6365107207105193E-5</v>
      </c>
      <c r="V409" s="55">
        <f t="shared" si="418"/>
        <v>2.3294078850555213E-5</v>
      </c>
      <c r="W409" s="55">
        <f t="shared" si="419"/>
        <v>1.556835128528816E-6</v>
      </c>
      <c r="X409" s="55">
        <f t="shared" si="420"/>
        <v>2.5242035248354095E-6</v>
      </c>
      <c r="Y409" s="55">
        <f t="shared" si="421"/>
        <v>8.0044269748227839E-6</v>
      </c>
      <c r="AB409" s="55">
        <f t="shared" si="422"/>
        <v>1.5583238723667879E-6</v>
      </c>
      <c r="AC409" s="55">
        <f t="shared" si="423"/>
        <v>8.9688588400890863E-6</v>
      </c>
      <c r="AD409" s="55">
        <f t="shared" si="424"/>
        <v>3.5057970442628312E-6</v>
      </c>
      <c r="AE409" s="55">
        <f t="shared" si="425"/>
        <v>5.3197559331144744E-6</v>
      </c>
      <c r="AF409" s="55">
        <f t="shared" si="426"/>
        <v>6.2510454299184466E-6</v>
      </c>
      <c r="AG409" s="55">
        <f t="shared" si="427"/>
        <v>9.6543502670764781E-5</v>
      </c>
      <c r="AH409" s="55">
        <f t="shared" si="428"/>
        <v>3.0387049711817805E-5</v>
      </c>
      <c r="AI409" s="55">
        <f t="shared" si="429"/>
        <v>2.358339069983964E-6</v>
      </c>
      <c r="AJ409" s="55">
        <f t="shared" si="430"/>
        <v>3.2471013987955105E-6</v>
      </c>
      <c r="AK409" s="55">
        <f t="shared" si="431"/>
        <v>3.5386813135055914E-5</v>
      </c>
    </row>
    <row r="410" spans="3:37">
      <c r="C410" s="52">
        <f t="shared" si="368"/>
        <v>9.5</v>
      </c>
      <c r="D410" s="55">
        <f t="shared" si="402"/>
        <v>1.4400329878048023E-6</v>
      </c>
      <c r="E410" s="55">
        <f t="shared" si="403"/>
        <v>6.8727377189317431E-6</v>
      </c>
      <c r="F410" s="55">
        <f t="shared" si="404"/>
        <v>2.9823393628525891E-6</v>
      </c>
      <c r="G410" s="55">
        <f t="shared" si="405"/>
        <v>3.8154335601100623E-6</v>
      </c>
      <c r="H410" s="55">
        <f t="shared" si="406"/>
        <v>5.5703574685235031E-6</v>
      </c>
      <c r="I410" s="55">
        <f t="shared" si="407"/>
        <v>7.8419882654883315E-5</v>
      </c>
      <c r="J410" s="55">
        <f t="shared" si="408"/>
        <v>2.7478458546145245E-5</v>
      </c>
      <c r="K410" s="55">
        <f t="shared" si="409"/>
        <v>1.9380982367268992E-6</v>
      </c>
      <c r="L410" s="55">
        <f t="shared" si="410"/>
        <v>2.9738277119326049E-6</v>
      </c>
      <c r="M410" s="55">
        <f t="shared" si="411"/>
        <v>2.1900216445610055E-5</v>
      </c>
      <c r="P410" s="55">
        <f t="shared" si="412"/>
        <v>1.3212948170616241E-6</v>
      </c>
      <c r="Q410" s="55">
        <f t="shared" si="413"/>
        <v>4.7206597961291579E-6</v>
      </c>
      <c r="R410" s="55">
        <f t="shared" si="414"/>
        <v>2.6528080551058541E-6</v>
      </c>
      <c r="S410" s="55">
        <f t="shared" si="415"/>
        <v>2.8530594354506505E-6</v>
      </c>
      <c r="T410" s="55">
        <f t="shared" si="416"/>
        <v>4.8552463025916594E-6</v>
      </c>
      <c r="U410" s="55">
        <f t="shared" si="417"/>
        <v>5.7757445445004717E-5</v>
      </c>
      <c r="V410" s="55">
        <f t="shared" si="418"/>
        <v>2.3879115029651223E-5</v>
      </c>
      <c r="W410" s="55">
        <f t="shared" si="419"/>
        <v>1.5909198019866246E-6</v>
      </c>
      <c r="X410" s="55">
        <f t="shared" si="420"/>
        <v>2.5856835727035928E-6</v>
      </c>
      <c r="Y410" s="55">
        <f t="shared" si="421"/>
        <v>8.1350442625195775E-6</v>
      </c>
      <c r="AB410" s="55">
        <f t="shared" si="422"/>
        <v>1.5589235725068791E-6</v>
      </c>
      <c r="AC410" s="55">
        <f t="shared" si="423"/>
        <v>9.0290661720406773E-6</v>
      </c>
      <c r="AD410" s="55">
        <f t="shared" si="424"/>
        <v>3.5530485494464803E-6</v>
      </c>
      <c r="AE410" s="55">
        <f t="shared" si="425"/>
        <v>5.3717029954222202E-6</v>
      </c>
      <c r="AF410" s="55">
        <f t="shared" si="426"/>
        <v>6.341396115316285E-6</v>
      </c>
      <c r="AG410" s="55">
        <f t="shared" si="427"/>
        <v>9.9082319864761872E-5</v>
      </c>
      <c r="AH410" s="55">
        <f t="shared" si="428"/>
        <v>3.110483481599867E-5</v>
      </c>
      <c r="AI410" s="55">
        <f t="shared" si="429"/>
        <v>2.3939747346848324E-6</v>
      </c>
      <c r="AJ410" s="55">
        <f t="shared" si="430"/>
        <v>3.3148707026813051E-6</v>
      </c>
      <c r="AK410" s="55">
        <f t="shared" si="431"/>
        <v>3.5665388628700501E-5</v>
      </c>
    </row>
    <row r="411" spans="3:37">
      <c r="C411" s="52">
        <f t="shared" si="368"/>
        <v>9.75</v>
      </c>
      <c r="D411" s="55">
        <f t="shared" si="402"/>
        <v>1.4402522415529235E-6</v>
      </c>
      <c r="E411" s="55">
        <f t="shared" si="403"/>
        <v>6.9019768571607867E-6</v>
      </c>
      <c r="F411" s="55">
        <f t="shared" si="404"/>
        <v>3.0244859850402513E-6</v>
      </c>
      <c r="G411" s="55">
        <f t="shared" si="405"/>
        <v>3.8588419457232435E-6</v>
      </c>
      <c r="H411" s="55">
        <f t="shared" si="406"/>
        <v>5.6500531744169394E-6</v>
      </c>
      <c r="I411" s="55">
        <f t="shared" si="407"/>
        <v>8.0352673805383917E-5</v>
      </c>
      <c r="J411" s="55">
        <f t="shared" si="408"/>
        <v>2.8132206645783551E-5</v>
      </c>
      <c r="K411" s="55">
        <f t="shared" si="409"/>
        <v>1.9729601149424507E-6</v>
      </c>
      <c r="L411" s="55">
        <f t="shared" si="410"/>
        <v>3.0380013139052076E-6</v>
      </c>
      <c r="M411" s="55">
        <f t="shared" si="411"/>
        <v>2.210412622363714E-5</v>
      </c>
      <c r="P411" s="55">
        <f t="shared" si="412"/>
        <v>1.3212948170616241E-6</v>
      </c>
      <c r="Q411" s="55">
        <f t="shared" si="413"/>
        <v>4.7206597961291579E-6</v>
      </c>
      <c r="R411" s="55">
        <f t="shared" si="414"/>
        <v>2.6898253849249577E-6</v>
      </c>
      <c r="S411" s="55">
        <f t="shared" si="415"/>
        <v>2.8870200184016135E-6</v>
      </c>
      <c r="T411" s="55">
        <f t="shared" si="416"/>
        <v>4.9266790664302028E-6</v>
      </c>
      <c r="U411" s="55">
        <f t="shared" si="417"/>
        <v>5.9113861227742348E-5</v>
      </c>
      <c r="V411" s="55">
        <f t="shared" si="418"/>
        <v>2.4465388707117519E-5</v>
      </c>
      <c r="W411" s="55">
        <f t="shared" si="419"/>
        <v>1.6250669192079903E-6</v>
      </c>
      <c r="X411" s="55">
        <f t="shared" si="420"/>
        <v>2.6471485560807409E-6</v>
      </c>
      <c r="Y411" s="55">
        <f t="shared" si="421"/>
        <v>8.2652264962734693E-6</v>
      </c>
      <c r="AB411" s="55">
        <f t="shared" si="422"/>
        <v>1.5594878224315425E-6</v>
      </c>
      <c r="AC411" s="55">
        <f t="shared" si="423"/>
        <v>9.0891669479218825E-6</v>
      </c>
      <c r="AD411" s="55">
        <f t="shared" si="424"/>
        <v>3.6000599218968328E-6</v>
      </c>
      <c r="AE411" s="55">
        <f t="shared" si="425"/>
        <v>5.4245591836976193E-6</v>
      </c>
      <c r="AF411" s="55">
        <f t="shared" si="426"/>
        <v>6.4314595508704451E-6</v>
      </c>
      <c r="AG411" s="55">
        <f t="shared" si="427"/>
        <v>1.0159148638302545E-4</v>
      </c>
      <c r="AH411" s="55">
        <f t="shared" si="428"/>
        <v>3.1826057337808983E-5</v>
      </c>
      <c r="AI411" s="55">
        <f t="shared" si="429"/>
        <v>2.4294554781148211E-6</v>
      </c>
      <c r="AJ411" s="55">
        <f t="shared" si="430"/>
        <v>3.3822047514760486E-6</v>
      </c>
      <c r="AK411" s="55">
        <f t="shared" si="431"/>
        <v>3.594302595100078E-5</v>
      </c>
    </row>
    <row r="412" spans="3:37">
      <c r="C412" s="52">
        <f t="shared" si="368"/>
        <v>10</v>
      </c>
      <c r="D412" s="55">
        <f t="shared" si="402"/>
        <v>1.4404548283080477E-6</v>
      </c>
      <c r="E412" s="55">
        <f t="shared" si="403"/>
        <v>6.9311496076152607E-6</v>
      </c>
      <c r="F412" s="55">
        <f t="shared" si="404"/>
        <v>3.0665787261865862E-6</v>
      </c>
      <c r="G412" s="55">
        <f t="shared" si="405"/>
        <v>3.902850738573743E-6</v>
      </c>
      <c r="H412" s="55">
        <f t="shared" si="406"/>
        <v>5.729536571533467E-6</v>
      </c>
      <c r="I412" s="55">
        <f t="shared" si="407"/>
        <v>8.2251338277319563E-5</v>
      </c>
      <c r="J412" s="55">
        <f t="shared" si="408"/>
        <v>2.8788459164707425E-5</v>
      </c>
      <c r="K412" s="55">
        <f t="shared" si="409"/>
        <v>2.0077854929746952E-6</v>
      </c>
      <c r="L412" s="55">
        <f t="shared" si="410"/>
        <v>3.1021241158148553E-6</v>
      </c>
      <c r="M412" s="55">
        <f t="shared" si="411"/>
        <v>2.2307692695342423E-5</v>
      </c>
      <c r="P412" s="55">
        <f t="shared" si="412"/>
        <v>1.3212948170616241E-6</v>
      </c>
      <c r="Q412" s="55">
        <f t="shared" si="413"/>
        <v>4.7206597961291579E-6</v>
      </c>
      <c r="R412" s="55">
        <f t="shared" si="414"/>
        <v>2.7270272790039695E-6</v>
      </c>
      <c r="S412" s="55">
        <f t="shared" si="415"/>
        <v>2.9212073522904422E-6</v>
      </c>
      <c r="T412" s="55">
        <f t="shared" si="416"/>
        <v>4.9964602782655292E-6</v>
      </c>
      <c r="U412" s="55">
        <f t="shared" si="417"/>
        <v>6.0432784421917849E-5</v>
      </c>
      <c r="V412" s="55">
        <f t="shared" si="418"/>
        <v>2.5052988275694841E-5</v>
      </c>
      <c r="W412" s="55">
        <f t="shared" si="419"/>
        <v>1.6592809404617387E-6</v>
      </c>
      <c r="X412" s="55">
        <f t="shared" si="420"/>
        <v>2.7086060072123711E-6</v>
      </c>
      <c r="Y412" s="55">
        <f t="shared" si="421"/>
        <v>8.3951912030559093E-6</v>
      </c>
      <c r="AB412" s="55">
        <f t="shared" si="422"/>
        <v>1.5600343472484918E-6</v>
      </c>
      <c r="AC412" s="55">
        <f t="shared" si="423"/>
        <v>9.149214445767894E-6</v>
      </c>
      <c r="AD412" s="55">
        <f t="shared" si="424"/>
        <v>3.6469512279805374E-6</v>
      </c>
      <c r="AE412" s="55">
        <f t="shared" si="425"/>
        <v>5.47838943550979E-6</v>
      </c>
      <c r="AF412" s="55">
        <f t="shared" si="426"/>
        <v>6.5213793615027665E-6</v>
      </c>
      <c r="AG412" s="55">
        <f t="shared" si="427"/>
        <v>1.0406989213272124E-4</v>
      </c>
      <c r="AH412" s="55">
        <f t="shared" si="428"/>
        <v>3.2550962807079409E-5</v>
      </c>
      <c r="AI412" s="55">
        <f t="shared" si="429"/>
        <v>2.4648587609093697E-6</v>
      </c>
      <c r="AJ412" s="55">
        <f t="shared" si="430"/>
        <v>3.4491505186613953E-6</v>
      </c>
      <c r="AK412" s="55">
        <f t="shared" si="431"/>
        <v>3.6220194187628904E-5</v>
      </c>
    </row>
    <row r="413" spans="3:37">
      <c r="C413" s="52">
        <f t="shared" si="368"/>
        <v>10.25</v>
      </c>
      <c r="D413" s="55">
        <f t="shared" si="402"/>
        <v>1.4406532483149229E-6</v>
      </c>
      <c r="E413" s="55">
        <f t="shared" si="403"/>
        <v>6.9603057611260928E-6</v>
      </c>
      <c r="F413" s="55">
        <f t="shared" si="404"/>
        <v>3.1086579970725894E-6</v>
      </c>
      <c r="G413" s="55">
        <f t="shared" si="405"/>
        <v>3.9474899590234268E-6</v>
      </c>
      <c r="H413" s="55">
        <f t="shared" si="406"/>
        <v>5.8089668914557673E-6</v>
      </c>
      <c r="I413" s="55">
        <f t="shared" si="407"/>
        <v>8.4114943451974518E-5</v>
      </c>
      <c r="J413" s="55">
        <f t="shared" si="408"/>
        <v>2.9447341323881147E-5</v>
      </c>
      <c r="K413" s="55">
        <f t="shared" si="409"/>
        <v>2.0426017459611126E-6</v>
      </c>
      <c r="L413" s="55">
        <f t="shared" si="410"/>
        <v>3.1662323187590059E-6</v>
      </c>
      <c r="M413" s="55">
        <f t="shared" si="411"/>
        <v>2.2511173340467253E-5</v>
      </c>
      <c r="P413" s="55">
        <f t="shared" si="412"/>
        <v>1.3212948170616241E-6</v>
      </c>
      <c r="Q413" s="55">
        <f t="shared" si="413"/>
        <v>4.7206597961291579E-6</v>
      </c>
      <c r="R413" s="55">
        <f t="shared" si="414"/>
        <v>2.7644229655558848E-6</v>
      </c>
      <c r="S413" s="55">
        <f t="shared" si="415"/>
        <v>2.9556327746640296E-6</v>
      </c>
      <c r="T413" s="55">
        <f t="shared" si="416"/>
        <v>5.0646538369247031E-6</v>
      </c>
      <c r="U413" s="55">
        <f t="shared" si="417"/>
        <v>6.1713109457543937E-5</v>
      </c>
      <c r="V413" s="55">
        <f t="shared" si="418"/>
        <v>2.5641980029938737E-5</v>
      </c>
      <c r="W413" s="55">
        <f t="shared" si="419"/>
        <v>1.6935652109494888E-6</v>
      </c>
      <c r="X413" s="55">
        <f t="shared" si="420"/>
        <v>2.7700615752826223E-6</v>
      </c>
      <c r="Y413" s="55">
        <f t="shared" si="421"/>
        <v>8.5251015280954864E-6</v>
      </c>
      <c r="AB413" s="55">
        <f t="shared" si="422"/>
        <v>1.5605764407885125E-6</v>
      </c>
      <c r="AC413" s="55">
        <f t="shared" si="423"/>
        <v>9.2092486241051067E-6</v>
      </c>
      <c r="AD413" s="55">
        <f t="shared" si="424"/>
        <v>3.6938125174725801E-6</v>
      </c>
      <c r="AE413" s="55">
        <f t="shared" si="425"/>
        <v>5.533242454035571E-6</v>
      </c>
      <c r="AF413" s="55">
        <f t="shared" si="426"/>
        <v>6.6112632659046275E-6</v>
      </c>
      <c r="AG413" s="55">
        <f t="shared" si="427"/>
        <v>1.0651677744640506E-4</v>
      </c>
      <c r="AH413" s="55">
        <f t="shared" si="428"/>
        <v>3.3279735371182965E-5</v>
      </c>
      <c r="AI413" s="55">
        <f t="shared" si="429"/>
        <v>2.5002426785450583E-6</v>
      </c>
      <c r="AJ413" s="55">
        <f t="shared" si="430"/>
        <v>3.5157432343485854E-6</v>
      </c>
      <c r="AK413" s="55">
        <f t="shared" si="431"/>
        <v>3.6497245152838994E-5</v>
      </c>
    </row>
    <row r="414" spans="3:37">
      <c r="C414" s="52">
        <f t="shared" si="368"/>
        <v>10.5</v>
      </c>
      <c r="D414" s="55">
        <f t="shared" si="402"/>
        <v>1.440851668321798E-6</v>
      </c>
      <c r="E414" s="55">
        <f t="shared" si="403"/>
        <v>6.989461914636925E-6</v>
      </c>
      <c r="F414" s="55">
        <f t="shared" si="404"/>
        <v>3.1507372679585926E-6</v>
      </c>
      <c r="G414" s="55">
        <f t="shared" si="405"/>
        <v>3.9927696138595842E-6</v>
      </c>
      <c r="H414" s="55">
        <f t="shared" si="406"/>
        <v>5.8883972113780676E-6</v>
      </c>
      <c r="I414" s="55">
        <f t="shared" si="407"/>
        <v>8.5943193321289139E-5</v>
      </c>
      <c r="J414" s="55">
        <f t="shared" si="408"/>
        <v>3.0108894863626146E-5</v>
      </c>
      <c r="K414" s="55">
        <f t="shared" si="409"/>
        <v>2.0774179989475301E-6</v>
      </c>
      <c r="L414" s="55">
        <f t="shared" si="410"/>
        <v>3.2303379897701451E-6</v>
      </c>
      <c r="M414" s="55">
        <f t="shared" si="411"/>
        <v>2.2714653985592083E-5</v>
      </c>
      <c r="P414" s="55">
        <f t="shared" si="412"/>
        <v>1.3212948170616241E-6</v>
      </c>
      <c r="Q414" s="55">
        <f t="shared" si="413"/>
        <v>4.7206597961291579E-6</v>
      </c>
      <c r="R414" s="55">
        <f t="shared" si="414"/>
        <v>2.8020155206517021E-6</v>
      </c>
      <c r="S414" s="55">
        <f t="shared" si="415"/>
        <v>2.9903000647046732E-6</v>
      </c>
      <c r="T414" s="55">
        <f t="shared" si="416"/>
        <v>5.1312810420167458E-6</v>
      </c>
      <c r="U414" s="55">
        <f t="shared" si="417"/>
        <v>6.2954482586689042E-5</v>
      </c>
      <c r="V414" s="55">
        <f t="shared" si="418"/>
        <v>2.6232386068034389E-5</v>
      </c>
      <c r="W414" s="55">
        <f t="shared" si="419"/>
        <v>1.7279208457384471E-6</v>
      </c>
      <c r="X414" s="55">
        <f t="shared" si="420"/>
        <v>2.8315171433528734E-6</v>
      </c>
      <c r="Y414" s="55">
        <f t="shared" si="421"/>
        <v>8.6550118531350635E-6</v>
      </c>
      <c r="AB414" s="55">
        <f t="shared" si="422"/>
        <v>1.5611185343285332E-6</v>
      </c>
      <c r="AC414" s="55">
        <f t="shared" si="423"/>
        <v>9.2692828024423193E-6</v>
      </c>
      <c r="AD414" s="55">
        <f t="shared" si="424"/>
        <v>3.7406738069646228E-6</v>
      </c>
      <c r="AE414" s="55">
        <f t="shared" si="425"/>
        <v>5.5891344736672413E-6</v>
      </c>
      <c r="AF414" s="55">
        <f t="shared" si="426"/>
        <v>6.7011471703064886E-6</v>
      </c>
      <c r="AG414" s="55">
        <f t="shared" si="427"/>
        <v>1.0893190405588918E-4</v>
      </c>
      <c r="AH414" s="55">
        <f t="shared" si="428"/>
        <v>3.4012436412577312E-5</v>
      </c>
      <c r="AI414" s="55">
        <f t="shared" si="429"/>
        <v>2.5356265961807469E-6</v>
      </c>
      <c r="AJ414" s="55">
        <f t="shared" si="430"/>
        <v>3.581994641908033E-6</v>
      </c>
      <c r="AK414" s="55">
        <f t="shared" si="431"/>
        <v>3.6774296118049085E-5</v>
      </c>
    </row>
    <row r="415" spans="3:37">
      <c r="C415" s="52">
        <f t="shared" si="368"/>
        <v>10.75</v>
      </c>
      <c r="D415" s="55">
        <f t="shared" si="402"/>
        <v>1.4410500883286732E-6</v>
      </c>
      <c r="E415" s="55">
        <f t="shared" si="403"/>
        <v>7.0186180681477572E-6</v>
      </c>
      <c r="F415" s="55">
        <f t="shared" si="404"/>
        <v>3.1928165388445958E-6</v>
      </c>
      <c r="G415" s="55">
        <f t="shared" si="405"/>
        <v>4.0386897030822143E-6</v>
      </c>
      <c r="H415" s="55">
        <f t="shared" si="406"/>
        <v>5.9678275313003679E-6</v>
      </c>
      <c r="I415" s="55">
        <f t="shared" si="407"/>
        <v>8.7736087885263413E-5</v>
      </c>
      <c r="J415" s="55">
        <f t="shared" si="408"/>
        <v>3.077311978394242E-5</v>
      </c>
      <c r="K415" s="55">
        <f t="shared" si="409"/>
        <v>2.1122342519339476E-6</v>
      </c>
      <c r="L415" s="55">
        <f t="shared" si="410"/>
        <v>3.2944411288482733E-6</v>
      </c>
      <c r="M415" s="55">
        <f t="shared" si="411"/>
        <v>2.2918134630716914E-5</v>
      </c>
      <c r="P415" s="55">
        <f t="shared" si="412"/>
        <v>1.3212948170616241E-6</v>
      </c>
      <c r="Q415" s="55">
        <f t="shared" si="413"/>
        <v>4.7206597961291579E-6</v>
      </c>
      <c r="R415" s="55">
        <f t="shared" si="414"/>
        <v>2.8398049442914213E-6</v>
      </c>
      <c r="S415" s="55">
        <f t="shared" si="415"/>
        <v>3.0252092224123734E-6</v>
      </c>
      <c r="T415" s="55">
        <f t="shared" si="416"/>
        <v>5.196341893541658E-6</v>
      </c>
      <c r="U415" s="55">
        <f t="shared" si="417"/>
        <v>6.4156903809353165E-5</v>
      </c>
      <c r="V415" s="55">
        <f t="shared" si="418"/>
        <v>2.6824206389981798E-5</v>
      </c>
      <c r="W415" s="55">
        <f t="shared" si="419"/>
        <v>1.7623478448286135E-6</v>
      </c>
      <c r="X415" s="55">
        <f t="shared" si="420"/>
        <v>2.8929727114231246E-6</v>
      </c>
      <c r="Y415" s="55">
        <f t="shared" si="421"/>
        <v>8.7849221781746405E-6</v>
      </c>
      <c r="AB415" s="55">
        <f t="shared" si="422"/>
        <v>1.561660627868554E-6</v>
      </c>
      <c r="AC415" s="55">
        <f t="shared" si="423"/>
        <v>9.329316980779532E-6</v>
      </c>
      <c r="AD415" s="55">
        <f t="shared" si="424"/>
        <v>3.7875350964566655E-6</v>
      </c>
      <c r="AE415" s="55">
        <f t="shared" si="425"/>
        <v>5.6460654944048017E-6</v>
      </c>
      <c r="AF415" s="55">
        <f t="shared" si="426"/>
        <v>6.7910310747083497E-6</v>
      </c>
      <c r="AG415" s="55">
        <f t="shared" si="427"/>
        <v>1.1131527196117359E-4</v>
      </c>
      <c r="AH415" s="55">
        <f t="shared" si="428"/>
        <v>3.4749065931262452E-5</v>
      </c>
      <c r="AI415" s="55">
        <f t="shared" si="429"/>
        <v>2.5710105138164355E-6</v>
      </c>
      <c r="AJ415" s="55">
        <f t="shared" si="430"/>
        <v>3.6479047413397377E-6</v>
      </c>
      <c r="AK415" s="55">
        <f t="shared" si="431"/>
        <v>3.7051347083259175E-5</v>
      </c>
    </row>
    <row r="416" spans="3:37">
      <c r="C416" s="52">
        <f t="shared" si="368"/>
        <v>11</v>
      </c>
      <c r="D416" s="55">
        <f t="shared" si="402"/>
        <v>1.4412485083355483E-6</v>
      </c>
      <c r="E416" s="55">
        <f t="shared" si="403"/>
        <v>7.0477742216585894E-6</v>
      </c>
      <c r="F416" s="55">
        <f t="shared" si="404"/>
        <v>3.234895809730599E-6</v>
      </c>
      <c r="G416" s="55">
        <f t="shared" si="405"/>
        <v>4.085250226691318E-6</v>
      </c>
      <c r="H416" s="55">
        <f t="shared" si="406"/>
        <v>6.0472578512226682E-6</v>
      </c>
      <c r="I416" s="55">
        <f t="shared" si="407"/>
        <v>8.9493627143897339E-5</v>
      </c>
      <c r="J416" s="55">
        <f t="shared" si="408"/>
        <v>3.1440016084829971E-5</v>
      </c>
      <c r="K416" s="55">
        <f t="shared" si="409"/>
        <v>2.147050504920365E-6</v>
      </c>
      <c r="L416" s="55">
        <f t="shared" si="410"/>
        <v>3.3585417359933901E-6</v>
      </c>
      <c r="M416" s="55">
        <f t="shared" si="411"/>
        <v>2.3121615275841744E-5</v>
      </c>
      <c r="P416" s="55">
        <f t="shared" si="412"/>
        <v>1.3212948170616241E-6</v>
      </c>
      <c r="Q416" s="55">
        <f t="shared" si="413"/>
        <v>4.7206597961291579E-6</v>
      </c>
      <c r="R416" s="55">
        <f t="shared" si="414"/>
        <v>2.8777912364750421E-6</v>
      </c>
      <c r="S416" s="55">
        <f t="shared" si="415"/>
        <v>3.0603602477871302E-6</v>
      </c>
      <c r="T416" s="55">
        <f t="shared" si="416"/>
        <v>5.259836391499439E-6</v>
      </c>
      <c r="U416" s="55">
        <f t="shared" si="417"/>
        <v>6.5320373125536305E-5</v>
      </c>
      <c r="V416" s="55">
        <f t="shared" si="418"/>
        <v>2.7417440995780964E-5</v>
      </c>
      <c r="W416" s="55">
        <f t="shared" si="419"/>
        <v>1.7968462082199882E-6</v>
      </c>
      <c r="X416" s="55">
        <f t="shared" si="420"/>
        <v>2.9544282794933758E-6</v>
      </c>
      <c r="Y416" s="55">
        <f t="shared" si="421"/>
        <v>8.9148325032142176E-6</v>
      </c>
      <c r="AB416" s="55">
        <f t="shared" si="422"/>
        <v>1.5622027214085747E-6</v>
      </c>
      <c r="AC416" s="55">
        <f t="shared" si="423"/>
        <v>9.3893511591167447E-6</v>
      </c>
      <c r="AD416" s="55">
        <f t="shared" si="424"/>
        <v>3.8343963859487082E-6</v>
      </c>
      <c r="AE416" s="55">
        <f t="shared" si="425"/>
        <v>5.7040355162482522E-6</v>
      </c>
      <c r="AF416" s="55">
        <f t="shared" si="426"/>
        <v>6.8809149791102107E-6</v>
      </c>
      <c r="AG416" s="55">
        <f t="shared" si="427"/>
        <v>1.1366688116225829E-4</v>
      </c>
      <c r="AH416" s="55">
        <f t="shared" si="428"/>
        <v>3.5489623927238385E-5</v>
      </c>
      <c r="AI416" s="55">
        <f t="shared" si="429"/>
        <v>2.6063944314521241E-6</v>
      </c>
      <c r="AJ416" s="55">
        <f t="shared" si="430"/>
        <v>3.7134735326436995E-6</v>
      </c>
      <c r="AK416" s="55">
        <f t="shared" si="431"/>
        <v>3.7328398048469266E-5</v>
      </c>
    </row>
    <row r="417" spans="3:37">
      <c r="C417" s="52">
        <f t="shared" si="368"/>
        <v>12</v>
      </c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</row>
    <row r="418" spans="3:37">
      <c r="C418" s="52">
        <f t="shared" si="368"/>
        <v>13</v>
      </c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</row>
    <row r="419" spans="3:37">
      <c r="C419" s="52">
        <f t="shared" si="368"/>
        <v>14</v>
      </c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</row>
    <row r="420" spans="3:37">
      <c r="C420" s="52">
        <f t="shared" si="368"/>
        <v>15</v>
      </c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</row>
    <row r="421" spans="3:37">
      <c r="C421" s="52">
        <f t="shared" si="368"/>
        <v>16</v>
      </c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</row>
    <row r="422" spans="3:37">
      <c r="C422" s="52">
        <f t="shared" si="368"/>
        <v>17</v>
      </c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</row>
    <row r="423" spans="3:37">
      <c r="C423" s="52">
        <f t="shared" si="368"/>
        <v>18</v>
      </c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</row>
    <row r="424" spans="3:37">
      <c r="C424" s="52">
        <f t="shared" si="368"/>
        <v>19</v>
      </c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</row>
    <row r="425" spans="3:37">
      <c r="C425" s="52">
        <f t="shared" si="368"/>
        <v>20</v>
      </c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</row>
    <row r="426" spans="3:37">
      <c r="C426" s="52">
        <f t="shared" si="368"/>
        <v>25</v>
      </c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</row>
    <row r="427" spans="3:37">
      <c r="C427" s="52">
        <f t="shared" si="368"/>
        <v>30</v>
      </c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</row>
    <row r="428" spans="3:37">
      <c r="C428" s="52">
        <f t="shared" ref="C428:C445" si="432">C339</f>
        <v>40</v>
      </c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</row>
    <row r="429" spans="3:37">
      <c r="C429" s="52">
        <f t="shared" si="432"/>
        <v>50</v>
      </c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</row>
    <row r="430" spans="3:37">
      <c r="C430" s="52">
        <f t="shared" si="432"/>
        <v>60</v>
      </c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</row>
    <row r="431" spans="3:37">
      <c r="C431" s="52">
        <f t="shared" si="432"/>
        <v>75</v>
      </c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</row>
    <row r="432" spans="3:37">
      <c r="C432" s="52">
        <f t="shared" si="432"/>
        <v>100</v>
      </c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</row>
    <row r="433" spans="3:37">
      <c r="C433" s="52">
        <f t="shared" si="432"/>
        <v>125</v>
      </c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</row>
    <row r="434" spans="3:37">
      <c r="C434" s="52">
        <f t="shared" si="432"/>
        <v>150</v>
      </c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</row>
    <row r="435" spans="3:37">
      <c r="C435" s="52">
        <f t="shared" si="432"/>
        <v>175</v>
      </c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</row>
    <row r="436" spans="3:37">
      <c r="C436" s="52">
        <f t="shared" si="432"/>
        <v>200</v>
      </c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</row>
    <row r="437" spans="3:37">
      <c r="C437" s="52">
        <f t="shared" si="432"/>
        <v>225</v>
      </c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</row>
    <row r="438" spans="3:37">
      <c r="C438" s="52">
        <f t="shared" si="432"/>
        <v>250</v>
      </c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</row>
    <row r="439" spans="3:37">
      <c r="C439" s="52">
        <f t="shared" si="432"/>
        <v>300</v>
      </c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</row>
    <row r="440" spans="3:37">
      <c r="C440" s="52">
        <f t="shared" si="432"/>
        <v>365</v>
      </c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</row>
    <row r="441" spans="3:37">
      <c r="C441" s="52">
        <f t="shared" si="432"/>
        <v>730</v>
      </c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</row>
    <row r="442" spans="3:37">
      <c r="C442" s="52">
        <f t="shared" si="432"/>
        <v>1460</v>
      </c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</row>
    <row r="443" spans="3:37">
      <c r="C443" s="52">
        <f t="shared" si="432"/>
        <v>2920</v>
      </c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</row>
    <row r="444" spans="3:37">
      <c r="C444" s="52">
        <f t="shared" si="432"/>
        <v>5840</v>
      </c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</row>
    <row r="445" spans="3:37">
      <c r="C445" s="52">
        <f t="shared" si="432"/>
        <v>7946.78</v>
      </c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</row>
    <row r="446" spans="3:37">
      <c r="C446" s="52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CJ445"/>
  <sheetViews>
    <sheetView topLeftCell="A310" zoomScale="80" zoomScaleNormal="80" zoomScalePageLayoutView="110" workbookViewId="0">
      <selection activeCell="O174" sqref="O174:S174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4:29">
      <c r="D1" s="42" t="s">
        <v>13</v>
      </c>
      <c r="E1" s="42">
        <v>20</v>
      </c>
      <c r="F1" s="42" t="s">
        <v>14</v>
      </c>
    </row>
    <row r="4" spans="4:29" s="36" customFormat="1" ht="12.75" thickBot="1">
      <c r="D4" s="35" t="str">
        <f>'[1]% Avg'!$B$1</f>
        <v>Ab + Ac-225 DOTA</v>
      </c>
      <c r="E4" s="35" t="s">
        <v>0</v>
      </c>
      <c r="R4" s="35" t="s">
        <v>1</v>
      </c>
    </row>
    <row r="5" spans="4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4:29" s="38" customFormat="1" ht="12">
      <c r="D6" s="6" t="str">
        <f>'[1]% Recovery'!B7</f>
        <v>Ab + Ac-225 DOTA @ 1 h</v>
      </c>
      <c r="E6" s="7">
        <v>0.24728396362008861</v>
      </c>
      <c r="F6" s="7">
        <v>0.17120158689234088</v>
      </c>
      <c r="G6" s="7">
        <v>9.5882593715484243E-2</v>
      </c>
      <c r="H6" s="7">
        <v>0.13319939096603825</v>
      </c>
      <c r="I6" s="7">
        <v>0.14128432884323658</v>
      </c>
      <c r="J6" s="7">
        <v>0.66241115937962214</v>
      </c>
      <c r="K6" s="7">
        <v>0.18258713377699565</v>
      </c>
      <c r="L6" s="7">
        <v>1.5560484277461173E-2</v>
      </c>
      <c r="M6" s="8">
        <v>3.1078773695020392E-2</v>
      </c>
      <c r="N6" s="8">
        <v>2.599155520449048E-2</v>
      </c>
      <c r="O6" s="9"/>
      <c r="P6" s="9"/>
      <c r="R6" s="10">
        <v>6.3206231783778828E-3</v>
      </c>
      <c r="S6" s="7">
        <v>8.2887355374242688E-2</v>
      </c>
      <c r="T6" s="7">
        <v>1.9025152490887078E-2</v>
      </c>
      <c r="U6" s="7">
        <v>6.6308524475320691E-3</v>
      </c>
      <c r="V6" s="7">
        <v>1.7676016557306898E-2</v>
      </c>
      <c r="W6" s="7">
        <v>9.5415916725951525E-2</v>
      </c>
      <c r="X6" s="7">
        <v>1.4336310994206385E-2</v>
      </c>
      <c r="Y6" s="7">
        <v>3.7184602537309705E-3</v>
      </c>
      <c r="Z6" s="8">
        <v>4.1001872362094764E-3</v>
      </c>
      <c r="AA6" s="8">
        <v>4.1440168098122351E-4</v>
      </c>
      <c r="AB6" s="9"/>
      <c r="AC6" s="9"/>
    </row>
    <row r="7" spans="4:29" s="38" customFormat="1" ht="12">
      <c r="D7" s="11" t="str">
        <f>'[1]% Recovery'!B8</f>
        <v>Ab + Ac-225 DOTA @ 4 h</v>
      </c>
      <c r="E7" s="12">
        <v>0.18576359844897938</v>
      </c>
      <c r="F7" s="12">
        <v>0.13244121646523122</v>
      </c>
      <c r="G7" s="12">
        <v>7.0529360688530759E-2</v>
      </c>
      <c r="H7" s="12">
        <v>0.10943499243405426</v>
      </c>
      <c r="I7" s="12">
        <v>0.1150791283785972</v>
      </c>
      <c r="J7" s="12">
        <v>0.950094676212491</v>
      </c>
      <c r="K7" s="12">
        <v>0.23194329188891202</v>
      </c>
      <c r="L7" s="12">
        <v>2.7765465183039198E-2</v>
      </c>
      <c r="M7" s="13">
        <v>2.9325760628353348E-2</v>
      </c>
      <c r="N7" s="13">
        <v>7.2469365492985743E-2</v>
      </c>
      <c r="O7" s="9"/>
      <c r="P7" s="9"/>
      <c r="R7" s="14">
        <v>7.3450167169899133E-2</v>
      </c>
      <c r="S7" s="12">
        <v>0.10783666899808435</v>
      </c>
      <c r="T7" s="12">
        <v>1.5995071486821447E-2</v>
      </c>
      <c r="U7" s="12">
        <v>3.738149625897777E-2</v>
      </c>
      <c r="V7" s="12">
        <v>1.8214234808381375E-2</v>
      </c>
      <c r="W7" s="12">
        <v>0.33082992950847112</v>
      </c>
      <c r="X7" s="12">
        <v>8.9466328997952857E-2</v>
      </c>
      <c r="Y7" s="12">
        <v>2.68095843950856E-3</v>
      </c>
      <c r="Z7" s="13">
        <v>2.3282175308166455E-3</v>
      </c>
      <c r="AA7" s="13">
        <v>1.101811480499091E-2</v>
      </c>
      <c r="AB7" s="9"/>
      <c r="AC7" s="9"/>
    </row>
    <row r="8" spans="4:29" s="38" customFormat="1" ht="12">
      <c r="D8" s="39" t="str">
        <f>'[1]% Recovery'!B9</f>
        <v>Ab + Ac-225 DOTA @ 1 d</v>
      </c>
      <c r="E8" s="12">
        <v>2.4184417272278897E-2</v>
      </c>
      <c r="F8" s="12">
        <v>3.7746107797647713E-2</v>
      </c>
      <c r="G8" s="12">
        <v>4.0226943397849463E-2</v>
      </c>
      <c r="H8" s="12">
        <v>0.10203156504942061</v>
      </c>
      <c r="I8" s="12">
        <v>0.12428149674750384</v>
      </c>
      <c r="J8" s="12">
        <v>1.189876600609598</v>
      </c>
      <c r="K8" s="12">
        <v>0.28241241029932385</v>
      </c>
      <c r="L8" s="12">
        <v>2.9426596537105092E-2</v>
      </c>
      <c r="M8" s="13">
        <v>3.0685297878156607E-2</v>
      </c>
      <c r="N8" s="15" t="e">
        <v>#DIV/0!</v>
      </c>
      <c r="O8" s="9"/>
      <c r="P8" s="9"/>
      <c r="R8" s="14">
        <v>1.0455616598239126E-2</v>
      </c>
      <c r="S8" s="12">
        <v>8.9898697217162312E-3</v>
      </c>
      <c r="T8" s="12">
        <v>6.3692001755114884E-3</v>
      </c>
      <c r="U8" s="12">
        <v>5.3240581936660751E-2</v>
      </c>
      <c r="V8" s="12">
        <v>3.305578268937117E-2</v>
      </c>
      <c r="W8" s="12">
        <v>0.60439332598569828</v>
      </c>
      <c r="X8" s="12">
        <v>1.1559565101671599E-2</v>
      </c>
      <c r="Y8" s="12">
        <v>2.7634001411107338E-3</v>
      </c>
      <c r="Z8" s="13">
        <v>1.844937252234554E-3</v>
      </c>
      <c r="AA8" s="15" t="e">
        <v>#DIV/0!</v>
      </c>
      <c r="AB8" s="9"/>
      <c r="AC8" s="9"/>
    </row>
    <row r="9" spans="4:29" s="38" customFormat="1" ht="12">
      <c r="D9" s="39" t="str">
        <f>'[1]% Recovery'!B10</f>
        <v>Ab + Ac-225 DOTA @ 6 d</v>
      </c>
      <c r="E9" s="12">
        <v>1.649755258889077E-3</v>
      </c>
      <c r="F9" s="12">
        <v>3.1525287663286515E-2</v>
      </c>
      <c r="G9" s="12">
        <v>1.8623709703158124E-2</v>
      </c>
      <c r="H9" s="12">
        <v>1.5480260205877991E-2</v>
      </c>
      <c r="I9" s="12">
        <v>3.4534003910843131E-2</v>
      </c>
      <c r="J9" s="12">
        <v>1.7969905614935406</v>
      </c>
      <c r="K9" s="12">
        <v>0.22767421709539626</v>
      </c>
      <c r="L9" s="12">
        <v>1.4818959361045528E-2</v>
      </c>
      <c r="M9" s="13">
        <v>2.0586001678718008E-2</v>
      </c>
      <c r="N9" s="13">
        <v>8.6905012805742518E-2</v>
      </c>
      <c r="O9" s="9"/>
      <c r="P9" s="9"/>
      <c r="R9" s="14">
        <v>1.9810891078242326E-4</v>
      </c>
      <c r="S9" s="12">
        <v>6.1290564546493068E-3</v>
      </c>
      <c r="T9" s="12">
        <v>8.6716221275765486E-3</v>
      </c>
      <c r="U9" s="12">
        <v>1.814400959409399E-3</v>
      </c>
      <c r="V9" s="12">
        <v>1.8074715192118039E-3</v>
      </c>
      <c r="W9" s="12">
        <v>0.91145819076704671</v>
      </c>
      <c r="X9" s="12">
        <v>2.0433301834136889E-2</v>
      </c>
      <c r="Y9" s="12">
        <v>1.8082770616924455E-3</v>
      </c>
      <c r="Z9" s="13">
        <v>3.2726262334493701E-4</v>
      </c>
      <c r="AA9" s="13">
        <v>6.715922175872259E-2</v>
      </c>
      <c r="AB9" s="9"/>
      <c r="AC9" s="9"/>
    </row>
    <row r="10" spans="4:29" s="38" customFormat="1" ht="12.75" thickBot="1">
      <c r="D10" s="40" t="str">
        <f>'[1]% Recovery'!B11</f>
        <v>Ab + Ac-225 DOTA @ 10 d</v>
      </c>
      <c r="E10" s="16">
        <v>6.8052596874755057E-4</v>
      </c>
      <c r="F10" s="16">
        <v>1.5890627323728753E-2</v>
      </c>
      <c r="G10" s="16">
        <v>2.0914648883886805E-2</v>
      </c>
      <c r="H10" s="16">
        <v>2.5118111616447319E-2</v>
      </c>
      <c r="I10" s="16">
        <v>3.0348438988576171E-2</v>
      </c>
      <c r="J10" s="16">
        <v>1.7564076541956004</v>
      </c>
      <c r="K10" s="16">
        <v>0.25474437995585547</v>
      </c>
      <c r="L10" s="16">
        <v>1.4298343429443453E-2</v>
      </c>
      <c r="M10" s="17">
        <v>2.072069845947316E-2</v>
      </c>
      <c r="N10" s="17">
        <v>6.9432800914612527E-2</v>
      </c>
      <c r="O10" s="9"/>
      <c r="P10" s="9"/>
      <c r="R10" s="18">
        <v>2.0556536772992399E-4</v>
      </c>
      <c r="S10" s="16">
        <v>1.3647930191114982E-3</v>
      </c>
      <c r="T10" s="16">
        <v>4.5122162635794563E-3</v>
      </c>
      <c r="U10" s="16">
        <v>8.6112768101533448E-3</v>
      </c>
      <c r="V10" s="16">
        <v>6.2424438536633946E-3</v>
      </c>
      <c r="W10" s="16">
        <v>0.66152846315599911</v>
      </c>
      <c r="X10" s="16">
        <v>1.961910178707197E-2</v>
      </c>
      <c r="Y10" s="16">
        <v>1.3014366473000512E-3</v>
      </c>
      <c r="Z10" s="17">
        <v>1.5153137222676278E-3</v>
      </c>
      <c r="AA10" s="17">
        <v>2.4297683790140526E-2</v>
      </c>
      <c r="AB10" s="9"/>
      <c r="AC10" s="9"/>
    </row>
    <row r="11" spans="4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4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4:29" s="37" customFormat="1" ht="12">
      <c r="D13" s="43" t="str">
        <f>D6</f>
        <v>Ab + Ac-225 DOTA @ 1 h</v>
      </c>
      <c r="E13" s="44">
        <f>E6*$E$1</f>
        <v>4.9456792724017724</v>
      </c>
      <c r="F13" s="44">
        <f t="shared" ref="F13:N17" si="3">F6*$E$1</f>
        <v>3.4240317378468177</v>
      </c>
      <c r="G13" s="44">
        <f t="shared" si="3"/>
        <v>1.9176518743096849</v>
      </c>
      <c r="H13" s="44">
        <f t="shared" si="3"/>
        <v>2.6639878193207651</v>
      </c>
      <c r="I13" s="44">
        <f t="shared" si="3"/>
        <v>2.8256865768647317</v>
      </c>
      <c r="J13" s="44">
        <f t="shared" si="3"/>
        <v>13.248223187592442</v>
      </c>
      <c r="K13" s="44">
        <f t="shared" si="3"/>
        <v>3.6517426755399129</v>
      </c>
      <c r="L13" s="44">
        <f t="shared" si="3"/>
        <v>0.31120968554922346</v>
      </c>
      <c r="M13" s="44">
        <f t="shared" si="3"/>
        <v>0.62157547390040779</v>
      </c>
      <c r="N13" s="44">
        <f t="shared" si="3"/>
        <v>0.51983110408980959</v>
      </c>
      <c r="O13" s="45"/>
      <c r="P13" s="45"/>
      <c r="Q13" s="46"/>
      <c r="R13" s="47">
        <f>R6*$E$1</f>
        <v>0.12641246356755764</v>
      </c>
      <c r="S13" s="47">
        <f t="shared" ref="S13:AA13" si="4">S6*$E$1</f>
        <v>1.6577471074848538</v>
      </c>
      <c r="T13" s="47">
        <f t="shared" si="4"/>
        <v>0.38050304981774152</v>
      </c>
      <c r="U13" s="47">
        <f t="shared" si="4"/>
        <v>0.13261704895064139</v>
      </c>
      <c r="V13" s="47">
        <f t="shared" si="4"/>
        <v>0.35352033114613796</v>
      </c>
      <c r="W13" s="47">
        <f t="shared" si="4"/>
        <v>1.9083183345190304</v>
      </c>
      <c r="X13" s="47">
        <f t="shared" si="4"/>
        <v>0.28672621988412772</v>
      </c>
      <c r="Y13" s="47">
        <f t="shared" si="4"/>
        <v>7.4369205074619416E-2</v>
      </c>
      <c r="Z13" s="47">
        <f t="shared" si="4"/>
        <v>8.2003744724189531E-2</v>
      </c>
      <c r="AA13" s="47">
        <f t="shared" si="4"/>
        <v>8.28803361962447E-3</v>
      </c>
      <c r="AB13" s="26"/>
      <c r="AC13" s="26"/>
    </row>
    <row r="14" spans="4:29" s="37" customFormat="1" ht="12">
      <c r="D14" s="48" t="str">
        <f>D7</f>
        <v>Ab + Ac-225 DOTA @ 4 h</v>
      </c>
      <c r="E14" s="44">
        <f t="shared" ref="E14:M17" si="5">E7*$E$1</f>
        <v>3.7152719689795877</v>
      </c>
      <c r="F14" s="44">
        <f t="shared" si="5"/>
        <v>2.6488243293046243</v>
      </c>
      <c r="G14" s="44">
        <f t="shared" si="5"/>
        <v>1.4105872137706152</v>
      </c>
      <c r="H14" s="44">
        <f t="shared" si="5"/>
        <v>2.1886998486810851</v>
      </c>
      <c r="I14" s="44">
        <f t="shared" si="5"/>
        <v>2.3015825675719439</v>
      </c>
      <c r="J14" s="44">
        <f t="shared" si="5"/>
        <v>19.001893524249819</v>
      </c>
      <c r="K14" s="44">
        <f t="shared" si="5"/>
        <v>4.6388658377782406</v>
      </c>
      <c r="L14" s="44">
        <f t="shared" si="5"/>
        <v>0.5553093036607839</v>
      </c>
      <c r="M14" s="44">
        <f t="shared" si="5"/>
        <v>0.58651521256706696</v>
      </c>
      <c r="N14" s="44">
        <f t="shared" si="3"/>
        <v>1.449387309859715</v>
      </c>
      <c r="O14" s="45"/>
      <c r="P14" s="45"/>
      <c r="Q14" s="46"/>
      <c r="R14" s="47">
        <f t="shared" ref="R14:AA17" si="6">R7*$E$1</f>
        <v>1.4690033433979828</v>
      </c>
      <c r="S14" s="47">
        <f t="shared" si="6"/>
        <v>2.156733379961687</v>
      </c>
      <c r="T14" s="47">
        <f t="shared" si="6"/>
        <v>0.31990142973642893</v>
      </c>
      <c r="U14" s="47">
        <f t="shared" si="6"/>
        <v>0.7476299251795554</v>
      </c>
      <c r="V14" s="47">
        <f t="shared" si="6"/>
        <v>0.36428469616762749</v>
      </c>
      <c r="W14" s="47">
        <f t="shared" si="6"/>
        <v>6.6165985901694224</v>
      </c>
      <c r="X14" s="47">
        <f t="shared" si="6"/>
        <v>1.7893265799590572</v>
      </c>
      <c r="Y14" s="47">
        <f t="shared" si="6"/>
        <v>5.3619168790171201E-2</v>
      </c>
      <c r="Z14" s="47">
        <f t="shared" si="6"/>
        <v>4.6564350616332906E-2</v>
      </c>
      <c r="AA14" s="47">
        <f t="shared" si="6"/>
        <v>0.22036229609981819</v>
      </c>
      <c r="AB14" s="26"/>
      <c r="AC14" s="26"/>
    </row>
    <row r="15" spans="4:29" s="37" customFormat="1" ht="12">
      <c r="D15" s="49" t="str">
        <f>D8</f>
        <v>Ab + Ac-225 DOTA @ 1 d</v>
      </c>
      <c r="E15" s="44">
        <f t="shared" si="5"/>
        <v>0.48368834544557793</v>
      </c>
      <c r="F15" s="44">
        <f t="shared" si="5"/>
        <v>0.7549221559529542</v>
      </c>
      <c r="G15" s="44">
        <f t="shared" si="5"/>
        <v>0.80453886795698926</v>
      </c>
      <c r="H15" s="44">
        <f t="shared" si="5"/>
        <v>2.0406313009884123</v>
      </c>
      <c r="I15" s="44">
        <f t="shared" si="5"/>
        <v>2.4856299349500768</v>
      </c>
      <c r="J15" s="44">
        <f t="shared" si="5"/>
        <v>23.797532012191958</v>
      </c>
      <c r="K15" s="44">
        <f t="shared" si="5"/>
        <v>5.6482482059864765</v>
      </c>
      <c r="L15" s="44">
        <f t="shared" si="5"/>
        <v>0.58853193074210186</v>
      </c>
      <c r="M15" s="44">
        <f t="shared" si="5"/>
        <v>0.61370595756313218</v>
      </c>
      <c r="N15" s="44" t="e">
        <f t="shared" si="3"/>
        <v>#DIV/0!</v>
      </c>
      <c r="O15" s="45"/>
      <c r="P15" s="45"/>
      <c r="Q15" s="46"/>
      <c r="R15" s="47">
        <f t="shared" si="6"/>
        <v>0.20911233196478252</v>
      </c>
      <c r="S15" s="47">
        <f t="shared" si="6"/>
        <v>0.17979739443432463</v>
      </c>
      <c r="T15" s="47">
        <f t="shared" si="6"/>
        <v>0.12738400351022977</v>
      </c>
      <c r="U15" s="47">
        <f t="shared" si="6"/>
        <v>1.0648116387332149</v>
      </c>
      <c r="V15" s="47">
        <f t="shared" si="6"/>
        <v>0.66111565378742343</v>
      </c>
      <c r="W15" s="47">
        <f t="shared" si="6"/>
        <v>12.087866519713966</v>
      </c>
      <c r="X15" s="47">
        <f t="shared" si="6"/>
        <v>0.23119130203343197</v>
      </c>
      <c r="Y15" s="47">
        <f t="shared" si="6"/>
        <v>5.5268002822214675E-2</v>
      </c>
      <c r="Z15" s="47">
        <f t="shared" si="6"/>
        <v>3.6898745044691081E-2</v>
      </c>
      <c r="AA15" s="47" t="e">
        <f t="shared" si="6"/>
        <v>#DIV/0!</v>
      </c>
      <c r="AB15" s="26"/>
      <c r="AC15" s="26"/>
    </row>
    <row r="16" spans="4:29" s="37" customFormat="1" ht="12">
      <c r="D16" s="49" t="str">
        <f>D9</f>
        <v>Ab + Ac-225 DOTA @ 6 d</v>
      </c>
      <c r="E16" s="44">
        <f t="shared" si="5"/>
        <v>3.2995105177781536E-2</v>
      </c>
      <c r="F16" s="44">
        <f t="shared" si="5"/>
        <v>0.63050575326573033</v>
      </c>
      <c r="G16" s="44">
        <f t="shared" si="5"/>
        <v>0.37247419406316251</v>
      </c>
      <c r="H16" s="44">
        <f t="shared" si="5"/>
        <v>0.30960520411755982</v>
      </c>
      <c r="I16" s="44">
        <f t="shared" si="5"/>
        <v>0.69068007821686261</v>
      </c>
      <c r="J16" s="44">
        <f t="shared" si="5"/>
        <v>35.939811229870813</v>
      </c>
      <c r="K16" s="44">
        <f t="shared" si="5"/>
        <v>4.5534843419079252</v>
      </c>
      <c r="L16" s="44">
        <f t="shared" si="5"/>
        <v>0.29637918722091056</v>
      </c>
      <c r="M16" s="44">
        <f t="shared" si="5"/>
        <v>0.41172003357436016</v>
      </c>
      <c r="N16" s="44">
        <f t="shared" si="3"/>
        <v>1.7381002561148504</v>
      </c>
      <c r="O16" s="45"/>
      <c r="P16" s="45"/>
      <c r="Q16" s="46"/>
      <c r="R16" s="47">
        <f t="shared" si="6"/>
        <v>3.9621782156484655E-3</v>
      </c>
      <c r="S16" s="47">
        <f t="shared" si="6"/>
        <v>0.12258112909298613</v>
      </c>
      <c r="T16" s="47">
        <f t="shared" si="6"/>
        <v>0.17343244255153098</v>
      </c>
      <c r="U16" s="47">
        <f t="shared" si="6"/>
        <v>3.6288019188187984E-2</v>
      </c>
      <c r="V16" s="47">
        <f t="shared" si="6"/>
        <v>3.6149430384236077E-2</v>
      </c>
      <c r="W16" s="47">
        <f t="shared" si="6"/>
        <v>18.229163815340932</v>
      </c>
      <c r="X16" s="47">
        <f t="shared" si="6"/>
        <v>0.40866603668273777</v>
      </c>
      <c r="Y16" s="47">
        <f t="shared" si="6"/>
        <v>3.6165541233848908E-2</v>
      </c>
      <c r="Z16" s="47">
        <f t="shared" si="6"/>
        <v>6.5452524668987398E-3</v>
      </c>
      <c r="AA16" s="47">
        <f t="shared" si="6"/>
        <v>1.3431844351744517</v>
      </c>
      <c r="AB16" s="26"/>
      <c r="AC16" s="26"/>
    </row>
    <row r="17" spans="4:29" s="37" customFormat="1" ht="12.75" thickBot="1">
      <c r="D17" s="50" t="str">
        <f>D10</f>
        <v>Ab + Ac-225 DOTA @ 10 d</v>
      </c>
      <c r="E17" s="44">
        <f t="shared" si="5"/>
        <v>1.3610519374951011E-2</v>
      </c>
      <c r="F17" s="44">
        <f t="shared" si="5"/>
        <v>0.31781254647457508</v>
      </c>
      <c r="G17" s="44">
        <f t="shared" si="5"/>
        <v>0.4182929776777361</v>
      </c>
      <c r="H17" s="44">
        <f t="shared" si="5"/>
        <v>0.50236223232894639</v>
      </c>
      <c r="I17" s="44">
        <f t="shared" si="5"/>
        <v>0.60696877977152341</v>
      </c>
      <c r="J17" s="44">
        <f t="shared" si="5"/>
        <v>35.128153083912011</v>
      </c>
      <c r="K17" s="44">
        <f t="shared" si="5"/>
        <v>5.0948875991171096</v>
      </c>
      <c r="L17" s="44">
        <f t="shared" si="5"/>
        <v>0.28596686858886905</v>
      </c>
      <c r="M17" s="44">
        <f t="shared" si="5"/>
        <v>0.41441396918946322</v>
      </c>
      <c r="N17" s="44">
        <f t="shared" si="3"/>
        <v>1.3886560182922505</v>
      </c>
      <c r="O17" s="45"/>
      <c r="P17" s="45"/>
      <c r="Q17" s="46"/>
      <c r="R17" s="47">
        <f t="shared" si="6"/>
        <v>4.1113073545984797E-3</v>
      </c>
      <c r="S17" s="47">
        <f t="shared" si="6"/>
        <v>2.7295860382229965E-2</v>
      </c>
      <c r="T17" s="47">
        <f t="shared" si="6"/>
        <v>9.0244325271589126E-2</v>
      </c>
      <c r="U17" s="47">
        <f t="shared" si="6"/>
        <v>0.17222553620306691</v>
      </c>
      <c r="V17" s="47">
        <f t="shared" si="6"/>
        <v>0.12484887707326789</v>
      </c>
      <c r="W17" s="47">
        <f t="shared" si="6"/>
        <v>13.230569263119982</v>
      </c>
      <c r="X17" s="47">
        <f t="shared" si="6"/>
        <v>0.39238203574143937</v>
      </c>
      <c r="Y17" s="47">
        <f t="shared" si="6"/>
        <v>2.6028732946001026E-2</v>
      </c>
      <c r="Z17" s="47">
        <f t="shared" si="6"/>
        <v>3.0306274445352555E-2</v>
      </c>
      <c r="AA17" s="47">
        <f t="shared" si="6"/>
        <v>0.48595367580281051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7">F12</f>
        <v>Thymus</v>
      </c>
      <c r="G55" s="42" t="str">
        <f t="shared" si="7"/>
        <v>Heart</v>
      </c>
      <c r="H55" s="42" t="str">
        <f t="shared" si="7"/>
        <v>Lungs</v>
      </c>
      <c r="I55" s="42" t="str">
        <f t="shared" si="7"/>
        <v>Kidneys</v>
      </c>
      <c r="J55" s="42" t="str">
        <f t="shared" si="7"/>
        <v>Spleen</v>
      </c>
      <c r="K55" s="42" t="str">
        <f t="shared" si="7"/>
        <v>Liver</v>
      </c>
      <c r="L55" s="42" t="str">
        <f t="shared" si="7"/>
        <v>ART</v>
      </c>
      <c r="M55" s="42" t="str">
        <f t="shared" si="7"/>
        <v>Carcass</v>
      </c>
      <c r="N55" s="42" t="str">
        <f t="shared" si="7"/>
        <v>Tumor</v>
      </c>
      <c r="Q55" s="42" t="str">
        <f t="shared" ref="Q55:Z55" si="8">E55</f>
        <v>Blood</v>
      </c>
      <c r="R55" s="42" t="str">
        <f t="shared" si="8"/>
        <v>Thymus</v>
      </c>
      <c r="S55" s="42" t="str">
        <f t="shared" si="8"/>
        <v>Heart</v>
      </c>
      <c r="T55" s="42" t="str">
        <f t="shared" si="8"/>
        <v>Lungs</v>
      </c>
      <c r="U55" s="42" t="str">
        <f t="shared" si="8"/>
        <v>Kidneys</v>
      </c>
      <c r="V55" s="42" t="str">
        <f t="shared" si="8"/>
        <v>Spleen</v>
      </c>
      <c r="W55" s="42" t="str">
        <f t="shared" si="8"/>
        <v>Liver</v>
      </c>
      <c r="X55" s="42" t="str">
        <f t="shared" si="8"/>
        <v>ART</v>
      </c>
      <c r="Y55" s="42" t="str">
        <f t="shared" si="8"/>
        <v>Carcass</v>
      </c>
      <c r="Z55" s="42" t="str">
        <f t="shared" si="8"/>
        <v>Tumor</v>
      </c>
      <c r="AC55" s="42" t="str">
        <f t="shared" ref="AC55:AL55" si="9">Q55</f>
        <v>Blood</v>
      </c>
      <c r="AD55" s="42" t="str">
        <f t="shared" si="9"/>
        <v>Thymus</v>
      </c>
      <c r="AE55" s="42" t="str">
        <f t="shared" si="9"/>
        <v>Heart</v>
      </c>
      <c r="AF55" s="42" t="str">
        <f t="shared" si="9"/>
        <v>Lungs</v>
      </c>
      <c r="AG55" s="42" t="str">
        <f t="shared" si="9"/>
        <v>Kidneys</v>
      </c>
      <c r="AH55" s="42" t="str">
        <f t="shared" si="9"/>
        <v>Spleen</v>
      </c>
      <c r="AI55" s="42" t="str">
        <f t="shared" si="9"/>
        <v>Liver</v>
      </c>
      <c r="AJ55" s="42" t="str">
        <f t="shared" si="9"/>
        <v>ART</v>
      </c>
      <c r="AK55" s="42" t="str">
        <f t="shared" si="9"/>
        <v>Carcass</v>
      </c>
      <c r="AL55" s="42" t="str">
        <f t="shared" si="9"/>
        <v>Tumor</v>
      </c>
    </row>
    <row r="56" spans="4:88">
      <c r="D56" s="42">
        <f>1/24</f>
        <v>4.1666666666666664E-2</v>
      </c>
      <c r="E56" s="51">
        <f>E13</f>
        <v>4.9456792724017724</v>
      </c>
      <c r="F56" s="51">
        <f t="shared" si="7"/>
        <v>3.4240317378468177</v>
      </c>
      <c r="G56" s="51">
        <f t="shared" si="7"/>
        <v>1.9176518743096849</v>
      </c>
      <c r="H56" s="51">
        <f t="shared" si="7"/>
        <v>2.6639878193207651</v>
      </c>
      <c r="I56" s="51">
        <f t="shared" si="7"/>
        <v>2.8256865768647317</v>
      </c>
      <c r="J56" s="51">
        <f t="shared" si="7"/>
        <v>13.248223187592442</v>
      </c>
      <c r="K56" s="51">
        <f t="shared" si="7"/>
        <v>3.6517426755399129</v>
      </c>
      <c r="L56" s="51">
        <f t="shared" si="7"/>
        <v>0.31120968554922346</v>
      </c>
      <c r="M56" s="51">
        <f t="shared" si="7"/>
        <v>0.62157547390040779</v>
      </c>
      <c r="N56" s="51">
        <f t="shared" si="7"/>
        <v>0.51983110408980959</v>
      </c>
      <c r="Q56" s="51">
        <f t="shared" ref="Q56:Z60" si="10">E56-R13</f>
        <v>4.8192668088342145</v>
      </c>
      <c r="R56" s="51">
        <f t="shared" si="10"/>
        <v>1.7662846303619639</v>
      </c>
      <c r="S56" s="51">
        <f t="shared" si="10"/>
        <v>1.5371488244919433</v>
      </c>
      <c r="T56" s="51">
        <f t="shared" si="10"/>
        <v>2.5313707703701236</v>
      </c>
      <c r="U56" s="51">
        <f t="shared" si="10"/>
        <v>2.4721662457185936</v>
      </c>
      <c r="V56" s="51">
        <f t="shared" si="10"/>
        <v>11.339904853073412</v>
      </c>
      <c r="W56" s="51">
        <f t="shared" si="10"/>
        <v>3.3650164556557853</v>
      </c>
      <c r="X56" s="51">
        <f t="shared" si="10"/>
        <v>0.23684048047460404</v>
      </c>
      <c r="Y56" s="51">
        <f t="shared" si="10"/>
        <v>0.53957172917621832</v>
      </c>
      <c r="Z56" s="51">
        <f t="shared" si="10"/>
        <v>0.5115430704701851</v>
      </c>
      <c r="AC56" s="51">
        <f t="shared" ref="AC56:AL60" si="11">E56+R13</f>
        <v>5.0720917359693303</v>
      </c>
      <c r="AD56" s="51">
        <f t="shared" si="11"/>
        <v>5.0817788453316712</v>
      </c>
      <c r="AE56" s="51">
        <f t="shared" si="11"/>
        <v>2.2981549241274264</v>
      </c>
      <c r="AF56" s="51">
        <f t="shared" si="11"/>
        <v>2.7966048682714066</v>
      </c>
      <c r="AG56" s="51">
        <f t="shared" si="11"/>
        <v>3.1792069080108698</v>
      </c>
      <c r="AH56" s="51">
        <f t="shared" si="11"/>
        <v>15.156541522111473</v>
      </c>
      <c r="AI56" s="51">
        <f t="shared" si="11"/>
        <v>3.9384688954240406</v>
      </c>
      <c r="AJ56" s="51">
        <f t="shared" si="11"/>
        <v>0.38557889062384287</v>
      </c>
      <c r="AK56" s="51">
        <f t="shared" si="11"/>
        <v>0.70357921862459727</v>
      </c>
      <c r="AL56" s="51">
        <f t="shared" si="11"/>
        <v>0.52811913770943408</v>
      </c>
    </row>
    <row r="57" spans="4:88">
      <c r="D57" s="42">
        <f>4/24</f>
        <v>0.16666666666666666</v>
      </c>
      <c r="E57" s="51">
        <f t="shared" ref="E57:N60" si="12">E14</f>
        <v>3.7152719689795877</v>
      </c>
      <c r="F57" s="51">
        <f t="shared" si="12"/>
        <v>2.6488243293046243</v>
      </c>
      <c r="G57" s="51">
        <f t="shared" si="12"/>
        <v>1.4105872137706152</v>
      </c>
      <c r="H57" s="51">
        <f t="shared" si="12"/>
        <v>2.1886998486810851</v>
      </c>
      <c r="I57" s="51">
        <f t="shared" si="12"/>
        <v>2.3015825675719439</v>
      </c>
      <c r="J57" s="51">
        <f t="shared" si="12"/>
        <v>19.001893524249819</v>
      </c>
      <c r="K57" s="51">
        <f t="shared" si="12"/>
        <v>4.6388658377782406</v>
      </c>
      <c r="L57" s="51">
        <f t="shared" si="12"/>
        <v>0.5553093036607839</v>
      </c>
      <c r="M57" s="51">
        <f t="shared" si="12"/>
        <v>0.58651521256706696</v>
      </c>
      <c r="N57" s="51">
        <f t="shared" si="12"/>
        <v>1.449387309859715</v>
      </c>
      <c r="Q57" s="51">
        <f t="shared" si="10"/>
        <v>2.2462686255816049</v>
      </c>
      <c r="R57" s="51">
        <f t="shared" si="10"/>
        <v>0.49209094934293729</v>
      </c>
      <c r="S57" s="51">
        <f t="shared" si="10"/>
        <v>1.0906857840341864</v>
      </c>
      <c r="T57" s="51">
        <f t="shared" si="10"/>
        <v>1.4410699235015296</v>
      </c>
      <c r="U57" s="51">
        <f t="shared" si="10"/>
        <v>1.9372978714043163</v>
      </c>
      <c r="V57" s="51">
        <f t="shared" si="10"/>
        <v>12.385294934080397</v>
      </c>
      <c r="W57" s="51">
        <f t="shared" si="10"/>
        <v>2.8495392578191834</v>
      </c>
      <c r="X57" s="51">
        <f t="shared" si="10"/>
        <v>0.50169013487061265</v>
      </c>
      <c r="Y57" s="51">
        <f t="shared" si="10"/>
        <v>0.53995086195073405</v>
      </c>
      <c r="Z57" s="51">
        <f t="shared" si="10"/>
        <v>1.2290250137598968</v>
      </c>
      <c r="AC57" s="51">
        <f t="shared" si="11"/>
        <v>5.1842753123775704</v>
      </c>
      <c r="AD57" s="51">
        <f t="shared" si="11"/>
        <v>4.8055577092663118</v>
      </c>
      <c r="AE57" s="51">
        <f t="shared" si="11"/>
        <v>1.7304886435070441</v>
      </c>
      <c r="AF57" s="51">
        <f t="shared" si="11"/>
        <v>2.9363297738606406</v>
      </c>
      <c r="AG57" s="51">
        <f t="shared" si="11"/>
        <v>2.6658672637395715</v>
      </c>
      <c r="AH57" s="51">
        <f t="shared" si="11"/>
        <v>25.61849211441924</v>
      </c>
      <c r="AI57" s="51">
        <f t="shared" si="11"/>
        <v>6.4281924177372982</v>
      </c>
      <c r="AJ57" s="51">
        <f t="shared" si="11"/>
        <v>0.60892847245095516</v>
      </c>
      <c r="AK57" s="51">
        <f t="shared" si="11"/>
        <v>0.63307956318339986</v>
      </c>
      <c r="AL57" s="51">
        <f t="shared" si="11"/>
        <v>1.6697496059595331</v>
      </c>
    </row>
    <row r="58" spans="4:88">
      <c r="D58" s="42">
        <f>24/24</f>
        <v>1</v>
      </c>
      <c r="E58" s="51">
        <f t="shared" si="12"/>
        <v>0.48368834544557793</v>
      </c>
      <c r="F58" s="51">
        <f t="shared" si="12"/>
        <v>0.7549221559529542</v>
      </c>
      <c r="G58" s="51">
        <f t="shared" si="12"/>
        <v>0.80453886795698926</v>
      </c>
      <c r="H58" s="51">
        <f t="shared" si="12"/>
        <v>2.0406313009884123</v>
      </c>
      <c r="I58" s="51">
        <f t="shared" si="12"/>
        <v>2.4856299349500768</v>
      </c>
      <c r="J58" s="51">
        <f t="shared" si="12"/>
        <v>23.797532012191958</v>
      </c>
      <c r="K58" s="51">
        <f t="shared" si="12"/>
        <v>5.6482482059864765</v>
      </c>
      <c r="L58" s="51">
        <f t="shared" si="12"/>
        <v>0.58853193074210186</v>
      </c>
      <c r="M58" s="51">
        <f t="shared" si="12"/>
        <v>0.61370595756313218</v>
      </c>
      <c r="N58" s="51"/>
      <c r="Q58" s="51">
        <f t="shared" si="10"/>
        <v>0.27457601348079541</v>
      </c>
      <c r="R58" s="51">
        <f t="shared" si="10"/>
        <v>0.57512476151862957</v>
      </c>
      <c r="S58" s="51">
        <f t="shared" si="10"/>
        <v>0.67715486444675954</v>
      </c>
      <c r="T58" s="51">
        <f t="shared" si="10"/>
        <v>0.97581966225519734</v>
      </c>
      <c r="U58" s="51">
        <f t="shared" si="10"/>
        <v>1.8245142811626534</v>
      </c>
      <c r="V58" s="51">
        <f t="shared" si="10"/>
        <v>11.709665492477992</v>
      </c>
      <c r="W58" s="51">
        <f t="shared" si="10"/>
        <v>5.4170569039530445</v>
      </c>
      <c r="X58" s="51">
        <f t="shared" si="10"/>
        <v>0.53326392791988719</v>
      </c>
      <c r="Y58" s="51">
        <f t="shared" si="10"/>
        <v>0.57680721251844114</v>
      </c>
      <c r="Z58" s="51" t="e">
        <f t="shared" si="10"/>
        <v>#DIV/0!</v>
      </c>
      <c r="AC58" s="51">
        <f t="shared" si="11"/>
        <v>0.69280067741036044</v>
      </c>
      <c r="AD58" s="51">
        <f t="shared" si="11"/>
        <v>0.93471955038727883</v>
      </c>
      <c r="AE58" s="51">
        <f t="shared" si="11"/>
        <v>0.93192287146721897</v>
      </c>
      <c r="AF58" s="51">
        <f t="shared" si="11"/>
        <v>3.1054429397216272</v>
      </c>
      <c r="AG58" s="51">
        <f t="shared" si="11"/>
        <v>3.1467455887375002</v>
      </c>
      <c r="AH58" s="51">
        <f t="shared" si="11"/>
        <v>35.885398531905921</v>
      </c>
      <c r="AI58" s="51">
        <f t="shared" si="11"/>
        <v>5.8794395080199084</v>
      </c>
      <c r="AJ58" s="51">
        <f t="shared" si="11"/>
        <v>0.64379993356431653</v>
      </c>
      <c r="AK58" s="51">
        <f t="shared" si="11"/>
        <v>0.65060470260782322</v>
      </c>
      <c r="AL58" s="51" t="e">
        <f t="shared" si="11"/>
        <v>#DIV/0!</v>
      </c>
      <c r="CJ58" s="42" t="s">
        <v>26</v>
      </c>
    </row>
    <row r="59" spans="4:88">
      <c r="D59" s="42">
        <f>6*24/24</f>
        <v>6</v>
      </c>
      <c r="E59" s="51">
        <f t="shared" si="12"/>
        <v>3.2995105177781536E-2</v>
      </c>
      <c r="F59" s="51">
        <f t="shared" si="12"/>
        <v>0.63050575326573033</v>
      </c>
      <c r="G59" s="51">
        <f t="shared" si="12"/>
        <v>0.37247419406316251</v>
      </c>
      <c r="H59" s="51">
        <f t="shared" si="12"/>
        <v>0.30960520411755982</v>
      </c>
      <c r="I59" s="51">
        <f t="shared" si="12"/>
        <v>0.69068007821686261</v>
      </c>
      <c r="J59" s="51">
        <f t="shared" si="12"/>
        <v>35.939811229870813</v>
      </c>
      <c r="K59" s="51">
        <f t="shared" si="12"/>
        <v>4.5534843419079252</v>
      </c>
      <c r="L59" s="51">
        <f t="shared" si="12"/>
        <v>0.29637918722091056</v>
      </c>
      <c r="M59" s="51">
        <f t="shared" si="12"/>
        <v>0.41172003357436016</v>
      </c>
      <c r="N59" s="51">
        <f t="shared" si="12"/>
        <v>1.7381002561148504</v>
      </c>
      <c r="Q59" s="51">
        <f t="shared" si="10"/>
        <v>2.9032926962133072E-2</v>
      </c>
      <c r="R59" s="51">
        <f t="shared" si="10"/>
        <v>0.5079246241727442</v>
      </c>
      <c r="S59" s="51">
        <f t="shared" si="10"/>
        <v>0.19904175151163153</v>
      </c>
      <c r="T59" s="51">
        <f t="shared" si="10"/>
        <v>0.27331718492937185</v>
      </c>
      <c r="U59" s="51">
        <f t="shared" si="10"/>
        <v>0.65453064783262649</v>
      </c>
      <c r="V59" s="51">
        <f t="shared" si="10"/>
        <v>17.71064741452988</v>
      </c>
      <c r="W59" s="51">
        <f t="shared" si="10"/>
        <v>4.1448183052251872</v>
      </c>
      <c r="X59" s="51">
        <f t="shared" si="10"/>
        <v>0.26021364598706165</v>
      </c>
      <c r="Y59" s="51">
        <f t="shared" si="10"/>
        <v>0.40517478110746141</v>
      </c>
      <c r="Z59" s="51">
        <f t="shared" si="10"/>
        <v>0.39491582094039868</v>
      </c>
      <c r="AC59" s="51">
        <f t="shared" si="11"/>
        <v>3.6957283393430004E-2</v>
      </c>
      <c r="AD59" s="51">
        <f t="shared" si="11"/>
        <v>0.75308688235871646</v>
      </c>
      <c r="AE59" s="51">
        <f t="shared" si="11"/>
        <v>0.54590663661469352</v>
      </c>
      <c r="AF59" s="51">
        <f t="shared" si="11"/>
        <v>0.34589322330574779</v>
      </c>
      <c r="AG59" s="51">
        <f t="shared" si="11"/>
        <v>0.72682950860109874</v>
      </c>
      <c r="AH59" s="51">
        <f t="shared" si="11"/>
        <v>54.168975045211745</v>
      </c>
      <c r="AI59" s="51">
        <f t="shared" si="11"/>
        <v>4.9621503785906631</v>
      </c>
      <c r="AJ59" s="51">
        <f t="shared" si="11"/>
        <v>0.33254472845475946</v>
      </c>
      <c r="AK59" s="51">
        <f t="shared" si="11"/>
        <v>0.4182652860412589</v>
      </c>
      <c r="AL59" s="51">
        <f t="shared" si="11"/>
        <v>3.0812846912893024</v>
      </c>
    </row>
    <row r="60" spans="4:88">
      <c r="D60" s="42">
        <v>10</v>
      </c>
      <c r="E60" s="51">
        <f t="shared" si="12"/>
        <v>1.3610519374951011E-2</v>
      </c>
      <c r="F60" s="51">
        <f t="shared" si="12"/>
        <v>0.31781254647457508</v>
      </c>
      <c r="G60" s="51">
        <f t="shared" si="12"/>
        <v>0.4182929776777361</v>
      </c>
      <c r="H60" s="51">
        <f t="shared" si="12"/>
        <v>0.50236223232894639</v>
      </c>
      <c r="I60" s="51">
        <f t="shared" si="12"/>
        <v>0.60696877977152341</v>
      </c>
      <c r="J60" s="51">
        <f t="shared" si="12"/>
        <v>35.128153083912011</v>
      </c>
      <c r="K60" s="51">
        <f t="shared" si="12"/>
        <v>5.0948875991171096</v>
      </c>
      <c r="L60" s="51">
        <f t="shared" si="12"/>
        <v>0.28596686858886905</v>
      </c>
      <c r="M60" s="51">
        <f t="shared" si="12"/>
        <v>0.41441396918946322</v>
      </c>
      <c r="N60" s="51">
        <f t="shared" si="12"/>
        <v>1.3886560182922505</v>
      </c>
      <c r="Q60" s="51">
        <f t="shared" si="10"/>
        <v>9.4992120203525321E-3</v>
      </c>
      <c r="R60" s="51">
        <f t="shared" si="10"/>
        <v>0.2905166860923451</v>
      </c>
      <c r="S60" s="51">
        <f t="shared" si="10"/>
        <v>0.328048652406147</v>
      </c>
      <c r="T60" s="51">
        <f t="shared" si="10"/>
        <v>0.33013669612587948</v>
      </c>
      <c r="U60" s="51">
        <f t="shared" si="10"/>
        <v>0.48211990269825555</v>
      </c>
      <c r="V60" s="51">
        <f t="shared" si="10"/>
        <v>21.897583820792029</v>
      </c>
      <c r="W60" s="51">
        <f t="shared" si="10"/>
        <v>4.7025055633756701</v>
      </c>
      <c r="X60" s="51">
        <f t="shared" si="10"/>
        <v>0.25993813564286805</v>
      </c>
      <c r="Y60" s="51">
        <f t="shared" si="10"/>
        <v>0.38410769474411066</v>
      </c>
      <c r="Z60" s="51">
        <f t="shared" si="10"/>
        <v>0.90270234248944003</v>
      </c>
      <c r="AC60" s="51">
        <f t="shared" si="11"/>
        <v>1.772182672954949E-2</v>
      </c>
      <c r="AD60" s="51">
        <f t="shared" si="11"/>
        <v>0.34510840685680505</v>
      </c>
      <c r="AE60" s="51">
        <f t="shared" si="11"/>
        <v>0.5085373029493252</v>
      </c>
      <c r="AF60" s="51">
        <f t="shared" si="11"/>
        <v>0.6745877685320133</v>
      </c>
      <c r="AG60" s="51">
        <f t="shared" si="11"/>
        <v>0.73181765684479128</v>
      </c>
      <c r="AH60" s="51">
        <f t="shared" si="11"/>
        <v>48.358722347031993</v>
      </c>
      <c r="AI60" s="51">
        <f t="shared" si="11"/>
        <v>5.4872696348585492</v>
      </c>
      <c r="AJ60" s="51">
        <f t="shared" si="11"/>
        <v>0.31199560153487005</v>
      </c>
      <c r="AK60" s="51">
        <f t="shared" si="11"/>
        <v>0.44472024363481577</v>
      </c>
      <c r="AL60" s="51">
        <f t="shared" si="11"/>
        <v>1.874609694095061</v>
      </c>
    </row>
    <row r="62" spans="4:88">
      <c r="D62" s="42">
        <f>D56</f>
        <v>4.1666666666666664E-2</v>
      </c>
      <c r="N62" s="51">
        <f>N56</f>
        <v>0.51983110408980959</v>
      </c>
      <c r="Z62" s="51">
        <f>Z56</f>
        <v>0.5115430704701851</v>
      </c>
      <c r="AL62" s="51">
        <f>AL56</f>
        <v>0.52811913770943408</v>
      </c>
    </row>
    <row r="63" spans="4:88">
      <c r="D63" s="42">
        <f>D57</f>
        <v>0.16666666666666666</v>
      </c>
      <c r="N63" s="51">
        <f>N57</f>
        <v>1.449387309859715</v>
      </c>
      <c r="Z63" s="51">
        <f>Z57</f>
        <v>1.2290250137598968</v>
      </c>
      <c r="AL63" s="51">
        <f>AL57</f>
        <v>1.6697496059595331</v>
      </c>
    </row>
    <row r="64" spans="4:88">
      <c r="D64" s="42">
        <f>D59</f>
        <v>6</v>
      </c>
      <c r="N64" s="51">
        <f>N59</f>
        <v>1.7381002561148504</v>
      </c>
      <c r="Z64" s="51">
        <f>Z59</f>
        <v>0.39491582094039868</v>
      </c>
      <c r="AL64" s="51">
        <f>AL59</f>
        <v>3.0812846912893024</v>
      </c>
    </row>
    <row r="65" spans="4:38">
      <c r="D65" s="42">
        <f>D60</f>
        <v>10</v>
      </c>
      <c r="N65" s="51">
        <f>N60</f>
        <v>1.3886560182922505</v>
      </c>
      <c r="Z65" s="51">
        <f>Z60</f>
        <v>0.90270234248944003</v>
      </c>
      <c r="AL65" s="51">
        <f>AL60</f>
        <v>1.874609694095061</v>
      </c>
    </row>
    <row r="77" spans="4:38">
      <c r="E77" s="42" t="s">
        <v>42</v>
      </c>
    </row>
    <row r="78" spans="4:38">
      <c r="Q78" s="42" t="s">
        <v>20</v>
      </c>
    </row>
    <row r="79" spans="4:38"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4:38">
      <c r="D80" s="53" t="s">
        <v>21</v>
      </c>
      <c r="E80" s="42" t="str">
        <f t="shared" ref="E80:N80" si="13">E12</f>
        <v>Blood</v>
      </c>
      <c r="F80" s="42" t="str">
        <f t="shared" si="13"/>
        <v>Thymus</v>
      </c>
      <c r="G80" s="42" t="str">
        <f t="shared" si="13"/>
        <v>Heart</v>
      </c>
      <c r="H80" s="42" t="str">
        <f t="shared" si="13"/>
        <v>Lungs</v>
      </c>
      <c r="I80" s="42" t="str">
        <f t="shared" si="13"/>
        <v>Kidneys</v>
      </c>
      <c r="J80" s="42" t="str">
        <f t="shared" si="13"/>
        <v>Spleen</v>
      </c>
      <c r="K80" s="42" t="str">
        <f t="shared" si="13"/>
        <v>Liver</v>
      </c>
      <c r="L80" s="42" t="str">
        <f t="shared" si="13"/>
        <v>ART</v>
      </c>
      <c r="M80" s="42" t="str">
        <f t="shared" si="13"/>
        <v>Carcass</v>
      </c>
      <c r="N80" s="42" t="str">
        <f t="shared" si="13"/>
        <v>Tumor</v>
      </c>
      <c r="P80" s="53" t="s">
        <v>62</v>
      </c>
      <c r="Q80" s="42" t="str">
        <f>Q55</f>
        <v>Blood</v>
      </c>
      <c r="R80" s="42" t="str">
        <f t="shared" ref="R80:Z80" si="14">R55</f>
        <v>Thymus</v>
      </c>
      <c r="S80" s="42" t="str">
        <f t="shared" si="14"/>
        <v>Heart</v>
      </c>
      <c r="T80" s="42" t="str">
        <f t="shared" si="14"/>
        <v>Lungs</v>
      </c>
      <c r="U80" s="42" t="str">
        <f t="shared" si="14"/>
        <v>Kidneys</v>
      </c>
      <c r="V80" s="42" t="str">
        <f t="shared" si="14"/>
        <v>Spleen</v>
      </c>
      <c r="W80" s="42" t="str">
        <f t="shared" si="14"/>
        <v>Liver</v>
      </c>
      <c r="X80" s="42" t="str">
        <f t="shared" si="14"/>
        <v>ART</v>
      </c>
      <c r="Y80" s="42" t="str">
        <f t="shared" si="14"/>
        <v>Carcass</v>
      </c>
      <c r="Z80" s="42" t="str">
        <f t="shared" si="14"/>
        <v>Tumor</v>
      </c>
      <c r="AB80" s="53" t="s">
        <v>61</v>
      </c>
      <c r="AC80" s="42" t="str">
        <f>AC55</f>
        <v>Blood</v>
      </c>
      <c r="AD80" s="42" t="str">
        <f t="shared" ref="AD80:AL80" si="15">AD55</f>
        <v>Thymus</v>
      </c>
      <c r="AE80" s="42" t="str">
        <f t="shared" si="15"/>
        <v>Heart</v>
      </c>
      <c r="AF80" s="42" t="str">
        <f t="shared" si="15"/>
        <v>Lungs</v>
      </c>
      <c r="AG80" s="42" t="str">
        <f t="shared" si="15"/>
        <v>Kidneys</v>
      </c>
      <c r="AH80" s="42" t="str">
        <f t="shared" si="15"/>
        <v>Spleen</v>
      </c>
      <c r="AI80" s="42" t="str">
        <f t="shared" si="15"/>
        <v>Liver</v>
      </c>
      <c r="AJ80" s="42" t="str">
        <f t="shared" si="15"/>
        <v>ART</v>
      </c>
      <c r="AK80" s="42" t="str">
        <f t="shared" si="15"/>
        <v>Carcass</v>
      </c>
      <c r="AL80" s="42" t="str">
        <f t="shared" si="15"/>
        <v>Tumor</v>
      </c>
    </row>
    <row r="81" spans="4:38"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4:38">
      <c r="D82" s="42">
        <f>$D$56</f>
        <v>4.1666666666666664E-2</v>
      </c>
      <c r="E82" s="42">
        <f>_xll.SRS1Splines.Functions25.OneWay_Spline($D$56:$D$60,$E$56:$E$60,D82)</f>
        <v>4.9456792724017697</v>
      </c>
      <c r="F82" s="42">
        <f>_xll.SRS1Splines.Functions25.OneWay_Spline($D$56:$D$60,F$56:F$60,$D82)</f>
        <v>3.4240317378468199</v>
      </c>
      <c r="G82" s="42">
        <f>_xll.SRS1Splines.Functions25.OneWay_Spline($D$56:$D$60,G$56:G$60,$D82)</f>
        <v>1.91765187430968</v>
      </c>
      <c r="H82" s="42">
        <f>_xll.SRS1Splines.Functions25.OneWay_Spline($D$56:$D$60,H$56:H$60,$D82)</f>
        <v>2.66398781932077</v>
      </c>
      <c r="I82" s="42">
        <f>_xll.SRS1Splines.Functions25.OneWay_Spline($D$56:$D$60,I$56:I$60,$D82)</f>
        <v>2.8256865768647299</v>
      </c>
      <c r="J82" s="42">
        <f>_xll.SRS1Splines.Functions25.OneWay_Spline($D$56:$D$60,J$56:J$60,$D82)</f>
        <v>13.2482231875924</v>
      </c>
      <c r="K82" s="42">
        <f>_xll.SRS1Splines.Functions25.OneWay_Spline($D$56:$D$60,K$56:K$60,$D82)</f>
        <v>3.6517426755399098</v>
      </c>
      <c r="L82" s="42">
        <f>_xll.SRS1Splines.Functions25.OneWay_Spline($D$56:$D$60,L$56:L$60,$D82)</f>
        <v>0.31120968554922301</v>
      </c>
      <c r="M82" s="42">
        <f>_xll.SRS1Splines.Functions25.OneWay_Spline($D$56:$D$60,M$56:M$60,$D82)</f>
        <v>0.62157547390040802</v>
      </c>
      <c r="N82" s="42">
        <f>_xll.SRS1Splines.Functions25.OneWay_Spline(($D$62:$D$65),N$62:N$65,$D82)</f>
        <v>0.51983110408981004</v>
      </c>
      <c r="P82" s="42">
        <f>$D$56</f>
        <v>4.1666666666666664E-2</v>
      </c>
      <c r="Q82" s="42">
        <f>_xll.SRS1Splines.Functions25.OneWay_Spline($D$56:$D$60,Q$56:Q$60,P82)</f>
        <v>4.8192668088342101</v>
      </c>
      <c r="R82" s="42">
        <f>_xll.SRS1Splines.Functions25.OneWay_Spline($D$56:$D$60,R$56:R$60,$D82)</f>
        <v>1.7662846303619599</v>
      </c>
      <c r="S82" s="42">
        <f>_xll.SRS1Splines.Functions25.OneWay_Spline($D$56:$D$60,S$56:S$60,$D82)</f>
        <v>1.53714882449194</v>
      </c>
      <c r="T82" s="42">
        <f>_xll.SRS1Splines.Functions25.OneWay_Spline($D$56:$D$60,T$56:T$60,$D82)</f>
        <v>2.53137077037012</v>
      </c>
      <c r="U82" s="42">
        <f>_xll.SRS1Splines.Functions25.OneWay_Spline($D$56:$D$60,U$56:U$60,$D82)</f>
        <v>2.47216624571859</v>
      </c>
      <c r="V82" s="42">
        <f>_xll.SRS1Splines.Functions25.OneWay_Spline($D$56:$D$60,V$56:V$60,$D82)</f>
        <v>11.339904853073399</v>
      </c>
      <c r="W82" s="42">
        <f>_xll.SRS1Splines.Functions25.OneWay_Spline($D$56:$D$60,W$56:W$60,$D82)</f>
        <v>3.3650164556557902</v>
      </c>
      <c r="X82" s="42">
        <f>_xll.SRS1Splines.Functions25.OneWay_Spline($D$56:$D$60,X$56:X$60,$D82)</f>
        <v>0.23684048047460399</v>
      </c>
      <c r="Y82" s="42">
        <f>_xll.SRS1Splines.Functions25.OneWay_Spline($D$56:$D$60,Y$56:Y$60,$D82)</f>
        <v>0.53957172917621798</v>
      </c>
      <c r="Z82" s="42">
        <f>_xll.SRS1Splines.Functions25.OneWay_Spline($D$62:$D$65,Z$62:Z$65,$D82)</f>
        <v>0.51154307047018499</v>
      </c>
      <c r="AB82" s="42">
        <f>$D$56</f>
        <v>4.1666666666666664E-2</v>
      </c>
      <c r="AC82" s="42">
        <f>_xll.SRS1Splines.Functions25.OneWay_Spline($D$56:$D$60,AC$56:AC$60,AB82)</f>
        <v>5.0720917359693303</v>
      </c>
      <c r="AD82" s="42">
        <f>_xll.SRS1Splines.Functions25.OneWay_Spline($D$56:$D$60,AD$56:AD$60,$D82)</f>
        <v>5.0817788453316703</v>
      </c>
      <c r="AE82" s="42">
        <f>_xll.SRS1Splines.Functions25.OneWay_Spline($D$56:$D$60,AE$56:AE$60,$D82)</f>
        <v>2.2981549241274299</v>
      </c>
      <c r="AF82" s="42">
        <f>_xll.SRS1Splines.Functions25.OneWay_Spline($D$56:$D$60,AF$56:AF$60,$D82)</f>
        <v>2.7966048682714102</v>
      </c>
      <c r="AG82" s="42">
        <f>_xll.SRS1Splines.Functions25.OneWay_Spline($D$56:$D$60,AG$56:AG$60,$D82)</f>
        <v>3.1792069080108698</v>
      </c>
      <c r="AH82" s="42">
        <f>_xll.SRS1Splines.Functions25.OneWay_Spline($D$56:$D$60,AH$56:AH$60,$D82)</f>
        <v>15.1565415221115</v>
      </c>
      <c r="AI82" s="42">
        <f>_xll.SRS1Splines.Functions25.OneWay_Spline($D$56:$D$60,AI$56:AI$60,$D82)</f>
        <v>3.9384688954240401</v>
      </c>
      <c r="AJ82" s="42">
        <f>_xll.SRS1Splines.Functions25.OneWay_Spline($D$56:$D$60,AJ$56:AJ$60,$D82)</f>
        <v>0.38557889062384298</v>
      </c>
      <c r="AK82" s="42">
        <f>_xll.SRS1Splines.Functions25.OneWay_Spline($D$56:$D$60,AK$56:AK$60,$D82)</f>
        <v>0.70357921862459705</v>
      </c>
      <c r="AL82" s="42">
        <f>_xll.SRS1Splines.Functions25.OneWay_Spline($D$62:$D$65,AL$62:AL$65,$D82)</f>
        <v>0.52811913770943397</v>
      </c>
    </row>
    <row r="83" spans="4:38">
      <c r="D83" s="42">
        <v>7.4999999999999997E-2</v>
      </c>
      <c r="E83" s="42">
        <f>_xll.SRS1Splines.Functions25.OneWay_Spline($D$56:$D$60,$E$56:$E$60,D83)</f>
        <v>4.5900155392741002</v>
      </c>
      <c r="F83" s="42">
        <f>_xll.SRS1Splines.Functions25.OneWay_Spline($D$56:$D$60,F$56:F$60,$D83)</f>
        <v>3.1973265860126001</v>
      </c>
      <c r="G83" s="42">
        <f>_xll.SRS1Splines.Functions25.OneWay_Spline($D$56:$D$60,G$56:G$60,$D83)</f>
        <v>1.75768908313095</v>
      </c>
      <c r="H83" s="42">
        <f>_xll.SRS1Splines.Functions25.OneWay_Spline($D$56:$D$60,H$56:H$60,$D83)</f>
        <v>2.5063004627120198</v>
      </c>
      <c r="I83" s="42">
        <f>_xll.SRS1Splines.Functions25.OneWay_Spline($D$56:$D$60,I$56:I$60,$D83)</f>
        <v>2.6482745245608901</v>
      </c>
      <c r="J83" s="42">
        <f>_xll.SRS1Splines.Functions25.OneWay_Spline($D$56:$D$60,J$56:J$60,$D83)</f>
        <v>15.1017220523653</v>
      </c>
      <c r="K83" s="42">
        <f>_xll.SRS1Splines.Functions25.OneWay_Spline($D$56:$D$60,K$56:K$60,$D83)</f>
        <v>3.9662932639186099</v>
      </c>
      <c r="L83" s="42">
        <f>_xll.SRS1Splines.Functions25.OneWay_Spline($D$56:$D$60,L$56:L$60,$D83)</f>
        <v>0.39298525460580302</v>
      </c>
      <c r="M83" s="42">
        <f>_xll.SRS1Splines.Functions25.OneWay_Spline($D$56:$D$60,M$56:M$60,$D83)</f>
        <v>0.60966563826506304</v>
      </c>
      <c r="N83" s="42">
        <f>_xll.SRS1Splines.Functions25.OneWay_Spline(($D$62:$D$65),N$62:N$65,$D83)</f>
        <v>0.81832014371749195</v>
      </c>
      <c r="P83" s="42">
        <v>7.4999999999999997E-2</v>
      </c>
      <c r="Q83" s="42">
        <f>_xll.SRS1Splines.Functions25.OneWay_Spline($D$56:$D$60,Q$56:Q$60,P83)</f>
        <v>3.9872063355051601</v>
      </c>
      <c r="R83" s="42">
        <f>_xll.SRS1Splines.Functions25.OneWay_Spline($D$56:$D$60,R$56:R$60,$D83)</f>
        <v>1.33598563896756</v>
      </c>
      <c r="S83" s="42">
        <f>_xll.SRS1Splines.Functions25.OneWay_Spline($D$56:$D$60,S$56:S$60,$D83)</f>
        <v>1.3940883069143599</v>
      </c>
      <c r="T83" s="42">
        <f>_xll.SRS1Splines.Functions25.OneWay_Spline($D$56:$D$60,T$56:T$60,$D83)</f>
        <v>2.17195626777688</v>
      </c>
      <c r="U83" s="42">
        <f>_xll.SRS1Splines.Functions25.OneWay_Spline($D$56:$D$60,U$56:U$60,$D83)</f>
        <v>2.2937182875982698</v>
      </c>
      <c r="V83" s="42">
        <f>_xll.SRS1Splines.Functions25.OneWay_Spline($D$56:$D$60,V$56:V$60,$D83)</f>
        <v>11.694640727015599</v>
      </c>
      <c r="W83" s="42">
        <f>_xll.SRS1Splines.Functions25.OneWay_Spline($D$56:$D$60,W$56:W$60,$D83)</f>
        <v>3.1838285918664502</v>
      </c>
      <c r="X83" s="42">
        <f>_xll.SRS1Splines.Functions25.OneWay_Spline($D$56:$D$60,X$56:X$60,$D83)</f>
        <v>0.325650025837184</v>
      </c>
      <c r="Y83" s="42">
        <f>_xll.SRS1Splines.Functions25.OneWay_Spline($D$56:$D$60,Y$56:Y$60,$D83)</f>
        <v>0.53959868972907299</v>
      </c>
      <c r="Z83" s="42">
        <f>_xll.SRS1Splines.Functions25.OneWay_Spline($D$62:$D$65,Z$62:Z$65,$D83)</f>
        <v>0.74249929557974303</v>
      </c>
      <c r="AB83" s="42">
        <v>7.4999999999999997E-2</v>
      </c>
      <c r="AC83" s="42">
        <f>_xll.SRS1Splines.Functions25.OneWay_Spline($D$56:$D$60,AC$56:AC$60,AB83)</f>
        <v>5.12255811764265</v>
      </c>
      <c r="AD83" s="42">
        <f>_xll.SRS1Splines.Functions25.OneWay_Spline($D$56:$D$60,AD$56:AD$60,$D83)</f>
        <v>5.0158843985326298</v>
      </c>
      <c r="AE83" s="42">
        <f>_xll.SRS1Splines.Functions25.OneWay_Spline($D$56:$D$60,AE$56:AE$60,$D83)</f>
        <v>2.1212898593475402</v>
      </c>
      <c r="AF83" s="42">
        <f>_xll.SRS1Splines.Functions25.OneWay_Spline($D$56:$D$60,AF$56:AF$60,$D83)</f>
        <v>2.8406446576471498</v>
      </c>
      <c r="AG83" s="42">
        <f>_xll.SRS1Splines.Functions25.OneWay_Spline($D$56:$D$60,AG$56:AG$60,$D83)</f>
        <v>3.0045951981352799</v>
      </c>
      <c r="AH83" s="42">
        <f>_xll.SRS1Splines.Functions25.OneWay_Spline($D$56:$D$60,AH$56:AH$60,$D83)</f>
        <v>18.498233530450801</v>
      </c>
      <c r="AI83" s="42">
        <f>_xll.SRS1Splines.Functions25.OneWay_Spline($D$56:$D$60,AI$56:AI$60,$D83)</f>
        <v>4.7803403887360396</v>
      </c>
      <c r="AJ83" s="42">
        <f>_xll.SRS1Splines.Functions25.OneWay_Spline($D$56:$D$60,AJ$56:AJ$60,$D83)</f>
        <v>0.460320483374423</v>
      </c>
      <c r="AK83" s="42">
        <f>_xll.SRS1Splines.Functions25.OneWay_Spline($D$56:$D$60,AK$56:AK$60,$D83)</f>
        <v>0.67973499385260405</v>
      </c>
      <c r="AL83" s="42">
        <f>_xll.SRS1Splines.Functions25.OneWay_Spline($D$62:$D$65,AL$62:AL$65,$D83)</f>
        <v>0.892276824008433</v>
      </c>
    </row>
    <row r="84" spans="4:38">
      <c r="D84" s="42">
        <v>0.1</v>
      </c>
      <c r="E84" s="42">
        <f>_xll.SRS1Splines.Functions25.OneWay_Spline($D$56:$D$60,$E$56:$E$60,D84)</f>
        <v>4.32827187032147</v>
      </c>
      <c r="F84" s="42">
        <f>_xll.SRS1Splines.Functions25.OneWay_Spline($D$56:$D$60,F$56:F$60,$D84)</f>
        <v>3.0297180521745601</v>
      </c>
      <c r="G84" s="42">
        <f>_xll.SRS1Splines.Functions25.OneWay_Spline($D$56:$D$60,G$56:G$60,$D84)</f>
        <v>1.63603914260032</v>
      </c>
      <c r="H84" s="42">
        <f>_xll.SRS1Splines.Functions25.OneWay_Spline($D$56:$D$60,H$56:H$60,$D84)</f>
        <v>2.3842977235367302</v>
      </c>
      <c r="I84" s="42">
        <f>_xll.SRS1Splines.Functions25.OneWay_Spline($D$56:$D$60,I$56:I$60,$D84)</f>
        <v>2.5106786641798</v>
      </c>
      <c r="J84" s="42">
        <f>_xll.SRS1Splines.Functions25.OneWay_Spline($D$56:$D$60,J$56:J$60,$D84)</f>
        <v>16.521610484620801</v>
      </c>
      <c r="K84" s="42">
        <f>_xll.SRS1Splines.Functions25.OneWay_Spline($D$56:$D$60,K$56:K$60,$D84)</f>
        <v>4.2063509022440897</v>
      </c>
      <c r="L84" s="42">
        <f>_xll.SRS1Splines.Functions25.OneWay_Spline($D$56:$D$60,L$56:L$60,$D84)</f>
        <v>0.456456995905138</v>
      </c>
      <c r="M84" s="42">
        <f>_xll.SRS1Splines.Functions25.OneWay_Spline($D$56:$D$60,M$56:M$60,$D84)</f>
        <v>0.60046418335734997</v>
      </c>
      <c r="N84" s="42">
        <f>_xll.SRS1Splines.Functions25.OneWay_Spline(($D$62:$D$65),N$62:N$65,$D84)</f>
        <v>1.06272445553407</v>
      </c>
      <c r="P84" s="42">
        <v>0.1</v>
      </c>
      <c r="Q84" s="42">
        <f>_xll.SRS1Splines.Functions25.OneWay_Spline($D$56:$D$60,Q$56:Q$60,P84)</f>
        <v>3.3489596531625501</v>
      </c>
      <c r="R84" s="42">
        <f>_xll.SRS1Splines.Functions25.OneWay_Spline($D$56:$D$60,R$56:R$60,$D84)</f>
        <v>1.0013886271825001</v>
      </c>
      <c r="S84" s="42">
        <f>_xll.SRS1Splines.Functions25.OneWay_Spline($D$56:$D$60,S$56:S$60,$D84)</f>
        <v>1.28469672175396</v>
      </c>
      <c r="T84" s="42">
        <f>_xll.SRS1Splines.Functions25.OneWay_Spline($D$56:$D$60,T$56:T$60,$D84)</f>
        <v>1.8944694938215001</v>
      </c>
      <c r="U84" s="42">
        <f>_xll.SRS1Splines.Functions25.OneWay_Spline($D$56:$D$60,U$56:U$60,$D84)</f>
        <v>2.1553991089617202</v>
      </c>
      <c r="V84" s="42">
        <f>_xll.SRS1Splines.Functions25.OneWay_Spline($D$56:$D$60,V$56:V$60,$D84)</f>
        <v>11.9690282517096</v>
      </c>
      <c r="W84" s="42">
        <f>_xll.SRS1Splines.Functions25.OneWay_Spline($D$56:$D$60,W$56:W$60,$D84)</f>
        <v>3.0489956270737699</v>
      </c>
      <c r="X84" s="42">
        <f>_xll.SRS1Splines.Functions25.OneWay_Spline($D$56:$D$60,X$56:X$60,$D84)</f>
        <v>0.39460222060883499</v>
      </c>
      <c r="Y84" s="42">
        <f>_xll.SRS1Splines.Functions25.OneWay_Spline($D$56:$D$60,Y$56:Y$60,$D84)</f>
        <v>0.539654295869335</v>
      </c>
      <c r="Z84" s="42">
        <f>_xll.SRS1Splines.Functions25.OneWay_Spline($D$62:$D$65,Z$62:Z$65,$D84)</f>
        <v>0.93174997348392896</v>
      </c>
      <c r="AB84" s="42">
        <v>0.1</v>
      </c>
      <c r="AC84" s="42">
        <f>_xll.SRS1Splines.Functions25.OneWay_Spline($D$56:$D$60,AC$56:AC$60,AB84)</f>
        <v>5.1510811490886503</v>
      </c>
      <c r="AD84" s="42">
        <f>_xll.SRS1Splines.Functions25.OneWay_Spline($D$56:$D$60,AD$56:AD$60,$D84)</f>
        <v>4.9627577684518496</v>
      </c>
      <c r="AE84" s="42">
        <f>_xll.SRS1Splines.Functions25.OneWay_Spline($D$56:$D$60,AE$56:AE$60,$D84)</f>
        <v>1.9873815634466701</v>
      </c>
      <c r="AF84" s="42">
        <f>_xll.SRS1Splines.Functions25.OneWay_Spline($D$56:$D$60,AF$56:AF$60,$D84)</f>
        <v>2.8741259532519701</v>
      </c>
      <c r="AG84" s="42">
        <f>_xll.SRS1Splines.Functions25.OneWay_Spline($D$56:$D$60,AG$56:AG$60,$D84)</f>
        <v>2.8698881009422998</v>
      </c>
      <c r="AH84" s="42">
        <f>_xll.SRS1Splines.Functions25.OneWay_Spline($D$56:$D$60,AH$56:AH$60,$D84)</f>
        <v>21.050650784989099</v>
      </c>
      <c r="AI84" s="42">
        <f>_xll.SRS1Splines.Functions25.OneWay_Spline($D$56:$D$60,AI$56:AI$60,$D84)</f>
        <v>5.4340489131188798</v>
      </c>
      <c r="AJ84" s="42">
        <f>_xll.SRS1Splines.Functions25.OneWay_Spline($D$56:$D$60,AJ$56:AJ$60,$D84)</f>
        <v>0.51831177120144201</v>
      </c>
      <c r="AK84" s="42">
        <f>_xll.SRS1Splines.Functions25.OneWay_Spline($D$56:$D$60,AK$56:AK$60,$D84)</f>
        <v>0.66122482871366495</v>
      </c>
      <c r="AL84" s="42">
        <f>_xll.SRS1Splines.Functions25.OneWay_Spline($D$62:$D$65,AL$62:AL$65,$D84)</f>
        <v>1.1895469273799499</v>
      </c>
    </row>
    <row r="85" spans="4:38">
      <c r="D85" s="42">
        <v>0.125</v>
      </c>
      <c r="E85" s="42">
        <f>_xll.SRS1Splines.Functions25.OneWay_Spline($D$56:$D$60,$E$56:$E$60,D85)</f>
        <v>4.07954657339784</v>
      </c>
      <c r="F85" s="42">
        <f>_xll.SRS1Splines.Functions25.OneWay_Spline($D$56:$D$60,F$56:F$60,$D85)</f>
        <v>2.8718095458450801</v>
      </c>
      <c r="G85" s="42">
        <f>_xll.SRS1Splines.Functions25.OneWay_Spline($D$56:$D$60,G$56:G$60,$D85)</f>
        <v>1.52740271434138</v>
      </c>
      <c r="H85" s="42">
        <f>_xll.SRS1Splines.Functions25.OneWay_Spline($D$56:$D$60,H$56:H$60,$D85)</f>
        <v>2.2789194016745902</v>
      </c>
      <c r="I85" s="42">
        <f>_xll.SRS1Splines.Functions25.OneWay_Spline($D$56:$D$60,I$56:I$60,$D85)</f>
        <v>2.39330832342102</v>
      </c>
      <c r="J85" s="42">
        <f>_xll.SRS1Splines.Functions25.OneWay_Spline($D$56:$D$60,J$56:J$60,$D85)</f>
        <v>17.771900346146801</v>
      </c>
      <c r="K85" s="42">
        <f>_xll.SRS1Splines.Functions25.OneWay_Spline($D$56:$D$60,K$56:K$60,$D85)</f>
        <v>4.4192783624514904</v>
      </c>
      <c r="L85" s="42">
        <f>_xll.SRS1Splines.Functions25.OneWay_Spline($D$56:$D$60,L$56:L$60,$D85)</f>
        <v>0.51093941115518404</v>
      </c>
      <c r="M85" s="42">
        <f>_xll.SRS1Splines.Functions25.OneWay_Spline($D$56:$D$60,M$56:M$60,$D85)</f>
        <v>0.59262970019160399</v>
      </c>
      <c r="N85" s="42">
        <f>_xll.SRS1Splines.Functions25.OneWay_Spline(($D$62:$D$65),N$62:N$65,$D85)</f>
        <v>1.2768490913202899</v>
      </c>
      <c r="P85" s="42">
        <v>0.125</v>
      </c>
      <c r="Q85" s="42">
        <f>_xll.SRS1Splines.Functions25.OneWay_Spline($D$56:$D$60,Q$56:Q$60,P85)</f>
        <v>2.78837819308468</v>
      </c>
      <c r="R85" s="42">
        <f>_xll.SRS1Splines.Functions25.OneWay_Spline($D$56:$D$60,R$56:R$60,$D85)</f>
        <v>0.71562135320785802</v>
      </c>
      <c r="S85" s="42">
        <f>_xll.SRS1Splines.Functions25.OneWay_Spline($D$56:$D$60,S$56:S$60,$D85)</f>
        <v>1.18802894444987</v>
      </c>
      <c r="T85" s="42">
        <f>_xll.SRS1Splines.Functions25.OneWay_Spline($D$56:$D$60,T$56:T$60,$D85)</f>
        <v>1.6537952451669</v>
      </c>
      <c r="U85" s="42">
        <f>_xll.SRS1Splines.Functions25.OneWay_Spline($D$56:$D$60,U$56:U$60,$D85)</f>
        <v>2.0363558184609101</v>
      </c>
      <c r="V85" s="42">
        <f>_xll.SRS1Splines.Functions25.OneWay_Spline($D$56:$D$60,V$56:V$60,$D85)</f>
        <v>12.2027837386982</v>
      </c>
      <c r="W85" s="42">
        <f>_xll.SRS1Splines.Functions25.OneWay_Spline($D$56:$D$60,W$56:W$60,$D85)</f>
        <v>2.9362965020746898</v>
      </c>
      <c r="X85" s="42">
        <f>_xll.SRS1Splines.Functions25.OneWay_Spline($D$56:$D$60,X$56:X$60,$D85)</f>
        <v>0.453753797622514</v>
      </c>
      <c r="Y85" s="42">
        <f>_xll.SRS1Splines.Functions25.OneWay_Spline($D$56:$D$60,Y$56:Y$60,$D85)</f>
        <v>0.53974023263155901</v>
      </c>
      <c r="Z85" s="42">
        <f>_xll.SRS1Splines.Functions25.OneWay_Spline($D$62:$D$65,Z$62:Z$65,$D85)</f>
        <v>1.0973007311434999</v>
      </c>
      <c r="AB85" s="42">
        <v>0.125</v>
      </c>
      <c r="AC85" s="42">
        <f>_xll.SRS1Splines.Functions25.OneWay_Spline($D$56:$D$60,AC$56:AC$60,AB85)</f>
        <v>5.1710938588235802</v>
      </c>
      <c r="AD85" s="42">
        <f>_xll.SRS1Splines.Functions25.OneWay_Spline($D$56:$D$60,AD$56:AD$60,$D85)</f>
        <v>4.9064547426726302</v>
      </c>
      <c r="AE85" s="42">
        <f>_xll.SRS1Splines.Functions25.OneWay_Spline($D$56:$D$60,AE$56:AE$60,$D85)</f>
        <v>1.8667764842329</v>
      </c>
      <c r="AF85" s="42">
        <f>_xll.SRS1Splines.Functions25.OneWay_Spline($D$56:$D$60,AF$56:AF$60,$D85)</f>
        <v>2.9040435581822801</v>
      </c>
      <c r="AG85" s="42">
        <f>_xll.SRS1Splines.Functions25.OneWay_Spline($D$56:$D$60,AG$56:AG$60,$D85)</f>
        <v>2.75527343239186</v>
      </c>
      <c r="AH85" s="42">
        <f>_xll.SRS1Splines.Functions25.OneWay_Spline($D$56:$D$60,AH$56:AH$60,$D85)</f>
        <v>23.310988978412901</v>
      </c>
      <c r="AI85" s="42">
        <f>_xll.SRS1Splines.Functions25.OneWay_Spline($D$56:$D$60,AI$56:AI$60,$D85)</f>
        <v>5.9919831000023596</v>
      </c>
      <c r="AJ85" s="42">
        <f>_xll.SRS1Splines.Functions25.OneWay_Spline($D$56:$D$60,AJ$56:AJ$60,$D85)</f>
        <v>0.56812502468785397</v>
      </c>
      <c r="AK85" s="42">
        <f>_xll.SRS1Splines.Functions25.OneWay_Spline($D$56:$D$60,AK$56:AK$60,$D85)</f>
        <v>0.64542850008776198</v>
      </c>
      <c r="AL85" s="42">
        <f>_xll.SRS1Splines.Functions25.OneWay_Spline($D$62:$D$65,AL$62:AL$65,$D85)</f>
        <v>1.4511015201141</v>
      </c>
    </row>
    <row r="86" spans="4:38">
      <c r="D86" s="42">
        <f>D85+0.125</f>
        <v>0.25</v>
      </c>
      <c r="E86" s="42">
        <f>_xll.SRS1Splines.Functions25.OneWay_Spline($D$56:$D$60,$E$56:$E$60,D86)</f>
        <v>3.10262316022893</v>
      </c>
      <c r="F86" s="42">
        <f>_xll.SRS1Splines.Functions25.OneWay_Spline($D$56:$D$60,F$56:F$60,$D86)</f>
        <v>2.2893561655758701</v>
      </c>
      <c r="G86" s="42">
        <f>_xll.SRS1Splines.Functions25.OneWay_Spline($D$56:$D$60,G$56:G$60,$D86)</f>
        <v>1.2967342220877101</v>
      </c>
      <c r="H86" s="42">
        <f>_xll.SRS1Splines.Functions25.OneWay_Spline($D$56:$D$60,H$56:H$60,$D86)</f>
        <v>2.1620800018652901</v>
      </c>
      <c r="I86" s="42">
        <f>_xll.SRS1Splines.Functions25.OneWay_Spline($D$56:$D$60,I$56:I$60,$D86)</f>
        <v>2.3067358938585301</v>
      </c>
      <c r="J86" s="42">
        <f>_xll.SRS1Splines.Functions25.OneWay_Spline($D$56:$D$60,J$56:J$60,$D86)</f>
        <v>19.8766379993058</v>
      </c>
      <c r="K86" s="42">
        <f>_xll.SRS1Splines.Functions25.OneWay_Spline($D$56:$D$60,K$56:K$60,$D86)</f>
        <v>4.8306484877378102</v>
      </c>
      <c r="L86" s="42">
        <f>_xll.SRS1Splines.Functions25.OneWay_Spline($D$56:$D$60,L$56:L$60,$D86)</f>
        <v>0.56162160280623397</v>
      </c>
      <c r="M86" s="42">
        <f>_xll.SRS1Splines.Functions25.OneWay_Spline($D$56:$D$60,M$56:M$60,$D86)</f>
        <v>0.58727655342695695</v>
      </c>
      <c r="N86" s="42">
        <f>_xll.SRS1Splines.Functions25.OneWay_Spline(($D$62:$D$65),N$62:N$65,$D86)</f>
        <v>1.45757733017185</v>
      </c>
      <c r="P86" s="42">
        <f>P85+0.125</f>
        <v>0.25</v>
      </c>
      <c r="Q86" s="42">
        <f>_xll.SRS1Splines.Functions25.OneWay_Spline($D$56:$D$60,Q$56:Q$60,P86)</f>
        <v>1.8723836585420099</v>
      </c>
      <c r="R86" s="42">
        <f>_xll.SRS1Splines.Functions25.OneWay_Spline($D$56:$D$60,R$56:R$60,$D86)</f>
        <v>0.494415896083857</v>
      </c>
      <c r="S86" s="42">
        <f>_xll.SRS1Splines.Functions25.OneWay_Spline($D$56:$D$60,S$56:S$60,$D86)</f>
        <v>1.01354924865138</v>
      </c>
      <c r="T86" s="42">
        <f>_xll.SRS1Splines.Functions25.OneWay_Spline($D$56:$D$60,T$56:T$60,$D86)</f>
        <v>1.3547798812967</v>
      </c>
      <c r="U86" s="42">
        <f>_xll.SRS1Splines.Functions25.OneWay_Spline($D$56:$D$60,U$56:U$60,$D86)</f>
        <v>1.9169897448759801</v>
      </c>
      <c r="V86" s="42">
        <f>_xll.SRS1Splines.Functions25.OneWay_Spline($D$56:$D$60,V$56:V$60,$D86)</f>
        <v>12.366377309715499</v>
      </c>
      <c r="W86" s="42">
        <f>_xll.SRS1Splines.Functions25.OneWay_Spline($D$56:$D$60,W$56:W$60,$D86)</f>
        <v>2.9214297519109298</v>
      </c>
      <c r="X86" s="42">
        <f>_xll.SRS1Splines.Functions25.OneWay_Spline($D$56:$D$60,X$56:X$60,$D86)</f>
        <v>0.50768915554997496</v>
      </c>
      <c r="Y86" s="42">
        <f>_xll.SRS1Splines.Functions25.OneWay_Spline($D$56:$D$60,Y$56:Y$60,$D86)</f>
        <v>0.54139230316310705</v>
      </c>
      <c r="Z86" s="42">
        <f>_xll.SRS1Splines.Functions25.OneWay_Spline($D$62:$D$65,Z$62:Z$65,$D86)</f>
        <v>1.2285191982727099</v>
      </c>
      <c r="AB86" s="42">
        <f>AB85+0.125</f>
        <v>0.25</v>
      </c>
      <c r="AC86" s="42">
        <f>_xll.SRS1Splines.Functions25.OneWay_Spline($D$56:$D$60,AC$56:AC$60,AB86)</f>
        <v>5.0604815527805398</v>
      </c>
      <c r="AD86" s="42">
        <f>_xll.SRS1Splines.Functions25.OneWay_Spline($D$56:$D$60,AD$56:AD$60,$D86)</f>
        <v>4.5271190543820703</v>
      </c>
      <c r="AE86" s="42">
        <f>_xll.SRS1Splines.Functions25.OneWay_Spline($D$56:$D$60,AE$56:AE$60,$D86)</f>
        <v>1.5799191955240299</v>
      </c>
      <c r="AF86" s="42">
        <f>_xll.SRS1Splines.Functions25.OneWay_Spline($D$56:$D$60,AF$56:AF$60,$D86)</f>
        <v>2.9684612753742301</v>
      </c>
      <c r="AG86" s="42">
        <f>_xll.SRS1Splines.Functions25.OneWay_Spline($D$56:$D$60,AG$56:AG$60,$D86)</f>
        <v>2.6793318568395099</v>
      </c>
      <c r="AH86" s="42">
        <f>_xll.SRS1Splines.Functions25.OneWay_Spline($D$56:$D$60,AH$56:AH$60,$D86)</f>
        <v>27.514353604201801</v>
      </c>
      <c r="AI86" s="42">
        <f>_xll.SRS1Splines.Functions25.OneWay_Spline($D$56:$D$60,AI$56:AI$60,$D86)</f>
        <v>6.4155792036535004</v>
      </c>
      <c r="AJ86" s="42">
        <f>_xll.SRS1Splines.Functions25.OneWay_Spline($D$56:$D$60,AJ$56:AJ$60,$D86)</f>
        <v>0.61555405006249397</v>
      </c>
      <c r="AK86" s="42">
        <f>_xll.SRS1Splines.Functions25.OneWay_Spline($D$56:$D$60,AK$56:AK$60,$D86)</f>
        <v>0.63357026708728403</v>
      </c>
      <c r="AL86" s="42">
        <f>_xll.SRS1Splines.Functions25.OneWay_Spline($D$62:$D$65,AL$62:AL$65,$D86)</f>
        <v>1.70979111144134</v>
      </c>
    </row>
    <row r="87" spans="4:38">
      <c r="D87" s="42">
        <f t="shared" ref="D87:D93" si="16">D86+0.125</f>
        <v>0.375</v>
      </c>
      <c r="E87" s="42">
        <f>_xll.SRS1Splines.Functions25.OneWay_Spline($D$56:$D$60,$E$56:$E$60,D87)</f>
        <v>2.3084962155626401</v>
      </c>
      <c r="F87" s="42">
        <f>_xll.SRS1Splines.Functions25.OneWay_Spline($D$56:$D$60,F$56:F$60,$D87)</f>
        <v>1.8221861347552599</v>
      </c>
      <c r="G87" s="42">
        <f>_xll.SRS1Splines.Functions25.OneWay_Spline($D$56:$D$60,G$56:G$60,$D87)</f>
        <v>1.1521920730067501</v>
      </c>
      <c r="H87" s="42">
        <f>_xll.SRS1Splines.Functions25.OneWay_Spline($D$56:$D$60,H$56:H$60,$D87)</f>
        <v>2.1318009905541602</v>
      </c>
      <c r="I87" s="42">
        <f>_xll.SRS1Splines.Functions25.OneWay_Spline($D$56:$D$60,I$56:I$60,$D87)</f>
        <v>2.3303399687247799</v>
      </c>
      <c r="J87" s="42">
        <f>_xll.SRS1Splines.Functions25.OneWay_Spline($D$56:$D$60,J$56:J$60,$D87)</f>
        <v>20.9102622499483</v>
      </c>
      <c r="K87" s="42">
        <f>_xll.SRS1Splines.Functions25.OneWay_Spline($D$56:$D$60,K$56:K$60,$D87)</f>
        <v>5.0804706238693402</v>
      </c>
      <c r="L87" s="42">
        <f>_xll.SRS1Splines.Functions25.OneWay_Spline($D$56:$D$60,L$56:L$60,$D87)</f>
        <v>0.56984420300885996</v>
      </c>
      <c r="M87" s="42">
        <f>_xll.SRS1Splines.Functions25.OneWay_Spline($D$56:$D$60,M$56:M$60,$D87)</f>
        <v>0.59076376647270201</v>
      </c>
      <c r="N87" s="42">
        <f>_xll.SRS1Splines.Functions25.OneWay_Spline(($D$62:$D$65),N$62:N$65,$D87)</f>
        <v>1.4696414068546499</v>
      </c>
      <c r="P87" s="42">
        <f t="shared" ref="P87:P93" si="17">P86+0.125</f>
        <v>0.375</v>
      </c>
      <c r="Q87" s="42">
        <f>_xll.SRS1Splines.Functions25.OneWay_Spline($D$56:$D$60,Q$56:Q$60,P87)</f>
        <v>1.38748971851435</v>
      </c>
      <c r="R87" s="42">
        <f>_xll.SRS1Splines.Functions25.OneWay_Spline($D$56:$D$60,R$56:R$60,$D87)</f>
        <v>0.505064982495389</v>
      </c>
      <c r="S87" s="42">
        <f>_xll.SRS1Splines.Functions25.OneWay_Spline($D$56:$D$60,S$56:S$60,$D87)</f>
        <v>0.91723652410429801</v>
      </c>
      <c r="T87" s="42">
        <f>_xll.SRS1Splines.Functions25.OneWay_Spline($D$56:$D$60,T$56:T$60,$D87)</f>
        <v>1.2484995354144801</v>
      </c>
      <c r="U87" s="42">
        <f>_xll.SRS1Splines.Functions25.OneWay_Spline($D$56:$D$60,U$56:U$60,$D87)</f>
        <v>1.89379231951514</v>
      </c>
      <c r="V87" s="42">
        <f>_xll.SRS1Splines.Functions25.OneWay_Spline($D$56:$D$60,V$56:V$60,$D87)</f>
        <v>12.27972783383</v>
      </c>
      <c r="W87" s="42">
        <f>_xll.SRS1Splines.Functions25.OneWay_Spline($D$56:$D$60,W$56:W$60,$D87)</f>
        <v>3.2507138900275998</v>
      </c>
      <c r="X87" s="42">
        <f>_xll.SRS1Splines.Functions25.OneWay_Spline($D$56:$D$60,X$56:X$60,$D87)</f>
        <v>0.51550366932966996</v>
      </c>
      <c r="Y87" s="42">
        <f>_xll.SRS1Splines.Functions25.OneWay_Spline($D$56:$D$60,Y$56:Y$60,$D87)</f>
        <v>0.54642054067915502</v>
      </c>
      <c r="Z87" s="42">
        <f>_xll.SRS1Splines.Functions25.OneWay_Spline($D$62:$D$65,Z$62:Z$65,$D87)</f>
        <v>1.22590926331296</v>
      </c>
      <c r="AB87" s="42">
        <f t="shared" ref="AB87:AB93" si="18">AB86+0.125</f>
        <v>0.375</v>
      </c>
      <c r="AC87" s="42">
        <f>_xll.SRS1Splines.Functions25.OneWay_Spline($D$56:$D$60,AC$56:AC$60,AB87)</f>
        <v>4.4927299536954601</v>
      </c>
      <c r="AD87" s="42">
        <f>_xll.SRS1Splines.Functions25.OneWay_Spline($D$56:$D$60,AD$56:AD$60,$D87)</f>
        <v>3.9073965552271201</v>
      </c>
      <c r="AE87" s="42">
        <f>_xll.SRS1Splines.Functions25.OneWay_Spline($D$56:$D$60,AE$56:AE$60,$D87)</f>
        <v>1.3871476219091901</v>
      </c>
      <c r="AF87" s="42">
        <f>_xll.SRS1Splines.Functions25.OneWay_Spline($D$56:$D$60,AF$56:AF$60,$D87)</f>
        <v>3.0103167839248202</v>
      </c>
      <c r="AG87" s="42">
        <f>_xll.SRS1Splines.Functions25.OneWay_Spline($D$56:$D$60,AG$56:AG$60,$D87)</f>
        <v>2.7410045020205001</v>
      </c>
      <c r="AH87" s="42">
        <f>_xll.SRS1Splines.Functions25.OneWay_Spline($D$56:$D$60,AH$56:AH$60,$D87)</f>
        <v>29.824582789049298</v>
      </c>
      <c r="AI87" s="42">
        <f>_xll.SRS1Splines.Functions25.OneWay_Spline($D$56:$D$60,AI$56:AI$60,$D87)</f>
        <v>6.3567824182412904</v>
      </c>
      <c r="AJ87" s="42">
        <f>_xll.SRS1Splines.Functions25.OneWay_Spline($D$56:$D$60,AJ$56:AJ$60,$D87)</f>
        <v>0.62418473668805097</v>
      </c>
      <c r="AK87" s="42">
        <f>_xll.SRS1Splines.Functions25.OneWay_Spline($D$56:$D$60,AK$56:AK$60,$D87)</f>
        <v>0.63581786621846603</v>
      </c>
      <c r="AL87" s="42">
        <f>_xll.SRS1Splines.Functions25.OneWay_Spline($D$62:$D$65,AL$62:AL$65,$D87)</f>
        <v>1.7687731132211899</v>
      </c>
    </row>
    <row r="88" spans="4:38">
      <c r="D88" s="42">
        <f t="shared" si="16"/>
        <v>0.5</v>
      </c>
      <c r="E88" s="42">
        <f>_xll.SRS1Splines.Functions25.OneWay_Spline($D$56:$D$60,$E$56:$E$60,D88)</f>
        <v>1.6614806336063901</v>
      </c>
      <c r="F88" s="42">
        <f>_xll.SRS1Splines.Functions25.OneWay_Spline($D$56:$D$60,F$56:F$60,$D88)</f>
        <v>1.4407082632455499</v>
      </c>
      <c r="G88" s="42">
        <f>_xll.SRS1Splines.Functions25.OneWay_Spline($D$56:$D$60,G$56:G$60,$D88)</f>
        <v>1.0365423420144999</v>
      </c>
      <c r="H88" s="42">
        <f>_xll.SRS1Splines.Functions25.OneWay_Spline($D$56:$D$60,H$56:H$60,$D88)</f>
        <v>2.1100765354464799</v>
      </c>
      <c r="I88" s="42">
        <f>_xll.SRS1Splines.Functions25.OneWay_Spline($D$56:$D$60,I$56:I$60,$D88)</f>
        <v>2.3663672408890499</v>
      </c>
      <c r="J88" s="42">
        <f>_xll.SRS1Splines.Functions25.OneWay_Spline($D$56:$D$60,J$56:J$60,$D88)</f>
        <v>21.682549221567101</v>
      </c>
      <c r="K88" s="42">
        <f>_xll.SRS1Splines.Functions25.OneWay_Spline($D$56:$D$60,K$56:K$60,$D88)</f>
        <v>5.2848705534315101</v>
      </c>
      <c r="L88" s="42">
        <f>_xll.SRS1Splines.Functions25.OneWay_Spline($D$56:$D$60,L$56:L$60,$D88)</f>
        <v>0.57657178499282702</v>
      </c>
      <c r="M88" s="42">
        <f>_xll.SRS1Splines.Functions25.OneWay_Spline($D$56:$D$60,M$56:M$60,$D88)</f>
        <v>0.59608635480568195</v>
      </c>
      <c r="N88" s="42">
        <f>_xll.SRS1Splines.Functions25.OneWay_Spline(($D$62:$D$65),N$62:N$65,$D88)</f>
        <v>1.48144033899498</v>
      </c>
      <c r="P88" s="42">
        <f t="shared" si="17"/>
        <v>0.5</v>
      </c>
      <c r="Q88" s="42">
        <f>_xll.SRS1Splines.Functions25.OneWay_Spline($D$56:$D$60,Q$56:Q$60,P88)</f>
        <v>0.99224273260568396</v>
      </c>
      <c r="R88" s="42">
        <f>_xll.SRS1Splines.Functions25.OneWay_Spline($D$56:$D$60,R$56:R$60,$D88)</f>
        <v>0.52131885122878097</v>
      </c>
      <c r="S88" s="42">
        <f>_xll.SRS1Splines.Functions25.OneWay_Spline($D$56:$D$60,S$56:S$60,$D88)</f>
        <v>0.84132561511215698</v>
      </c>
      <c r="T88" s="42">
        <f>_xll.SRS1Splines.Functions25.OneWay_Spline($D$56:$D$60,T$56:T$60,$D88)</f>
        <v>1.1657898355783001</v>
      </c>
      <c r="U88" s="42">
        <f>_xll.SRS1Splines.Functions25.OneWay_Spline($D$56:$D$60,U$56:U$60,$D88)</f>
        <v>1.8770711002371501</v>
      </c>
      <c r="V88" s="42">
        <f>_xll.SRS1Splines.Functions25.OneWay_Spline($D$56:$D$60,V$56:V$60,$D88)</f>
        <v>12.1474733706364</v>
      </c>
      <c r="W88" s="42">
        <f>_xll.SRS1Splines.Functions25.OneWay_Spline($D$56:$D$60,W$56:W$60,$D88)</f>
        <v>3.7533054692582999</v>
      </c>
      <c r="X88" s="42">
        <f>_xll.SRS1Splines.Functions25.OneWay_Spline($D$56:$D$60,X$56:X$60,$D88)</f>
        <v>0.52189736242214801</v>
      </c>
      <c r="Y88" s="42">
        <f>_xll.SRS1Splines.Functions25.OneWay_Spline($D$56:$D$60,Y$56:Y$60,$D88)</f>
        <v>0.55365223227763705</v>
      </c>
      <c r="Z88" s="42">
        <f>_xll.SRS1Splines.Functions25.OneWay_Spline($D$62:$D$65,Z$62:Z$65,$D88)</f>
        <v>1.2211654192666199</v>
      </c>
      <c r="AB88" s="42">
        <f t="shared" si="18"/>
        <v>0.5</v>
      </c>
      <c r="AC88" s="42">
        <f>_xll.SRS1Splines.Functions25.OneWay_Spline($D$56:$D$60,AC$56:AC$60,AB88)</f>
        <v>3.6242632294776498</v>
      </c>
      <c r="AD88" s="42">
        <f>_xll.SRS1Splines.Functions25.OneWay_Spline($D$56:$D$60,AD$56:AD$60,$D88)</f>
        <v>3.1455458837138601</v>
      </c>
      <c r="AE88" s="42">
        <f>_xll.SRS1Splines.Functions25.OneWay_Spline($D$56:$D$60,AE$56:AE$60,$D88)</f>
        <v>1.2317590689168401</v>
      </c>
      <c r="AF88" s="42">
        <f>_xll.SRS1Splines.Functions25.OneWay_Spline($D$56:$D$60,AF$56:AF$60,$D88)</f>
        <v>3.0445622000116699</v>
      </c>
      <c r="AG88" s="42">
        <f>_xll.SRS1Splines.Functions25.OneWay_Spline($D$56:$D$60,AG$56:AG$60,$D88)</f>
        <v>2.8351364341388399</v>
      </c>
      <c r="AH88" s="42">
        <f>_xll.SRS1Splines.Functions25.OneWay_Spline($D$56:$D$60,AH$56:AH$60,$D88)</f>
        <v>31.604237773184899</v>
      </c>
      <c r="AI88" s="42">
        <f>_xll.SRS1Splines.Functions25.OneWay_Spline($D$56:$D$60,AI$56:AI$60,$D88)</f>
        <v>6.2643846456585104</v>
      </c>
      <c r="AJ88" s="42">
        <f>_xll.SRS1Splines.Functions25.OneWay_Spline($D$56:$D$60,AJ$56:AJ$60,$D88)</f>
        <v>0.63124620756350602</v>
      </c>
      <c r="AK88" s="42">
        <f>_xll.SRS1Splines.Functions25.OneWay_Spline($D$56:$D$60,AK$56:AK$60,$D88)</f>
        <v>0.63924841226079698</v>
      </c>
      <c r="AL88" s="42">
        <f>_xll.SRS1Splines.Functions25.OneWay_Spline($D$62:$D$65,AL$62:AL$65,$D88)</f>
        <v>1.82645880726961</v>
      </c>
    </row>
    <row r="89" spans="4:38">
      <c r="D89" s="42">
        <f t="shared" si="16"/>
        <v>0.625</v>
      </c>
      <c r="E89" s="42">
        <f>_xll.SRS1Splines.Functions25.OneWay_Spline($D$56:$D$60,$E$56:$E$60,D89)</f>
        <v>1.15853423498837</v>
      </c>
      <c r="F89" s="42">
        <f>_xll.SRS1Splines.Functions25.OneWay_Spline($D$56:$D$60,F$56:F$60,$D89)</f>
        <v>1.1440827403286</v>
      </c>
      <c r="G89" s="42">
        <f>_xll.SRS1Splines.Functions25.OneWay_Spline($D$56:$D$60,G$56:G$60,$D89)</f>
        <v>0.94686859256218103</v>
      </c>
      <c r="H89" s="42">
        <f>_xll.SRS1Splines.Functions25.OneWay_Spline($D$56:$D$60,H$56:H$60,$D89)</f>
        <v>2.0935019877391401</v>
      </c>
      <c r="I89" s="42">
        <f>_xll.SRS1Splines.Functions25.OneWay_Spline($D$56:$D$60,I$56:I$60,$D89)</f>
        <v>2.4073637919725299</v>
      </c>
      <c r="J89" s="42">
        <f>_xll.SRS1Splines.Functions25.OneWay_Spline($D$56:$D$60,J$56:J$60,$D89)</f>
        <v>22.275459298881501</v>
      </c>
      <c r="K89" s="42">
        <f>_xll.SRS1Splines.Functions25.OneWay_Spline($D$56:$D$60,K$56:K$60,$D89)</f>
        <v>5.4438482764243101</v>
      </c>
      <c r="L89" s="42">
        <f>_xll.SRS1Splines.Functions25.OneWay_Spline($D$56:$D$60,L$56:L$60,$D89)</f>
        <v>0.58180434875813503</v>
      </c>
      <c r="M89" s="42">
        <f>_xll.SRS1Splines.Functions25.OneWay_Spline($D$56:$D$60,M$56:M$60,$D89)</f>
        <v>0.60214309325355497</v>
      </c>
      <c r="N89" s="42">
        <f>_xll.SRS1Splines.Functions25.OneWay_Spline(($D$62:$D$65),N$62:N$65,$D89)</f>
        <v>1.49297412659282</v>
      </c>
      <c r="P89" s="42">
        <f t="shared" si="17"/>
        <v>0.625</v>
      </c>
      <c r="Q89" s="42">
        <f>_xll.SRS1Splines.Functions25.OneWay_Spline($D$56:$D$60,Q$56:Q$60,P89)</f>
        <v>0.68498528498199396</v>
      </c>
      <c r="R89" s="42">
        <f>_xll.SRS1Splines.Functions25.OneWay_Spline($D$56:$D$60,R$56:R$60,$D89)</f>
        <v>0.53981463289091602</v>
      </c>
      <c r="S89" s="42">
        <f>_xll.SRS1Splines.Functions25.OneWay_Spline($D$56:$D$60,S$56:S$60,$D89)</f>
        <v>0.78258925816264502</v>
      </c>
      <c r="T89" s="42">
        <f>_xll.SRS1Splines.Functions25.OneWay_Spline($D$56:$D$60,T$56:T$60,$D89)</f>
        <v>1.1019088900662399</v>
      </c>
      <c r="U89" s="42">
        <f>_xll.SRS1Splines.Functions25.OneWay_Spline($D$56:$D$60,U$56:U$60,$D89)</f>
        <v>1.86430438690245</v>
      </c>
      <c r="V89" s="42">
        <f>_xll.SRS1Splines.Functions25.OneWay_Spline($D$56:$D$60,V$56:V$60,$D89)</f>
        <v>11.996976912519401</v>
      </c>
      <c r="W89" s="42">
        <f>_xll.SRS1Splines.Functions25.OneWay_Spline($D$56:$D$60,W$56:W$60,$D89)</f>
        <v>4.3252200249346204</v>
      </c>
      <c r="X89" s="42">
        <f>_xll.SRS1Splines.Functions25.OneWay_Spline($D$56:$D$60,X$56:X$60,$D89)</f>
        <v>0.52687023482740902</v>
      </c>
      <c r="Y89" s="42">
        <f>_xll.SRS1Splines.Functions25.OneWay_Spline($D$56:$D$60,Y$56:Y$60,$D89)</f>
        <v>0.56169706160968003</v>
      </c>
      <c r="Z89" s="42">
        <f>_xll.SRS1Splines.Functions25.OneWay_Spline($D$62:$D$65,Z$62:Z$65,$D89)</f>
        <v>1.21438615424539</v>
      </c>
      <c r="AB89" s="42">
        <f t="shared" si="18"/>
        <v>0.625</v>
      </c>
      <c r="AC89" s="42">
        <f>_xll.SRS1Splines.Functions25.OneWay_Spline($D$56:$D$60,AC$56:AC$60,AB89)</f>
        <v>2.6325591599336802</v>
      </c>
      <c r="AD89" s="42">
        <f>_xll.SRS1Splines.Functions25.OneWay_Spline($D$56:$D$60,AD$56:AD$60,$D89)</f>
        <v>2.35445994365777</v>
      </c>
      <c r="AE89" s="42">
        <f>_xll.SRS1Splines.Functions25.OneWay_Spline($D$56:$D$60,AE$56:AE$60,$D89)</f>
        <v>1.1111479269617199</v>
      </c>
      <c r="AF89" s="42">
        <f>_xll.SRS1Splines.Functions25.OneWay_Spline($D$56:$D$60,AF$56:AF$60,$D89)</f>
        <v>3.0711975236347802</v>
      </c>
      <c r="AG89" s="42">
        <f>_xll.SRS1Splines.Functions25.OneWay_Spline($D$56:$D$60,AG$56:AG$60,$D89)</f>
        <v>2.9422520810321302</v>
      </c>
      <c r="AH89" s="42">
        <f>_xll.SRS1Splines.Functions25.OneWay_Spline($D$56:$D$60,AH$56:AH$60,$D89)</f>
        <v>32.976732698073597</v>
      </c>
      <c r="AI89" s="42">
        <f>_xll.SRS1Splines.Functions25.OneWay_Spline($D$56:$D$60,AI$56:AI$60,$D89)</f>
        <v>6.1544186771250802</v>
      </c>
      <c r="AJ89" s="42">
        <f>_xll.SRS1Splines.Functions25.OneWay_Spline($D$56:$D$60,AJ$56:AJ$60,$D89)</f>
        <v>0.63673846268886103</v>
      </c>
      <c r="AK89" s="42">
        <f>_xll.SRS1Splines.Functions25.OneWay_Spline($D$56:$D$60,AK$56:AK$60,$D89)</f>
        <v>0.643152137067587</v>
      </c>
      <c r="AL89" s="42">
        <f>_xll.SRS1Splines.Functions25.OneWay_Spline($D$62:$D$65,AL$62:AL$65,$D89)</f>
        <v>1.8828481935866099</v>
      </c>
    </row>
    <row r="90" spans="4:38">
      <c r="D90" s="42">
        <f t="shared" si="16"/>
        <v>0.75</v>
      </c>
      <c r="E90" s="42">
        <f>_xll.SRS1Splines.Functions25.OneWay_Spline($D$56:$D$60,$E$56:$E$60,D90)</f>
        <v>0.796614840336762</v>
      </c>
      <c r="F90" s="42">
        <f>_xll.SRS1Splines.Functions25.OneWay_Spline($D$56:$D$60,F$56:F$60,$D90)</f>
        <v>0.93146975528627796</v>
      </c>
      <c r="G90" s="42">
        <f>_xll.SRS1Splines.Functions25.OneWay_Spline($D$56:$D$60,G$56:G$60,$D90)</f>
        <v>0.88025438810101297</v>
      </c>
      <c r="H90" s="42">
        <f>_xll.SRS1Splines.Functions25.OneWay_Spline($D$56:$D$60,H$56:H$60,$D90)</f>
        <v>2.07867269862908</v>
      </c>
      <c r="I90" s="42">
        <f>_xll.SRS1Splines.Functions25.OneWay_Spline($D$56:$D$60,I$56:I$60,$D90)</f>
        <v>2.4458757035963998</v>
      </c>
      <c r="J90" s="42">
        <f>_xll.SRS1Splines.Functions25.OneWay_Spline($D$56:$D$60,J$56:J$60,$D90)</f>
        <v>22.770952866610902</v>
      </c>
      <c r="K90" s="42">
        <f>_xll.SRS1Splines.Functions25.OneWay_Spline($D$56:$D$60,K$56:K$60,$D90)</f>
        <v>5.5574037928477296</v>
      </c>
      <c r="L90" s="42">
        <f>_xll.SRS1Splines.Functions25.OneWay_Spline($D$56:$D$60,L$56:L$60,$D90)</f>
        <v>0.58554189430478298</v>
      </c>
      <c r="M90" s="42">
        <f>_xll.SRS1Splines.Functions25.OneWay_Spline($D$56:$D$60,M$56:M$60,$D90)</f>
        <v>0.60783275664398195</v>
      </c>
      <c r="N90" s="42">
        <f>_xll.SRS1Splines.Functions25.OneWay_Spline(($D$62:$D$65),N$62:N$65,$D90)</f>
        <v>1.5042427696481899</v>
      </c>
      <c r="P90" s="42">
        <f t="shared" si="17"/>
        <v>0.75</v>
      </c>
      <c r="Q90" s="42">
        <f>_xll.SRS1Splines.Functions25.OneWay_Spline($D$56:$D$60,Q$56:Q$60,P90)</f>
        <v>0.464059959809283</v>
      </c>
      <c r="R90" s="42">
        <f>_xll.SRS1Splines.Functions25.OneWay_Spline($D$56:$D$60,R$56:R$60,$D90)</f>
        <v>0.55718945808868003</v>
      </c>
      <c r="S90" s="42">
        <f>_xll.SRS1Splines.Functions25.OneWay_Spline($D$56:$D$60,S$56:S$60,$D90)</f>
        <v>0.73780018974344896</v>
      </c>
      <c r="T90" s="42">
        <f>_xll.SRS1Splines.Functions25.OneWay_Spline($D$56:$D$60,T$56:T$60,$D90)</f>
        <v>1.05211480715633</v>
      </c>
      <c r="U90" s="42">
        <f>_xll.SRS1Splines.Functions25.OneWay_Spline($D$56:$D$60,U$56:U$60,$D90)</f>
        <v>1.85297047937151</v>
      </c>
      <c r="V90" s="42">
        <f>_xll.SRS1Splines.Functions25.OneWay_Spline($D$56:$D$60,V$56:V$60,$D90)</f>
        <v>11.8556014518641</v>
      </c>
      <c r="W90" s="42">
        <f>_xll.SRS1Splines.Functions25.OneWay_Spline($D$56:$D$60,W$56:W$60,$D90)</f>
        <v>4.8624730923881296</v>
      </c>
      <c r="X90" s="42">
        <f>_xll.SRS1Splines.Functions25.OneWay_Spline($D$56:$D$60,X$56:X$60,$D90)</f>
        <v>0.53042228654545298</v>
      </c>
      <c r="Y90" s="42">
        <f>_xll.SRS1Splines.Functions25.OneWay_Spline($D$56:$D$60,Y$56:Y$60,$D90)</f>
        <v>0.56916471232640997</v>
      </c>
      <c r="Z90" s="42">
        <f>_xll.SRS1Splines.Functions25.OneWay_Spline($D$62:$D$65,Z$62:Z$65,$D90)</f>
        <v>1.2056699563609501</v>
      </c>
      <c r="AB90" s="42">
        <f t="shared" si="18"/>
        <v>0.75</v>
      </c>
      <c r="AC90" s="42">
        <f>_xll.SRS1Splines.Functions25.OneWay_Spline($D$56:$D$60,AC$56:AC$60,AB90)</f>
        <v>1.6950955248701101</v>
      </c>
      <c r="AD90" s="42">
        <f>_xll.SRS1Splines.Functions25.OneWay_Spline($D$56:$D$60,AD$56:AD$60,$D90)</f>
        <v>1.64703163887433</v>
      </c>
      <c r="AE90" s="42">
        <f>_xll.SRS1Splines.Functions25.OneWay_Spline($D$56:$D$60,AE$56:AE$60,$D90)</f>
        <v>1.0227085864585801</v>
      </c>
      <c r="AF90" s="42">
        <f>_xll.SRS1Splines.Functions25.OneWay_Spline($D$56:$D$60,AF$56:AF$60,$D90)</f>
        <v>3.0902227547941399</v>
      </c>
      <c r="AG90" s="42">
        <f>_xll.SRS1Splines.Functions25.OneWay_Spline($D$56:$D$60,AG$56:AG$60,$D90)</f>
        <v>3.0428758705379502</v>
      </c>
      <c r="AH90" s="42">
        <f>_xll.SRS1Splines.Functions25.OneWay_Spline($D$56:$D$60,AH$56:AH$60,$D90)</f>
        <v>34.065481705180098</v>
      </c>
      <c r="AI90" s="42">
        <f>_xll.SRS1Splines.Functions25.OneWay_Spline($D$56:$D$60,AI$56:AI$60,$D90)</f>
        <v>6.0429173038609001</v>
      </c>
      <c r="AJ90" s="42">
        <f>_xll.SRS1Splines.Functions25.OneWay_Spline($D$56:$D$60,AJ$56:AJ$60,$D90)</f>
        <v>0.64066150206411399</v>
      </c>
      <c r="AK90" s="42">
        <f>_xll.SRS1Splines.Functions25.OneWay_Spline($D$56:$D$60,AK$56:AK$60,$D90)</f>
        <v>0.64681927249214799</v>
      </c>
      <c r="AL90" s="42">
        <f>_xll.SRS1Splines.Functions25.OneWay_Spline($D$62:$D$65,AL$62:AL$65,$D90)</f>
        <v>1.93794127217219</v>
      </c>
    </row>
    <row r="91" spans="4:38">
      <c r="D91" s="42">
        <f t="shared" si="16"/>
        <v>0.875</v>
      </c>
      <c r="E91" s="42">
        <f>_xll.SRS1Splines.Functions25.OneWay_Spline($D$56:$D$60,$E$56:$E$60,D91)</f>
        <v>0.57268027027976798</v>
      </c>
      <c r="F91" s="42">
        <f>_xll.SRS1Splines.Functions25.OneWay_Spline($D$56:$D$60,F$56:F$60,$D91)</f>
        <v>0.80202949740044205</v>
      </c>
      <c r="G91" s="42">
        <f>_xll.SRS1Splines.Functions25.OneWay_Spline($D$56:$D$60,G$56:G$60,$D91)</f>
        <v>0.83378329208221102</v>
      </c>
      <c r="H91" s="42">
        <f>_xll.SRS1Splines.Functions25.OneWay_Spline($D$56:$D$60,H$56:H$60,$D91)</f>
        <v>2.0621840193132002</v>
      </c>
      <c r="I91" s="42">
        <f>_xll.SRS1Splines.Functions25.OneWay_Spline($D$56:$D$60,I$56:I$60,$D91)</f>
        <v>2.4744490573818601</v>
      </c>
      <c r="J91" s="42">
        <f>_xll.SRS1Splines.Functions25.OneWay_Spline($D$56:$D$60,J$56:J$60,$D91)</f>
        <v>23.250990309474599</v>
      </c>
      <c r="K91" s="42">
        <f>_xll.SRS1Splines.Functions25.OneWay_Spline($D$56:$D$60,K$56:K$60,$D91)</f>
        <v>5.6255371027017897</v>
      </c>
      <c r="L91" s="42">
        <f>_xll.SRS1Splines.Functions25.OneWay_Spline($D$56:$D$60,L$56:L$60,$D91)</f>
        <v>0.587784421632772</v>
      </c>
      <c r="M91" s="42">
        <f>_xll.SRS1Splines.Functions25.OneWay_Spline($D$56:$D$60,M$56:M$60,$D91)</f>
        <v>0.61205411980462099</v>
      </c>
      <c r="N91" s="42">
        <f>_xll.SRS1Splines.Functions25.OneWay_Spline(($D$62:$D$65),N$62:N$65,$D91)</f>
        <v>1.5152462681610801</v>
      </c>
      <c r="P91" s="42">
        <f t="shared" si="17"/>
        <v>0.875</v>
      </c>
      <c r="Q91" s="42">
        <f>_xll.SRS1Splines.Functions25.OneWay_Spline($D$56:$D$60,Q$56:Q$60,P91)</f>
        <v>0.32780934125354999</v>
      </c>
      <c r="R91" s="42">
        <f>_xll.SRS1Splines.Functions25.OneWay_Spline($D$56:$D$60,R$56:R$60,$D91)</f>
        <v>0.57008045742895597</v>
      </c>
      <c r="S91" s="42">
        <f>_xll.SRS1Splines.Functions25.OneWay_Spline($D$56:$D$60,S$56:S$60,$D91)</f>
        <v>0.70373114634225797</v>
      </c>
      <c r="T91" s="42">
        <f>_xll.SRS1Splines.Functions25.OneWay_Spline($D$56:$D$60,T$56:T$60,$D91)</f>
        <v>1.0116656951266401</v>
      </c>
      <c r="U91" s="42">
        <f>_xll.SRS1Splines.Functions25.OneWay_Spline($D$56:$D$60,U$56:U$60,$D91)</f>
        <v>1.84054767750476</v>
      </c>
      <c r="V91" s="42">
        <f>_xll.SRS1Splines.Functions25.OneWay_Spline($D$56:$D$60,V$56:V$60,$D91)</f>
        <v>11.7507099810553</v>
      </c>
      <c r="W91" s="42">
        <f>_xll.SRS1Splines.Functions25.OneWay_Spline($D$56:$D$60,W$56:W$60,$D91)</f>
        <v>5.2610802069504103</v>
      </c>
      <c r="X91" s="42">
        <f>_xll.SRS1Splines.Functions25.OneWay_Spline($D$56:$D$60,X$56:X$60,$D91)</f>
        <v>0.532553517576278</v>
      </c>
      <c r="Y91" s="42">
        <f>_xll.SRS1Splines.Functions25.OneWay_Spline($D$56:$D$60,Y$56:Y$60,$D91)</f>
        <v>0.57466486807895401</v>
      </c>
      <c r="Z91" s="42">
        <f>_xll.SRS1Splines.Functions25.OneWay_Spline($D$62:$D$65,Z$62:Z$65,$D91)</f>
        <v>1.1951153137249899</v>
      </c>
      <c r="AB91" s="42">
        <f t="shared" si="18"/>
        <v>0.875</v>
      </c>
      <c r="AC91" s="42">
        <f>_xll.SRS1Splines.Functions25.OneWay_Spline($D$56:$D$60,AC$56:AC$60,AB91)</f>
        <v>0.98935010409348001</v>
      </c>
      <c r="AD91" s="42">
        <f>_xll.SRS1Splines.Functions25.OneWay_Spline($D$56:$D$60,AD$56:AD$60,$D91)</f>
        <v>1.136153873179</v>
      </c>
      <c r="AE91" s="42">
        <f>_xll.SRS1Splines.Functions25.OneWay_Spline($D$56:$D$60,AE$56:AE$60,$D91)</f>
        <v>0.96383543782216197</v>
      </c>
      <c r="AF91" s="42">
        <f>_xll.SRS1Splines.Functions25.OneWay_Spline($D$56:$D$60,AF$56:AF$60,$D91)</f>
        <v>3.1016378934897499</v>
      </c>
      <c r="AG91" s="42">
        <f>_xll.SRS1Splines.Functions25.OneWay_Spline($D$56:$D$60,AG$56:AG$60,$D91)</f>
        <v>3.1175322304938802</v>
      </c>
      <c r="AH91" s="42">
        <f>_xll.SRS1Splines.Functions25.OneWay_Spline($D$56:$D$60,AH$56:AH$60,$D91)</f>
        <v>34.993898935969298</v>
      </c>
      <c r="AI91" s="42">
        <f>_xll.SRS1Splines.Functions25.OneWay_Spline($D$56:$D$60,AI$56:AI$60,$D91)</f>
        <v>5.9459133170858696</v>
      </c>
      <c r="AJ91" s="42">
        <f>_xll.SRS1Splines.Functions25.OneWay_Spline($D$56:$D$60,AJ$56:AJ$60,$D91)</f>
        <v>0.643015325689266</v>
      </c>
      <c r="AK91" s="42">
        <f>_xll.SRS1Splines.Functions25.OneWay_Spline($D$56:$D$60,AK$56:AK$60,$D91)</f>
        <v>0.64954005038778995</v>
      </c>
      <c r="AL91" s="42">
        <f>_xll.SRS1Splines.Functions25.OneWay_Spline($D$62:$D$65,AL$62:AL$65,$D91)</f>
        <v>1.9917380430263401</v>
      </c>
    </row>
    <row r="92" spans="4:38">
      <c r="D92" s="42">
        <f t="shared" si="16"/>
        <v>1</v>
      </c>
      <c r="E92" s="42">
        <f>_xll.SRS1Splines.Functions25.OneWay_Spline($D$56:$D$60,$E$56:$E$60,D92)</f>
        <v>0.48368834544557798</v>
      </c>
      <c r="F92" s="42">
        <f>_xll.SRS1Splines.Functions25.OneWay_Spline($D$56:$D$60,F$56:F$60,$D92)</f>
        <v>0.75492215595295398</v>
      </c>
      <c r="G92" s="42">
        <f>_xll.SRS1Splines.Functions25.OneWay_Spline($D$56:$D$60,G$56:G$60,$D92)</f>
        <v>0.80453886795698903</v>
      </c>
      <c r="H92" s="42">
        <f>_xll.SRS1Splines.Functions25.OneWay_Spline($D$56:$D$60,H$56:H$60,$D92)</f>
        <v>2.0406313009884101</v>
      </c>
      <c r="I92" s="42">
        <f>_xll.SRS1Splines.Functions25.OneWay_Spline($D$56:$D$60,I$56:I$60,$D92)</f>
        <v>2.4856299349500799</v>
      </c>
      <c r="J92" s="42">
        <f>_xll.SRS1Splines.Functions25.OneWay_Spline($D$56:$D$60,J$56:J$60,$D92)</f>
        <v>23.797532012192001</v>
      </c>
      <c r="K92" s="42">
        <f>_xll.SRS1Splines.Functions25.OneWay_Spline($D$56:$D$60,K$56:K$60,$D92)</f>
        <v>5.64824820598648</v>
      </c>
      <c r="L92" s="42">
        <f>_xll.SRS1Splines.Functions25.OneWay_Spline($D$56:$D$60,L$56:L$60,$D92)</f>
        <v>0.58853193074210197</v>
      </c>
      <c r="M92" s="42">
        <f>_xll.SRS1Splines.Functions25.OneWay_Spline($D$56:$D$60,M$56:M$60,$D92)</f>
        <v>0.61370595756313195</v>
      </c>
      <c r="N92" s="42">
        <f>_xll.SRS1Splines.Functions25.OneWay_Spline(($D$62:$D$65),N$62:N$65,$D92)</f>
        <v>1.5259846221314901</v>
      </c>
      <c r="P92" s="42">
        <f t="shared" si="17"/>
        <v>1</v>
      </c>
      <c r="Q92" s="42">
        <f>_xll.SRS1Splines.Functions25.OneWay_Spline($D$56:$D$60,Q$56:Q$60,P92)</f>
        <v>0.27457601348079502</v>
      </c>
      <c r="R92" s="42">
        <f>_xll.SRS1Splines.Functions25.OneWay_Spline($D$56:$D$60,R$56:R$60,$D92)</f>
        <v>0.57512476151863001</v>
      </c>
      <c r="S92" s="42">
        <f>_xll.SRS1Splines.Functions25.OneWay_Spline($D$56:$D$60,S$56:S$60,$D92)</f>
        <v>0.67715486444675999</v>
      </c>
      <c r="T92" s="42">
        <f>_xll.SRS1Splines.Functions25.OneWay_Spline($D$56:$D$60,T$56:T$60,$D92)</f>
        <v>0.97581966225519701</v>
      </c>
      <c r="U92" s="42">
        <f>_xll.SRS1Splines.Functions25.OneWay_Spline($D$56:$D$60,U$56:U$60,$D92)</f>
        <v>1.82451428116265</v>
      </c>
      <c r="V92" s="42">
        <f>_xll.SRS1Splines.Functions25.OneWay_Spline($D$56:$D$60,V$56:V$60,$D92)</f>
        <v>11.709665492478001</v>
      </c>
      <c r="W92" s="42">
        <f>_xll.SRS1Splines.Functions25.OneWay_Spline($D$56:$D$60,W$56:W$60,$D92)</f>
        <v>5.4170569039530401</v>
      </c>
      <c r="X92" s="42">
        <f>_xll.SRS1Splines.Functions25.OneWay_Spline($D$56:$D$60,X$56:X$60,$D92)</f>
        <v>0.53326392791988697</v>
      </c>
      <c r="Y92" s="42">
        <f>_xll.SRS1Splines.Functions25.OneWay_Spline($D$56:$D$60,Y$56:Y$60,$D92)</f>
        <v>0.57680721251844103</v>
      </c>
      <c r="Z92" s="42">
        <f>_xll.SRS1Splines.Functions25.OneWay_Spline($D$62:$D$65,Z$62:Z$65,$D92)</f>
        <v>1.1828207144492</v>
      </c>
      <c r="AB92" s="42">
        <f t="shared" si="18"/>
        <v>1</v>
      </c>
      <c r="AC92" s="42">
        <f>_xll.SRS1Splines.Functions25.OneWay_Spline($D$56:$D$60,AC$56:AC$60,AB92)</f>
        <v>0.69280067741036</v>
      </c>
      <c r="AD92" s="42">
        <f>_xll.SRS1Splines.Functions25.OneWay_Spline($D$56:$D$60,AD$56:AD$60,$D92)</f>
        <v>0.93471955038727905</v>
      </c>
      <c r="AE92" s="42">
        <f>_xll.SRS1Splines.Functions25.OneWay_Spline($D$56:$D$60,AE$56:AE$60,$D92)</f>
        <v>0.93192287146721897</v>
      </c>
      <c r="AF92" s="42">
        <f>_xll.SRS1Splines.Functions25.OneWay_Spline($D$56:$D$60,AF$56:AF$60,$D92)</f>
        <v>3.1054429397216299</v>
      </c>
      <c r="AG92" s="42">
        <f>_xll.SRS1Splines.Functions25.OneWay_Spline($D$56:$D$60,AG$56:AG$60,$D92)</f>
        <v>3.1467455887375002</v>
      </c>
      <c r="AH92" s="42">
        <f>_xll.SRS1Splines.Functions25.OneWay_Spline($D$56:$D$60,AH$56:AH$60,$D92)</f>
        <v>35.885398531905899</v>
      </c>
      <c r="AI92" s="42">
        <f>_xll.SRS1Splines.Functions25.OneWay_Spline($D$56:$D$60,AI$56:AI$60,$D92)</f>
        <v>5.8794395080199102</v>
      </c>
      <c r="AJ92" s="42">
        <f>_xll.SRS1Splines.Functions25.OneWay_Spline($D$56:$D$60,AJ$56:AJ$60,$D92)</f>
        <v>0.64379993356431697</v>
      </c>
      <c r="AK92" s="42">
        <f>_xll.SRS1Splines.Functions25.OneWay_Spline($D$56:$D$60,AK$56:AK$60,$D92)</f>
        <v>0.65060470260782299</v>
      </c>
      <c r="AL92" s="42">
        <f>_xll.SRS1Splines.Functions25.OneWay_Spline($D$62:$D$65,AL$62:AL$65,$D92)</f>
        <v>2.04423850614906</v>
      </c>
    </row>
    <row r="93" spans="4:38">
      <c r="D93" s="42">
        <f t="shared" si="16"/>
        <v>1.125</v>
      </c>
      <c r="E93" s="42">
        <f>_xll.SRS1Splines.Functions25.OneWay_Spline($D$56:$D$60,$E$56:$E$60,D93)</f>
        <v>0.46146489791229001</v>
      </c>
      <c r="F93" s="42">
        <f>_xll.SRS1Splines.Functions25.OneWay_Spline($D$56:$D$60,F$56:F$60,$D93)</f>
        <v>0.74893072856104803</v>
      </c>
      <c r="G93" s="42">
        <f>_xll.SRS1Splines.Functions25.OneWay_Spline($D$56:$D$60,G$56:G$60,$D93)</f>
        <v>0.78320567468348201</v>
      </c>
      <c r="H93" s="42">
        <f>_xll.SRS1Splines.Functions25.OneWay_Spline($D$56:$D$60,H$56:H$60,$D93)</f>
        <v>2.0134653196339101</v>
      </c>
      <c r="I93" s="42">
        <f>_xll.SRS1Splines.Functions25.OneWay_Spline($D$56:$D$60,I$56:I$60,$D93)</f>
        <v>2.4824480250829501</v>
      </c>
      <c r="J93" s="42">
        <f>_xll.SRS1Splines.Functions25.OneWay_Spline($D$56:$D$60,J$56:J$60,$D93)</f>
        <v>24.3970570485649</v>
      </c>
      <c r="K93" s="42">
        <f>_xll.SRS1Splines.Functions25.OneWay_Spline($D$56:$D$60,K$56:K$60,$D93)</f>
        <v>5.6462297351120796</v>
      </c>
      <c r="L93" s="42">
        <f>_xll.SRS1Splines.Functions25.OneWay_Spline($D$56:$D$60,L$56:L$60,$D93)</f>
        <v>0.588009136637901</v>
      </c>
      <c r="M93" s="42">
        <f>_xll.SRS1Splines.Functions25.OneWay_Spline($D$56:$D$60,M$56:M$60,$D93)</f>
        <v>0.61333354601577805</v>
      </c>
      <c r="N93" s="42">
        <f>_xll.SRS1Splines.Functions25.OneWay_Spline(($D$62:$D$65),N$62:N$65,$D93)</f>
        <v>1.53645783155941</v>
      </c>
      <c r="P93" s="42">
        <f t="shared" si="17"/>
        <v>1.125</v>
      </c>
      <c r="Q93" s="42">
        <f>_xll.SRS1Splines.Functions25.OneWay_Spline($D$56:$D$60,Q$56:Q$60,P93)</f>
        <v>0.26248208197779299</v>
      </c>
      <c r="R93" s="42">
        <f>_xll.SRS1Splines.Functions25.OneWay_Spline($D$56:$D$60,R$56:R$60,$D93)</f>
        <v>0.57508276143278803</v>
      </c>
      <c r="S93" s="42">
        <f>_xll.SRS1Splines.Functions25.OneWay_Spline($D$56:$D$60,S$56:S$60,$D93)</f>
        <v>0.65354802949558799</v>
      </c>
      <c r="T93" s="42">
        <f>_xll.SRS1Splines.Functions25.OneWay_Spline($D$56:$D$60,T$56:T$60,$D93)</f>
        <v>0.94113360243723498</v>
      </c>
      <c r="U93" s="42">
        <f>_xll.SRS1Splines.Functions25.OneWay_Spline($D$56:$D$60,U$56:U$60,$D93)</f>
        <v>1.8048628090172401</v>
      </c>
      <c r="V93" s="42">
        <f>_xll.SRS1Splines.Functions25.OneWay_Spline($D$56:$D$60,V$56:V$60,$D93)</f>
        <v>11.717332721423</v>
      </c>
      <c r="W93" s="42">
        <f>_xll.SRS1Splines.Functions25.OneWay_Spline($D$56:$D$60,W$56:W$60,$D93)</f>
        <v>5.4147112140366396</v>
      </c>
      <c r="X93" s="42">
        <f>_xll.SRS1Splines.Functions25.OneWay_Spline($D$56:$D$60,X$56:X$60,$D93)</f>
        <v>0.53276091118536395</v>
      </c>
      <c r="Y93" s="42">
        <f>_xll.SRS1Splines.Functions25.OneWay_Spline($D$56:$D$60,Y$56:Y$60,$D93)</f>
        <v>0.57652285961240901</v>
      </c>
      <c r="Z93" s="42">
        <f>_xll.SRS1Splines.Functions25.OneWay_Spline($D$62:$D$65,Z$62:Z$65,$D93)</f>
        <v>1.16888464664526</v>
      </c>
      <c r="AB93" s="42">
        <f t="shared" si="18"/>
        <v>1.125</v>
      </c>
      <c r="AC93" s="42">
        <f>_xll.SRS1Splines.Functions25.OneWay_Spline($D$56:$D$60,AC$56:AC$60,AB93)</f>
        <v>0.66044771384678602</v>
      </c>
      <c r="AD93" s="42">
        <f>_xll.SRS1Splines.Functions25.OneWay_Spline($D$56:$D$60,AD$56:AD$60,$D93)</f>
        <v>0.92597280221752798</v>
      </c>
      <c r="AE93" s="42">
        <f>_xll.SRS1Splines.Functions25.OneWay_Spline($D$56:$D$60,AE$56:AE$60,$D93)</f>
        <v>0.91292024971563102</v>
      </c>
      <c r="AF93" s="42">
        <f>_xll.SRS1Splines.Functions25.OneWay_Spline($D$56:$D$60,AF$56:AF$60,$D93)</f>
        <v>3.1003550199319898</v>
      </c>
      <c r="AG93" s="42">
        <f>_xll.SRS1Splines.Functions25.OneWay_Spline($D$56:$D$60,AG$56:AG$60,$D93)</f>
        <v>3.1422838684647498</v>
      </c>
      <c r="AH93" s="42">
        <f>_xll.SRS1Splines.Functions25.OneWay_Spline($D$56:$D$60,AH$56:AH$60,$D93)</f>
        <v>36.7881501222504</v>
      </c>
      <c r="AI93" s="42">
        <f>_xll.SRS1Splines.Functions25.OneWay_Spline($D$56:$D$60,AI$56:AI$60,$D93)</f>
        <v>5.8341483572543398</v>
      </c>
      <c r="AJ93" s="42">
        <f>_xll.SRS1Splines.Functions25.OneWay_Spline($D$56:$D$60,AJ$56:AJ$60,$D93)</f>
        <v>0.64325736209043805</v>
      </c>
      <c r="AK93" s="42">
        <f>_xll.SRS1Splines.Functions25.OneWay_Spline($D$56:$D$60,AK$56:AK$60,$D93)</f>
        <v>0.65017632680852899</v>
      </c>
      <c r="AL93" s="42">
        <f>_xll.SRS1Splines.Functions25.OneWay_Spline($D$62:$D$65,AL$62:AL$65,$D93)</f>
        <v>2.0954426615403601</v>
      </c>
    </row>
    <row r="94" spans="4:38">
      <c r="D94" s="52">
        <f>D93+0.2</f>
        <v>1.325</v>
      </c>
      <c r="E94" s="42">
        <f>_xll.SRS1Splines.Functions25.OneWay_Spline($D$56:$D$60,$E$56:$E$60,D94)</f>
        <v>0.427193844108748</v>
      </c>
      <c r="F94" s="42">
        <f>_xll.SRS1Splines.Functions25.OneWay_Spline($D$56:$D$60,F$56:F$60,$D94)</f>
        <v>0.74025666579850002</v>
      </c>
      <c r="G94" s="42">
        <f>_xll.SRS1Splines.Functions25.OneWay_Spline($D$56:$D$60,G$56:G$60,$D94)</f>
        <v>0.75019593359799297</v>
      </c>
      <c r="H94" s="42">
        <f>_xll.SRS1Splines.Functions25.OneWay_Spline($D$56:$D$60,H$56:H$60,$D94)</f>
        <v>1.96231749159294</v>
      </c>
      <c r="I94" s="42">
        <f>_xll.SRS1Splines.Functions25.OneWay_Spline($D$56:$D$60,I$56:I$60,$D94)</f>
        <v>2.4646915492762802</v>
      </c>
      <c r="J94" s="42">
        <f>_xll.SRS1Splines.Functions25.OneWay_Spline($D$56:$D$60,J$56:J$60,$D94)</f>
        <v>25.324727180795499</v>
      </c>
      <c r="K94" s="42">
        <f>_xll.SRS1Splines.Functions25.OneWay_Spline($D$56:$D$60,K$56:K$60,$D94)</f>
        <v>5.63497337306163</v>
      </c>
      <c r="L94" s="42">
        <f>_xll.SRS1Splines.Functions25.OneWay_Spline($D$56:$D$60,L$56:L$60,$D94)</f>
        <v>0.58509219102039001</v>
      </c>
      <c r="M94" s="42">
        <f>_xll.SRS1Splines.Functions25.OneWay_Spline($D$56:$D$60,M$56:M$60,$D94)</f>
        <v>0.61125672674532505</v>
      </c>
      <c r="N94" s="42">
        <f>_xll.SRS1Splines.Functions25.OneWay_Spline(($D$62:$D$65),N$62:N$65,$D94)</f>
        <v>1.5526634659957399</v>
      </c>
      <c r="P94" s="52">
        <f>P93+0.2</f>
        <v>1.325</v>
      </c>
      <c r="Q94" s="42">
        <f>_xll.SRS1Splines.Functions25.OneWay_Spline($D$56:$D$60,Q$56:Q$60,P94)</f>
        <v>0.24388574552181899</v>
      </c>
      <c r="R94" s="42">
        <f>_xll.SRS1Splines.Functions25.OneWay_Spline($D$56:$D$60,R$56:R$60,$D94)</f>
        <v>0.57484084093834298</v>
      </c>
      <c r="S94" s="42">
        <f>_xll.SRS1Splines.Functions25.OneWay_Spline($D$56:$D$60,S$56:S$60,$D94)</f>
        <v>0.61702018766734401</v>
      </c>
      <c r="T94" s="42">
        <f>_xll.SRS1Splines.Functions25.OneWay_Spline($D$56:$D$60,T$56:T$60,$D94)</f>
        <v>0.887462413169542</v>
      </c>
      <c r="U94" s="42">
        <f>_xll.SRS1Splines.Functions25.OneWay_Spline($D$56:$D$60,U$56:U$60,$D94)</f>
        <v>1.76957239140707</v>
      </c>
      <c r="V94" s="42">
        <f>_xll.SRS1Splines.Functions25.OneWay_Spline($D$56:$D$60,V$56:V$60,$D94)</f>
        <v>11.7604097521856</v>
      </c>
      <c r="W94" s="42">
        <f>_xll.SRS1Splines.Functions25.OneWay_Spline($D$56:$D$60,W$56:W$60,$D94)</f>
        <v>5.4016300567645201</v>
      </c>
      <c r="X94" s="42">
        <f>_xll.SRS1Splines.Functions25.OneWay_Spline($D$56:$D$60,X$56:X$60,$D94)</f>
        <v>0.52995570938668002</v>
      </c>
      <c r="Y94" s="42">
        <f>_xll.SRS1Splines.Functions25.OneWay_Spline($D$56:$D$60,Y$56:Y$60,$D94)</f>
        <v>0.57493409779149096</v>
      </c>
      <c r="Z94" s="42">
        <f>_xll.SRS1Splines.Functions25.OneWay_Spline($D$62:$D$65,Z$62:Z$65,$D94)</f>
        <v>1.1434185099472001</v>
      </c>
      <c r="AB94" s="52">
        <f>AB93+0.2</f>
        <v>1.325</v>
      </c>
      <c r="AC94" s="42">
        <f>_xll.SRS1Splines.Functions25.OneWay_Spline($D$56:$D$60,AC$56:AC$60,AB94)</f>
        <v>0.61050194269567704</v>
      </c>
      <c r="AD94" s="42">
        <f>_xll.SRS1Splines.Functions25.OneWay_Spline($D$56:$D$60,AD$56:AD$60,$D94)</f>
        <v>0.91330973586791298</v>
      </c>
      <c r="AE94" s="42">
        <f>_xll.SRS1Splines.Functions25.OneWay_Spline($D$56:$D$60,AE$56:AE$60,$D94)</f>
        <v>0.88374073673233799</v>
      </c>
      <c r="AF94" s="42">
        <f>_xll.SRS1Splines.Functions25.OneWay_Spline($D$56:$D$60,AF$56:AF$60,$D94)</f>
        <v>3.0719813297477998</v>
      </c>
      <c r="AG94" s="42">
        <f>_xll.SRS1Splines.Functions25.OneWay_Spline($D$56:$D$60,AG$56:AG$60,$D94)</f>
        <v>3.1174022913287902</v>
      </c>
      <c r="AH94" s="42">
        <f>_xll.SRS1Splines.Functions25.OneWay_Spline($D$56:$D$60,AH$56:AH$60,$D94)</f>
        <v>38.185015367867003</v>
      </c>
      <c r="AI94" s="42">
        <f>_xll.SRS1Splines.Functions25.OneWay_Spline($D$56:$D$60,AI$56:AI$60,$D94)</f>
        <v>5.7640674677659396</v>
      </c>
      <c r="AJ94" s="42">
        <f>_xll.SRS1Splines.Functions25.OneWay_Spline($D$56:$D$60,AJ$56:AJ$60,$D94)</f>
        <v>0.6402286726541</v>
      </c>
      <c r="AK94" s="42">
        <f>_xll.SRS1Splines.Functions25.OneWay_Spline($D$56:$D$60,AK$56:AK$60,$D94)</f>
        <v>0.64778741292739095</v>
      </c>
      <c r="AL94" s="42">
        <f>_xll.SRS1Splines.Functions25.OneWay_Spline($D$62:$D$65,AL$62:AL$65,$D94)</f>
        <v>2.1746729900850799</v>
      </c>
    </row>
    <row r="95" spans="4:38">
      <c r="D95" s="52">
        <f t="shared" ref="D95:D96" si="19">D94+0.2</f>
        <v>1.5249999999999999</v>
      </c>
      <c r="E95" s="42">
        <f>_xll.SRS1Splines.Functions25.OneWay_Spline($D$56:$D$60,$E$56:$E$60,D95)</f>
        <v>0.39448984540663401</v>
      </c>
      <c r="F95" s="42">
        <f>_xll.SRS1Splines.Functions25.OneWay_Spline($D$56:$D$60,F$56:F$60,$D95)</f>
        <v>0.73262172883119503</v>
      </c>
      <c r="G95" s="42">
        <f>_xll.SRS1Splines.Functions25.OneWay_Spline($D$56:$D$60,G$56:G$60,$D95)</f>
        <v>0.71856879946896501</v>
      </c>
      <c r="H95" s="42">
        <f>_xll.SRS1Splines.Functions25.OneWay_Spline($D$56:$D$60,H$56:H$60,$D95)</f>
        <v>1.9025388747721199</v>
      </c>
      <c r="I95" s="42">
        <f>_xll.SRS1Splines.Functions25.OneWay_Spline($D$56:$D$60,I$56:I$60,$D95)</f>
        <v>2.4324827530281699</v>
      </c>
      <c r="J95" s="42">
        <f>_xll.SRS1Splines.Functions25.OneWay_Spline($D$56:$D$60,J$56:J$60,$D95)</f>
        <v>26.213542019529601</v>
      </c>
      <c r="K95" s="42">
        <f>_xll.SRS1Splines.Functions25.OneWay_Spline($D$56:$D$60,K$56:K$60,$D95)</f>
        <v>5.6145735432183903</v>
      </c>
      <c r="L95" s="42">
        <f>_xll.SRS1Splines.Functions25.OneWay_Spline($D$56:$D$60,L$56:L$60,$D95)</f>
        <v>0.57980224102098099</v>
      </c>
      <c r="M95" s="42">
        <f>_xll.SRS1Splines.Functions25.OneWay_Spline($D$56:$D$60,M$56:M$60,$D95)</f>
        <v>0.60749292103771901</v>
      </c>
      <c r="N95" s="42">
        <f>_xll.SRS1Splines.Functions25.OneWay_Spline(($D$62:$D$65),N$62:N$65,$D95)</f>
        <v>1.56819033040333</v>
      </c>
      <c r="P95" s="52">
        <f t="shared" ref="P95:P96" si="20">P94+0.2</f>
        <v>1.5249999999999999</v>
      </c>
      <c r="Q95" s="42">
        <f>_xll.SRS1Splines.Functions25.OneWay_Spline($D$56:$D$60,Q$56:Q$60,P95)</f>
        <v>0.22620094406692901</v>
      </c>
      <c r="R95" s="42">
        <f>_xll.SRS1Splines.Functions25.OneWay_Spline($D$56:$D$60,R$56:R$60,$D95)</f>
        <v>0.574383880004391</v>
      </c>
      <c r="S95" s="42">
        <f>_xll.SRS1Splines.Functions25.OneWay_Spline($D$56:$D$60,S$56:S$60,$D95)</f>
        <v>0.58202230780049202</v>
      </c>
      <c r="T95" s="42">
        <f>_xll.SRS1Splines.Functions25.OneWay_Spline($D$56:$D$60,T$56:T$60,$D95)</f>
        <v>0.83603923182929096</v>
      </c>
      <c r="U95" s="42">
        <f>_xll.SRS1Splines.Functions25.OneWay_Spline($D$56:$D$60,U$56:U$60,$D95)</f>
        <v>1.7299362519880901</v>
      </c>
      <c r="V95" s="42">
        <f>_xll.SRS1Splines.Functions25.OneWay_Spline($D$56:$D$60,V$56:V$60,$D95)</f>
        <v>11.8392465624206</v>
      </c>
      <c r="W95" s="42">
        <f>_xll.SRS1Splines.Functions25.OneWay_Spline($D$56:$D$60,W$56:W$60,$D95)</f>
        <v>5.3779231627158204</v>
      </c>
      <c r="X95" s="42">
        <f>_xll.SRS1Splines.Functions25.OneWay_Spline($D$56:$D$60,X$56:X$60,$D95)</f>
        <v>0.52487176591991003</v>
      </c>
      <c r="Y95" s="42">
        <f>_xll.SRS1Splines.Functions25.OneWay_Spline($D$56:$D$60,Y$56:Y$60,$D95)</f>
        <v>0.57204753393960905</v>
      </c>
      <c r="Z95" s="42">
        <f>_xll.SRS1Splines.Functions25.OneWay_Spline($D$62:$D$65,Z$62:Z$65,$D95)</f>
        <v>1.1144057506884899</v>
      </c>
      <c r="AB95" s="52">
        <f t="shared" ref="AB95:AB96" si="21">AB94+0.2</f>
        <v>1.5249999999999999</v>
      </c>
      <c r="AC95" s="42">
        <f>_xll.SRS1Splines.Functions25.OneWay_Spline($D$56:$D$60,AC$56:AC$60,AB95)</f>
        <v>0.56277874674633899</v>
      </c>
      <c r="AD95" s="42">
        <f>_xll.SRS1Splines.Functions25.OneWay_Spline($D$56:$D$60,AD$56:AD$60,$D95)</f>
        <v>0.90216366556167205</v>
      </c>
      <c r="AE95" s="42">
        <f>_xll.SRS1Splines.Functions25.OneWay_Spline($D$56:$D$60,AE$56:AE$60,$D95)</f>
        <v>0.85603713420937899</v>
      </c>
      <c r="AF95" s="42">
        <f>_xll.SRS1Splines.Functions25.OneWay_Spline($D$56:$D$60,AF$56:AF$60,$D95)</f>
        <v>3.0205598803321001</v>
      </c>
      <c r="AG95" s="42">
        <f>_xll.SRS1Splines.Functions25.OneWay_Spline($D$56:$D$60,AG$56:AG$60,$D95)</f>
        <v>3.0723095750915199</v>
      </c>
      <c r="AH95" s="42">
        <f>_xll.SRS1Splines.Functions25.OneWay_Spline($D$56:$D$60,AH$56:AH$60,$D95)</f>
        <v>39.523373168641001</v>
      </c>
      <c r="AI95" s="42">
        <f>_xll.SRS1Splines.Functions25.OneWay_Spline($D$56:$D$60,AI$56:AI$60,$D95)</f>
        <v>5.6969219034917202</v>
      </c>
      <c r="AJ95" s="42">
        <f>_xll.SRS1Splines.Functions25.OneWay_Spline($D$56:$D$60,AJ$56:AJ$60,$D95)</f>
        <v>0.63473271612205096</v>
      </c>
      <c r="AK95" s="42">
        <f>_xll.SRS1Splines.Functions25.OneWay_Spline($D$56:$D$60,AK$56:AK$60,$D95)</f>
        <v>0.64345800023909006</v>
      </c>
      <c r="AL95" s="42">
        <f>_xll.SRS1Splines.Functions25.OneWay_Spline($D$62:$D$65,AL$62:AL$65,$D95)</f>
        <v>2.2505847708373401</v>
      </c>
    </row>
    <row r="96" spans="4:38">
      <c r="D96" s="52">
        <f t="shared" si="19"/>
        <v>1.7249999999999999</v>
      </c>
      <c r="E96" s="42">
        <f>_xll.SRS1Splines.Functions25.OneWay_Spline($D$56:$D$60,$E$56:$E$60,D96)</f>
        <v>0.36333429260357603</v>
      </c>
      <c r="F96" s="42">
        <f>_xll.SRS1Splines.Functions25.OneWay_Spline($D$56:$D$60,F$56:F$60,$D96)</f>
        <v>0.72593036586187099</v>
      </c>
      <c r="G96" s="42">
        <f>_xll.SRS1Splines.Functions25.OneWay_Spline($D$56:$D$60,G$56:G$60,$D96)</f>
        <v>0.68832427229639703</v>
      </c>
      <c r="H96" s="42">
        <f>_xll.SRS1Splines.Functions25.OneWay_Spline($D$56:$D$60,H$56:H$60,$D96)</f>
        <v>1.8350715238389199</v>
      </c>
      <c r="I96" s="42">
        <f>_xll.SRS1Splines.Functions25.OneWay_Spline($D$56:$D$60,I$56:I$60,$D96)</f>
        <v>2.3871197949820702</v>
      </c>
      <c r="J96" s="42">
        <f>_xll.SRS1Splines.Functions25.OneWay_Spline($D$56:$D$60,J$56:J$60,$D96)</f>
        <v>27.063501564767101</v>
      </c>
      <c r="K96" s="42">
        <f>_xll.SRS1Splines.Functions25.OneWay_Spline($D$56:$D$60,K$56:K$60,$D96)</f>
        <v>5.5858710242299798</v>
      </c>
      <c r="L96" s="42">
        <f>_xll.SRS1Splines.Functions25.OneWay_Spline($D$56:$D$60,L$56:L$60,$D96)</f>
        <v>0.57235366412081001</v>
      </c>
      <c r="M96" s="42">
        <f>_xll.SRS1Splines.Functions25.OneWay_Spline($D$56:$D$60,M$56:M$60,$D96)</f>
        <v>0.60219725408258096</v>
      </c>
      <c r="N96" s="42">
        <f>_xll.SRS1Splines.Functions25.OneWay_Spline(($D$62:$D$65),N$62:N$65,$D96)</f>
        <v>1.5830384247821601</v>
      </c>
      <c r="P96" s="52">
        <f t="shared" si="20"/>
        <v>1.7249999999999999</v>
      </c>
      <c r="Q96" s="42">
        <f>_xll.SRS1Splines.Functions25.OneWay_Spline($D$56:$D$60,Q$56:Q$60,P96)</f>
        <v>0.20940892524678001</v>
      </c>
      <c r="R96" s="42">
        <f>_xll.SRS1Splines.Functions25.OneWay_Spline($D$56:$D$60,R$56:R$60,$D96)</f>
        <v>0.57371187863093198</v>
      </c>
      <c r="S96" s="42">
        <f>_xll.SRS1Splines.Functions25.OneWay_Spline($D$56:$D$60,S$56:S$60,$D96)</f>
        <v>0.54855438989503402</v>
      </c>
      <c r="T96" s="42">
        <f>_xll.SRS1Splines.Functions25.OneWay_Spline($D$56:$D$60,T$56:T$60,$D96)</f>
        <v>0.78686405841648299</v>
      </c>
      <c r="U96" s="42">
        <f>_xll.SRS1Splines.Functions25.OneWay_Spline($D$56:$D$60,U$56:U$60,$D96)</f>
        <v>1.6864005104372399</v>
      </c>
      <c r="V96" s="42">
        <f>_xll.SRS1Splines.Functions25.OneWay_Spline($D$56:$D$60,V$56:V$60,$D96)</f>
        <v>11.9513750819681</v>
      </c>
      <c r="W96" s="42">
        <f>_xll.SRS1Splines.Functions25.OneWay_Spline($D$56:$D$60,W$56:W$60,$D96)</f>
        <v>5.3445676111343801</v>
      </c>
      <c r="X96" s="42">
        <f>_xll.SRS1Splines.Functions25.OneWay_Spline($D$56:$D$60,X$56:X$60,$D96)</f>
        <v>0.517718518911648</v>
      </c>
      <c r="Y96" s="42">
        <f>_xll.SRS1Splines.Functions25.OneWay_Spline($D$56:$D$60,Y$56:Y$60,$D96)</f>
        <v>0.56797475736117697</v>
      </c>
      <c r="Z96" s="42">
        <f>_xll.SRS1Splines.Functions25.OneWay_Spline($D$62:$D$65,Z$62:Z$65,$D96)</f>
        <v>1.0822497761746099</v>
      </c>
      <c r="AB96" s="52">
        <f t="shared" si="21"/>
        <v>1.7249999999999999</v>
      </c>
      <c r="AC96" s="42">
        <f>_xll.SRS1Splines.Functions25.OneWay_Spline($D$56:$D$60,AC$56:AC$60,AB96)</f>
        <v>0.51725965996037204</v>
      </c>
      <c r="AD96" s="42">
        <f>_xll.SRS1Splines.Functions25.OneWay_Spline($D$56:$D$60,AD$56:AD$60,$D96)</f>
        <v>0.89239509740975997</v>
      </c>
      <c r="AE96" s="42">
        <f>_xll.SRS1Splines.Functions25.OneWay_Spline($D$56:$D$60,AE$56:AE$60,$D96)</f>
        <v>0.82977356758643295</v>
      </c>
      <c r="AF96" s="42">
        <f>_xll.SRS1Splines.Functions25.OneWay_Spline($D$56:$D$60,AF$56:AF$60,$D96)</f>
        <v>2.9482100058671099</v>
      </c>
      <c r="AG96" s="42">
        <f>_xll.SRS1Splines.Functions25.OneWay_Spline($D$56:$D$60,AG$56:AG$60,$D96)</f>
        <v>3.00886421530251</v>
      </c>
      <c r="AH96" s="42">
        <f>_xll.SRS1Splines.Functions25.OneWay_Spline($D$56:$D$60,AH$56:AH$60,$D96)</f>
        <v>40.803223524572402</v>
      </c>
      <c r="AI96" s="42">
        <f>_xll.SRS1Splines.Functions25.OneWay_Spline($D$56:$D$60,AI$56:AI$60,$D96)</f>
        <v>5.6327116644316799</v>
      </c>
      <c r="AJ96" s="42">
        <f>_xll.SRS1Splines.Functions25.OneWay_Spline($D$56:$D$60,AJ$56:AJ$60,$D96)</f>
        <v>0.62698880932997203</v>
      </c>
      <c r="AK96" s="42">
        <f>_xll.SRS1Splines.Functions25.OneWay_Spline($D$56:$D$60,AK$56:AK$60,$D96)</f>
        <v>0.63736652541554795</v>
      </c>
      <c r="AL96" s="42">
        <f>_xll.SRS1Splines.Functions25.OneWay_Spline($D$62:$D$65,AL$62:AL$65,$D96)</f>
        <v>2.3231780037971599</v>
      </c>
    </row>
    <row r="97" spans="4:38">
      <c r="D97" s="42">
        <v>2</v>
      </c>
      <c r="E97" s="42">
        <f>_xll.SRS1Splines.Functions25.OneWay_Spline($D$56:$D$60,$E$56:$E$60,D97)</f>
        <v>0.322989545813398</v>
      </c>
      <c r="F97" s="42">
        <f>_xll.SRS1Splines.Functions25.OneWay_Spline($D$56:$D$60,F$56:F$60,$D97)</f>
        <v>0.71809490075753601</v>
      </c>
      <c r="G97" s="42">
        <f>_xll.SRS1Splines.Functions25.OneWay_Spline($D$56:$D$60,G$56:G$60,$D97)</f>
        <v>0.64899558535521196</v>
      </c>
      <c r="H97" s="42">
        <f>_xll.SRS1Splines.Functions25.OneWay_Spline($D$56:$D$60,H$56:H$60,$D97)</f>
        <v>1.7314801286042301</v>
      </c>
      <c r="I97" s="42">
        <f>_xll.SRS1Splines.Functions25.OneWay_Spline($D$56:$D$60,I$56:I$60,$D97)</f>
        <v>2.3056520537254501</v>
      </c>
      <c r="J97" s="42">
        <f>_xll.SRS1Splines.Functions25.OneWay_Spline($D$56:$D$60,J$56:J$60,$D97)</f>
        <v>28.168752530556301</v>
      </c>
      <c r="K97" s="42">
        <f>_xll.SRS1Splines.Functions25.OneWay_Spline($D$56:$D$60,K$56:K$60,$D97)</f>
        <v>5.5343927641223098</v>
      </c>
      <c r="L97" s="42">
        <f>_xll.SRS1Splines.Functions25.OneWay_Spline($D$56:$D$60,L$56:L$60,$D97)</f>
        <v>0.55898103090646101</v>
      </c>
      <c r="M97" s="42">
        <f>_xll.SRS1Splines.Functions25.OneWay_Spline($D$56:$D$60,M$56:M$60,$D97)</f>
        <v>0.59269942146830001</v>
      </c>
      <c r="N97" s="42">
        <f>_xll.SRS1Splines.Functions25.OneWay_Spline(($D$62:$D$65),N$62:N$65,$D97)</f>
        <v>1.6023462503654999</v>
      </c>
      <c r="P97" s="42">
        <v>2</v>
      </c>
      <c r="Q97" s="42">
        <f>_xll.SRS1Splines.Functions25.OneWay_Spline($D$56:$D$60,Q$56:Q$60,P97)</f>
        <v>0.18774319952941901</v>
      </c>
      <c r="R97" s="42">
        <f>_xll.SRS1Splines.Functions25.OneWay_Spline($D$56:$D$60,R$56:R$60,$D97)</f>
        <v>0.57243675602479405</v>
      </c>
      <c r="S97" s="42">
        <f>_xll.SRS1Splines.Functions25.OneWay_Spline($D$56:$D$60,S$56:S$60,$D97)</f>
        <v>0.50503414379011302</v>
      </c>
      <c r="T97" s="42">
        <f>_xll.SRS1Splines.Functions25.OneWay_Spline($D$56:$D$60,T$56:T$60,$D97)</f>
        <v>0.72291877041789998</v>
      </c>
      <c r="U97" s="42">
        <f>_xll.SRS1Splines.Functions25.OneWay_Spline($D$56:$D$60,U$56:U$60,$D97)</f>
        <v>1.62099103020711</v>
      </c>
      <c r="V97" s="42">
        <f>_xll.SRS1Splines.Functions25.OneWay_Spline($D$56:$D$60,V$56:V$60,$D97)</f>
        <v>12.1553772826742</v>
      </c>
      <c r="W97" s="42">
        <f>_xll.SRS1Splines.Functions25.OneWay_Spline($D$56:$D$60,W$56:W$60,$D97)</f>
        <v>5.2847440896853497</v>
      </c>
      <c r="X97" s="42">
        <f>_xll.SRS1Splines.Functions25.OneWay_Spline($D$56:$D$60,X$56:X$60,$D97)</f>
        <v>0.50488873942640899</v>
      </c>
      <c r="Y97" s="42">
        <f>_xll.SRS1Splines.Functions25.OneWay_Spline($D$56:$D$60,Y$56:Y$60,$D97)</f>
        <v>0.56064280656076704</v>
      </c>
      <c r="Z97" s="42">
        <f>_xll.SRS1Splines.Functions25.OneWay_Spline($D$62:$D$65,Z$62:Z$65,$D97)</f>
        <v>1.03364405461153</v>
      </c>
      <c r="AB97" s="42">
        <v>2</v>
      </c>
      <c r="AC97" s="42">
        <f>_xll.SRS1Splines.Functions25.OneWay_Spline($D$56:$D$60,AC$56:AC$60,AB97)</f>
        <v>0.45823589209737597</v>
      </c>
      <c r="AD97" s="42">
        <f>_xll.SRS1Splines.Functions25.OneWay_Spline($D$56:$D$60,AD$56:AD$60,$D97)</f>
        <v>0.88095628065082399</v>
      </c>
      <c r="AE97" s="42">
        <f>_xll.SRS1Splines.Functions25.OneWay_Spline($D$56:$D$60,AE$56:AE$60,$D97)</f>
        <v>0.79594657361353904</v>
      </c>
      <c r="AF97" s="42">
        <f>_xll.SRS1Splines.Functions25.OneWay_Spline($D$56:$D$60,AF$56:AF$60,$D97)</f>
        <v>2.81844976921438</v>
      </c>
      <c r="AG97" s="42">
        <f>_xll.SRS1Splines.Functions25.OneWay_Spline($D$56:$D$60,AG$56:AG$60,$D97)</f>
        <v>2.8950743164033099</v>
      </c>
      <c r="AH97" s="42">
        <f>_xll.SRS1Splines.Functions25.OneWay_Spline($D$56:$D$60,AH$56:AH$60,$D97)</f>
        <v>42.467486076695998</v>
      </c>
      <c r="AI97" s="42">
        <f>_xll.SRS1Splines.Functions25.OneWay_Spline($D$56:$D$60,AI$56:AI$60,$D97)</f>
        <v>5.5492154214253802</v>
      </c>
      <c r="AJ97" s="42">
        <f>_xll.SRS1Splines.Functions25.OneWay_Spline($D$56:$D$60,AJ$56:AJ$60,$D97)</f>
        <v>0.61307332238651402</v>
      </c>
      <c r="AK97" s="42">
        <f>_xll.SRS1Splines.Functions25.OneWay_Spline($D$56:$D$60,AK$56:AK$60,$D97)</f>
        <v>0.62644140328490105</v>
      </c>
      <c r="AL97" s="42">
        <f>_xll.SRS1Splines.Functions25.OneWay_Spline($D$62:$D$65,AL$62:AL$65,$D97)</f>
        <v>2.4175751327995498</v>
      </c>
    </row>
    <row r="98" spans="4:38">
      <c r="D98" s="42">
        <f>D97+0.25</f>
        <v>2.25</v>
      </c>
      <c r="E98" s="42">
        <f>_xll.SRS1Splines.Functions25.OneWay_Spline($D$56:$D$60,$E$56:$E$60,D98)</f>
        <v>0.28878168397718601</v>
      </c>
      <c r="F98" s="42">
        <f>_xll.SRS1Splines.Functions25.OneWay_Spline($D$56:$D$60,F$56:F$60,$D98)</f>
        <v>0.71215401752922103</v>
      </c>
      <c r="G98" s="42">
        <f>_xll.SRS1Splines.Functions25.OneWay_Spline($D$56:$D$60,G$56:G$60,$D98)</f>
        <v>0.61551057312844004</v>
      </c>
      <c r="H98" s="42">
        <f>_xll.SRS1Splines.Functions25.OneWay_Spline($D$56:$D$60,H$56:H$60,$D98)</f>
        <v>1.62829810655711</v>
      </c>
      <c r="I98" s="42">
        <f>_xll.SRS1Splines.Functions25.OneWay_Spline($D$56:$D$60,I$56:I$60,$D98)</f>
        <v>2.2149789376220799</v>
      </c>
      <c r="J98" s="42">
        <f>_xll.SRS1Splines.Functions25.OneWay_Spline($D$56:$D$60,J$56:J$60,$D98)</f>
        <v>29.109779169926501</v>
      </c>
      <c r="K98" s="42">
        <f>_xll.SRS1Splines.Functions25.OneWay_Spline($D$56:$D$60,K$56:K$60,$D98)</f>
        <v>5.4771913522242004</v>
      </c>
      <c r="L98" s="42">
        <f>_xll.SRS1Splines.Functions25.OneWay_Spline($D$56:$D$60,L$56:L$60,$D98)</f>
        <v>0.54410325815660798</v>
      </c>
      <c r="M98" s="42">
        <f>_xll.SRS1Splines.Functions25.OneWay_Spline($D$56:$D$60,M$56:M$60,$D98)</f>
        <v>0.58214565693988696</v>
      </c>
      <c r="N98" s="42">
        <f>_xll.SRS1Splines.Functions25.OneWay_Spline(($D$62:$D$65),N$62:N$65,$D98)</f>
        <v>1.6187852119992101</v>
      </c>
      <c r="P98" s="42">
        <f>P97+0.25</f>
        <v>2.25</v>
      </c>
      <c r="Q98" s="42">
        <f>_xll.SRS1Splines.Functions25.OneWay_Spline($D$56:$D$60,Q$56:Q$60,P98)</f>
        <v>0.16944002034862099</v>
      </c>
      <c r="R98" s="42">
        <f>_xll.SRS1Splines.Functions25.OneWay_Spline($D$56:$D$60,R$56:R$60,$D98)</f>
        <v>0.57092475293451195</v>
      </c>
      <c r="S98" s="42">
        <f>_xll.SRS1Splines.Functions25.OneWay_Spline($D$56:$D$60,S$56:S$60,$D98)</f>
        <v>0.46798037753764099</v>
      </c>
      <c r="T98" s="42">
        <f>_xll.SRS1Splines.Functions25.OneWay_Spline($D$56:$D$60,T$56:T$60,$D98)</f>
        <v>0.66847482842514905</v>
      </c>
      <c r="U98" s="42">
        <f>_xll.SRS1Splines.Functions25.OneWay_Spline($D$56:$D$60,U$56:U$60,$D98)</f>
        <v>1.55683788350235</v>
      </c>
      <c r="V98" s="42">
        <f>_xll.SRS1Splines.Functions25.OneWay_Spline($D$56:$D$60,V$56:V$60,$D98)</f>
        <v>12.3860049582812</v>
      </c>
      <c r="W98" s="42">
        <f>_xll.SRS1Splines.Functions25.OneWay_Spline($D$56:$D$60,W$56:W$60,$D98)</f>
        <v>5.2182696229018202</v>
      </c>
      <c r="X98" s="42">
        <f>_xll.SRS1Splines.Functions25.OneWay_Spline($D$56:$D$60,X$56:X$60,$D98)</f>
        <v>0.49063210773634303</v>
      </c>
      <c r="Y98" s="42">
        <f>_xll.SRS1Splines.Functions25.OneWay_Spline($D$56:$D$60,Y$56:Y$60,$D98)</f>
        <v>0.55245844429368096</v>
      </c>
      <c r="Z98" s="42">
        <f>_xll.SRS1Splines.Functions25.OneWay_Spline($D$62:$D$65,Z$62:Z$65,$D98)</f>
        <v>0.98584449107199601</v>
      </c>
      <c r="AB98" s="42">
        <f>AB97+0.25</f>
        <v>2.25</v>
      </c>
      <c r="AC98" s="42">
        <f>_xll.SRS1Splines.Functions25.OneWay_Spline($D$56:$D$60,AC$56:AC$60,AB98)</f>
        <v>0.40812334760575197</v>
      </c>
      <c r="AD98" s="42">
        <f>_xll.SRS1Splines.Functions25.OneWay_Spline($D$56:$D$60,AD$56:AD$60,$D98)</f>
        <v>0.87228332075245996</v>
      </c>
      <c r="AE98" s="42">
        <f>_xll.SRS1Splines.Functions25.OneWay_Spline($D$56:$D$60,AE$56:AE$60,$D98)</f>
        <v>0.76741998750814899</v>
      </c>
      <c r="AF98" s="42">
        <f>_xll.SRS1Splines.Functions25.OneWay_Spline($D$56:$D$60,AF$56:AF$60,$D98)</f>
        <v>2.6742632965316502</v>
      </c>
      <c r="AG98" s="42">
        <f>_xll.SRS1Splines.Functions25.OneWay_Spline($D$56:$D$60,AG$56:AG$60,$D98)</f>
        <v>2.7686337012161899</v>
      </c>
      <c r="AH98" s="42">
        <f>_xll.SRS1Splines.Functions25.OneWay_Spline($D$56:$D$60,AH$56:AH$60,$D98)</f>
        <v>43.884463256477197</v>
      </c>
      <c r="AI98" s="42">
        <f>_xll.SRS1Splines.Functions25.OneWay_Spline($D$56:$D$60,AI$56:AI$60,$D98)</f>
        <v>5.4781255138946099</v>
      </c>
      <c r="AJ98" s="42">
        <f>_xll.SRS1Splines.Functions25.OneWay_Spline($D$56:$D$60,AJ$56:AJ$60,$D98)</f>
        <v>0.59757440857687305</v>
      </c>
      <c r="AK98" s="42">
        <f>_xll.SRS1Splines.Functions25.OneWay_Spline($D$56:$D$60,AK$56:AK$60,$D98)</f>
        <v>0.61430166876929704</v>
      </c>
      <c r="AL98" s="42">
        <f>_xll.SRS1Splines.Functions25.OneWay_Spline($D$62:$D$65,AL$62:AL$65,$D98)</f>
        <v>2.4979462121479199</v>
      </c>
    </row>
    <row r="99" spans="4:38">
      <c r="D99" s="42">
        <f t="shared" ref="D99:D117" si="22">D98+0.25</f>
        <v>2.5</v>
      </c>
      <c r="E99" s="42">
        <f>_xll.SRS1Splines.Functions25.OneWay_Spline($D$56:$D$60,$E$56:$E$60,D99)</f>
        <v>0.25688786517294798</v>
      </c>
      <c r="F99" s="42">
        <f>_xll.SRS1Splines.Functions25.OneWay_Spline($D$56:$D$60,F$56:F$60,$D99)</f>
        <v>0.70714625732105996</v>
      </c>
      <c r="G99" s="42">
        <f>_xll.SRS1Splines.Functions25.OneWay_Spline($D$56:$D$60,G$56:G$60,$D99)</f>
        <v>0.58418588427113805</v>
      </c>
      <c r="H99" s="42">
        <f>_xll.SRS1Splines.Functions25.OneWay_Spline($D$56:$D$60,H$56:H$60,$D99)</f>
        <v>1.5184382939743599</v>
      </c>
      <c r="I99" s="42">
        <f>_xll.SRS1Splines.Functions25.OneWay_Spline($D$56:$D$60,I$56:I$60,$D99)</f>
        <v>2.11110529540084</v>
      </c>
      <c r="J99" s="42">
        <f>_xll.SRS1Splines.Functions25.OneWay_Spline($D$56:$D$60,J$56:J$60,$D99)</f>
        <v>29.990094413208201</v>
      </c>
      <c r="K99" s="42">
        <f>_xll.SRS1Splines.Functions25.OneWay_Spline($D$56:$D$60,K$56:K$60,$D99)</f>
        <v>5.4117792113455101</v>
      </c>
      <c r="L99" s="42">
        <f>_xll.SRS1Splines.Functions25.OneWay_Spline($D$56:$D$60,L$56:L$60,$D99)</f>
        <v>0.52706687832607102</v>
      </c>
      <c r="M99" s="42">
        <f>_xll.SRS1Splines.Functions25.OneWay_Spline($D$56:$D$60,M$56:M$60,$D99)</f>
        <v>0.57007699798155698</v>
      </c>
      <c r="N99" s="42">
        <f>_xll.SRS1Splines.Functions25.OneWay_Spline(($D$62:$D$65),N$62:N$65,$D99)</f>
        <v>1.6341635954630001</v>
      </c>
      <c r="P99" s="42">
        <f t="shared" ref="P99:P117" si="23">P98+0.25</f>
        <v>2.5</v>
      </c>
      <c r="Q99" s="42">
        <f>_xll.SRS1Splines.Functions25.OneWay_Spline($D$56:$D$60,Q$56:Q$60,P99)</f>
        <v>0.15242559945960801</v>
      </c>
      <c r="R99" s="42">
        <f>_xll.SRS1Splines.Functions25.OneWay_Spline($D$56:$D$60,R$56:R$60,$D99)</f>
        <v>0.56907674915749995</v>
      </c>
      <c r="S99" s="42">
        <f>_xll.SRS1Splines.Functions25.OneWay_Spline($D$56:$D$60,S$56:S$60,$D99)</f>
        <v>0.433317176849844</v>
      </c>
      <c r="T99" s="42">
        <f>_xll.SRS1Splines.Functions25.OneWay_Spline($D$56:$D$60,T$56:T$60,$D99)</f>
        <v>0.61754339881902598</v>
      </c>
      <c r="U99" s="42">
        <f>_xll.SRS1Splines.Functions25.OneWay_Spline($D$56:$D$60,U$56:U$60,$D99)</f>
        <v>1.4891184581993999</v>
      </c>
      <c r="V99" s="42">
        <f>_xll.SRS1Splines.Functions25.OneWay_Spline($D$56:$D$60,V$56:V$60,$D99)</f>
        <v>12.654671626049799</v>
      </c>
      <c r="W99" s="42">
        <f>_xll.SRS1Splines.Functions25.OneWay_Spline($D$56:$D$60,W$56:W$60,$D99)</f>
        <v>5.1422533666278296</v>
      </c>
      <c r="X99" s="42">
        <f>_xll.SRS1Splines.Functions25.OneWay_Spline($D$56:$D$60,X$56:X$60,$D99)</f>
        <v>0.47432845990160699</v>
      </c>
      <c r="Y99" s="42">
        <f>_xll.SRS1Splines.Functions25.OneWay_Spline($D$56:$D$60,Y$56:Y$60,$D99)</f>
        <v>0.54305267343589703</v>
      </c>
      <c r="Z99" s="42">
        <f>_xll.SRS1Splines.Functions25.OneWay_Spline($D$62:$D$65,Z$62:Z$65,$D99)</f>
        <v>0.93541857788743299</v>
      </c>
      <c r="AB99" s="42">
        <f t="shared" ref="AB99:AB117" si="24">AB98+0.25</f>
        <v>2.5</v>
      </c>
      <c r="AC99" s="42">
        <f>_xll.SRS1Splines.Functions25.OneWay_Spline($D$56:$D$60,AC$56:AC$60,AB99)</f>
        <v>0.36135013088628698</v>
      </c>
      <c r="AD99" s="42">
        <f>_xll.SRS1Splines.Functions25.OneWay_Spline($D$56:$D$60,AD$56:AD$60,$D99)</f>
        <v>0.86497260586431102</v>
      </c>
      <c r="AE99" s="42">
        <f>_xll.SRS1Splines.Functions25.OneWay_Spline($D$56:$D$60,AE$56:AE$60,$D99)</f>
        <v>0.74094026174472605</v>
      </c>
      <c r="AF99" s="42">
        <f>_xll.SRS1Splines.Functions25.OneWay_Spline($D$56:$D$60,AF$56:AF$60,$D99)</f>
        <v>2.5093802009758002</v>
      </c>
      <c r="AG99" s="42">
        <f>_xll.SRS1Splines.Functions25.OneWay_Spline($D$56:$D$60,AG$56:AG$60,$D99)</f>
        <v>2.6240437154280398</v>
      </c>
      <c r="AH99" s="42">
        <f>_xll.SRS1Splines.Functions25.OneWay_Spline($D$56:$D$60,AH$56:AH$60,$D99)</f>
        <v>45.2100225536919</v>
      </c>
      <c r="AI99" s="42">
        <f>_xll.SRS1Splines.Functions25.OneWay_Spline($D$56:$D$60,AI$56:AI$60,$D99)</f>
        <v>5.4116220520109897</v>
      </c>
      <c r="AJ99" s="42">
        <f>_xll.SRS1Splines.Functions25.OneWay_Spline($D$56:$D$60,AJ$56:AJ$60,$D99)</f>
        <v>0.57980529675053505</v>
      </c>
      <c r="AK99" s="42">
        <f>_xll.SRS1Splines.Functions25.OneWay_Spline($D$56:$D$60,AK$56:AK$60,$D99)</f>
        <v>0.60041938862944499</v>
      </c>
      <c r="AL99" s="42">
        <f>_xll.SRS1Splines.Functions25.OneWay_Spline($D$62:$D$65,AL$62:AL$65,$D99)</f>
        <v>2.5731320605705901</v>
      </c>
    </row>
    <row r="100" spans="4:38">
      <c r="D100" s="42">
        <f t="shared" si="22"/>
        <v>2.75</v>
      </c>
      <c r="E100" s="42">
        <f>_xll.SRS1Splines.Functions25.OneWay_Spline($D$56:$D$60,$E$56:$E$60,D100)</f>
        <v>0.22727174330230099</v>
      </c>
      <c r="F100" s="42">
        <f>_xll.SRS1Splines.Functions25.OneWay_Spline($D$56:$D$60,F$56:F$60,$D100)</f>
        <v>0.70288499552902295</v>
      </c>
      <c r="G100" s="42">
        <f>_xll.SRS1Splines.Functions25.OneWay_Spline($D$56:$D$60,G$56:G$60,$D100)</f>
        <v>0.55502151878330397</v>
      </c>
      <c r="H100" s="42">
        <f>_xll.SRS1Splines.Functions25.OneWay_Spline($D$56:$D$60,H$56:H$60,$D100)</f>
        <v>1.4037406413783799</v>
      </c>
      <c r="I100" s="42">
        <f>_xll.SRS1Splines.Functions25.OneWay_Spline($D$56:$D$60,I$56:I$60,$D100)</f>
        <v>1.99656659316227</v>
      </c>
      <c r="J100" s="42">
        <f>_xll.SRS1Splines.Functions25.OneWay_Spline($D$56:$D$60,J$56:J$60,$D100)</f>
        <v>30.8096982604015</v>
      </c>
      <c r="K100" s="42">
        <f>_xll.SRS1Splines.Functions25.OneWay_Spline($D$56:$D$60,K$56:K$60,$D100)</f>
        <v>5.3397984872823399</v>
      </c>
      <c r="L100" s="42">
        <f>_xll.SRS1Splines.Functions25.OneWay_Spline($D$56:$D$60,L$56:L$60,$D100)</f>
        <v>0.508290597432697</v>
      </c>
      <c r="M100" s="42">
        <f>_xll.SRS1Splines.Functions25.OneWay_Spline($D$56:$D$60,M$56:M$60,$D100)</f>
        <v>0.55679642347929603</v>
      </c>
      <c r="N100" s="42">
        <f>_xll.SRS1Splines.Functions25.OneWay_Spline(($D$62:$D$65),N$62:N$65,$D100)</f>
        <v>1.64848140075688</v>
      </c>
      <c r="P100" s="42">
        <f t="shared" si="23"/>
        <v>2.75</v>
      </c>
      <c r="Q100" s="42">
        <f>_xll.SRS1Splines.Functions25.OneWay_Spline($D$56:$D$60,Q$56:Q$60,P100)</f>
        <v>0.136663311146866</v>
      </c>
      <c r="R100" s="42">
        <f>_xll.SRS1Splines.Functions25.OneWay_Spline($D$56:$D$60,R$56:R$60,$D100)</f>
        <v>0.56689274469375905</v>
      </c>
      <c r="S100" s="42">
        <f>_xll.SRS1Splines.Functions25.OneWay_Spline($D$56:$D$60,S$56:S$60,$D100)</f>
        <v>0.40104454172672299</v>
      </c>
      <c r="T100" s="42">
        <f>_xll.SRS1Splines.Functions25.OneWay_Spline($D$56:$D$60,T$56:T$60,$D100)</f>
        <v>0.570124481599533</v>
      </c>
      <c r="U100" s="42">
        <f>_xll.SRS1Splines.Functions25.OneWay_Spline($D$56:$D$60,U$56:U$60,$D100)</f>
        <v>1.41870408179235</v>
      </c>
      <c r="V100" s="42">
        <f>_xll.SRS1Splines.Functions25.OneWay_Spline($D$56:$D$60,V$56:V$60,$D100)</f>
        <v>12.956556836449201</v>
      </c>
      <c r="W100" s="42">
        <f>_xll.SRS1Splines.Functions25.OneWay_Spline($D$56:$D$60,W$56:W$60,$D100)</f>
        <v>5.0586036787614699</v>
      </c>
      <c r="X100" s="42">
        <f>_xll.SRS1Splines.Functions25.OneWay_Spline($D$56:$D$60,X$56:X$60,$D100)</f>
        <v>0.45638685476320501</v>
      </c>
      <c r="Y100" s="42">
        <f>_xll.SRS1Splines.Functions25.OneWay_Spline($D$56:$D$60,Y$56:Y$60,$D100)</f>
        <v>0.53264344184760204</v>
      </c>
      <c r="Z100" s="42">
        <f>_xll.SRS1Splines.Functions25.OneWay_Spline($D$62:$D$65,Z$62:Z$65,$D100)</f>
        <v>0.88315421995135002</v>
      </c>
      <c r="AB100" s="42">
        <f t="shared" si="24"/>
        <v>2.75</v>
      </c>
      <c r="AC100" s="42">
        <f>_xll.SRS1Splines.Functions25.OneWay_Spline($D$56:$D$60,AC$56:AC$60,AB100)</f>
        <v>0.317880175457737</v>
      </c>
      <c r="AD100" s="42">
        <f>_xll.SRS1Splines.Functions25.OneWay_Spline($D$56:$D$60,AD$56:AD$60,$D100)</f>
        <v>0.85875168698433302</v>
      </c>
      <c r="AE100" s="42">
        <f>_xll.SRS1Splines.Functions25.OneWay_Spline($D$56:$D$60,AE$56:AE$60,$D100)</f>
        <v>0.71643732882264799</v>
      </c>
      <c r="AF100" s="42">
        <f>_xll.SRS1Splines.Functions25.OneWay_Spline($D$56:$D$60,AF$56:AF$60,$D100)</f>
        <v>2.3279398071214499</v>
      </c>
      <c r="AG100" s="42">
        <f>_xll.SRS1Splines.Functions25.OneWay_Spline($D$56:$D$60,AG$56:AG$60,$D100)</f>
        <v>2.4649342331590698</v>
      </c>
      <c r="AH100" s="42">
        <f>_xll.SRS1Splines.Functions25.OneWay_Spline($D$56:$D$60,AH$56:AH$60,$D100)</f>
        <v>46.44416396834</v>
      </c>
      <c r="AI100" s="42">
        <f>_xll.SRS1Splines.Functions25.OneWay_Spline($D$56:$D$60,AI$56:AI$60,$D100)</f>
        <v>5.3497050357745204</v>
      </c>
      <c r="AJ100" s="42">
        <f>_xll.SRS1Splines.Functions25.OneWay_Spline($D$56:$D$60,AJ$56:AJ$60,$D100)</f>
        <v>0.56019434010218905</v>
      </c>
      <c r="AK100" s="42">
        <f>_xll.SRS1Splines.Functions25.OneWay_Spline($D$56:$D$60,AK$56:AK$60,$D100)</f>
        <v>0.585143071990194</v>
      </c>
      <c r="AL100" s="42">
        <f>_xll.SRS1Splines.Functions25.OneWay_Spline($D$62:$D$65,AL$62:AL$65,$D100)</f>
        <v>2.6431326780675501</v>
      </c>
    </row>
    <row r="101" spans="4:38">
      <c r="D101" s="42">
        <f t="shared" si="22"/>
        <v>3</v>
      </c>
      <c r="E101" s="42">
        <f>_xll.SRS1Splines.Functions25.OneWay_Spline($D$56:$D$60,$E$56:$E$60,D101)</f>
        <v>0.19989697226686801</v>
      </c>
      <c r="F101" s="42">
        <f>_xll.SRS1Splines.Functions25.OneWay_Spline($D$56:$D$60,F$56:F$60,$D101)</f>
        <v>0.69918360754907805</v>
      </c>
      <c r="G101" s="42">
        <f>_xll.SRS1Splines.Functions25.OneWay_Spline($D$56:$D$60,G$56:G$60,$D101)</f>
        <v>0.52801747666494003</v>
      </c>
      <c r="H101" s="42">
        <f>_xll.SRS1Splines.Functions25.OneWay_Spline($D$56:$D$60,H$56:H$60,$D101)</f>
        <v>1.28604509929156</v>
      </c>
      <c r="I101" s="42">
        <f>_xll.SRS1Splines.Functions25.OneWay_Spline($D$56:$D$60,I$56:I$60,$D101)</f>
        <v>1.8738982970068701</v>
      </c>
      <c r="J101" s="42">
        <f>_xll.SRS1Splines.Functions25.OneWay_Spline($D$56:$D$60,J$56:J$60,$D101)</f>
        <v>31.568590711506399</v>
      </c>
      <c r="K101" s="42">
        <f>_xll.SRS1Splines.Functions25.OneWay_Spline($D$56:$D$60,K$56:K$60,$D101)</f>
        <v>5.2628913258308296</v>
      </c>
      <c r="L101" s="42">
        <f>_xll.SRS1Splines.Functions25.OneWay_Spline($D$56:$D$60,L$56:L$60,$D101)</f>
        <v>0.48819312149433203</v>
      </c>
      <c r="M101" s="42">
        <f>_xll.SRS1Splines.Functions25.OneWay_Spline($D$56:$D$60,M$56:M$60,$D101)</f>
        <v>0.54260691231908398</v>
      </c>
      <c r="N101" s="42">
        <f>_xll.SRS1Splines.Functions25.OneWay_Spline(($D$62:$D$65),N$62:N$65,$D101)</f>
        <v>1.6617386278808399</v>
      </c>
      <c r="P101" s="42">
        <f t="shared" si="23"/>
        <v>3</v>
      </c>
      <c r="Q101" s="42">
        <f>_xll.SRS1Splines.Functions25.OneWay_Spline($D$56:$D$60,Q$56:Q$60,P101)</f>
        <v>0.122116529694879</v>
      </c>
      <c r="R101" s="42">
        <f>_xll.SRS1Splines.Functions25.OneWay_Spline($D$56:$D$60,R$56:R$60,$D101)</f>
        <v>0.56437273954328804</v>
      </c>
      <c r="S101" s="42">
        <f>_xll.SRS1Splines.Functions25.OneWay_Spline($D$56:$D$60,S$56:S$60,$D101)</f>
        <v>0.37116247216827802</v>
      </c>
      <c r="T101" s="42">
        <f>_xll.SRS1Splines.Functions25.OneWay_Spline($D$56:$D$60,T$56:T$60,$D101)</f>
        <v>0.52621807676666899</v>
      </c>
      <c r="U101" s="42">
        <f>_xll.SRS1Splines.Functions25.OneWay_Spline($D$56:$D$60,U$56:U$60,$D101)</f>
        <v>1.3464660817752601</v>
      </c>
      <c r="V101" s="42">
        <f>_xll.SRS1Splines.Functions25.OneWay_Spline($D$56:$D$60,V$56:V$60,$D101)</f>
        <v>13.2868401399486</v>
      </c>
      <c r="W101" s="42">
        <f>_xll.SRS1Splines.Functions25.OneWay_Spline($D$56:$D$60,W$56:W$60,$D101)</f>
        <v>4.9692289172008399</v>
      </c>
      <c r="X101" s="42">
        <f>_xll.SRS1Splines.Functions25.OneWay_Spline($D$56:$D$60,X$56:X$60,$D101)</f>
        <v>0.43721635116213903</v>
      </c>
      <c r="Y101" s="42">
        <f>_xll.SRS1Splines.Functions25.OneWay_Spline($D$56:$D$60,Y$56:Y$60,$D101)</f>
        <v>0.52144869738898003</v>
      </c>
      <c r="Z101" s="42">
        <f>_xll.SRS1Splines.Functions25.OneWay_Spline($D$62:$D$65,Z$62:Z$65,$D101)</f>
        <v>0.82983932215725498</v>
      </c>
      <c r="AB101" s="42">
        <f t="shared" si="24"/>
        <v>3</v>
      </c>
      <c r="AC101" s="42">
        <f>_xll.SRS1Splines.Functions25.OneWay_Spline($D$56:$D$60,AC$56:AC$60,AB101)</f>
        <v>0.277677414838856</v>
      </c>
      <c r="AD101" s="42">
        <f>_xll.SRS1Splines.Functions25.OneWay_Spline($D$56:$D$60,AD$56:AD$60,$D101)</f>
        <v>0.85334811511048303</v>
      </c>
      <c r="AE101" s="42">
        <f>_xll.SRS1Splines.Functions25.OneWay_Spline($D$56:$D$60,AE$56:AE$60,$D101)</f>
        <v>0.69384112124129105</v>
      </c>
      <c r="AF101" s="42">
        <f>_xll.SRS1Splines.Functions25.OneWay_Spline($D$56:$D$60,AF$56:AF$60,$D101)</f>
        <v>2.1340814395432401</v>
      </c>
      <c r="AG101" s="42">
        <f>_xll.SRS1Splines.Functions25.OneWay_Spline($D$56:$D$60,AG$56:AG$60,$D101)</f>
        <v>2.2949351285294899</v>
      </c>
      <c r="AH101" s="42">
        <f>_xll.SRS1Splines.Functions25.OneWay_Spline($D$56:$D$60,AH$56:AH$60,$D101)</f>
        <v>47.586887500421703</v>
      </c>
      <c r="AI101" s="42">
        <f>_xll.SRS1Splines.Functions25.OneWay_Spline($D$56:$D$60,AI$56:AI$60,$D101)</f>
        <v>5.2923744651851896</v>
      </c>
      <c r="AJ101" s="42">
        <f>_xll.SRS1Splines.Functions25.OneWay_Spline($D$56:$D$60,AJ$56:AJ$60,$D101)</f>
        <v>0.53916989182652597</v>
      </c>
      <c r="AK101" s="42">
        <f>_xll.SRS1Splines.Functions25.OneWay_Spline($D$56:$D$60,AK$56:AK$60,$D101)</f>
        <v>0.56882122797639301</v>
      </c>
      <c r="AL101" s="42">
        <f>_xll.SRS1Splines.Functions25.OneWay_Spline($D$62:$D$65,AL$62:AL$65,$D101)</f>
        <v>2.7079480646388201</v>
      </c>
    </row>
    <row r="102" spans="4:38">
      <c r="D102" s="42">
        <f t="shared" si="22"/>
        <v>3.25</v>
      </c>
      <c r="E102" s="42">
        <f>_xll.SRS1Splines.Functions25.OneWay_Spline($D$56:$D$60,$E$56:$E$60,D102)</f>
        <v>0.17472720596826599</v>
      </c>
      <c r="F102" s="42">
        <f>_xll.SRS1Splines.Functions25.OneWay_Spline($D$56:$D$60,F$56:F$60,$D102)</f>
        <v>0.69585546877719495</v>
      </c>
      <c r="G102" s="42">
        <f>_xll.SRS1Splines.Functions25.OneWay_Spline($D$56:$D$60,G$56:G$60,$D102)</f>
        <v>0.50317375791604502</v>
      </c>
      <c r="H102" s="42">
        <f>_xll.SRS1Splines.Functions25.OneWay_Spline($D$56:$D$60,H$56:H$60,$D102)</f>
        <v>1.1671916182363</v>
      </c>
      <c r="I102" s="42">
        <f>_xll.SRS1Splines.Functions25.OneWay_Spline($D$56:$D$60,I$56:I$60,$D102)</f>
        <v>1.74563587303515</v>
      </c>
      <c r="J102" s="42">
        <f>_xll.SRS1Splines.Functions25.OneWay_Spline($D$56:$D$60,J$56:J$60,$D102)</f>
        <v>32.266771766523</v>
      </c>
      <c r="K102" s="42">
        <f>_xll.SRS1Splines.Functions25.OneWay_Spline($D$56:$D$60,K$56:K$60,$D102)</f>
        <v>5.1826998727870697</v>
      </c>
      <c r="L102" s="42">
        <f>_xll.SRS1Splines.Functions25.OneWay_Spline($D$56:$D$60,L$56:L$60,$D102)</f>
        <v>0.46719315652882398</v>
      </c>
      <c r="M102" s="42">
        <f>_xll.SRS1Splines.Functions25.OneWay_Spline($D$56:$D$60,M$56:M$60,$D102)</f>
        <v>0.527811443386907</v>
      </c>
      <c r="N102" s="42">
        <f>_xll.SRS1Splines.Functions25.OneWay_Spline(($D$62:$D$65),N$62:N$65,$D102)</f>
        <v>1.6739352768348801</v>
      </c>
      <c r="P102" s="42">
        <f t="shared" si="23"/>
        <v>3.25</v>
      </c>
      <c r="Q102" s="42">
        <f>_xll.SRS1Splines.Functions25.OneWay_Spline($D$56:$D$60,Q$56:Q$60,P102)</f>
        <v>0.10874862938813</v>
      </c>
      <c r="R102" s="42">
        <f>_xll.SRS1Splines.Functions25.OneWay_Spline($D$56:$D$60,R$56:R$60,$D102)</f>
        <v>0.56151673370608801</v>
      </c>
      <c r="S102" s="42">
        <f>_xll.SRS1Splines.Functions25.OneWay_Spline($D$56:$D$60,S$56:S$60,$D102)</f>
        <v>0.34367096817450798</v>
      </c>
      <c r="T102" s="42">
        <f>_xll.SRS1Splines.Functions25.OneWay_Spline($D$56:$D$60,T$56:T$60,$D102)</f>
        <v>0.485824184320434</v>
      </c>
      <c r="U102" s="42">
        <f>_xll.SRS1Splines.Functions25.OneWay_Spline($D$56:$D$60,U$56:U$60,$D102)</f>
        <v>1.2732757856422201</v>
      </c>
      <c r="V102" s="42">
        <f>_xll.SRS1Splines.Functions25.OneWay_Spline($D$56:$D$60,V$56:V$60,$D102)</f>
        <v>13.640701087017099</v>
      </c>
      <c r="W102" s="42">
        <f>_xll.SRS1Splines.Functions25.OneWay_Spline($D$56:$D$60,W$56:W$60,$D102)</f>
        <v>4.87603743984402</v>
      </c>
      <c r="X102" s="42">
        <f>_xll.SRS1Splines.Functions25.OneWay_Spline($D$56:$D$60,X$56:X$60,$D102)</f>
        <v>0.417226007939415</v>
      </c>
      <c r="Y102" s="42">
        <f>_xll.SRS1Splines.Functions25.OneWay_Spline($D$56:$D$60,Y$56:Y$60,$D102)</f>
        <v>0.50968638792021703</v>
      </c>
      <c r="Z102" s="42">
        <f>_xll.SRS1Splines.Functions25.OneWay_Spline($D$62:$D$65,Z$62:Z$65,$D102)</f>
        <v>0.77626178939865598</v>
      </c>
      <c r="AB102" s="42">
        <f t="shared" si="24"/>
        <v>3.25</v>
      </c>
      <c r="AC102" s="42">
        <f>_xll.SRS1Splines.Functions25.OneWay_Spline($D$56:$D$60,AC$56:AC$60,AB102)</f>
        <v>0.240705782548401</v>
      </c>
      <c r="AD102" s="42">
        <f>_xll.SRS1Splines.Functions25.OneWay_Spline($D$56:$D$60,AD$56:AD$60,$D102)</f>
        <v>0.84848944124071901</v>
      </c>
      <c r="AE102" s="42">
        <f>_xll.SRS1Splines.Functions25.OneWay_Spline($D$56:$D$60,AE$56:AE$60,$D102)</f>
        <v>0.673081571500034</v>
      </c>
      <c r="AF102" s="42">
        <f>_xll.SRS1Splines.Functions25.OneWay_Spline($D$56:$D$60,AF$56:AF$60,$D102)</f>
        <v>1.9319444228157701</v>
      </c>
      <c r="AG102" s="42">
        <f>_xll.SRS1Splines.Functions25.OneWay_Spline($D$56:$D$60,AG$56:AG$60,$D102)</f>
        <v>2.1176762756595</v>
      </c>
      <c r="AH102" s="42">
        <f>_xll.SRS1Splines.Functions25.OneWay_Spline($D$56:$D$60,AH$56:AH$60,$D102)</f>
        <v>48.638193149936697</v>
      </c>
      <c r="AI102" s="42">
        <f>_xll.SRS1Splines.Functions25.OneWay_Spline($D$56:$D$60,AI$56:AI$60,$D102)</f>
        <v>5.2396303402430098</v>
      </c>
      <c r="AJ102" s="42">
        <f>_xll.SRS1Splines.Functions25.OneWay_Spline($D$56:$D$60,AJ$56:AJ$60,$D102)</f>
        <v>0.51716030511823396</v>
      </c>
      <c r="AK102" s="42">
        <f>_xll.SRS1Splines.Functions25.OneWay_Spline($D$56:$D$60,AK$56:AK$60,$D102)</f>
        <v>0.55180236571289198</v>
      </c>
      <c r="AL102" s="42">
        <f>_xll.SRS1Splines.Functions25.OneWay_Spline($D$62:$D$65,AL$62:AL$65,$D102)</f>
        <v>2.7675782202843799</v>
      </c>
    </row>
    <row r="103" spans="4:38">
      <c r="D103" s="42">
        <f t="shared" si="22"/>
        <v>3.5</v>
      </c>
      <c r="E103" s="42">
        <f>_xll.SRS1Splines.Functions25.OneWay_Spline($D$56:$D$60,$E$56:$E$60,D103)</f>
        <v>0.15172609830811501</v>
      </c>
      <c r="F103" s="42">
        <f>_xll.SRS1Splines.Functions25.OneWay_Spline($D$56:$D$60,F$56:F$60,$D103)</f>
        <v>0.69271395460934204</v>
      </c>
      <c r="G103" s="42">
        <f>_xll.SRS1Splines.Functions25.OneWay_Spline($D$56:$D$60,G$56:G$60,$D103)</f>
        <v>0.48049036253661898</v>
      </c>
      <c r="H103" s="42">
        <f>_xll.SRS1Splines.Functions25.OneWay_Spline($D$56:$D$60,H$56:H$60,$D103)</f>
        <v>1.0490201487349999</v>
      </c>
      <c r="I103" s="42">
        <f>_xll.SRS1Splines.Functions25.OneWay_Spline($D$56:$D$60,I$56:I$60,$D103)</f>
        <v>1.61431478734764</v>
      </c>
      <c r="J103" s="42">
        <f>_xll.SRS1Splines.Functions25.OneWay_Spline($D$56:$D$60,J$56:J$60,$D103)</f>
        <v>32.904241425451097</v>
      </c>
      <c r="K103" s="42">
        <f>_xll.SRS1Splines.Functions25.OneWay_Spline($D$56:$D$60,K$56:K$60,$D103)</f>
        <v>5.1008662739471999</v>
      </c>
      <c r="L103" s="42">
        <f>_xll.SRS1Splines.Functions25.OneWay_Spline($D$56:$D$60,L$56:L$60,$D103)</f>
        <v>0.44570940855401903</v>
      </c>
      <c r="M103" s="42">
        <f>_xll.SRS1Splines.Functions25.OneWay_Spline($D$56:$D$60,M$56:M$60,$D103)</f>
        <v>0.51271299556874605</v>
      </c>
      <c r="N103" s="42">
        <f>_xll.SRS1Splines.Functions25.OneWay_Spline(($D$62:$D$65),N$62:N$65,$D103)</f>
        <v>1.68507134761901</v>
      </c>
      <c r="P103" s="42">
        <f t="shared" si="23"/>
        <v>3.5</v>
      </c>
      <c r="Q103" s="42">
        <f>_xll.SRS1Splines.Functions25.OneWay_Spline($D$56:$D$60,Q$56:Q$60,P103)</f>
        <v>9.6522984511105095E-2</v>
      </c>
      <c r="R103" s="42">
        <f>_xll.SRS1Splines.Functions25.OneWay_Spline($D$56:$D$60,R$56:R$60,$D103)</f>
        <v>0.55832472718215798</v>
      </c>
      <c r="S103" s="42">
        <f>_xll.SRS1Splines.Functions25.OneWay_Spline($D$56:$D$60,S$56:S$60,$D103)</f>
        <v>0.31857002974541299</v>
      </c>
      <c r="T103" s="42">
        <f>_xll.SRS1Splines.Functions25.OneWay_Spline($D$56:$D$60,T$56:T$60,$D103)</f>
        <v>0.448942804260828</v>
      </c>
      <c r="U103" s="42">
        <f>_xll.SRS1Splines.Functions25.OneWay_Spline($D$56:$D$60,U$56:U$60,$D103)</f>
        <v>1.20000452088731</v>
      </c>
      <c r="V103" s="42">
        <f>_xll.SRS1Splines.Functions25.OneWay_Spline($D$56:$D$60,V$56:V$60,$D103)</f>
        <v>14.0133192281241</v>
      </c>
      <c r="W103" s="42">
        <f>_xll.SRS1Splines.Functions25.OneWay_Spline($D$56:$D$60,W$56:W$60,$D103)</f>
        <v>4.7809376045891199</v>
      </c>
      <c r="X103" s="42">
        <f>_xll.SRS1Splines.Functions25.OneWay_Spline($D$56:$D$60,X$56:X$60,$D103)</f>
        <v>0.39682488393603499</v>
      </c>
      <c r="Y103" s="42">
        <f>_xll.SRS1Splines.Functions25.OneWay_Spline($D$56:$D$60,Y$56:Y$60,$D103)</f>
        <v>0.49757446130149802</v>
      </c>
      <c r="Z103" s="42">
        <f>_xll.SRS1Splines.Functions25.OneWay_Spline($D$62:$D$65,Z$62:Z$65,$D103)</f>
        <v>0.72320952656906401</v>
      </c>
      <c r="AB103" s="42">
        <f t="shared" si="24"/>
        <v>3.5</v>
      </c>
      <c r="AC103" s="42">
        <f>_xll.SRS1Splines.Functions25.OneWay_Spline($D$56:$D$60,AC$56:AC$60,AB103)</f>
        <v>0.20692921210512499</v>
      </c>
      <c r="AD103" s="42">
        <f>_xll.SRS1Splines.Functions25.OneWay_Spline($D$56:$D$60,AD$56:AD$60,$D103)</f>
        <v>0.84390321637299803</v>
      </c>
      <c r="AE103" s="42">
        <f>_xll.SRS1Splines.Functions25.OneWay_Spline($D$56:$D$60,AE$56:AE$60,$D103)</f>
        <v>0.65408861209825298</v>
      </c>
      <c r="AF103" s="42">
        <f>_xll.SRS1Splines.Functions25.OneWay_Spline($D$56:$D$60,AF$56:AF$60,$D103)</f>
        <v>1.72566808151369</v>
      </c>
      <c r="AG103" s="42">
        <f>_xll.SRS1Splines.Functions25.OneWay_Spline($D$56:$D$60,AG$56:AG$60,$D103)</f>
        <v>1.9367875486693</v>
      </c>
      <c r="AH103" s="42">
        <f>_xll.SRS1Splines.Functions25.OneWay_Spline($D$56:$D$60,AH$56:AH$60,$D103)</f>
        <v>49.598080916885301</v>
      </c>
      <c r="AI103" s="42">
        <f>_xll.SRS1Splines.Functions25.OneWay_Spline($D$56:$D$60,AI$56:AI$60,$D103)</f>
        <v>5.1914726609479702</v>
      </c>
      <c r="AJ103" s="42">
        <f>_xll.SRS1Splines.Functions25.OneWay_Spline($D$56:$D$60,AJ$56:AJ$60,$D103)</f>
        <v>0.49459393317200301</v>
      </c>
      <c r="AK103" s="42">
        <f>_xll.SRS1Splines.Functions25.OneWay_Spline($D$56:$D$60,AK$56:AK$60,$D103)</f>
        <v>0.534434994324541</v>
      </c>
      <c r="AL103" s="42">
        <f>_xll.SRS1Splines.Functions25.OneWay_Spline($D$62:$D$65,AL$62:AL$65,$D103)</f>
        <v>2.8220231450042399</v>
      </c>
    </row>
    <row r="104" spans="4:38">
      <c r="D104" s="42">
        <f t="shared" si="22"/>
        <v>3.75</v>
      </c>
      <c r="E104" s="42">
        <f>_xll.SRS1Splines.Functions25.OneWay_Spline($D$56:$D$60,$E$56:$E$60,D104)</f>
        <v>0.13085730318803601</v>
      </c>
      <c r="F104" s="42">
        <f>_xll.SRS1Splines.Functions25.OneWay_Spline($D$56:$D$60,F$56:F$60,$D104)</f>
        <v>0.68957244044149002</v>
      </c>
      <c r="G104" s="42">
        <f>_xll.SRS1Splines.Functions25.OneWay_Spline($D$56:$D$60,G$56:G$60,$D104)</f>
        <v>0.45996729052666202</v>
      </c>
      <c r="H104" s="42">
        <f>_xll.SRS1Splines.Functions25.OneWay_Spline($D$56:$D$60,H$56:H$60,$D104)</f>
        <v>0.93337064131006597</v>
      </c>
      <c r="I104" s="42">
        <f>_xll.SRS1Splines.Functions25.OneWay_Spline($D$56:$D$60,I$56:I$60,$D104)</f>
        <v>1.48247050604484</v>
      </c>
      <c r="J104" s="42">
        <f>_xll.SRS1Splines.Functions25.OneWay_Spline($D$56:$D$60,J$56:J$60,$D104)</f>
        <v>33.480999688290801</v>
      </c>
      <c r="K104" s="42">
        <f>_xll.SRS1Splines.Functions25.OneWay_Spline($D$56:$D$60,K$56:K$60,$D104)</f>
        <v>5.0190326751073302</v>
      </c>
      <c r="L104" s="42">
        <f>_xll.SRS1Splines.Functions25.OneWay_Spline($D$56:$D$60,L$56:L$60,$D104)</f>
        <v>0.42416058358776398</v>
      </c>
      <c r="M104" s="42">
        <f>_xll.SRS1Splines.Functions25.OneWay_Spline($D$56:$D$60,M$56:M$60,$D104)</f>
        <v>0.497614547750585</v>
      </c>
      <c r="N104" s="42">
        <f>_xll.SRS1Splines.Functions25.OneWay_Spline(($D$62:$D$65),N$62:N$65,$D104)</f>
        <v>1.6951468402332199</v>
      </c>
      <c r="P104" s="42">
        <f t="shared" si="23"/>
        <v>3.75</v>
      </c>
      <c r="Q104" s="42">
        <f>_xll.SRS1Splines.Functions25.OneWay_Spline($D$56:$D$60,Q$56:Q$60,P104)</f>
        <v>8.5402969348286895E-2</v>
      </c>
      <c r="R104" s="42">
        <f>_xll.SRS1Splines.Functions25.OneWay_Spline($D$56:$D$60,R$56:R$60,$D104)</f>
        <v>0.55479671997149904</v>
      </c>
      <c r="S104" s="42">
        <f>_xll.SRS1Splines.Functions25.OneWay_Spline($D$56:$D$60,S$56:S$60,$D104)</f>
        <v>0.29585965688099503</v>
      </c>
      <c r="T104" s="42">
        <f>_xll.SRS1Splines.Functions25.OneWay_Spline($D$56:$D$60,T$56:T$60,$D104)</f>
        <v>0.41557393658785202</v>
      </c>
      <c r="U104" s="42">
        <f>_xll.SRS1Splines.Functions25.OneWay_Spline($D$56:$D$60,U$56:U$60,$D104)</f>
        <v>1.12752361500461</v>
      </c>
      <c r="V104" s="42">
        <f>_xll.SRS1Splines.Functions25.OneWay_Spline($D$56:$D$60,V$56:V$60,$D104)</f>
        <v>14.399874113738701</v>
      </c>
      <c r="W104" s="42">
        <f>_xll.SRS1Splines.Functions25.OneWay_Spline($D$56:$D$60,W$56:W$60,$D104)</f>
        <v>4.6858377693342099</v>
      </c>
      <c r="X104" s="42">
        <f>_xll.SRS1Splines.Functions25.OneWay_Spline($D$56:$D$60,X$56:X$60,$D104)</f>
        <v>0.376422037993004</v>
      </c>
      <c r="Y104" s="42">
        <f>_xll.SRS1Splines.Functions25.OneWay_Spline($D$56:$D$60,Y$56:Y$60,$D104)</f>
        <v>0.48533086539300802</v>
      </c>
      <c r="Z104" s="42">
        <f>_xll.SRS1Splines.Functions25.OneWay_Spline($D$62:$D$65,Z$62:Z$65,$D104)</f>
        <v>0.67147043856198596</v>
      </c>
      <c r="AB104" s="42">
        <f t="shared" si="24"/>
        <v>3.75</v>
      </c>
      <c r="AC104" s="42">
        <f>_xll.SRS1Splines.Functions25.OneWay_Spline($D$56:$D$60,AC$56:AC$60,AB104)</f>
        <v>0.17631163702778499</v>
      </c>
      <c r="AD104" s="42">
        <f>_xll.SRS1Splines.Functions25.OneWay_Spline($D$56:$D$60,AD$56:AD$60,$D104)</f>
        <v>0.83931699150527606</v>
      </c>
      <c r="AE104" s="42">
        <f>_xll.SRS1Splines.Functions25.OneWay_Spline($D$56:$D$60,AE$56:AE$60,$D104)</f>
        <v>0.63679217553532597</v>
      </c>
      <c r="AF104" s="42">
        <f>_xll.SRS1Splines.Functions25.OneWay_Spline($D$56:$D$60,AF$56:AF$60,$D104)</f>
        <v>1.5193917402116</v>
      </c>
      <c r="AG104" s="42">
        <f>_xll.SRS1Splines.Functions25.OneWay_Spline($D$56:$D$60,AG$56:AG$60,$D104)</f>
        <v>1.7558988216791001</v>
      </c>
      <c r="AH104" s="42">
        <f>_xll.SRS1Splines.Functions25.OneWay_Spline($D$56:$D$60,AH$56:AH$60,$D104)</f>
        <v>50.466550801267303</v>
      </c>
      <c r="AI104" s="42">
        <f>_xll.SRS1Splines.Functions25.OneWay_Spline($D$56:$D$60,AI$56:AI$60,$D104)</f>
        <v>5.1479014273000896</v>
      </c>
      <c r="AJ104" s="42">
        <f>_xll.SRS1Splines.Functions25.OneWay_Spline($D$56:$D$60,AJ$56:AJ$60,$D104)</f>
        <v>0.47189912918252302</v>
      </c>
      <c r="AK104" s="42">
        <f>_xll.SRS1Splines.Functions25.OneWay_Spline($D$56:$D$60,AK$56:AK$60,$D104)</f>
        <v>0.51706762293619002</v>
      </c>
      <c r="AL104" s="42">
        <f>_xll.SRS1Splines.Functions25.OneWay_Spline($D$62:$D$65,AL$62:AL$65,$D104)</f>
        <v>2.8712828387984</v>
      </c>
    </row>
    <row r="105" spans="4:38">
      <c r="D105" s="42">
        <f t="shared" si="22"/>
        <v>4</v>
      </c>
      <c r="E105" s="42">
        <f>_xll.SRS1Splines.Functions25.OneWay_Spline($D$56:$D$60,$E$56:$E$60,D105)</f>
        <v>0.11208447450964799</v>
      </c>
      <c r="F105" s="42">
        <f>_xll.SRS1Splines.Functions25.OneWay_Spline($D$56:$D$60,F$56:F$60,$D105)</f>
        <v>0.68624430166960704</v>
      </c>
      <c r="G105" s="42">
        <f>_xll.SRS1Splines.Functions25.OneWay_Spline($D$56:$D$60,G$56:G$60,$D105)</f>
        <v>0.44160454188617498</v>
      </c>
      <c r="H105" s="42">
        <f>_xll.SRS1Splines.Functions25.OneWay_Spline($D$56:$D$60,H$56:H$60,$D105)</f>
        <v>0.82208304648388797</v>
      </c>
      <c r="I105" s="42">
        <f>_xll.SRS1Splines.Functions25.OneWay_Spline($D$56:$D$60,I$56:I$60,$D105)</f>
        <v>1.3526384952272801</v>
      </c>
      <c r="J105" s="42">
        <f>_xll.SRS1Splines.Functions25.OneWay_Spline($D$56:$D$60,J$56:J$60,$D105)</f>
        <v>33.997046555042203</v>
      </c>
      <c r="K105" s="42">
        <f>_xll.SRS1Splines.Functions25.OneWay_Spline($D$56:$D$60,K$56:K$60,$D105)</f>
        <v>4.93884122206358</v>
      </c>
      <c r="L105" s="42">
        <f>_xll.SRS1Splines.Functions25.OneWay_Spline($D$56:$D$60,L$56:L$60,$D105)</f>
        <v>0.40296538764790502</v>
      </c>
      <c r="M105" s="42">
        <f>_xll.SRS1Splines.Functions25.OneWay_Spline($D$56:$D$60,M$56:M$60,$D105)</f>
        <v>0.48281907881840802</v>
      </c>
      <c r="N105" s="42">
        <f>_xll.SRS1Splines.Functions25.OneWay_Spline(($D$62:$D$65),N$62:N$65,$D105)</f>
        <v>1.7041617546775101</v>
      </c>
      <c r="P105" s="42">
        <f t="shared" si="23"/>
        <v>4</v>
      </c>
      <c r="Q105" s="42">
        <f>_xll.SRS1Splines.Functions25.OneWay_Spline($D$56:$D$60,Q$56:Q$60,P105)</f>
        <v>7.5351958184160003E-2</v>
      </c>
      <c r="R105" s="42">
        <f>_xll.SRS1Splines.Functions25.OneWay_Spline($D$56:$D$60,R$56:R$60,$D105)</f>
        <v>0.55093271207411099</v>
      </c>
      <c r="S105" s="42">
        <f>_xll.SRS1Splines.Functions25.OneWay_Spline($D$56:$D$60,S$56:S$60,$D105)</f>
        <v>0.27553984958125199</v>
      </c>
      <c r="T105" s="42">
        <f>_xll.SRS1Splines.Functions25.OneWay_Spline($D$56:$D$60,T$56:T$60,$D105)</f>
        <v>0.38571758130150402</v>
      </c>
      <c r="U105" s="42">
        <f>_xll.SRS1Splines.Functions25.OneWay_Spline($D$56:$D$60,U$56:U$60,$D105)</f>
        <v>1.0567043954881901</v>
      </c>
      <c r="V105" s="42">
        <f>_xll.SRS1Splines.Functions25.OneWay_Spline($D$56:$D$60,V$56:V$60,$D105)</f>
        <v>14.7955452943301</v>
      </c>
      <c r="W105" s="42">
        <f>_xll.SRS1Splines.Functions25.OneWay_Spline($D$56:$D$60,W$56:W$60,$D105)</f>
        <v>4.59264629197739</v>
      </c>
      <c r="X105" s="42">
        <f>_xll.SRS1Splines.Functions25.OneWay_Spline($D$56:$D$60,X$56:X$60,$D105)</f>
        <v>0.35642652895132598</v>
      </c>
      <c r="Y105" s="42">
        <f>_xll.SRS1Splines.Functions25.OneWay_Spline($D$56:$D$60,Y$56:Y$60,$D105)</f>
        <v>0.473173548054933</v>
      </c>
      <c r="Z105" s="42">
        <f>_xll.SRS1Splines.Functions25.OneWay_Spline($D$62:$D$65,Z$62:Z$65,$D105)</f>
        <v>0.62183243027093205</v>
      </c>
      <c r="AB105" s="42">
        <f t="shared" si="24"/>
        <v>4</v>
      </c>
      <c r="AC105" s="42">
        <f>_xll.SRS1Splines.Functions25.OneWay_Spline($D$56:$D$60,AC$56:AC$60,AB105)</f>
        <v>0.148816990835136</v>
      </c>
      <c r="AD105" s="42">
        <f>_xll.SRS1Splines.Functions25.OneWay_Spline($D$56:$D$60,AD$56:AD$60,$D105)</f>
        <v>0.83445831763551204</v>
      </c>
      <c r="AE105" s="42">
        <f>_xll.SRS1Splines.Functions25.OneWay_Spline($D$56:$D$60,AE$56:AE$60,$D105)</f>
        <v>0.62112219431062998</v>
      </c>
      <c r="AF105" s="42">
        <f>_xll.SRS1Splines.Functions25.OneWay_Spline($D$56:$D$60,AF$56:AF$60,$D105)</f>
        <v>1.3172547234841401</v>
      </c>
      <c r="AG105" s="42">
        <f>_xll.SRS1Splines.Functions25.OneWay_Spline($D$56:$D$60,AG$56:AG$60,$D105)</f>
        <v>1.57863996880911</v>
      </c>
      <c r="AH105" s="42">
        <f>_xll.SRS1Splines.Functions25.OneWay_Spline($D$56:$D$60,AH$56:AH$60,$D105)</f>
        <v>51.243602803082801</v>
      </c>
      <c r="AI105" s="42">
        <f>_xll.SRS1Splines.Functions25.OneWay_Spline($D$56:$D$60,AI$56:AI$60,$D105)</f>
        <v>5.1089166392993404</v>
      </c>
      <c r="AJ105" s="42">
        <f>_xll.SRS1Splines.Functions25.OneWay_Spline($D$56:$D$60,AJ$56:AJ$60,$D105)</f>
        <v>0.44950424634448399</v>
      </c>
      <c r="AK105" s="42">
        <f>_xll.SRS1Splines.Functions25.OneWay_Spline($D$56:$D$60,AK$56:AK$60,$D105)</f>
        <v>0.50004876067269</v>
      </c>
      <c r="AL105" s="42">
        <f>_xll.SRS1Splines.Functions25.OneWay_Spline($D$62:$D$65,AL$62:AL$65,$D105)</f>
        <v>2.9153573016668601</v>
      </c>
    </row>
    <row r="106" spans="4:38">
      <c r="D106" s="42">
        <f t="shared" si="22"/>
        <v>4.25</v>
      </c>
      <c r="E106" s="42">
        <f>_xll.SRS1Splines.Functions25.OneWay_Spline($D$56:$D$60,$E$56:$E$60,D106)</f>
        <v>9.5371266174570604E-2</v>
      </c>
      <c r="F106" s="42">
        <f>_xll.SRS1Splines.Functions25.OneWay_Spline($D$56:$D$60,F$56:F$60,$D106)</f>
        <v>0.68254291368966202</v>
      </c>
      <c r="G106" s="42">
        <f>_xll.SRS1Splines.Functions25.OneWay_Spline($D$56:$D$60,G$56:G$60,$D106)</f>
        <v>0.42540211661515598</v>
      </c>
      <c r="H106" s="42">
        <f>_xll.SRS1Splines.Functions25.OneWay_Spline($D$56:$D$60,H$56:H$60,$D106)</f>
        <v>0.71699731477886697</v>
      </c>
      <c r="I106" s="42">
        <f>_xll.SRS1Splines.Functions25.OneWay_Spline($D$56:$D$60,I$56:I$60,$D106)</f>
        <v>1.22735422099546</v>
      </c>
      <c r="J106" s="42">
        <f>_xll.SRS1Splines.Functions25.OneWay_Spline($D$56:$D$60,J$56:J$60,$D106)</f>
        <v>34.452382025705198</v>
      </c>
      <c r="K106" s="42">
        <f>_xll.SRS1Splines.Functions25.OneWay_Spline($D$56:$D$60,K$56:K$60,$D106)</f>
        <v>4.86193406061206</v>
      </c>
      <c r="L106" s="42">
        <f>_xll.SRS1Splines.Functions25.OneWay_Spline($D$56:$D$60,L$56:L$60,$D106)</f>
        <v>0.382542526752289</v>
      </c>
      <c r="M106" s="42">
        <f>_xll.SRS1Splines.Functions25.OneWay_Spline($D$56:$D$60,M$56:M$60,$D106)</f>
        <v>0.46862956765819702</v>
      </c>
      <c r="N106" s="42">
        <f>_xll.SRS1Splines.Functions25.OneWay_Spline(($D$62:$D$65),N$62:N$65,$D106)</f>
        <v>1.71211609095189</v>
      </c>
      <c r="P106" s="42">
        <f t="shared" si="23"/>
        <v>4.25</v>
      </c>
      <c r="Q106" s="42">
        <f>_xll.SRS1Splines.Functions25.OneWay_Spline($D$56:$D$60,Q$56:Q$60,P106)</f>
        <v>6.6333325303208707E-2</v>
      </c>
      <c r="R106" s="42">
        <f>_xll.SRS1Splines.Functions25.OneWay_Spline($D$56:$D$60,R$56:R$60,$D106)</f>
        <v>0.54673270348999303</v>
      </c>
      <c r="S106" s="42">
        <f>_xll.SRS1Splines.Functions25.OneWay_Spline($D$56:$D$60,S$56:S$60,$D106)</f>
        <v>0.257610607846185</v>
      </c>
      <c r="T106" s="42">
        <f>_xll.SRS1Splines.Functions25.OneWay_Spline($D$56:$D$60,T$56:T$60,$D106)</f>
        <v>0.35937373840178499</v>
      </c>
      <c r="U106" s="42">
        <f>_xll.SRS1Splines.Functions25.OneWay_Spline($D$56:$D$60,U$56:U$60,$D106)</f>
        <v>0.98841818983213403</v>
      </c>
      <c r="V106" s="42">
        <f>_xll.SRS1Splines.Functions25.OneWay_Spline($D$56:$D$60,V$56:V$60,$D106)</f>
        <v>15.195512320367399</v>
      </c>
      <c r="W106" s="42">
        <f>_xll.SRS1Splines.Functions25.OneWay_Spline($D$56:$D$60,W$56:W$60,$D106)</f>
        <v>4.5032715304167601</v>
      </c>
      <c r="X106" s="42">
        <f>_xll.SRS1Splines.Functions25.OneWay_Spline($D$56:$D$60,X$56:X$60,$D106)</f>
        <v>0.337247415652004</v>
      </c>
      <c r="Y106" s="42">
        <f>_xll.SRS1Splines.Functions25.OneWay_Spline($D$56:$D$60,Y$56:Y$60,$D106)</f>
        <v>0.46132045714745601</v>
      </c>
      <c r="Z106" s="42">
        <f>_xll.SRS1Splines.Functions25.OneWay_Spline($D$62:$D$65,Z$62:Z$65,$D106)</f>
        <v>0.57508340658941004</v>
      </c>
      <c r="AB106" s="42">
        <f t="shared" si="24"/>
        <v>4.25</v>
      </c>
      <c r="AC106" s="42">
        <f>_xll.SRS1Splines.Functions25.OneWay_Spline($D$56:$D$60,AC$56:AC$60,AB106)</f>
        <v>0.124409207045932</v>
      </c>
      <c r="AD106" s="42">
        <f>_xll.SRS1Splines.Functions25.OneWay_Spline($D$56:$D$60,AD$56:AD$60,$D106)</f>
        <v>0.82905474576166305</v>
      </c>
      <c r="AE106" s="42">
        <f>_xll.SRS1Splines.Functions25.OneWay_Spline($D$56:$D$60,AE$56:AE$60,$D106)</f>
        <v>0.60700860092354403</v>
      </c>
      <c r="AF106" s="42">
        <f>_xll.SRS1Splines.Functions25.OneWay_Spline($D$56:$D$60,AF$56:AF$60,$D106)</f>
        <v>1.1233963559059199</v>
      </c>
      <c r="AG106" s="42">
        <f>_xll.SRS1Splines.Functions25.OneWay_Spline($D$56:$D$60,AG$56:AG$60,$D106)</f>
        <v>1.4086408641795301</v>
      </c>
      <c r="AH106" s="42">
        <f>_xll.SRS1Splines.Functions25.OneWay_Spline($D$56:$D$60,AH$56:AH$60,$D106)</f>
        <v>51.929236922331803</v>
      </c>
      <c r="AI106" s="42">
        <f>_xll.SRS1Splines.Functions25.OneWay_Spline($D$56:$D$60,AI$56:AI$60,$D106)</f>
        <v>5.0745182969457501</v>
      </c>
      <c r="AJ106" s="42">
        <f>_xll.SRS1Splines.Functions25.OneWay_Spline($D$56:$D$60,AJ$56:AJ$60,$D106)</f>
        <v>0.427837637852574</v>
      </c>
      <c r="AK106" s="42">
        <f>_xll.SRS1Splines.Functions25.OneWay_Spline($D$56:$D$60,AK$56:AK$60,$D106)</f>
        <v>0.48372691665888801</v>
      </c>
      <c r="AL106" s="42">
        <f>_xll.SRS1Splines.Functions25.OneWay_Spline($D$62:$D$65,AL$62:AL$65,$D106)</f>
        <v>2.95424653360962</v>
      </c>
    </row>
    <row r="107" spans="4:38">
      <c r="D107" s="42">
        <f t="shared" si="22"/>
        <v>4.5</v>
      </c>
      <c r="E107" s="42">
        <f>_xll.SRS1Splines.Functions25.OneWay_Spline($D$56:$D$60,$E$56:$E$60,D107)</f>
        <v>8.0681332084423504E-2</v>
      </c>
      <c r="F107" s="42">
        <f>_xll.SRS1Splines.Functions25.OneWay_Spline($D$56:$D$60,F$56:F$60,$D107)</f>
        <v>0.67828165189762402</v>
      </c>
      <c r="G107" s="42">
        <f>_xll.SRS1Splines.Functions25.OneWay_Spline($D$56:$D$60,G$56:G$60,$D107)</f>
        <v>0.411360014713607</v>
      </c>
      <c r="H107" s="42">
        <f>_xll.SRS1Splines.Functions25.OneWay_Spline($D$56:$D$60,H$56:H$60,$D107)</f>
        <v>0.61995339671740002</v>
      </c>
      <c r="I107" s="42">
        <f>_xll.SRS1Splines.Functions25.OneWay_Spline($D$56:$D$60,I$56:I$60,$D107)</f>
        <v>1.1091531494499001</v>
      </c>
      <c r="J107" s="42">
        <f>_xll.SRS1Splines.Functions25.OneWay_Spline($D$56:$D$60,J$56:J$60,$D107)</f>
        <v>34.8470061002797</v>
      </c>
      <c r="K107" s="42">
        <f>_xll.SRS1Splines.Functions25.OneWay_Spline($D$56:$D$60,K$56:K$60,$D107)</f>
        <v>4.7899533365488898</v>
      </c>
      <c r="L107" s="42">
        <f>_xll.SRS1Splines.Functions25.OneWay_Spline($D$56:$D$60,L$56:L$60,$D107)</f>
        <v>0.36331070691876299</v>
      </c>
      <c r="M107" s="42">
        <f>_xll.SRS1Splines.Functions25.OneWay_Spline($D$56:$D$60,M$56:M$60,$D107)</f>
        <v>0.45534899315593502</v>
      </c>
      <c r="N107" s="42">
        <f>_xll.SRS1Splines.Functions25.OneWay_Spline(($D$62:$D$65),N$62:N$65,$D107)</f>
        <v>1.7190098490563499</v>
      </c>
      <c r="P107" s="42">
        <f t="shared" si="23"/>
        <v>4.5</v>
      </c>
      <c r="Q107" s="42">
        <f>_xll.SRS1Splines.Functions25.OneWay_Spline($D$56:$D$60,Q$56:Q$60,P107)</f>
        <v>5.8310444989916999E-2</v>
      </c>
      <c r="R107" s="42">
        <f>_xll.SRS1Splines.Functions25.OneWay_Spline($D$56:$D$60,R$56:R$60,$D107)</f>
        <v>0.54219669421914596</v>
      </c>
      <c r="S107" s="42">
        <f>_xll.SRS1Splines.Functions25.OneWay_Spline($D$56:$D$60,S$56:S$60,$D107)</f>
        <v>0.242071931675793</v>
      </c>
      <c r="T107" s="42">
        <f>_xll.SRS1Splines.Functions25.OneWay_Spline($D$56:$D$60,T$56:T$60,$D107)</f>
        <v>0.33654240788869599</v>
      </c>
      <c r="U107" s="42">
        <f>_xll.SRS1Splines.Functions25.OneWay_Spline($D$56:$D$60,U$56:U$60,$D107)</f>
        <v>0.923536325530524</v>
      </c>
      <c r="V107" s="42">
        <f>_xll.SRS1Splines.Functions25.OneWay_Spline($D$56:$D$60,V$56:V$60,$D107)</f>
        <v>15.594954742320001</v>
      </c>
      <c r="W107" s="42">
        <f>_xll.SRS1Splines.Functions25.OneWay_Spline($D$56:$D$60,W$56:W$60,$D107)</f>
        <v>4.4196218425504004</v>
      </c>
      <c r="X107" s="42">
        <f>_xll.SRS1Splines.Functions25.OneWay_Spline($D$56:$D$60,X$56:X$60,$D107)</f>
        <v>0.31929375693604301</v>
      </c>
      <c r="Y107" s="42">
        <f>_xll.SRS1Splines.Functions25.OneWay_Spline($D$56:$D$60,Y$56:Y$60,$D107)</f>
        <v>0.44998954053076401</v>
      </c>
      <c r="Z107" s="42">
        <f>_xll.SRS1Splines.Functions25.OneWay_Spline($D$62:$D$65,Z$62:Z$65,$D107)</f>
        <v>0.53201127241092905</v>
      </c>
      <c r="AB107" s="42">
        <f t="shared" si="24"/>
        <v>4.5</v>
      </c>
      <c r="AC107" s="42">
        <f>_xll.SRS1Splines.Functions25.OneWay_Spline($D$56:$D$60,AC$56:AC$60,AB107)</f>
        <v>0.10305221917893</v>
      </c>
      <c r="AD107" s="42">
        <f>_xll.SRS1Splines.Functions25.OneWay_Spline($D$56:$D$60,AD$56:AD$60,$D107)</f>
        <v>0.82283382688168405</v>
      </c>
      <c r="AE107" s="42">
        <f>_xll.SRS1Splines.Functions25.OneWay_Spline($D$56:$D$60,AE$56:AE$60,$D107)</f>
        <v>0.594381327873444</v>
      </c>
      <c r="AF107" s="42">
        <f>_xll.SRS1Splines.Functions25.OneWay_Spline($D$56:$D$60,AF$56:AF$60,$D107)</f>
        <v>0.94195596205157806</v>
      </c>
      <c r="AG107" s="42">
        <f>_xll.SRS1Splines.Functions25.OneWay_Spline($D$56:$D$60,AG$56:AG$60,$D107)</f>
        <v>1.24953138191056</v>
      </c>
      <c r="AH107" s="42">
        <f>_xll.SRS1Splines.Functions25.OneWay_Spline($D$56:$D$60,AH$56:AH$60,$D107)</f>
        <v>52.523453159014203</v>
      </c>
      <c r="AI107" s="42">
        <f>_xll.SRS1Splines.Functions25.OneWay_Spline($D$56:$D$60,AI$56:AI$60,$D107)</f>
        <v>5.0447064002392903</v>
      </c>
      <c r="AJ107" s="42">
        <f>_xll.SRS1Splines.Functions25.OneWay_Spline($D$56:$D$60,AJ$56:AJ$60,$D107)</f>
        <v>0.40732765690148298</v>
      </c>
      <c r="AK107" s="42">
        <f>_xll.SRS1Splines.Functions25.OneWay_Spline($D$56:$D$60,AK$56:AK$60,$D107)</f>
        <v>0.46845060001963701</v>
      </c>
      <c r="AL107" s="42">
        <f>_xll.SRS1Splines.Functions25.OneWay_Spline($D$62:$D$65,AL$62:AL$65,$D107)</f>
        <v>2.9879505346266799</v>
      </c>
    </row>
    <row r="108" spans="4:38">
      <c r="D108" s="42">
        <f t="shared" si="22"/>
        <v>4.75</v>
      </c>
      <c r="E108" s="42">
        <f>_xll.SRS1Splines.Functions25.OneWay_Spline($D$56:$D$60,$E$56:$E$60,D108)</f>
        <v>6.7978326140826495E-2</v>
      </c>
      <c r="F108" s="42">
        <f>_xll.SRS1Splines.Functions25.OneWay_Spline($D$56:$D$60,F$56:F$60,$D108)</f>
        <v>0.67327389168946405</v>
      </c>
      <c r="G108" s="42">
        <f>_xll.SRS1Splines.Functions25.OneWay_Spline($D$56:$D$60,G$56:G$60,$D108)</f>
        <v>0.399478236181527</v>
      </c>
      <c r="H108" s="42">
        <f>_xll.SRS1Splines.Functions25.OneWay_Spline($D$56:$D$60,H$56:H$60,$D108)</f>
        <v>0.53279124282188595</v>
      </c>
      <c r="I108" s="42">
        <f>_xll.SRS1Splines.Functions25.OneWay_Spline($D$56:$D$60,I$56:I$60,$D108)</f>
        <v>1.00057074669112</v>
      </c>
      <c r="J108" s="42">
        <f>_xll.SRS1Splines.Functions25.OneWay_Spline($D$56:$D$60,J$56:J$60,$D108)</f>
        <v>35.1809187787659</v>
      </c>
      <c r="K108" s="42">
        <f>_xll.SRS1Splines.Functions25.OneWay_Spline($D$56:$D$60,K$56:K$60,$D108)</f>
        <v>4.7245411956702004</v>
      </c>
      <c r="L108" s="42">
        <f>_xll.SRS1Splines.Functions25.OneWay_Spline($D$56:$D$60,L$56:L$60,$D108)</f>
        <v>0.34568863416517398</v>
      </c>
      <c r="M108" s="42">
        <f>_xll.SRS1Splines.Functions25.OneWay_Spline($D$56:$D$60,M$56:M$60,$D108)</f>
        <v>0.44328033419760599</v>
      </c>
      <c r="N108" s="42">
        <f>_xll.SRS1Splines.Functions25.OneWay_Spline(($D$62:$D$65),N$62:N$65,$D108)</f>
        <v>1.72484302899089</v>
      </c>
      <c r="P108" s="42">
        <f t="shared" si="23"/>
        <v>4.75</v>
      </c>
      <c r="Q108" s="42">
        <f>_xll.SRS1Splines.Functions25.OneWay_Spline($D$56:$D$60,Q$56:Q$60,P108)</f>
        <v>5.1246691528769199E-2</v>
      </c>
      <c r="R108" s="42">
        <f>_xll.SRS1Splines.Functions25.OneWay_Spline($D$56:$D$60,R$56:R$60,$D108)</f>
        <v>0.53732468426156899</v>
      </c>
      <c r="S108" s="42">
        <f>_xll.SRS1Splines.Functions25.OneWay_Spline($D$56:$D$60,S$56:S$60,$D108)</f>
        <v>0.228923821070077</v>
      </c>
      <c r="T108" s="42">
        <f>_xll.SRS1Splines.Functions25.OneWay_Spline($D$56:$D$60,T$56:T$60,$D108)</f>
        <v>0.31722358976223602</v>
      </c>
      <c r="U108" s="42">
        <f>_xll.SRS1Splines.Functions25.OneWay_Spline($D$56:$D$60,U$56:U$60,$D108)</f>
        <v>0.86293013007743802</v>
      </c>
      <c r="V108" s="42">
        <f>_xll.SRS1Splines.Functions25.OneWay_Spline($D$56:$D$60,V$56:V$60,$D108)</f>
        <v>15.989052110656999</v>
      </c>
      <c r="W108" s="42">
        <f>_xll.SRS1Splines.Functions25.OneWay_Spline($D$56:$D$60,W$56:W$60,$D108)</f>
        <v>4.3436055862764196</v>
      </c>
      <c r="X108" s="42">
        <f>_xll.SRS1Splines.Functions25.OneWay_Spline($D$56:$D$60,X$56:X$60,$D108)</f>
        <v>0.302974611644446</v>
      </c>
      <c r="Y108" s="42">
        <f>_xll.SRS1Splines.Functions25.OneWay_Spline($D$56:$D$60,Y$56:Y$60,$D108)</f>
        <v>0.43939874606504198</v>
      </c>
      <c r="Z108" s="42">
        <f>_xll.SRS1Splines.Functions25.OneWay_Spline($D$62:$D$65,Z$62:Z$65,$D108)</f>
        <v>0.49340393262899801</v>
      </c>
      <c r="AB108" s="42">
        <f t="shared" si="24"/>
        <v>4.75</v>
      </c>
      <c r="AC108" s="42">
        <f>_xll.SRS1Splines.Functions25.OneWay_Spline($D$56:$D$60,AC$56:AC$60,AB108)</f>
        <v>8.4709960752883701E-2</v>
      </c>
      <c r="AD108" s="42">
        <f>_xll.SRS1Splines.Functions25.OneWay_Spline($D$56:$D$60,AD$56:AD$60,$D108)</f>
        <v>0.815523111993535</v>
      </c>
      <c r="AE108" s="42">
        <f>_xll.SRS1Splines.Functions25.OneWay_Spline($D$56:$D$60,AE$56:AE$60,$D108)</f>
        <v>0.58317030765970701</v>
      </c>
      <c r="AF108" s="42">
        <f>_xll.SRS1Splines.Functions25.OneWay_Spline($D$56:$D$60,AF$56:AF$60,$D108)</f>
        <v>0.77707286649572904</v>
      </c>
      <c r="AG108" s="42">
        <f>_xll.SRS1Splines.Functions25.OneWay_Spline($D$56:$D$60,AG$56:AG$60,$D108)</f>
        <v>1.1049413961224099</v>
      </c>
      <c r="AH108" s="42">
        <f>_xll.SRS1Splines.Functions25.OneWay_Spline($D$56:$D$60,AH$56:AH$60,$D108)</f>
        <v>53.026251513130099</v>
      </c>
      <c r="AI108" s="42">
        <f>_xll.SRS1Splines.Functions25.OneWay_Spline($D$56:$D$60,AI$56:AI$60,$D108)</f>
        <v>5.0194809491799903</v>
      </c>
      <c r="AJ108" s="42">
        <f>_xll.SRS1Splines.Functions25.OneWay_Spline($D$56:$D$60,AJ$56:AJ$60,$D108)</f>
        <v>0.38840265668590102</v>
      </c>
      <c r="AK108" s="42">
        <f>_xll.SRS1Splines.Functions25.OneWay_Spline($D$56:$D$60,AK$56:AK$60,$D108)</f>
        <v>0.45456831987978502</v>
      </c>
      <c r="AL108" s="42">
        <f>_xll.SRS1Splines.Functions25.OneWay_Spline($D$62:$D$65,AL$62:AL$65,$D108)</f>
        <v>3.01646930471804</v>
      </c>
    </row>
    <row r="109" spans="4:38">
      <c r="D109" s="42">
        <f t="shared" si="22"/>
        <v>5</v>
      </c>
      <c r="E109" s="42">
        <f>_xll.SRS1Splines.Functions25.OneWay_Spline($D$56:$D$60,$E$56:$E$60,D109)</f>
        <v>5.72259022453993E-2</v>
      </c>
      <c r="F109" s="42">
        <f>_xll.SRS1Splines.Functions25.OneWay_Spline($D$56:$D$60,F$56:F$60,$D109)</f>
        <v>0.66733300846114896</v>
      </c>
      <c r="G109" s="42">
        <f>_xll.SRS1Splines.Functions25.OneWay_Spline($D$56:$D$60,G$56:G$60,$D109)</f>
        <v>0.38975678101891598</v>
      </c>
      <c r="H109" s="42">
        <f>_xll.SRS1Splines.Functions25.OneWay_Spline($D$56:$D$60,H$56:H$60,$D109)</f>
        <v>0.45735080361472402</v>
      </c>
      <c r="I109" s="42">
        <f>_xll.SRS1Splines.Functions25.OneWay_Spline($D$56:$D$60,I$56:I$60,$D109)</f>
        <v>0.90414247881962495</v>
      </c>
      <c r="J109" s="42">
        <f>_xll.SRS1Splines.Functions25.OneWay_Spline($D$56:$D$60,J$56:J$60,$D109)</f>
        <v>35.4541200611637</v>
      </c>
      <c r="K109" s="42">
        <f>_xll.SRS1Splines.Functions25.OneWay_Spline($D$56:$D$60,K$56:K$60,$D109)</f>
        <v>4.66733978377209</v>
      </c>
      <c r="L109" s="42">
        <f>_xll.SRS1Splines.Functions25.OneWay_Spline($D$56:$D$60,L$56:L$60,$D109)</f>
        <v>0.33009501450936801</v>
      </c>
      <c r="M109" s="42">
        <f>_xll.SRS1Splines.Functions25.OneWay_Spline($D$56:$D$60,M$56:M$60,$D109)</f>
        <v>0.43272656966919198</v>
      </c>
      <c r="N109" s="42">
        <f>_xll.SRS1Splines.Functions25.OneWay_Spline(($D$62:$D$65),N$62:N$65,$D109)</f>
        <v>1.7296156307555199</v>
      </c>
      <c r="P109" s="42">
        <f t="shared" si="23"/>
        <v>5</v>
      </c>
      <c r="Q109" s="42">
        <f>_xll.SRS1Splines.Functions25.OneWay_Spline($D$56:$D$60,Q$56:Q$60,P109)</f>
        <v>4.5105439204249302E-2</v>
      </c>
      <c r="R109" s="42">
        <f>_xll.SRS1Splines.Functions25.OneWay_Spline($D$56:$D$60,R$56:R$60,$D109)</f>
        <v>0.532116673617263</v>
      </c>
      <c r="S109" s="42">
        <f>_xll.SRS1Splines.Functions25.OneWay_Spline($D$56:$D$60,S$56:S$60,$D109)</f>
        <v>0.21816627602903599</v>
      </c>
      <c r="T109" s="42">
        <f>_xll.SRS1Splines.Functions25.OneWay_Spline($D$56:$D$60,T$56:T$60,$D109)</f>
        <v>0.30141728402240497</v>
      </c>
      <c r="U109" s="42">
        <f>_xll.SRS1Splines.Functions25.OneWay_Spline($D$56:$D$60,U$56:U$60,$D109)</f>
        <v>0.80747093096695399</v>
      </c>
      <c r="V109" s="42">
        <f>_xll.SRS1Splines.Functions25.OneWay_Spline($D$56:$D$60,V$56:V$60,$D109)</f>
        <v>16.3729839758476</v>
      </c>
      <c r="W109" s="42">
        <f>_xll.SRS1Splines.Functions25.OneWay_Spline($D$56:$D$60,W$56:W$60,$D109)</f>
        <v>4.2771311194928803</v>
      </c>
      <c r="X109" s="42">
        <f>_xll.SRS1Splines.Functions25.OneWay_Spline($D$56:$D$60,X$56:X$60,$D109)</f>
        <v>0.288699038618217</v>
      </c>
      <c r="Y109" s="42">
        <f>_xll.SRS1Splines.Functions25.OneWay_Spline($D$56:$D$60,Y$56:Y$60,$D109)</f>
        <v>0.429766021610476</v>
      </c>
      <c r="Z109" s="42">
        <f>_xll.SRS1Splines.Functions25.OneWay_Spline($D$62:$D$65,Z$62:Z$65,$D109)</f>
        <v>0.46004929213712598</v>
      </c>
      <c r="AB109" s="42">
        <f t="shared" si="24"/>
        <v>5</v>
      </c>
      <c r="AC109" s="42">
        <f>_xll.SRS1Splines.Functions25.OneWay_Spline($D$56:$D$60,AC$56:AC$60,AB109)</f>
        <v>6.9346365286549E-2</v>
      </c>
      <c r="AD109" s="42">
        <f>_xll.SRS1Splines.Functions25.OneWay_Spline($D$56:$D$60,AD$56:AD$60,$D109)</f>
        <v>0.80685015209517097</v>
      </c>
      <c r="AE109" s="42">
        <f>_xll.SRS1Splines.Functions25.OneWay_Spline($D$56:$D$60,AE$56:AE$60,$D109)</f>
        <v>0.57330547278171295</v>
      </c>
      <c r="AF109" s="42">
        <f>_xll.SRS1Splines.Functions25.OneWay_Spline($D$56:$D$60,AF$56:AF$60,$D109)</f>
        <v>0.63288639381299905</v>
      </c>
      <c r="AG109" s="42">
        <f>_xll.SRS1Splines.Functions25.OneWay_Spline($D$56:$D$60,AG$56:AG$60,$D109)</f>
        <v>0.97850078093528403</v>
      </c>
      <c r="AH109" s="42">
        <f>_xll.SRS1Splines.Functions25.OneWay_Spline($D$56:$D$60,AH$56:AH$60,$D109)</f>
        <v>53.437631984679498</v>
      </c>
      <c r="AI109" s="42">
        <f>_xll.SRS1Splines.Functions25.OneWay_Spline($D$56:$D$60,AI$56:AI$60,$D109)</f>
        <v>4.9988419437678298</v>
      </c>
      <c r="AJ109" s="42">
        <f>_xll.SRS1Splines.Functions25.OneWay_Spline($D$56:$D$60,AJ$56:AJ$60,$D109)</f>
        <v>0.37149099040051797</v>
      </c>
      <c r="AK109" s="42">
        <f>_xll.SRS1Splines.Functions25.OneWay_Spline($D$56:$D$60,AK$56:AK$60,$D109)</f>
        <v>0.442428585364182</v>
      </c>
      <c r="AL109" s="42">
        <f>_xll.SRS1Splines.Functions25.OneWay_Spline($D$62:$D$65,AL$62:AL$65,$D109)</f>
        <v>3.0398028438836899</v>
      </c>
    </row>
    <row r="110" spans="4:38">
      <c r="D110" s="42">
        <f t="shared" si="22"/>
        <v>5.25</v>
      </c>
      <c r="E110" s="42">
        <f>_xll.SRS1Splines.Functions25.OneWay_Spline($D$56:$D$60,$E$56:$E$60,D110)</f>
        <v>4.8387714299761499E-2</v>
      </c>
      <c r="F110" s="42">
        <f>_xll.SRS1Splines.Functions25.OneWay_Spline($D$56:$D$60,F$56:F$60,$D110)</f>
        <v>0.66027237760864899</v>
      </c>
      <c r="G110" s="42">
        <f>_xll.SRS1Splines.Functions25.OneWay_Spline($D$56:$D$60,G$56:G$60,$D110)</f>
        <v>0.38219564922577398</v>
      </c>
      <c r="H110" s="42">
        <f>_xll.SRS1Splines.Functions25.OneWay_Spline($D$56:$D$60,H$56:H$60,$D110)</f>
        <v>0.39547202961831301</v>
      </c>
      <c r="I110" s="42">
        <f>_xll.SRS1Splines.Functions25.OneWay_Spline($D$56:$D$60,I$56:I$60,$D110)</f>
        <v>0.82240381193593903</v>
      </c>
      <c r="J110" s="42">
        <f>_xll.SRS1Splines.Functions25.OneWay_Spline($D$56:$D$60,J$56:J$60,$D110)</f>
        <v>35.666609947472999</v>
      </c>
      <c r="K110" s="42">
        <f>_xll.SRS1Splines.Functions25.OneWay_Spline($D$56:$D$60,K$56:K$60,$D110)</f>
        <v>4.6199912466506996</v>
      </c>
      <c r="L110" s="42">
        <f>_xll.SRS1Splines.Functions25.OneWay_Spline($D$56:$D$60,L$56:L$60,$D110)</f>
        <v>0.31694855396919203</v>
      </c>
      <c r="M110" s="42">
        <f>_xll.SRS1Splines.Functions25.OneWay_Spline($D$56:$D$60,M$56:M$60,$D110)</f>
        <v>0.42399067845667798</v>
      </c>
      <c r="N110" s="42">
        <f>_xll.SRS1Splines.Functions25.OneWay_Spline(($D$62:$D$65),N$62:N$65,$D110)</f>
        <v>1.7333276543502201</v>
      </c>
      <c r="P110" s="42">
        <f t="shared" si="23"/>
        <v>5.25</v>
      </c>
      <c r="Q110" s="42">
        <f>_xll.SRS1Splines.Functions25.OneWay_Spline($D$56:$D$60,Q$56:Q$60,P110)</f>
        <v>3.98500623008416E-2</v>
      </c>
      <c r="R110" s="42">
        <f>_xll.SRS1Splines.Functions25.OneWay_Spline($D$56:$D$60,R$56:R$60,$D110)</f>
        <v>0.52657266228622701</v>
      </c>
      <c r="S110" s="42">
        <f>_xll.SRS1Splines.Functions25.OneWay_Spline($D$56:$D$60,S$56:S$60,$D110)</f>
        <v>0.20979929655267199</v>
      </c>
      <c r="T110" s="42">
        <f>_xll.SRS1Splines.Functions25.OneWay_Spline($D$56:$D$60,T$56:T$60,$D110)</f>
        <v>0.28912349066920301</v>
      </c>
      <c r="U110" s="42">
        <f>_xll.SRS1Splines.Functions25.OneWay_Spline($D$56:$D$60,U$56:U$60,$D110)</f>
        <v>0.75803005569315196</v>
      </c>
      <c r="V110" s="42">
        <f>_xll.SRS1Splines.Functions25.OneWay_Spline($D$56:$D$60,V$56:V$60,$D110)</f>
        <v>16.7419298883609</v>
      </c>
      <c r="W110" s="42">
        <f>_xll.SRS1Splines.Functions25.OneWay_Spline($D$56:$D$60,W$56:W$60,$D110)</f>
        <v>4.2221068000979001</v>
      </c>
      <c r="X110" s="42">
        <f>_xll.SRS1Splines.Functions25.OneWay_Spline($D$56:$D$60,X$56:X$60,$D110)</f>
        <v>0.276876096698361</v>
      </c>
      <c r="Y110" s="42">
        <f>_xll.SRS1Splines.Functions25.OneWay_Spline($D$56:$D$60,Y$56:Y$60,$D110)</f>
        <v>0.421309315027249</v>
      </c>
      <c r="Z110" s="42">
        <f>_xll.SRS1Splines.Functions25.OneWay_Spline($D$62:$D$65,Z$62:Z$65,$D110)</f>
        <v>0.432735255828821</v>
      </c>
      <c r="AB110" s="42">
        <f t="shared" si="24"/>
        <v>5.25</v>
      </c>
      <c r="AC110" s="42">
        <f>_xll.SRS1Splines.Functions25.OneWay_Spline($D$56:$D$60,AC$56:AC$60,AB110)</f>
        <v>5.6925366298681203E-2</v>
      </c>
      <c r="AD110" s="42">
        <f>_xll.SRS1Splines.Functions25.OneWay_Spline($D$56:$D$60,AD$56:AD$60,$D110)</f>
        <v>0.79654249818455003</v>
      </c>
      <c r="AE110" s="42">
        <f>_xll.SRS1Splines.Functions25.OneWay_Spline($D$56:$D$60,AE$56:AE$60,$D110)</f>
        <v>0.56471675573883595</v>
      </c>
      <c r="AF110" s="42">
        <f>_xll.SRS1Splines.Functions25.OneWay_Spline($D$56:$D$60,AF$56:AF$60,$D110)</f>
        <v>0.51353586857801303</v>
      </c>
      <c r="AG110" s="42">
        <f>_xll.SRS1Splines.Functions25.OneWay_Spline($D$56:$D$60,AG$56:AG$60,$D110)</f>
        <v>0.87383941046938496</v>
      </c>
      <c r="AH110" s="42">
        <f>_xll.SRS1Splines.Functions25.OneWay_Spline($D$56:$D$60,AH$56:AH$60,$D110)</f>
        <v>53.757594573662402</v>
      </c>
      <c r="AI110" s="42">
        <f>_xll.SRS1Splines.Functions25.OneWay_Spline($D$56:$D$60,AI$56:AI$60,$D110)</f>
        <v>4.9827893840028201</v>
      </c>
      <c r="AJ110" s="42">
        <f>_xll.SRS1Splines.Functions25.OneWay_Spline($D$56:$D$60,AJ$56:AJ$60,$D110)</f>
        <v>0.357021011240023</v>
      </c>
      <c r="AK110" s="42">
        <f>_xll.SRS1Splines.Functions25.OneWay_Spline($D$56:$D$60,AK$56:AK$60,$D110)</f>
        <v>0.43237990559767803</v>
      </c>
      <c r="AL110" s="42">
        <f>_xll.SRS1Splines.Functions25.OneWay_Spline($D$62:$D$65,AL$62:AL$65,$D110)</f>
        <v>3.0579511521236502</v>
      </c>
    </row>
    <row r="111" spans="4:38">
      <c r="D111" s="42">
        <f t="shared" si="22"/>
        <v>5.5</v>
      </c>
      <c r="E111" s="42">
        <f>_xll.SRS1Splines.Functions25.OneWay_Spline($D$56:$D$60,$E$56:$E$60,D111)</f>
        <v>4.1427416205532697E-2</v>
      </c>
      <c r="F111" s="42">
        <f>_xll.SRS1Splines.Functions25.OneWay_Spline($D$56:$D$60,F$56:F$60,$D111)</f>
        <v>0.65190537452793296</v>
      </c>
      <c r="G111" s="42">
        <f>_xll.SRS1Splines.Functions25.OneWay_Spline($D$56:$D$60,G$56:G$60,$D111)</f>
        <v>0.37679484080210102</v>
      </c>
      <c r="H111" s="42">
        <f>_xll.SRS1Splines.Functions25.OneWay_Spline($D$56:$D$60,H$56:H$60,$D111)</f>
        <v>0.34899487135504897</v>
      </c>
      <c r="I111" s="42">
        <f>_xll.SRS1Splines.Functions25.OneWay_Spline($D$56:$D$60,I$56:I$60,$D111)</f>
        <v>0.75789021214057395</v>
      </c>
      <c r="J111" s="42">
        <f>_xll.SRS1Splines.Functions25.OneWay_Spline($D$56:$D$60,J$56:J$60,$D111)</f>
        <v>35.818388437693997</v>
      </c>
      <c r="K111" s="42">
        <f>_xll.SRS1Splines.Functions25.OneWay_Spline($D$56:$D$60,K$56:K$60,$D111)</f>
        <v>4.5841377301021202</v>
      </c>
      <c r="L111" s="42">
        <f>_xll.SRS1Splines.Functions25.OneWay_Spline($D$56:$D$60,L$56:L$60,$D111)</f>
        <v>0.30666795856249202</v>
      </c>
      <c r="M111" s="42">
        <f>_xll.SRS1Splines.Functions25.OneWay_Spline($D$56:$D$60,M$56:M$60,$D111)</f>
        <v>0.417375639446046</v>
      </c>
      <c r="N111" s="42">
        <f>_xll.SRS1Splines.Functions25.OneWay_Spline(($D$62:$D$65),N$62:N$65,$D111)</f>
        <v>1.73597909977502</v>
      </c>
      <c r="P111" s="42">
        <f t="shared" si="23"/>
        <v>5.5</v>
      </c>
      <c r="Q111" s="42">
        <f>_xll.SRS1Splines.Functions25.OneWay_Spline($D$56:$D$60,Q$56:Q$60,P111)</f>
        <v>3.5443935103030198E-2</v>
      </c>
      <c r="R111" s="42">
        <f>_xll.SRS1Splines.Functions25.OneWay_Spline($D$56:$D$60,R$56:R$60,$D111)</f>
        <v>0.52069265026846201</v>
      </c>
      <c r="S111" s="42">
        <f>_xll.SRS1Splines.Functions25.OneWay_Spline($D$56:$D$60,S$56:S$60,$D111)</f>
        <v>0.203822882640983</v>
      </c>
      <c r="T111" s="42">
        <f>_xll.SRS1Splines.Functions25.OneWay_Spline($D$56:$D$60,T$56:T$60,$D111)</f>
        <v>0.28034220970263002</v>
      </c>
      <c r="U111" s="42">
        <f>_xll.SRS1Splines.Functions25.OneWay_Spline($D$56:$D$60,U$56:U$60,$D111)</f>
        <v>0.71547883175010996</v>
      </c>
      <c r="V111" s="42">
        <f>_xll.SRS1Splines.Functions25.OneWay_Spline($D$56:$D$60,V$56:V$60,$D111)</f>
        <v>17.091069398666299</v>
      </c>
      <c r="W111" s="42">
        <f>_xll.SRS1Splines.Functions25.OneWay_Spline($D$56:$D$60,W$56:W$60,$D111)</f>
        <v>4.1804409859895699</v>
      </c>
      <c r="X111" s="42">
        <f>_xll.SRS1Splines.Functions25.OneWay_Spline($D$56:$D$60,X$56:X$60,$D111)</f>
        <v>0.26791484472588001</v>
      </c>
      <c r="Y111" s="42">
        <f>_xll.SRS1Splines.Functions25.OneWay_Spline($D$56:$D$60,Y$56:Y$60,$D111)</f>
        <v>0.414246574175547</v>
      </c>
      <c r="Z111" s="42">
        <f>_xll.SRS1Splines.Functions25.OneWay_Spline($D$62:$D$65,Z$62:Z$65,$D111)</f>
        <v>0.41224972859759201</v>
      </c>
      <c r="AB111" s="42">
        <f t="shared" si="24"/>
        <v>5.5</v>
      </c>
      <c r="AC111" s="42">
        <f>_xll.SRS1Splines.Functions25.OneWay_Spline($D$56:$D$60,AC$56:AC$60,AB111)</f>
        <v>4.7410897308035098E-2</v>
      </c>
      <c r="AD111" s="42">
        <f>_xll.SRS1Splines.Functions25.OneWay_Spline($D$56:$D$60,AD$56:AD$60,$D111)</f>
        <v>0.78432770125962903</v>
      </c>
      <c r="AE111" s="42">
        <f>_xll.SRS1Splines.Functions25.OneWay_Spline($D$56:$D$60,AE$56:AE$60,$D111)</f>
        <v>0.557334089030456</v>
      </c>
      <c r="AF111" s="42">
        <f>_xll.SRS1Splines.Functions25.OneWay_Spline($D$56:$D$60,AF$56:AF$60,$D111)</f>
        <v>0.42316061536539201</v>
      </c>
      <c r="AG111" s="42">
        <f>_xll.SRS1Splines.Functions25.OneWay_Spline($D$56:$D$60,AG$56:AG$60,$D111)</f>
        <v>0.79458715884491704</v>
      </c>
      <c r="AH111" s="42">
        <f>_xll.SRS1Splines.Functions25.OneWay_Spline($D$56:$D$60,AH$56:AH$60,$D111)</f>
        <v>53.986139280078703</v>
      </c>
      <c r="AI111" s="42">
        <f>_xll.SRS1Splines.Functions25.OneWay_Spline($D$56:$D$60,AI$56:AI$60,$D111)</f>
        <v>4.9713232698849597</v>
      </c>
      <c r="AJ111" s="42">
        <f>_xll.SRS1Splines.Functions25.OneWay_Spline($D$56:$D$60,AJ$56:AJ$60,$D111)</f>
        <v>0.34542107239910502</v>
      </c>
      <c r="AK111" s="42">
        <f>_xll.SRS1Splines.Functions25.OneWay_Spline($D$56:$D$60,AK$56:AK$60,$D111)</f>
        <v>0.424770789705123</v>
      </c>
      <c r="AL111" s="42">
        <f>_xll.SRS1Splines.Functions25.OneWay_Spline($D$62:$D$65,AL$62:AL$65,$D111)</f>
        <v>3.0709142294378999</v>
      </c>
    </row>
    <row r="112" spans="4:38">
      <c r="D112" s="42">
        <f t="shared" si="22"/>
        <v>5.75</v>
      </c>
      <c r="E112" s="42">
        <f>_xll.SRS1Splines.Functions25.OneWay_Spline($D$56:$D$60,$E$56:$E$60,D112)</f>
        <v>3.6308661864332903E-2</v>
      </c>
      <c r="F112" s="42">
        <f>_xll.SRS1Splines.Functions25.OneWay_Spline($D$56:$D$60,F$56:F$60,$D112)</f>
        <v>0.64204537461497002</v>
      </c>
      <c r="G112" s="42">
        <f>_xll.SRS1Splines.Functions25.OneWay_Spline($D$56:$D$60,G$56:G$60,$D112)</f>
        <v>0.37355435574789703</v>
      </c>
      <c r="H112" s="42">
        <f>_xll.SRS1Splines.Functions25.OneWay_Spline($D$56:$D$60,H$56:H$60,$D112)</f>
        <v>0.319759279347331</v>
      </c>
      <c r="I112" s="42">
        <f>_xll.SRS1Splines.Functions25.OneWay_Spline($D$56:$D$60,I$56:I$60,$D112)</f>
        <v>0.71313714553404295</v>
      </c>
      <c r="J112" s="42">
        <f>_xll.SRS1Splines.Functions25.OneWay_Spline($D$56:$D$60,J$56:J$60,$D112)</f>
        <v>35.909455531826602</v>
      </c>
      <c r="K112" s="42">
        <f>_xll.SRS1Splines.Functions25.OneWay_Spline($D$56:$D$60,K$56:K$60,$D112)</f>
        <v>4.5614213799224901</v>
      </c>
      <c r="L112" s="42">
        <f>_xll.SRS1Splines.Functions25.OneWay_Spline($D$56:$D$60,L$56:L$60,$D112)</f>
        <v>0.29967193430711597</v>
      </c>
      <c r="M112" s="42">
        <f>_xll.SRS1Splines.Functions25.OneWay_Spline($D$56:$D$60,M$56:M$60,$D112)</f>
        <v>0.41318443152327899</v>
      </c>
      <c r="N112" s="42">
        <f>_xll.SRS1Splines.Functions25.OneWay_Spline(($D$62:$D$65),N$62:N$65,$D112)</f>
        <v>1.7375699670298901</v>
      </c>
      <c r="P112" s="42">
        <f t="shared" si="23"/>
        <v>5.75</v>
      </c>
      <c r="Q112" s="42">
        <f>_xll.SRS1Splines.Functions25.OneWay_Spline($D$56:$D$60,Q$56:Q$60,P112)</f>
        <v>3.1850431895299298E-2</v>
      </c>
      <c r="R112" s="42">
        <f>_xll.SRS1Splines.Functions25.OneWay_Spline($D$56:$D$60,R$56:R$60,$D112)</f>
        <v>0.514476637563968</v>
      </c>
      <c r="S112" s="42">
        <f>_xll.SRS1Splines.Functions25.OneWay_Spline($D$56:$D$60,S$56:S$60,$D112)</f>
        <v>0.200237034293969</v>
      </c>
      <c r="T112" s="42">
        <f>_xll.SRS1Splines.Functions25.OneWay_Spline($D$56:$D$60,T$56:T$60,$D112)</f>
        <v>0.275073441122687</v>
      </c>
      <c r="U112" s="42">
        <f>_xll.SRS1Splines.Functions25.OneWay_Spline($D$56:$D$60,U$56:U$60,$D112)</f>
        <v>0.68068858663190901</v>
      </c>
      <c r="V112" s="42">
        <f>_xll.SRS1Splines.Functions25.OneWay_Spline($D$56:$D$60,V$56:V$60,$D112)</f>
        <v>17.4155820572329</v>
      </c>
      <c r="W112" s="42">
        <f>_xll.SRS1Splines.Functions25.OneWay_Spline($D$56:$D$60,W$56:W$60,$D112)</f>
        <v>4.1540420350659604</v>
      </c>
      <c r="X112" s="42">
        <f>_xll.SRS1Splines.Functions25.OneWay_Spline($D$56:$D$60,X$56:X$60,$D112)</f>
        <v>0.26222434154177898</v>
      </c>
      <c r="Y112" s="42">
        <f>_xll.SRS1Splines.Functions25.OneWay_Spline($D$56:$D$60,Y$56:Y$60,$D112)</f>
        <v>0.40879574691555698</v>
      </c>
      <c r="Z112" s="42">
        <f>_xll.SRS1Splines.Functions25.OneWay_Spline($D$62:$D$65,Z$62:Z$65,$D112)</f>
        <v>0.39938061533694802</v>
      </c>
      <c r="AB112" s="42">
        <f t="shared" si="24"/>
        <v>5.75</v>
      </c>
      <c r="AC112" s="42">
        <f>_xll.SRS1Splines.Functions25.OneWay_Spline($D$56:$D$60,AC$56:AC$60,AB112)</f>
        <v>4.0766891833366403E-2</v>
      </c>
      <c r="AD112" s="42">
        <f>_xll.SRS1Splines.Functions25.OneWay_Spline($D$56:$D$60,AD$56:AD$60,$D112)</f>
        <v>0.76993331231836604</v>
      </c>
      <c r="AE112" s="42">
        <f>_xll.SRS1Splines.Functions25.OneWay_Spline($D$56:$D$60,AE$56:AE$60,$D112)</f>
        <v>0.55108740515594901</v>
      </c>
      <c r="AF112" s="42">
        <f>_xll.SRS1Splines.Functions25.OneWay_Spline($D$56:$D$60,AF$56:AF$60,$D112)</f>
        <v>0.365899958749762</v>
      </c>
      <c r="AG112" s="42">
        <f>_xll.SRS1Splines.Functions25.OneWay_Spline($D$56:$D$60,AG$56:AG$60,$D112)</f>
        <v>0.74437390018208704</v>
      </c>
      <c r="AH112" s="42">
        <f>_xll.SRS1Splines.Functions25.OneWay_Spline($D$56:$D$60,AH$56:AH$60,$D112)</f>
        <v>54.123266103928501</v>
      </c>
      <c r="AI112" s="42">
        <f>_xll.SRS1Splines.Functions25.OneWay_Spline($D$56:$D$60,AI$56:AI$60,$D112)</f>
        <v>4.9644436014142403</v>
      </c>
      <c r="AJ112" s="42">
        <f>_xll.SRS1Splines.Functions25.OneWay_Spline($D$56:$D$60,AJ$56:AJ$60,$D112)</f>
        <v>0.33711952707245402</v>
      </c>
      <c r="AK112" s="42">
        <f>_xll.SRS1Splines.Functions25.OneWay_Spline($D$56:$D$60,AK$56:AK$60,$D112)</f>
        <v>0.41994974681136599</v>
      </c>
      <c r="AL112" s="42">
        <f>_xll.SRS1Splines.Functions25.OneWay_Spline($D$62:$D$65,AL$62:AL$65,$D112)</f>
        <v>3.0786920758264502</v>
      </c>
    </row>
    <row r="113" spans="1:38">
      <c r="D113" s="42">
        <f t="shared" si="22"/>
        <v>6</v>
      </c>
      <c r="E113" s="42">
        <f>_xll.SRS1Splines.Functions25.OneWay_Spline($D$56:$D$60,$E$56:$E$60,D113)</f>
        <v>3.2995105177781502E-2</v>
      </c>
      <c r="F113" s="42">
        <f>_xll.SRS1Splines.Functions25.OneWay_Spline($D$56:$D$60,F$56:F$60,$D113)</f>
        <v>0.63050575326573</v>
      </c>
      <c r="G113" s="42">
        <f>_xll.SRS1Splines.Functions25.OneWay_Spline($D$56:$D$60,G$56:G$60,$D113)</f>
        <v>0.37247419406316301</v>
      </c>
      <c r="H113" s="42">
        <f>_xll.SRS1Splines.Functions25.OneWay_Spline($D$56:$D$60,H$56:H$60,$D113)</f>
        <v>0.30960520411755998</v>
      </c>
      <c r="I113" s="42">
        <f>_xll.SRS1Splines.Functions25.OneWay_Spline($D$56:$D$60,I$56:I$60,$D113)</f>
        <v>0.69068007821686295</v>
      </c>
      <c r="J113" s="42">
        <f>_xll.SRS1Splines.Functions25.OneWay_Spline($D$56:$D$60,J$56:J$60,$D113)</f>
        <v>35.939811229870799</v>
      </c>
      <c r="K113" s="42">
        <f>_xll.SRS1Splines.Functions25.OneWay_Spline($D$56:$D$60,K$56:K$60,$D113)</f>
        <v>4.5534843419079296</v>
      </c>
      <c r="L113" s="42">
        <f>_xll.SRS1Splines.Functions25.OneWay_Spline($D$56:$D$60,L$56:L$60,$D113)</f>
        <v>0.296379187220911</v>
      </c>
      <c r="M113" s="42">
        <f>_xll.SRS1Splines.Functions25.OneWay_Spline($D$56:$D$60,M$56:M$60,$D113)</f>
        <v>0.41172003357435999</v>
      </c>
      <c r="N113" s="42">
        <f>_xll.SRS1Splines.Functions25.OneWay_Spline(($D$62:$D$65),N$62:N$65,$D113)</f>
        <v>1.73810025611485</v>
      </c>
      <c r="P113" s="42">
        <f t="shared" si="23"/>
        <v>6</v>
      </c>
      <c r="Q113" s="42">
        <f>_xll.SRS1Splines.Functions25.OneWay_Spline($D$56:$D$60,Q$56:Q$60,P113)</f>
        <v>2.9032926962133099E-2</v>
      </c>
      <c r="R113" s="42">
        <f>_xll.SRS1Splines.Functions25.OneWay_Spline($D$56:$D$60,R$56:R$60,$D113)</f>
        <v>0.50792462417274398</v>
      </c>
      <c r="S113" s="42">
        <f>_xll.SRS1Splines.Functions25.OneWay_Spline($D$56:$D$60,S$56:S$60,$D113)</f>
        <v>0.199041751511632</v>
      </c>
      <c r="T113" s="42">
        <f>_xll.SRS1Splines.Functions25.OneWay_Spline($D$56:$D$60,T$56:T$60,$D113)</f>
        <v>0.27331718492937201</v>
      </c>
      <c r="U113" s="42">
        <f>_xll.SRS1Splines.Functions25.OneWay_Spline($D$56:$D$60,U$56:U$60,$D113)</f>
        <v>0.65453064783262604</v>
      </c>
      <c r="V113" s="42">
        <f>_xll.SRS1Splines.Functions25.OneWay_Spline($D$56:$D$60,V$56:V$60,$D113)</f>
        <v>17.710647414529902</v>
      </c>
      <c r="W113" s="42">
        <f>_xll.SRS1Splines.Functions25.OneWay_Spline($D$56:$D$60,W$56:W$60,$D113)</f>
        <v>4.1448183052251899</v>
      </c>
      <c r="X113" s="42">
        <f>_xll.SRS1Splines.Functions25.OneWay_Spline($D$56:$D$60,X$56:X$60,$D113)</f>
        <v>0.26021364598706198</v>
      </c>
      <c r="Y113" s="42">
        <f>_xll.SRS1Splines.Functions25.OneWay_Spline($D$56:$D$60,Y$56:Y$60,$D113)</f>
        <v>0.40517478110746102</v>
      </c>
      <c r="Z113" s="42">
        <f>_xll.SRS1Splines.Functions25.OneWay_Spline($D$62:$D$65,Z$62:Z$65,$D113)</f>
        <v>0.39491582094039901</v>
      </c>
      <c r="AB113" s="42">
        <f t="shared" si="24"/>
        <v>6</v>
      </c>
      <c r="AC113" s="42">
        <f>_xll.SRS1Splines.Functions25.OneWay_Spline($D$56:$D$60,AC$56:AC$60,AB113)</f>
        <v>3.6957283393429997E-2</v>
      </c>
      <c r="AD113" s="42">
        <f>_xll.SRS1Splines.Functions25.OneWay_Spline($D$56:$D$60,AD$56:AD$60,$D113)</f>
        <v>0.75308688235871601</v>
      </c>
      <c r="AE113" s="42">
        <f>_xll.SRS1Splines.Functions25.OneWay_Spline($D$56:$D$60,AE$56:AE$60,$D113)</f>
        <v>0.54590663661469396</v>
      </c>
      <c r="AF113" s="42">
        <f>_xll.SRS1Splines.Functions25.OneWay_Spline($D$56:$D$60,AF$56:AF$60,$D113)</f>
        <v>0.34589322330574801</v>
      </c>
      <c r="AG113" s="42">
        <f>_xll.SRS1Splines.Functions25.OneWay_Spline($D$56:$D$60,AG$56:AG$60,$D113)</f>
        <v>0.72682950860109896</v>
      </c>
      <c r="AH113" s="42">
        <f>_xll.SRS1Splines.Functions25.OneWay_Spline($D$56:$D$60,AH$56:AH$60,$D113)</f>
        <v>54.168975045211702</v>
      </c>
      <c r="AI113" s="42">
        <f>_xll.SRS1Splines.Functions25.OneWay_Spline($D$56:$D$60,AI$56:AI$60,$D113)</f>
        <v>4.9621503785906604</v>
      </c>
      <c r="AJ113" s="42">
        <f>_xll.SRS1Splines.Functions25.OneWay_Spline($D$56:$D$60,AJ$56:AJ$60,$D113)</f>
        <v>0.33254472845475902</v>
      </c>
      <c r="AK113" s="42">
        <f>_xll.SRS1Splines.Functions25.OneWay_Spline($D$56:$D$60,AK$56:AK$60,$D113)</f>
        <v>0.41826528604125901</v>
      </c>
      <c r="AL113" s="42">
        <f>_xll.SRS1Splines.Functions25.OneWay_Spline($D$62:$D$65,AL$62:AL$65,$D113)</f>
        <v>3.0812846912893002</v>
      </c>
    </row>
    <row r="114" spans="1:38">
      <c r="D114" s="42">
        <f t="shared" si="22"/>
        <v>6.25</v>
      </c>
      <c r="E114" s="42">
        <f>_xll.SRS1Splines.Functions25.OneWay_Spline($D$56:$D$60,$E$56:$E$60,D114)</f>
        <v>3.0647752990719999E-2</v>
      </c>
      <c r="F114" s="42">
        <f>_xll.SRS1Splines.Functions25.OneWay_Spline($D$56:$D$60,F$56:F$60,$D114)</f>
        <v>0.61755108355211097</v>
      </c>
      <c r="G114" s="42">
        <f>_xll.SRS1Splines.Functions25.OneWay_Spline($D$56:$D$60,G$56:G$60,$D114)</f>
        <v>0.37265317368665701</v>
      </c>
      <c r="H114" s="42">
        <f>_xll.SRS1Splines.Functions25.OneWay_Spline($D$56:$D$60,H$56:H$60,$D114)</f>
        <v>0.310358161259011</v>
      </c>
      <c r="I114" s="42">
        <f>_xll.SRS1Splines.Functions25.OneWay_Spline($D$56:$D$60,I$56:I$60,$D114)</f>
        <v>0.68054316317074703</v>
      </c>
      <c r="J114" s="42">
        <f>_xll.SRS1Splines.Functions25.OneWay_Spline($D$56:$D$60,J$56:J$60,$D114)</f>
        <v>35.9366406902382</v>
      </c>
      <c r="K114" s="42">
        <f>_xll.SRS1Splines.Functions25.OneWay_Spline($D$56:$D$60,K$56:K$60,$D114)</f>
        <v>4.5555991983814002</v>
      </c>
      <c r="L114" s="42">
        <f>_xll.SRS1Splines.Functions25.OneWay_Spline($D$56:$D$60,L$56:L$60,$D114)</f>
        <v>0.295118320511562</v>
      </c>
      <c r="M114" s="42">
        <f>_xll.SRS1Splines.Functions25.OneWay_Spline($D$56:$D$60,M$56:M$60,$D114)</f>
        <v>0.41173055676035702</v>
      </c>
      <c r="N114" s="42">
        <f>_xll.SRS1Splines.Functions25.OneWay_Spline(($D$62:$D$65),N$62:N$65,$D114)</f>
        <v>1.73627101083072</v>
      </c>
      <c r="P114" s="42">
        <f t="shared" si="23"/>
        <v>6.25</v>
      </c>
      <c r="Q114" s="42">
        <f>_xll.SRS1Splines.Functions25.OneWay_Spline($D$56:$D$60,Q$56:Q$60,P114)</f>
        <v>2.6667516168401802E-2</v>
      </c>
      <c r="R114" s="42">
        <f>_xll.SRS1Splines.Functions25.OneWay_Spline($D$56:$D$60,R$56:R$60,$D114)</f>
        <v>0.50063929458200895</v>
      </c>
      <c r="S114" s="42">
        <f>_xll.SRS1Splines.Functions25.OneWay_Spline($D$56:$D$60,S$56:S$60,$D114)</f>
        <v>0.19954568471825099</v>
      </c>
      <c r="T114" s="42">
        <f>_xll.SRS1Splines.Functions25.OneWay_Spline($D$56:$D$60,T$56:T$60,$D114)</f>
        <v>0.27353913614498299</v>
      </c>
      <c r="U114" s="42">
        <f>_xll.SRS1Splines.Functions25.OneWay_Spline($D$56:$D$60,U$56:U$60,$D114)</f>
        <v>0.63365278416401105</v>
      </c>
      <c r="V114" s="42">
        <f>_xll.SRS1Splines.Functions25.OneWay_Spline($D$56:$D$60,V$56:V$60,$D114)</f>
        <v>17.988316594384301</v>
      </c>
      <c r="W114" s="42">
        <f>_xll.SRS1Splines.Functions25.OneWay_Spline($D$56:$D$60,W$56:W$60,$D114)</f>
        <v>4.1469967710773403</v>
      </c>
      <c r="X114" s="42">
        <f>_xll.SRS1Splines.Functions25.OneWay_Spline($D$56:$D$60,X$56:X$60,$D114)</f>
        <v>0.26018028340631899</v>
      </c>
      <c r="Y114" s="42">
        <f>_xll.SRS1Splines.Functions25.OneWay_Spline($D$56:$D$60,Y$56:Y$60,$D114)</f>
        <v>0.40262368861814901</v>
      </c>
      <c r="Z114" s="42">
        <f>_xll.SRS1Splines.Functions25.OneWay_Spline($D$62:$D$65,Z$62:Z$65,$D114)</f>
        <v>0.39715046320397601</v>
      </c>
      <c r="AB114" s="42">
        <f t="shared" si="24"/>
        <v>6.25</v>
      </c>
      <c r="AC114" s="42">
        <f>_xll.SRS1Splines.Functions25.OneWay_Spline($D$56:$D$60,AC$56:AC$60,AB114)</f>
        <v>3.4627989813038197E-2</v>
      </c>
      <c r="AD114" s="42">
        <f>_xll.SRS1Splines.Functions25.OneWay_Spline($D$56:$D$60,AD$56:AD$60,$D114)</f>
        <v>0.73446287252221398</v>
      </c>
      <c r="AE114" s="42">
        <f>_xll.SRS1Splines.Functions25.OneWay_Spline($D$56:$D$60,AE$56:AE$60,$D114)</f>
        <v>0.54138144386615294</v>
      </c>
      <c r="AF114" s="42">
        <f>_xll.SRS1Splines.Functions25.OneWay_Spline($D$56:$D$60,AF$56:AF$60,$D114)</f>
        <v>0.34717718637303802</v>
      </c>
      <c r="AG114" s="42">
        <f>_xll.SRS1Splines.Functions25.OneWay_Spline($D$56:$D$60,AG$56:AG$60,$D114)</f>
        <v>0.72684899355517596</v>
      </c>
      <c r="AH114" s="42">
        <f>_xll.SRS1Splines.Functions25.OneWay_Spline($D$56:$D$60,AH$56:AH$60,$D114)</f>
        <v>54.1462787456095</v>
      </c>
      <c r="AI114" s="42">
        <f>_xll.SRS1Splines.Functions25.OneWay_Spline($D$56:$D$60,AI$56:AI$60,$D114)</f>
        <v>4.96420162568546</v>
      </c>
      <c r="AJ114" s="42">
        <f>_xll.SRS1Splines.Functions25.OneWay_Spline($D$56:$D$60,AJ$56:AJ$60,$D114)</f>
        <v>0.33005635761680402</v>
      </c>
      <c r="AK114" s="42">
        <f>_xll.SRS1Splines.Functions25.OneWay_Spline($D$56:$D$60,AK$56:AK$60,$D114)</f>
        <v>0.41836862571935901</v>
      </c>
      <c r="AL114" s="42">
        <f>_xll.SRS1Splines.Functions25.OneWay_Spline($D$62:$D$65,AL$62:AL$65,$D114)</f>
        <v>3.0753915584574698</v>
      </c>
    </row>
    <row r="115" spans="1:38">
      <c r="D115" s="42">
        <f t="shared" si="22"/>
        <v>6.5</v>
      </c>
      <c r="E115" s="42">
        <f>_xll.SRS1Splines.Functions25.OneWay_Spline($D$56:$D$60,$E$56:$E$60,D115)</f>
        <v>2.8451842880243099E-2</v>
      </c>
      <c r="F115" s="42">
        <f>_xll.SRS1Splines.Functions25.OneWay_Spline($D$56:$D$60,F$56:F$60,$D115)</f>
        <v>0.60358880138140902</v>
      </c>
      <c r="G115" s="42">
        <f>_xll.SRS1Splines.Functions25.OneWay_Spline($D$56:$D$60,G$56:G$60,$D115)</f>
        <v>0.37319011255714002</v>
      </c>
      <c r="H115" s="42">
        <f>_xll.SRS1Splines.Functions25.OneWay_Spline($D$56:$D$60,H$56:H$60,$D115)</f>
        <v>0.31261703268336299</v>
      </c>
      <c r="I115" s="42">
        <f>_xll.SRS1Splines.Functions25.OneWay_Spline($D$56:$D$60,I$56:I$60,$D115)</f>
        <v>0.67106024264373598</v>
      </c>
      <c r="J115" s="42">
        <f>_xll.SRS1Splines.Functions25.OneWay_Spline($D$56:$D$60,J$56:J$60,$D115)</f>
        <v>35.927129071340197</v>
      </c>
      <c r="K115" s="42">
        <f>_xll.SRS1Splines.Functions25.OneWay_Spline($D$56:$D$60,K$56:K$60,$D115)</f>
        <v>4.5619437678018198</v>
      </c>
      <c r="L115" s="42">
        <f>_xll.SRS1Splines.Functions25.OneWay_Spline($D$56:$D$60,L$56:L$60,$D115)</f>
        <v>0.293938800041526</v>
      </c>
      <c r="M115" s="42">
        <f>_xll.SRS1Splines.Functions25.OneWay_Spline($D$56:$D$60,M$56:M$60,$D115)</f>
        <v>0.41176212631834602</v>
      </c>
      <c r="N115" s="42">
        <f>_xll.SRS1Splines.Functions25.OneWay_Spline(($D$62:$D$65),N$62:N$65,$D115)</f>
        <v>1.7309070693063799</v>
      </c>
      <c r="P115" s="42">
        <f t="shared" si="23"/>
        <v>6.5</v>
      </c>
      <c r="Q115" s="42">
        <f>_xll.SRS1Splines.Functions25.OneWay_Spline($D$56:$D$60,Q$56:Q$60,P115)</f>
        <v>2.4454712522653299E-2</v>
      </c>
      <c r="R115" s="42">
        <f>_xll.SRS1Splines.Functions25.OneWay_Spline($D$56:$D$60,R$56:R$60,$D115)</f>
        <v>0.49225961780069399</v>
      </c>
      <c r="S115" s="42">
        <f>_xll.SRS1Splines.Functions25.OneWay_Spline($D$56:$D$60,S$56:S$60,$D115)</f>
        <v>0.20105748433810799</v>
      </c>
      <c r="T115" s="42">
        <f>_xll.SRS1Splines.Functions25.OneWay_Spline($D$56:$D$60,T$56:T$60,$D115)</f>
        <v>0.27420498979181701</v>
      </c>
      <c r="U115" s="42">
        <f>_xll.SRS1Splines.Functions25.OneWay_Spline($D$56:$D$60,U$56:U$60,$D115)</f>
        <v>0.614121879441758</v>
      </c>
      <c r="V115" s="42">
        <f>_xll.SRS1Splines.Functions25.OneWay_Spline($D$56:$D$60,V$56:V$60,$D115)</f>
        <v>18.263854353643602</v>
      </c>
      <c r="W115" s="42">
        <f>_xll.SRS1Splines.Functions25.OneWay_Spline($D$56:$D$60,W$56:W$60,$D115)</f>
        <v>4.1535321686337898</v>
      </c>
      <c r="X115" s="42">
        <f>_xll.SRS1Splines.Functions25.OneWay_Spline($D$56:$D$60,X$56:X$60,$D115)</f>
        <v>0.26014907325014103</v>
      </c>
      <c r="Y115" s="42">
        <f>_xll.SRS1Splines.Functions25.OneWay_Spline($D$56:$D$60,Y$56:Y$60,$D115)</f>
        <v>0.40023718274105102</v>
      </c>
      <c r="Z115" s="42">
        <f>_xll.SRS1Splines.Functions25.OneWay_Spline($D$62:$D$65,Z$62:Z$65,$D115)</f>
        <v>0.40378742968436898</v>
      </c>
      <c r="AB115" s="42">
        <f t="shared" si="24"/>
        <v>6.5</v>
      </c>
      <c r="AC115" s="42">
        <f>_xll.SRS1Splines.Functions25.OneWay_Spline($D$56:$D$60,AC$56:AC$60,AB115)</f>
        <v>3.2448973237833002E-2</v>
      </c>
      <c r="AD115" s="42">
        <f>_xll.SRS1Splines.Functions25.OneWay_Spline($D$56:$D$60,AD$56:AD$60,$D115)</f>
        <v>0.714917984962124</v>
      </c>
      <c r="AE115" s="42">
        <f>_xll.SRS1Splines.Functions25.OneWay_Spline($D$56:$D$60,AE$56:AE$60,$D115)</f>
        <v>0.53714819903687305</v>
      </c>
      <c r="AF115" s="42">
        <f>_xll.SRS1Splines.Functions25.OneWay_Spline($D$56:$D$60,AF$56:AF$60,$D115)</f>
        <v>0.35102907557490798</v>
      </c>
      <c r="AG115" s="42">
        <f>_xll.SRS1Splines.Functions25.OneWay_Spline($D$56:$D$60,AG$56:AG$60,$D115)</f>
        <v>0.72690744841740595</v>
      </c>
      <c r="AH115" s="42">
        <f>_xll.SRS1Splines.Functions25.OneWay_Spline($D$56:$D$60,AH$56:AH$60,$D115)</f>
        <v>54.078189846802701</v>
      </c>
      <c r="AI115" s="42">
        <f>_xll.SRS1Splines.Functions25.OneWay_Spline($D$56:$D$60,AI$56:AI$60,$D115)</f>
        <v>4.9703553669698497</v>
      </c>
      <c r="AJ115" s="42">
        <f>_xll.SRS1Splines.Functions25.OneWay_Spline($D$56:$D$60,AJ$56:AJ$60,$D115)</f>
        <v>0.32772852683290998</v>
      </c>
      <c r="AK115" s="42">
        <f>_xll.SRS1Splines.Functions25.OneWay_Spline($D$56:$D$60,AK$56:AK$60,$D115)</f>
        <v>0.41867864475365801</v>
      </c>
      <c r="AL115" s="42">
        <f>_xll.SRS1Splines.Functions25.OneWay_Spline($D$62:$D$65,AL$62:AL$65,$D115)</f>
        <v>3.0580267089283999</v>
      </c>
    </row>
    <row r="116" spans="1:38">
      <c r="D116" s="42">
        <f t="shared" si="22"/>
        <v>6.75</v>
      </c>
      <c r="E116" s="42">
        <f>_xll.SRS1Splines.Functions25.OneWay_Spline($D$56:$D$60,$E$56:$E$60,D116)</f>
        <v>2.64073748463509E-2</v>
      </c>
      <c r="F116" s="42">
        <f>_xll.SRS1Splines.Functions25.OneWay_Spline($D$56:$D$60,F$56:F$60,$D116)</f>
        <v>0.58864657640268903</v>
      </c>
      <c r="G116" s="42">
        <f>_xll.SRS1Splines.Functions25.OneWay_Spline($D$56:$D$60,G$56:G$60,$D116)</f>
        <v>0.37408501067461197</v>
      </c>
      <c r="H116" s="42">
        <f>_xll.SRS1Splines.Functions25.OneWay_Spline($D$56:$D$60,H$56:H$60,$D116)</f>
        <v>0.31638181839061602</v>
      </c>
      <c r="I116" s="42">
        <f>_xll.SRS1Splines.Functions25.OneWay_Spline($D$56:$D$60,I$56:I$60,$D116)</f>
        <v>0.66223131663582901</v>
      </c>
      <c r="J116" s="42">
        <f>_xll.SRS1Splines.Functions25.OneWay_Spline($D$56:$D$60,J$56:J$60,$D116)</f>
        <v>35.911276373176896</v>
      </c>
      <c r="K116" s="42">
        <f>_xll.SRS1Splines.Functions25.OneWay_Spline($D$56:$D$60,K$56:K$60,$D116)</f>
        <v>4.5725180501691902</v>
      </c>
      <c r="L116" s="42">
        <f>_xll.SRS1Splines.Functions25.OneWay_Spline($D$56:$D$60,L$56:L$60,$D116)</f>
        <v>0.292840625810803</v>
      </c>
      <c r="M116" s="42">
        <f>_xll.SRS1Splines.Functions25.OneWay_Spline($D$56:$D$60,M$56:M$60,$D116)</f>
        <v>0.41181474224832898</v>
      </c>
      <c r="N116" s="42">
        <f>_xll.SRS1Splines.Functions25.OneWay_Spline(($D$62:$D$65),N$62:N$65,$D116)</f>
        <v>1.72219412303388</v>
      </c>
      <c r="P116" s="42">
        <f t="shared" si="23"/>
        <v>6.75</v>
      </c>
      <c r="Q116" s="42">
        <f>_xll.SRS1Splines.Functions25.OneWay_Spline($D$56:$D$60,Q$56:Q$60,P116)</f>
        <v>2.23945160248873E-2</v>
      </c>
      <c r="R116" s="42">
        <f>_xll.SRS1Splines.Functions25.OneWay_Spline($D$56:$D$60,R$56:R$60,$D116)</f>
        <v>0.48284002061137299</v>
      </c>
      <c r="S116" s="42">
        <f>_xll.SRS1Splines.Functions25.OneWay_Spline($D$56:$D$60,S$56:S$60,$D116)</f>
        <v>0.203577150371204</v>
      </c>
      <c r="T116" s="42">
        <f>_xll.SRS1Splines.Functions25.OneWay_Spline($D$56:$D$60,T$56:T$60,$D116)</f>
        <v>0.27531474586987398</v>
      </c>
      <c r="U116" s="42">
        <f>_xll.SRS1Splines.Functions25.OneWay_Spline($D$56:$D$60,U$56:U$60,$D116)</f>
        <v>0.595937933665868</v>
      </c>
      <c r="V116" s="42">
        <f>_xll.SRS1Splines.Functions25.OneWay_Spline($D$56:$D$60,V$56:V$60,$D116)</f>
        <v>18.5372606923078</v>
      </c>
      <c r="W116" s="42">
        <f>_xll.SRS1Splines.Functions25.OneWay_Spline($D$56:$D$60,W$56:W$60,$D116)</f>
        <v>4.1644244978945402</v>
      </c>
      <c r="X116" s="42">
        <f>_xll.SRS1Splines.Functions25.OneWay_Spline($D$56:$D$60,X$56:X$60,$D116)</f>
        <v>0.26012001551852698</v>
      </c>
      <c r="Y116" s="42">
        <f>_xll.SRS1Splines.Functions25.OneWay_Spline($D$56:$D$60,Y$56:Y$60,$D116)</f>
        <v>0.398015263476166</v>
      </c>
      <c r="Z116" s="42">
        <f>_xll.SRS1Splines.Functions25.OneWay_Spline($D$62:$D$65,Z$62:Z$65,$D116)</f>
        <v>0.41472627991606598</v>
      </c>
      <c r="AB116" s="42">
        <f t="shared" si="24"/>
        <v>6.75</v>
      </c>
      <c r="AC116" s="42">
        <f>_xll.SRS1Splines.Functions25.OneWay_Spline($D$56:$D$60,AC$56:AC$60,AB116)</f>
        <v>3.0420233667814399E-2</v>
      </c>
      <c r="AD116" s="42">
        <f>_xll.SRS1Splines.Functions25.OneWay_Spline($D$56:$D$60,AD$56:AD$60,$D116)</f>
        <v>0.69445313219400495</v>
      </c>
      <c r="AE116" s="42">
        <f>_xll.SRS1Splines.Functions25.OneWay_Spline($D$56:$D$60,AE$56:AE$60,$D116)</f>
        <v>0.53320690212685395</v>
      </c>
      <c r="AF116" s="42">
        <f>_xll.SRS1Splines.Functions25.OneWay_Spline($D$56:$D$60,AF$56:AF$60,$D116)</f>
        <v>0.35744889091135901</v>
      </c>
      <c r="AG116" s="42">
        <f>_xll.SRS1Splines.Functions25.OneWay_Spline($D$56:$D$60,AG$56:AG$60,$D116)</f>
        <v>0.72700487318779095</v>
      </c>
      <c r="AH116" s="42">
        <f>_xll.SRS1Splines.Functions25.OneWay_Spline($D$56:$D$60,AH$56:AH$60,$D116)</f>
        <v>53.964708348791397</v>
      </c>
      <c r="AI116" s="42">
        <f>_xll.SRS1Splines.Functions25.OneWay_Spline($D$56:$D$60,AI$56:AI$60,$D116)</f>
        <v>4.9806116024438296</v>
      </c>
      <c r="AJ116" s="42">
        <f>_xll.SRS1Splines.Functions25.OneWay_Spline($D$56:$D$60,AJ$56:AJ$60,$D116)</f>
        <v>0.32556123610307802</v>
      </c>
      <c r="AK116" s="42">
        <f>_xll.SRS1Splines.Functions25.OneWay_Spline($D$56:$D$60,AK$56:AK$60,$D116)</f>
        <v>0.41919534314415702</v>
      </c>
      <c r="AL116" s="42">
        <f>_xll.SRS1Splines.Functions25.OneWay_Spline($D$62:$D$65,AL$62:AL$65,$D116)</f>
        <v>3.0296619661516901</v>
      </c>
    </row>
    <row r="117" spans="1:38">
      <c r="D117" s="42">
        <f t="shared" si="22"/>
        <v>7</v>
      </c>
      <c r="E117" s="42">
        <f>_xll.SRS1Splines.Functions25.OneWay_Spline($D$56:$D$60,$E$56:$E$60,D117)</f>
        <v>2.4514348889043198E-2</v>
      </c>
      <c r="F117" s="42">
        <f>_xll.SRS1Splines.Functions25.OneWay_Spline($D$56:$D$60,F$56:F$60,$D117)</f>
        <v>0.57275207826501795</v>
      </c>
      <c r="G117" s="42">
        <f>_xll.SRS1Splines.Functions25.OneWay_Spline($D$56:$D$60,G$56:G$60,$D117)</f>
        <v>0.37533786803907299</v>
      </c>
      <c r="H117" s="42">
        <f>_xll.SRS1Splines.Functions25.OneWay_Spline($D$56:$D$60,H$56:H$60,$D117)</f>
        <v>0.32165251838077102</v>
      </c>
      <c r="I117" s="42">
        <f>_xll.SRS1Splines.Functions25.OneWay_Spline($D$56:$D$60,I$56:I$60,$D117)</f>
        <v>0.65405638514702702</v>
      </c>
      <c r="J117" s="42">
        <f>_xll.SRS1Splines.Functions25.OneWay_Spline($D$56:$D$60,J$56:J$60,$D117)</f>
        <v>35.889082595748398</v>
      </c>
      <c r="K117" s="42">
        <f>_xll.SRS1Splines.Functions25.OneWay_Spline($D$56:$D$60,K$56:K$60,$D117)</f>
        <v>4.5873220454835</v>
      </c>
      <c r="L117" s="42">
        <f>_xll.SRS1Splines.Functions25.OneWay_Spline($D$56:$D$60,L$56:L$60,$D117)</f>
        <v>0.29182379781939199</v>
      </c>
      <c r="M117" s="42">
        <f>_xll.SRS1Splines.Functions25.OneWay_Spline($D$56:$D$60,M$56:M$60,$D117)</f>
        <v>0.41188840455030401</v>
      </c>
      <c r="N117" s="42">
        <f>_xll.SRS1Splines.Functions25.OneWay_Spline(($D$62:$D$65),N$62:N$65,$D117)</f>
        <v>1.71031786350526</v>
      </c>
      <c r="P117" s="42">
        <f t="shared" si="23"/>
        <v>7</v>
      </c>
      <c r="Q117" s="42">
        <f>_xll.SRS1Splines.Functions25.OneWay_Spline($D$56:$D$60,Q$56:Q$60,P117)</f>
        <v>2.04869266751041E-2</v>
      </c>
      <c r="R117" s="42">
        <f>_xll.SRS1Splines.Functions25.OneWay_Spline($D$56:$D$60,R$56:R$60,$D117)</f>
        <v>0.47243492979662</v>
      </c>
      <c r="S117" s="42">
        <f>_xll.SRS1Splines.Functions25.OneWay_Spline($D$56:$D$60,S$56:S$60,$D117)</f>
        <v>0.20710468281753899</v>
      </c>
      <c r="T117" s="42">
        <f>_xll.SRS1Splines.Functions25.OneWay_Spline($D$56:$D$60,T$56:T$60,$D117)</f>
        <v>0.276868404379154</v>
      </c>
      <c r="U117" s="42">
        <f>_xll.SRS1Splines.Functions25.OneWay_Spline($D$56:$D$60,U$56:U$60,$D117)</f>
        <v>0.57910094683633895</v>
      </c>
      <c r="V117" s="42">
        <f>_xll.SRS1Splines.Functions25.OneWay_Spline($D$56:$D$60,V$56:V$60,$D117)</f>
        <v>18.808535610377</v>
      </c>
      <c r="W117" s="42">
        <f>_xll.SRS1Splines.Functions25.OneWay_Spline($D$56:$D$60,W$56:W$60,$D117)</f>
        <v>4.1796737588595896</v>
      </c>
      <c r="X117" s="42">
        <f>_xll.SRS1Splines.Functions25.OneWay_Spline($D$56:$D$60,X$56:X$60,$D117)</f>
        <v>0.26009311021147702</v>
      </c>
      <c r="Y117" s="42">
        <f>_xll.SRS1Splines.Functions25.OneWay_Spline($D$56:$D$60,Y$56:Y$60,$D117)</f>
        <v>0.39595793082349501</v>
      </c>
      <c r="Z117" s="42">
        <f>_xll.SRS1Splines.Functions25.OneWay_Spline($D$62:$D$65,Z$62:Z$65,$D117)</f>
        <v>0.429866573433556</v>
      </c>
      <c r="AB117" s="42">
        <f t="shared" si="24"/>
        <v>7</v>
      </c>
      <c r="AC117" s="42">
        <f>_xll.SRS1Splines.Functions25.OneWay_Spline($D$56:$D$60,AC$56:AC$60,AB117)</f>
        <v>2.85417711029823E-2</v>
      </c>
      <c r="AD117" s="42">
        <f>_xll.SRS1Splines.Functions25.OneWay_Spline($D$56:$D$60,AD$56:AD$60,$D117)</f>
        <v>0.67306922673341496</v>
      </c>
      <c r="AE117" s="42">
        <f>_xll.SRS1Splines.Functions25.OneWay_Spline($D$56:$D$60,AE$56:AE$60,$D117)</f>
        <v>0.52955755313609498</v>
      </c>
      <c r="AF117" s="42">
        <f>_xll.SRS1Splines.Functions25.OneWay_Spline($D$56:$D$60,AF$56:AF$60,$D117)</f>
        <v>0.36643663238238899</v>
      </c>
      <c r="AG117" s="42">
        <f>_xll.SRS1Splines.Functions25.OneWay_Spline($D$56:$D$60,AG$56:AG$60,$D117)</f>
        <v>0.72714126786632904</v>
      </c>
      <c r="AH117" s="42">
        <f>_xll.SRS1Splines.Functions25.OneWay_Spline($D$56:$D$60,AH$56:AH$60,$D117)</f>
        <v>53.805834251575497</v>
      </c>
      <c r="AI117" s="42">
        <f>_xll.SRS1Splines.Functions25.OneWay_Spline($D$56:$D$60,AI$56:AI$60,$D117)</f>
        <v>4.9949703321074104</v>
      </c>
      <c r="AJ117" s="42">
        <f>_xll.SRS1Splines.Functions25.OneWay_Spline($D$56:$D$60,AJ$56:AJ$60,$D117)</f>
        <v>0.32355448542730803</v>
      </c>
      <c r="AK117" s="42">
        <f>_xll.SRS1Splines.Functions25.OneWay_Spline($D$56:$D$60,AK$56:AK$60,$D117)</f>
        <v>0.41991872089085602</v>
      </c>
      <c r="AL117" s="42">
        <f>_xll.SRS1Splines.Functions25.OneWay_Spline($D$62:$D$65,AL$62:AL$65,$D117)</f>
        <v>2.9907691535769598</v>
      </c>
    </row>
    <row r="118" spans="1:38">
      <c r="D118" s="42">
        <f>D117+0.25</f>
        <v>7.25</v>
      </c>
      <c r="E118" s="42">
        <f>_xll.SRS1Splines.Functions25.OneWay_Spline($D$56:$D$60,$E$56:$E$60,D118)</f>
        <v>2.2772765008320098E-2</v>
      </c>
      <c r="F118" s="42">
        <f>_xll.SRS1Splines.Functions25.OneWay_Spline($D$56:$D$60,F$56:F$60,$D118)</f>
        <v>0.55593297661746</v>
      </c>
      <c r="G118" s="42">
        <f>_xll.SRS1Splines.Functions25.OneWay_Spline($D$56:$D$60,G$56:G$60,$D118)</f>
        <v>0.376948684650523</v>
      </c>
      <c r="H118" s="42">
        <f>_xll.SRS1Splines.Functions25.OneWay_Spline($D$56:$D$60,H$56:H$60,$D118)</f>
        <v>0.328429132653828</v>
      </c>
      <c r="I118" s="42">
        <f>_xll.SRS1Splines.Functions25.OneWay_Spline($D$56:$D$60,I$56:I$60,$D118)</f>
        <v>0.646535448177328</v>
      </c>
      <c r="J118" s="42">
        <f>_xll.SRS1Splines.Functions25.OneWay_Spline($D$56:$D$60,J$56:J$60,$D118)</f>
        <v>35.860547739054503</v>
      </c>
      <c r="K118" s="42">
        <f>_xll.SRS1Splines.Functions25.OneWay_Spline($D$56:$D$60,K$56:K$60,$D118)</f>
        <v>4.6063557537447597</v>
      </c>
      <c r="L118" s="42">
        <f>_xll.SRS1Splines.Functions25.OneWay_Spline($D$56:$D$60,L$56:L$60,$D118)</f>
        <v>0.29088831606729498</v>
      </c>
      <c r="M118" s="42">
        <f>_xll.SRS1Splines.Functions25.OneWay_Spline($D$56:$D$60,M$56:M$60,$D118)</f>
        <v>0.411983113224273</v>
      </c>
      <c r="N118" s="42">
        <f>_xll.SRS1Splines.Functions25.OneWay_Spline(($D$62:$D$65),N$62:N$65,$D118)</f>
        <v>1.6954639822125801</v>
      </c>
      <c r="P118" s="42">
        <f>P117+0.25</f>
        <v>7.25</v>
      </c>
      <c r="Q118" s="42">
        <f>_xll.SRS1Splines.Functions25.OneWay_Spline($D$56:$D$60,Q$56:Q$60,P118)</f>
        <v>1.8731944473303501E-2</v>
      </c>
      <c r="R118" s="42">
        <f>_xll.SRS1Splines.Functions25.OneWay_Spline($D$56:$D$60,R$56:R$60,$D118)</f>
        <v>0.46109877213900602</v>
      </c>
      <c r="S118" s="42">
        <f>_xll.SRS1Splines.Functions25.OneWay_Spline($D$56:$D$60,S$56:S$60,$D118)</f>
        <v>0.21164008167711201</v>
      </c>
      <c r="T118" s="42">
        <f>_xll.SRS1Splines.Functions25.OneWay_Spline($D$56:$D$60,T$56:T$60,$D118)</f>
        <v>0.27886596531965602</v>
      </c>
      <c r="U118" s="42">
        <f>_xll.SRS1Splines.Functions25.OneWay_Spline($D$56:$D$60,U$56:U$60,$D118)</f>
        <v>0.56361091895317295</v>
      </c>
      <c r="V118" s="42">
        <f>_xll.SRS1Splines.Functions25.OneWay_Spline($D$56:$D$60,V$56:V$60,$D118)</f>
        <v>19.0776791078512</v>
      </c>
      <c r="W118" s="42">
        <f>_xll.SRS1Splines.Functions25.OneWay_Spline($D$56:$D$60,W$56:W$60,$D118)</f>
        <v>4.1992799515289496</v>
      </c>
      <c r="X118" s="42">
        <f>_xll.SRS1Splines.Functions25.OneWay_Spline($D$56:$D$60,X$56:X$60,$D118)</f>
        <v>0.26006835732899097</v>
      </c>
      <c r="Y118" s="42">
        <f>_xll.SRS1Splines.Functions25.OneWay_Spline($D$56:$D$60,Y$56:Y$60,$D118)</f>
        <v>0.39406518478303798</v>
      </c>
      <c r="Z118" s="42">
        <f>_xll.SRS1Splines.Functions25.OneWay_Spline($D$62:$D$65,Z$62:Z$65,$D118)</f>
        <v>0.44910786977132999</v>
      </c>
      <c r="AB118" s="42">
        <f>AB117+0.25</f>
        <v>7.25</v>
      </c>
      <c r="AC118" s="42">
        <f>_xll.SRS1Splines.Functions25.OneWay_Spline($D$56:$D$60,AC$56:AC$60,AB118)</f>
        <v>2.68135855433368E-2</v>
      </c>
      <c r="AD118" s="42">
        <f>_xll.SRS1Splines.Functions25.OneWay_Spline($D$56:$D$60,AD$56:AD$60,$D118)</f>
        <v>0.65076718109591303</v>
      </c>
      <c r="AE118" s="42">
        <f>_xll.SRS1Splines.Functions25.OneWay_Spline($D$56:$D$60,AE$56:AE$60,$D118)</f>
        <v>0.52620015206459703</v>
      </c>
      <c r="AF118" s="42">
        <f>_xll.SRS1Splines.Functions25.OneWay_Spline($D$56:$D$60,AF$56:AF$60,$D118)</f>
        <v>0.37799229998799999</v>
      </c>
      <c r="AG118" s="42">
        <f>_xll.SRS1Splines.Functions25.OneWay_Spline($D$56:$D$60,AG$56:AG$60,$D118)</f>
        <v>0.72731663245302203</v>
      </c>
      <c r="AH118" s="42">
        <f>_xll.SRS1Splines.Functions25.OneWay_Spline($D$56:$D$60,AH$56:AH$60,$D118)</f>
        <v>53.6015675551551</v>
      </c>
      <c r="AI118" s="42">
        <f>_xll.SRS1Splines.Functions25.OneWay_Spline($D$56:$D$60,AI$56:AI$60,$D118)</f>
        <v>5.0134315559605698</v>
      </c>
      <c r="AJ118" s="42">
        <f>_xll.SRS1Splines.Functions25.OneWay_Spline($D$56:$D$60,AJ$56:AJ$60,$D118)</f>
        <v>0.32170827480559899</v>
      </c>
      <c r="AK118" s="42">
        <f>_xll.SRS1Splines.Functions25.OneWay_Spline($D$56:$D$60,AK$56:AK$60,$D118)</f>
        <v>0.42084877799375497</v>
      </c>
      <c r="AL118" s="42">
        <f>_xll.SRS1Splines.Functions25.OneWay_Spline($D$62:$D$65,AL$62:AL$65,$D118)</f>
        <v>2.94182009465383</v>
      </c>
    </row>
    <row r="119" spans="1:38">
      <c r="D119" s="42">
        <f t="shared" ref="D119:D133" si="25">D118+0.25</f>
        <v>7.5</v>
      </c>
      <c r="E119" s="42">
        <f>_xll.SRS1Splines.Functions25.OneWay_Spline($D$56:$D$60,$E$56:$E$60,D119)</f>
        <v>2.11826232041817E-2</v>
      </c>
      <c r="F119" s="42">
        <f>_xll.SRS1Splines.Functions25.OneWay_Spline($D$56:$D$60,F$56:F$60,$D119)</f>
        <v>0.53821694110908103</v>
      </c>
      <c r="G119" s="42">
        <f>_xll.SRS1Splines.Functions25.OneWay_Spline($D$56:$D$60,G$56:G$60,$D119)</f>
        <v>0.37891746050896202</v>
      </c>
      <c r="H119" s="42">
        <f>_xll.SRS1Splines.Functions25.OneWay_Spline($D$56:$D$60,H$56:H$60,$D119)</f>
        <v>0.33671166120978602</v>
      </c>
      <c r="I119" s="42">
        <f>_xll.SRS1Splines.Functions25.OneWay_Spline($D$56:$D$60,I$56:I$60,$D119)</f>
        <v>0.63966850572673395</v>
      </c>
      <c r="J119" s="42">
        <f>_xll.SRS1Splines.Functions25.OneWay_Spline($D$56:$D$60,J$56:J$60,$D119)</f>
        <v>35.825671803095403</v>
      </c>
      <c r="K119" s="42">
        <f>_xll.SRS1Splines.Functions25.OneWay_Spline($D$56:$D$60,K$56:K$60,$D119)</f>
        <v>4.6296191749529703</v>
      </c>
      <c r="L119" s="42">
        <f>_xll.SRS1Splines.Functions25.OneWay_Spline($D$56:$D$60,L$56:L$60,$D119)</f>
        <v>0.29003418055451002</v>
      </c>
      <c r="M119" s="42">
        <f>_xll.SRS1Splines.Functions25.OneWay_Spline($D$56:$D$60,M$56:M$60,$D119)</f>
        <v>0.41209886827023401</v>
      </c>
      <c r="N119" s="42">
        <f>_xll.SRS1Splines.Functions25.OneWay_Spline(($D$62:$D$65),N$62:N$65,$D119)</f>
        <v>1.6778181706479001</v>
      </c>
      <c r="P119" s="42">
        <f t="shared" ref="P119:P133" si="26">P118+0.25</f>
        <v>7.5</v>
      </c>
      <c r="Q119" s="42">
        <f>_xll.SRS1Splines.Functions25.OneWay_Spline($D$56:$D$60,Q$56:Q$60,P119)</f>
        <v>1.71295694194856E-2</v>
      </c>
      <c r="R119" s="42">
        <f>_xll.SRS1Splines.Functions25.OneWay_Spline($D$56:$D$60,R$56:R$60,$D119)</f>
        <v>0.44888597442110501</v>
      </c>
      <c r="S119" s="42">
        <f>_xll.SRS1Splines.Functions25.OneWay_Spline($D$56:$D$60,S$56:S$60,$D119)</f>
        <v>0.217183346949923</v>
      </c>
      <c r="T119" s="42">
        <f>_xll.SRS1Splines.Functions25.OneWay_Spline($D$56:$D$60,T$56:T$60,$D119)</f>
        <v>0.28130742869138098</v>
      </c>
      <c r="U119" s="42">
        <f>_xll.SRS1Splines.Functions25.OneWay_Spline($D$56:$D$60,U$56:U$60,$D119)</f>
        <v>0.549467850016369</v>
      </c>
      <c r="V119" s="42">
        <f>_xll.SRS1Splines.Functions25.OneWay_Spline($D$56:$D$60,V$56:V$60,$D119)</f>
        <v>19.344691184730198</v>
      </c>
      <c r="W119" s="42">
        <f>_xll.SRS1Splines.Functions25.OneWay_Spline($D$56:$D$60,W$56:W$60,$D119)</f>
        <v>4.2232430759025998</v>
      </c>
      <c r="X119" s="42">
        <f>_xll.SRS1Splines.Functions25.OneWay_Spline($D$56:$D$60,X$56:X$60,$D119)</f>
        <v>0.26004575687106901</v>
      </c>
      <c r="Y119" s="42">
        <f>_xll.SRS1Splines.Functions25.OneWay_Spline($D$56:$D$60,Y$56:Y$60,$D119)</f>
        <v>0.39233702535479498</v>
      </c>
      <c r="Z119" s="42">
        <f>_xll.SRS1Splines.Functions25.OneWay_Spline($D$62:$D$65,Z$62:Z$65,$D119)</f>
        <v>0.47234972846387502</v>
      </c>
      <c r="AB119" s="42">
        <f t="shared" ref="AB119:AB133" si="27">AB118+0.25</f>
        <v>7.5</v>
      </c>
      <c r="AC119" s="42">
        <f>_xll.SRS1Splines.Functions25.OneWay_Spline($D$56:$D$60,AC$56:AC$60,AB119)</f>
        <v>2.5235676988877801E-2</v>
      </c>
      <c r="AD119" s="42">
        <f>_xll.SRS1Splines.Functions25.OneWay_Spline($D$56:$D$60,AD$56:AD$60,$D119)</f>
        <v>0.62754790779705605</v>
      </c>
      <c r="AE119" s="42">
        <f>_xll.SRS1Splines.Functions25.OneWay_Spline($D$56:$D$60,AE$56:AE$60,$D119)</f>
        <v>0.52313469891235997</v>
      </c>
      <c r="AF119" s="42">
        <f>_xll.SRS1Splines.Functions25.OneWay_Spline($D$56:$D$60,AF$56:AF$60,$D119)</f>
        <v>0.392115893728191</v>
      </c>
      <c r="AG119" s="42">
        <f>_xll.SRS1Splines.Functions25.OneWay_Spline($D$56:$D$60,AG$56:AG$60,$D119)</f>
        <v>0.72753096694786801</v>
      </c>
      <c r="AH119" s="42">
        <f>_xll.SRS1Splines.Functions25.OneWay_Spline($D$56:$D$60,AH$56:AH$60,$D119)</f>
        <v>53.351908259530198</v>
      </c>
      <c r="AI119" s="42">
        <f>_xll.SRS1Splines.Functions25.OneWay_Spline($D$56:$D$60,AI$56:AI$60,$D119)</f>
        <v>5.03599527400333</v>
      </c>
      <c r="AJ119" s="42">
        <f>_xll.SRS1Splines.Functions25.OneWay_Spline($D$56:$D$60,AJ$56:AJ$60,$D119)</f>
        <v>0.32002260423795198</v>
      </c>
      <c r="AK119" s="42">
        <f>_xll.SRS1Splines.Functions25.OneWay_Spline($D$56:$D$60,AK$56:AK$60,$D119)</f>
        <v>0.42198551445285298</v>
      </c>
      <c r="AL119" s="42">
        <f>_xll.SRS1Splines.Functions25.OneWay_Spline($D$62:$D$65,AL$62:AL$65,$D119)</f>
        <v>2.8832866128319199</v>
      </c>
    </row>
    <row r="120" spans="1:38">
      <c r="D120" s="42">
        <f t="shared" si="25"/>
        <v>7.75</v>
      </c>
      <c r="E120" s="42">
        <f>_xll.SRS1Splines.Functions25.OneWay_Spline($D$56:$D$60,$E$56:$E$60,D120)</f>
        <v>1.97439234766279E-2</v>
      </c>
      <c r="F120" s="42">
        <f>_xll.SRS1Splines.Functions25.OneWay_Spline($D$56:$D$60,F$56:F$60,$D120)</f>
        <v>0.51963164138894702</v>
      </c>
      <c r="G120" s="42">
        <f>_xll.SRS1Splines.Functions25.OneWay_Spline($D$56:$D$60,G$56:G$60,$D120)</f>
        <v>0.38124419561438899</v>
      </c>
      <c r="H120" s="42">
        <f>_xll.SRS1Splines.Functions25.OneWay_Spline($D$56:$D$60,H$56:H$60,$D120)</f>
        <v>0.34650010404864601</v>
      </c>
      <c r="I120" s="42">
        <f>_xll.SRS1Splines.Functions25.OneWay_Spline($D$56:$D$60,I$56:I$60,$D120)</f>
        <v>0.63345555779524398</v>
      </c>
      <c r="J120" s="42">
        <f>_xll.SRS1Splines.Functions25.OneWay_Spline($D$56:$D$60,J$56:J$60,$D120)</f>
        <v>35.784454787870899</v>
      </c>
      <c r="K120" s="42">
        <f>_xll.SRS1Splines.Functions25.OneWay_Spline($D$56:$D$60,K$56:K$60,$D120)</f>
        <v>4.6571123091081201</v>
      </c>
      <c r="L120" s="42">
        <f>_xll.SRS1Splines.Functions25.OneWay_Spline($D$56:$D$60,L$56:L$60,$D120)</f>
        <v>0.28926139128103801</v>
      </c>
      <c r="M120" s="42">
        <f>_xll.SRS1Splines.Functions25.OneWay_Spline($D$56:$D$60,M$56:M$60,$D120)</f>
        <v>0.41223566968818798</v>
      </c>
      <c r="N120" s="42">
        <f>_xll.SRS1Splines.Functions25.OneWay_Spline(($D$62:$D$65),N$62:N$65,$D120)</f>
        <v>1.6575661203032599</v>
      </c>
      <c r="P120" s="42">
        <f t="shared" si="26"/>
        <v>7.75</v>
      </c>
      <c r="Q120" s="42">
        <f>_xll.SRS1Splines.Functions25.OneWay_Spline($D$56:$D$60,Q$56:Q$60,P120)</f>
        <v>1.56798015136503E-2</v>
      </c>
      <c r="R120" s="42">
        <f>_xll.SRS1Splines.Functions25.OneWay_Spline($D$56:$D$60,R$56:R$60,$D120)</f>
        <v>0.43585096342549001</v>
      </c>
      <c r="S120" s="42">
        <f>_xll.SRS1Splines.Functions25.OneWay_Spline($D$56:$D$60,S$56:S$60,$D120)</f>
        <v>0.22373447863597201</v>
      </c>
      <c r="T120" s="42">
        <f>_xll.SRS1Splines.Functions25.OneWay_Spline($D$56:$D$60,T$56:T$60,$D120)</f>
        <v>0.28419279449432799</v>
      </c>
      <c r="U120" s="42">
        <f>_xll.SRS1Splines.Functions25.OneWay_Spline($D$56:$D$60,U$56:U$60,$D120)</f>
        <v>0.53667174002592799</v>
      </c>
      <c r="V120" s="42">
        <f>_xll.SRS1Splines.Functions25.OneWay_Spline($D$56:$D$60,V$56:V$60,$D120)</f>
        <v>19.609571841014201</v>
      </c>
      <c r="W120" s="42">
        <f>_xll.SRS1Splines.Functions25.OneWay_Spline($D$56:$D$60,W$56:W$60,$D120)</f>
        <v>4.25156313198055</v>
      </c>
      <c r="X120" s="42">
        <f>_xll.SRS1Splines.Functions25.OneWay_Spline($D$56:$D$60,X$56:X$60,$D120)</f>
        <v>0.26002530883771102</v>
      </c>
      <c r="Y120" s="42">
        <f>_xll.SRS1Splines.Functions25.OneWay_Spline($D$56:$D$60,Y$56:Y$60,$D120)</f>
        <v>0.390773452538765</v>
      </c>
      <c r="Z120" s="42">
        <f>_xll.SRS1Splines.Functions25.OneWay_Spline($D$62:$D$65,Z$62:Z$65,$D120)</f>
        <v>0.49949170904568202</v>
      </c>
      <c r="AB120" s="42">
        <f t="shared" si="27"/>
        <v>7.75</v>
      </c>
      <c r="AC120" s="42">
        <f>_xll.SRS1Splines.Functions25.OneWay_Spline($D$56:$D$60,AC$56:AC$60,AB120)</f>
        <v>2.3808045439605401E-2</v>
      </c>
      <c r="AD120" s="42">
        <f>_xll.SRS1Splines.Functions25.OneWay_Spline($D$56:$D$60,AD$56:AD$60,$D120)</f>
        <v>0.60341231935240403</v>
      </c>
      <c r="AE120" s="42">
        <f>_xll.SRS1Splines.Functions25.OneWay_Spline($D$56:$D$60,AE$56:AE$60,$D120)</f>
        <v>0.52036119367938305</v>
      </c>
      <c r="AF120" s="42">
        <f>_xll.SRS1Splines.Functions25.OneWay_Spline($D$56:$D$60,AF$56:AF$60,$D120)</f>
        <v>0.40880741360296302</v>
      </c>
      <c r="AG120" s="42">
        <f>_xll.SRS1Splines.Functions25.OneWay_Spline($D$56:$D$60,AG$56:AG$60,$D120)</f>
        <v>0.72778427135086798</v>
      </c>
      <c r="AH120" s="42">
        <f>_xll.SRS1Splines.Functions25.OneWay_Spline($D$56:$D$60,AH$56:AH$60,$D120)</f>
        <v>53.056856364700799</v>
      </c>
      <c r="AI120" s="42">
        <f>_xll.SRS1Splines.Functions25.OneWay_Spline($D$56:$D$60,AI$56:AI$60,$D120)</f>
        <v>5.0626614862356902</v>
      </c>
      <c r="AJ120" s="42">
        <f>_xll.SRS1Splines.Functions25.OneWay_Spline($D$56:$D$60,AJ$56:AJ$60,$D120)</f>
        <v>0.31849747372436599</v>
      </c>
      <c r="AK120" s="42">
        <f>_xll.SRS1Splines.Functions25.OneWay_Spline($D$56:$D$60,AK$56:AK$60,$D120)</f>
        <v>0.42332893026815099</v>
      </c>
      <c r="AL120" s="42">
        <f>_xll.SRS1Splines.Functions25.OneWay_Spline($D$62:$D$65,AL$62:AL$65,$D120)</f>
        <v>2.8156405315608302</v>
      </c>
    </row>
    <row r="121" spans="1:38">
      <c r="D121" s="42">
        <f t="shared" si="25"/>
        <v>8</v>
      </c>
      <c r="E121" s="42">
        <f>_xll.SRS1Splines.Functions25.OneWay_Spline($D$56:$D$60,$E$56:$E$60,D121)</f>
        <v>1.8456665825658601E-2</v>
      </c>
      <c r="F121" s="42">
        <f>_xll.SRS1Splines.Functions25.OneWay_Spline($D$56:$D$60,F$56:F$60,$D121)</f>
        <v>0.50020474710612295</v>
      </c>
      <c r="G121" s="42">
        <f>_xll.SRS1Splines.Functions25.OneWay_Spline($D$56:$D$60,G$56:G$60,$D121)</f>
        <v>0.38392888996680602</v>
      </c>
      <c r="H121" s="42">
        <f>_xll.SRS1Splines.Functions25.OneWay_Spline($D$56:$D$60,H$56:H$60,$D121)</f>
        <v>0.35779446117040598</v>
      </c>
      <c r="I121" s="42">
        <f>_xll.SRS1Splines.Functions25.OneWay_Spline($D$56:$D$60,I$56:I$60,$D121)</f>
        <v>0.62789660438285799</v>
      </c>
      <c r="J121" s="42">
        <f>_xll.SRS1Splines.Functions25.OneWay_Spline($D$56:$D$60,J$56:J$60,$D121)</f>
        <v>35.736896693381098</v>
      </c>
      <c r="K121" s="42">
        <f>_xll.SRS1Splines.Functions25.OneWay_Spline($D$56:$D$60,K$56:K$60,$D121)</f>
        <v>4.68883515621022</v>
      </c>
      <c r="L121" s="42">
        <f>_xll.SRS1Splines.Functions25.OneWay_Spline($D$56:$D$60,L$56:L$60,$D121)</f>
        <v>0.28856994824687898</v>
      </c>
      <c r="M121" s="42">
        <f>_xll.SRS1Splines.Functions25.OneWay_Spline($D$56:$D$60,M$56:M$60,$D121)</f>
        <v>0.41239351747813602</v>
      </c>
      <c r="N121" s="42">
        <f>_xll.SRS1Splines.Functions25.OneWay_Spline(($D$62:$D$65),N$62:N$65,$D121)</f>
        <v>1.63489352267072</v>
      </c>
      <c r="P121" s="42">
        <f t="shared" si="26"/>
        <v>8</v>
      </c>
      <c r="Q121" s="42">
        <f>_xll.SRS1Splines.Functions25.OneWay_Spline($D$56:$D$60,Q$56:Q$60,P121)</f>
        <v>1.4382640755797701E-2</v>
      </c>
      <c r="R121" s="42">
        <f>_xll.SRS1Splines.Functions25.OneWay_Spline($D$56:$D$60,R$56:R$60,$D121)</f>
        <v>0.42204816593473399</v>
      </c>
      <c r="S121" s="42">
        <f>_xll.SRS1Splines.Functions25.OneWay_Spline($D$56:$D$60,S$56:S$60,$D121)</f>
        <v>0.23129347673525999</v>
      </c>
      <c r="T121" s="42">
        <f>_xll.SRS1Splines.Functions25.OneWay_Spline($D$56:$D$60,T$56:T$60,$D121)</f>
        <v>0.28752206272849901</v>
      </c>
      <c r="U121" s="42">
        <f>_xll.SRS1Splines.Functions25.OneWay_Spline($D$56:$D$60,U$56:U$60,$D121)</f>
        <v>0.52522258898184804</v>
      </c>
      <c r="V121" s="42">
        <f>_xll.SRS1Splines.Functions25.OneWay_Spline($D$56:$D$60,V$56:V$60,$D121)</f>
        <v>19.872321076703098</v>
      </c>
      <c r="W121" s="42">
        <f>_xll.SRS1Splines.Functions25.OneWay_Spline($D$56:$D$60,W$56:W$60,$D121)</f>
        <v>4.2842401197628099</v>
      </c>
      <c r="X121" s="42">
        <f>_xll.SRS1Splines.Functions25.OneWay_Spline($D$56:$D$60,X$56:X$60,$D121)</f>
        <v>0.26000701322891601</v>
      </c>
      <c r="Y121" s="42">
        <f>_xll.SRS1Splines.Functions25.OneWay_Spline($D$56:$D$60,Y$56:Y$60,$D121)</f>
        <v>0.38937446633494799</v>
      </c>
      <c r="Z121" s="42">
        <f>_xll.SRS1Splines.Functions25.OneWay_Spline($D$62:$D$65,Z$62:Z$65,$D121)</f>
        <v>0.530433371051239</v>
      </c>
      <c r="AB121" s="42">
        <f t="shared" si="27"/>
        <v>8</v>
      </c>
      <c r="AC121" s="42">
        <f>_xll.SRS1Splines.Functions25.OneWay_Spline($D$56:$D$60,AC$56:AC$60,AB121)</f>
        <v>2.2530690895519598E-2</v>
      </c>
      <c r="AD121" s="42">
        <f>_xll.SRS1Splines.Functions25.OneWay_Spline($D$56:$D$60,AD$56:AD$60,$D121)</f>
        <v>0.57836132827751296</v>
      </c>
      <c r="AE121" s="42">
        <f>_xll.SRS1Splines.Functions25.OneWay_Spline($D$56:$D$60,AE$56:AE$60,$D121)</f>
        <v>0.51787963636566703</v>
      </c>
      <c r="AF121" s="42">
        <f>_xll.SRS1Splines.Functions25.OneWay_Spline($D$56:$D$60,AF$56:AF$60,$D121)</f>
        <v>0.428066859612314</v>
      </c>
      <c r="AG121" s="42">
        <f>_xll.SRS1Splines.Functions25.OneWay_Spline($D$56:$D$60,AG$56:AG$60,$D121)</f>
        <v>0.72807654566202196</v>
      </c>
      <c r="AH121" s="42">
        <f>_xll.SRS1Splines.Functions25.OneWay_Spline($D$56:$D$60,AH$56:AH$60,$D121)</f>
        <v>52.716411870666803</v>
      </c>
      <c r="AI121" s="42">
        <f>_xll.SRS1Splines.Functions25.OneWay_Spline($D$56:$D$60,AI$56:AI$60,$D121)</f>
        <v>5.09343019265763</v>
      </c>
      <c r="AJ121" s="42">
        <f>_xll.SRS1Splines.Functions25.OneWay_Spline($D$56:$D$60,AJ$56:AJ$60,$D121)</f>
        <v>0.31713288326484201</v>
      </c>
      <c r="AK121" s="42">
        <f>_xll.SRS1Splines.Functions25.OneWay_Spline($D$56:$D$60,AK$56:AK$60,$D121)</f>
        <v>0.42487902543964801</v>
      </c>
      <c r="AL121" s="42">
        <f>_xll.SRS1Splines.Functions25.OneWay_Spline($D$62:$D$65,AL$62:AL$65,$D121)</f>
        <v>2.7393536742902</v>
      </c>
    </row>
    <row r="122" spans="1:38">
      <c r="D122" s="42">
        <f t="shared" si="25"/>
        <v>8.25</v>
      </c>
      <c r="E122" s="42">
        <f>_xll.SRS1Splines.Functions25.OneWay_Spline($D$56:$D$60,$E$56:$E$60,D122)</f>
        <v>1.7320850251274E-2</v>
      </c>
      <c r="F122" s="42">
        <f>_xll.SRS1Splines.Functions25.OneWay_Spline($D$56:$D$60,F$56:F$60,$D122)</f>
        <v>0.47996392790967601</v>
      </c>
      <c r="G122" s="42">
        <f>_xll.SRS1Splines.Functions25.OneWay_Spline($D$56:$D$60,G$56:G$60,$D122)</f>
        <v>0.386971543566211</v>
      </c>
      <c r="H122" s="42">
        <f>_xll.SRS1Splines.Functions25.OneWay_Spline($D$56:$D$60,H$56:H$60,$D122)</f>
        <v>0.37059473257506897</v>
      </c>
      <c r="I122" s="42">
        <f>_xll.SRS1Splines.Functions25.OneWay_Spline($D$56:$D$60,I$56:I$60,$D122)</f>
        <v>0.62299164548957697</v>
      </c>
      <c r="J122" s="42">
        <f>_xll.SRS1Splines.Functions25.OneWay_Spline($D$56:$D$60,J$56:J$60,$D122)</f>
        <v>35.682997519625999</v>
      </c>
      <c r="K122" s="42">
        <f>_xll.SRS1Splines.Functions25.OneWay_Spline($D$56:$D$60,K$56:K$60,$D122)</f>
        <v>4.7247877162592697</v>
      </c>
      <c r="L122" s="42">
        <f>_xll.SRS1Splines.Functions25.OneWay_Spline($D$56:$D$60,L$56:L$60,$D122)</f>
        <v>0.28795985145203301</v>
      </c>
      <c r="M122" s="42">
        <f>_xll.SRS1Splines.Functions25.OneWay_Spline($D$56:$D$60,M$56:M$60,$D122)</f>
        <v>0.41257241164007602</v>
      </c>
      <c r="N122" s="42">
        <f>_xll.SRS1Splines.Functions25.OneWay_Spline(($D$62:$D$65),N$62:N$65,$D122)</f>
        <v>1.60998606924233</v>
      </c>
      <c r="P122" s="42">
        <f t="shared" si="26"/>
        <v>8.25</v>
      </c>
      <c r="Q122" s="42">
        <f>_xll.SRS1Splines.Functions25.OneWay_Spline($D$56:$D$60,Q$56:Q$60,P122)</f>
        <v>1.32380871459277E-2</v>
      </c>
      <c r="R122" s="42">
        <f>_xll.SRS1Splines.Functions25.OneWay_Spline($D$56:$D$60,R$56:R$60,$D122)</f>
        <v>0.40753200873140899</v>
      </c>
      <c r="S122" s="42">
        <f>_xll.SRS1Splines.Functions25.OneWay_Spline($D$56:$D$60,S$56:S$60,$D122)</f>
        <v>0.23986034124778699</v>
      </c>
      <c r="T122" s="42">
        <f>_xll.SRS1Splines.Functions25.OneWay_Spline($D$56:$D$60,T$56:T$60,$D122)</f>
        <v>0.29129523339389202</v>
      </c>
      <c r="U122" s="42">
        <f>_xll.SRS1Splines.Functions25.OneWay_Spline($D$56:$D$60,U$56:U$60,$D122)</f>
        <v>0.51512039688413103</v>
      </c>
      <c r="V122" s="42">
        <f>_xll.SRS1Splines.Functions25.OneWay_Spline($D$56:$D$60,V$56:V$60,$D122)</f>
        <v>20.132938891797</v>
      </c>
      <c r="W122" s="42">
        <f>_xll.SRS1Splines.Functions25.OneWay_Spline($D$56:$D$60,W$56:W$60,$D122)</f>
        <v>4.32127403924936</v>
      </c>
      <c r="X122" s="42">
        <f>_xll.SRS1Splines.Functions25.OneWay_Spline($D$56:$D$60,X$56:X$60,$D122)</f>
        <v>0.25999087004468602</v>
      </c>
      <c r="Y122" s="42">
        <f>_xll.SRS1Splines.Functions25.OneWay_Spline($D$56:$D$60,Y$56:Y$60,$D122)</f>
        <v>0.388140066743346</v>
      </c>
      <c r="Z122" s="42">
        <f>_xll.SRS1Splines.Functions25.OneWay_Spline($D$62:$D$65,Z$62:Z$65,$D122)</f>
        <v>0.56507427401503696</v>
      </c>
      <c r="AB122" s="42">
        <f t="shared" si="27"/>
        <v>8.25</v>
      </c>
      <c r="AC122" s="42">
        <f>_xll.SRS1Splines.Functions25.OneWay_Spline($D$56:$D$60,AC$56:AC$60,AB122)</f>
        <v>2.1403613356620398E-2</v>
      </c>
      <c r="AD122" s="42">
        <f>_xll.SRS1Splines.Functions25.OneWay_Spline($D$56:$D$60,AD$56:AD$60,$D122)</f>
        <v>0.55239584708794198</v>
      </c>
      <c r="AE122" s="42">
        <f>_xll.SRS1Splines.Functions25.OneWay_Spline($D$56:$D$60,AE$56:AE$60,$D122)</f>
        <v>0.51569002697121202</v>
      </c>
      <c r="AF122" s="42">
        <f>_xll.SRS1Splines.Functions25.OneWay_Spline($D$56:$D$60,AF$56:AF$60,$D122)</f>
        <v>0.44989423175624599</v>
      </c>
      <c r="AG122" s="42">
        <f>_xll.SRS1Splines.Functions25.OneWay_Spline($D$56:$D$60,AG$56:AG$60,$D122)</f>
        <v>0.72840778988133004</v>
      </c>
      <c r="AH122" s="42">
        <f>_xll.SRS1Splines.Functions25.OneWay_Spline($D$56:$D$60,AH$56:AH$60,$D122)</f>
        <v>52.330574777428303</v>
      </c>
      <c r="AI122" s="42">
        <f>_xll.SRS1Splines.Functions25.OneWay_Spline($D$56:$D$60,AI$56:AI$60,$D122)</f>
        <v>5.1283013932691697</v>
      </c>
      <c r="AJ122" s="42">
        <f>_xll.SRS1Splines.Functions25.OneWay_Spline($D$56:$D$60,AJ$56:AJ$60,$D122)</f>
        <v>0.31592883285938</v>
      </c>
      <c r="AK122" s="42">
        <f>_xll.SRS1Splines.Functions25.OneWay_Spline($D$56:$D$60,AK$56:AK$60,$D122)</f>
        <v>0.42663579996734502</v>
      </c>
      <c r="AL122" s="42">
        <f>_xll.SRS1Splines.Functions25.OneWay_Spline($D$62:$D$65,AL$62:AL$65,$D122)</f>
        <v>2.65489786446962</v>
      </c>
    </row>
    <row r="123" spans="1:38">
      <c r="D123" s="42">
        <f t="shared" si="25"/>
        <v>8.5</v>
      </c>
      <c r="E123" s="42">
        <f>_xll.SRS1Splines.Functions25.OneWay_Spline($D$56:$D$60,$E$56:$E$60,D123)</f>
        <v>1.6336476753474102E-2</v>
      </c>
      <c r="F123" s="42">
        <f>_xll.SRS1Splines.Functions25.OneWay_Spline($D$56:$D$60,F$56:F$60,$D123)</f>
        <v>0.45893685344866902</v>
      </c>
      <c r="G123" s="42">
        <f>_xll.SRS1Splines.Functions25.OneWay_Spline($D$56:$D$60,G$56:G$60,$D123)</f>
        <v>0.39037215641260498</v>
      </c>
      <c r="H123" s="42">
        <f>_xll.SRS1Splines.Functions25.OneWay_Spline($D$56:$D$60,H$56:H$60,$D123)</f>
        <v>0.38490091826263301</v>
      </c>
      <c r="I123" s="42">
        <f>_xll.SRS1Splines.Functions25.OneWay_Spline($D$56:$D$60,I$56:I$60,$D123)</f>
        <v>0.61874068111539904</v>
      </c>
      <c r="J123" s="42">
        <f>_xll.SRS1Splines.Functions25.OneWay_Spline($D$56:$D$60,J$56:J$60,$D123)</f>
        <v>35.622757266605703</v>
      </c>
      <c r="K123" s="42">
        <f>_xll.SRS1Splines.Functions25.OneWay_Spline($D$56:$D$60,K$56:K$60,$D123)</f>
        <v>4.7649699892552597</v>
      </c>
      <c r="L123" s="42">
        <f>_xll.SRS1Splines.Functions25.OneWay_Spline($D$56:$D$60,L$56:L$60,$D123)</f>
        <v>0.28743110089649998</v>
      </c>
      <c r="M123" s="42">
        <f>_xll.SRS1Splines.Functions25.OneWay_Spline($D$56:$D$60,M$56:M$60,$D123)</f>
        <v>0.41277235217400998</v>
      </c>
      <c r="N123" s="42">
        <f>_xll.SRS1Splines.Functions25.OneWay_Spline(($D$62:$D$65),N$62:N$65,$D123)</f>
        <v>1.58302945151014</v>
      </c>
      <c r="P123" s="42">
        <f t="shared" si="26"/>
        <v>8.5</v>
      </c>
      <c r="Q123" s="42">
        <f>_xll.SRS1Splines.Functions25.OneWay_Spline($D$56:$D$60,Q$56:Q$60,P123)</f>
        <v>1.22461406840404E-2</v>
      </c>
      <c r="R123" s="42">
        <f>_xll.SRS1Splines.Functions25.OneWay_Spline($D$56:$D$60,R$56:R$60,$D123)</f>
        <v>0.39235691859808802</v>
      </c>
      <c r="S123" s="42">
        <f>_xll.SRS1Splines.Functions25.OneWay_Spline($D$56:$D$60,S$56:S$60,$D123)</f>
        <v>0.24943507217355201</v>
      </c>
      <c r="T123" s="42">
        <f>_xll.SRS1Splines.Functions25.OneWay_Spline($D$56:$D$60,T$56:T$60,$D123)</f>
        <v>0.29551230649050803</v>
      </c>
      <c r="U123" s="42">
        <f>_xll.SRS1Splines.Functions25.OneWay_Spline($D$56:$D$60,U$56:U$60,$D123)</f>
        <v>0.50636516373277696</v>
      </c>
      <c r="V123" s="42">
        <f>_xll.SRS1Splines.Functions25.OneWay_Spline($D$56:$D$60,V$56:V$60,$D123)</f>
        <v>20.3914252862957</v>
      </c>
      <c r="W123" s="42">
        <f>_xll.SRS1Splines.Functions25.OneWay_Spline($D$56:$D$60,W$56:W$60,$D123)</f>
        <v>4.3626648904402199</v>
      </c>
      <c r="X123" s="42">
        <f>_xll.SRS1Splines.Functions25.OneWay_Spline($D$56:$D$60,X$56:X$60,$D123)</f>
        <v>0.25997687928502</v>
      </c>
      <c r="Y123" s="42">
        <f>_xll.SRS1Splines.Functions25.OneWay_Spline($D$56:$D$60,Y$56:Y$60,$D123)</f>
        <v>0.38707025376395698</v>
      </c>
      <c r="Z123" s="42">
        <f>_xll.SRS1Splines.Functions25.OneWay_Spline($D$62:$D$65,Z$62:Z$65,$D123)</f>
        <v>0.60331397747156401</v>
      </c>
      <c r="AB123" s="42">
        <f t="shared" si="27"/>
        <v>8.5</v>
      </c>
      <c r="AC123" s="42">
        <f>_xll.SRS1Splines.Functions25.OneWay_Spline($D$56:$D$60,AC$56:AC$60,AB123)</f>
        <v>2.0426812822907699E-2</v>
      </c>
      <c r="AD123" s="42">
        <f>_xll.SRS1Splines.Functions25.OneWay_Spline($D$56:$D$60,AD$56:AD$60,$D123)</f>
        <v>0.52551678829924997</v>
      </c>
      <c r="AE123" s="42">
        <f>_xll.SRS1Splines.Functions25.OneWay_Spline($D$56:$D$60,AE$56:AE$60,$D123)</f>
        <v>0.51379236549601803</v>
      </c>
      <c r="AF123" s="42">
        <f>_xll.SRS1Splines.Functions25.OneWay_Spline($D$56:$D$60,AF$56:AF$60,$D123)</f>
        <v>0.47428953003475799</v>
      </c>
      <c r="AG123" s="42">
        <f>_xll.SRS1Splines.Functions25.OneWay_Spline($D$56:$D$60,AG$56:AG$60,$D123)</f>
        <v>0.728778004008791</v>
      </c>
      <c r="AH123" s="42">
        <f>_xll.SRS1Splines.Functions25.OneWay_Spline($D$56:$D$60,AH$56:AH$60,$D123)</f>
        <v>51.899345084985299</v>
      </c>
      <c r="AI123" s="42">
        <f>_xll.SRS1Splines.Functions25.OneWay_Spline($D$56:$D$60,AI$56:AI$60,$D123)</f>
        <v>5.1672750880703102</v>
      </c>
      <c r="AJ123" s="42">
        <f>_xll.SRS1Splines.Functions25.OneWay_Spline($D$56:$D$60,AJ$56:AJ$60,$D123)</f>
        <v>0.31488532250798001</v>
      </c>
      <c r="AK123" s="42">
        <f>_xll.SRS1Splines.Functions25.OneWay_Spline($D$56:$D$60,AK$56:AK$60,$D123)</f>
        <v>0.42859925385124198</v>
      </c>
      <c r="AL123" s="42">
        <f>_xll.SRS1Splines.Functions25.OneWay_Spline($D$62:$D$65,AL$62:AL$65,$D123)</f>
        <v>2.56274492554873</v>
      </c>
    </row>
    <row r="124" spans="1:38">
      <c r="A124" s="53" t="s">
        <v>67</v>
      </c>
      <c r="B124" s="53"/>
      <c r="D124" s="42">
        <f t="shared" si="25"/>
        <v>8.75</v>
      </c>
      <c r="E124" s="42">
        <f>_xll.SRS1Splines.Functions25.OneWay_Spline($D$56:$D$60,$E$56:$E$60,D124)</f>
        <v>1.55035453322587E-2</v>
      </c>
      <c r="F124" s="42">
        <f>_xll.SRS1Splines.Functions25.OneWay_Spline($D$56:$D$60,F$56:F$60,$D124)</f>
        <v>0.43715119337217001</v>
      </c>
      <c r="G124" s="42">
        <f>_xll.SRS1Splines.Functions25.OneWay_Spline($D$56:$D$60,G$56:G$60,$D124)</f>
        <v>0.39413072850598801</v>
      </c>
      <c r="H124" s="42">
        <f>_xll.SRS1Splines.Functions25.OneWay_Spline($D$56:$D$60,H$56:H$60,$D124)</f>
        <v>0.40071301823309802</v>
      </c>
      <c r="I124" s="42">
        <f>_xll.SRS1Splines.Functions25.OneWay_Spline($D$56:$D$60,I$56:I$60,$D124)</f>
        <v>0.61514371126032596</v>
      </c>
      <c r="J124" s="42">
        <f>_xll.SRS1Splines.Functions25.OneWay_Spline($D$56:$D$60,J$56:J$60,$D124)</f>
        <v>35.556175934320002</v>
      </c>
      <c r="K124" s="42">
        <f>_xll.SRS1Splines.Functions25.OneWay_Spline($D$56:$D$60,K$56:K$60,$D124)</f>
        <v>4.8093819751981997</v>
      </c>
      <c r="L124" s="42">
        <f>_xll.SRS1Splines.Functions25.OneWay_Spline($D$56:$D$60,L$56:L$60,$D124)</f>
        <v>0.286983696580279</v>
      </c>
      <c r="M124" s="42">
        <f>_xll.SRS1Splines.Functions25.OneWay_Spline($D$56:$D$60,M$56:M$60,$D124)</f>
        <v>0.41299333907993602</v>
      </c>
      <c r="N124" s="42">
        <f>_xll.SRS1Splines.Functions25.OneWay_Spline(($D$62:$D$65),N$62:N$65,$D124)</f>
        <v>1.55420936096622</v>
      </c>
      <c r="P124" s="42">
        <f t="shared" si="26"/>
        <v>8.75</v>
      </c>
      <c r="Q124" s="42">
        <f>_xll.SRS1Splines.Functions25.OneWay_Spline($D$56:$D$60,Q$56:Q$60,P124)</f>
        <v>1.14068013701358E-2</v>
      </c>
      <c r="R124" s="42">
        <f>_xll.SRS1Splines.Functions25.OneWay_Spline($D$56:$D$60,R$56:R$60,$D124)</f>
        <v>0.37657732231734498</v>
      </c>
      <c r="S124" s="42">
        <f>_xll.SRS1Splines.Functions25.OneWay_Spline($D$56:$D$60,S$56:S$60,$D124)</f>
        <v>0.26001766951255501</v>
      </c>
      <c r="T124" s="42">
        <f>_xll.SRS1Splines.Functions25.OneWay_Spline($D$56:$D$60,T$56:T$60,$D124)</f>
        <v>0.30017328201834598</v>
      </c>
      <c r="U124" s="42">
        <f>_xll.SRS1Splines.Functions25.OneWay_Spline($D$56:$D$60,U$56:U$60,$D124)</f>
        <v>0.498956889527784</v>
      </c>
      <c r="V124" s="42">
        <f>_xll.SRS1Splines.Functions25.OneWay_Spline($D$56:$D$60,V$56:V$60,$D124)</f>
        <v>20.6477802601995</v>
      </c>
      <c r="W124" s="42">
        <f>_xll.SRS1Splines.Functions25.OneWay_Spline($D$56:$D$60,W$56:W$60,$D124)</f>
        <v>4.4084126733353797</v>
      </c>
      <c r="X124" s="42">
        <f>_xll.SRS1Splines.Functions25.OneWay_Spline($D$56:$D$60,X$56:X$60,$D124)</f>
        <v>0.25996504094991801</v>
      </c>
      <c r="Y124" s="42">
        <f>_xll.SRS1Splines.Functions25.OneWay_Spline($D$56:$D$60,Y$56:Y$60,$D124)</f>
        <v>0.38616502739678199</v>
      </c>
      <c r="Z124" s="42">
        <f>_xll.SRS1Splines.Functions25.OneWay_Spline($D$62:$D$65,Z$62:Z$65,$D124)</f>
        <v>0.64505204095530899</v>
      </c>
      <c r="AB124" s="42">
        <f t="shared" si="27"/>
        <v>8.75</v>
      </c>
      <c r="AC124" s="42">
        <f>_xll.SRS1Splines.Functions25.OneWay_Spline($D$56:$D$60,AC$56:AC$60,AB124)</f>
        <v>1.9600289294381599E-2</v>
      </c>
      <c r="AD124" s="42">
        <f>_xll.SRS1Splines.Functions25.OneWay_Spline($D$56:$D$60,AD$56:AD$60,$D124)</f>
        <v>0.49772506442699499</v>
      </c>
      <c r="AE124" s="42">
        <f>_xll.SRS1Splines.Functions25.OneWay_Spline($D$56:$D$60,AE$56:AE$60,$D124)</f>
        <v>0.51218665194008395</v>
      </c>
      <c r="AF124" s="42">
        <f>_xll.SRS1Splines.Functions25.OneWay_Spline($D$56:$D$60,AF$56:AF$60,$D124)</f>
        <v>0.50125275444785</v>
      </c>
      <c r="AG124" s="42">
        <f>_xll.SRS1Splines.Functions25.OneWay_Spline($D$56:$D$60,AG$56:AG$60,$D124)</f>
        <v>0.72918718804440696</v>
      </c>
      <c r="AH124" s="42">
        <f>_xll.SRS1Splines.Functions25.OneWay_Spline($D$56:$D$60,AH$56:AH$60,$D124)</f>
        <v>51.422722793337698</v>
      </c>
      <c r="AI124" s="42">
        <f>_xll.SRS1Splines.Functions25.OneWay_Spline($D$56:$D$60,AI$56:AI$60,$D124)</f>
        <v>5.2103512770610303</v>
      </c>
      <c r="AJ124" s="42">
        <f>_xll.SRS1Splines.Functions25.OneWay_Spline($D$56:$D$60,AJ$56:AJ$60,$D124)</f>
        <v>0.31400235221064099</v>
      </c>
      <c r="AK124" s="42">
        <f>_xll.SRS1Splines.Functions25.OneWay_Spline($D$56:$D$60,AK$56:AK$60,$D124)</f>
        <v>0.430769387091339</v>
      </c>
      <c r="AL124" s="42">
        <f>_xll.SRS1Splines.Functions25.OneWay_Spline($D$62:$D$65,AL$62:AL$65,$D124)</f>
        <v>2.4633666809771202</v>
      </c>
    </row>
    <row r="125" spans="1:38">
      <c r="A125" s="53" t="s">
        <v>68</v>
      </c>
      <c r="B125" s="53"/>
      <c r="D125" s="42">
        <f t="shared" si="25"/>
        <v>9</v>
      </c>
      <c r="E125" s="42">
        <f>_xll.SRS1Splines.Functions25.OneWay_Spline($D$56:$D$60,$E$56:$E$60,D125)</f>
        <v>1.48220559876279E-2</v>
      </c>
      <c r="F125" s="42">
        <f>_xll.SRS1Splines.Functions25.OneWay_Spline($D$56:$D$60,F$56:F$60,$D125)</f>
        <v>0.414634617329244</v>
      </c>
      <c r="G125" s="42">
        <f>_xll.SRS1Splines.Functions25.OneWay_Spline($D$56:$D$60,G$56:G$60,$D125)</f>
        <v>0.39824725984636</v>
      </c>
      <c r="H125" s="42">
        <f>_xll.SRS1Splines.Functions25.OneWay_Spline($D$56:$D$60,H$56:H$60,$D125)</f>
        <v>0.418031032486465</v>
      </c>
      <c r="I125" s="42">
        <f>_xll.SRS1Splines.Functions25.OneWay_Spline($D$56:$D$60,I$56:I$60,$D125)</f>
        <v>0.61220073592435698</v>
      </c>
      <c r="J125" s="42">
        <f>_xll.SRS1Splines.Functions25.OneWay_Spline($D$56:$D$60,J$56:J$60,$D125)</f>
        <v>35.483253522768997</v>
      </c>
      <c r="K125" s="42">
        <f>_xll.SRS1Splines.Functions25.OneWay_Spline($D$56:$D$60,K$56:K$60,$D125)</f>
        <v>4.8580236740880904</v>
      </c>
      <c r="L125" s="42">
        <f>_xll.SRS1Splines.Functions25.OneWay_Spline($D$56:$D$60,L$56:L$60,$D125)</f>
        <v>0.28661763850337202</v>
      </c>
      <c r="M125" s="42">
        <f>_xll.SRS1Splines.Functions25.OneWay_Spline($D$56:$D$60,M$56:M$60,$D125)</f>
        <v>0.41323537235785601</v>
      </c>
      <c r="N125" s="42">
        <f>_xll.SRS1Splines.Functions25.OneWay_Spline(($D$62:$D$65),N$62:N$65,$D125)</f>
        <v>1.5237114891026</v>
      </c>
      <c r="P125" s="42">
        <f t="shared" si="26"/>
        <v>9</v>
      </c>
      <c r="Q125" s="42">
        <f>_xll.SRS1Splines.Functions25.OneWay_Spline($D$56:$D$60,Q$56:Q$60,P125)</f>
        <v>1.0720069204213801E-2</v>
      </c>
      <c r="R125" s="42">
        <f>_xll.SRS1Splines.Functions25.OneWay_Spline($D$56:$D$60,R$56:R$60,$D125)</f>
        <v>0.36024764667175302</v>
      </c>
      <c r="S125" s="42">
        <f>_xll.SRS1Splines.Functions25.OneWay_Spline($D$56:$D$60,S$56:S$60,$D125)</f>
        <v>0.27160813326479599</v>
      </c>
      <c r="T125" s="42">
        <f>_xll.SRS1Splines.Functions25.OneWay_Spline($D$56:$D$60,T$56:T$60,$D125)</f>
        <v>0.30527815997740698</v>
      </c>
      <c r="U125" s="42">
        <f>_xll.SRS1Splines.Functions25.OneWay_Spline($D$56:$D$60,U$56:U$60,$D125)</f>
        <v>0.49289557426915398</v>
      </c>
      <c r="V125" s="42">
        <f>_xll.SRS1Splines.Functions25.OneWay_Spline($D$56:$D$60,V$56:V$60,$D125)</f>
        <v>20.902003813508099</v>
      </c>
      <c r="W125" s="42">
        <f>_xll.SRS1Splines.Functions25.OneWay_Spline($D$56:$D$60,W$56:W$60,$D125)</f>
        <v>4.4585173879348297</v>
      </c>
      <c r="X125" s="42">
        <f>_xll.SRS1Splines.Functions25.OneWay_Spline($D$56:$D$60,X$56:X$60,$D125)</f>
        <v>0.25995535503938</v>
      </c>
      <c r="Y125" s="42">
        <f>_xll.SRS1Splines.Functions25.OneWay_Spline($D$56:$D$60,Y$56:Y$60,$D125)</f>
        <v>0.38542438764182002</v>
      </c>
      <c r="Z125" s="42">
        <f>_xll.SRS1Splines.Functions25.OneWay_Spline($D$62:$D$65,Z$62:Z$65,$D125)</f>
        <v>0.69018802400076196</v>
      </c>
      <c r="AB125" s="42">
        <f t="shared" si="27"/>
        <v>9</v>
      </c>
      <c r="AC125" s="42">
        <f>_xll.SRS1Splines.Functions25.OneWay_Spline($D$56:$D$60,AC$56:AC$60,AB125)</f>
        <v>1.8924042771042E-2</v>
      </c>
      <c r="AD125" s="42">
        <f>_xll.SRS1Splines.Functions25.OneWay_Spline($D$56:$D$60,AD$56:AD$60,$D125)</f>
        <v>0.46902158798673399</v>
      </c>
      <c r="AE125" s="42">
        <f>_xll.SRS1Splines.Functions25.OneWay_Spline($D$56:$D$60,AE$56:AE$60,$D125)</f>
        <v>0.51087288630341099</v>
      </c>
      <c r="AF125" s="42">
        <f>_xll.SRS1Splines.Functions25.OneWay_Spline($D$56:$D$60,AF$56:AF$60,$D125)</f>
        <v>0.53078390499552197</v>
      </c>
      <c r="AG125" s="42">
        <f>_xll.SRS1Splines.Functions25.OneWay_Spline($D$56:$D$60,AG$56:AG$60,$D125)</f>
        <v>0.72963534198817603</v>
      </c>
      <c r="AH125" s="42">
        <f>_xll.SRS1Splines.Functions25.OneWay_Spline($D$56:$D$60,AH$56:AH$60,$D125)</f>
        <v>50.9007079024856</v>
      </c>
      <c r="AI125" s="42">
        <f>_xll.SRS1Splines.Functions25.OneWay_Spline($D$56:$D$60,AI$56:AI$60,$D125)</f>
        <v>5.2575299602413503</v>
      </c>
      <c r="AJ125" s="42">
        <f>_xll.SRS1Splines.Functions25.OneWay_Spline($D$56:$D$60,AJ$56:AJ$60,$D125)</f>
        <v>0.31327992196736298</v>
      </c>
      <c r="AK125" s="42">
        <f>_xll.SRS1Splines.Functions25.OneWay_Spline($D$56:$D$60,AK$56:AK$60,$D125)</f>
        <v>0.43314619968763501</v>
      </c>
      <c r="AL125" s="42">
        <f>_xll.SRS1Splines.Functions25.OneWay_Spline($D$62:$D$65,AL$62:AL$65,$D125)</f>
        <v>2.3572349542044302</v>
      </c>
    </row>
    <row r="126" spans="1:38">
      <c r="D126" s="42">
        <f t="shared" si="25"/>
        <v>9.25</v>
      </c>
      <c r="E126" s="42">
        <f>_xll.SRS1Splines.Functions25.OneWay_Spline($D$56:$D$60,$E$56:$E$60,D126)</f>
        <v>1.4292008719581801E-2</v>
      </c>
      <c r="F126" s="42">
        <f>_xll.SRS1Splines.Functions25.OneWay_Spline($D$56:$D$60,F$56:F$60,$D126)</f>
        <v>0.39141479496895498</v>
      </c>
      <c r="G126" s="42">
        <f>_xll.SRS1Splines.Functions25.OneWay_Spline($D$56:$D$60,G$56:G$60,$D126)</f>
        <v>0.40272175043372099</v>
      </c>
      <c r="H126" s="42">
        <f>_xll.SRS1Splines.Functions25.OneWay_Spline($D$56:$D$60,H$56:H$60,$D126)</f>
        <v>0.43685496102273302</v>
      </c>
      <c r="I126" s="42">
        <f>_xll.SRS1Splines.Functions25.OneWay_Spline($D$56:$D$60,I$56:I$60,$D126)</f>
        <v>0.60991175510749196</v>
      </c>
      <c r="J126" s="42">
        <f>_xll.SRS1Splines.Functions25.OneWay_Spline($D$56:$D$60,J$56:J$60,$D126)</f>
        <v>35.403990031952702</v>
      </c>
      <c r="K126" s="42">
        <f>_xll.SRS1Splines.Functions25.OneWay_Spline($D$56:$D$60,K$56:K$60,$D126)</f>
        <v>4.9108950859249303</v>
      </c>
      <c r="L126" s="42">
        <f>_xll.SRS1Splines.Functions25.OneWay_Spline($D$56:$D$60,L$56:L$60,$D126)</f>
        <v>0.28633292666577698</v>
      </c>
      <c r="M126" s="42">
        <f>_xll.SRS1Splines.Functions25.OneWay_Spline($D$56:$D$60,M$56:M$60,$D126)</f>
        <v>0.41349845200776802</v>
      </c>
      <c r="N126" s="42">
        <f>_xll.SRS1Splines.Functions25.OneWay_Spline(($D$62:$D$65),N$62:N$65,$D126)</f>
        <v>1.49172152741134</v>
      </c>
      <c r="P126" s="42">
        <f t="shared" si="26"/>
        <v>9.25</v>
      </c>
      <c r="Q126" s="42">
        <f>_xll.SRS1Splines.Functions25.OneWay_Spline($D$56:$D$60,Q$56:Q$60,P126)</f>
        <v>1.01859441862745E-2</v>
      </c>
      <c r="R126" s="42">
        <f>_xll.SRS1Splines.Functions25.OneWay_Spline($D$56:$D$60,R$56:R$60,$D126)</f>
        <v>0.34342231844388399</v>
      </c>
      <c r="S126" s="42">
        <f>_xll.SRS1Splines.Functions25.OneWay_Spline($D$56:$D$60,S$56:S$60,$D126)</f>
        <v>0.284206463430277</v>
      </c>
      <c r="T126" s="42">
        <f>_xll.SRS1Splines.Functions25.OneWay_Spline($D$56:$D$60,T$56:T$60,$D126)</f>
        <v>0.31082694036769098</v>
      </c>
      <c r="U126" s="42">
        <f>_xll.SRS1Splines.Functions25.OneWay_Spline($D$56:$D$60,U$56:U$60,$D126)</f>
        <v>0.48818121795688602</v>
      </c>
      <c r="V126" s="42">
        <f>_xll.SRS1Splines.Functions25.OneWay_Spline($D$56:$D$60,V$56:V$60,$D126)</f>
        <v>21.154095946221702</v>
      </c>
      <c r="W126" s="42">
        <f>_xll.SRS1Splines.Functions25.OneWay_Spline($D$56:$D$60,W$56:W$60,$D126)</f>
        <v>4.5129790342385903</v>
      </c>
      <c r="X126" s="42">
        <f>_xll.SRS1Splines.Functions25.OneWay_Spline($D$56:$D$60,X$56:X$60,$D126)</f>
        <v>0.25994782155340601</v>
      </c>
      <c r="Y126" s="42">
        <f>_xll.SRS1Splines.Functions25.OneWay_Spline($D$56:$D$60,Y$56:Y$60,$D126)</f>
        <v>0.38484833449907202</v>
      </c>
      <c r="Z126" s="42">
        <f>_xll.SRS1Splines.Functions25.OneWay_Spline($D$62:$D$65,Z$62:Z$65,$D126)</f>
        <v>0.73862148614241296</v>
      </c>
      <c r="AB126" s="42">
        <f t="shared" si="27"/>
        <v>9.25</v>
      </c>
      <c r="AC126" s="42">
        <f>_xll.SRS1Splines.Functions25.OneWay_Spline($D$56:$D$60,AC$56:AC$60,AB126)</f>
        <v>1.8398073252888999E-2</v>
      </c>
      <c r="AD126" s="42">
        <f>_xll.SRS1Splines.Functions25.OneWay_Spline($D$56:$D$60,AD$56:AD$60,$D126)</f>
        <v>0.43940727149402697</v>
      </c>
      <c r="AE126" s="42">
        <f>_xll.SRS1Splines.Functions25.OneWay_Spline($D$56:$D$60,AE$56:AE$60,$D126)</f>
        <v>0.50985106858599805</v>
      </c>
      <c r="AF126" s="42">
        <f>_xll.SRS1Splines.Functions25.OneWay_Spline($D$56:$D$60,AF$56:AF$60,$D126)</f>
        <v>0.56288298167777495</v>
      </c>
      <c r="AG126" s="42">
        <f>_xll.SRS1Splines.Functions25.OneWay_Spline($D$56:$D$60,AG$56:AG$60,$D126)</f>
        <v>0.73012246584009899</v>
      </c>
      <c r="AH126" s="42">
        <f>_xll.SRS1Splines.Functions25.OneWay_Spline($D$56:$D$60,AH$56:AH$60,$D126)</f>
        <v>50.333300412428997</v>
      </c>
      <c r="AI126" s="42">
        <f>_xll.SRS1Splines.Functions25.OneWay_Spline($D$56:$D$60,AI$56:AI$60,$D126)</f>
        <v>5.3088111376112597</v>
      </c>
      <c r="AJ126" s="42">
        <f>_xll.SRS1Splines.Functions25.OneWay_Spline($D$56:$D$60,AJ$56:AJ$60,$D126)</f>
        <v>0.312718031778147</v>
      </c>
      <c r="AK126" s="42">
        <f>_xll.SRS1Splines.Functions25.OneWay_Spline($D$56:$D$60,AK$56:AK$60,$D126)</f>
        <v>0.43572969164012998</v>
      </c>
      <c r="AL126" s="42">
        <f>_xll.SRS1Splines.Functions25.OneWay_Spline($D$62:$D$65,AL$62:AL$65,$D126)</f>
        <v>2.2448215686802602</v>
      </c>
    </row>
    <row r="127" spans="1:38">
      <c r="D127" s="42">
        <f t="shared" si="25"/>
        <v>9.5</v>
      </c>
      <c r="E127" s="42">
        <f>_xll.SRS1Splines.Functions25.OneWay_Spline($D$56:$D$60,$E$56:$E$60,D127)</f>
        <v>1.39134035281202E-2</v>
      </c>
      <c r="F127" s="42">
        <f>_xll.SRS1Splines.Functions25.OneWay_Spline($D$56:$D$60,F$56:F$60,$D127)</f>
        <v>0.36751939594037097</v>
      </c>
      <c r="G127" s="42">
        <f>_xll.SRS1Splines.Functions25.OneWay_Spline($D$56:$D$60,G$56:G$60,$D127)</f>
        <v>0.40755420026806999</v>
      </c>
      <c r="H127" s="42">
        <f>_xll.SRS1Splines.Functions25.OneWay_Spline($D$56:$D$60,H$56:H$60,$D127)</f>
        <v>0.45718480384190302</v>
      </c>
      <c r="I127" s="42">
        <f>_xll.SRS1Splines.Functions25.OneWay_Spline($D$56:$D$60,I$56:I$60,$D127)</f>
        <v>0.60827676880973203</v>
      </c>
      <c r="J127" s="42">
        <f>_xll.SRS1Splines.Functions25.OneWay_Spline($D$56:$D$60,J$56:J$60,$D127)</f>
        <v>35.318385461871102</v>
      </c>
      <c r="K127" s="42">
        <f>_xll.SRS1Splines.Functions25.OneWay_Spline($D$56:$D$60,K$56:K$60,$D127)</f>
        <v>4.9679962107087103</v>
      </c>
      <c r="L127" s="42">
        <f>_xll.SRS1Splines.Functions25.OneWay_Spline($D$56:$D$60,L$56:L$60,$D127)</f>
        <v>0.28612956106749499</v>
      </c>
      <c r="M127" s="42">
        <f>_xll.SRS1Splines.Functions25.OneWay_Spline($D$56:$D$60,M$56:M$60,$D127)</f>
        <v>0.413782578029673</v>
      </c>
      <c r="N127" s="42">
        <f>_xll.SRS1Splines.Functions25.OneWay_Spline(($D$62:$D$65),N$62:N$65,$D127)</f>
        <v>1.4584251673844899</v>
      </c>
      <c r="P127" s="42">
        <f t="shared" si="26"/>
        <v>9.5</v>
      </c>
      <c r="Q127" s="42">
        <f>_xll.SRS1Splines.Functions25.OneWay_Spline($D$56:$D$60,Q$56:Q$60,P127)</f>
        <v>9.8044263163178502E-3</v>
      </c>
      <c r="R127" s="42">
        <f>_xll.SRS1Splines.Functions25.OneWay_Spline($D$56:$D$60,R$56:R$60,$D127)</f>
        <v>0.326155764416311</v>
      </c>
      <c r="S127" s="42">
        <f>_xll.SRS1Splines.Functions25.OneWay_Spline($D$56:$D$60,S$56:S$60,$D127)</f>
        <v>0.29781266000899498</v>
      </c>
      <c r="T127" s="42">
        <f>_xll.SRS1Splines.Functions25.OneWay_Spline($D$56:$D$60,T$56:T$60,$D127)</f>
        <v>0.31681962318919799</v>
      </c>
      <c r="U127" s="42">
        <f>_xll.SRS1Splines.Functions25.OneWay_Spline($D$56:$D$60,U$56:U$60,$D127)</f>
        <v>0.48481382059097999</v>
      </c>
      <c r="V127" s="42">
        <f>_xll.SRS1Splines.Functions25.OneWay_Spline($D$56:$D$60,V$56:V$60,$D127)</f>
        <v>21.404056658340199</v>
      </c>
      <c r="W127" s="42">
        <f>_xll.SRS1Splines.Functions25.OneWay_Spline($D$56:$D$60,W$56:W$60,$D127)</f>
        <v>4.5717976122466499</v>
      </c>
      <c r="X127" s="42">
        <f>_xll.SRS1Splines.Functions25.OneWay_Spline($D$56:$D$60,X$56:X$60,$D127)</f>
        <v>0.259942440491996</v>
      </c>
      <c r="Y127" s="42">
        <f>_xll.SRS1Splines.Functions25.OneWay_Spline($D$56:$D$60,Y$56:Y$60,$D127)</f>
        <v>0.38443686796853799</v>
      </c>
      <c r="Z127" s="42">
        <f>_xll.SRS1Splines.Functions25.OneWay_Spline($D$62:$D$65,Z$62:Z$65,$D127)</f>
        <v>0.79025198691474996</v>
      </c>
      <c r="AB127" s="42">
        <f t="shared" si="27"/>
        <v>9.5</v>
      </c>
      <c r="AC127" s="42">
        <f>_xll.SRS1Splines.Functions25.OneWay_Spline($D$56:$D$60,AC$56:AC$60,AB127)</f>
        <v>1.80223807399226E-2</v>
      </c>
      <c r="AD127" s="42">
        <f>_xll.SRS1Splines.Functions25.OneWay_Spline($D$56:$D$60,AD$56:AD$60,$D127)</f>
        <v>0.408883027464431</v>
      </c>
      <c r="AE127" s="42">
        <f>_xll.SRS1Splines.Functions25.OneWay_Spline($D$56:$D$60,AE$56:AE$60,$D127)</f>
        <v>0.50912119878784701</v>
      </c>
      <c r="AF127" s="42">
        <f>_xll.SRS1Splines.Functions25.OneWay_Spline($D$56:$D$60,AF$56:AF$60,$D127)</f>
        <v>0.59754998449460694</v>
      </c>
      <c r="AG127" s="42">
        <f>_xll.SRS1Splines.Functions25.OneWay_Spline($D$56:$D$60,AG$56:AG$60,$D127)</f>
        <v>0.73064855960017605</v>
      </c>
      <c r="AH127" s="42">
        <f>_xll.SRS1Splines.Functions25.OneWay_Spline($D$56:$D$60,AH$56:AH$60,$D127)</f>
        <v>49.720500323167897</v>
      </c>
      <c r="AI127" s="42">
        <f>_xll.SRS1Splines.Functions25.OneWay_Spline($D$56:$D$60,AI$56:AI$60,$D127)</f>
        <v>5.3641948091707601</v>
      </c>
      <c r="AJ127" s="42">
        <f>_xll.SRS1Splines.Functions25.OneWay_Spline($D$56:$D$60,AJ$56:AJ$60,$D127)</f>
        <v>0.31231668164299298</v>
      </c>
      <c r="AK127" s="42">
        <f>_xll.SRS1Splines.Functions25.OneWay_Spline($D$56:$D$60,AK$56:AK$60,$D127)</f>
        <v>0.438519862948826</v>
      </c>
      <c r="AL127" s="42">
        <f>_xll.SRS1Splines.Functions25.OneWay_Spline($D$62:$D$65,AL$62:AL$65,$D127)</f>
        <v>2.1265983478542299</v>
      </c>
    </row>
    <row r="128" spans="1:38">
      <c r="C128" s="53" t="s">
        <v>71</v>
      </c>
      <c r="D128" s="42">
        <f t="shared" si="25"/>
        <v>9.75</v>
      </c>
      <c r="E128" s="42">
        <f>_xll.SRS1Splines.Functions25.OneWay_Spline($D$56:$D$60,$E$56:$E$60,D128)</f>
        <v>1.36862404132433E-2</v>
      </c>
      <c r="F128" s="42">
        <f>_xll.SRS1Splines.Functions25.OneWay_Spline($D$56:$D$60,F$56:F$60,$D128)</f>
        <v>0.34297608989255501</v>
      </c>
      <c r="G128" s="42">
        <f>_xll.SRS1Splines.Functions25.OneWay_Spline($D$56:$D$60,G$56:G$60,$D128)</f>
        <v>0.41274460934940899</v>
      </c>
      <c r="H128" s="42">
        <f>_xll.SRS1Splines.Functions25.OneWay_Spline($D$56:$D$60,H$56:H$60,$D128)</f>
        <v>0.47902056094397399</v>
      </c>
      <c r="I128" s="42">
        <f>_xll.SRS1Splines.Functions25.OneWay_Spline($D$56:$D$60,I$56:I$60,$D128)</f>
        <v>0.60729577703107596</v>
      </c>
      <c r="J128" s="42">
        <f>_xll.SRS1Splines.Functions25.OneWay_Spline($D$56:$D$60,J$56:J$60,$D128)</f>
        <v>35.226439812524198</v>
      </c>
      <c r="K128" s="42">
        <f>_xll.SRS1Splines.Functions25.OneWay_Spline($D$56:$D$60,K$56:K$60,$D128)</f>
        <v>5.0293270484394403</v>
      </c>
      <c r="L128" s="42">
        <f>_xll.SRS1Splines.Functions25.OneWay_Spline($D$56:$D$60,L$56:L$60,$D128)</f>
        <v>0.28600754170852499</v>
      </c>
      <c r="M128" s="42">
        <f>_xll.SRS1Splines.Functions25.OneWay_Spline($D$56:$D$60,M$56:M$60,$D128)</f>
        <v>0.41408775042357199</v>
      </c>
      <c r="N128" s="42">
        <f>_xll.SRS1Splines.Functions25.OneWay_Spline(($D$62:$D$65),N$62:N$65,$D128)</f>
        <v>1.4240081005141101</v>
      </c>
      <c r="P128" s="42">
        <f t="shared" si="26"/>
        <v>9.75</v>
      </c>
      <c r="Q128" s="42">
        <f>_xll.SRS1Splines.Functions25.OneWay_Spline($D$56:$D$60,Q$56:Q$60,P128)</f>
        <v>9.5755155943438603E-3</v>
      </c>
      <c r="R128" s="42">
        <f>_xll.SRS1Splines.Functions25.OneWay_Spline($D$56:$D$60,R$56:R$60,$D128)</f>
        <v>0.308502411371607</v>
      </c>
      <c r="S128" s="42">
        <f>_xll.SRS1Splines.Functions25.OneWay_Spline($D$56:$D$60,S$56:S$60,$D128)</f>
        <v>0.31242672300095198</v>
      </c>
      <c r="T128" s="42">
        <f>_xll.SRS1Splines.Functions25.OneWay_Spline($D$56:$D$60,T$56:T$60,$D128)</f>
        <v>0.32325620844192698</v>
      </c>
      <c r="U128" s="42">
        <f>_xll.SRS1Splines.Functions25.OneWay_Spline($D$56:$D$60,U$56:U$60,$D128)</f>
        <v>0.48279338217143702</v>
      </c>
      <c r="V128" s="42">
        <f>_xll.SRS1Splines.Functions25.OneWay_Spline($D$56:$D$60,V$56:V$60,$D128)</f>
        <v>21.651885949863601</v>
      </c>
      <c r="W128" s="42">
        <f>_xll.SRS1Splines.Functions25.OneWay_Spline($D$56:$D$60,W$56:W$60,$D128)</f>
        <v>4.6349731219590096</v>
      </c>
      <c r="X128" s="42">
        <f>_xll.SRS1Splines.Functions25.OneWay_Spline($D$56:$D$60,X$56:X$60,$D128)</f>
        <v>0.25993921185515001</v>
      </c>
      <c r="Y128" s="42">
        <f>_xll.SRS1Splines.Functions25.OneWay_Spline($D$56:$D$60,Y$56:Y$60,$D128)</f>
        <v>0.38418998805021698</v>
      </c>
      <c r="Z128" s="42">
        <f>_xll.SRS1Splines.Functions25.OneWay_Spline($D$62:$D$65,Z$62:Z$65,$D128)</f>
        <v>0.844979085852262</v>
      </c>
      <c r="AB128" s="42">
        <f t="shared" si="27"/>
        <v>9.75</v>
      </c>
      <c r="AC128" s="42">
        <f>_xll.SRS1Splines.Functions25.OneWay_Spline($D$56:$D$60,AC$56:AC$60,AB128)</f>
        <v>1.7796965232142799E-2</v>
      </c>
      <c r="AD128" s="42">
        <f>_xll.SRS1Splines.Functions25.OneWay_Spline($D$56:$D$60,AD$56:AD$60,$D128)</f>
        <v>0.37744976841350403</v>
      </c>
      <c r="AE128" s="42">
        <f>_xll.SRS1Splines.Functions25.OneWay_Spline($D$56:$D$60,AE$56:AE$60,$D128)</f>
        <v>0.50868327690895598</v>
      </c>
      <c r="AF128" s="42">
        <f>_xll.SRS1Splines.Functions25.OneWay_Spline($D$56:$D$60,AF$56:AF$60,$D128)</f>
        <v>0.63478491344601995</v>
      </c>
      <c r="AG128" s="42">
        <f>_xll.SRS1Splines.Functions25.OneWay_Spline($D$56:$D$60,AG$56:AG$60,$D128)</f>
        <v>0.731213623268407</v>
      </c>
      <c r="AH128" s="42">
        <f>_xll.SRS1Splines.Functions25.OneWay_Spline($D$56:$D$60,AH$56:AH$60,$D128)</f>
        <v>49.062307634702201</v>
      </c>
      <c r="AI128" s="42">
        <f>_xll.SRS1Splines.Functions25.OneWay_Spline($D$56:$D$60,AI$56:AI$60,$D128)</f>
        <v>5.4236809749198596</v>
      </c>
      <c r="AJ128" s="42">
        <f>_xll.SRS1Splines.Functions25.OneWay_Spline($D$56:$D$60,AJ$56:AJ$60,$D128)</f>
        <v>0.31207587156190097</v>
      </c>
      <c r="AK128" s="42">
        <f>_xll.SRS1Splines.Functions25.OneWay_Spline($D$56:$D$60,AK$56:AK$60,$D128)</f>
        <v>0.44151671361372102</v>
      </c>
      <c r="AL128" s="42">
        <f>_xll.SRS1Splines.Functions25.OneWay_Spline($D$62:$D$65,AL$62:AL$65,$D128)</f>
        <v>2.0030371151759598</v>
      </c>
    </row>
    <row r="129" spans="1:38">
      <c r="B129" s="53" t="s">
        <v>66</v>
      </c>
      <c r="C129" s="53" t="s">
        <v>70</v>
      </c>
      <c r="D129" s="42">
        <f t="shared" si="25"/>
        <v>10</v>
      </c>
      <c r="E129" s="42">
        <f>_xll.SRS1Splines.Functions25.OneWay_Spline($D$56:$D$60,$E$56:$E$60,D129)</f>
        <v>1.3610519374951001E-2</v>
      </c>
      <c r="F129" s="42">
        <f>_xll.SRS1Splines.Functions25.OneWay_Spline($D$56:$D$60,F$56:F$60,$D129)</f>
        <v>0.31781254647457502</v>
      </c>
      <c r="G129" s="42">
        <f>_xll.SRS1Splines.Functions25.OneWay_Spline($D$56:$D$60,G$56:G$60,$D129)</f>
        <v>0.41829297767773599</v>
      </c>
      <c r="H129" s="42">
        <f>_xll.SRS1Splines.Functions25.OneWay_Spline($D$56:$D$60,H$56:H$60,$D129)</f>
        <v>0.50236223232894595</v>
      </c>
      <c r="I129" s="42">
        <f>_xll.SRS1Splines.Functions25.OneWay_Spline($D$56:$D$60,I$56:I$60,$D129)</f>
        <v>0.60696877977152297</v>
      </c>
      <c r="J129" s="42">
        <f>_xll.SRS1Splines.Functions25.OneWay_Spline($D$56:$D$60,J$56:J$60,$D129)</f>
        <v>35.128153083911997</v>
      </c>
      <c r="K129" s="42">
        <f>_xll.SRS1Splines.Functions25.OneWay_Spline($D$56:$D$60,K$56:K$60,$D129)</f>
        <v>5.0948875991171096</v>
      </c>
      <c r="L129" s="42">
        <f>_xll.SRS1Splines.Functions25.OneWay_Spline($D$56:$D$60,L$56:L$60,$D129)</f>
        <v>0.28596686858886899</v>
      </c>
      <c r="M129" s="42">
        <f>_xll.SRS1Splines.Functions25.OneWay_Spline($D$56:$D$60,M$56:M$60,$D129)</f>
        <v>0.41441396918946299</v>
      </c>
      <c r="N129" s="42">
        <f>_xll.SRS1Splines.Functions25.OneWay_Spline(($D$62:$D$65),N$62:N$65,$D129)</f>
        <v>1.38865601829225</v>
      </c>
      <c r="P129" s="42">
        <f t="shared" si="26"/>
        <v>10</v>
      </c>
      <c r="Q129" s="42">
        <f>_xll.SRS1Splines.Functions25.OneWay_Spline($D$56:$D$60,Q$56:Q$60,P129)</f>
        <v>9.4992120203525304E-3</v>
      </c>
      <c r="R129" s="42">
        <f>_xll.SRS1Splines.Functions25.OneWay_Spline($D$56:$D$60,R$56:R$60,$D129)</f>
        <v>0.29051668609234499</v>
      </c>
      <c r="S129" s="42">
        <f>_xll.SRS1Splines.Functions25.OneWay_Spline($D$56:$D$60,S$56:S$60,$D129)</f>
        <v>0.328048652406147</v>
      </c>
      <c r="T129" s="42">
        <f>_xll.SRS1Splines.Functions25.OneWay_Spline($D$56:$D$60,T$56:T$60,$D129)</f>
        <v>0.33013669612587898</v>
      </c>
      <c r="U129" s="42">
        <f>_xll.SRS1Splines.Functions25.OneWay_Spline($D$56:$D$60,U$56:U$60,$D129)</f>
        <v>0.482119902698256</v>
      </c>
      <c r="V129" s="42">
        <f>_xll.SRS1Splines.Functions25.OneWay_Spline($D$56:$D$60,V$56:V$60,$D129)</f>
        <v>21.897583820792001</v>
      </c>
      <c r="W129" s="42">
        <f>_xll.SRS1Splines.Functions25.OneWay_Spline($D$56:$D$60,W$56:W$60,$D129)</f>
        <v>4.7025055633756701</v>
      </c>
      <c r="X129" s="42">
        <f>_xll.SRS1Splines.Functions25.OneWay_Spline($D$56:$D$60,X$56:X$60,$D129)</f>
        <v>0.259938135642868</v>
      </c>
      <c r="Y129" s="42">
        <f>_xll.SRS1Splines.Functions25.OneWay_Spline($D$56:$D$60,Y$56:Y$60,$D129)</f>
        <v>0.38410769474411099</v>
      </c>
      <c r="Z129" s="42">
        <f>_xll.SRS1Splines.Functions25.OneWay_Spline($D$62:$D$65,Z$62:Z$65,$D129)</f>
        <v>0.90270234248944003</v>
      </c>
      <c r="AB129" s="42">
        <f t="shared" si="27"/>
        <v>10</v>
      </c>
      <c r="AC129" s="42">
        <f>_xll.SRS1Splines.Functions25.OneWay_Spline($D$56:$D$60,AC$56:AC$60,AB129)</f>
        <v>1.77218267295495E-2</v>
      </c>
      <c r="AD129" s="42">
        <f>_xll.SRS1Splines.Functions25.OneWay_Spline($D$56:$D$60,AD$56:AD$60,$D129)</f>
        <v>0.34510840685680499</v>
      </c>
      <c r="AE129" s="42">
        <f>_xll.SRS1Splines.Functions25.OneWay_Spline($D$56:$D$60,AE$56:AE$60,$D129)</f>
        <v>0.50853730294932498</v>
      </c>
      <c r="AF129" s="42">
        <f>_xll.SRS1Splines.Functions25.OneWay_Spline($D$56:$D$60,AF$56:AF$60,$D129)</f>
        <v>0.67458776853201297</v>
      </c>
      <c r="AG129" s="42">
        <f>_xll.SRS1Splines.Functions25.OneWay_Spline($D$56:$D$60,AG$56:AG$60,$D129)</f>
        <v>0.73181765684479105</v>
      </c>
      <c r="AH129" s="42">
        <f>_xll.SRS1Splines.Functions25.OneWay_Spline($D$56:$D$60,AH$56:AH$60,$D129)</f>
        <v>48.358722347032</v>
      </c>
      <c r="AI129" s="42">
        <f>_xll.SRS1Splines.Functions25.OneWay_Spline($D$56:$D$60,AI$56:AI$60,$D129)</f>
        <v>5.4872696348585501</v>
      </c>
      <c r="AJ129" s="42">
        <f>_xll.SRS1Splines.Functions25.OneWay_Spline($D$56:$D$60,AJ$56:AJ$60,$D129)</f>
        <v>0.31199560153486999</v>
      </c>
      <c r="AK129" s="42">
        <f>_xll.SRS1Splines.Functions25.OneWay_Spline($D$56:$D$60,AK$56:AK$60,$D129)</f>
        <v>0.44472024363481599</v>
      </c>
      <c r="AL129" s="42">
        <f>_xll.SRS1Splines.Functions25.OneWay_Spline($D$62:$D$65,AL$62:AL$65,$D129)</f>
        <v>1.8746096940950601</v>
      </c>
    </row>
    <row r="130" spans="1:38" s="57" customFormat="1">
      <c r="A130" s="59" t="s">
        <v>63</v>
      </c>
      <c r="B130" s="61">
        <v>3.0150000000000001</v>
      </c>
      <c r="C130" s="57">
        <f>B130/$B$130</f>
        <v>1</v>
      </c>
      <c r="D130" s="57">
        <f t="shared" si="25"/>
        <v>10.25</v>
      </c>
      <c r="E130" s="57">
        <f>E$129*$C130</f>
        <v>1.3610519374951001E-2</v>
      </c>
      <c r="F130" s="57">
        <f t="shared" ref="F130:N130" si="28">F$129*$C130</f>
        <v>0.31781254647457502</v>
      </c>
      <c r="G130" s="57">
        <f t="shared" si="28"/>
        <v>0.41829297767773599</v>
      </c>
      <c r="H130" s="57">
        <f t="shared" si="28"/>
        <v>0.50236223232894595</v>
      </c>
      <c r="I130" s="57">
        <f t="shared" si="28"/>
        <v>0.60696877977152297</v>
      </c>
      <c r="J130" s="57">
        <f t="shared" si="28"/>
        <v>35.128153083911997</v>
      </c>
      <c r="K130" s="57">
        <f t="shared" si="28"/>
        <v>5.0948875991171096</v>
      </c>
      <c r="L130" s="57">
        <f t="shared" si="28"/>
        <v>0.28596686858886899</v>
      </c>
      <c r="M130" s="57">
        <f t="shared" si="28"/>
        <v>0.41441396918946299</v>
      </c>
      <c r="N130" s="57">
        <f t="shared" si="28"/>
        <v>1.38865601829225</v>
      </c>
      <c r="P130" s="57">
        <f t="shared" si="26"/>
        <v>10.25</v>
      </c>
      <c r="Q130" s="57">
        <f>_xll.SRS1Splines.Functions25.OneWay_Spline($D$56:$D$60,Q$56:Q$60,P130)</f>
        <v>9.4992120203525304E-3</v>
      </c>
      <c r="R130" s="57">
        <f>_xll.SRS1Splines.Functions25.OneWay_Spline($D$56:$D$60,R$56:R$60,$D130)</f>
        <v>0.272382916956662</v>
      </c>
      <c r="S130" s="57">
        <f>_xll.SRS1Splines.Functions25.OneWay_Spline($D$56:$D$60,S$56:S$60,$D130)</f>
        <v>0.34417451501796098</v>
      </c>
      <c r="T130" s="57">
        <f>_xll.SRS1Splines.Functions25.OneWay_Spline($D$56:$D$60,T$56:T$60,$D130)</f>
        <v>0.337239135025443</v>
      </c>
      <c r="U130" s="57">
        <f>_xll.SRS1Splines.Functions25.OneWay_Spline($D$56:$D$60,U$56:U$60,$D130)</f>
        <v>0.482119902698256</v>
      </c>
      <c r="V130" s="57">
        <f>_xll.SRS1Splines.Functions25.OneWay_Spline($D$56:$D$60,V$56:V$60,$D130)</f>
        <v>22.1422159814229</v>
      </c>
      <c r="W130" s="57">
        <f>_xll.SRS1Splines.Functions25.OneWay_Spline($D$56:$D$60,W$56:W$60,$D130)</f>
        <v>4.7722164706444801</v>
      </c>
      <c r="X130" s="57">
        <f>_xll.SRS1Splines.Functions25.OneWay_Spline($D$56:$D$60,X$56:X$60,$D130)</f>
        <v>0.259938135642868</v>
      </c>
      <c r="Y130" s="57">
        <f>_xll.SRS1Splines.Functions25.OneWay_Spline($D$56:$D$60,Y$56:Y$60,$D130)</f>
        <v>0.38410769474411099</v>
      </c>
      <c r="Z130" s="57">
        <f>_xll.SRS1Splines.Functions25.OneWay_Spline($D$62:$D$65,Z$62:Z$65,$D130)</f>
        <v>0.96189019782128005</v>
      </c>
      <c r="AB130" s="57">
        <f t="shared" si="27"/>
        <v>10.25</v>
      </c>
      <c r="AC130" s="57">
        <f>_xll.SRS1Splines.Functions25.OneWay_Spline($D$56:$D$60,AC$56:AC$60,AB130)</f>
        <v>1.77218267295495E-2</v>
      </c>
      <c r="AD130" s="57">
        <f>_xll.SRS1Splines.Functions25.OneWay_Spline($D$56:$D$60,AD$56:AD$60,$D130)</f>
        <v>0.312313298219073</v>
      </c>
      <c r="AE130" s="57">
        <f>_xll.SRS1Splines.Functions25.OneWay_Spline($D$56:$D$60,AE$56:AE$60,$D130)</f>
        <v>0.50853730294932498</v>
      </c>
      <c r="AF130" s="57">
        <f>_xll.SRS1Splines.Functions25.OneWay_Spline($D$56:$D$60,AF$56:AF$60,$D130)</f>
        <v>0.71567458668529604</v>
      </c>
      <c r="AG130" s="57">
        <f>_xll.SRS1Splines.Functions25.OneWay_Spline($D$56:$D$60,AG$56:AG$60,$D130)</f>
        <v>0.732441175375253</v>
      </c>
      <c r="AH130" s="57">
        <f>_xll.SRS1Splines.Functions25.OneWay_Spline($D$56:$D$60,AH$56:AH$60,$D130)</f>
        <v>47.632440759759497</v>
      </c>
      <c r="AI130" s="57">
        <f>_xll.SRS1Splines.Functions25.OneWay_Spline($D$56:$D$60,AI$56:AI$60,$D130)</f>
        <v>5.5529095418920296</v>
      </c>
      <c r="AJ130" s="57">
        <f>_xll.SRS1Splines.Functions25.OneWay_Spline($D$56:$D$60,AJ$56:AJ$60,$D130)</f>
        <v>0.31199560153486999</v>
      </c>
      <c r="AK130" s="57">
        <f>_xll.SRS1Splines.Functions25.OneWay_Spline($D$56:$D$60,AK$56:AK$60,$D130)</f>
        <v>0.44802711333401002</v>
      </c>
      <c r="AL130" s="57">
        <f>_xll.SRS1Splines.Functions25.OneWay_Spline($D$62:$D$65,AL$62:AL$65,$D130)</f>
        <v>1.74390645329605</v>
      </c>
    </row>
    <row r="131" spans="1:38" s="57" customFormat="1">
      <c r="A131" s="59" t="s">
        <v>64</v>
      </c>
      <c r="B131" s="61">
        <v>2.9533</v>
      </c>
      <c r="C131" s="57">
        <f t="shared" ref="C131:C162" si="29">B131/$B$130</f>
        <v>0.97953565505804308</v>
      </c>
      <c r="D131" s="57">
        <f t="shared" si="25"/>
        <v>10.5</v>
      </c>
      <c r="E131" s="57">
        <f t="shared" ref="E131:N162" si="30">E$129*$C131</f>
        <v>1.3331989011622815E-2</v>
      </c>
      <c r="F131" s="57">
        <f t="shared" si="30"/>
        <v>0.31130872089663758</v>
      </c>
      <c r="G131" s="57">
        <f t="shared" si="30"/>
        <v>0.40973288589574053</v>
      </c>
      <c r="H131" s="57">
        <f t="shared" si="30"/>
        <v>0.49208171832075487</v>
      </c>
      <c r="I131" s="57">
        <f t="shared" si="30"/>
        <v>0.59454756129327979</v>
      </c>
      <c r="J131" s="57">
        <f t="shared" si="30"/>
        <v>34.409278442028956</v>
      </c>
      <c r="K131" s="57">
        <f t="shared" si="30"/>
        <v>4.990624061848278</v>
      </c>
      <c r="L131" s="57">
        <f t="shared" si="30"/>
        <v>0.2801147439480951</v>
      </c>
      <c r="M131" s="57">
        <f t="shared" si="30"/>
        <v>0.40593325877520431</v>
      </c>
      <c r="N131" s="57">
        <f t="shared" si="30"/>
        <v>1.360238082528193</v>
      </c>
      <c r="P131" s="57">
        <f t="shared" si="26"/>
        <v>10.5</v>
      </c>
      <c r="Q131" s="57">
        <f>_xll.SRS1Splines.Functions25.OneWay_Spline($D$56:$D$60,Q$56:Q$60,P131)</f>
        <v>9.4992120203525304E-3</v>
      </c>
      <c r="R131" s="57">
        <f>_xll.SRS1Splines.Functions25.OneWay_Spline($D$56:$D$60,R$56:R$60,$D131)</f>
        <v>0.25424914782097902</v>
      </c>
      <c r="S131" s="57">
        <f>_xll.SRS1Splines.Functions25.OneWay_Spline($D$56:$D$60,S$56:S$60,$D131)</f>
        <v>0.36030037762977601</v>
      </c>
      <c r="T131" s="57">
        <f>_xll.SRS1Splines.Functions25.OneWay_Spline($D$56:$D$60,T$56:T$60,$D131)</f>
        <v>0.34434157392500597</v>
      </c>
      <c r="U131" s="57">
        <f>_xll.SRS1Splines.Functions25.OneWay_Spline($D$56:$D$60,U$56:U$60,$D131)</f>
        <v>0.482119902698256</v>
      </c>
      <c r="V131" s="57">
        <f>_xll.SRS1Splines.Functions25.OneWay_Spline($D$56:$D$60,V$56:V$60,$D131)</f>
        <v>22.386848142053701</v>
      </c>
      <c r="W131" s="57">
        <f>_xll.SRS1Splines.Functions25.OneWay_Spline($D$56:$D$60,W$56:W$60,$D131)</f>
        <v>4.8419273779132901</v>
      </c>
      <c r="X131" s="57">
        <f>_xll.SRS1Splines.Functions25.OneWay_Spline($D$56:$D$60,X$56:X$60,$D131)</f>
        <v>0.259938135642868</v>
      </c>
      <c r="Y131" s="57">
        <f>_xll.SRS1Splines.Functions25.OneWay_Spline($D$56:$D$60,Y$56:Y$60,$D131)</f>
        <v>0.38410769474411099</v>
      </c>
      <c r="Z131" s="57">
        <f>_xll.SRS1Splines.Functions25.OneWay_Spline($D$62:$D$65,Z$62:Z$65,$D131)</f>
        <v>1.0210780531531201</v>
      </c>
      <c r="AB131" s="57">
        <f t="shared" si="27"/>
        <v>10.5</v>
      </c>
      <c r="AC131" s="57">
        <f>_xll.SRS1Splines.Functions25.OneWay_Spline($D$56:$D$60,AC$56:AC$60,AB131)</f>
        <v>1.77218267295495E-2</v>
      </c>
      <c r="AD131" s="57">
        <f>_xll.SRS1Splines.Functions25.OneWay_Spline($D$56:$D$60,AD$56:AD$60,$D131)</f>
        <v>0.27951818958134</v>
      </c>
      <c r="AE131" s="57">
        <f>_xll.SRS1Splines.Functions25.OneWay_Spline($D$56:$D$60,AE$56:AE$60,$D131)</f>
        <v>0.50853730294932498</v>
      </c>
      <c r="AF131" s="57">
        <f>_xll.SRS1Splines.Functions25.OneWay_Spline($D$56:$D$60,AF$56:AF$60,$D131)</f>
        <v>0.75676140483858001</v>
      </c>
      <c r="AG131" s="57">
        <f>_xll.SRS1Splines.Functions25.OneWay_Spline($D$56:$D$60,AG$56:AG$60,$D131)</f>
        <v>0.73306469390571405</v>
      </c>
      <c r="AH131" s="57">
        <f>_xll.SRS1Splines.Functions25.OneWay_Spline($D$56:$D$60,AH$56:AH$60,$D131)</f>
        <v>46.906159172487101</v>
      </c>
      <c r="AI131" s="57">
        <f>_xll.SRS1Splines.Functions25.OneWay_Spline($D$56:$D$60,AI$56:AI$60,$D131)</f>
        <v>5.6185494489255197</v>
      </c>
      <c r="AJ131" s="57">
        <f>_xll.SRS1Splines.Functions25.OneWay_Spline($D$56:$D$60,AJ$56:AJ$60,$D131)</f>
        <v>0.31199560153486999</v>
      </c>
      <c r="AK131" s="57">
        <f>_xll.SRS1Splines.Functions25.OneWay_Spline($D$56:$D$60,AK$56:AK$60,$D131)</f>
        <v>0.45133398303320499</v>
      </c>
      <c r="AL131" s="57">
        <f>_xll.SRS1Splines.Functions25.OneWay_Spline($D$62:$D$65,AL$62:AL$65,$D131)</f>
        <v>1.6132032124970499</v>
      </c>
    </row>
    <row r="132" spans="1:38" s="57" customFormat="1">
      <c r="B132" s="61">
        <v>2.8921999999999999</v>
      </c>
      <c r="C132" s="57">
        <f t="shared" si="29"/>
        <v>0.95927031509121052</v>
      </c>
      <c r="D132" s="57">
        <f t="shared" si="25"/>
        <v>10.75</v>
      </c>
      <c r="E132" s="57">
        <f t="shared" si="30"/>
        <v>1.3056167209364271E-2</v>
      </c>
      <c r="F132" s="57">
        <f t="shared" si="30"/>
        <v>0.30486814159660558</v>
      </c>
      <c r="G132" s="57">
        <f t="shared" si="30"/>
        <v>0.40125603649736247</v>
      </c>
      <c r="H132" s="57">
        <f t="shared" si="30"/>
        <v>0.48190117689611189</v>
      </c>
      <c r="I132" s="57">
        <f t="shared" si="30"/>
        <v>0.58224713262195638</v>
      </c>
      <c r="J132" s="57">
        <f t="shared" si="30"/>
        <v>33.697394477376541</v>
      </c>
      <c r="K132" s="57">
        <f t="shared" si="30"/>
        <v>4.8873744325593709</v>
      </c>
      <c r="L132" s="57">
        <f t="shared" si="30"/>
        <v>0.27431952813689114</v>
      </c>
      <c r="M132" s="57">
        <f t="shared" si="30"/>
        <v>0.39753501880257536</v>
      </c>
      <c r="N132" s="57">
        <f t="shared" si="30"/>
        <v>1.3320964962205124</v>
      </c>
      <c r="P132" s="57">
        <f t="shared" si="26"/>
        <v>10.75</v>
      </c>
      <c r="Q132" s="57">
        <f>_xll.SRS1Splines.Functions25.OneWay_Spline($D$56:$D$60,Q$56:Q$60,P132)</f>
        <v>9.4992120203525304E-3</v>
      </c>
      <c r="R132" s="57">
        <f>_xll.SRS1Splines.Functions25.OneWay_Spline($D$56:$D$60,R$56:R$60,$D132)</f>
        <v>0.236115378685296</v>
      </c>
      <c r="S132" s="57">
        <f>_xll.SRS1Splines.Functions25.OneWay_Spline($D$56:$D$60,S$56:S$60,$D132)</f>
        <v>0.37642624024158999</v>
      </c>
      <c r="T132" s="57">
        <f>_xll.SRS1Splines.Functions25.OneWay_Spline($D$56:$D$60,T$56:T$60,$D132)</f>
        <v>0.35144401282457</v>
      </c>
      <c r="U132" s="57">
        <f>_xll.SRS1Splines.Functions25.OneWay_Spline($D$56:$D$60,U$56:U$60,$D132)</f>
        <v>0.482119902698256</v>
      </c>
      <c r="V132" s="57">
        <f>_xll.SRS1Splines.Functions25.OneWay_Spline($D$56:$D$60,V$56:V$60,$D132)</f>
        <v>22.631480302684601</v>
      </c>
      <c r="W132" s="57">
        <f>_xll.SRS1Splines.Functions25.OneWay_Spline($D$56:$D$60,W$56:W$60,$D132)</f>
        <v>4.9116382851821001</v>
      </c>
      <c r="X132" s="57">
        <f>_xll.SRS1Splines.Functions25.OneWay_Spline($D$56:$D$60,X$56:X$60,$D132)</f>
        <v>0.259938135642868</v>
      </c>
      <c r="Y132" s="57">
        <f>_xll.SRS1Splines.Functions25.OneWay_Spline($D$56:$D$60,Y$56:Y$60,$D132)</f>
        <v>0.38410769474411099</v>
      </c>
      <c r="Z132" s="57">
        <f>_xll.SRS1Splines.Functions25.OneWay_Spline($D$62:$D$65,Z$62:Z$65,$D132)</f>
        <v>1.08026590848496</v>
      </c>
      <c r="AB132" s="57">
        <f t="shared" si="27"/>
        <v>10.75</v>
      </c>
      <c r="AC132" s="57">
        <f>_xll.SRS1Splines.Functions25.OneWay_Spline($D$56:$D$60,AC$56:AC$60,AB132)</f>
        <v>1.77218267295495E-2</v>
      </c>
      <c r="AD132" s="57">
        <f>_xll.SRS1Splines.Functions25.OneWay_Spline($D$56:$D$60,AD$56:AD$60,$D132)</f>
        <v>0.24672308094360801</v>
      </c>
      <c r="AE132" s="57">
        <f>_xll.SRS1Splines.Functions25.OneWay_Spline($D$56:$D$60,AE$56:AE$60,$D132)</f>
        <v>0.50853730294932498</v>
      </c>
      <c r="AF132" s="57">
        <f>_xll.SRS1Splines.Functions25.OneWay_Spline($D$56:$D$60,AF$56:AF$60,$D132)</f>
        <v>0.79784822299186298</v>
      </c>
      <c r="AG132" s="57">
        <f>_xll.SRS1Splines.Functions25.OneWay_Spline($D$56:$D$60,AG$56:AG$60,$D132)</f>
        <v>0.73368821243617599</v>
      </c>
      <c r="AH132" s="57">
        <f>_xll.SRS1Splines.Functions25.OneWay_Spline($D$56:$D$60,AH$56:AH$60,$D132)</f>
        <v>46.179877585214598</v>
      </c>
      <c r="AI132" s="57">
        <f>_xll.SRS1Splines.Functions25.OneWay_Spline($D$56:$D$60,AI$56:AI$60,$D132)</f>
        <v>5.6841893559590098</v>
      </c>
      <c r="AJ132" s="57">
        <f>_xll.SRS1Splines.Functions25.OneWay_Spline($D$56:$D$60,AJ$56:AJ$60,$D132)</f>
        <v>0.31199560153486999</v>
      </c>
      <c r="AK132" s="57">
        <f>_xll.SRS1Splines.Functions25.OneWay_Spline($D$56:$D$60,AK$56:AK$60,$D132)</f>
        <v>0.45464085273240001</v>
      </c>
      <c r="AL132" s="57">
        <f>_xll.SRS1Splines.Functions25.OneWay_Spline($D$62:$D$65,AL$62:AL$65,$D132)</f>
        <v>1.48249997169804</v>
      </c>
    </row>
    <row r="133" spans="1:38" s="57" customFormat="1">
      <c r="B133" s="61">
        <v>2.8521999999999998</v>
      </c>
      <c r="C133" s="57">
        <f t="shared" si="29"/>
        <v>0.94600331674958527</v>
      </c>
      <c r="D133" s="57">
        <f t="shared" si="25"/>
        <v>11</v>
      </c>
      <c r="E133" s="57">
        <f t="shared" si="30"/>
        <v>1.2875596471388138E-2</v>
      </c>
      <c r="F133" s="57">
        <f t="shared" si="30"/>
        <v>0.30065172306957966</v>
      </c>
      <c r="G133" s="57">
        <f t="shared" si="30"/>
        <v>0.3957065442561985</v>
      </c>
      <c r="H133" s="57">
        <f t="shared" si="30"/>
        <v>0.4752363379929086</v>
      </c>
      <c r="I133" s="57">
        <f t="shared" si="30"/>
        <v>0.57419447882730934</v>
      </c>
      <c r="J133" s="57">
        <f t="shared" si="30"/>
        <v>33.231349328667918</v>
      </c>
      <c r="K133" s="57">
        <f t="shared" si="30"/>
        <v>4.8197805672311169</v>
      </c>
      <c r="L133" s="57">
        <f t="shared" si="30"/>
        <v>0.27052560616556287</v>
      </c>
      <c r="M133" s="57">
        <f t="shared" si="30"/>
        <v>0.39203698936059245</v>
      </c>
      <c r="N133" s="57">
        <f t="shared" si="30"/>
        <v>1.3136731991287414</v>
      </c>
      <c r="P133" s="57">
        <f t="shared" si="26"/>
        <v>11</v>
      </c>
      <c r="Q133" s="57">
        <f>_xll.SRS1Splines.Functions25.OneWay_Spline($D$56:$D$60,Q$56:Q$60,P133)</f>
        <v>9.4992120203525304E-3</v>
      </c>
      <c r="R133" s="57">
        <f>_xll.SRS1Splines.Functions25.OneWay_Spline($D$56:$D$60,R$56:R$60,$D133)</f>
        <v>0.21798160954961299</v>
      </c>
      <c r="S133" s="57">
        <f>_xll.SRS1Splines.Functions25.OneWay_Spline($D$56:$D$60,S$56:S$60,$D133)</f>
        <v>0.39255210285340503</v>
      </c>
      <c r="T133" s="57">
        <f>_xll.SRS1Splines.Functions25.OneWay_Spline($D$56:$D$60,T$56:T$60,$D133)</f>
        <v>0.35854645172413302</v>
      </c>
      <c r="U133" s="57">
        <f>_xll.SRS1Splines.Functions25.OneWay_Spline($D$56:$D$60,U$56:U$60,$D133)</f>
        <v>0.482119902698256</v>
      </c>
      <c r="V133" s="57">
        <f>_xll.SRS1Splines.Functions25.OneWay_Spline($D$56:$D$60,V$56:V$60,$D133)</f>
        <v>22.876112463315401</v>
      </c>
      <c r="W133" s="57">
        <f>_xll.SRS1Splines.Functions25.OneWay_Spline($D$56:$D$60,W$56:W$60,$D133)</f>
        <v>4.9813491924509101</v>
      </c>
      <c r="X133" s="57">
        <f>_xll.SRS1Splines.Functions25.OneWay_Spline($D$56:$D$60,X$56:X$60,$D133)</f>
        <v>0.259938135642868</v>
      </c>
      <c r="Y133" s="57">
        <f>_xll.SRS1Splines.Functions25.OneWay_Spline($D$56:$D$60,Y$56:Y$60,$D133)</f>
        <v>0.38410769474411099</v>
      </c>
      <c r="Z133" s="57">
        <f>_xll.SRS1Splines.Functions25.OneWay_Spline($D$62:$D$65,Z$62:Z$65,$D133)</f>
        <v>1.1394537638168001</v>
      </c>
      <c r="AB133" s="57">
        <f t="shared" si="27"/>
        <v>11</v>
      </c>
      <c r="AC133" s="57">
        <f>_xll.SRS1Splines.Functions25.OneWay_Spline($D$56:$D$60,AC$56:AC$60,AB133)</f>
        <v>1.77218267295495E-2</v>
      </c>
      <c r="AD133" s="57">
        <f>_xll.SRS1Splines.Functions25.OneWay_Spline($D$56:$D$60,AD$56:AD$60,$D133)</f>
        <v>0.21392797230587601</v>
      </c>
      <c r="AE133" s="57">
        <f>_xll.SRS1Splines.Functions25.OneWay_Spline($D$56:$D$60,AE$56:AE$60,$D133)</f>
        <v>0.50853730294932498</v>
      </c>
      <c r="AF133" s="57">
        <f>_xll.SRS1Splines.Functions25.OneWay_Spline($D$56:$D$60,AF$56:AF$60,$D133)</f>
        <v>0.83893504114514605</v>
      </c>
      <c r="AG133" s="57">
        <f>_xll.SRS1Splines.Functions25.OneWay_Spline($D$56:$D$60,AG$56:AG$60,$D133)</f>
        <v>0.73431173096663804</v>
      </c>
      <c r="AH133" s="57">
        <f>_xll.SRS1Splines.Functions25.OneWay_Spline($D$56:$D$60,AH$56:AH$60,$D133)</f>
        <v>45.453595997942102</v>
      </c>
      <c r="AI133" s="57">
        <f>_xll.SRS1Splines.Functions25.OneWay_Spline($D$56:$D$60,AI$56:AI$60,$D133)</f>
        <v>5.7498292629924901</v>
      </c>
      <c r="AJ133" s="57">
        <f>_xll.SRS1Splines.Functions25.OneWay_Spline($D$56:$D$60,AJ$56:AJ$60,$D133)</f>
        <v>0.31199560153486999</v>
      </c>
      <c r="AK133" s="57">
        <f>_xll.SRS1Splines.Functions25.OneWay_Spline($D$56:$D$60,AK$56:AK$60,$D133)</f>
        <v>0.45794772243159398</v>
      </c>
      <c r="AL133" s="57">
        <f>_xll.SRS1Splines.Functions25.OneWay_Spline($D$62:$D$65,AL$62:AL$65,$D133)</f>
        <v>1.35179673089903</v>
      </c>
    </row>
    <row r="134" spans="1:38" s="57" customFormat="1">
      <c r="B134" s="61">
        <v>2.6602000000000001</v>
      </c>
      <c r="C134" s="57">
        <f t="shared" si="29"/>
        <v>0.88232172470978443</v>
      </c>
      <c r="D134" s="57">
        <f>D133+1</f>
        <v>12</v>
      </c>
      <c r="E134" s="57">
        <f t="shared" si="30"/>
        <v>1.2008856929102705E-2</v>
      </c>
      <c r="F134" s="57">
        <f t="shared" si="30"/>
        <v>0.28041291413985553</v>
      </c>
      <c r="G134" s="57">
        <f t="shared" si="30"/>
        <v>0.36906898149861139</v>
      </c>
      <c r="H134" s="57">
        <f t="shared" si="30"/>
        <v>0.44324511125753302</v>
      </c>
      <c r="I134" s="57">
        <f t="shared" si="30"/>
        <v>0.53554174061300341</v>
      </c>
      <c r="J134" s="57">
        <f t="shared" si="30"/>
        <v>30.994332614866565</v>
      </c>
      <c r="K134" s="57">
        <f t="shared" si="30"/>
        <v>4.4953300136555008</v>
      </c>
      <c r="L134" s="57">
        <f t="shared" si="30"/>
        <v>0.25231478070318719</v>
      </c>
      <c r="M134" s="57">
        <f t="shared" si="30"/>
        <v>0.36564644803907448</v>
      </c>
      <c r="N134" s="57">
        <f t="shared" si="30"/>
        <v>1.2252413730882401</v>
      </c>
      <c r="P134" s="57">
        <f>P133+1</f>
        <v>12</v>
      </c>
      <c r="Q134" s="57">
        <f>_xll.SRS1Splines.Functions25.OneWay_Spline($D$56:$D$60,Q$56:Q$60,P134)</f>
        <v>9.4992120203525304E-3</v>
      </c>
      <c r="R134" s="57">
        <f>_xll.SRS1Splines.Functions25.OneWay_Spline($D$56:$D$60,R$56:R$60,$D134)</f>
        <v>0.14544653300688101</v>
      </c>
      <c r="S134" s="57">
        <f>_xll.SRS1Splines.Functions25.OneWay_Spline($D$56:$D$60,S$56:S$60,$D134)</f>
        <v>0.457055553300663</v>
      </c>
      <c r="T134" s="57">
        <f>_xll.SRS1Splines.Functions25.OneWay_Spline($D$56:$D$60,T$56:T$60,$D134)</f>
        <v>0.386956207322387</v>
      </c>
      <c r="U134" s="57">
        <f>_xll.SRS1Splines.Functions25.OneWay_Spline($D$56:$D$60,U$56:U$60,$D134)</f>
        <v>0.482119902698256</v>
      </c>
      <c r="V134" s="57">
        <f>_xll.SRS1Splines.Functions25.OneWay_Spline($D$56:$D$60,V$56:V$60,$D134)</f>
        <v>23.854641105838802</v>
      </c>
      <c r="W134" s="57">
        <f>_xll.SRS1Splines.Functions25.OneWay_Spline($D$56:$D$60,W$56:W$60,$D134)</f>
        <v>5.2601928215261502</v>
      </c>
      <c r="X134" s="57">
        <f>_xll.SRS1Splines.Functions25.OneWay_Spline($D$56:$D$60,X$56:X$60,$D134)</f>
        <v>0.259938135642868</v>
      </c>
      <c r="Y134" s="57">
        <f>_xll.SRS1Splines.Functions25.OneWay_Spline($D$56:$D$60,Y$56:Y$60,$D134)</f>
        <v>0.38410769474411099</v>
      </c>
      <c r="Z134" s="57">
        <f>_xll.SRS1Splines.Functions25.OneWay_Spline($D$62:$D$65,Z$62:Z$65,$D134)</f>
        <v>1.3762051851441599</v>
      </c>
      <c r="AB134" s="57">
        <f>AB133+1</f>
        <v>12</v>
      </c>
      <c r="AC134" s="57">
        <f>_xll.SRS1Splines.Functions25.OneWay_Spline($D$56:$D$60,AC$56:AC$60,AB134)</f>
        <v>1.77218267295495E-2</v>
      </c>
      <c r="AD134" s="57">
        <f>_xll.SRS1Splines.Functions25.OneWay_Spline($D$56:$D$60,AD$56:AD$60,$D134)</f>
        <v>8.2747537754946796E-2</v>
      </c>
      <c r="AE134" s="57">
        <f>_xll.SRS1Splines.Functions25.OneWay_Spline($D$56:$D$60,AE$56:AE$60,$D134)</f>
        <v>0.50853730294932498</v>
      </c>
      <c r="AF134" s="57">
        <f>_xll.SRS1Splines.Functions25.OneWay_Spline($D$56:$D$60,AF$56:AF$60,$D134)</f>
        <v>1.00328231375828</v>
      </c>
      <c r="AG134" s="57">
        <f>_xll.SRS1Splines.Functions25.OneWay_Spline($D$56:$D$60,AG$56:AG$60,$D134)</f>
        <v>0.73680580508848403</v>
      </c>
      <c r="AH134" s="57">
        <f>_xll.SRS1Splines.Functions25.OneWay_Spline($D$56:$D$60,AH$56:AH$60,$D134)</f>
        <v>42.548469648852198</v>
      </c>
      <c r="AI134" s="57">
        <f>_xll.SRS1Splines.Functions25.OneWay_Spline($D$56:$D$60,AI$56:AI$60,$D134)</f>
        <v>6.0123888911264398</v>
      </c>
      <c r="AJ134" s="57">
        <f>_xll.SRS1Splines.Functions25.OneWay_Spline($D$56:$D$60,AJ$56:AJ$60,$D134)</f>
        <v>0.31199560153486999</v>
      </c>
      <c r="AK134" s="57">
        <f>_xll.SRS1Splines.Functions25.OneWay_Spline($D$56:$D$60,AK$56:AK$60,$D134)</f>
        <v>0.47117520122837298</v>
      </c>
      <c r="AL134" s="57">
        <f>_xll.SRS1Splines.Functions25.OneWay_Spline($D$62:$D$65,AL$62:AL$65,$D134)</f>
        <v>0.82898376770299798</v>
      </c>
    </row>
    <row r="135" spans="1:38" s="57" customFormat="1">
      <c r="B135" s="61">
        <v>2.44</v>
      </c>
      <c r="C135" s="57">
        <f t="shared" si="29"/>
        <v>0.80928689883913763</v>
      </c>
      <c r="D135" s="57">
        <f t="shared" ref="D135:D142" si="31">D134+1</f>
        <v>13</v>
      </c>
      <c r="E135" s="57">
        <f t="shared" si="30"/>
        <v>1.1014815016544093E-2</v>
      </c>
      <c r="F135" s="57">
        <f t="shared" si="30"/>
        <v>0.25720153014857811</v>
      </c>
      <c r="G135" s="57">
        <f t="shared" si="30"/>
        <v>0.33851902671100359</v>
      </c>
      <c r="H135" s="57">
        <f t="shared" si="30"/>
        <v>0.40655517309539901</v>
      </c>
      <c r="I135" s="57">
        <f t="shared" si="30"/>
        <v>0.49121188147347133</v>
      </c>
      <c r="J135" s="57">
        <f t="shared" si="30"/>
        <v>28.428754071225629</v>
      </c>
      <c r="K135" s="57">
        <f t="shared" si="30"/>
        <v>4.1232257850234655</v>
      </c>
      <c r="L135" s="57">
        <f t="shared" si="30"/>
        <v>0.23142924025102499</v>
      </c>
      <c r="M135" s="57">
        <f t="shared" si="30"/>
        <v>0.33537979596095846</v>
      </c>
      <c r="N135" s="57">
        <f t="shared" si="30"/>
        <v>1.1238211225980399</v>
      </c>
      <c r="P135" s="57">
        <f t="shared" ref="P135:P142" si="32">P134+1</f>
        <v>13</v>
      </c>
      <c r="Q135" s="57">
        <f>_xll.SRS1Splines.Functions25.OneWay_Spline($D$56:$D$60,Q$56:Q$60,P135)</f>
        <v>9.4992120203525304E-3</v>
      </c>
      <c r="R135" s="57">
        <f>_xll.SRS1Splines.Functions25.OneWay_Spline($D$56:$D$60,R$56:R$60,$D135)</f>
        <v>7.2911456464148802E-2</v>
      </c>
      <c r="S135" s="57">
        <f>_xll.SRS1Splines.Functions25.OneWay_Spline($D$56:$D$60,S$56:S$60,$D135)</f>
        <v>0.52155900374791997</v>
      </c>
      <c r="T135" s="57">
        <f>_xll.SRS1Splines.Functions25.OneWay_Spline($D$56:$D$60,T$56:T$60,$D135)</f>
        <v>0.41536596292064099</v>
      </c>
      <c r="U135" s="57">
        <f>_xll.SRS1Splines.Functions25.OneWay_Spline($D$56:$D$60,U$56:U$60,$D135)</f>
        <v>0.482119902698256</v>
      </c>
      <c r="V135" s="57">
        <f>_xll.SRS1Splines.Functions25.OneWay_Spline($D$56:$D$60,V$56:V$60,$D135)</f>
        <v>24.833169748362199</v>
      </c>
      <c r="W135" s="57">
        <f>_xll.SRS1Splines.Functions25.OneWay_Spline($D$56:$D$60,W$56:W$60,$D135)</f>
        <v>5.5390364506013903</v>
      </c>
      <c r="X135" s="57">
        <f>_xll.SRS1Splines.Functions25.OneWay_Spline($D$56:$D$60,X$56:X$60,$D135)</f>
        <v>0.259938135642868</v>
      </c>
      <c r="Y135" s="57">
        <f>_xll.SRS1Splines.Functions25.OneWay_Spline($D$56:$D$60,Y$56:Y$60,$D135)</f>
        <v>0.38410769474411099</v>
      </c>
      <c r="Z135" s="57">
        <f>_xll.SRS1Splines.Functions25.OneWay_Spline($D$62:$D$65,Z$62:Z$65,$D135)</f>
        <v>1.6129566064715199</v>
      </c>
      <c r="AB135" s="57">
        <f t="shared" ref="AB135:AB142" si="33">AB134+1</f>
        <v>13</v>
      </c>
      <c r="AC135" s="57">
        <f>_xll.SRS1Splines.Functions25.OneWay_Spline($D$56:$D$60,AC$56:AC$60,AB135)</f>
        <v>1.77218267295495E-2</v>
      </c>
      <c r="AD135" s="57">
        <v>0</v>
      </c>
      <c r="AE135" s="57">
        <f>_xll.SRS1Splines.Functions25.OneWay_Spline($D$56:$D$60,AE$56:AE$60,$D135)</f>
        <v>0.50853730294932498</v>
      </c>
      <c r="AF135" s="57">
        <f>_xll.SRS1Splines.Functions25.OneWay_Spline($D$56:$D$60,AF$56:AF$60,$D135)</f>
        <v>1.1676295863714099</v>
      </c>
      <c r="AG135" s="57">
        <f>_xll.SRS1Splines.Functions25.OneWay_Spline($D$56:$D$60,AG$56:AG$60,$D135)</f>
        <v>0.73929987921033002</v>
      </c>
      <c r="AH135" s="57">
        <f>_xll.SRS1Splines.Functions25.OneWay_Spline($D$56:$D$60,AH$56:AH$60,$D135)</f>
        <v>39.6433432997624</v>
      </c>
      <c r="AI135" s="57">
        <f>_xll.SRS1Splines.Functions25.OneWay_Spline($D$56:$D$60,AI$56:AI$60,$D135)</f>
        <v>6.2749485192603798</v>
      </c>
      <c r="AJ135" s="57">
        <f>_xll.SRS1Splines.Functions25.OneWay_Spline($D$56:$D$60,AJ$56:AJ$60,$D135)</f>
        <v>0.31199560153486999</v>
      </c>
      <c r="AK135" s="57">
        <f>_xll.SRS1Splines.Functions25.OneWay_Spline($D$56:$D$60,AK$56:AK$60,$D135)</f>
        <v>0.48440268002515102</v>
      </c>
      <c r="AL135" s="57">
        <f>_xll.SRS1Splines.Functions25.OneWay_Spline($D$62:$D$65,AL$62:AL$65,$D135)</f>
        <v>0.30617080450696699</v>
      </c>
    </row>
    <row r="136" spans="1:38" s="57" customFormat="1">
      <c r="B136" s="61">
        <v>2.31</v>
      </c>
      <c r="C136" s="57">
        <f t="shared" si="29"/>
        <v>0.76616915422885568</v>
      </c>
      <c r="D136" s="57">
        <f t="shared" si="31"/>
        <v>14</v>
      </c>
      <c r="E136" s="57">
        <f t="shared" si="30"/>
        <v>1.0427960118121662E-2</v>
      </c>
      <c r="F136" s="57">
        <f t="shared" si="30"/>
        <v>0.24349816993574402</v>
      </c>
      <c r="G136" s="57">
        <f t="shared" si="30"/>
        <v>0.32048317692722061</v>
      </c>
      <c r="H136" s="57">
        <f t="shared" si="30"/>
        <v>0.3848944466599884</v>
      </c>
      <c r="I136" s="57">
        <f t="shared" si="30"/>
        <v>0.4650407566408683</v>
      </c>
      <c r="J136" s="57">
        <f t="shared" si="30"/>
        <v>26.914107337922623</v>
      </c>
      <c r="K136" s="57">
        <f t="shared" si="30"/>
        <v>3.903545722706641</v>
      </c>
      <c r="L136" s="57">
        <f t="shared" si="30"/>
        <v>0.21909899384420808</v>
      </c>
      <c r="M136" s="57">
        <f t="shared" si="30"/>
        <v>0.31751120027451391</v>
      </c>
      <c r="N136" s="57">
        <f t="shared" si="30"/>
        <v>1.0639454070497836</v>
      </c>
      <c r="P136" s="57">
        <f t="shared" si="32"/>
        <v>14</v>
      </c>
      <c r="Q136" s="57">
        <f>_xll.SRS1Splines.Functions25.OneWay_Spline($D$56:$D$60,Q$56:Q$60,P136)</f>
        <v>9.4992120203525304E-3</v>
      </c>
      <c r="R136" s="57">
        <v>0</v>
      </c>
      <c r="S136" s="57">
        <f>_xll.SRS1Splines.Functions25.OneWay_Spline($D$56:$D$60,S$56:S$60,$D136)</f>
        <v>0.586062454195178</v>
      </c>
      <c r="T136" s="57">
        <f>_xll.SRS1Splines.Functions25.OneWay_Spline($D$56:$D$60,T$56:T$60,$D136)</f>
        <v>0.44377571851889502</v>
      </c>
      <c r="U136" s="57">
        <f>_xll.SRS1Splines.Functions25.OneWay_Spline($D$56:$D$60,U$56:U$60,$D136)</f>
        <v>0.482119902698256</v>
      </c>
      <c r="V136" s="57">
        <f>_xll.SRS1Splines.Functions25.OneWay_Spline($D$56:$D$60,V$56:V$60,$D136)</f>
        <v>25.811698390885599</v>
      </c>
      <c r="W136" s="57">
        <f>_xll.SRS1Splines.Functions25.OneWay_Spline($D$56:$D$60,W$56:W$60,$D136)</f>
        <v>5.8178800796766401</v>
      </c>
      <c r="X136" s="57">
        <f>_xll.SRS1Splines.Functions25.OneWay_Spline($D$56:$D$60,X$56:X$60,$D136)</f>
        <v>0.259938135642868</v>
      </c>
      <c r="Y136" s="57">
        <f>_xll.SRS1Splines.Functions25.OneWay_Spline($D$56:$D$60,Y$56:Y$60,$D136)</f>
        <v>0.38410769474411099</v>
      </c>
      <c r="Z136" s="57">
        <f>_xll.SRS1Splines.Functions25.OneWay_Spline($D$62:$D$65,Z$62:Z$65,$D136)</f>
        <v>1.84970802779888</v>
      </c>
      <c r="AB136" s="57">
        <f t="shared" si="33"/>
        <v>14</v>
      </c>
      <c r="AC136" s="57">
        <f>_xll.SRS1Splines.Functions25.OneWay_Spline($D$56:$D$60,AC$56:AC$60,AB136)</f>
        <v>1.77218267295495E-2</v>
      </c>
      <c r="AD136" s="57">
        <v>0</v>
      </c>
      <c r="AE136" s="57">
        <f>_xll.SRS1Splines.Functions25.OneWay_Spline($D$56:$D$60,AE$56:AE$60,$D136)</f>
        <v>0.50853730294932498</v>
      </c>
      <c r="AF136" s="57">
        <f>_xll.SRS1Splines.Functions25.OneWay_Spline($D$56:$D$60,AF$56:AF$60,$D136)</f>
        <v>1.33197685898454</v>
      </c>
      <c r="AG136" s="57">
        <f>_xll.SRS1Splines.Functions25.OneWay_Spline($D$56:$D$60,AG$56:AG$60,$D136)</f>
        <v>0.74179395333217601</v>
      </c>
      <c r="AH136" s="57">
        <f>_xll.SRS1Splines.Functions25.OneWay_Spline($D$56:$D$60,AH$56:AH$60,$D136)</f>
        <v>36.738216950672502</v>
      </c>
      <c r="AI136" s="57">
        <f>_xll.SRS1Splines.Functions25.OneWay_Spline($D$56:$D$60,AI$56:AI$60,$D136)</f>
        <v>6.5375081473943197</v>
      </c>
      <c r="AJ136" s="57">
        <f>_xll.SRS1Splines.Functions25.OneWay_Spline($D$56:$D$60,AJ$56:AJ$60,$D136)</f>
        <v>0.31199560153486999</v>
      </c>
      <c r="AK136" s="57">
        <f>_xll.SRS1Splines.Functions25.OneWay_Spline($D$56:$D$60,AK$56:AK$60,$D136)</f>
        <v>0.49763015882193001</v>
      </c>
      <c r="AL136" s="57">
        <v>0</v>
      </c>
    </row>
    <row r="137" spans="1:38" s="57" customFormat="1">
      <c r="B137" s="61">
        <v>2.1579999999999999</v>
      </c>
      <c r="C137" s="57">
        <f t="shared" si="29"/>
        <v>0.71575456053067987</v>
      </c>
      <c r="D137" s="57">
        <f t="shared" si="31"/>
        <v>15</v>
      </c>
      <c r="E137" s="57">
        <f t="shared" si="30"/>
        <v>9.7417913138123577E-3</v>
      </c>
      <c r="F137" s="57">
        <f t="shared" si="30"/>
        <v>0.22747577953304571</v>
      </c>
      <c r="G137" s="57">
        <f t="shared" si="30"/>
        <v>0.29939510641079742</v>
      </c>
      <c r="H137" s="57">
        <f t="shared" si="30"/>
        <v>0.35956805882781601</v>
      </c>
      <c r="I137" s="57">
        <f t="shared" si="30"/>
        <v>0.43444067222120941</v>
      </c>
      <c r="J137" s="57">
        <f t="shared" si="30"/>
        <v>25.143135772829879</v>
      </c>
      <c r="K137" s="57">
        <f t="shared" si="30"/>
        <v>3.6466890344592775</v>
      </c>
      <c r="L137" s="57">
        <f t="shared" si="30"/>
        <v>0.20468209035316062</v>
      </c>
      <c r="M137" s="57">
        <f t="shared" si="30"/>
        <v>0.29661868839497879</v>
      </c>
      <c r="N137" s="57">
        <f t="shared" si="30"/>
        <v>0.99393687810105313</v>
      </c>
      <c r="P137" s="57">
        <f t="shared" si="32"/>
        <v>15</v>
      </c>
      <c r="Q137" s="57">
        <f>_xll.SRS1Splines.Functions25.OneWay_Spline($D$56:$D$60,Q$56:Q$60,P137)</f>
        <v>9.4992120203525304E-3</v>
      </c>
      <c r="R137" s="57">
        <v>0</v>
      </c>
      <c r="S137" s="57">
        <f>_xll.SRS1Splines.Functions25.OneWay_Spline($D$56:$D$60,S$56:S$60,$D137)</f>
        <v>0.65056590464243602</v>
      </c>
      <c r="T137" s="57">
        <f>_xll.SRS1Splines.Functions25.OneWay_Spline($D$56:$D$60,T$56:T$60,$D137)</f>
        <v>0.47218547411714901</v>
      </c>
      <c r="U137" s="57">
        <f>_xll.SRS1Splines.Functions25.OneWay_Spline($D$56:$D$60,U$56:U$60,$D137)</f>
        <v>0.482119902698256</v>
      </c>
      <c r="V137" s="57">
        <f>_xll.SRS1Splines.Functions25.OneWay_Spline($D$56:$D$60,V$56:V$60,$D137)</f>
        <v>26.790227033409</v>
      </c>
      <c r="W137" s="57">
        <f>_xll.SRS1Splines.Functions25.OneWay_Spline($D$56:$D$60,W$56:W$60,$D137)</f>
        <v>6.0967237087518802</v>
      </c>
      <c r="X137" s="57">
        <f>_xll.SRS1Splines.Functions25.OneWay_Spline($D$56:$D$60,X$56:X$60,$D137)</f>
        <v>0.259938135642868</v>
      </c>
      <c r="Y137" s="57">
        <f>_xll.SRS1Splines.Functions25.OneWay_Spline($D$56:$D$60,Y$56:Y$60,$D137)</f>
        <v>0.38410769474411099</v>
      </c>
      <c r="Z137" s="57">
        <f>_xll.SRS1Splines.Functions25.OneWay_Spline($D$62:$D$65,Z$62:Z$65,$D137)</f>
        <v>2.0864594491262398</v>
      </c>
      <c r="AB137" s="57">
        <f t="shared" si="33"/>
        <v>15</v>
      </c>
      <c r="AC137" s="57">
        <f>_xll.SRS1Splines.Functions25.OneWay_Spline($D$56:$D$60,AC$56:AC$60,AB137)</f>
        <v>1.77218267295495E-2</v>
      </c>
      <c r="AD137" s="57">
        <v>0</v>
      </c>
      <c r="AE137" s="57">
        <f>_xll.SRS1Splines.Functions25.OneWay_Spline($D$56:$D$60,AE$56:AE$60,$D137)</f>
        <v>0.50853730294932498</v>
      </c>
      <c r="AF137" s="57">
        <f>_xll.SRS1Splines.Functions25.OneWay_Spline($D$56:$D$60,AF$56:AF$60,$D137)</f>
        <v>1.4963241315976801</v>
      </c>
      <c r="AG137" s="57">
        <f>_xll.SRS1Splines.Functions25.OneWay_Spline($D$56:$D$60,AG$56:AG$60,$D137)</f>
        <v>0.744288027454023</v>
      </c>
      <c r="AH137" s="57">
        <f>_xll.SRS1Splines.Functions25.OneWay_Spline($D$56:$D$60,AH$56:AH$60,$D137)</f>
        <v>33.833090601582597</v>
      </c>
      <c r="AI137" s="57">
        <f>_xll.SRS1Splines.Functions25.OneWay_Spline($D$56:$D$60,AI$56:AI$60,$D137)</f>
        <v>6.8000677755282597</v>
      </c>
      <c r="AJ137" s="57">
        <f>_xll.SRS1Splines.Functions25.OneWay_Spline($D$56:$D$60,AJ$56:AJ$60,$D137)</f>
        <v>0.31199560153486999</v>
      </c>
      <c r="AK137" s="57">
        <f>_xll.SRS1Splines.Functions25.OneWay_Spline($D$56:$D$60,AK$56:AK$60,$D137)</f>
        <v>0.51085763761870795</v>
      </c>
      <c r="AL137" s="57">
        <v>0</v>
      </c>
    </row>
    <row r="138" spans="1:38" s="57" customFormat="1">
      <c r="B138" s="61">
        <v>2.0133000000000001</v>
      </c>
      <c r="C138" s="57">
        <f t="shared" si="29"/>
        <v>0.66776119402985079</v>
      </c>
      <c r="D138" s="57">
        <f t="shared" si="31"/>
        <v>16</v>
      </c>
      <c r="E138" s="57">
        <f t="shared" si="30"/>
        <v>9.088576669183699E-3</v>
      </c>
      <c r="F138" s="57">
        <f t="shared" si="30"/>
        <v>0.21222288551152965</v>
      </c>
      <c r="G138" s="57">
        <f t="shared" si="30"/>
        <v>0.2793198182283867</v>
      </c>
      <c r="H138" s="57">
        <f t="shared" si="30"/>
        <v>0.33545800409547827</v>
      </c>
      <c r="I138" s="57">
        <f t="shared" si="30"/>
        <v>0.40531019711907373</v>
      </c>
      <c r="J138" s="57">
        <f t="shared" si="30"/>
        <v>23.457217447376461</v>
      </c>
      <c r="K138" s="57">
        <f t="shared" si="30"/>
        <v>3.4021682266343207</v>
      </c>
      <c r="L138" s="57">
        <f t="shared" si="30"/>
        <v>0.19095757762188059</v>
      </c>
      <c r="M138" s="57">
        <f t="shared" si="30"/>
        <v>0.27672956688860562</v>
      </c>
      <c r="N138" s="57">
        <f t="shared" si="30"/>
        <v>0.92729060087157122</v>
      </c>
      <c r="P138" s="57">
        <f t="shared" si="32"/>
        <v>16</v>
      </c>
      <c r="Q138" s="57">
        <f>_xll.SRS1Splines.Functions25.OneWay_Spline($D$56:$D$60,Q$56:Q$60,P138)</f>
        <v>9.4992120203525304E-3</v>
      </c>
      <c r="R138" s="57">
        <v>0</v>
      </c>
      <c r="S138" s="57">
        <f>_xll.SRS1Splines.Functions25.OneWay_Spline($D$56:$D$60,S$56:S$60,$D138)</f>
        <v>0.71506935508969305</v>
      </c>
      <c r="T138" s="57">
        <f>_xll.SRS1Splines.Functions25.OneWay_Spline($D$56:$D$60,T$56:T$60,$D138)</f>
        <v>0.50059522971540205</v>
      </c>
      <c r="U138" s="57">
        <f>_xll.SRS1Splines.Functions25.OneWay_Spline($D$56:$D$60,U$56:U$60,$D138)</f>
        <v>0.482119902698256</v>
      </c>
      <c r="V138" s="57">
        <f>_xll.SRS1Splines.Functions25.OneWay_Spline($D$56:$D$60,V$56:V$60,$D138)</f>
        <v>27.768755675932301</v>
      </c>
      <c r="W138" s="57">
        <f>_xll.SRS1Splines.Functions25.OneWay_Spline($D$56:$D$60,W$56:W$60,$D138)</f>
        <v>6.3755673378271203</v>
      </c>
      <c r="X138" s="57">
        <f>_xll.SRS1Splines.Functions25.OneWay_Spline($D$56:$D$60,X$56:X$60,$D138)</f>
        <v>0.259938135642868</v>
      </c>
      <c r="Y138" s="57">
        <f>_xll.SRS1Splines.Functions25.OneWay_Spline($D$56:$D$60,Y$56:Y$60,$D138)</f>
        <v>0.38410769474411099</v>
      </c>
      <c r="Z138" s="57">
        <f>_xll.SRS1Splines.Functions25.OneWay_Spline($D$62:$D$65,Z$62:Z$65,$D138)</f>
        <v>2.3232108704535999</v>
      </c>
      <c r="AB138" s="57">
        <f t="shared" si="33"/>
        <v>16</v>
      </c>
      <c r="AC138" s="57">
        <f>_xll.SRS1Splines.Functions25.OneWay_Spline($D$56:$D$60,AC$56:AC$60,AB138)</f>
        <v>1.77218267295495E-2</v>
      </c>
      <c r="AD138" s="57">
        <v>0</v>
      </c>
      <c r="AE138" s="57">
        <f>_xll.SRS1Splines.Functions25.OneWay_Spline($D$56:$D$60,AE$56:AE$60,$D138)</f>
        <v>0.50853730294932498</v>
      </c>
      <c r="AF138" s="57">
        <f>_xll.SRS1Splines.Functions25.OneWay_Spline($D$56:$D$60,AF$56:AF$60,$D138)</f>
        <v>1.6606714042108099</v>
      </c>
      <c r="AG138" s="57">
        <f>_xll.SRS1Splines.Functions25.OneWay_Spline($D$56:$D$60,AG$56:AG$60,$D138)</f>
        <v>0.746782101575869</v>
      </c>
      <c r="AH138" s="57">
        <f>_xll.SRS1Splines.Functions25.OneWay_Spline($D$56:$D$60,AH$56:AH$60,$D138)</f>
        <v>30.9279642524927</v>
      </c>
      <c r="AI138" s="57">
        <f>_xll.SRS1Splines.Functions25.OneWay_Spline($D$56:$D$60,AI$56:AI$60,$D138)</f>
        <v>7.0626274036622103</v>
      </c>
      <c r="AJ138" s="57">
        <f>_xll.SRS1Splines.Functions25.OneWay_Spline($D$56:$D$60,AJ$56:AJ$60,$D138)</f>
        <v>0.31199560153486999</v>
      </c>
      <c r="AK138" s="57">
        <f>_xll.SRS1Splines.Functions25.OneWay_Spline($D$56:$D$60,AK$56:AK$60,$D138)</f>
        <v>0.52408511641548605</v>
      </c>
      <c r="AL138" s="57">
        <v>0</v>
      </c>
    </row>
    <row r="139" spans="1:38" s="57" customFormat="1">
      <c r="B139" s="61">
        <v>1.8777999999999999</v>
      </c>
      <c r="C139" s="57">
        <f t="shared" si="29"/>
        <v>0.62281923714759535</v>
      </c>
      <c r="D139" s="57">
        <f t="shared" si="31"/>
        <v>17</v>
      </c>
      <c r="E139" s="57">
        <f t="shared" si="30"/>
        <v>8.4768932942895486E-3</v>
      </c>
      <c r="F139" s="57">
        <f t="shared" si="30"/>
        <v>0.19793976775122951</v>
      </c>
      <c r="G139" s="57">
        <f t="shared" si="30"/>
        <v>0.26052091326144367</v>
      </c>
      <c r="H139" s="57">
        <f t="shared" si="30"/>
        <v>0.31288086231087719</v>
      </c>
      <c r="I139" s="57">
        <f t="shared" si="30"/>
        <v>0.37803183238970672</v>
      </c>
      <c r="J139" s="57">
        <f t="shared" si="30"/>
        <v>21.878489506126019</v>
      </c>
      <c r="K139" s="57">
        <f t="shared" si="30"/>
        <v>3.1731940078348617</v>
      </c>
      <c r="L139" s="57">
        <f t="shared" si="30"/>
        <v>0.17810566694400604</v>
      </c>
      <c r="M139" s="57">
        <f t="shared" si="30"/>
        <v>0.25810499215388844</v>
      </c>
      <c r="N139" s="57">
        <f t="shared" si="30"/>
        <v>0.86488168197319637</v>
      </c>
      <c r="P139" s="57">
        <f t="shared" si="32"/>
        <v>17</v>
      </c>
      <c r="Q139" s="57">
        <f>_xll.SRS1Splines.Functions25.OneWay_Spline($D$56:$D$60,Q$56:Q$60,P139)</f>
        <v>9.4992120203525304E-3</v>
      </c>
      <c r="R139" s="57">
        <v>0</v>
      </c>
      <c r="S139" s="57">
        <f>_xll.SRS1Splines.Functions25.OneWay_Spline($D$56:$D$60,S$56:S$60,$D139)</f>
        <v>0.77957280553695096</v>
      </c>
      <c r="T139" s="57">
        <f>_xll.SRS1Splines.Functions25.OneWay_Spline($D$56:$D$60,T$56:T$60,$D139)</f>
        <v>0.52900498531365603</v>
      </c>
      <c r="U139" s="57">
        <f>_xll.SRS1Splines.Functions25.OneWay_Spline($D$56:$D$60,U$56:U$60,$D139)</f>
        <v>0.482119902698256</v>
      </c>
      <c r="V139" s="57">
        <f>_xll.SRS1Splines.Functions25.OneWay_Spline($D$56:$D$60,V$56:V$60,$D139)</f>
        <v>28.747284318455701</v>
      </c>
      <c r="W139" s="57">
        <f>_xll.SRS1Splines.Functions25.OneWay_Spline($D$56:$D$60,W$56:W$60,$D139)</f>
        <v>6.6544109669023603</v>
      </c>
      <c r="X139" s="57">
        <f>_xll.SRS1Splines.Functions25.OneWay_Spline($D$56:$D$60,X$56:X$60,$D139)</f>
        <v>0.259938135642868</v>
      </c>
      <c r="Y139" s="57">
        <f>_xll.SRS1Splines.Functions25.OneWay_Spline($D$56:$D$60,Y$56:Y$60,$D139)</f>
        <v>0.38410769474411099</v>
      </c>
      <c r="Z139" s="57">
        <f>_xll.SRS1Splines.Functions25.OneWay_Spline($D$62:$D$65,Z$62:Z$65,$D139)</f>
        <v>2.5599622917809599</v>
      </c>
      <c r="AB139" s="57">
        <f t="shared" si="33"/>
        <v>17</v>
      </c>
      <c r="AC139" s="57">
        <f>_xll.SRS1Splines.Functions25.OneWay_Spline($D$56:$D$60,AC$56:AC$60,AB139)</f>
        <v>1.77218267295495E-2</v>
      </c>
      <c r="AD139" s="57">
        <v>0</v>
      </c>
      <c r="AE139" s="57">
        <f>_xll.SRS1Splines.Functions25.OneWay_Spline($D$56:$D$60,AE$56:AE$60,$D139)</f>
        <v>0.50853730294932498</v>
      </c>
      <c r="AF139" s="57">
        <f>_xll.SRS1Splines.Functions25.OneWay_Spline($D$56:$D$60,AF$56:AF$60,$D139)</f>
        <v>1.82501867682394</v>
      </c>
      <c r="AG139" s="57">
        <f>_xll.SRS1Splines.Functions25.OneWay_Spline($D$56:$D$60,AG$56:AG$60,$D139)</f>
        <v>0.74927617569771499</v>
      </c>
      <c r="AH139" s="57">
        <f>_xll.SRS1Splines.Functions25.OneWay_Spline($D$56:$D$60,AH$56:AH$60,$D139)</f>
        <v>28.022837903402898</v>
      </c>
      <c r="AI139" s="57">
        <f>_xll.SRS1Splines.Functions25.OneWay_Spline($D$56:$D$60,AI$56:AI$60,$D139)</f>
        <v>7.3251870317961503</v>
      </c>
      <c r="AJ139" s="57">
        <f>_xll.SRS1Splines.Functions25.OneWay_Spline($D$56:$D$60,AJ$56:AJ$60,$D139)</f>
        <v>0.31199560153486999</v>
      </c>
      <c r="AK139" s="57">
        <f>_xll.SRS1Splines.Functions25.OneWay_Spline($D$56:$D$60,AK$56:AK$60,$D139)</f>
        <v>0.53731259521226504</v>
      </c>
      <c r="AL139" s="57">
        <v>0</v>
      </c>
    </row>
    <row r="140" spans="1:38" s="57" customFormat="1">
      <c r="B140" s="61">
        <v>1.7509999999999999</v>
      </c>
      <c r="C140" s="57">
        <f t="shared" si="29"/>
        <v>0.58076285240464343</v>
      </c>
      <c r="D140" s="57">
        <f t="shared" si="31"/>
        <v>18</v>
      </c>
      <c r="E140" s="57">
        <f t="shared" si="30"/>
        <v>7.9044840549052069E-3</v>
      </c>
      <c r="F140" s="57">
        <f t="shared" si="30"/>
        <v>0.1845737210205575</v>
      </c>
      <c r="G140" s="57">
        <f t="shared" si="30"/>
        <v>0.24292902285695378</v>
      </c>
      <c r="H140" s="57">
        <f t="shared" si="30"/>
        <v>0.29175332298772283</v>
      </c>
      <c r="I140" s="57">
        <f t="shared" si="30"/>
        <v>0.3525049198606755</v>
      </c>
      <c r="J140" s="57">
        <f t="shared" si="30"/>
        <v>20.401126384719703</v>
      </c>
      <c r="K140" s="57">
        <f t="shared" si="30"/>
        <v>2.9589214547442979</v>
      </c>
      <c r="L140" s="57">
        <f t="shared" si="30"/>
        <v>0.1660789342948954</v>
      </c>
      <c r="M140" s="57">
        <f t="shared" si="30"/>
        <v>0.24067623882280254</v>
      </c>
      <c r="N140" s="57">
        <f t="shared" si="30"/>
        <v>0.80647983019228187</v>
      </c>
      <c r="P140" s="57">
        <f t="shared" si="32"/>
        <v>18</v>
      </c>
      <c r="Q140" s="57">
        <f>_xll.SRS1Splines.Functions25.OneWay_Spline($D$56:$D$60,Q$56:Q$60,P140)</f>
        <v>9.4992120203525304E-3</v>
      </c>
      <c r="R140" s="57">
        <v>0</v>
      </c>
      <c r="S140" s="57">
        <f>_xll.SRS1Splines.Functions25.OneWay_Spline($D$56:$D$60,S$56:S$60,$D140)</f>
        <v>0.84407625598420899</v>
      </c>
      <c r="T140" s="57">
        <f>_xll.SRS1Splines.Functions25.OneWay_Spline($D$56:$D$60,T$56:T$60,$D140)</f>
        <v>0.55741474091191001</v>
      </c>
      <c r="U140" s="57">
        <f>_xll.SRS1Splines.Functions25.OneWay_Spline($D$56:$D$60,U$56:U$60,$D140)</f>
        <v>0.482119902698256</v>
      </c>
      <c r="V140" s="57">
        <f>_xll.SRS1Splines.Functions25.OneWay_Spline($D$56:$D$60,V$56:V$60,$D140)</f>
        <v>29.725812960979098</v>
      </c>
      <c r="W140" s="57">
        <f>_xll.SRS1Splines.Functions25.OneWay_Spline($D$56:$D$60,W$56:W$60,$D140)</f>
        <v>6.9332545959776004</v>
      </c>
      <c r="X140" s="57">
        <f>_xll.SRS1Splines.Functions25.OneWay_Spline($D$56:$D$60,X$56:X$60,$D140)</f>
        <v>0.259938135642868</v>
      </c>
      <c r="Y140" s="57">
        <f>_xll.SRS1Splines.Functions25.OneWay_Spline($D$56:$D$60,Y$56:Y$60,$D140)</f>
        <v>0.38410769474411099</v>
      </c>
      <c r="Z140" s="57">
        <f>_xll.SRS1Splines.Functions25.OneWay_Spline($D$62:$D$65,Z$62:Z$65,$D140)</f>
        <v>2.79671371310832</v>
      </c>
      <c r="AB140" s="57">
        <f t="shared" si="33"/>
        <v>18</v>
      </c>
      <c r="AC140" s="57">
        <f>_xll.SRS1Splines.Functions25.OneWay_Spline($D$56:$D$60,AC$56:AC$60,AB140)</f>
        <v>1.77218267295495E-2</v>
      </c>
      <c r="AD140" s="57">
        <v>0</v>
      </c>
      <c r="AE140" s="57">
        <f>_xll.SRS1Splines.Functions25.OneWay_Spline($D$56:$D$60,AE$56:AE$60,$D140)</f>
        <v>0.50853730294932498</v>
      </c>
      <c r="AF140" s="57">
        <f>_xll.SRS1Splines.Functions25.OneWay_Spline($D$56:$D$60,AF$56:AF$60,$D140)</f>
        <v>1.9893659494370799</v>
      </c>
      <c r="AG140" s="57">
        <f>_xll.SRS1Splines.Functions25.OneWay_Spline($D$56:$D$60,AG$56:AG$60,$D140)</f>
        <v>0.75177024981956098</v>
      </c>
      <c r="AH140" s="57">
        <f>_xll.SRS1Splines.Functions25.OneWay_Spline($D$56:$D$60,AH$56:AH$60,$D140)</f>
        <v>25.117711554313001</v>
      </c>
      <c r="AI140" s="57">
        <f>_xll.SRS1Splines.Functions25.OneWay_Spline($D$56:$D$60,AI$56:AI$60,$D140)</f>
        <v>7.5877466599300902</v>
      </c>
      <c r="AJ140" s="57">
        <f>_xll.SRS1Splines.Functions25.OneWay_Spline($D$56:$D$60,AJ$56:AJ$60,$D140)</f>
        <v>0.31199560153486999</v>
      </c>
      <c r="AK140" s="57">
        <f>_xll.SRS1Splines.Functions25.OneWay_Spline($D$56:$D$60,AK$56:AK$60,$D140)</f>
        <v>0.55054007400904303</v>
      </c>
      <c r="AL140" s="57">
        <v>0</v>
      </c>
    </row>
    <row r="141" spans="1:38" s="57" customFormat="1">
      <c r="B141" s="61">
        <v>1.633</v>
      </c>
      <c r="C141" s="57">
        <f t="shared" si="29"/>
        <v>0.54162520729684904</v>
      </c>
      <c r="D141" s="57">
        <f t="shared" si="31"/>
        <v>19</v>
      </c>
      <c r="E141" s="57">
        <f t="shared" si="30"/>
        <v>7.3718003778756157E-3</v>
      </c>
      <c r="F141" s="57">
        <f t="shared" si="30"/>
        <v>0.17213528636583117</v>
      </c>
      <c r="G141" s="57">
        <f t="shared" si="30"/>
        <v>0.22655802074552001</v>
      </c>
      <c r="H141" s="57">
        <f t="shared" si="30"/>
        <v>0.27209204822327321</v>
      </c>
      <c r="I141" s="57">
        <f t="shared" si="30"/>
        <v>0.32874959116646663</v>
      </c>
      <c r="J141" s="57">
        <f t="shared" si="30"/>
        <v>19.026293196029282</v>
      </c>
      <c r="K141" s="57">
        <f t="shared" si="30"/>
        <v>2.7595195520259499</v>
      </c>
      <c r="L141" s="57">
        <f t="shared" si="30"/>
        <v>0.15488686447947697</v>
      </c>
      <c r="M141" s="57">
        <f t="shared" si="30"/>
        <v>0.22445705196895291</v>
      </c>
      <c r="N141" s="57">
        <f t="shared" si="30"/>
        <v>0.7521311037715569</v>
      </c>
      <c r="P141" s="57">
        <f t="shared" si="32"/>
        <v>19</v>
      </c>
      <c r="Q141" s="57">
        <f>_xll.SRS1Splines.Functions25.OneWay_Spline($D$56:$D$60,Q$56:Q$60,P141)</f>
        <v>9.4992120203525304E-3</v>
      </c>
      <c r="R141" s="57">
        <v>0</v>
      </c>
      <c r="S141" s="57">
        <f>_xll.SRS1Splines.Functions25.OneWay_Spline($D$56:$D$60,S$56:S$60,$D141)</f>
        <v>0.90857970643146702</v>
      </c>
      <c r="T141" s="57">
        <f>_xll.SRS1Splines.Functions25.OneWay_Spline($D$56:$D$60,T$56:T$60,$D141)</f>
        <v>0.58582449651016399</v>
      </c>
      <c r="U141" s="57">
        <f>_xll.SRS1Splines.Functions25.OneWay_Spline($D$56:$D$60,U$56:U$60,$D141)</f>
        <v>0.482119902698256</v>
      </c>
      <c r="V141" s="57">
        <f>_xll.SRS1Splines.Functions25.OneWay_Spline($D$56:$D$60,V$56:V$60,$D141)</f>
        <v>30.704341603502499</v>
      </c>
      <c r="W141" s="57">
        <f>_xll.SRS1Splines.Functions25.OneWay_Spline($D$56:$D$60,W$56:W$60,$D141)</f>
        <v>7.2120982250528396</v>
      </c>
      <c r="X141" s="57">
        <f>_xll.SRS1Splines.Functions25.OneWay_Spline($D$56:$D$60,X$56:X$60,$D141)</f>
        <v>0.259938135642868</v>
      </c>
      <c r="Y141" s="57">
        <f>_xll.SRS1Splines.Functions25.OneWay_Spline($D$56:$D$60,Y$56:Y$60,$D141)</f>
        <v>0.38410769474411099</v>
      </c>
      <c r="Z141" s="57">
        <f>_xll.SRS1Splines.Functions25.OneWay_Spline($D$62:$D$65,Z$62:Z$65,$D141)</f>
        <v>3.03346513443568</v>
      </c>
      <c r="AB141" s="57">
        <f t="shared" si="33"/>
        <v>19</v>
      </c>
      <c r="AC141" s="57">
        <f>_xll.SRS1Splines.Functions25.OneWay_Spline($D$56:$D$60,AC$56:AC$60,AB141)</f>
        <v>1.77218267295495E-2</v>
      </c>
      <c r="AD141" s="57">
        <v>0</v>
      </c>
      <c r="AE141" s="57">
        <f>_xll.SRS1Splines.Functions25.OneWay_Spline($D$56:$D$60,AE$56:AE$60,$D141)</f>
        <v>0.50853730294932498</v>
      </c>
      <c r="AF141" s="57">
        <f>_xll.SRS1Splines.Functions25.OneWay_Spline($D$56:$D$60,AF$56:AF$60,$D141)</f>
        <v>2.15371322205021</v>
      </c>
      <c r="AG141" s="57">
        <f>_xll.SRS1Splines.Functions25.OneWay_Spline($D$56:$D$60,AG$56:AG$60,$D141)</f>
        <v>0.75426432394140797</v>
      </c>
      <c r="AH141" s="57">
        <f>_xll.SRS1Splines.Functions25.OneWay_Spline($D$56:$D$60,AH$56:AH$60,$D141)</f>
        <v>22.2125852052231</v>
      </c>
      <c r="AI141" s="57">
        <f>_xll.SRS1Splines.Functions25.OneWay_Spline($D$56:$D$60,AI$56:AI$60,$D141)</f>
        <v>7.85030628806404</v>
      </c>
      <c r="AJ141" s="57">
        <f>_xll.SRS1Splines.Functions25.OneWay_Spline($D$56:$D$60,AJ$56:AJ$60,$D141)</f>
        <v>0.31199560153486999</v>
      </c>
      <c r="AK141" s="57">
        <f>_xll.SRS1Splines.Functions25.OneWay_Spline($D$56:$D$60,AK$56:AK$60,$D141)</f>
        <v>0.56376755280582203</v>
      </c>
      <c r="AL141" s="57">
        <v>0</v>
      </c>
    </row>
    <row r="142" spans="1:38" s="57" customFormat="1">
      <c r="B142" s="61">
        <v>1.5229999999999999</v>
      </c>
      <c r="C142" s="57">
        <f t="shared" si="29"/>
        <v>0.50514096185737967</v>
      </c>
      <c r="D142" s="57">
        <f t="shared" si="31"/>
        <v>20</v>
      </c>
      <c r="E142" s="57">
        <f t="shared" si="30"/>
        <v>6.87523084844125E-3</v>
      </c>
      <c r="F142" s="57">
        <f t="shared" si="30"/>
        <v>0.16054013541650999</v>
      </c>
      <c r="G142" s="57">
        <f t="shared" si="30"/>
        <v>0.21129691708231899</v>
      </c>
      <c r="H142" s="57">
        <f t="shared" si="30"/>
        <v>0.25376374123946421</v>
      </c>
      <c r="I142" s="57">
        <f t="shared" si="30"/>
        <v>0.30660479323118717</v>
      </c>
      <c r="J142" s="57">
        <f t="shared" si="30"/>
        <v>17.744669037080584</v>
      </c>
      <c r="K142" s="57">
        <f t="shared" si="30"/>
        <v>2.5736364223732524</v>
      </c>
      <c r="L142" s="57">
        <f t="shared" si="30"/>
        <v>0.14445357905832418</v>
      </c>
      <c r="M142" s="57">
        <f t="shared" si="30"/>
        <v>0.20933747100349984</v>
      </c>
      <c r="N142" s="57">
        <f t="shared" si="30"/>
        <v>0.7014670367691862</v>
      </c>
      <c r="P142" s="57">
        <f t="shared" si="32"/>
        <v>20</v>
      </c>
      <c r="Q142" s="57">
        <f>_xll.SRS1Splines.Functions25.OneWay_Spline($D$56:$D$60,Q$56:Q$60,P142)</f>
        <v>9.4992120203525304E-3</v>
      </c>
      <c r="R142" s="57">
        <v>0</v>
      </c>
      <c r="S142" s="57">
        <f>_xll.SRS1Splines.Functions25.OneWay_Spline($D$56:$D$60,S$56:S$60,$D142)</f>
        <v>0.97308315687872404</v>
      </c>
      <c r="T142" s="57">
        <f>_xll.SRS1Splines.Functions25.OneWay_Spline($D$56:$D$60,T$56:T$60,$D142)</f>
        <v>0.61423425210841798</v>
      </c>
      <c r="U142" s="57">
        <f>_xll.SRS1Splines.Functions25.OneWay_Spline($D$56:$D$60,U$56:U$60,$D142)</f>
        <v>0.482119902698256</v>
      </c>
      <c r="V142" s="57">
        <f>_xll.SRS1Splines.Functions25.OneWay_Spline($D$56:$D$60,V$56:V$60,$D142)</f>
        <v>31.6828702460259</v>
      </c>
      <c r="W142" s="57">
        <f>_xll.SRS1Splines.Functions25.OneWay_Spline($D$56:$D$60,W$56:W$60,$D142)</f>
        <v>7.4909418541280797</v>
      </c>
      <c r="X142" s="57">
        <f>_xll.SRS1Splines.Functions25.OneWay_Spline($D$56:$D$60,X$56:X$60,$D142)</f>
        <v>0.259938135642868</v>
      </c>
      <c r="Y142" s="57">
        <f>_xll.SRS1Splines.Functions25.OneWay_Spline($D$56:$D$60,Y$56:Y$60,$D142)</f>
        <v>0.38410769474411099</v>
      </c>
      <c r="Z142" s="57">
        <f>_xll.SRS1Splines.Functions25.OneWay_Spline($D$62:$D$65,Z$62:Z$65,$D142)</f>
        <v>3.27021655576304</v>
      </c>
      <c r="AB142" s="57">
        <f t="shared" si="33"/>
        <v>20</v>
      </c>
      <c r="AC142" s="57">
        <f>_xll.SRS1Splines.Functions25.OneWay_Spline($D$56:$D$60,AC$56:AC$60,AB142)</f>
        <v>1.77218267295495E-2</v>
      </c>
      <c r="AD142" s="57">
        <v>0</v>
      </c>
      <c r="AE142" s="57">
        <f>_xll.SRS1Splines.Functions25.OneWay_Spline($D$56:$D$60,AE$56:AE$60,$D142)</f>
        <v>0.50853730294932498</v>
      </c>
      <c r="AF142" s="57">
        <f>_xll.SRS1Splines.Functions25.OneWay_Spline($D$56:$D$60,AF$56:AF$60,$D142)</f>
        <v>2.3180604946633401</v>
      </c>
      <c r="AG142" s="57">
        <f>_xll.SRS1Splines.Functions25.OneWay_Spline($D$56:$D$60,AG$56:AG$60,$D142)</f>
        <v>0.75675839806325396</v>
      </c>
      <c r="AH142" s="57">
        <f>_xll.SRS1Splines.Functions25.OneWay_Spline($D$56:$D$60,AH$56:AH$60,$D142)</f>
        <v>19.307458856133199</v>
      </c>
      <c r="AI142" s="57">
        <f>_xll.SRS1Splines.Functions25.OneWay_Spline($D$56:$D$60,AI$56:AI$60,$D142)</f>
        <v>8.1128659161979808</v>
      </c>
      <c r="AJ142" s="57">
        <f>_xll.SRS1Splines.Functions25.OneWay_Spline($D$56:$D$60,AJ$56:AJ$60,$D142)</f>
        <v>0.31199560153486999</v>
      </c>
      <c r="AK142" s="57">
        <f>_xll.SRS1Splines.Functions25.OneWay_Spline($D$56:$D$60,AK$56:AK$60,$D142)</f>
        <v>0.57699503160260002</v>
      </c>
      <c r="AL142" s="57">
        <v>0</v>
      </c>
    </row>
    <row r="143" spans="1:38" s="57" customFormat="1">
      <c r="B143" s="61">
        <v>1.075</v>
      </c>
      <c r="C143" s="57">
        <f t="shared" si="29"/>
        <v>0.35655058043117743</v>
      </c>
      <c r="D143" s="57">
        <f>D142+5</f>
        <v>25</v>
      </c>
      <c r="E143" s="57">
        <f t="shared" si="30"/>
        <v>4.8528385831085657E-3</v>
      </c>
      <c r="F143" s="57">
        <f t="shared" si="30"/>
        <v>0.11331624791382028</v>
      </c>
      <c r="G143" s="57">
        <f t="shared" si="30"/>
        <v>0.14914260398128232</v>
      </c>
      <c r="H143" s="57">
        <f t="shared" si="30"/>
        <v>0.17911754552358769</v>
      </c>
      <c r="I143" s="57">
        <f t="shared" si="30"/>
        <v>0.21641507073114002</v>
      </c>
      <c r="J143" s="57">
        <f t="shared" si="30"/>
        <v>12.524963371544079</v>
      </c>
      <c r="K143" s="57">
        <f t="shared" si="30"/>
        <v>1.8165851306968135</v>
      </c>
      <c r="L143" s="57">
        <f t="shared" si="30"/>
        <v>0.10196165297944748</v>
      </c>
      <c r="M143" s="57">
        <f t="shared" si="30"/>
        <v>0.1477595412532911</v>
      </c>
      <c r="N143" s="57">
        <f t="shared" si="30"/>
        <v>0.49512610934134949</v>
      </c>
      <c r="P143" s="57">
        <f>P142+5</f>
        <v>25</v>
      </c>
      <c r="Q143" s="57">
        <f>_xll.SRS1Splines.Functions25.OneWay_Spline($D$56:$D$60,Q$56:Q$60,P143)</f>
        <v>9.4992120203525304E-3</v>
      </c>
      <c r="R143" s="57">
        <v>0</v>
      </c>
      <c r="S143" s="57">
        <f>_xll.SRS1Splines.Functions25.OneWay_Spline($D$56:$D$60,S$56:S$60,$D143)</f>
        <v>1.29560040911501</v>
      </c>
      <c r="T143" s="57">
        <f>_xll.SRS1Splines.Functions25.OneWay_Spline($D$56:$D$60,T$56:T$60,$D143)</f>
        <v>0.756283030099687</v>
      </c>
      <c r="U143" s="57">
        <f>_xll.SRS1Splines.Functions25.OneWay_Spline($D$56:$D$60,U$56:U$60,$D143)</f>
        <v>0.482119902698256</v>
      </c>
      <c r="V143" s="57">
        <f>_xll.SRS1Splines.Functions25.OneWay_Spline($D$56:$D$60,V$56:V$60,$D143)</f>
        <v>36.575513458642803</v>
      </c>
      <c r="W143" s="57">
        <f>_xll.SRS1Splines.Functions25.OneWay_Spline($D$56:$D$60,W$56:W$60,$D143)</f>
        <v>8.8851599995042907</v>
      </c>
      <c r="X143" s="57">
        <f>_xll.SRS1Splines.Functions25.OneWay_Spline($D$56:$D$60,X$56:X$60,$D143)</f>
        <v>0.259938135642868</v>
      </c>
      <c r="Y143" s="57">
        <f>_xll.SRS1Splines.Functions25.OneWay_Spline($D$56:$D$60,Y$56:Y$60,$D143)</f>
        <v>0.38410769474411099</v>
      </c>
      <c r="Z143" s="57">
        <f>_xll.SRS1Splines.Functions25.OneWay_Spline($D$62:$D$65,Z$62:Z$65,$D143)</f>
        <v>4.4539736623998403</v>
      </c>
      <c r="AB143" s="57">
        <f>AB142+5</f>
        <v>25</v>
      </c>
      <c r="AC143" s="57">
        <f>_xll.SRS1Splines.Functions25.OneWay_Spline($D$56:$D$60,AC$56:AC$60,AB143)</f>
        <v>1.77218267295495E-2</v>
      </c>
      <c r="AD143" s="57">
        <v>0</v>
      </c>
      <c r="AE143" s="57">
        <f>_xll.SRS1Splines.Functions25.OneWay_Spline($D$56:$D$60,AE$56:AE$60,$D143)</f>
        <v>0.50853730294932498</v>
      </c>
      <c r="AF143" s="57">
        <f>_xll.SRS1Splines.Functions25.OneWay_Spline($D$56:$D$60,AF$56:AF$60,$D143)</f>
        <v>3.1397968577289999</v>
      </c>
      <c r="AG143" s="57">
        <f>_xll.SRS1Splines.Functions25.OneWay_Spline($D$56:$D$60,AG$56:AG$60,$D143)</f>
        <v>0.76922876867248502</v>
      </c>
      <c r="AH143" s="57">
        <f>_xll.SRS1Splines.Functions25.OneWay_Spline($D$56:$D$60,AH$56:AH$60,$D143)</f>
        <v>4.7818271106838504</v>
      </c>
      <c r="AI143" s="57">
        <f>_xll.SRS1Splines.Functions25.OneWay_Spline($D$56:$D$60,AI$56:AI$60,$D143)</f>
        <v>9.4256640568676993</v>
      </c>
      <c r="AJ143" s="57">
        <f>_xll.SRS1Splines.Functions25.OneWay_Spline($D$56:$D$60,AJ$56:AJ$60,$D143)</f>
        <v>0.31199560153486999</v>
      </c>
      <c r="AK143" s="57">
        <f>_xll.SRS1Splines.Functions25.OneWay_Spline($D$56:$D$60,AK$56:AK$60,$D143)</f>
        <v>0.64313242558649197</v>
      </c>
      <c r="AL143" s="57">
        <v>0</v>
      </c>
    </row>
    <row r="144" spans="1:38" s="57" customFormat="1">
      <c r="B144" s="61">
        <v>0.75390000000000001</v>
      </c>
      <c r="C144" s="57">
        <f t="shared" si="29"/>
        <v>0.25004975124378109</v>
      </c>
      <c r="D144" s="57">
        <f>D143+5</f>
        <v>30</v>
      </c>
      <c r="E144" s="57">
        <f t="shared" si="30"/>
        <v>3.4033069840051608E-3</v>
      </c>
      <c r="F144" s="57">
        <f t="shared" si="30"/>
        <v>7.94689481881201E-2</v>
      </c>
      <c r="G144" s="57">
        <f t="shared" si="30"/>
        <v>0.10459405501533836</v>
      </c>
      <c r="H144" s="57">
        <f t="shared" si="30"/>
        <v>0.12561555122812348</v>
      </c>
      <c r="I144" s="57">
        <f t="shared" si="30"/>
        <v>0.15177239239461066</v>
      </c>
      <c r="J144" s="57">
        <f t="shared" si="30"/>
        <v>8.7837859402856573</v>
      </c>
      <c r="K144" s="57">
        <f t="shared" si="30"/>
        <v>1.2739753767742583</v>
      </c>
      <c r="L144" s="57">
        <f t="shared" si="30"/>
        <v>7.1505944354609732E-2</v>
      </c>
      <c r="M144" s="57">
        <f t="shared" si="30"/>
        <v>0.10362410990777318</v>
      </c>
      <c r="N144" s="57">
        <f t="shared" si="30"/>
        <v>0.34723309193715668</v>
      </c>
      <c r="P144" s="57">
        <f>P143+5</f>
        <v>30</v>
      </c>
      <c r="Q144" s="57">
        <f>_xll.SRS1Splines.Functions25.OneWay_Spline($D$56:$D$60,Q$56:Q$60,P144)</f>
        <v>9.4992120203525304E-3</v>
      </c>
      <c r="R144" s="57">
        <v>0</v>
      </c>
      <c r="S144" s="57">
        <f>_xll.SRS1Splines.Functions25.OneWay_Spline($D$56:$D$60,S$56:S$60,$D144)</f>
        <v>1.6181176613513</v>
      </c>
      <c r="T144" s="57">
        <f>_xll.SRS1Splines.Functions25.OneWay_Spline($D$56:$D$60,T$56:T$60,$D144)</f>
        <v>0.89833180809095603</v>
      </c>
      <c r="U144" s="57">
        <f>_xll.SRS1Splines.Functions25.OneWay_Spline($D$56:$D$60,U$56:U$60,$D144)</f>
        <v>0.482119902698256</v>
      </c>
      <c r="V144" s="57">
        <f>_xll.SRS1Splines.Functions25.OneWay_Spline($D$56:$D$60,V$56:V$60,$D144)</f>
        <v>41.468156671259699</v>
      </c>
      <c r="W144" s="57">
        <f>_xll.SRS1Splines.Functions25.OneWay_Spline($D$56:$D$60,W$56:W$60,$D144)</f>
        <v>10.2793781448805</v>
      </c>
      <c r="X144" s="57">
        <f>_xll.SRS1Splines.Functions25.OneWay_Spline($D$56:$D$60,X$56:X$60,$D144)</f>
        <v>0.259938135642868</v>
      </c>
      <c r="Y144" s="57">
        <f>_xll.SRS1Splines.Functions25.OneWay_Spline($D$56:$D$60,Y$56:Y$60,$D144)</f>
        <v>0.38410769474411099</v>
      </c>
      <c r="Z144" s="57">
        <f>_xll.SRS1Splines.Functions25.OneWay_Spline($D$62:$D$65,Z$62:Z$65,$D144)</f>
        <v>5.6377307690366498</v>
      </c>
      <c r="AB144" s="57">
        <f>AB143+5</f>
        <v>30</v>
      </c>
      <c r="AC144" s="57">
        <f>_xll.SRS1Splines.Functions25.OneWay_Spline($D$56:$D$60,AC$56:AC$60,AB144)</f>
        <v>1.77218267295495E-2</v>
      </c>
      <c r="AD144" s="57">
        <v>0</v>
      </c>
      <c r="AE144" s="57">
        <f>_xll.SRS1Splines.Functions25.OneWay_Spline($D$56:$D$60,AE$56:AE$60,$D144)</f>
        <v>0.50853730294932498</v>
      </c>
      <c r="AF144" s="57">
        <f>_xll.SRS1Splines.Functions25.OneWay_Spline($D$56:$D$60,AF$56:AF$60,$D144)</f>
        <v>3.9615332207946699</v>
      </c>
      <c r="AG144" s="57">
        <f>_xll.SRS1Splines.Functions25.OneWay_Spline($D$56:$D$60,AG$56:AG$60,$D144)</f>
        <v>0.78169913928171697</v>
      </c>
      <c r="AH144" s="57">
        <v>0</v>
      </c>
      <c r="AI144" s="57">
        <f>_xll.SRS1Splines.Functions25.OneWay_Spline($D$56:$D$60,AI$56:AI$60,$D144)</f>
        <v>10.7384621975374</v>
      </c>
      <c r="AJ144" s="57">
        <f>_xll.SRS1Splines.Functions25.OneWay_Spline($D$56:$D$60,AJ$56:AJ$60,$D144)</f>
        <v>0.31199560153486999</v>
      </c>
      <c r="AK144" s="57">
        <f>_xll.SRS1Splines.Functions25.OneWay_Spline($D$56:$D$60,AK$56:AK$60,$D144)</f>
        <v>0.70926981957038404</v>
      </c>
      <c r="AL144" s="57">
        <v>0</v>
      </c>
    </row>
    <row r="145" spans="2:38" s="57" customFormat="1">
      <c r="B145" s="61">
        <v>0.378</v>
      </c>
      <c r="C145" s="57">
        <f t="shared" si="29"/>
        <v>0.1253731343283582</v>
      </c>
      <c r="D145" s="57">
        <f>D144+10</f>
        <v>40</v>
      </c>
      <c r="E145" s="57">
        <f t="shared" si="30"/>
        <v>1.7063934738744536E-3</v>
      </c>
      <c r="F145" s="57">
        <f t="shared" si="30"/>
        <v>3.9845155080394476E-2</v>
      </c>
      <c r="G145" s="57">
        <f t="shared" si="30"/>
        <v>5.2442701678999733E-2</v>
      </c>
      <c r="H145" s="57">
        <f t="shared" si="30"/>
        <v>6.2982727635270824E-2</v>
      </c>
      <c r="I145" s="57">
        <f t="shared" si="30"/>
        <v>7.6097578359414816E-2</v>
      </c>
      <c r="J145" s="57">
        <f t="shared" si="30"/>
        <v>4.4041266552964293</v>
      </c>
      <c r="K145" s="57">
        <f t="shared" si="30"/>
        <v>0.63876202735199583</v>
      </c>
      <c r="L145" s="57">
        <f t="shared" si="30"/>
        <v>3.5852562629052231E-2</v>
      </c>
      <c r="M145" s="57">
        <f t="shared" si="30"/>
        <v>5.1956378226738639E-2</v>
      </c>
      <c r="N145" s="57">
        <f t="shared" si="30"/>
        <v>0.17410015751723731</v>
      </c>
      <c r="P145" s="57">
        <f>P144+10</f>
        <v>40</v>
      </c>
      <c r="Q145" s="57">
        <f>_xll.SRS1Splines.Functions25.OneWay_Spline($D$56:$D$60,Q$56:Q$60,P145)</f>
        <v>9.4992120203525304E-3</v>
      </c>
      <c r="R145" s="57">
        <v>0</v>
      </c>
      <c r="S145" s="57">
        <f>_xll.SRS1Splines.Functions25.OneWay_Spline($D$56:$D$60,S$56:S$60,$D145)</f>
        <v>2.2631521658238798</v>
      </c>
      <c r="T145" s="57">
        <f>_xll.SRS1Splines.Functions25.OneWay_Spline($D$56:$D$60,T$56:T$60,$D145)</f>
        <v>1.18242936407349</v>
      </c>
      <c r="U145" s="57">
        <f>_xll.SRS1Splines.Functions25.OneWay_Spline($D$56:$D$60,U$56:U$60,$D145)</f>
        <v>0.482119902698256</v>
      </c>
      <c r="V145" s="57">
        <f>_xll.SRS1Splines.Functions25.OneWay_Spline($D$56:$D$60,V$56:V$60,$D145)</f>
        <v>51.253443096493598</v>
      </c>
      <c r="W145" s="57">
        <f>_xll.SRS1Splines.Functions25.OneWay_Spline($D$56:$D$60,W$56:W$60,$D145)</f>
        <v>13.067814435632901</v>
      </c>
      <c r="X145" s="57">
        <f>_xll.SRS1Splines.Functions25.OneWay_Spline($D$56:$D$60,X$56:X$60,$D145)</f>
        <v>0.259938135642868</v>
      </c>
      <c r="Y145" s="57">
        <f>_xll.SRS1Splines.Functions25.OneWay_Spline($D$56:$D$60,Y$56:Y$60,$D145)</f>
        <v>0.38410769474411099</v>
      </c>
      <c r="Z145" s="57">
        <f>_xll.SRS1Splines.Functions25.OneWay_Spline($D$62:$D$65,Z$62:Z$65,$D145)</f>
        <v>8.0052449823102503</v>
      </c>
      <c r="AB145" s="57">
        <f>AB144+10</f>
        <v>40</v>
      </c>
      <c r="AC145" s="57">
        <f>_xll.SRS1Splines.Functions25.OneWay_Spline($D$56:$D$60,AC$56:AC$60,AB145)</f>
        <v>1.77218267295495E-2</v>
      </c>
      <c r="AD145" s="57">
        <v>0</v>
      </c>
      <c r="AE145" s="57">
        <f>_xll.SRS1Splines.Functions25.OneWay_Spline($D$56:$D$60,AE$56:AE$60,$D145)</f>
        <v>0.50853730294932498</v>
      </c>
      <c r="AF145" s="57">
        <f>_xll.SRS1Splines.Functions25.OneWay_Spline($D$56:$D$60,AF$56:AF$60,$D145)</f>
        <v>5.6050059469260001</v>
      </c>
      <c r="AG145" s="57">
        <f>_xll.SRS1Splines.Functions25.OneWay_Spline($D$56:$D$60,AG$56:AG$60,$D145)</f>
        <v>0.80663988050017899</v>
      </c>
      <c r="AH145" s="57">
        <v>0</v>
      </c>
      <c r="AI145" s="57">
        <f>_xll.SRS1Splines.Functions25.OneWay_Spline($D$56:$D$60,AI$56:AI$60,$D145)</f>
        <v>13.3640584788768</v>
      </c>
      <c r="AJ145" s="57">
        <f>_xll.SRS1Splines.Functions25.OneWay_Spline($D$56:$D$60,AJ$56:AJ$60,$D145)</f>
        <v>0.31199560153486999</v>
      </c>
      <c r="AK145" s="57">
        <f>_xll.SRS1Splines.Functions25.OneWay_Spline($D$56:$D$60,AK$56:AK$60,$D145)</f>
        <v>0.84154460753816895</v>
      </c>
      <c r="AL145" s="57">
        <v>0</v>
      </c>
    </row>
    <row r="146" spans="2:38" s="57" customFormat="1">
      <c r="B146" s="61">
        <v>0.18840000000000001</v>
      </c>
      <c r="C146" s="57">
        <f t="shared" si="29"/>
        <v>6.2487562189054727E-2</v>
      </c>
      <c r="D146" s="57">
        <f t="shared" ref="D146:D147" si="34">D145+10</f>
        <v>50</v>
      </c>
      <c r="E146" s="57">
        <f t="shared" si="30"/>
        <v>8.5048817586758486E-4</v>
      </c>
      <c r="F146" s="57">
        <f t="shared" si="30"/>
        <v>1.9859331262291852E-2</v>
      </c>
      <c r="G146" s="57">
        <f t="shared" si="30"/>
        <v>2.6138108455882408E-2</v>
      </c>
      <c r="H146" s="57">
        <f t="shared" si="30"/>
        <v>3.1391391234087372E-2</v>
      </c>
      <c r="I146" s="57">
        <f t="shared" si="30"/>
        <v>3.7927999372787707E-2</v>
      </c>
      <c r="J146" s="57">
        <f t="shared" si="30"/>
        <v>2.1950726504175853</v>
      </c>
      <c r="K146" s="57">
        <f t="shared" si="30"/>
        <v>0.31836710569607413</v>
      </c>
      <c r="L146" s="57">
        <f t="shared" si="30"/>
        <v>1.7869372484956191E-2</v>
      </c>
      <c r="M146" s="57">
        <f t="shared" si="30"/>
        <v>2.5895718671739579E-2</v>
      </c>
      <c r="N146" s="57">
        <f t="shared" si="30"/>
        <v>8.6773729302242086E-2</v>
      </c>
      <c r="P146" s="57">
        <f t="shared" ref="P146:P147" si="35">P145+10</f>
        <v>50</v>
      </c>
      <c r="Q146" s="57">
        <f>_xll.SRS1Splines.Functions25.OneWay_Spline($D$56:$D$60,Q$56:Q$60,P146)</f>
        <v>9.4992120203525304E-3</v>
      </c>
      <c r="R146" s="57">
        <v>0</v>
      </c>
      <c r="S146" s="57">
        <f>_xll.SRS1Splines.Functions25.OneWay_Spline($D$56:$D$60,S$56:S$60,$D146)</f>
        <v>2.9081866702964598</v>
      </c>
      <c r="T146" s="57">
        <f>_xll.SRS1Splines.Functions25.OneWay_Spline($D$56:$D$60,T$56:T$60,$D146)</f>
        <v>1.46652692005603</v>
      </c>
      <c r="U146" s="57">
        <f>_xll.SRS1Splines.Functions25.OneWay_Spline($D$56:$D$60,U$56:U$60,$D146)</f>
        <v>0.482119902698256</v>
      </c>
      <c r="V146" s="57">
        <f>_xll.SRS1Splines.Functions25.OneWay_Spline($D$56:$D$60,V$56:V$60,$D146)</f>
        <v>61.038729521727497</v>
      </c>
      <c r="W146" s="57">
        <f>_xll.SRS1Splines.Functions25.OneWay_Spline($D$56:$D$60,W$56:W$60,$D146)</f>
        <v>15.8562507263853</v>
      </c>
      <c r="X146" s="57">
        <f>_xll.SRS1Splines.Functions25.OneWay_Spline($D$56:$D$60,X$56:X$60,$D146)</f>
        <v>0.259938135642868</v>
      </c>
      <c r="Y146" s="57">
        <f>_xll.SRS1Splines.Functions25.OneWay_Spline($D$56:$D$60,Y$56:Y$60,$D146)</f>
        <v>0.38410769474411099</v>
      </c>
      <c r="Z146" s="57">
        <f>_xll.SRS1Splines.Functions25.OneWay_Spline($D$62:$D$65,Z$62:Z$65,$D146)</f>
        <v>10.3727591955839</v>
      </c>
      <c r="AB146" s="57">
        <f t="shared" ref="AB146:AB147" si="36">AB145+10</f>
        <v>50</v>
      </c>
      <c r="AC146" s="57">
        <f>_xll.SRS1Splines.Functions25.OneWay_Spline($D$56:$D$60,AC$56:AC$60,AB146)</f>
        <v>1.77218267295495E-2</v>
      </c>
      <c r="AD146" s="57">
        <v>0</v>
      </c>
      <c r="AE146" s="57">
        <f>_xll.SRS1Splines.Functions25.OneWay_Spline($D$56:$D$60,AE$56:AE$60,$D146)</f>
        <v>0.50853730294932498</v>
      </c>
      <c r="AF146" s="57">
        <f>_xll.SRS1Splines.Functions25.OneWay_Spline($D$56:$D$60,AF$56:AF$60,$D146)</f>
        <v>7.2484786730573196</v>
      </c>
      <c r="AG146" s="57">
        <f>_xll.SRS1Splines.Functions25.OneWay_Spline($D$56:$D$60,AG$56:AG$60,$D146)</f>
        <v>0.831580621718642</v>
      </c>
      <c r="AH146" s="57">
        <v>0</v>
      </c>
      <c r="AI146" s="57">
        <f>_xll.SRS1Splines.Functions25.OneWay_Spline($D$56:$D$60,AI$56:AI$60,$D146)</f>
        <v>15.9896547602163</v>
      </c>
      <c r="AJ146" s="57">
        <f>_xll.SRS1Splines.Functions25.OneWay_Spline($D$56:$D$60,AJ$56:AJ$60,$D146)</f>
        <v>0.31199560153486999</v>
      </c>
      <c r="AK146" s="57">
        <f>_xll.SRS1Splines.Functions25.OneWay_Spline($D$56:$D$60,AK$56:AK$60,$D146)</f>
        <v>0.97381939550595298</v>
      </c>
      <c r="AL146" s="57">
        <v>0</v>
      </c>
    </row>
    <row r="147" spans="2:38" s="57" customFormat="1">
      <c r="B147" s="61">
        <v>9.3899999999999997E-2</v>
      </c>
      <c r="C147" s="57">
        <f t="shared" si="29"/>
        <v>3.1144278606965174E-2</v>
      </c>
      <c r="D147" s="57">
        <f t="shared" si="34"/>
        <v>60</v>
      </c>
      <c r="E147" s="57">
        <f t="shared" si="30"/>
        <v>4.2388980739897146E-4</v>
      </c>
      <c r="F147" s="57">
        <f t="shared" si="30"/>
        <v>9.8980424921932316E-3</v>
      </c>
      <c r="G147" s="57">
        <f t="shared" si="30"/>
        <v>1.3027433036132473E-2</v>
      </c>
      <c r="H147" s="57">
        <f t="shared" si="30"/>
        <v>1.5645709325269659E-2</v>
      </c>
      <c r="I147" s="57">
        <f t="shared" si="30"/>
        <v>1.8903604782934E-2</v>
      </c>
      <c r="J147" s="57">
        <f t="shared" si="30"/>
        <v>1.0940409865934781</v>
      </c>
      <c r="K147" s="57">
        <f t="shared" si="30"/>
        <v>0.15867659885807514</v>
      </c>
      <c r="L147" s="57">
        <f t="shared" si="30"/>
        <v>8.9062318276931333E-3</v>
      </c>
      <c r="M147" s="57">
        <f t="shared" si="30"/>
        <v>1.2906624115054917E-2</v>
      </c>
      <c r="N147" s="57">
        <f t="shared" si="30"/>
        <v>4.3248689922932765E-2</v>
      </c>
      <c r="P147" s="57">
        <f t="shared" si="35"/>
        <v>60</v>
      </c>
      <c r="Q147" s="57">
        <f>_xll.SRS1Splines.Functions25.OneWay_Spline($D$56:$D$60,Q$56:Q$60,P147)</f>
        <v>9.4992120203525304E-3</v>
      </c>
      <c r="R147" s="57">
        <v>0</v>
      </c>
      <c r="S147" s="57">
        <f>_xll.SRS1Splines.Functions25.OneWay_Spline($D$56:$D$60,S$56:S$60,$D147)</f>
        <v>3.5532211747690301</v>
      </c>
      <c r="T147" s="57">
        <f>_xll.SRS1Splines.Functions25.OneWay_Spline($D$56:$D$60,T$56:T$60,$D147)</f>
        <v>1.7506244760385701</v>
      </c>
      <c r="U147" s="57">
        <f>_xll.SRS1Splines.Functions25.OneWay_Spline($D$56:$D$60,U$56:U$60,$D147)</f>
        <v>0.482119902698256</v>
      </c>
      <c r="V147" s="57">
        <f>_xll.SRS1Splines.Functions25.OneWay_Spline($D$56:$D$60,V$56:V$60,$D147)</f>
        <v>70.824015946961296</v>
      </c>
      <c r="W147" s="57">
        <f>_xll.SRS1Splines.Functions25.OneWay_Spline($D$56:$D$60,W$56:W$60,$D147)</f>
        <v>18.644687017137699</v>
      </c>
      <c r="X147" s="57">
        <f>_xll.SRS1Splines.Functions25.OneWay_Spline($D$56:$D$60,X$56:X$60,$D147)</f>
        <v>0.259938135642868</v>
      </c>
      <c r="Y147" s="57">
        <f>_xll.SRS1Splines.Functions25.OneWay_Spline($D$56:$D$60,Y$56:Y$60,$D147)</f>
        <v>0.38410769474411099</v>
      </c>
      <c r="Z147" s="57">
        <f>_xll.SRS1Splines.Functions25.OneWay_Spline($D$62:$D$65,Z$62:Z$65,$D147)</f>
        <v>12.740273408857499</v>
      </c>
      <c r="AB147" s="57">
        <f t="shared" si="36"/>
        <v>60</v>
      </c>
      <c r="AC147" s="57">
        <f>_xll.SRS1Splines.Functions25.OneWay_Spline($D$56:$D$60,AC$56:AC$60,AB147)</f>
        <v>1.77218267295495E-2</v>
      </c>
      <c r="AD147" s="57">
        <v>0</v>
      </c>
      <c r="AE147" s="57">
        <f>_xll.SRS1Splines.Functions25.OneWay_Spline($D$56:$D$60,AE$56:AE$60,$D147)</f>
        <v>0.50853730294932498</v>
      </c>
      <c r="AF147" s="57">
        <f>_xll.SRS1Splines.Functions25.OneWay_Spline($D$56:$D$60,AF$56:AF$60,$D147)</f>
        <v>8.8919513991886507</v>
      </c>
      <c r="AG147" s="57">
        <f>_xll.SRS1Splines.Functions25.OneWay_Spline($D$56:$D$60,AG$56:AG$60,$D147)</f>
        <v>0.85652136293710501</v>
      </c>
      <c r="AH147" s="57">
        <v>0</v>
      </c>
      <c r="AI147" s="57">
        <f>_xll.SRS1Splines.Functions25.OneWay_Spline($D$56:$D$60,AI$56:AI$60,$D147)</f>
        <v>18.615251041555702</v>
      </c>
      <c r="AJ147" s="57">
        <f>_xll.SRS1Splines.Functions25.OneWay_Spline($D$56:$D$60,AJ$56:AJ$60,$D147)</f>
        <v>0.31199560153486999</v>
      </c>
      <c r="AK147" s="57">
        <f>_xll.SRS1Splines.Functions25.OneWay_Spline($D$56:$D$60,AK$56:AK$60,$D147)</f>
        <v>1.1060941834737399</v>
      </c>
      <c r="AL147" s="57">
        <v>0</v>
      </c>
    </row>
    <row r="148" spans="2:38" s="57" customFormat="1">
      <c r="B148" s="61">
        <v>3.3000000000000002E-2</v>
      </c>
      <c r="C148" s="57">
        <f t="shared" si="29"/>
        <v>1.0945273631840797E-2</v>
      </c>
      <c r="D148" s="57">
        <f>D147+15</f>
        <v>75</v>
      </c>
      <c r="E148" s="57">
        <f t="shared" si="30"/>
        <v>1.4897085883030947E-4</v>
      </c>
      <c r="F148" s="57">
        <f t="shared" si="30"/>
        <v>3.4785452847963436E-3</v>
      </c>
      <c r="G148" s="57">
        <f t="shared" si="30"/>
        <v>4.5783310989602945E-3</v>
      </c>
      <c r="H148" s="57">
        <f t="shared" si="30"/>
        <v>5.4984920951426921E-3</v>
      </c>
      <c r="I148" s="57">
        <f t="shared" si="30"/>
        <v>6.6434393805838337E-3</v>
      </c>
      <c r="J148" s="57">
        <f t="shared" si="30"/>
        <v>0.38448724768460896</v>
      </c>
      <c r="K148" s="57">
        <f t="shared" si="30"/>
        <v>5.5764938895809163E-2</v>
      </c>
      <c r="L148" s="57">
        <f t="shared" si="30"/>
        <v>3.1299856263458299E-3</v>
      </c>
      <c r="M148" s="57">
        <f t="shared" si="30"/>
        <v>4.5358742896359138E-3</v>
      </c>
      <c r="N148" s="57">
        <f t="shared" si="30"/>
        <v>1.5199220100711196E-2</v>
      </c>
      <c r="P148" s="57">
        <f>P147+15</f>
        <v>75</v>
      </c>
      <c r="Q148" s="57">
        <f>_xll.SRS1Splines.Functions25.OneWay_Spline($D$56:$D$60,Q$56:Q$60,P148)</f>
        <v>9.4992120203525304E-3</v>
      </c>
      <c r="R148" s="57">
        <v>0</v>
      </c>
      <c r="S148" s="57">
        <f>_xll.SRS1Splines.Functions25.OneWay_Spline($D$56:$D$60,S$56:S$60,$D148)</f>
        <v>4.5207729314779002</v>
      </c>
      <c r="T148" s="57">
        <f>_xll.SRS1Splines.Functions25.OneWay_Spline($D$56:$D$60,T$56:T$60,$D148)</f>
        <v>2.1767708100123802</v>
      </c>
      <c r="U148" s="57">
        <f>_xll.SRS1Splines.Functions25.OneWay_Spline($D$56:$D$60,U$56:U$60,$D148)</f>
        <v>0.482119902698256</v>
      </c>
      <c r="V148" s="57">
        <f>_xll.SRS1Splines.Functions25.OneWay_Spline($D$56:$D$60,V$56:V$60,$D148)</f>
        <v>85.501945584812105</v>
      </c>
      <c r="W148" s="57">
        <f>_xll.SRS1Splines.Functions25.OneWay_Spline($D$56:$D$60,W$56:W$60,$D148)</f>
        <v>22.827341453266399</v>
      </c>
      <c r="X148" s="57">
        <f>_xll.SRS1Splines.Functions25.OneWay_Spline($D$56:$D$60,X$56:X$60,$D148)</f>
        <v>0.259938135642868</v>
      </c>
      <c r="Y148" s="57">
        <f>_xll.SRS1Splines.Functions25.OneWay_Spline($D$56:$D$60,Y$56:Y$60,$D148)</f>
        <v>0.38410769474411099</v>
      </c>
      <c r="Z148" s="57">
        <f>_xll.SRS1Splines.Functions25.OneWay_Spline($D$62:$D$65,Z$62:Z$65,$D148)</f>
        <v>16.291544728767899</v>
      </c>
      <c r="AB148" s="57">
        <f>AB147+15</f>
        <v>75</v>
      </c>
      <c r="AC148" s="57">
        <f>_xll.SRS1Splines.Functions25.OneWay_Spline($D$56:$D$60,AC$56:AC$60,AB148)</f>
        <v>1.77218267295495E-2</v>
      </c>
      <c r="AD148" s="57">
        <v>0</v>
      </c>
      <c r="AE148" s="57">
        <f>_xll.SRS1Splines.Functions25.OneWay_Spline($D$56:$D$60,AE$56:AE$60,$D148)</f>
        <v>0.50853730294932498</v>
      </c>
      <c r="AF148" s="57">
        <f>_xll.SRS1Splines.Functions25.OneWay_Spline($D$56:$D$60,AF$56:AF$60,$D148)</f>
        <v>11.357160488385601</v>
      </c>
      <c r="AG148" s="57">
        <f>_xll.SRS1Splines.Functions25.OneWay_Spline($D$56:$D$60,AG$56:AG$60,$D148)</f>
        <v>0.89393247476479898</v>
      </c>
      <c r="AH148" s="57">
        <v>0</v>
      </c>
      <c r="AI148" s="57">
        <f>_xll.SRS1Splines.Functions25.OneWay_Spline($D$56:$D$60,AI$56:AI$60,$D148)</f>
        <v>22.553645463564798</v>
      </c>
      <c r="AJ148" s="57">
        <f>_xll.SRS1Splines.Functions25.OneWay_Spline($D$56:$D$60,AJ$56:AJ$60,$D148)</f>
        <v>0.31199560153486999</v>
      </c>
      <c r="AK148" s="57">
        <f>_xll.SRS1Splines.Functions25.OneWay_Spline($D$56:$D$60,AK$56:AK$60,$D148)</f>
        <v>1.3045063654254101</v>
      </c>
      <c r="AL148" s="57">
        <v>0</v>
      </c>
    </row>
    <row r="149" spans="2:38" s="57" customFormat="1">
      <c r="B149" s="61">
        <v>5.79E-3</v>
      </c>
      <c r="C149" s="57">
        <f t="shared" si="29"/>
        <v>1.9203980099502488E-3</v>
      </c>
      <c r="D149" s="57">
        <f>D148+25</f>
        <v>100</v>
      </c>
      <c r="E149" s="57">
        <f t="shared" si="30"/>
        <v>2.6137614322045206E-5</v>
      </c>
      <c r="F149" s="57">
        <f t="shared" si="30"/>
        <v>6.1032658178699478E-4</v>
      </c>
      <c r="G149" s="57">
        <f t="shared" si="30"/>
        <v>8.0328900190848802E-4</v>
      </c>
      <c r="H149" s="57">
        <f t="shared" si="30"/>
        <v>9.6473543123867236E-4</v>
      </c>
      <c r="I149" s="57">
        <f t="shared" si="30"/>
        <v>1.1656216367751636E-3</v>
      </c>
      <c r="J149" s="57">
        <f t="shared" si="30"/>
        <v>6.7460035275572289E-2</v>
      </c>
      <c r="K149" s="57">
        <f t="shared" si="30"/>
        <v>9.7842120062646976E-3</v>
      </c>
      <c r="L149" s="57">
        <f t="shared" si="30"/>
        <v>5.4917020534976831E-4</v>
      </c>
      <c r="M149" s="57">
        <f t="shared" si="30"/>
        <v>7.9583976172702847E-4</v>
      </c>
      <c r="N149" s="57">
        <f t="shared" si="30"/>
        <v>2.6667722540338733E-3</v>
      </c>
      <c r="P149" s="57">
        <f>P148+25</f>
        <v>100</v>
      </c>
      <c r="Q149" s="57">
        <f>_xll.SRS1Splines.Functions25.OneWay_Spline($D$56:$D$60,Q$56:Q$60,P149)</f>
        <v>9.4992120203525304E-3</v>
      </c>
      <c r="R149" s="57">
        <v>0</v>
      </c>
      <c r="S149" s="57">
        <f>_xll.SRS1Splines.Functions25.OneWay_Spline($D$56:$D$60,S$56:S$60,$D149)</f>
        <v>6.1333591926593396</v>
      </c>
      <c r="T149" s="57">
        <f>_xll.SRS1Splines.Functions25.OneWay_Spline($D$56:$D$60,T$56:T$60,$D149)</f>
        <v>2.8870146999687201</v>
      </c>
      <c r="U149" s="57">
        <f>_xll.SRS1Splines.Functions25.OneWay_Spline($D$56:$D$60,U$56:U$60,$D149)</f>
        <v>0.482119902698256</v>
      </c>
      <c r="V149" s="57">
        <f>_xll.SRS1Splines.Functions25.OneWay_Spline($D$56:$D$60,V$56:V$60,$D149)</f>
        <v>109.96516164789701</v>
      </c>
      <c r="W149" s="57">
        <f>_xll.SRS1Splines.Functions25.OneWay_Spline($D$56:$D$60,W$56:W$60,$D149)</f>
        <v>29.798432180147401</v>
      </c>
      <c r="X149" s="57">
        <f>_xll.SRS1Splines.Functions25.OneWay_Spline($D$56:$D$60,X$56:X$60,$D149)</f>
        <v>0.259938135642868</v>
      </c>
      <c r="Y149" s="57">
        <f>_xll.SRS1Splines.Functions25.OneWay_Spline($D$56:$D$60,Y$56:Y$60,$D149)</f>
        <v>0.38410769474411099</v>
      </c>
      <c r="Z149" s="57">
        <f>_xll.SRS1Splines.Functions25.OneWay_Spline($D$62:$D$65,Z$62:Z$65,$D149)</f>
        <v>22.210330261951899</v>
      </c>
      <c r="AB149" s="57">
        <f>AB148+25</f>
        <v>100</v>
      </c>
      <c r="AC149" s="57">
        <f>_xll.SRS1Splines.Functions25.OneWay_Spline($D$56:$D$60,AC$56:AC$60,AB149)</f>
        <v>1.77218267295495E-2</v>
      </c>
      <c r="AD149" s="57">
        <v>0</v>
      </c>
      <c r="AE149" s="57">
        <f>_xll.SRS1Splines.Functions25.OneWay_Spline($D$56:$D$60,AE$56:AE$60,$D149)</f>
        <v>0.50853730294932498</v>
      </c>
      <c r="AF149" s="57">
        <f>_xll.SRS1Splines.Functions25.OneWay_Spline($D$56:$D$60,AF$56:AF$60,$D149)</f>
        <v>15.465842303714</v>
      </c>
      <c r="AG149" s="57">
        <f>_xll.SRS1Splines.Functions25.OneWay_Spline($D$56:$D$60,AG$56:AG$60,$D149)</f>
        <v>0.95628432781095496</v>
      </c>
      <c r="AH149" s="57">
        <v>0</v>
      </c>
      <c r="AI149" s="57">
        <f>_xll.SRS1Splines.Functions25.OneWay_Spline($D$56:$D$60,AI$56:AI$60,$D149)</f>
        <v>29.1176361669134</v>
      </c>
      <c r="AJ149" s="57">
        <f>_xll.SRS1Splines.Functions25.OneWay_Spline($D$56:$D$60,AJ$56:AJ$60,$D149)</f>
        <v>0.31199560153486999</v>
      </c>
      <c r="AK149" s="57">
        <f>_xll.SRS1Splines.Functions25.OneWay_Spline($D$56:$D$60,AK$56:AK$60,$D149)</f>
        <v>1.63519333534488</v>
      </c>
      <c r="AL149" s="57">
        <v>0</v>
      </c>
    </row>
    <row r="150" spans="2:38" s="57" customFormat="1">
      <c r="B150" s="61">
        <v>1E-3</v>
      </c>
      <c r="C150" s="57">
        <f t="shared" si="29"/>
        <v>3.3167495854063018E-4</v>
      </c>
      <c r="D150" s="57">
        <f t="shared" ref="D150:D154" si="37">D149+25</f>
        <v>125</v>
      </c>
      <c r="E150" s="57">
        <f t="shared" si="30"/>
        <v>4.5142684494033168E-6</v>
      </c>
      <c r="F150" s="57">
        <f t="shared" si="30"/>
        <v>1.0541046317564677E-4</v>
      </c>
      <c r="G150" s="57">
        <f t="shared" si="30"/>
        <v>1.3873730602909982E-4</v>
      </c>
      <c r="H150" s="57">
        <f t="shared" si="30"/>
        <v>1.6662097258008158E-4</v>
      </c>
      <c r="I150" s="57">
        <f t="shared" si="30"/>
        <v>2.0131634486617676E-4</v>
      </c>
      <c r="J150" s="57">
        <f t="shared" si="30"/>
        <v>1.1651128717715422E-2</v>
      </c>
      <c r="K150" s="57">
        <f t="shared" si="30"/>
        <v>1.6898466332063381E-3</v>
      </c>
      <c r="L150" s="57">
        <f t="shared" si="30"/>
        <v>9.4848049283206961E-5</v>
      </c>
      <c r="M150" s="57">
        <f t="shared" si="30"/>
        <v>1.3745073604957313E-4</v>
      </c>
      <c r="N150" s="57">
        <f t="shared" si="30"/>
        <v>4.6058242729427864E-4</v>
      </c>
      <c r="P150" s="57">
        <f t="shared" ref="P150:P154" si="38">P149+25</f>
        <v>125</v>
      </c>
      <c r="Q150" s="57">
        <f>_xll.SRS1Splines.Functions25.OneWay_Spline($D$56:$D$60,Q$56:Q$60,P150)</f>
        <v>9.4992120203525304E-3</v>
      </c>
      <c r="R150" s="57">
        <v>0</v>
      </c>
      <c r="S150" s="57">
        <f>_xll.SRS1Splines.Functions25.OneWay_Spline($D$56:$D$60,S$56:S$60,$D150)</f>
        <v>7.7459454538407897</v>
      </c>
      <c r="T150" s="57">
        <f>_xll.SRS1Splines.Functions25.OneWay_Spline($D$56:$D$60,T$56:T$60,$D150)</f>
        <v>3.5972585899250702</v>
      </c>
      <c r="U150" s="57">
        <f>_xll.SRS1Splines.Functions25.OneWay_Spline($D$56:$D$60,U$56:U$60,$D150)</f>
        <v>0.482119902698256</v>
      </c>
      <c r="V150" s="57">
        <f>_xll.SRS1Splines.Functions25.OneWay_Spline($D$56:$D$60,V$56:V$60,$D150)</f>
        <v>134.42837771098101</v>
      </c>
      <c r="W150" s="57">
        <f>_xll.SRS1Splines.Functions25.OneWay_Spline($D$56:$D$60,W$56:W$60,$D150)</f>
        <v>36.769522907028403</v>
      </c>
      <c r="X150" s="57">
        <f>_xll.SRS1Splines.Functions25.OneWay_Spline($D$56:$D$60,X$56:X$60,$D150)</f>
        <v>0.259938135642868</v>
      </c>
      <c r="Y150" s="57">
        <f>_xll.SRS1Splines.Functions25.OneWay_Spline($D$56:$D$60,Y$56:Y$60,$D150)</f>
        <v>0.38410769474411099</v>
      </c>
      <c r="Z150" s="57">
        <f>_xll.SRS1Splines.Functions25.OneWay_Spline($D$62:$D$65,Z$62:Z$65,$D150)</f>
        <v>28.129115795135899</v>
      </c>
      <c r="AB150" s="57">
        <f t="shared" ref="AB150:AB154" si="39">AB149+25</f>
        <v>125</v>
      </c>
      <c r="AC150" s="57">
        <f>_xll.SRS1Splines.Functions25.OneWay_Spline($D$56:$D$60,AC$56:AC$60,AB150)</f>
        <v>1.77218267295495E-2</v>
      </c>
      <c r="AD150" s="57">
        <v>0</v>
      </c>
      <c r="AE150" s="57">
        <f>_xll.SRS1Splines.Functions25.OneWay_Spline($D$56:$D$60,AE$56:AE$60,$D150)</f>
        <v>0.50853730294932498</v>
      </c>
      <c r="AF150" s="57">
        <f>_xll.SRS1Splines.Functions25.OneWay_Spline($D$56:$D$60,AF$56:AF$60,$D150)</f>
        <v>19.574524119042302</v>
      </c>
      <c r="AG150" s="57">
        <f>_xll.SRS1Splines.Functions25.OneWay_Spline($D$56:$D$60,AG$56:AG$60,$D150)</f>
        <v>1.0186361808571101</v>
      </c>
      <c r="AH150" s="57">
        <v>0</v>
      </c>
      <c r="AI150" s="57">
        <f>_xll.SRS1Splines.Functions25.OneWay_Spline($D$56:$D$60,AI$56:AI$60,$D150)</f>
        <v>35.681626870262001</v>
      </c>
      <c r="AJ150" s="57">
        <f>_xll.SRS1Splines.Functions25.OneWay_Spline($D$56:$D$60,AJ$56:AJ$60,$D150)</f>
        <v>0.31199560153486999</v>
      </c>
      <c r="AK150" s="57">
        <f>_xll.SRS1Splines.Functions25.OneWay_Spline($D$56:$D$60,AK$56:AK$60,$D150)</f>
        <v>1.9658803052643401</v>
      </c>
      <c r="AL150" s="57">
        <v>0</v>
      </c>
    </row>
    <row r="151" spans="2:38" s="57" customFormat="1">
      <c r="B151" s="62">
        <v>1.8000000000000001E-4</v>
      </c>
      <c r="C151" s="57">
        <f t="shared" si="29"/>
        <v>5.9701492537313435E-5</v>
      </c>
      <c r="D151" s="57">
        <f t="shared" si="37"/>
        <v>150</v>
      </c>
      <c r="E151" s="57">
        <f t="shared" si="30"/>
        <v>8.125683208925971E-7</v>
      </c>
      <c r="F151" s="57">
        <f t="shared" si="30"/>
        <v>1.8973883371616419E-5</v>
      </c>
      <c r="G151" s="57">
        <f t="shared" si="30"/>
        <v>2.4972715085237969E-5</v>
      </c>
      <c r="H151" s="57">
        <f t="shared" si="30"/>
        <v>2.9991775064414685E-5</v>
      </c>
      <c r="I151" s="57">
        <f t="shared" si="30"/>
        <v>3.6236942075911818E-5</v>
      </c>
      <c r="J151" s="57">
        <f t="shared" si="30"/>
        <v>2.097203169188776E-3</v>
      </c>
      <c r="K151" s="57">
        <f t="shared" si="30"/>
        <v>3.0417239397714091E-4</v>
      </c>
      <c r="L151" s="57">
        <f t="shared" si="30"/>
        <v>1.7072648870977255E-5</v>
      </c>
      <c r="M151" s="57">
        <f t="shared" si="30"/>
        <v>2.4741132488923165E-5</v>
      </c>
      <c r="N151" s="57">
        <f t="shared" si="30"/>
        <v>8.290483691297015E-5</v>
      </c>
      <c r="P151" s="57">
        <f t="shared" si="38"/>
        <v>150</v>
      </c>
      <c r="Q151" s="57">
        <f>_xll.SRS1Splines.Functions25.OneWay_Spline($D$56:$D$60,Q$56:Q$60,P151)</f>
        <v>9.4992120203525304E-3</v>
      </c>
      <c r="R151" s="57">
        <v>0</v>
      </c>
      <c r="S151" s="57">
        <f>_xll.SRS1Splines.Functions25.OneWay_Spline($D$56:$D$60,S$56:S$60,$D151)</f>
        <v>9.3585317150222291</v>
      </c>
      <c r="T151" s="57">
        <f>_xll.SRS1Splines.Functions25.OneWay_Spline($D$56:$D$60,T$56:T$60,$D151)</f>
        <v>4.3075024798814097</v>
      </c>
      <c r="U151" s="57">
        <f>_xll.SRS1Splines.Functions25.OneWay_Spline($D$56:$D$60,U$56:U$60,$D151)</f>
        <v>0.482119902698256</v>
      </c>
      <c r="V151" s="57">
        <f>_xll.SRS1Splines.Functions25.OneWay_Spline($D$56:$D$60,V$56:V$60,$D151)</f>
        <v>158.891593774066</v>
      </c>
      <c r="W151" s="57">
        <f>_xll.SRS1Splines.Functions25.OneWay_Spline($D$56:$D$60,W$56:W$60,$D151)</f>
        <v>43.740613633909497</v>
      </c>
      <c r="X151" s="57">
        <f>_xll.SRS1Splines.Functions25.OneWay_Spline($D$56:$D$60,X$56:X$60,$D151)</f>
        <v>0.259938135642868</v>
      </c>
      <c r="Y151" s="57">
        <f>_xll.SRS1Splines.Functions25.OneWay_Spline($D$56:$D$60,Y$56:Y$60,$D151)</f>
        <v>0.38410769474411099</v>
      </c>
      <c r="Z151" s="57">
        <f>_xll.SRS1Splines.Functions25.OneWay_Spline($D$62:$D$65,Z$62:Z$65,$D151)</f>
        <v>34.047901328319902</v>
      </c>
      <c r="AB151" s="57">
        <f t="shared" si="39"/>
        <v>150</v>
      </c>
      <c r="AC151" s="57">
        <f>_xll.SRS1Splines.Functions25.OneWay_Spline($D$56:$D$60,AC$56:AC$60,AB151)</f>
        <v>1.77218267295495E-2</v>
      </c>
      <c r="AD151" s="57">
        <v>0</v>
      </c>
      <c r="AE151" s="57">
        <f>_xll.SRS1Splines.Functions25.OneWay_Spline($D$56:$D$60,AE$56:AE$60,$D151)</f>
        <v>0.50853730294932498</v>
      </c>
      <c r="AF151" s="57">
        <f>_xll.SRS1Splines.Functions25.OneWay_Spline($D$56:$D$60,AF$56:AF$60,$D151)</f>
        <v>23.683205934370601</v>
      </c>
      <c r="AG151" s="57">
        <f>_xll.SRS1Splines.Functions25.OneWay_Spline($D$56:$D$60,AG$56:AG$60,$D151)</f>
        <v>1.08098803390327</v>
      </c>
      <c r="AH151" s="57">
        <v>0</v>
      </c>
      <c r="AI151" s="57">
        <f>_xll.SRS1Splines.Functions25.OneWay_Spline($D$56:$D$60,AI$56:AI$60,$D151)</f>
        <v>42.245617573610602</v>
      </c>
      <c r="AJ151" s="57">
        <f>_xll.SRS1Splines.Functions25.OneWay_Spline($D$56:$D$60,AJ$56:AJ$60,$D151)</f>
        <v>0.31199560153486999</v>
      </c>
      <c r="AK151" s="57">
        <f>_xll.SRS1Splines.Functions25.OneWay_Spline($D$56:$D$60,AK$56:AK$60,$D151)</f>
        <v>2.2965672751838002</v>
      </c>
      <c r="AL151" s="57">
        <v>0</v>
      </c>
    </row>
    <row r="152" spans="2:38" s="57" customFormat="1">
      <c r="B152" s="63">
        <v>3.1956419999999999E-5</v>
      </c>
      <c r="C152" s="57">
        <f t="shared" si="29"/>
        <v>1.0599144278606965E-5</v>
      </c>
      <c r="D152" s="57">
        <f t="shared" si="37"/>
        <v>175</v>
      </c>
      <c r="E152" s="57">
        <f t="shared" si="30"/>
        <v>1.4425985856188114E-7</v>
      </c>
      <c r="F152" s="57">
        <f t="shared" si="30"/>
        <v>3.3685410336355018E-6</v>
      </c>
      <c r="G152" s="57">
        <f t="shared" si="30"/>
        <v>4.433547621134446E-6</v>
      </c>
      <c r="H152" s="57">
        <f t="shared" si="30"/>
        <v>5.3246097805775699E-6</v>
      </c>
      <c r="I152" s="57">
        <f t="shared" si="30"/>
        <v>6.4333496694083888E-6</v>
      </c>
      <c r="J152" s="57">
        <f t="shared" si="30"/>
        <v>3.7232836277737547E-4</v>
      </c>
      <c r="K152" s="57">
        <f t="shared" si="30"/>
        <v>5.4001448746327688E-5</v>
      </c>
      <c r="L152" s="57">
        <f t="shared" si="30"/>
        <v>3.0310040990748608E-6</v>
      </c>
      <c r="M152" s="57">
        <f t="shared" si="30"/>
        <v>4.3924334505092994E-6</v>
      </c>
      <c r="N152" s="57">
        <f t="shared" si="30"/>
        <v>1.4718565491235431E-5</v>
      </c>
      <c r="P152" s="57">
        <f t="shared" si="38"/>
        <v>175</v>
      </c>
      <c r="Q152" s="57">
        <f>_xll.SRS1Splines.Functions25.OneWay_Spline($D$56:$D$60,Q$56:Q$60,P152)</f>
        <v>9.4992120203525304E-3</v>
      </c>
      <c r="R152" s="57">
        <v>0</v>
      </c>
      <c r="S152" s="57">
        <f>_xll.SRS1Splines.Functions25.OneWay_Spline($D$56:$D$60,S$56:S$60,$D152)</f>
        <v>10.971117976203701</v>
      </c>
      <c r="T152" s="57">
        <f>_xll.SRS1Splines.Functions25.OneWay_Spline($D$56:$D$60,T$56:T$60,$D152)</f>
        <v>5.0177463698377602</v>
      </c>
      <c r="U152" s="57">
        <f>_xll.SRS1Splines.Functions25.OneWay_Spline($D$56:$D$60,U$56:U$60,$D152)</f>
        <v>0.482119902698256</v>
      </c>
      <c r="V152" s="57">
        <f>_xll.SRS1Splines.Functions25.OneWay_Spline($D$56:$D$60,V$56:V$60,$D152)</f>
        <v>183.35480983715101</v>
      </c>
      <c r="W152" s="57">
        <f>_xll.SRS1Splines.Functions25.OneWay_Spline($D$56:$D$60,W$56:W$60,$D152)</f>
        <v>50.711704360790499</v>
      </c>
      <c r="X152" s="57">
        <f>_xll.SRS1Splines.Functions25.OneWay_Spline($D$56:$D$60,X$56:X$60,$D152)</f>
        <v>0.259938135642868</v>
      </c>
      <c r="Y152" s="57">
        <f>_xll.SRS1Splines.Functions25.OneWay_Spline($D$56:$D$60,Y$56:Y$60,$D152)</f>
        <v>0.38410769474411099</v>
      </c>
      <c r="Z152" s="57">
        <f>_xll.SRS1Splines.Functions25.OneWay_Spline($D$62:$D$65,Z$62:Z$65,$D152)</f>
        <v>39.966686861503902</v>
      </c>
      <c r="AB152" s="57">
        <f t="shared" si="39"/>
        <v>175</v>
      </c>
      <c r="AC152" s="57">
        <f>_xll.SRS1Splines.Functions25.OneWay_Spline($D$56:$D$60,AC$56:AC$60,AB152)</f>
        <v>1.77218267295495E-2</v>
      </c>
      <c r="AD152" s="57">
        <v>0</v>
      </c>
      <c r="AE152" s="57">
        <f>_xll.SRS1Splines.Functions25.OneWay_Spline($D$56:$D$60,AE$56:AE$60,$D152)</f>
        <v>0.50853730294932498</v>
      </c>
      <c r="AF152" s="57">
        <f>_xll.SRS1Splines.Functions25.OneWay_Spline($D$56:$D$60,AF$56:AF$60,$D152)</f>
        <v>27.791887749698901</v>
      </c>
      <c r="AG152" s="57">
        <f>_xll.SRS1Splines.Functions25.OneWay_Spline($D$56:$D$60,AG$56:AG$60,$D152)</f>
        <v>1.14333988694943</v>
      </c>
      <c r="AH152" s="57">
        <v>0</v>
      </c>
      <c r="AI152" s="57">
        <f>_xll.SRS1Splines.Functions25.OneWay_Spline($D$56:$D$60,AI$56:AI$60,$D152)</f>
        <v>48.809608276959203</v>
      </c>
      <c r="AJ152" s="57">
        <f>_xll.SRS1Splines.Functions25.OneWay_Spline($D$56:$D$60,AJ$56:AJ$60,$D152)</f>
        <v>0.31199560153486999</v>
      </c>
      <c r="AK152" s="57">
        <f>_xll.SRS1Splines.Functions25.OneWay_Spline($D$56:$D$60,AK$56:AK$60,$D152)</f>
        <v>2.6272542451032601</v>
      </c>
      <c r="AL152" s="57">
        <v>0</v>
      </c>
    </row>
    <row r="153" spans="2:38" s="57" customFormat="1">
      <c r="B153" s="63">
        <v>5.5951110000000001E-6</v>
      </c>
      <c r="C153" s="57">
        <f t="shared" si="29"/>
        <v>1.8557582089552239E-6</v>
      </c>
      <c r="D153" s="57">
        <f t="shared" si="37"/>
        <v>200</v>
      </c>
      <c r="E153" s="57">
        <f t="shared" si="30"/>
        <v>2.5257833058209444E-8</v>
      </c>
      <c r="F153" s="57">
        <f t="shared" si="30"/>
        <v>5.8978324202915618E-7</v>
      </c>
      <c r="G153" s="57">
        <f t="shared" si="30"/>
        <v>7.7625062707378285E-7</v>
      </c>
      <c r="H153" s="57">
        <f t="shared" si="30"/>
        <v>9.322628365135128E-7</v>
      </c>
      <c r="I153" s="57">
        <f t="shared" si="30"/>
        <v>1.1263872956405391E-6</v>
      </c>
      <c r="J153" s="57">
        <f t="shared" si="30"/>
        <v>6.5189358450905448E-5</v>
      </c>
      <c r="K153" s="57">
        <f t="shared" si="30"/>
        <v>9.454879485765749E-6</v>
      </c>
      <c r="L153" s="57">
        <f t="shared" si="30"/>
        <v>5.3068536387301336E-7</v>
      </c>
      <c r="M153" s="57">
        <f t="shared" si="30"/>
        <v>7.6905212522906317E-7</v>
      </c>
      <c r="N153" s="57">
        <f t="shared" si="30"/>
        <v>2.5770098053609186E-6</v>
      </c>
      <c r="P153" s="57">
        <f t="shared" si="38"/>
        <v>200</v>
      </c>
      <c r="Q153" s="57">
        <f>_xll.SRS1Splines.Functions25.OneWay_Spline($D$56:$D$60,Q$56:Q$60,P153)</f>
        <v>9.4992120203525304E-3</v>
      </c>
      <c r="R153" s="57">
        <v>0</v>
      </c>
      <c r="S153" s="57">
        <f>_xll.SRS1Splines.Functions25.OneWay_Spline($D$56:$D$60,S$56:S$60,$D153)</f>
        <v>12.583704237385099</v>
      </c>
      <c r="T153" s="57">
        <f>_xll.SRS1Splines.Functions25.OneWay_Spline($D$56:$D$60,T$56:T$60,$D153)</f>
        <v>5.7279902597941001</v>
      </c>
      <c r="U153" s="57">
        <f>_xll.SRS1Splines.Functions25.OneWay_Spline($D$56:$D$60,U$56:U$60,$D153)</f>
        <v>0.482119902698256</v>
      </c>
      <c r="V153" s="57">
        <f>_xll.SRS1Splines.Functions25.OneWay_Spline($D$56:$D$60,V$56:V$60,$D153)</f>
        <v>207.818025900235</v>
      </c>
      <c r="W153" s="57">
        <f>_xll.SRS1Splines.Functions25.OneWay_Spline($D$56:$D$60,W$56:W$60,$D153)</f>
        <v>57.682795087671501</v>
      </c>
      <c r="X153" s="57">
        <f>_xll.SRS1Splines.Functions25.OneWay_Spline($D$56:$D$60,X$56:X$60,$D153)</f>
        <v>0.259938135642868</v>
      </c>
      <c r="Y153" s="57">
        <f>_xll.SRS1Splines.Functions25.OneWay_Spline($D$56:$D$60,Y$56:Y$60,$D153)</f>
        <v>0.38410769474411099</v>
      </c>
      <c r="Z153" s="57">
        <f>_xll.SRS1Splines.Functions25.OneWay_Spline($D$62:$D$65,Z$62:Z$65,$D153)</f>
        <v>45.885472394687902</v>
      </c>
      <c r="AB153" s="57">
        <f t="shared" si="39"/>
        <v>200</v>
      </c>
      <c r="AC153" s="57">
        <f>_xll.SRS1Splines.Functions25.OneWay_Spline($D$56:$D$60,AC$56:AC$60,AB153)</f>
        <v>1.77218267295495E-2</v>
      </c>
      <c r="AD153" s="57">
        <v>0</v>
      </c>
      <c r="AE153" s="57">
        <f>_xll.SRS1Splines.Functions25.OneWay_Spline($D$56:$D$60,AE$56:AE$60,$D153)</f>
        <v>0.50853730294932498</v>
      </c>
      <c r="AF153" s="57">
        <f>_xll.SRS1Splines.Functions25.OneWay_Spline($D$56:$D$60,AF$56:AF$60,$D153)</f>
        <v>31.900569565027201</v>
      </c>
      <c r="AG153" s="57">
        <f>_xll.SRS1Splines.Functions25.OneWay_Spline($D$56:$D$60,AG$56:AG$60,$D153)</f>
        <v>1.20569173999558</v>
      </c>
      <c r="AH153" s="57">
        <v>0</v>
      </c>
      <c r="AI153" s="57">
        <f>_xll.SRS1Splines.Functions25.OneWay_Spline($D$56:$D$60,AI$56:AI$60,$D153)</f>
        <v>55.373598980307698</v>
      </c>
      <c r="AJ153" s="57">
        <f>_xll.SRS1Splines.Functions25.OneWay_Spline($D$56:$D$60,AJ$56:AJ$60,$D153)</f>
        <v>0.31199560153486999</v>
      </c>
      <c r="AK153" s="57">
        <f>_xll.SRS1Splines.Functions25.OneWay_Spline($D$56:$D$60,AK$56:AK$60,$D153)</f>
        <v>2.95794121502272</v>
      </c>
      <c r="AL153" s="57">
        <v>0</v>
      </c>
    </row>
    <row r="154" spans="2:38" s="57" customFormat="1">
      <c r="B154" s="63">
        <v>9.8644809999999999E-7</v>
      </c>
      <c r="C154" s="57">
        <f t="shared" si="29"/>
        <v>3.2718013266998342E-7</v>
      </c>
      <c r="D154" s="57">
        <f t="shared" si="37"/>
        <v>225</v>
      </c>
      <c r="E154" s="57">
        <f t="shared" si="30"/>
        <v>4.4530915348038481E-9</v>
      </c>
      <c r="F154" s="57">
        <f t="shared" si="30"/>
        <v>1.0398195111973673E-7</v>
      </c>
      <c r="G154" s="57">
        <f t="shared" si="30"/>
        <v>1.3685715193152407E-7</v>
      </c>
      <c r="H154" s="57">
        <f t="shared" si="30"/>
        <v>1.6436294182177358E-7</v>
      </c>
      <c r="I154" s="57">
        <f t="shared" si="30"/>
        <v>1.9858812589218484E-7</v>
      </c>
      <c r="J154" s="57">
        <f t="shared" si="30"/>
        <v>1.1493233786445814E-5</v>
      </c>
      <c r="K154" s="57">
        <f t="shared" si="30"/>
        <v>1.6669460006177893E-6</v>
      </c>
      <c r="L154" s="57">
        <f t="shared" si="30"/>
        <v>9.356267800412587E-8</v>
      </c>
      <c r="M154" s="57">
        <f t="shared" si="30"/>
        <v>1.3558801741970291E-7</v>
      </c>
      <c r="N154" s="57">
        <f t="shared" si="30"/>
        <v>4.5434066029782927E-7</v>
      </c>
      <c r="P154" s="57">
        <f t="shared" si="38"/>
        <v>225</v>
      </c>
      <c r="Q154" s="57">
        <f>_xll.SRS1Splines.Functions25.OneWay_Spline($D$56:$D$60,Q$56:Q$60,P154)</f>
        <v>9.4992120203525304E-3</v>
      </c>
      <c r="R154" s="57">
        <v>0</v>
      </c>
      <c r="S154" s="57">
        <f>_xll.SRS1Splines.Functions25.OneWay_Spline($D$56:$D$60,S$56:S$60,$D154)</f>
        <v>14.196290498566601</v>
      </c>
      <c r="T154" s="57">
        <f>_xll.SRS1Splines.Functions25.OneWay_Spline($D$56:$D$60,T$56:T$60,$D154)</f>
        <v>6.4382341497504498</v>
      </c>
      <c r="U154" s="57">
        <f>_xll.SRS1Splines.Functions25.OneWay_Spline($D$56:$D$60,U$56:U$60,$D154)</f>
        <v>0.482119902698256</v>
      </c>
      <c r="V154" s="57">
        <f>_xll.SRS1Splines.Functions25.OneWay_Spline($D$56:$D$60,V$56:V$60,$D154)</f>
        <v>232.28124196332001</v>
      </c>
      <c r="W154" s="57">
        <f>_xll.SRS1Splines.Functions25.OneWay_Spline($D$56:$D$60,W$56:W$60,$D154)</f>
        <v>64.653885814552595</v>
      </c>
      <c r="X154" s="57">
        <f>_xll.SRS1Splines.Functions25.OneWay_Spline($D$56:$D$60,X$56:X$60,$D154)</f>
        <v>0.259938135642868</v>
      </c>
      <c r="Y154" s="57">
        <f>_xll.SRS1Splines.Functions25.OneWay_Spline($D$56:$D$60,Y$56:Y$60,$D154)</f>
        <v>0.38410769474411099</v>
      </c>
      <c r="Z154" s="57">
        <f>_xll.SRS1Splines.Functions25.OneWay_Spline($D$62:$D$65,Z$62:Z$65,$D154)</f>
        <v>51.804257927871902</v>
      </c>
      <c r="AB154" s="57">
        <f t="shared" si="39"/>
        <v>225</v>
      </c>
      <c r="AC154" s="57">
        <f>_xll.SRS1Splines.Functions25.OneWay_Spline($D$56:$D$60,AC$56:AC$60,AB154)</f>
        <v>1.77218267295495E-2</v>
      </c>
      <c r="AD154" s="57">
        <v>0</v>
      </c>
      <c r="AE154" s="57">
        <f>_xll.SRS1Splines.Functions25.OneWay_Spline($D$56:$D$60,AE$56:AE$60,$D154)</f>
        <v>0.50853730294932498</v>
      </c>
      <c r="AF154" s="57">
        <f>_xll.SRS1Splines.Functions25.OneWay_Spline($D$56:$D$60,AF$56:AF$60,$D154)</f>
        <v>36.0092513803556</v>
      </c>
      <c r="AG154" s="57">
        <f>_xll.SRS1Splines.Functions25.OneWay_Spline($D$56:$D$60,AG$56:AG$60,$D154)</f>
        <v>1.26804359304174</v>
      </c>
      <c r="AH154" s="57">
        <v>0</v>
      </c>
      <c r="AI154" s="57">
        <f>_xll.SRS1Splines.Functions25.OneWay_Spline($D$56:$D$60,AI$56:AI$60,$D154)</f>
        <v>61.937589683656299</v>
      </c>
      <c r="AJ154" s="57">
        <f>_xll.SRS1Splines.Functions25.OneWay_Spline($D$56:$D$60,AJ$56:AJ$60,$D154)</f>
        <v>0.31199560153486999</v>
      </c>
      <c r="AK154" s="57">
        <f>_xll.SRS1Splines.Functions25.OneWay_Spline($D$56:$D$60,AK$56:AK$60,$D154)</f>
        <v>3.2886281849421799</v>
      </c>
      <c r="AL154" s="57">
        <v>0</v>
      </c>
    </row>
    <row r="155" spans="2:38" s="57" customFormat="1">
      <c r="B155" s="63">
        <v>1.6566669999999999E-7</v>
      </c>
      <c r="C155" s="57">
        <f t="shared" si="29"/>
        <v>5.4947495854063014E-8</v>
      </c>
      <c r="D155" s="57">
        <v>250</v>
      </c>
      <c r="E155" s="57">
        <f t="shared" si="30"/>
        <v>7.4786395692676439E-10</v>
      </c>
      <c r="F155" s="57">
        <f t="shared" si="30"/>
        <v>1.746300357978092E-8</v>
      </c>
      <c r="G155" s="57">
        <f t="shared" si="30"/>
        <v>2.2984151656731072E-8</v>
      </c>
      <c r="H155" s="57">
        <f t="shared" si="30"/>
        <v>2.7603546678132597E-8</v>
      </c>
      <c r="I155" s="57">
        <f t="shared" si="30"/>
        <v>3.3351414510041443E-8</v>
      </c>
      <c r="J155" s="57">
        <f t="shared" si="30"/>
        <v>1.9302040459391452E-6</v>
      </c>
      <c r="K155" s="57">
        <f t="shared" si="30"/>
        <v>2.7995131522940444E-7</v>
      </c>
      <c r="L155" s="57">
        <f t="shared" si="30"/>
        <v>1.5713163326186262E-8</v>
      </c>
      <c r="M155" s="57">
        <f t="shared" ref="F155:N162" si="40">M$129*$C155</f>
        <v>2.2771009853903816E-8</v>
      </c>
      <c r="N155" s="57">
        <f t="shared" si="40"/>
        <v>7.6303170807833069E-8</v>
      </c>
      <c r="P155" s="57">
        <v>250</v>
      </c>
      <c r="Q155" s="57">
        <f>_xll.SRS1Splines.Functions25.OneWay_Spline($D$56:$D$60,Q$56:Q$60,P155)</f>
        <v>9.4992120203525304E-3</v>
      </c>
      <c r="R155" s="57">
        <v>0</v>
      </c>
      <c r="S155" s="57">
        <f>_xll.SRS1Splines.Functions25.OneWay_Spline($D$56:$D$60,S$56:S$60,$D155)</f>
        <v>15.808876759747999</v>
      </c>
      <c r="T155" s="57">
        <f>_xll.SRS1Splines.Functions25.OneWay_Spline($D$56:$D$60,T$56:T$60,$D155)</f>
        <v>7.1484780397068004</v>
      </c>
      <c r="U155" s="57">
        <f>_xll.SRS1Splines.Functions25.OneWay_Spline($D$56:$D$60,U$56:U$60,$D155)</f>
        <v>0.482119902698256</v>
      </c>
      <c r="V155" s="57">
        <f>_xll.SRS1Splines.Functions25.OneWay_Spline($D$56:$D$60,V$56:V$60,$D155)</f>
        <v>256.74445802640503</v>
      </c>
      <c r="W155" s="57">
        <f>_xll.SRS1Splines.Functions25.OneWay_Spline($D$56:$D$60,W$56:W$60,$D155)</f>
        <v>71.624976541433597</v>
      </c>
      <c r="X155" s="57">
        <f>_xll.SRS1Splines.Functions25.OneWay_Spline($D$56:$D$60,X$56:X$60,$D155)</f>
        <v>0.259938135642868</v>
      </c>
      <c r="Y155" s="57">
        <f>_xll.SRS1Splines.Functions25.OneWay_Spline($D$56:$D$60,Y$56:Y$60,$D155)</f>
        <v>0.38410769474411099</v>
      </c>
      <c r="Z155" s="57">
        <f>_xll.SRS1Splines.Functions25.OneWay_Spline($D$62:$D$65,Z$62:Z$65,$D155)</f>
        <v>57.723043461055902</v>
      </c>
      <c r="AB155" s="57">
        <v>250</v>
      </c>
      <c r="AC155" s="57">
        <f>_xll.SRS1Splines.Functions25.OneWay_Spline($D$56:$D$60,AC$56:AC$60,AB155)</f>
        <v>1.77218267295495E-2</v>
      </c>
      <c r="AD155" s="57">
        <v>0</v>
      </c>
      <c r="AE155" s="57">
        <f>_xll.SRS1Splines.Functions25.OneWay_Spline($D$56:$D$60,AE$56:AE$60,$D155)</f>
        <v>0.50853730294932498</v>
      </c>
      <c r="AF155" s="57">
        <f>_xll.SRS1Splines.Functions25.OneWay_Spline($D$56:$D$60,AF$56:AF$60,$D155)</f>
        <v>40.117933195683896</v>
      </c>
      <c r="AG155" s="57">
        <f>_xll.SRS1Splines.Functions25.OneWay_Spline($D$56:$D$60,AG$56:AG$60,$D155)</f>
        <v>1.3303954460878999</v>
      </c>
      <c r="AH155" s="57">
        <v>0</v>
      </c>
      <c r="AI155" s="57">
        <f>_xll.SRS1Splines.Functions25.OneWay_Spline($D$56:$D$60,AI$56:AI$60,$D155)</f>
        <v>68.501580387004907</v>
      </c>
      <c r="AJ155" s="57">
        <f>_xll.SRS1Splines.Functions25.OneWay_Spline($D$56:$D$60,AJ$56:AJ$60,$D155)</f>
        <v>0.31199560153486999</v>
      </c>
      <c r="AK155" s="57">
        <f>_xll.SRS1Splines.Functions25.OneWay_Spline($D$56:$D$60,AK$56:AK$60,$D155)</f>
        <v>3.6193151548616398</v>
      </c>
      <c r="AL155" s="57">
        <v>0</v>
      </c>
    </row>
    <row r="156" spans="2:38" s="57" customFormat="1">
      <c r="B156" s="63">
        <v>5.325307E-9</v>
      </c>
      <c r="C156" s="57">
        <f t="shared" si="29"/>
        <v>1.7662709784411276E-9</v>
      </c>
      <c r="D156" s="57">
        <v>300</v>
      </c>
      <c r="E156" s="57">
        <f t="shared" si="30"/>
        <v>2.403986537348663E-11</v>
      </c>
      <c r="F156" s="57">
        <f t="shared" si="40"/>
        <v>5.6134307742251402E-10</v>
      </c>
      <c r="G156" s="57">
        <f t="shared" si="40"/>
        <v>7.3881874695790749E-10</v>
      </c>
      <c r="H156" s="57">
        <f t="shared" si="40"/>
        <v>8.8730783162751649E-10</v>
      </c>
      <c r="I156" s="57">
        <f t="shared" si="40"/>
        <v>1.0720713405302651E-9</v>
      </c>
      <c r="J156" s="57">
        <f t="shared" si="40"/>
        <v>6.2045837318350957E-8</v>
      </c>
      <c r="K156" s="57">
        <f t="shared" si="40"/>
        <v>8.9989521047401449E-9</v>
      </c>
      <c r="L156" s="57">
        <f t="shared" si="40"/>
        <v>5.0509498078420704E-10</v>
      </c>
      <c r="M156" s="57">
        <f t="shared" si="40"/>
        <v>7.3196736683994411E-10</v>
      </c>
      <c r="N156" s="57">
        <f t="shared" si="40"/>
        <v>2.4527428241472128E-9</v>
      </c>
      <c r="P156" s="57">
        <v>300</v>
      </c>
      <c r="Q156" s="57">
        <f>_xll.SRS1Splines.Functions25.OneWay_Spline($D$56:$D$60,Q$56:Q$60,P156)</f>
        <v>9.4992120203525304E-3</v>
      </c>
      <c r="R156" s="57">
        <v>0</v>
      </c>
      <c r="S156" s="57">
        <f>_xll.SRS1Splines.Functions25.OneWay_Spline($D$56:$D$60,S$56:S$60,$D156)</f>
        <v>19.0340492821109</v>
      </c>
      <c r="T156" s="57">
        <f>_xll.SRS1Splines.Functions25.OneWay_Spline($D$56:$D$60,T$56:T$60,$D156)</f>
        <v>8.5689658196194909</v>
      </c>
      <c r="U156" s="57">
        <f>_xll.SRS1Splines.Functions25.OneWay_Spline($D$56:$D$60,U$56:U$60,$D156)</f>
        <v>0.482119902698256</v>
      </c>
      <c r="V156" s="57">
        <f>_xll.SRS1Splines.Functions25.OneWay_Spline($D$56:$D$60,V$56:V$60,$D156)</f>
        <v>305.67089015257397</v>
      </c>
      <c r="W156" s="57">
        <f>_xll.SRS1Splines.Functions25.OneWay_Spline($D$56:$D$60,W$56:W$60,$D156)</f>
        <v>85.5671579951957</v>
      </c>
      <c r="X156" s="57">
        <f>_xll.SRS1Splines.Functions25.OneWay_Spline($D$56:$D$60,X$56:X$60,$D156)</f>
        <v>0.259938135642868</v>
      </c>
      <c r="Y156" s="57">
        <f>_xll.SRS1Splines.Functions25.OneWay_Spline($D$56:$D$60,Y$56:Y$60,$D156)</f>
        <v>0.38410769474411099</v>
      </c>
      <c r="Z156" s="57">
        <f>_xll.SRS1Splines.Functions25.OneWay_Spline($D$62:$D$65,Z$62:Z$65,$D156)</f>
        <v>69.560614527423894</v>
      </c>
      <c r="AB156" s="57">
        <v>300</v>
      </c>
      <c r="AC156" s="57">
        <f>_xll.SRS1Splines.Functions25.OneWay_Spline($D$56:$D$60,AC$56:AC$60,AB156)</f>
        <v>1.77218267295495E-2</v>
      </c>
      <c r="AD156" s="57">
        <v>0</v>
      </c>
      <c r="AE156" s="57">
        <f>_xll.SRS1Splines.Functions25.OneWay_Spline($D$56:$D$60,AE$56:AE$60,$D156)</f>
        <v>0.50853730294932498</v>
      </c>
      <c r="AF156" s="57">
        <f>_xll.SRS1Splines.Functions25.OneWay_Spline($D$56:$D$60,AF$56:AF$60,$D156)</f>
        <v>48.335296826340503</v>
      </c>
      <c r="AG156" s="57">
        <f>_xll.SRS1Splines.Functions25.OneWay_Spline($D$56:$D$60,AG$56:AG$60,$D156)</f>
        <v>1.4550991521802099</v>
      </c>
      <c r="AH156" s="57">
        <v>0</v>
      </c>
      <c r="AI156" s="57">
        <f>_xll.SRS1Splines.Functions25.OneWay_Spline($D$56:$D$60,AI$56:AI$60,$D156)</f>
        <v>81.629561793701995</v>
      </c>
      <c r="AJ156" s="57">
        <f>_xll.SRS1Splines.Functions25.OneWay_Spline($D$56:$D$60,AJ$56:AJ$60,$D156)</f>
        <v>0.31199560153486999</v>
      </c>
      <c r="AK156" s="57">
        <f>_xll.SRS1Splines.Functions25.OneWay_Spline($D$56:$D$60,AK$56:AK$60,$D156)</f>
        <v>4.28068909470056</v>
      </c>
      <c r="AL156" s="57">
        <v>0</v>
      </c>
    </row>
    <row r="157" spans="2:38" s="57" customFormat="1">
      <c r="B157" s="63">
        <v>5.711624E-11</v>
      </c>
      <c r="C157" s="57">
        <f t="shared" si="29"/>
        <v>1.8944026533996683E-11</v>
      </c>
      <c r="D157" s="57">
        <v>365</v>
      </c>
      <c r="E157" s="57">
        <f t="shared" si="30"/>
        <v>2.5783804018054771E-13</v>
      </c>
      <c r="F157" s="57">
        <f t="shared" si="40"/>
        <v>6.0206493132514033E-12</v>
      </c>
      <c r="G157" s="57">
        <f t="shared" si="40"/>
        <v>7.9241532681115123E-12</v>
      </c>
      <c r="H157" s="57">
        <f t="shared" si="40"/>
        <v>9.5167634589173583E-12</v>
      </c>
      <c r="I157" s="57">
        <f t="shared" si="40"/>
        <v>1.149843266929932E-11</v>
      </c>
      <c r="J157" s="57">
        <f t="shared" si="40"/>
        <v>6.6546866411192631E-10</v>
      </c>
      <c r="K157" s="57">
        <f t="shared" si="40"/>
        <v>9.6517685865405179E-11</v>
      </c>
      <c r="L157" s="57">
        <f t="shared" si="40"/>
        <v>5.4173639463914772E-12</v>
      </c>
      <c r="M157" s="57">
        <f t="shared" si="40"/>
        <v>7.8506692283840703E-12</v>
      </c>
      <c r="N157" s="57">
        <f t="shared" si="40"/>
        <v>2.6306736457122567E-11</v>
      </c>
      <c r="P157" s="57">
        <v>365</v>
      </c>
      <c r="Q157" s="57">
        <f>_xll.SRS1Splines.Functions25.OneWay_Spline($D$56:$D$60,Q$56:Q$60,P157)</f>
        <v>9.4992120203525304E-3</v>
      </c>
      <c r="R157" s="57">
        <v>0</v>
      </c>
      <c r="S157" s="57">
        <f>_xll.SRS1Splines.Functions25.OneWay_Spline($D$56:$D$60,S$56:S$60,$D157)</f>
        <v>23.226773561182601</v>
      </c>
      <c r="T157" s="57">
        <f>_xll.SRS1Splines.Functions25.OneWay_Spline($D$56:$D$60,T$56:T$60,$D157)</f>
        <v>10.415599933506</v>
      </c>
      <c r="U157" s="57">
        <f>_xll.SRS1Splines.Functions25.OneWay_Spline($D$56:$D$60,U$56:U$60,$D157)</f>
        <v>0.482119902698256</v>
      </c>
      <c r="V157" s="57">
        <f>_xll.SRS1Splines.Functions25.OneWay_Spline($D$56:$D$60,V$56:V$60,$D157)</f>
        <v>369.27525191659402</v>
      </c>
      <c r="W157" s="57">
        <f>_xll.SRS1Splines.Functions25.OneWay_Spline($D$56:$D$60,W$56:W$60,$D157)</f>
        <v>103.69199388508601</v>
      </c>
      <c r="X157" s="57">
        <f>_xll.SRS1Splines.Functions25.OneWay_Spline($D$56:$D$60,X$56:X$60,$D157)</f>
        <v>0.259938135642868</v>
      </c>
      <c r="Y157" s="57">
        <f>_xll.SRS1Splines.Functions25.OneWay_Spline($D$56:$D$60,Y$56:Y$60,$D157)</f>
        <v>0.38410769474411099</v>
      </c>
      <c r="Z157" s="57">
        <f>_xll.SRS1Splines.Functions25.OneWay_Spline($D$62:$D$65,Z$62:Z$65,$D157)</f>
        <v>84.949456913702306</v>
      </c>
      <c r="AB157" s="57">
        <v>365</v>
      </c>
      <c r="AC157" s="57">
        <f>_xll.SRS1Splines.Functions25.OneWay_Spline($D$56:$D$60,AC$56:AC$60,AB157)</f>
        <v>1.77218267295495E-2</v>
      </c>
      <c r="AD157" s="57">
        <v>0</v>
      </c>
      <c r="AE157" s="57">
        <f>_xll.SRS1Splines.Functions25.OneWay_Spline($D$56:$D$60,AE$56:AE$60,$D157)</f>
        <v>0.50853730294932498</v>
      </c>
      <c r="AF157" s="57">
        <f>_xll.SRS1Splines.Functions25.OneWay_Spline($D$56:$D$60,AF$56:AF$60,$D157)</f>
        <v>59.017869546194099</v>
      </c>
      <c r="AG157" s="57">
        <f>_xll.SRS1Splines.Functions25.OneWay_Spline($D$56:$D$60,AG$56:AG$60,$D157)</f>
        <v>1.6172139701002199</v>
      </c>
      <c r="AH157" s="57">
        <v>0</v>
      </c>
      <c r="AI157" s="57">
        <f>_xll.SRS1Splines.Functions25.OneWay_Spline($D$56:$D$60,AI$56:AI$60,$D157)</f>
        <v>98.695937622408294</v>
      </c>
      <c r="AJ157" s="57">
        <f>_xll.SRS1Splines.Functions25.OneWay_Spline($D$56:$D$60,AJ$56:AJ$60,$D157)</f>
        <v>0.31199560153486999</v>
      </c>
      <c r="AK157" s="57">
        <f>_xll.SRS1Splines.Functions25.OneWay_Spline($D$56:$D$60,AK$56:AK$60,$D157)</f>
        <v>5.1404752164911596</v>
      </c>
      <c r="AL157" s="57">
        <v>0</v>
      </c>
    </row>
    <row r="158" spans="2:38" s="57" customFormat="1">
      <c r="B158" s="64">
        <v>5.1022449999999996E-22</v>
      </c>
      <c r="C158" s="57">
        <f t="shared" si="29"/>
        <v>1.6922868988391373E-22</v>
      </c>
      <c r="D158" s="57">
        <f>365*2</f>
        <v>730</v>
      </c>
      <c r="E158" s="57">
        <f t="shared" si="30"/>
        <v>2.3032903624625822E-24</v>
      </c>
      <c r="F158" s="57">
        <f t="shared" si="40"/>
        <v>5.378300086856278E-23</v>
      </c>
      <c r="G158" s="57">
        <f t="shared" si="40"/>
        <v>7.0787172600044429E-23</v>
      </c>
      <c r="H158" s="57">
        <f t="shared" si="40"/>
        <v>8.501410242418581E-23</v>
      </c>
      <c r="I158" s="57">
        <f t="shared" si="40"/>
        <v>1.0271653140117259E-22</v>
      </c>
      <c r="J158" s="57">
        <f t="shared" si="40"/>
        <v>5.9446913244319914E-21</v>
      </c>
      <c r="K158" s="57">
        <f t="shared" si="40"/>
        <v>8.6220115350438706E-22</v>
      </c>
      <c r="L158" s="57">
        <f t="shared" si="40"/>
        <v>4.8393798521499623E-23</v>
      </c>
      <c r="M158" s="57">
        <f t="shared" si="40"/>
        <v>7.0130733075525408E-23</v>
      </c>
      <c r="N158" s="57">
        <f t="shared" si="40"/>
        <v>2.3500043867500962E-22</v>
      </c>
      <c r="P158" s="57">
        <f>365*2</f>
        <v>730</v>
      </c>
      <c r="Q158" s="57">
        <f>_xll.SRS1Splines.Functions25.OneWay_Spline($D$56:$D$60,Q$56:Q$60,P158)</f>
        <v>9.4992120203525304E-3</v>
      </c>
      <c r="R158" s="57">
        <v>0</v>
      </c>
      <c r="S158" s="57">
        <f>_xll.SRS1Splines.Functions25.OneWay_Spline($D$56:$D$60,S$56:S$60,$D158)</f>
        <v>46.770532974431703</v>
      </c>
      <c r="T158" s="57">
        <f>_xll.SRS1Splines.Functions25.OneWay_Spline($D$56:$D$60,T$56:T$60,$D158)</f>
        <v>20.7851607268686</v>
      </c>
      <c r="U158" s="57">
        <f>_xll.SRS1Splines.Functions25.OneWay_Spline($D$56:$D$60,U$56:U$60,$D158)</f>
        <v>0.482119902698256</v>
      </c>
      <c r="V158" s="57">
        <f>_xll.SRS1Splines.Functions25.OneWay_Spline($D$56:$D$60,V$56:V$60,$D158)</f>
        <v>726.43820643763001</v>
      </c>
      <c r="W158" s="57">
        <f>_xll.SRS1Splines.Functions25.OneWay_Spline($D$56:$D$60,W$56:W$60,$D158)</f>
        <v>205.469918497549</v>
      </c>
      <c r="X158" s="57">
        <f>_xll.SRS1Splines.Functions25.OneWay_Spline($D$56:$D$60,X$56:X$60,$D158)</f>
        <v>0.259938135642868</v>
      </c>
      <c r="Y158" s="57">
        <f>_xll.SRS1Splines.Functions25.OneWay_Spline($D$56:$D$60,Y$56:Y$60,$D158)</f>
        <v>0.38410769474411099</v>
      </c>
      <c r="Z158" s="57">
        <f>_xll.SRS1Splines.Functions25.OneWay_Spline($D$62:$D$65,Z$62:Z$65,$D158)</f>
        <v>171.363725698189</v>
      </c>
      <c r="AB158" s="57">
        <f>365*2</f>
        <v>730</v>
      </c>
      <c r="AC158" s="57">
        <f>_xll.SRS1Splines.Functions25.OneWay_Spline($D$56:$D$60,AC$56:AC$60,AB158)</f>
        <v>1.77218267295495E-2</v>
      </c>
      <c r="AD158" s="57">
        <v>0</v>
      </c>
      <c r="AE158" s="57">
        <f>_xll.SRS1Splines.Functions25.OneWay_Spline($D$56:$D$60,AE$56:AE$60,$D158)</f>
        <v>0.50853730294932498</v>
      </c>
      <c r="AF158" s="57">
        <f>_xll.SRS1Splines.Functions25.OneWay_Spline($D$56:$D$60,AF$56:AF$60,$D158)</f>
        <v>119.004624049988</v>
      </c>
      <c r="AG158" s="57">
        <f>_xll.SRS1Splines.Functions25.OneWay_Spline($D$56:$D$60,AG$56:AG$60,$D158)</f>
        <v>2.5275510245741</v>
      </c>
      <c r="AH158" s="57">
        <v>0</v>
      </c>
      <c r="AI158" s="57">
        <f>_xll.SRS1Splines.Functions25.OneWay_Spline($D$56:$D$60,AI$56:AI$60,$D158)</f>
        <v>194.53020189129799</v>
      </c>
      <c r="AJ158" s="57">
        <f>_xll.SRS1Splines.Functions25.OneWay_Spline($D$56:$D$60,AJ$56:AJ$60,$D158)</f>
        <v>0.31199560153486999</v>
      </c>
      <c r="AK158" s="57">
        <f>_xll.SRS1Splines.Functions25.OneWay_Spline($D$56:$D$60,AK$56:AK$60,$D158)</f>
        <v>9.9685049773152894</v>
      </c>
      <c r="AL158" s="57">
        <v>0</v>
      </c>
    </row>
    <row r="159" spans="2:38" s="57" customFormat="1">
      <c r="B159" s="61">
        <v>0</v>
      </c>
      <c r="C159" s="57">
        <f t="shared" si="29"/>
        <v>0</v>
      </c>
      <c r="D159" s="57">
        <f>D158*2</f>
        <v>1460</v>
      </c>
      <c r="E159" s="57">
        <f t="shared" si="30"/>
        <v>0</v>
      </c>
      <c r="F159" s="57">
        <f t="shared" si="40"/>
        <v>0</v>
      </c>
      <c r="G159" s="57">
        <f t="shared" si="40"/>
        <v>0</v>
      </c>
      <c r="H159" s="57">
        <f t="shared" si="40"/>
        <v>0</v>
      </c>
      <c r="I159" s="57">
        <f t="shared" si="40"/>
        <v>0</v>
      </c>
      <c r="J159" s="57">
        <f t="shared" si="40"/>
        <v>0</v>
      </c>
      <c r="K159" s="57">
        <f t="shared" si="40"/>
        <v>0</v>
      </c>
      <c r="L159" s="57">
        <f t="shared" si="40"/>
        <v>0</v>
      </c>
      <c r="M159" s="57">
        <f t="shared" si="40"/>
        <v>0</v>
      </c>
      <c r="N159" s="57">
        <f t="shared" si="40"/>
        <v>0</v>
      </c>
      <c r="P159" s="57">
        <f>P158*2</f>
        <v>1460</v>
      </c>
      <c r="Q159" s="57">
        <f>_xll.SRS1Splines.Functions25.OneWay_Spline($D$56:$D$60,Q$56:Q$60,P159)</f>
        <v>9.4992120203525304E-3</v>
      </c>
      <c r="R159" s="57">
        <v>0</v>
      </c>
      <c r="S159" s="57">
        <f>_xll.SRS1Splines.Functions25.OneWay_Spline($D$56:$D$60,S$56:S$60,$D159)</f>
        <v>93.8580518009299</v>
      </c>
      <c r="T159" s="57">
        <f>_xll.SRS1Splines.Functions25.OneWay_Spline($D$56:$D$60,T$56:T$60,$D159)</f>
        <v>41.524282313593901</v>
      </c>
      <c r="U159" s="57">
        <f>_xll.SRS1Splines.Functions25.OneWay_Spline($D$56:$D$60,U$56:U$60,$D159)</f>
        <v>0.482119902698256</v>
      </c>
      <c r="V159" s="57">
        <f>_xll.SRS1Splines.Functions25.OneWay_Spline($D$56:$D$60,V$56:V$60,$D159)</f>
        <v>1440.7641154797</v>
      </c>
      <c r="W159" s="57">
        <f>_xll.SRS1Splines.Functions25.OneWay_Spline($D$56:$D$60,W$56:W$60,$D159)</f>
        <v>409.02576772247602</v>
      </c>
      <c r="X159" s="57">
        <f>_xll.SRS1Splines.Functions25.OneWay_Spline($D$56:$D$60,X$56:X$60,$D159)</f>
        <v>0.259938135642868</v>
      </c>
      <c r="Y159" s="57">
        <f>_xll.SRS1Splines.Functions25.OneWay_Spline($D$56:$D$60,Y$56:Y$60,$D159)</f>
        <v>0.38410769474411099</v>
      </c>
      <c r="Z159" s="57">
        <f>_xll.SRS1Splines.Functions25.OneWay_Spline($D$62:$D$65,Z$62:Z$65,$D159)</f>
        <v>344.19226326716199</v>
      </c>
      <c r="AB159" s="57">
        <f>AB158*2</f>
        <v>1460</v>
      </c>
      <c r="AC159" s="57">
        <f>_xll.SRS1Splines.Functions25.OneWay_Spline($D$56:$D$60,AC$56:AC$60,AB159)</f>
        <v>1.77218267295495E-2</v>
      </c>
      <c r="AD159" s="57">
        <v>0</v>
      </c>
      <c r="AE159" s="57">
        <f>_xll.SRS1Splines.Functions25.OneWay_Spline($D$56:$D$60,AE$56:AE$60,$D159)</f>
        <v>0.50853730294932498</v>
      </c>
      <c r="AF159" s="57">
        <f>_xll.SRS1Splines.Functions25.OneWay_Spline($D$56:$D$60,AF$56:AF$60,$D159)</f>
        <v>238.97813305757501</v>
      </c>
      <c r="AG159" s="57">
        <f>_xll.SRS1Splines.Functions25.OneWay_Spline($D$56:$D$60,AG$56:AG$60,$D159)</f>
        <v>4.34822513352188</v>
      </c>
      <c r="AH159" s="57">
        <v>0</v>
      </c>
      <c r="AI159" s="57">
        <f>_xll.SRS1Splines.Functions25.OneWay_Spline($D$56:$D$60,AI$56:AI$60,$D159)</f>
        <v>386.19873042907602</v>
      </c>
      <c r="AJ159" s="57">
        <f>_xll.SRS1Splines.Functions25.OneWay_Spline($D$56:$D$60,AJ$56:AJ$60,$D159)</f>
        <v>0.31199560153486999</v>
      </c>
      <c r="AK159" s="57">
        <f>_xll.SRS1Splines.Functions25.OneWay_Spline($D$56:$D$60,AK$56:AK$60,$D159)</f>
        <v>19.624564498963501</v>
      </c>
      <c r="AL159" s="57">
        <v>0</v>
      </c>
    </row>
    <row r="160" spans="2:38" s="57" customFormat="1">
      <c r="B160" s="61">
        <v>0</v>
      </c>
      <c r="C160" s="57">
        <f t="shared" si="29"/>
        <v>0</v>
      </c>
      <c r="D160" s="57">
        <f>D159*2</f>
        <v>2920</v>
      </c>
      <c r="E160" s="57">
        <f t="shared" si="30"/>
        <v>0</v>
      </c>
      <c r="F160" s="57">
        <f t="shared" si="40"/>
        <v>0</v>
      </c>
      <c r="G160" s="57">
        <f t="shared" si="40"/>
        <v>0</v>
      </c>
      <c r="H160" s="57">
        <f t="shared" si="40"/>
        <v>0</v>
      </c>
      <c r="I160" s="57">
        <f t="shared" si="40"/>
        <v>0</v>
      </c>
      <c r="J160" s="57">
        <f t="shared" si="40"/>
        <v>0</v>
      </c>
      <c r="K160" s="57">
        <f t="shared" si="40"/>
        <v>0</v>
      </c>
      <c r="L160" s="57">
        <f t="shared" si="40"/>
        <v>0</v>
      </c>
      <c r="M160" s="57">
        <f t="shared" si="40"/>
        <v>0</v>
      </c>
      <c r="N160" s="57">
        <f t="shared" si="40"/>
        <v>0</v>
      </c>
      <c r="P160" s="57">
        <f>P159*2</f>
        <v>2920</v>
      </c>
      <c r="Q160" s="57">
        <f>_xll.SRS1Splines.Functions25.OneWay_Spline($D$56:$D$60,Q$56:Q$60,P160)</f>
        <v>9.4992120203525304E-3</v>
      </c>
      <c r="R160" s="57">
        <v>0</v>
      </c>
      <c r="S160" s="57">
        <f>_xll.SRS1Splines.Functions25.OneWay_Spline($D$56:$D$60,S$56:S$60,$D160)</f>
        <v>188.03308945392601</v>
      </c>
      <c r="T160" s="57">
        <f>_xll.SRS1Splines.Functions25.OneWay_Spline($D$56:$D$60,T$56:T$60,$D160)</f>
        <v>83.002525487044494</v>
      </c>
      <c r="U160" s="57">
        <f>_xll.SRS1Splines.Functions25.OneWay_Spline($D$56:$D$60,U$56:U$60,$D160)</f>
        <v>0.482119902698256</v>
      </c>
      <c r="V160" s="57">
        <f>_xll.SRS1Splines.Functions25.OneWay_Spline($D$56:$D$60,V$56:V$60,$D160)</f>
        <v>2869.4159335638401</v>
      </c>
      <c r="W160" s="57">
        <f>_xll.SRS1Splines.Functions25.OneWay_Spline($D$56:$D$60,W$56:W$60,$D160)</f>
        <v>816.137466172328</v>
      </c>
      <c r="X160" s="57">
        <f>_xll.SRS1Splines.Functions25.OneWay_Spline($D$56:$D$60,X$56:X$60,$D160)</f>
        <v>0.259938135642868</v>
      </c>
      <c r="Y160" s="57">
        <f>_xll.SRS1Splines.Functions25.OneWay_Spline($D$56:$D$60,Y$56:Y$60,$D160)</f>
        <v>0.38410769474411099</v>
      </c>
      <c r="Z160" s="57">
        <f>_xll.SRS1Splines.Functions25.OneWay_Spline($D$62:$D$65,Z$62:Z$65,$D160)</f>
        <v>689.84933840510803</v>
      </c>
      <c r="AB160" s="57">
        <f>AB159*2</f>
        <v>2920</v>
      </c>
      <c r="AC160" s="57">
        <f>_xll.SRS1Splines.Functions25.OneWay_Spline($D$56:$D$60,AC$56:AC$60,AB160)</f>
        <v>1.77218267295495E-2</v>
      </c>
      <c r="AD160" s="57">
        <v>0</v>
      </c>
      <c r="AE160" s="57">
        <f>_xll.SRS1Splines.Functions25.OneWay_Spline($D$56:$D$60,AE$56:AE$60,$D160)</f>
        <v>0.50853730294932498</v>
      </c>
      <c r="AF160" s="57">
        <f>_xll.SRS1Splines.Functions25.OneWay_Spline($D$56:$D$60,AF$56:AF$60,$D160)</f>
        <v>478.92515107274801</v>
      </c>
      <c r="AG160" s="57">
        <f>_xll.SRS1Splines.Functions25.OneWay_Spline($D$56:$D$60,AG$56:AG$60,$D160)</f>
        <v>7.9895733514174303</v>
      </c>
      <c r="AH160" s="57">
        <v>0</v>
      </c>
      <c r="AI160" s="57">
        <f>_xll.SRS1Splines.Functions25.OneWay_Spline($D$56:$D$60,AI$56:AI$60,$D160)</f>
        <v>769.53578750463305</v>
      </c>
      <c r="AJ160" s="57">
        <f>_xll.SRS1Splines.Functions25.OneWay_Spline($D$56:$D$60,AJ$56:AJ$60,$D160)</f>
        <v>0.31199560153486999</v>
      </c>
      <c r="AK160" s="57">
        <f>_xll.SRS1Splines.Functions25.OneWay_Spline($D$56:$D$60,AK$56:AK$60,$D160)</f>
        <v>38.936683542260099</v>
      </c>
      <c r="AL160" s="57">
        <v>0</v>
      </c>
    </row>
    <row r="161" spans="2:38" s="57" customFormat="1">
      <c r="B161" s="61">
        <v>0</v>
      </c>
      <c r="C161" s="57">
        <f t="shared" si="29"/>
        <v>0</v>
      </c>
      <c r="D161" s="57">
        <f>D160*2</f>
        <v>5840</v>
      </c>
      <c r="E161" s="57">
        <f t="shared" si="30"/>
        <v>0</v>
      </c>
      <c r="F161" s="57">
        <f t="shared" si="40"/>
        <v>0</v>
      </c>
      <c r="G161" s="57">
        <f t="shared" si="40"/>
        <v>0</v>
      </c>
      <c r="H161" s="57">
        <f t="shared" si="40"/>
        <v>0</v>
      </c>
      <c r="I161" s="57">
        <f t="shared" si="40"/>
        <v>0</v>
      </c>
      <c r="J161" s="57">
        <f t="shared" si="40"/>
        <v>0</v>
      </c>
      <c r="K161" s="57">
        <f t="shared" si="40"/>
        <v>0</v>
      </c>
      <c r="L161" s="57">
        <f t="shared" si="40"/>
        <v>0</v>
      </c>
      <c r="M161" s="57">
        <f t="shared" si="40"/>
        <v>0</v>
      </c>
      <c r="N161" s="57">
        <f t="shared" si="40"/>
        <v>0</v>
      </c>
      <c r="P161" s="57">
        <f>P160*2</f>
        <v>5840</v>
      </c>
      <c r="Q161" s="57">
        <f>_xll.SRS1Splines.Functions25.OneWay_Spline($D$56:$D$60,Q$56:Q$60,P161)</f>
        <v>9.4992120203525304E-3</v>
      </c>
      <c r="R161" s="57">
        <v>0</v>
      </c>
      <c r="S161" s="57">
        <f>_xll.SRS1Splines.Functions25.OneWay_Spline($D$56:$D$60,S$56:S$60,$D161)</f>
        <v>376.383164759919</v>
      </c>
      <c r="T161" s="57">
        <f>_xll.SRS1Splines.Functions25.OneWay_Spline($D$56:$D$60,T$56:T$60,$D161)</f>
        <v>165.95901183394599</v>
      </c>
      <c r="U161" s="57">
        <f>_xll.SRS1Splines.Functions25.OneWay_Spline($D$56:$D$60,U$56:U$60,$D161)</f>
        <v>0.482119902698256</v>
      </c>
      <c r="V161" s="57">
        <f>_xll.SRS1Splines.Functions25.OneWay_Spline($D$56:$D$60,V$56:V$60,$D161)</f>
        <v>5726.7195697321304</v>
      </c>
      <c r="W161" s="57">
        <f>_xll.SRS1Splines.Functions25.OneWay_Spline($D$56:$D$60,W$56:W$60,$D161)</f>
        <v>1630.36086307203</v>
      </c>
      <c r="X161" s="57">
        <f>_xll.SRS1Splines.Functions25.OneWay_Spline($D$56:$D$60,X$56:X$60,$D161)</f>
        <v>0.259938135642868</v>
      </c>
      <c r="Y161" s="57">
        <f>_xll.SRS1Splines.Functions25.OneWay_Spline($D$56:$D$60,Y$56:Y$60,$D161)</f>
        <v>0.38410769474411099</v>
      </c>
      <c r="Z161" s="57">
        <f>_xll.SRS1Splines.Functions25.OneWay_Spline($D$62:$D$65,Z$62:Z$65,$D161)</f>
        <v>1381.163488681</v>
      </c>
      <c r="AB161" s="57">
        <f>AB160*2</f>
        <v>5840</v>
      </c>
      <c r="AC161" s="57">
        <f>_xll.SRS1Splines.Functions25.OneWay_Spline($D$56:$D$60,AC$56:AC$60,AB161)</f>
        <v>1.77218267295495E-2</v>
      </c>
      <c r="AD161" s="57">
        <v>0</v>
      </c>
      <c r="AE161" s="57">
        <f>_xll.SRS1Splines.Functions25.OneWay_Spline($D$56:$D$60,AE$56:AE$60,$D161)</f>
        <v>0.50853730294932498</v>
      </c>
      <c r="AF161" s="57">
        <f>_xll.SRS1Splines.Functions25.OneWay_Spline($D$56:$D$60,AF$56:AF$60,$D161)</f>
        <v>958.81918710309606</v>
      </c>
      <c r="AG161" s="57">
        <f>_xll.SRS1Splines.Functions25.OneWay_Spline($D$56:$D$60,AG$56:AG$60,$D161)</f>
        <v>15.272269787208501</v>
      </c>
      <c r="AH161" s="57">
        <v>0</v>
      </c>
      <c r="AI161" s="57">
        <f>_xll.SRS1Splines.Functions25.OneWay_Spline($D$56:$D$60,AI$56:AI$60,$D161)</f>
        <v>1536.2099016557499</v>
      </c>
      <c r="AJ161" s="57">
        <f>_xll.SRS1Splines.Functions25.OneWay_Spline($D$56:$D$60,AJ$56:AJ$60,$D161)</f>
        <v>0.31199560153486999</v>
      </c>
      <c r="AK161" s="57">
        <f>_xll.SRS1Splines.Functions25.OneWay_Spline($D$56:$D$60,AK$56:AK$60,$D161)</f>
        <v>77.560921628853094</v>
      </c>
      <c r="AL161" s="57">
        <v>0</v>
      </c>
    </row>
    <row r="162" spans="2:38" s="57" customFormat="1">
      <c r="B162" s="61">
        <v>0</v>
      </c>
      <c r="C162" s="57">
        <f t="shared" si="29"/>
        <v>0</v>
      </c>
      <c r="D162" s="58">
        <f>365*21.772</f>
        <v>7946.78</v>
      </c>
      <c r="E162" s="57">
        <f t="shared" si="30"/>
        <v>0</v>
      </c>
      <c r="F162" s="57">
        <f t="shared" si="40"/>
        <v>0</v>
      </c>
      <c r="G162" s="57">
        <f t="shared" si="40"/>
        <v>0</v>
      </c>
      <c r="H162" s="57">
        <f t="shared" si="40"/>
        <v>0</v>
      </c>
      <c r="I162" s="57">
        <f t="shared" si="40"/>
        <v>0</v>
      </c>
      <c r="J162" s="57">
        <f t="shared" si="40"/>
        <v>0</v>
      </c>
      <c r="K162" s="57">
        <f t="shared" si="40"/>
        <v>0</v>
      </c>
      <c r="L162" s="57">
        <f t="shared" si="40"/>
        <v>0</v>
      </c>
      <c r="M162" s="57">
        <f t="shared" si="40"/>
        <v>0</v>
      </c>
      <c r="N162" s="57">
        <f t="shared" si="40"/>
        <v>0</v>
      </c>
      <c r="P162" s="58">
        <f>365*21.772</f>
        <v>7946.78</v>
      </c>
      <c r="Q162" s="57">
        <f>_xll.SRS1Splines.Functions25.OneWay_Spline($D$56:$D$60,Q$56:Q$60,P162)</f>
        <v>9.4992120203525304E-3</v>
      </c>
      <c r="R162" s="57">
        <v>0</v>
      </c>
      <c r="S162" s="57">
        <f>_xll.SRS1Splines.Functions25.OneWay_Spline($D$56:$D$60,S$56:S$60,$D162)</f>
        <v>512.27774409319204</v>
      </c>
      <c r="T162" s="57">
        <f>_xll.SRS1Splines.Functions25.OneWay_Spline($D$56:$D$60,T$56:T$60,$D162)</f>
        <v>225.812116733235</v>
      </c>
      <c r="U162" s="57">
        <f>_xll.SRS1Splines.Functions25.OneWay_Spline($D$56:$D$60,U$56:U$60,$D162)</f>
        <v>0.482119902698256</v>
      </c>
      <c r="V162" s="57">
        <f>_xll.SRS1Splines.Functions25.OneWay_Spline($D$56:$D$60,V$56:V$60,$D162)</f>
        <v>7788.2641432275504</v>
      </c>
      <c r="W162" s="57">
        <f>_xll.SRS1Splines.Functions25.OneWay_Spline($D$56:$D$60,W$56:W$60,$D162)</f>
        <v>2217.8230439351701</v>
      </c>
      <c r="X162" s="57">
        <f>_xll.SRS1Splines.Functions25.OneWay_Spline($D$56:$D$60,X$56:X$60,$D162)</f>
        <v>0.259938135642868</v>
      </c>
      <c r="Y162" s="57">
        <f>_xll.SRS1Splines.Functions25.OneWay_Spline($D$56:$D$60,Y$56:Y$60,$D162)</f>
        <v>0.38410769474411099</v>
      </c>
      <c r="Z162" s="57">
        <f>_xll.SRS1Splines.Functions25.OneWay_Spline($D$62:$D$65,Z$62:Z$65,$D162)</f>
        <v>1879.9466481050599</v>
      </c>
      <c r="AB162" s="58">
        <f>365*21.772</f>
        <v>7946.78</v>
      </c>
      <c r="AC162" s="57">
        <f>_xll.SRS1Splines.Functions25.OneWay_Spline($D$56:$D$60,AC$56:AC$60,AB162)</f>
        <v>1.77218267295495E-2</v>
      </c>
      <c r="AD162" s="57">
        <v>0</v>
      </c>
      <c r="AE162" s="57">
        <f>_xll.SRS1Splines.Functions25.OneWay_Spline($D$56:$D$60,AE$56:AE$60,$D162)</f>
        <v>0.50853730294932498</v>
      </c>
      <c r="AF162" s="57">
        <f>_xll.SRS1Splines.Functions25.OneWay_Spline($D$56:$D$60,AF$56:AF$60,$D162)</f>
        <v>1305.0627340989899</v>
      </c>
      <c r="AG162" s="57">
        <f>_xll.SRS1Splines.Functions25.OneWay_Spline($D$56:$D$60,AG$56:AG$60,$D162)</f>
        <v>20.5267352656318</v>
      </c>
      <c r="AH162" s="57">
        <v>0</v>
      </c>
      <c r="AI162" s="57">
        <f>_xll.SRS1Splines.Functions25.OneWay_Spline($D$56:$D$60,AI$56:AI$60,$D162)</f>
        <v>2089.3652750157698</v>
      </c>
      <c r="AJ162" s="57">
        <f>_xll.SRS1Splines.Functions25.OneWay_Spline($D$56:$D$60,AJ$56:AJ$60,$D162)</f>
        <v>0.31199560153486999</v>
      </c>
      <c r="AK162" s="57">
        <f>_xll.SRS1Splines.Functions25.OneWay_Spline($D$56:$D$60,AK$56:AK$60,$D162)</f>
        <v>105.42830940832999</v>
      </c>
      <c r="AL162" s="57">
        <v>0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29</v>
      </c>
      <c r="F170" s="42">
        <v>5.9350800000000001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32</v>
      </c>
      <c r="F171" s="42">
        <v>6.4577600000000004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33</v>
      </c>
      <c r="F172" s="42">
        <v>7.2012900000000002</v>
      </c>
    </row>
    <row r="173" spans="2:38">
      <c r="E173" s="42" t="s">
        <v>34</v>
      </c>
      <c r="F173" s="42">
        <v>8.5361200000000004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53" t="s">
        <v>35</v>
      </c>
      <c r="F174" s="53">
        <f>SUM(F170:F173)</f>
        <v>28.13025</v>
      </c>
      <c r="G174" s="42" t="s">
        <v>36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6" spans="2:38">
      <c r="E176" s="42" t="s">
        <v>37</v>
      </c>
      <c r="J176" s="42">
        <v>4.5</v>
      </c>
      <c r="K176" s="42" t="s">
        <v>38</v>
      </c>
      <c r="L176" s="42" t="s">
        <v>39</v>
      </c>
    </row>
    <row r="177" spans="4:38">
      <c r="E177" s="42" t="s">
        <v>40</v>
      </c>
    </row>
    <row r="178" spans="4:38">
      <c r="E178" s="42" t="s">
        <v>41</v>
      </c>
    </row>
    <row r="180" spans="4:38">
      <c r="E180" s="53" t="s">
        <v>54</v>
      </c>
    </row>
    <row r="181" spans="4:38">
      <c r="E181" s="53" t="s">
        <v>57</v>
      </c>
    </row>
    <row r="183" spans="4:38">
      <c r="E183" s="53"/>
      <c r="F183" s="53"/>
    </row>
    <row r="184" spans="4:38">
      <c r="D184" s="53" t="str">
        <f t="shared" ref="D184:N199" si="41">D80</f>
        <v>Average</v>
      </c>
      <c r="E184" s="53" t="str">
        <f t="shared" si="41"/>
        <v>Blood</v>
      </c>
      <c r="F184" s="53" t="str">
        <f t="shared" si="41"/>
        <v>Thymus</v>
      </c>
      <c r="G184" s="53" t="str">
        <f t="shared" si="41"/>
        <v>Heart</v>
      </c>
      <c r="H184" s="53" t="str">
        <f t="shared" si="41"/>
        <v>Lungs</v>
      </c>
      <c r="I184" s="53" t="str">
        <f t="shared" si="41"/>
        <v>Kidneys</v>
      </c>
      <c r="J184" s="53" t="str">
        <f t="shared" si="41"/>
        <v>Spleen</v>
      </c>
      <c r="K184" s="53" t="str">
        <f t="shared" si="41"/>
        <v>Liver</v>
      </c>
      <c r="L184" s="53" t="str">
        <f t="shared" si="41"/>
        <v>ART</v>
      </c>
      <c r="M184" s="53" t="str">
        <f t="shared" si="41"/>
        <v>Carcass</v>
      </c>
      <c r="N184" s="53" t="str">
        <f t="shared" si="41"/>
        <v>Tumor</v>
      </c>
      <c r="O184" s="53"/>
      <c r="P184" s="53" t="str">
        <f t="shared" ref="P184:Z185" si="42">P80</f>
        <v>Average -STDEV</v>
      </c>
      <c r="Q184" s="53" t="str">
        <f t="shared" si="42"/>
        <v>Blood</v>
      </c>
      <c r="R184" s="53" t="str">
        <f t="shared" si="42"/>
        <v>Thymus</v>
      </c>
      <c r="S184" s="53" t="str">
        <f t="shared" si="42"/>
        <v>Heart</v>
      </c>
      <c r="T184" s="53" t="str">
        <f t="shared" si="42"/>
        <v>Lungs</v>
      </c>
      <c r="U184" s="53" t="str">
        <f t="shared" si="42"/>
        <v>Kidneys</v>
      </c>
      <c r="V184" s="53" t="str">
        <f t="shared" si="42"/>
        <v>Spleen</v>
      </c>
      <c r="W184" s="53" t="str">
        <f t="shared" si="42"/>
        <v>Liver</v>
      </c>
      <c r="X184" s="53" t="str">
        <f t="shared" si="42"/>
        <v>ART</v>
      </c>
      <c r="Y184" s="53" t="str">
        <f t="shared" si="42"/>
        <v>Carcass</v>
      </c>
      <c r="Z184" s="53" t="str">
        <f t="shared" si="42"/>
        <v>Tumor</v>
      </c>
      <c r="AA184" s="53"/>
      <c r="AB184" s="53" t="str">
        <f t="shared" ref="AB184:AL185" si="43">AB80</f>
        <v>Average +STDEV</v>
      </c>
      <c r="AC184" s="53" t="str">
        <f t="shared" si="43"/>
        <v>Blood</v>
      </c>
      <c r="AD184" s="53" t="str">
        <f t="shared" si="43"/>
        <v>Thymus</v>
      </c>
      <c r="AE184" s="53" t="str">
        <f t="shared" si="43"/>
        <v>Heart</v>
      </c>
      <c r="AF184" s="53" t="str">
        <f t="shared" si="43"/>
        <v>Lungs</v>
      </c>
      <c r="AG184" s="53" t="str">
        <f t="shared" si="43"/>
        <v>Kidneys</v>
      </c>
      <c r="AH184" s="53" t="str">
        <f t="shared" si="43"/>
        <v>Spleen</v>
      </c>
      <c r="AI184" s="53" t="str">
        <f t="shared" si="43"/>
        <v>Liver</v>
      </c>
      <c r="AJ184" s="53" t="str">
        <f t="shared" si="43"/>
        <v>ART</v>
      </c>
      <c r="AK184" s="53" t="str">
        <f t="shared" si="43"/>
        <v>Carcass</v>
      </c>
      <c r="AL184" s="53" t="str">
        <f t="shared" si="43"/>
        <v>Tumor</v>
      </c>
    </row>
    <row r="185" spans="4:38">
      <c r="D185" s="42">
        <f t="shared" si="41"/>
        <v>0</v>
      </c>
      <c r="E185" s="42">
        <f t="shared" si="41"/>
        <v>0</v>
      </c>
      <c r="F185" s="42">
        <f t="shared" si="41"/>
        <v>0</v>
      </c>
      <c r="G185" s="42">
        <f t="shared" si="41"/>
        <v>0</v>
      </c>
      <c r="H185" s="42">
        <f t="shared" si="41"/>
        <v>0</v>
      </c>
      <c r="I185" s="42">
        <f t="shared" si="41"/>
        <v>0</v>
      </c>
      <c r="J185" s="42">
        <f t="shared" si="41"/>
        <v>0</v>
      </c>
      <c r="K185" s="42">
        <f t="shared" si="41"/>
        <v>0</v>
      </c>
      <c r="L185" s="42">
        <f t="shared" si="41"/>
        <v>0</v>
      </c>
      <c r="M185" s="42">
        <f t="shared" si="41"/>
        <v>0</v>
      </c>
      <c r="N185" s="42">
        <f t="shared" si="41"/>
        <v>0</v>
      </c>
      <c r="Q185" s="42">
        <f t="shared" si="42"/>
        <v>0</v>
      </c>
      <c r="R185" s="42">
        <f t="shared" si="42"/>
        <v>0</v>
      </c>
      <c r="S185" s="42">
        <f t="shared" si="42"/>
        <v>0</v>
      </c>
      <c r="T185" s="42">
        <f t="shared" si="42"/>
        <v>0</v>
      </c>
      <c r="U185" s="42">
        <f t="shared" si="42"/>
        <v>0</v>
      </c>
      <c r="V185" s="42">
        <f t="shared" si="42"/>
        <v>0</v>
      </c>
      <c r="W185" s="42">
        <f t="shared" si="42"/>
        <v>0</v>
      </c>
      <c r="X185" s="42">
        <f t="shared" si="42"/>
        <v>0</v>
      </c>
      <c r="Y185" s="42">
        <f t="shared" si="42"/>
        <v>0</v>
      </c>
      <c r="Z185" s="42">
        <f t="shared" si="42"/>
        <v>0</v>
      </c>
      <c r="AC185" s="42">
        <f t="shared" si="43"/>
        <v>0</v>
      </c>
      <c r="AD185" s="42">
        <f t="shared" si="43"/>
        <v>0</v>
      </c>
      <c r="AE185" s="42">
        <f t="shared" si="43"/>
        <v>0</v>
      </c>
      <c r="AF185" s="42">
        <f t="shared" si="43"/>
        <v>0</v>
      </c>
      <c r="AG185" s="42">
        <f t="shared" si="43"/>
        <v>0</v>
      </c>
      <c r="AH185" s="42">
        <f t="shared" si="43"/>
        <v>0</v>
      </c>
      <c r="AI185" s="42">
        <f t="shared" si="43"/>
        <v>0</v>
      </c>
      <c r="AJ185" s="42">
        <f t="shared" si="43"/>
        <v>0</v>
      </c>
      <c r="AK185" s="42">
        <f t="shared" si="43"/>
        <v>0</v>
      </c>
      <c r="AL185" s="42">
        <f t="shared" si="43"/>
        <v>0</v>
      </c>
    </row>
    <row r="186" spans="4:38">
      <c r="D186" s="42">
        <f t="shared" si="41"/>
        <v>4.1666666666666664E-2</v>
      </c>
      <c r="E186" s="42">
        <f t="shared" ref="E186:N201" si="44">E82/$J$176/2220*$F$174*60*24</f>
        <v>20.053793780537639</v>
      </c>
      <c r="F186" s="42">
        <f t="shared" si="44"/>
        <v>13.883800907180614</v>
      </c>
      <c r="G186" s="42">
        <f t="shared" si="44"/>
        <v>7.775715551322504</v>
      </c>
      <c r="H186" s="42">
        <f t="shared" si="44"/>
        <v>10.801966609650176</v>
      </c>
      <c r="I186" s="42">
        <f t="shared" si="44"/>
        <v>11.457624479834099</v>
      </c>
      <c r="J186" s="42">
        <f t="shared" si="44"/>
        <v>53.71903860508413</v>
      </c>
      <c r="K186" s="42">
        <f t="shared" si="44"/>
        <v>14.807125679078423</v>
      </c>
      <c r="L186" s="42">
        <f t="shared" si="44"/>
        <v>1.2618963973940225</v>
      </c>
      <c r="M186" s="42">
        <f t="shared" si="44"/>
        <v>2.5203709513062273</v>
      </c>
      <c r="N186" s="42">
        <f t="shared" si="44"/>
        <v>2.1078167806590815</v>
      </c>
      <c r="Q186" s="42">
        <f t="shared" ref="Q186:Z201" si="45">Q82/$J$176/2220*$F$174*60*24</f>
        <v>19.541215156642672</v>
      </c>
      <c r="R186" s="42">
        <f t="shared" si="45"/>
        <v>7.1619500141606522</v>
      </c>
      <c r="S186" s="42">
        <f t="shared" si="45"/>
        <v>6.2328476713750485</v>
      </c>
      <c r="T186" s="42">
        <f t="shared" si="45"/>
        <v>10.264229565867254</v>
      </c>
      <c r="U186" s="42">
        <f t="shared" si="45"/>
        <v>10.024166419261313</v>
      </c>
      <c r="V186" s="42">
        <f t="shared" si="45"/>
        <v>45.981168791807988</v>
      </c>
      <c r="W186" s="42">
        <f t="shared" si="45"/>
        <v>13.644505102949378</v>
      </c>
      <c r="X186" s="42">
        <f t="shared" si="45"/>
        <v>0.96034334066605087</v>
      </c>
      <c r="Y186" s="42">
        <f t="shared" si="45"/>
        <v>2.187861280671612</v>
      </c>
      <c r="Z186" s="42">
        <f t="shared" si="45"/>
        <v>2.0742103723378622</v>
      </c>
      <c r="AC186" s="42">
        <f t="shared" ref="AC186:AL201" si="46">AC82/$J$176/2220*$F$174*60*24</f>
        <v>20.566372404432613</v>
      </c>
      <c r="AD186" s="42">
        <f t="shared" si="46"/>
        <v>20.605651800200537</v>
      </c>
      <c r="AE186" s="42">
        <f t="shared" si="46"/>
        <v>9.3185834312700013</v>
      </c>
      <c r="AF186" s="42">
        <f t="shared" si="46"/>
        <v>11.339703653433059</v>
      </c>
      <c r="AG186" s="42">
        <f t="shared" si="46"/>
        <v>12.891082540406885</v>
      </c>
      <c r="AH186" s="42">
        <f t="shared" si="46"/>
        <v>61.456908418360655</v>
      </c>
      <c r="AI186" s="42">
        <f t="shared" si="46"/>
        <v>15.969746255207511</v>
      </c>
      <c r="AJ186" s="42">
        <f t="shared" si="46"/>
        <v>1.5634494541219979</v>
      </c>
      <c r="AK186" s="42">
        <f t="shared" si="46"/>
        <v>2.8528806219408391</v>
      </c>
      <c r="AL186" s="42">
        <f t="shared" si="46"/>
        <v>2.1414231889802964</v>
      </c>
    </row>
    <row r="187" spans="4:38">
      <c r="D187" s="42">
        <f t="shared" si="41"/>
        <v>7.4999999999999997E-2</v>
      </c>
      <c r="E187" s="42">
        <f t="shared" si="44"/>
        <v>18.611644630438235</v>
      </c>
      <c r="F187" s="42">
        <f t="shared" si="44"/>
        <v>12.964554406656713</v>
      </c>
      <c r="G187" s="42">
        <f t="shared" si="44"/>
        <v>7.1270966963235178</v>
      </c>
      <c r="H187" s="42">
        <f t="shared" si="44"/>
        <v>10.162574211344834</v>
      </c>
      <c r="I187" s="42">
        <f t="shared" si="44"/>
        <v>10.738252172184358</v>
      </c>
      <c r="J187" s="42">
        <f t="shared" si="44"/>
        <v>61.234625839790844</v>
      </c>
      <c r="K187" s="42">
        <f t="shared" si="44"/>
        <v>16.082568805383278</v>
      </c>
      <c r="L187" s="42">
        <f t="shared" si="44"/>
        <v>1.593480858864849</v>
      </c>
      <c r="M187" s="42">
        <f t="shared" si="44"/>
        <v>2.4720788210170506</v>
      </c>
      <c r="N187" s="42">
        <f t="shared" si="44"/>
        <v>3.3181333654499432</v>
      </c>
      <c r="Q187" s="42">
        <f t="shared" si="45"/>
        <v>16.167367354139682</v>
      </c>
      <c r="R187" s="42">
        <f t="shared" si="45"/>
        <v>5.4171690119736517</v>
      </c>
      <c r="S187" s="42">
        <f t="shared" si="45"/>
        <v>5.6527643381012851</v>
      </c>
      <c r="T187" s="42">
        <f t="shared" si="45"/>
        <v>8.8068717551899933</v>
      </c>
      <c r="U187" s="42">
        <f t="shared" si="45"/>
        <v>9.3005937095079236</v>
      </c>
      <c r="V187" s="42">
        <f t="shared" si="45"/>
        <v>47.419555648451251</v>
      </c>
      <c r="W187" s="42">
        <f t="shared" si="45"/>
        <v>12.909822594068643</v>
      </c>
      <c r="X187" s="42">
        <f t="shared" si="45"/>
        <v>1.3204492453054335</v>
      </c>
      <c r="Y187" s="42">
        <f t="shared" si="45"/>
        <v>2.1879706006127932</v>
      </c>
      <c r="Z187" s="42">
        <f t="shared" si="45"/>
        <v>3.0106941707361532</v>
      </c>
      <c r="AC187" s="42">
        <f t="shared" si="46"/>
        <v>20.771004034424092</v>
      </c>
      <c r="AD187" s="42">
        <f t="shared" si="46"/>
        <v>20.338462284947386</v>
      </c>
      <c r="AE187" s="42">
        <f t="shared" si="46"/>
        <v>8.6014290545457506</v>
      </c>
      <c r="AF187" s="42">
        <f t="shared" si="46"/>
        <v>11.518276667499638</v>
      </c>
      <c r="AG187" s="42">
        <f t="shared" si="46"/>
        <v>12.183065091509182</v>
      </c>
      <c r="AH187" s="42">
        <f t="shared" si="46"/>
        <v>75.006837300174936</v>
      </c>
      <c r="AI187" s="42">
        <f t="shared" si="46"/>
        <v>19.383375887602444</v>
      </c>
      <c r="AJ187" s="42">
        <f t="shared" si="46"/>
        <v>1.8665124724242683</v>
      </c>
      <c r="AK187" s="42">
        <f t="shared" si="46"/>
        <v>2.7561968015599589</v>
      </c>
      <c r="AL187" s="42">
        <f t="shared" si="46"/>
        <v>3.6180137122253289</v>
      </c>
    </row>
    <row r="188" spans="4:38">
      <c r="D188" s="42">
        <f t="shared" si="41"/>
        <v>0.1</v>
      </c>
      <c r="E188" s="42">
        <f t="shared" si="44"/>
        <v>17.550323571907825</v>
      </c>
      <c r="F188" s="42">
        <f t="shared" si="44"/>
        <v>12.284933511666081</v>
      </c>
      <c r="G188" s="42">
        <f t="shared" si="44"/>
        <v>6.6338292023254279</v>
      </c>
      <c r="H188" s="42">
        <f t="shared" si="44"/>
        <v>9.6678761855883391</v>
      </c>
      <c r="I188" s="42">
        <f t="shared" si="44"/>
        <v>10.1803269899883</v>
      </c>
      <c r="J188" s="42">
        <f t="shared" si="44"/>
        <v>66.992004805045667</v>
      </c>
      <c r="K188" s="42">
        <f t="shared" si="44"/>
        <v>17.055957112483146</v>
      </c>
      <c r="L188" s="42">
        <f t="shared" si="44"/>
        <v>1.8508467616663797</v>
      </c>
      <c r="M188" s="42">
        <f t="shared" si="44"/>
        <v>2.4347686621820674</v>
      </c>
      <c r="N188" s="42">
        <f t="shared" si="44"/>
        <v>4.3091466112125794</v>
      </c>
      <c r="Q188" s="42">
        <f t="shared" si="45"/>
        <v>13.579397806612732</v>
      </c>
      <c r="R188" s="42">
        <f t="shared" si="45"/>
        <v>4.060441431322598</v>
      </c>
      <c r="S188" s="42">
        <f t="shared" si="45"/>
        <v>5.2092021559811652</v>
      </c>
      <c r="T188" s="42">
        <f t="shared" si="45"/>
        <v>7.6817153842987036</v>
      </c>
      <c r="U188" s="42">
        <f t="shared" si="45"/>
        <v>8.7397356086299709</v>
      </c>
      <c r="V188" s="42">
        <f t="shared" si="45"/>
        <v>48.532145149932106</v>
      </c>
      <c r="W188" s="42">
        <f t="shared" si="45"/>
        <v>12.36310043077361</v>
      </c>
      <c r="X188" s="42">
        <f t="shared" si="45"/>
        <v>1.6000373500946563</v>
      </c>
      <c r="Y188" s="42">
        <f t="shared" si="45"/>
        <v>2.1881960729914756</v>
      </c>
      <c r="Z188" s="42">
        <f t="shared" si="45"/>
        <v>3.7780698654553211</v>
      </c>
      <c r="AC188" s="42">
        <f t="shared" si="46"/>
        <v>20.88665953068843</v>
      </c>
      <c r="AD188" s="42">
        <f t="shared" si="46"/>
        <v>20.123043850953898</v>
      </c>
      <c r="AE188" s="42">
        <f t="shared" si="46"/>
        <v>8.058456248669648</v>
      </c>
      <c r="AF188" s="42">
        <f t="shared" si="46"/>
        <v>11.654036986878015</v>
      </c>
      <c r="AG188" s="42">
        <f t="shared" si="46"/>
        <v>11.636853297518146</v>
      </c>
      <c r="AH188" s="42">
        <f t="shared" si="46"/>
        <v>85.356406377576889</v>
      </c>
      <c r="AI188" s="42">
        <f t="shared" si="46"/>
        <v>22.034040279389167</v>
      </c>
      <c r="AJ188" s="42">
        <f t="shared" si="46"/>
        <v>2.1016561732381067</v>
      </c>
      <c r="AK188" s="42">
        <f t="shared" si="46"/>
        <v>2.681141583844695</v>
      </c>
      <c r="AL188" s="42">
        <f t="shared" si="46"/>
        <v>4.8233877411070027</v>
      </c>
    </row>
    <row r="189" spans="4:38">
      <c r="D189" s="42">
        <f t="shared" si="41"/>
        <v>0.125</v>
      </c>
      <c r="E189" s="42">
        <f t="shared" si="44"/>
        <v>16.541789549019761</v>
      </c>
      <c r="F189" s="42">
        <f t="shared" si="44"/>
        <v>11.644644393082316</v>
      </c>
      <c r="G189" s="42">
        <f t="shared" si="44"/>
        <v>6.1933290385732036</v>
      </c>
      <c r="H189" s="42">
        <f t="shared" si="44"/>
        <v>9.2405870268766339</v>
      </c>
      <c r="I189" s="42">
        <f t="shared" si="44"/>
        <v>9.7044124634110478</v>
      </c>
      <c r="J189" s="42">
        <f t="shared" si="44"/>
        <v>72.061693652208447</v>
      </c>
      <c r="K189" s="42">
        <f t="shared" si="44"/>
        <v>17.919337680050599</v>
      </c>
      <c r="L189" s="42">
        <f t="shared" si="44"/>
        <v>2.07176264802135</v>
      </c>
      <c r="M189" s="42">
        <f t="shared" si="44"/>
        <v>2.4030013151444853</v>
      </c>
      <c r="N189" s="42">
        <f t="shared" si="44"/>
        <v>5.1773814992594716</v>
      </c>
      <c r="Q189" s="42">
        <f t="shared" si="45"/>
        <v>11.306346041948874</v>
      </c>
      <c r="R189" s="42">
        <f t="shared" si="45"/>
        <v>2.901709199434285</v>
      </c>
      <c r="S189" s="42">
        <f t="shared" si="45"/>
        <v>4.8172326075114889</v>
      </c>
      <c r="T189" s="42">
        <f t="shared" si="45"/>
        <v>6.7058268389702631</v>
      </c>
      <c r="U189" s="42">
        <f t="shared" si="45"/>
        <v>8.2570375873527944</v>
      </c>
      <c r="V189" s="42">
        <f t="shared" si="45"/>
        <v>49.479979425659835</v>
      </c>
      <c r="W189" s="42">
        <f t="shared" si="45"/>
        <v>11.906126800358422</v>
      </c>
      <c r="X189" s="42">
        <f t="shared" si="45"/>
        <v>1.8398858040462307</v>
      </c>
      <c r="Y189" s="42">
        <f t="shared" si="45"/>
        <v>2.1885445303039872</v>
      </c>
      <c r="Z189" s="42">
        <f t="shared" si="45"/>
        <v>4.4493468673512702</v>
      </c>
      <c r="AC189" s="42">
        <f t="shared" si="46"/>
        <v>20.967807282475246</v>
      </c>
      <c r="AD189" s="42">
        <f t="shared" si="46"/>
        <v>19.894745733342958</v>
      </c>
      <c r="AE189" s="42">
        <f t="shared" si="46"/>
        <v>7.5694254696349601</v>
      </c>
      <c r="AF189" s="42">
        <f t="shared" si="46"/>
        <v>11.775347214783004</v>
      </c>
      <c r="AG189" s="42">
        <f t="shared" si="46"/>
        <v>11.172112500402323</v>
      </c>
      <c r="AH189" s="42">
        <f t="shared" si="46"/>
        <v>94.521650120360292</v>
      </c>
      <c r="AI189" s="42">
        <f t="shared" si="46"/>
        <v>24.296357852085244</v>
      </c>
      <c r="AJ189" s="42">
        <f t="shared" si="46"/>
        <v>2.3036394919964689</v>
      </c>
      <c r="AK189" s="42">
        <f t="shared" si="46"/>
        <v>2.617090459761263</v>
      </c>
      <c r="AL189" s="42">
        <f t="shared" si="46"/>
        <v>5.8839421313426534</v>
      </c>
    </row>
    <row r="190" spans="4:38">
      <c r="D190" s="42">
        <f t="shared" si="41"/>
        <v>0.25</v>
      </c>
      <c r="E190" s="42">
        <f t="shared" si="44"/>
        <v>12.580549931968271</v>
      </c>
      <c r="F190" s="42">
        <f t="shared" si="44"/>
        <v>9.282906129973421</v>
      </c>
      <c r="G190" s="42">
        <f t="shared" si="44"/>
        <v>5.2580119424695937</v>
      </c>
      <c r="H190" s="42">
        <f t="shared" si="44"/>
        <v>8.7668253654012371</v>
      </c>
      <c r="I190" s="42">
        <f t="shared" si="44"/>
        <v>9.3533776401029076</v>
      </c>
      <c r="J190" s="42">
        <f t="shared" si="44"/>
        <v>80.596006642158116</v>
      </c>
      <c r="K190" s="42">
        <f t="shared" si="44"/>
        <v>19.587365711306166</v>
      </c>
      <c r="L190" s="42">
        <f t="shared" si="44"/>
        <v>2.2772693466436125</v>
      </c>
      <c r="M190" s="42">
        <f t="shared" si="44"/>
        <v>2.3812953177713378</v>
      </c>
      <c r="N190" s="42">
        <f t="shared" si="44"/>
        <v>5.9102003159735759</v>
      </c>
      <c r="Q190" s="42">
        <f t="shared" si="45"/>
        <v>7.592161500641641</v>
      </c>
      <c r="R190" s="42">
        <f t="shared" si="45"/>
        <v>2.0047629204775377</v>
      </c>
      <c r="S190" s="42">
        <f t="shared" si="45"/>
        <v>4.1097504507207905</v>
      </c>
      <c r="T190" s="42">
        <f t="shared" si="45"/>
        <v>5.493376108950847</v>
      </c>
      <c r="U190" s="42">
        <f t="shared" si="45"/>
        <v>7.7730307417365818</v>
      </c>
      <c r="V190" s="42">
        <f t="shared" si="45"/>
        <v>50.14332040599993</v>
      </c>
      <c r="W190" s="42">
        <f t="shared" si="45"/>
        <v>11.845844941072784</v>
      </c>
      <c r="X190" s="42">
        <f t="shared" si="45"/>
        <v>2.0585834764554498</v>
      </c>
      <c r="Y190" s="42">
        <f t="shared" si="45"/>
        <v>2.1952433637555306</v>
      </c>
      <c r="Z190" s="42">
        <f t="shared" si="45"/>
        <v>4.9814129264448139</v>
      </c>
      <c r="AC190" s="42">
        <f t="shared" si="46"/>
        <v>20.519295308123208</v>
      </c>
      <c r="AD190" s="42">
        <f t="shared" si="46"/>
        <v>18.356611283536033</v>
      </c>
      <c r="AE190" s="42">
        <f t="shared" si="46"/>
        <v>6.406273434218356</v>
      </c>
      <c r="AF190" s="42">
        <f t="shared" si="46"/>
        <v>12.036548870860674</v>
      </c>
      <c r="AG190" s="42">
        <f t="shared" si="46"/>
        <v>10.864183778862648</v>
      </c>
      <c r="AH190" s="42">
        <f t="shared" si="46"/>
        <v>111.56549844678887</v>
      </c>
      <c r="AI190" s="42">
        <f t="shared" si="46"/>
        <v>26.013959912587229</v>
      </c>
      <c r="AJ190" s="42">
        <f t="shared" si="46"/>
        <v>2.4959552168317796</v>
      </c>
      <c r="AK190" s="42">
        <f t="shared" si="46"/>
        <v>2.5690075683938121</v>
      </c>
      <c r="AL190" s="42">
        <f t="shared" si="46"/>
        <v>6.932879482900578</v>
      </c>
    </row>
    <row r="191" spans="4:38">
      <c r="D191" s="42">
        <f t="shared" si="41"/>
        <v>0.375</v>
      </c>
      <c r="E191" s="42">
        <f t="shared" si="44"/>
        <v>9.3605154115792359</v>
      </c>
      <c r="F191" s="42">
        <f t="shared" si="44"/>
        <v>7.3886200385151923</v>
      </c>
      <c r="G191" s="42">
        <f t="shared" si="44"/>
        <v>4.6719208737582889</v>
      </c>
      <c r="H191" s="42">
        <f t="shared" si="44"/>
        <v>8.6440497029962025</v>
      </c>
      <c r="I191" s="42">
        <f t="shared" si="44"/>
        <v>9.4490876980497625</v>
      </c>
      <c r="J191" s="42">
        <f t="shared" si="44"/>
        <v>84.787157427979551</v>
      </c>
      <c r="K191" s="42">
        <f t="shared" si="44"/>
        <v>20.600347209672144</v>
      </c>
      <c r="L191" s="42">
        <f t="shared" si="44"/>
        <v>2.3106104348381953</v>
      </c>
      <c r="M191" s="42">
        <f t="shared" si="44"/>
        <v>2.3954353069288254</v>
      </c>
      <c r="N191" s="42">
        <f t="shared" si="44"/>
        <v>5.9591178645294436</v>
      </c>
      <c r="Q191" s="42">
        <f t="shared" si="45"/>
        <v>5.6260083105208345</v>
      </c>
      <c r="R191" s="42">
        <f t="shared" si="45"/>
        <v>2.0479429511842762</v>
      </c>
      <c r="S191" s="42">
        <f t="shared" si="45"/>
        <v>3.7192205740086388</v>
      </c>
      <c r="T191" s="42">
        <f t="shared" si="45"/>
        <v>5.0624294134909089</v>
      </c>
      <c r="U191" s="42">
        <f t="shared" si="45"/>
        <v>7.6789695706004704</v>
      </c>
      <c r="V191" s="42">
        <f t="shared" si="45"/>
        <v>49.7919731744283</v>
      </c>
      <c r="W191" s="42">
        <f t="shared" si="45"/>
        <v>13.181029824136775</v>
      </c>
      <c r="X191" s="42">
        <f t="shared" si="45"/>
        <v>2.0902698514105875</v>
      </c>
      <c r="Y191" s="42">
        <f t="shared" si="45"/>
        <v>2.2156319155949262</v>
      </c>
      <c r="Z191" s="42">
        <f t="shared" si="45"/>
        <v>4.9708301339545073</v>
      </c>
      <c r="AC191" s="42">
        <f t="shared" si="46"/>
        <v>18.217169986297904</v>
      </c>
      <c r="AD191" s="42">
        <f t="shared" si="46"/>
        <v>15.843753794259847</v>
      </c>
      <c r="AE191" s="42">
        <f t="shared" si="46"/>
        <v>5.6246211735078901</v>
      </c>
      <c r="AF191" s="42">
        <f t="shared" si="46"/>
        <v>12.206265039423593</v>
      </c>
      <c r="AG191" s="42">
        <f t="shared" si="46"/>
        <v>11.114254687273826</v>
      </c>
      <c r="AH191" s="42">
        <f t="shared" si="46"/>
        <v>120.93304072095916</v>
      </c>
      <c r="AI191" s="42">
        <f t="shared" si="46"/>
        <v>25.77555007145687</v>
      </c>
      <c r="AJ191" s="42">
        <f t="shared" si="46"/>
        <v>2.5309510182658084</v>
      </c>
      <c r="AK191" s="42">
        <f t="shared" si="46"/>
        <v>2.5781211576492979</v>
      </c>
      <c r="AL191" s="42">
        <f t="shared" si="46"/>
        <v>7.1720403413607761</v>
      </c>
    </row>
    <row r="192" spans="4:38">
      <c r="D192" s="42">
        <f t="shared" si="41"/>
        <v>0.5</v>
      </c>
      <c r="E192" s="42">
        <f t="shared" si="44"/>
        <v>6.7369896350999845</v>
      </c>
      <c r="F192" s="42">
        <f t="shared" si="44"/>
        <v>5.8417994410325242</v>
      </c>
      <c r="G192" s="42">
        <f t="shared" si="44"/>
        <v>4.2029830942635513</v>
      </c>
      <c r="H192" s="42">
        <f t="shared" si="44"/>
        <v>8.5559611475666077</v>
      </c>
      <c r="I192" s="42">
        <f t="shared" si="44"/>
        <v>9.5951714707054698</v>
      </c>
      <c r="J192" s="42">
        <f t="shared" si="44"/>
        <v>87.918634989547812</v>
      </c>
      <c r="K192" s="42">
        <f t="shared" si="44"/>
        <v>21.429150253789803</v>
      </c>
      <c r="L192" s="42">
        <f t="shared" si="44"/>
        <v>2.3378895069974015</v>
      </c>
      <c r="M192" s="42">
        <f t="shared" si="44"/>
        <v>2.4170173956428882</v>
      </c>
      <c r="N192" s="42">
        <f t="shared" si="44"/>
        <v>6.0069603021280775</v>
      </c>
      <c r="Q192" s="42">
        <f t="shared" si="45"/>
        <v>4.0233565591179872</v>
      </c>
      <c r="R192" s="42">
        <f t="shared" si="45"/>
        <v>2.1138493138419339</v>
      </c>
      <c r="S192" s="42">
        <f t="shared" si="45"/>
        <v>3.411416199568829</v>
      </c>
      <c r="T192" s="42">
        <f t="shared" si="45"/>
        <v>4.7270572284362489</v>
      </c>
      <c r="U192" s="42">
        <f t="shared" si="45"/>
        <v>7.6111681899021386</v>
      </c>
      <c r="V192" s="42">
        <f t="shared" si="45"/>
        <v>49.255706347292914</v>
      </c>
      <c r="W192" s="42">
        <f t="shared" si="45"/>
        <v>15.218943593023898</v>
      </c>
      <c r="X192" s="42">
        <f t="shared" si="45"/>
        <v>2.1161950672829732</v>
      </c>
      <c r="Y192" s="42">
        <f t="shared" si="45"/>
        <v>2.2449550568689007</v>
      </c>
      <c r="Z192" s="42">
        <f t="shared" si="45"/>
        <v>4.951594743830606</v>
      </c>
      <c r="AC192" s="42">
        <f t="shared" si="46"/>
        <v>14.695701724110076</v>
      </c>
      <c r="AD192" s="42">
        <f t="shared" si="46"/>
        <v>12.754593455184407</v>
      </c>
      <c r="AE192" s="42">
        <f t="shared" si="46"/>
        <v>4.9945499889582621</v>
      </c>
      <c r="AF192" s="42">
        <f t="shared" si="46"/>
        <v>12.345123722793264</v>
      </c>
      <c r="AG192" s="42">
        <f t="shared" si="46"/>
        <v>11.495941863269781</v>
      </c>
      <c r="AH192" s="42">
        <f t="shared" si="46"/>
        <v>128.14920499014551</v>
      </c>
      <c r="AI192" s="42">
        <f t="shared" si="46"/>
        <v>25.400894584293379</v>
      </c>
      <c r="AJ192" s="42">
        <f t="shared" si="46"/>
        <v>2.5595839467118293</v>
      </c>
      <c r="AK192" s="42">
        <f t="shared" si="46"/>
        <v>2.5920313728287256</v>
      </c>
      <c r="AL192" s="42">
        <f t="shared" si="46"/>
        <v>7.4059449172174325</v>
      </c>
    </row>
    <row r="193" spans="4:38">
      <c r="D193" s="42">
        <f t="shared" si="41"/>
        <v>0.625</v>
      </c>
      <c r="E193" s="42">
        <f t="shared" si="44"/>
        <v>4.6976371407252753</v>
      </c>
      <c r="F193" s="42">
        <f t="shared" si="44"/>
        <v>4.6390390639464654</v>
      </c>
      <c r="G193" s="42">
        <f t="shared" si="44"/>
        <v>3.8393730055383486</v>
      </c>
      <c r="H193" s="42">
        <f t="shared" si="44"/>
        <v>8.4887544923385878</v>
      </c>
      <c r="I193" s="42">
        <f t="shared" si="44"/>
        <v>9.7614047292447204</v>
      </c>
      <c r="J193" s="42">
        <f t="shared" si="44"/>
        <v>90.322773180880915</v>
      </c>
      <c r="K193" s="42">
        <f t="shared" si="44"/>
        <v>22.073774843659095</v>
      </c>
      <c r="L193" s="42">
        <f t="shared" si="44"/>
        <v>2.3591065631212293</v>
      </c>
      <c r="M193" s="42">
        <f t="shared" si="44"/>
        <v>2.4415763241795769</v>
      </c>
      <c r="N193" s="42">
        <f t="shared" si="44"/>
        <v>6.0537276287693942</v>
      </c>
      <c r="Q193" s="42">
        <f t="shared" si="45"/>
        <v>2.777485738791313</v>
      </c>
      <c r="R193" s="42">
        <f t="shared" si="45"/>
        <v>2.1888462092799554</v>
      </c>
      <c r="S193" s="42">
        <f t="shared" si="45"/>
        <v>3.1732513844223051</v>
      </c>
      <c r="T193" s="42">
        <f t="shared" si="45"/>
        <v>4.4680320799691309</v>
      </c>
      <c r="U193" s="42">
        <f t="shared" si="45"/>
        <v>7.5594015826540755</v>
      </c>
      <c r="V193" s="42">
        <f t="shared" si="45"/>
        <v>48.645471681931369</v>
      </c>
      <c r="W193" s="42">
        <f t="shared" si="45"/>
        <v>17.537948916240303</v>
      </c>
      <c r="X193" s="42">
        <f t="shared" si="45"/>
        <v>2.1363591240726088</v>
      </c>
      <c r="Y193" s="42">
        <f t="shared" si="45"/>
        <v>2.2775753178155966</v>
      </c>
      <c r="Z193" s="42">
        <f t="shared" si="45"/>
        <v>4.9241061067331726</v>
      </c>
      <c r="AC193" s="42">
        <f t="shared" si="46"/>
        <v>10.674529341798113</v>
      </c>
      <c r="AD193" s="42">
        <f t="shared" si="46"/>
        <v>9.5468896331645361</v>
      </c>
      <c r="AE193" s="42">
        <f t="shared" si="46"/>
        <v>4.5054946266544036</v>
      </c>
      <c r="AF193" s="42">
        <f t="shared" si="46"/>
        <v>12.453124920969699</v>
      </c>
      <c r="AG193" s="42">
        <f t="shared" si="46"/>
        <v>11.930275546299688</v>
      </c>
      <c r="AH193" s="42">
        <f t="shared" si="46"/>
        <v>133.7144122493672</v>
      </c>
      <c r="AI193" s="42">
        <f t="shared" si="46"/>
        <v>24.955003386262742</v>
      </c>
      <c r="AJ193" s="42">
        <f t="shared" si="46"/>
        <v>2.5818540021698495</v>
      </c>
      <c r="AK193" s="42">
        <f t="shared" si="46"/>
        <v>2.6078602383777287</v>
      </c>
      <c r="AL193" s="42">
        <f t="shared" si="46"/>
        <v>7.6345932104705927</v>
      </c>
    </row>
    <row r="194" spans="4:38">
      <c r="D194" s="42">
        <f t="shared" si="41"/>
        <v>0.75</v>
      </c>
      <c r="E194" s="42">
        <f t="shared" si="44"/>
        <v>3.2301224666498305</v>
      </c>
      <c r="F194" s="42">
        <f t="shared" si="44"/>
        <v>3.7769336336781003</v>
      </c>
      <c r="G194" s="42">
        <f t="shared" si="44"/>
        <v>3.5692650091356426</v>
      </c>
      <c r="H194" s="42">
        <f t="shared" si="44"/>
        <v>8.4286245305384746</v>
      </c>
      <c r="I194" s="42">
        <f t="shared" si="44"/>
        <v>9.917563244842178</v>
      </c>
      <c r="J194" s="42">
        <f t="shared" si="44"/>
        <v>92.331905855997292</v>
      </c>
      <c r="K194" s="42">
        <f t="shared" si="44"/>
        <v>22.534220979279983</v>
      </c>
      <c r="L194" s="42">
        <f t="shared" si="44"/>
        <v>2.3742616032096748</v>
      </c>
      <c r="M194" s="42">
        <f t="shared" si="44"/>
        <v>2.4646468328049544</v>
      </c>
      <c r="N194" s="42">
        <f t="shared" si="44"/>
        <v>6.0994198444534771</v>
      </c>
      <c r="Q194" s="42">
        <f t="shared" si="45"/>
        <v>1.8816753418991112</v>
      </c>
      <c r="R194" s="42">
        <f t="shared" si="45"/>
        <v>2.2592978383277971</v>
      </c>
      <c r="S194" s="42">
        <f t="shared" si="45"/>
        <v>2.9916401855900041</v>
      </c>
      <c r="T194" s="42">
        <f t="shared" si="45"/>
        <v>4.2661264942716182</v>
      </c>
      <c r="U194" s="42">
        <f t="shared" si="45"/>
        <v>7.5134447318688906</v>
      </c>
      <c r="V194" s="42">
        <f t="shared" si="45"/>
        <v>48.072220935682893</v>
      </c>
      <c r="W194" s="42">
        <f t="shared" si="45"/>
        <v>19.716408462292065</v>
      </c>
      <c r="X194" s="42">
        <f t="shared" si="45"/>
        <v>2.1507620217794923</v>
      </c>
      <c r="Y194" s="42">
        <f t="shared" si="45"/>
        <v>2.3078552286731524</v>
      </c>
      <c r="Z194" s="42">
        <f t="shared" si="45"/>
        <v>4.8887635733221781</v>
      </c>
      <c r="AC194" s="42">
        <f t="shared" si="46"/>
        <v>6.8732916596003477</v>
      </c>
      <c r="AD194" s="42">
        <f t="shared" si="46"/>
        <v>6.6784016950550802</v>
      </c>
      <c r="AE194" s="42">
        <f t="shared" si="46"/>
        <v>4.1468898326812935</v>
      </c>
      <c r="AF194" s="42">
        <f t="shared" si="46"/>
        <v>12.530268633952844</v>
      </c>
      <c r="AG194" s="42">
        <f t="shared" si="46"/>
        <v>12.338285975812639</v>
      </c>
      <c r="AH194" s="42">
        <f t="shared" si="46"/>
        <v>138.12908349364216</v>
      </c>
      <c r="AI194" s="42">
        <f t="shared" si="46"/>
        <v>24.502886412530891</v>
      </c>
      <c r="AJ194" s="42">
        <f t="shared" si="46"/>
        <v>2.5977611846398623</v>
      </c>
      <c r="AK194" s="42">
        <f t="shared" si="46"/>
        <v>2.6227297787419452</v>
      </c>
      <c r="AL194" s="42">
        <f t="shared" si="46"/>
        <v>7.8579852211202512</v>
      </c>
    </row>
    <row r="195" spans="4:38">
      <c r="D195" s="42">
        <f t="shared" si="41"/>
        <v>0.875</v>
      </c>
      <c r="E195" s="42">
        <f t="shared" si="44"/>
        <v>2.3221101510684603</v>
      </c>
      <c r="F195" s="42">
        <f t="shared" si="44"/>
        <v>3.2520778766484737</v>
      </c>
      <c r="G195" s="42">
        <f t="shared" si="44"/>
        <v>3.3808335066083774</v>
      </c>
      <c r="H195" s="42">
        <f t="shared" si="44"/>
        <v>8.3617660553924544</v>
      </c>
      <c r="I195" s="42">
        <f t="shared" si="44"/>
        <v>10.033422788672585</v>
      </c>
      <c r="J195" s="42">
        <f t="shared" si="44"/>
        <v>94.278366868915001</v>
      </c>
      <c r="K195" s="42">
        <f t="shared" si="44"/>
        <v>22.810488660652545</v>
      </c>
      <c r="L195" s="42">
        <f t="shared" si="44"/>
        <v>2.3833546272627437</v>
      </c>
      <c r="M195" s="42">
        <f t="shared" si="44"/>
        <v>2.481763661785072</v>
      </c>
      <c r="N195" s="42">
        <f t="shared" si="44"/>
        <v>6.1440369491802844</v>
      </c>
      <c r="Q195" s="42">
        <f t="shared" si="45"/>
        <v>1.3292048607996649</v>
      </c>
      <c r="R195" s="42">
        <f t="shared" si="45"/>
        <v>2.3115684018149025</v>
      </c>
      <c r="S195" s="42">
        <f t="shared" si="45"/>
        <v>2.8534966600928731</v>
      </c>
      <c r="T195" s="42">
        <f t="shared" si="45"/>
        <v>4.1021129975259338</v>
      </c>
      <c r="U195" s="42">
        <f t="shared" si="45"/>
        <v>7.4630726205590321</v>
      </c>
      <c r="V195" s="42">
        <f t="shared" si="45"/>
        <v>47.646905865885522</v>
      </c>
      <c r="W195" s="42">
        <f t="shared" si="45"/>
        <v>21.332684899685304</v>
      </c>
      <c r="X195" s="42">
        <f t="shared" si="45"/>
        <v>2.1594037604036171</v>
      </c>
      <c r="Y195" s="42">
        <f t="shared" si="45"/>
        <v>2.330157319679711</v>
      </c>
      <c r="Z195" s="42">
        <f t="shared" si="45"/>
        <v>4.8459664942576426</v>
      </c>
      <c r="AC195" s="42">
        <f t="shared" si="46"/>
        <v>4.0116274977550432</v>
      </c>
      <c r="AD195" s="42">
        <f t="shared" si="46"/>
        <v>4.6068890077107838</v>
      </c>
      <c r="AE195" s="42">
        <f t="shared" si="46"/>
        <v>3.9081703531238734</v>
      </c>
      <c r="AF195" s="42">
        <f t="shared" si="46"/>
        <v>12.576554861742707</v>
      </c>
      <c r="AG195" s="42">
        <f t="shared" si="46"/>
        <v>12.641003391257726</v>
      </c>
      <c r="AH195" s="42">
        <f t="shared" si="46"/>
        <v>141.89363971798923</v>
      </c>
      <c r="AI195" s="42">
        <f t="shared" si="46"/>
        <v>24.109553598263751</v>
      </c>
      <c r="AJ195" s="42">
        <f t="shared" si="46"/>
        <v>2.6073054941218698</v>
      </c>
      <c r="AK195" s="42">
        <f t="shared" si="46"/>
        <v>2.6337620183670096</v>
      </c>
      <c r="AL195" s="42">
        <f t="shared" si="46"/>
        <v>8.0761209491663717</v>
      </c>
    </row>
    <row r="196" spans="4:38">
      <c r="D196" s="42">
        <f t="shared" si="41"/>
        <v>1</v>
      </c>
      <c r="E196" s="42">
        <f t="shared" si="44"/>
        <v>1.9612647321759238</v>
      </c>
      <c r="F196" s="42">
        <f t="shared" si="44"/>
        <v>3.0610665192786435</v>
      </c>
      <c r="G196" s="42">
        <f t="shared" si="44"/>
        <v>3.2622528995094906</v>
      </c>
      <c r="H196" s="42">
        <f t="shared" si="44"/>
        <v>8.2743738601267331</v>
      </c>
      <c r="I196" s="42">
        <f t="shared" si="44"/>
        <v>10.078759131910559</v>
      </c>
      <c r="J196" s="42">
        <f t="shared" si="44"/>
        <v>96.494490073652472</v>
      </c>
      <c r="K196" s="42">
        <f t="shared" si="44"/>
        <v>22.902577887776744</v>
      </c>
      <c r="L196" s="42">
        <f t="shared" si="44"/>
        <v>2.3863856352804342</v>
      </c>
      <c r="M196" s="42">
        <f t="shared" si="44"/>
        <v>2.488461551385988</v>
      </c>
      <c r="N196" s="42">
        <f t="shared" si="44"/>
        <v>6.1875789429498163</v>
      </c>
      <c r="Q196" s="42">
        <f t="shared" si="45"/>
        <v>1.1133537878512627</v>
      </c>
      <c r="R196" s="42">
        <f t="shared" si="45"/>
        <v>2.3320221005707307</v>
      </c>
      <c r="S196" s="42">
        <f t="shared" si="45"/>
        <v>2.7457348649518512</v>
      </c>
      <c r="T196" s="42">
        <f t="shared" si="45"/>
        <v>3.9567641159141265</v>
      </c>
      <c r="U196" s="42">
        <f t="shared" si="45"/>
        <v>7.3980602317370279</v>
      </c>
      <c r="V196" s="42">
        <f t="shared" si="45"/>
        <v>47.480478229878095</v>
      </c>
      <c r="W196" s="42">
        <f t="shared" si="45"/>
        <v>21.965140896926126</v>
      </c>
      <c r="X196" s="42">
        <f t="shared" si="45"/>
        <v>2.1622843399449945</v>
      </c>
      <c r="Y196" s="42">
        <f t="shared" si="45"/>
        <v>2.3388441210734232</v>
      </c>
      <c r="Z196" s="42">
        <f t="shared" si="45"/>
        <v>4.7961142201995832</v>
      </c>
      <c r="AC196" s="42">
        <f t="shared" si="46"/>
        <v>2.8091756765005811</v>
      </c>
      <c r="AD196" s="42">
        <f t="shared" si="46"/>
        <v>3.7901109379865598</v>
      </c>
      <c r="AE196" s="42">
        <f t="shared" si="46"/>
        <v>3.7787709340671327</v>
      </c>
      <c r="AF196" s="42">
        <f t="shared" si="46"/>
        <v>12.591983604339369</v>
      </c>
      <c r="AG196" s="42">
        <f t="shared" si="46"/>
        <v>12.759458032084048</v>
      </c>
      <c r="AH196" s="42">
        <f t="shared" si="46"/>
        <v>145.50850191742643</v>
      </c>
      <c r="AI196" s="42">
        <f t="shared" si="46"/>
        <v>23.840014878627326</v>
      </c>
      <c r="AJ196" s="42">
        <f t="shared" si="46"/>
        <v>2.6104869306158736</v>
      </c>
      <c r="AK196" s="42">
        <f t="shared" si="46"/>
        <v>2.6380789816985537</v>
      </c>
      <c r="AL196" s="42">
        <f t="shared" si="46"/>
        <v>8.2890003946089514</v>
      </c>
    </row>
    <row r="197" spans="4:38">
      <c r="D197" s="42">
        <f t="shared" si="41"/>
        <v>1.125</v>
      </c>
      <c r="E197" s="42">
        <f t="shared" si="44"/>
        <v>1.8711528568644606</v>
      </c>
      <c r="F197" s="42">
        <f t="shared" si="44"/>
        <v>3.0367724147177548</v>
      </c>
      <c r="G197" s="42">
        <f t="shared" si="44"/>
        <v>3.1757508367949576</v>
      </c>
      <c r="H197" s="42">
        <f t="shared" si="44"/>
        <v>8.1642209452442227</v>
      </c>
      <c r="I197" s="42">
        <f t="shared" si="44"/>
        <v>10.065857089382293</v>
      </c>
      <c r="J197" s="42">
        <f t="shared" si="44"/>
        <v>98.925450672489049</v>
      </c>
      <c r="K197" s="42">
        <f t="shared" si="44"/>
        <v>22.894393370253919</v>
      </c>
      <c r="L197" s="42">
        <f t="shared" si="44"/>
        <v>2.3842658040948921</v>
      </c>
      <c r="M197" s="42">
        <f t="shared" si="44"/>
        <v>2.486951493017707</v>
      </c>
      <c r="N197" s="42">
        <f t="shared" si="44"/>
        <v>6.2300458257620299</v>
      </c>
      <c r="Q197" s="42">
        <f t="shared" si="45"/>
        <v>1.0643151836476845</v>
      </c>
      <c r="R197" s="42">
        <f t="shared" si="45"/>
        <v>2.3318517981686036</v>
      </c>
      <c r="S197" s="42">
        <f t="shared" si="45"/>
        <v>2.6500136153828127</v>
      </c>
      <c r="T197" s="42">
        <f t="shared" si="45"/>
        <v>3.8161187055798238</v>
      </c>
      <c r="U197" s="42">
        <f t="shared" si="45"/>
        <v>7.3183772300334731</v>
      </c>
      <c r="V197" s="42">
        <f t="shared" si="45"/>
        <v>47.511567392693244</v>
      </c>
      <c r="W197" s="42">
        <f t="shared" si="45"/>
        <v>21.955629568094295</v>
      </c>
      <c r="X197" s="42">
        <f t="shared" si="45"/>
        <v>2.1602447022518318</v>
      </c>
      <c r="Y197" s="42">
        <f t="shared" si="45"/>
        <v>2.3376911238359597</v>
      </c>
      <c r="Z197" s="42">
        <f t="shared" si="45"/>
        <v>4.7396061018079756</v>
      </c>
      <c r="AC197" s="42">
        <f t="shared" si="46"/>
        <v>2.6779905300812326</v>
      </c>
      <c r="AD197" s="42">
        <f t="shared" si="46"/>
        <v>3.7546445289484134</v>
      </c>
      <c r="AE197" s="42">
        <f t="shared" si="46"/>
        <v>3.7017188979550455</v>
      </c>
      <c r="AF197" s="42">
        <f t="shared" si="46"/>
        <v>12.571353052171798</v>
      </c>
      <c r="AG197" s="42">
        <f t="shared" si="46"/>
        <v>12.741366600487284</v>
      </c>
      <c r="AH197" s="42">
        <f t="shared" si="46"/>
        <v>149.16898882543197</v>
      </c>
      <c r="AI197" s="42">
        <f t="shared" si="46"/>
        <v>23.65636783086903</v>
      </c>
      <c r="AJ197" s="42">
        <f t="shared" si="46"/>
        <v>2.6082869059379528</v>
      </c>
      <c r="AK197" s="42">
        <f t="shared" si="46"/>
        <v>2.6363419988764862</v>
      </c>
      <c r="AL197" s="42">
        <f t="shared" si="46"/>
        <v>8.4966235574480304</v>
      </c>
    </row>
    <row r="198" spans="4:38">
      <c r="D198" s="42">
        <f t="shared" si="41"/>
        <v>1.325</v>
      </c>
      <c r="E198" s="42">
        <f t="shared" si="44"/>
        <v>1.7321902174039794</v>
      </c>
      <c r="F198" s="42">
        <f t="shared" si="44"/>
        <v>3.0016007312545234</v>
      </c>
      <c r="G198" s="42">
        <f t="shared" si="44"/>
        <v>3.0419025817794516</v>
      </c>
      <c r="H198" s="42">
        <f t="shared" si="44"/>
        <v>7.9568261791542048</v>
      </c>
      <c r="I198" s="42">
        <f t="shared" si="44"/>
        <v>9.9938579393195077</v>
      </c>
      <c r="J198" s="42">
        <f t="shared" si="44"/>
        <v>102.68697755352397</v>
      </c>
      <c r="K198" s="42">
        <f t="shared" si="44"/>
        <v>22.848750951721357</v>
      </c>
      <c r="L198" s="42">
        <f t="shared" si="44"/>
        <v>2.3724381414704614</v>
      </c>
      <c r="M198" s="42">
        <f t="shared" si="44"/>
        <v>2.4785303837877737</v>
      </c>
      <c r="N198" s="42">
        <f t="shared" si="44"/>
        <v>6.2957566074705102</v>
      </c>
      <c r="Q198" s="42">
        <f t="shared" si="45"/>
        <v>0.98891055754452595</v>
      </c>
      <c r="R198" s="42">
        <f t="shared" si="45"/>
        <v>2.3308708563323703</v>
      </c>
      <c r="S198" s="42">
        <f t="shared" si="45"/>
        <v>2.5019001274420618</v>
      </c>
      <c r="T198" s="42">
        <f t="shared" si="45"/>
        <v>3.5984921871081093</v>
      </c>
      <c r="U198" s="42">
        <f t="shared" si="45"/>
        <v>7.1752812631897278</v>
      </c>
      <c r="V198" s="42">
        <f t="shared" si="45"/>
        <v>47.68623660272705</v>
      </c>
      <c r="W198" s="42">
        <f t="shared" si="45"/>
        <v>21.902587950169391</v>
      </c>
      <c r="X198" s="42">
        <f t="shared" si="45"/>
        <v>2.148870139672022</v>
      </c>
      <c r="Y198" s="42">
        <f t="shared" si="45"/>
        <v>2.3312489952286977</v>
      </c>
      <c r="Z198" s="42">
        <f t="shared" si="45"/>
        <v>4.6363457354150963</v>
      </c>
      <c r="AC198" s="42">
        <f t="shared" si="46"/>
        <v>2.4754698772634329</v>
      </c>
      <c r="AD198" s="42">
        <f t="shared" si="46"/>
        <v>3.7032981906159801</v>
      </c>
      <c r="AE198" s="42">
        <f t="shared" si="46"/>
        <v>3.5834014932561953</v>
      </c>
      <c r="AF198" s="42">
        <f t="shared" si="46"/>
        <v>12.456303106470347</v>
      </c>
      <c r="AG198" s="42">
        <f t="shared" si="46"/>
        <v>12.640476512526373</v>
      </c>
      <c r="AH198" s="42">
        <f t="shared" si="46"/>
        <v>154.83301312460407</v>
      </c>
      <c r="AI198" s="42">
        <f t="shared" si="46"/>
        <v>23.372203082540228</v>
      </c>
      <c r="AJ198" s="42">
        <f t="shared" si="46"/>
        <v>2.5960061432688999</v>
      </c>
      <c r="AK198" s="42">
        <f t="shared" si="46"/>
        <v>2.6266554050451512</v>
      </c>
      <c r="AL198" s="42">
        <f t="shared" si="46"/>
        <v>8.8178875501752536</v>
      </c>
    </row>
    <row r="199" spans="4:38">
      <c r="D199" s="42">
        <f t="shared" si="41"/>
        <v>1.5249999999999999</v>
      </c>
      <c r="E199" s="42">
        <f t="shared" si="44"/>
        <v>1.5995816899099053</v>
      </c>
      <c r="F199" s="42">
        <f t="shared" si="44"/>
        <v>2.9706425062996358</v>
      </c>
      <c r="G199" s="42">
        <f t="shared" si="44"/>
        <v>2.9136605363981052</v>
      </c>
      <c r="H199" s="42">
        <f t="shared" si="44"/>
        <v>7.7144351974138274</v>
      </c>
      <c r="I199" s="42">
        <f t="shared" si="44"/>
        <v>9.863257364089467</v>
      </c>
      <c r="J199" s="42">
        <f t="shared" si="44"/>
        <v>106.29095357043209</v>
      </c>
      <c r="K199" s="42">
        <f t="shared" si="44"/>
        <v>22.766033501134284</v>
      </c>
      <c r="L199" s="42">
        <f t="shared" si="44"/>
        <v>2.350988395024209</v>
      </c>
      <c r="M199" s="42">
        <f t="shared" si="44"/>
        <v>2.4632688637147813</v>
      </c>
      <c r="N199" s="42">
        <f t="shared" si="44"/>
        <v>6.3587151051284003</v>
      </c>
      <c r="Q199" s="42">
        <f t="shared" si="45"/>
        <v>0.91720203341819539</v>
      </c>
      <c r="R199" s="42">
        <f t="shared" si="45"/>
        <v>2.3290179661972648</v>
      </c>
      <c r="S199" s="42">
        <f t="shared" si="45"/>
        <v>2.3599903458024922</v>
      </c>
      <c r="T199" s="42">
        <f t="shared" si="45"/>
        <v>3.389980915483374</v>
      </c>
      <c r="U199" s="42">
        <f t="shared" si="45"/>
        <v>7.0145642165748425</v>
      </c>
      <c r="V199" s="42">
        <f t="shared" si="45"/>
        <v>48.005904953157781</v>
      </c>
      <c r="W199" s="42">
        <f t="shared" si="45"/>
        <v>21.806460979889973</v>
      </c>
      <c r="X199" s="42">
        <f t="shared" si="45"/>
        <v>2.1282557107414126</v>
      </c>
      <c r="Y199" s="42">
        <f t="shared" si="45"/>
        <v>2.3195445249159912</v>
      </c>
      <c r="Z199" s="42">
        <f t="shared" si="45"/>
        <v>4.5187044855214262</v>
      </c>
      <c r="AC199" s="42">
        <f t="shared" si="46"/>
        <v>2.2819613464016149</v>
      </c>
      <c r="AD199" s="42">
        <f t="shared" si="46"/>
        <v>3.6581029842401764</v>
      </c>
      <c r="AE199" s="42">
        <f t="shared" si="46"/>
        <v>3.4710686262476953</v>
      </c>
      <c r="AF199" s="42">
        <f t="shared" si="46"/>
        <v>12.247798857472009</v>
      </c>
      <c r="AG199" s="42">
        <f t="shared" si="46"/>
        <v>12.457634079238662</v>
      </c>
      <c r="AH199" s="42">
        <f t="shared" si="46"/>
        <v>160.25980080391543</v>
      </c>
      <c r="AI199" s="42">
        <f t="shared" si="46"/>
        <v>23.099940522623129</v>
      </c>
      <c r="AJ199" s="42">
        <f t="shared" si="46"/>
        <v>2.5737210793070018</v>
      </c>
      <c r="AK199" s="42">
        <f t="shared" si="46"/>
        <v>2.6091004556721678</v>
      </c>
      <c r="AL199" s="42">
        <f t="shared" si="46"/>
        <v>9.1256954594374164</v>
      </c>
    </row>
    <row r="200" spans="4:38">
      <c r="D200" s="42">
        <f t="shared" ref="D200:D263" si="47">D96</f>
        <v>1.7249999999999999</v>
      </c>
      <c r="E200" s="42">
        <f t="shared" si="44"/>
        <v>1.4732518175872784</v>
      </c>
      <c r="F200" s="42">
        <f t="shared" si="44"/>
        <v>2.9435102953925609</v>
      </c>
      <c r="G200" s="42">
        <f t="shared" si="44"/>
        <v>2.7910247006509152</v>
      </c>
      <c r="H200" s="42">
        <f t="shared" si="44"/>
        <v>7.4408678534731205</v>
      </c>
      <c r="I200" s="42">
        <f t="shared" si="44"/>
        <v>9.6793191513937842</v>
      </c>
      <c r="J200" s="42">
        <f t="shared" si="44"/>
        <v>109.73737872321294</v>
      </c>
      <c r="K200" s="42">
        <f t="shared" si="44"/>
        <v>22.649650216842581</v>
      </c>
      <c r="L200" s="42">
        <f t="shared" si="44"/>
        <v>2.3207858248842399</v>
      </c>
      <c r="M200" s="42">
        <f t="shared" si="44"/>
        <v>2.4417959360946337</v>
      </c>
      <c r="N200" s="42">
        <f t="shared" si="44"/>
        <v>6.4189213187356193</v>
      </c>
      <c r="Q200" s="42">
        <f t="shared" si="45"/>
        <v>0.84911357397091658</v>
      </c>
      <c r="R200" s="42">
        <f t="shared" si="45"/>
        <v>2.3262931277632823</v>
      </c>
      <c r="S200" s="42">
        <f t="shared" si="45"/>
        <v>2.2242842704641124</v>
      </c>
      <c r="T200" s="42">
        <f t="shared" si="45"/>
        <v>3.1905848907056247</v>
      </c>
      <c r="U200" s="42">
        <f t="shared" si="45"/>
        <v>6.8380350210777907</v>
      </c>
      <c r="V200" s="42">
        <f t="shared" si="45"/>
        <v>48.460564886419192</v>
      </c>
      <c r="W200" s="42">
        <f t="shared" si="45"/>
        <v>21.671210528736992</v>
      </c>
      <c r="X200" s="42">
        <f t="shared" si="45"/>
        <v>2.0992506474399115</v>
      </c>
      <c r="Y200" s="42">
        <f t="shared" si="45"/>
        <v>2.3030301864157479</v>
      </c>
      <c r="Z200" s="42">
        <f t="shared" si="45"/>
        <v>4.3883180924303895</v>
      </c>
      <c r="AC200" s="42">
        <f t="shared" si="46"/>
        <v>2.0973900612036407</v>
      </c>
      <c r="AD200" s="42">
        <f t="shared" si="46"/>
        <v>3.6184932884916607</v>
      </c>
      <c r="AE200" s="42">
        <f t="shared" si="46"/>
        <v>3.3645748323745228</v>
      </c>
      <c r="AF200" s="42">
        <f t="shared" si="46"/>
        <v>11.954433804330561</v>
      </c>
      <c r="AG200" s="42">
        <f t="shared" si="46"/>
        <v>12.200375148470405</v>
      </c>
      <c r="AH200" s="42">
        <f t="shared" si="46"/>
        <v>165.44935186336619</v>
      </c>
      <c r="AI200" s="42">
        <f t="shared" si="46"/>
        <v>22.839580151117733</v>
      </c>
      <c r="AJ200" s="42">
        <f t="shared" si="46"/>
        <v>2.5423210023285687</v>
      </c>
      <c r="AK200" s="42">
        <f t="shared" si="46"/>
        <v>2.5844006777038873</v>
      </c>
      <c r="AL200" s="42">
        <f t="shared" si="46"/>
        <v>9.4200472852346024</v>
      </c>
    </row>
    <row r="201" spans="4:38">
      <c r="D201" s="42">
        <f t="shared" si="47"/>
        <v>2</v>
      </c>
      <c r="E201" s="42">
        <f t="shared" si="44"/>
        <v>1.30966150214304</v>
      </c>
      <c r="F201" s="42">
        <f t="shared" si="44"/>
        <v>2.9117389667797742</v>
      </c>
      <c r="G201" s="42">
        <f t="shared" si="44"/>
        <v>2.6315543156668038</v>
      </c>
      <c r="H201" s="42">
        <f t="shared" si="44"/>
        <v>7.0208243441685241</v>
      </c>
      <c r="I201" s="42">
        <f t="shared" si="44"/>
        <v>9.3489828734141032</v>
      </c>
      <c r="J201" s="42">
        <f t="shared" si="44"/>
        <v>114.21896228795406</v>
      </c>
      <c r="K201" s="42">
        <f t="shared" si="44"/>
        <v>22.440915611236264</v>
      </c>
      <c r="L201" s="42">
        <f t="shared" si="44"/>
        <v>2.2665623271576902</v>
      </c>
      <c r="M201" s="42">
        <f t="shared" si="44"/>
        <v>2.4032840217309759</v>
      </c>
      <c r="N201" s="42">
        <f t="shared" si="44"/>
        <v>6.4972108986441963</v>
      </c>
      <c r="Q201" s="42">
        <f t="shared" si="45"/>
        <v>0.7612631551080995</v>
      </c>
      <c r="R201" s="42">
        <f t="shared" si="45"/>
        <v>2.3211227468348059</v>
      </c>
      <c r="S201" s="42">
        <f t="shared" si="45"/>
        <v>2.0478179060687318</v>
      </c>
      <c r="T201" s="42">
        <f t="shared" si="45"/>
        <v>2.9312988456285591</v>
      </c>
      <c r="U201" s="42">
        <f t="shared" si="45"/>
        <v>6.5728119535111436</v>
      </c>
      <c r="V201" s="42">
        <f t="shared" si="45"/>
        <v>49.287755215271488</v>
      </c>
      <c r="W201" s="42">
        <f t="shared" si="45"/>
        <v>21.428637467224693</v>
      </c>
      <c r="X201" s="42">
        <f t="shared" si="45"/>
        <v>2.047228318882846</v>
      </c>
      <c r="Y201" s="42">
        <f t="shared" si="45"/>
        <v>2.2733005130459123</v>
      </c>
      <c r="Z201" s="42">
        <f t="shared" si="45"/>
        <v>4.191231087169152</v>
      </c>
      <c r="AC201" s="42">
        <f t="shared" si="46"/>
        <v>1.8580598491779763</v>
      </c>
      <c r="AD201" s="42">
        <f t="shared" si="46"/>
        <v>3.5721110506346436</v>
      </c>
      <c r="AE201" s="42">
        <f t="shared" si="46"/>
        <v>3.227412771516001</v>
      </c>
      <c r="AF201" s="42">
        <f t="shared" si="46"/>
        <v>11.428280593937703</v>
      </c>
      <c r="AG201" s="42">
        <f t="shared" si="46"/>
        <v>11.73897863625286</v>
      </c>
      <c r="AH201" s="42">
        <f t="shared" si="46"/>
        <v>172.1976216517445</v>
      </c>
      <c r="AI201" s="42">
        <f t="shared" si="46"/>
        <v>22.501018682313699</v>
      </c>
      <c r="AJ201" s="42">
        <f t="shared" si="46"/>
        <v>2.4858963354325381</v>
      </c>
      <c r="AK201" s="42">
        <f t="shared" si="46"/>
        <v>2.5401013743791117</v>
      </c>
      <c r="AL201" s="42">
        <f t="shared" si="46"/>
        <v>9.8028097844229976</v>
      </c>
    </row>
    <row r="202" spans="4:38">
      <c r="D202" s="42">
        <f t="shared" si="47"/>
        <v>2.25</v>
      </c>
      <c r="E202" s="42">
        <f t="shared" ref="E202:N217" si="48">E98/$J$176/2220*$F$174*60*24</f>
        <v>1.170955094154845</v>
      </c>
      <c r="F202" s="42">
        <f t="shared" si="48"/>
        <v>2.8876498092398371</v>
      </c>
      <c r="G202" s="42">
        <f t="shared" si="48"/>
        <v>2.4957789260895566</v>
      </c>
      <c r="H202" s="42">
        <f t="shared" si="48"/>
        <v>6.6024407656905435</v>
      </c>
      <c r="I202" s="42">
        <f t="shared" si="48"/>
        <v>8.9813205419882536</v>
      </c>
      <c r="J202" s="42">
        <f t="shared" si="48"/>
        <v>118.03464727853333</v>
      </c>
      <c r="K202" s="42">
        <f t="shared" si="48"/>
        <v>22.208974707878173</v>
      </c>
      <c r="L202" s="42">
        <f t="shared" si="48"/>
        <v>2.2062357733707993</v>
      </c>
      <c r="M202" s="42">
        <f t="shared" si="48"/>
        <v>2.3604905032264147</v>
      </c>
      <c r="N202" s="42">
        <f t="shared" si="48"/>
        <v>6.5638677779950676</v>
      </c>
      <c r="Q202" s="42">
        <f t="shared" ref="Q202:Z217" si="49">Q98/$J$176/2220*$F$174*60*24</f>
        <v>0.68704722629359216</v>
      </c>
      <c r="R202" s="42">
        <f t="shared" si="49"/>
        <v>2.3149918603583499</v>
      </c>
      <c r="S202" s="42">
        <f t="shared" si="49"/>
        <v>1.8975718940869517</v>
      </c>
      <c r="T202" s="42">
        <f t="shared" si="49"/>
        <v>2.7105389610531962</v>
      </c>
      <c r="U202" s="42">
        <f t="shared" si="49"/>
        <v>6.3126830807051508</v>
      </c>
      <c r="V202" s="42">
        <f t="shared" si="49"/>
        <v>50.22290680759491</v>
      </c>
      <c r="W202" s="42">
        <f t="shared" si="49"/>
        <v>21.159096080667954</v>
      </c>
      <c r="X202" s="42">
        <f t="shared" si="49"/>
        <v>1.9894203745802179</v>
      </c>
      <c r="Y202" s="42">
        <f t="shared" si="49"/>
        <v>2.24011447244574</v>
      </c>
      <c r="Z202" s="42">
        <f t="shared" si="49"/>
        <v>3.9974129001770113</v>
      </c>
      <c r="AC202" s="42">
        <f t="shared" ref="AC202:AL217" si="50">AC98/$J$176/2220*$F$174*60*24</f>
        <v>1.6548629620161017</v>
      </c>
      <c r="AD202" s="42">
        <f t="shared" si="50"/>
        <v>3.5369438390770287</v>
      </c>
      <c r="AE202" s="42">
        <f t="shared" si="50"/>
        <v>3.11174286178034</v>
      </c>
      <c r="AF202" s="42">
        <f t="shared" si="50"/>
        <v>10.843631725731093</v>
      </c>
      <c r="AG202" s="42">
        <f t="shared" si="50"/>
        <v>11.226285862866556</v>
      </c>
      <c r="AH202" s="42">
        <f t="shared" si="50"/>
        <v>177.94319603899356</v>
      </c>
      <c r="AI202" s="42">
        <f t="shared" si="50"/>
        <v>22.212762556718396</v>
      </c>
      <c r="AJ202" s="42">
        <f t="shared" si="50"/>
        <v>2.4230511721613812</v>
      </c>
      <c r="AK202" s="42">
        <f t="shared" si="50"/>
        <v>2.4908770476248678</v>
      </c>
      <c r="AL202" s="42">
        <f t="shared" si="50"/>
        <v>10.1286993058413</v>
      </c>
    </row>
    <row r="203" spans="4:38">
      <c r="D203" s="42">
        <f t="shared" si="47"/>
        <v>2.5</v>
      </c>
      <c r="E203" s="42">
        <f t="shared" si="48"/>
        <v>1.0416316928693794</v>
      </c>
      <c r="F203" s="42">
        <f t="shared" si="48"/>
        <v>2.8673442890098375</v>
      </c>
      <c r="G203" s="42">
        <f t="shared" si="48"/>
        <v>2.3687632390656832</v>
      </c>
      <c r="H203" s="42">
        <f t="shared" si="48"/>
        <v>6.1569800099563583</v>
      </c>
      <c r="I203" s="42">
        <f t="shared" si="48"/>
        <v>8.5601325745512753</v>
      </c>
      <c r="J203" s="42">
        <f t="shared" si="48"/>
        <v>121.60415904391351</v>
      </c>
      <c r="K203" s="42">
        <f t="shared" si="48"/>
        <v>21.943740851884975</v>
      </c>
      <c r="L203" s="42">
        <f t="shared" si="48"/>
        <v>2.1371564762568593</v>
      </c>
      <c r="M203" s="42">
        <f t="shared" si="48"/>
        <v>2.3115543744101901</v>
      </c>
      <c r="N203" s="42">
        <f t="shared" si="48"/>
        <v>6.6262242135168368</v>
      </c>
      <c r="Q203" s="42">
        <f t="shared" si="49"/>
        <v>0.61805696853313707</v>
      </c>
      <c r="R203" s="42">
        <f t="shared" si="49"/>
        <v>2.3074985546649027</v>
      </c>
      <c r="S203" s="42">
        <f t="shared" si="49"/>
        <v>1.7570191732007674</v>
      </c>
      <c r="T203" s="42">
        <f t="shared" si="49"/>
        <v>2.5040216496762384</v>
      </c>
      <c r="U203" s="42">
        <f t="shared" si="49"/>
        <v>6.0380936228848539</v>
      </c>
      <c r="V203" s="42">
        <f t="shared" si="49"/>
        <v>51.312299316567547</v>
      </c>
      <c r="W203" s="42">
        <f t="shared" si="49"/>
        <v>20.850864542930811</v>
      </c>
      <c r="X203" s="42">
        <f t="shared" si="49"/>
        <v>1.9233121670842781</v>
      </c>
      <c r="Y203" s="42">
        <f t="shared" si="49"/>
        <v>2.201975851087588</v>
      </c>
      <c r="Z203" s="42">
        <f t="shared" si="49"/>
        <v>3.7929453622512379</v>
      </c>
      <c r="AC203" s="42">
        <f t="shared" si="50"/>
        <v>1.4652064172056181</v>
      </c>
      <c r="AD203" s="42">
        <f t="shared" si="50"/>
        <v>3.5073002733138061</v>
      </c>
      <c r="AE203" s="42">
        <f t="shared" si="50"/>
        <v>3.0043725834875072</v>
      </c>
      <c r="AF203" s="42">
        <f t="shared" si="50"/>
        <v>10.175061967351279</v>
      </c>
      <c r="AG203" s="42">
        <f t="shared" si="50"/>
        <v>10.640000825357781</v>
      </c>
      <c r="AH203" s="42">
        <f t="shared" si="50"/>
        <v>183.3180882077105</v>
      </c>
      <c r="AI203" s="42">
        <f t="shared" si="50"/>
        <v>21.943103600516348</v>
      </c>
      <c r="AJ203" s="42">
        <f t="shared" si="50"/>
        <v>2.3510007854294401</v>
      </c>
      <c r="AK203" s="42">
        <f t="shared" si="50"/>
        <v>2.4345870280350912</v>
      </c>
      <c r="AL203" s="42">
        <f t="shared" si="50"/>
        <v>10.433563696845528</v>
      </c>
    </row>
    <row r="204" spans="4:38">
      <c r="D204" s="42">
        <f t="shared" si="47"/>
        <v>2.75</v>
      </c>
      <c r="E204" s="42">
        <f t="shared" si="48"/>
        <v>0.92154392173398936</v>
      </c>
      <c r="F204" s="42">
        <f t="shared" si="48"/>
        <v>2.8500656786277911</v>
      </c>
      <c r="G204" s="42">
        <f t="shared" si="48"/>
        <v>2.2505072545951768</v>
      </c>
      <c r="H204" s="42">
        <f t="shared" si="48"/>
        <v>5.6919027282355561</v>
      </c>
      <c r="I204" s="42">
        <f t="shared" si="48"/>
        <v>8.0956998064580823</v>
      </c>
      <c r="J204" s="42">
        <f t="shared" si="48"/>
        <v>124.92749758409504</v>
      </c>
      <c r="K204" s="42">
        <f t="shared" si="48"/>
        <v>21.651872633783647</v>
      </c>
      <c r="L204" s="42">
        <f t="shared" si="48"/>
        <v>2.0610222095035855</v>
      </c>
      <c r="M204" s="42">
        <f t="shared" si="48"/>
        <v>2.2577041573446435</v>
      </c>
      <c r="N204" s="42">
        <f t="shared" si="48"/>
        <v>6.6842802052095447</v>
      </c>
      <c r="Q204" s="42">
        <f t="shared" si="49"/>
        <v>0.55414387147951394</v>
      </c>
      <c r="R204" s="42">
        <f t="shared" si="49"/>
        <v>2.298642829754467</v>
      </c>
      <c r="S204" s="42">
        <f t="shared" si="49"/>
        <v>1.6261597434101838</v>
      </c>
      <c r="T204" s="42">
        <f t="shared" si="49"/>
        <v>2.3117469114976954</v>
      </c>
      <c r="U204" s="42">
        <f t="shared" si="49"/>
        <v>5.7525766481930454</v>
      </c>
      <c r="V204" s="42">
        <f t="shared" si="49"/>
        <v>52.536386731318942</v>
      </c>
      <c r="W204" s="42">
        <f t="shared" si="49"/>
        <v>20.511680884249344</v>
      </c>
      <c r="X204" s="42">
        <f t="shared" si="49"/>
        <v>1.8505623526057873</v>
      </c>
      <c r="Y204" s="42">
        <f t="shared" si="49"/>
        <v>2.1597683863111361</v>
      </c>
      <c r="Z204" s="42">
        <f t="shared" si="49"/>
        <v>3.5810232786719229</v>
      </c>
      <c r="AC204" s="42">
        <f t="shared" si="50"/>
        <v>1.2889439719884694</v>
      </c>
      <c r="AD204" s="42">
        <f t="shared" si="50"/>
        <v>3.4820756241860957</v>
      </c>
      <c r="AE204" s="42">
        <f t="shared" si="50"/>
        <v>2.9050178261784927</v>
      </c>
      <c r="AF204" s="42">
        <f t="shared" si="50"/>
        <v>9.4393554968328885</v>
      </c>
      <c r="AG204" s="42">
        <f t="shared" si="50"/>
        <v>9.9948419765510543</v>
      </c>
      <c r="AH204" s="42">
        <f t="shared" si="50"/>
        <v>188.32229815789495</v>
      </c>
      <c r="AI204" s="42">
        <f t="shared" si="50"/>
        <v>21.692041813707561</v>
      </c>
      <c r="AJ204" s="42">
        <f t="shared" si="50"/>
        <v>2.2714820664013842</v>
      </c>
      <c r="AK204" s="42">
        <f t="shared" si="50"/>
        <v>2.3726444541768874</v>
      </c>
      <c r="AL204" s="42">
        <f t="shared" si="50"/>
        <v>10.717402957435635</v>
      </c>
    </row>
    <row r="205" spans="4:38">
      <c r="D205" s="42">
        <f t="shared" si="47"/>
        <v>3</v>
      </c>
      <c r="E205" s="42">
        <f t="shared" si="48"/>
        <v>0.81054440419604523</v>
      </c>
      <c r="F205" s="42">
        <f t="shared" si="48"/>
        <v>2.8350572506317047</v>
      </c>
      <c r="G205" s="42">
        <f t="shared" si="48"/>
        <v>2.141010972678044</v>
      </c>
      <c r="H205" s="42">
        <f t="shared" si="48"/>
        <v>5.2146695717976792</v>
      </c>
      <c r="I205" s="42">
        <f t="shared" si="48"/>
        <v>7.5983030730634251</v>
      </c>
      <c r="J205" s="42">
        <f t="shared" si="48"/>
        <v>128.00466289907791</v>
      </c>
      <c r="K205" s="42">
        <f t="shared" si="48"/>
        <v>21.340028644101292</v>
      </c>
      <c r="L205" s="42">
        <f t="shared" si="48"/>
        <v>1.9795307467986931</v>
      </c>
      <c r="M205" s="42">
        <f t="shared" si="48"/>
        <v>2.2001683740920952</v>
      </c>
      <c r="N205" s="42">
        <f t="shared" si="48"/>
        <v>6.7380357530731514</v>
      </c>
      <c r="Q205" s="42">
        <f t="shared" si="49"/>
        <v>0.49515942478549479</v>
      </c>
      <c r="R205" s="42">
        <f t="shared" si="49"/>
        <v>2.2884246856270383</v>
      </c>
      <c r="S205" s="42">
        <f t="shared" si="49"/>
        <v>1.5049936047152004</v>
      </c>
      <c r="T205" s="42">
        <f t="shared" si="49"/>
        <v>2.1337147465175628</v>
      </c>
      <c r="U205" s="42">
        <f t="shared" si="49"/>
        <v>5.4596652247723974</v>
      </c>
      <c r="V205" s="42">
        <f t="shared" si="49"/>
        <v>53.875623040978603</v>
      </c>
      <c r="W205" s="42">
        <f t="shared" si="49"/>
        <v>20.149283134859665</v>
      </c>
      <c r="X205" s="42">
        <f t="shared" si="49"/>
        <v>1.7728295873554969</v>
      </c>
      <c r="Y205" s="42">
        <f t="shared" si="49"/>
        <v>2.1143758154560515</v>
      </c>
      <c r="Z205" s="42">
        <f t="shared" si="49"/>
        <v>3.3648414547191532</v>
      </c>
      <c r="AC205" s="42">
        <f t="shared" si="50"/>
        <v>1.1259293836065916</v>
      </c>
      <c r="AD205" s="42">
        <f t="shared" si="50"/>
        <v>3.4601651625350147</v>
      </c>
      <c r="AE205" s="42">
        <f t="shared" si="50"/>
        <v>2.8133944793942813</v>
      </c>
      <c r="AF205" s="42">
        <f t="shared" si="50"/>
        <v>8.6532964922106288</v>
      </c>
      <c r="AG205" s="42">
        <f t="shared" si="50"/>
        <v>9.3055277692708724</v>
      </c>
      <c r="AH205" s="42">
        <f t="shared" si="50"/>
        <v>192.95582588954775</v>
      </c>
      <c r="AI205" s="42">
        <f t="shared" si="50"/>
        <v>21.459577196291988</v>
      </c>
      <c r="AJ205" s="42">
        <f t="shared" si="50"/>
        <v>2.1862319062418933</v>
      </c>
      <c r="AK205" s="42">
        <f t="shared" si="50"/>
        <v>2.306462464617359</v>
      </c>
      <c r="AL205" s="42">
        <f t="shared" si="50"/>
        <v>10.980217087611702</v>
      </c>
    </row>
    <row r="206" spans="4:38">
      <c r="D206" s="42">
        <f t="shared" si="47"/>
        <v>3.25</v>
      </c>
      <c r="E206" s="42">
        <f t="shared" si="48"/>
        <v>0.70848576370289229</v>
      </c>
      <c r="F206" s="42">
        <f t="shared" si="48"/>
        <v>2.8215622775595945</v>
      </c>
      <c r="G206" s="42">
        <f t="shared" si="48"/>
        <v>2.0402743933142813</v>
      </c>
      <c r="H206" s="42">
        <f t="shared" si="48"/>
        <v>4.7327411919123143</v>
      </c>
      <c r="I206" s="42">
        <f t="shared" si="48"/>
        <v>7.0782232097220952</v>
      </c>
      <c r="J206" s="42">
        <f t="shared" si="48"/>
        <v>130.8356549888625</v>
      </c>
      <c r="K206" s="42">
        <f t="shared" si="48"/>
        <v>21.014867473364824</v>
      </c>
      <c r="L206" s="42">
        <f t="shared" si="48"/>
        <v>1.894379861829903</v>
      </c>
      <c r="M206" s="42">
        <f t="shared" si="48"/>
        <v>2.1401755467148886</v>
      </c>
      <c r="N206" s="42">
        <f t="shared" si="48"/>
        <v>6.7874908571076586</v>
      </c>
      <c r="Q206" s="42">
        <f t="shared" si="49"/>
        <v>0.44095511810384769</v>
      </c>
      <c r="R206" s="42">
        <f t="shared" si="49"/>
        <v>2.276844122282621</v>
      </c>
      <c r="S206" s="42">
        <f t="shared" si="49"/>
        <v>1.393520757115813</v>
      </c>
      <c r="T206" s="42">
        <f t="shared" si="49"/>
        <v>1.9699251547358398</v>
      </c>
      <c r="U206" s="42">
        <f t="shared" si="49"/>
        <v>5.1628924207657034</v>
      </c>
      <c r="V206" s="42">
        <f t="shared" si="49"/>
        <v>55.310462234675711</v>
      </c>
      <c r="W206" s="42">
        <f t="shared" si="49"/>
        <v>19.771409324997801</v>
      </c>
      <c r="X206" s="42">
        <f t="shared" si="49"/>
        <v>1.6917725275441773</v>
      </c>
      <c r="Y206" s="42">
        <f t="shared" si="49"/>
        <v>2.0666818758620087</v>
      </c>
      <c r="Z206" s="42">
        <f t="shared" si="49"/>
        <v>3.147594695673015</v>
      </c>
      <c r="AC206" s="42">
        <f t="shared" si="50"/>
        <v>0.97601640930193267</v>
      </c>
      <c r="AD206" s="42">
        <f t="shared" si="50"/>
        <v>3.4404641592016914</v>
      </c>
      <c r="AE206" s="42">
        <f t="shared" si="50"/>
        <v>2.7292184326758675</v>
      </c>
      <c r="AF206" s="42">
        <f t="shared" si="50"/>
        <v>7.8336691315190361</v>
      </c>
      <c r="AG206" s="42">
        <f t="shared" si="50"/>
        <v>8.5867766563417156</v>
      </c>
      <c r="AH206" s="42">
        <f t="shared" si="50"/>
        <v>197.21867140266767</v>
      </c>
      <c r="AI206" s="42">
        <f t="shared" si="50"/>
        <v>21.245709748269686</v>
      </c>
      <c r="AJ206" s="42">
        <f t="shared" si="50"/>
        <v>2.0969871961156326</v>
      </c>
      <c r="AK206" s="42">
        <f t="shared" si="50"/>
        <v>2.2374541979236149</v>
      </c>
      <c r="AL206" s="42">
        <f t="shared" si="50"/>
        <v>11.222006087373648</v>
      </c>
    </row>
    <row r="207" spans="4:38">
      <c r="D207" s="42">
        <f t="shared" si="47"/>
        <v>3.5</v>
      </c>
      <c r="E207" s="42">
        <f t="shared" si="48"/>
        <v>0.61522062370188868</v>
      </c>
      <c r="F207" s="42">
        <f t="shared" si="48"/>
        <v>2.8088240319494693</v>
      </c>
      <c r="G207" s="42">
        <f t="shared" si="48"/>
        <v>1.9482975165038885</v>
      </c>
      <c r="H207" s="42">
        <f t="shared" si="48"/>
        <v>4.253578239849042</v>
      </c>
      <c r="I207" s="42">
        <f t="shared" si="48"/>
        <v>6.5457410517889656</v>
      </c>
      <c r="J207" s="42">
        <f t="shared" si="48"/>
        <v>133.42047385344802</v>
      </c>
      <c r="K207" s="42">
        <f t="shared" si="48"/>
        <v>20.68304771210137</v>
      </c>
      <c r="L207" s="42">
        <f t="shared" si="48"/>
        <v>1.8072673282849288</v>
      </c>
      <c r="M207" s="42">
        <f t="shared" si="48"/>
        <v>2.0789541972753467</v>
      </c>
      <c r="N207" s="42">
        <f t="shared" si="48"/>
        <v>6.8326455173131038</v>
      </c>
      <c r="Q207" s="42">
        <f t="shared" si="49"/>
        <v>0.39138244108735343</v>
      </c>
      <c r="R207" s="42">
        <f t="shared" si="49"/>
        <v>2.2639011397212108</v>
      </c>
      <c r="S207" s="42">
        <f t="shared" si="49"/>
        <v>1.2917412006120224</v>
      </c>
      <c r="T207" s="42">
        <f t="shared" si="49"/>
        <v>1.8203781361525273</v>
      </c>
      <c r="U207" s="42">
        <f t="shared" si="49"/>
        <v>4.8657913043157119</v>
      </c>
      <c r="V207" s="42">
        <f t="shared" si="49"/>
        <v>56.821358301540613</v>
      </c>
      <c r="W207" s="42">
        <f t="shared" si="49"/>
        <v>19.385797484899907</v>
      </c>
      <c r="X207" s="42">
        <f t="shared" si="49"/>
        <v>1.6090498293825801</v>
      </c>
      <c r="Y207" s="42">
        <f t="shared" si="49"/>
        <v>2.0175703048686793</v>
      </c>
      <c r="Z207" s="42">
        <f t="shared" si="49"/>
        <v>2.9324778068136088</v>
      </c>
      <c r="AC207" s="42">
        <f t="shared" si="50"/>
        <v>0.83905880631642416</v>
      </c>
      <c r="AD207" s="42">
        <f t="shared" si="50"/>
        <v>3.4218678850272477</v>
      </c>
      <c r="AE207" s="42">
        <f t="shared" si="50"/>
        <v>2.6522055755642349</v>
      </c>
      <c r="AF207" s="42">
        <f t="shared" si="50"/>
        <v>6.9972575927928622</v>
      </c>
      <c r="AG207" s="42">
        <f t="shared" si="50"/>
        <v>7.8533070905880482</v>
      </c>
      <c r="AH207" s="42">
        <f t="shared" si="50"/>
        <v>201.11083469725588</v>
      </c>
      <c r="AI207" s="42">
        <f t="shared" si="50"/>
        <v>21.050439469640597</v>
      </c>
      <c r="AJ207" s="42">
        <f t="shared" si="50"/>
        <v>2.0054848271872774</v>
      </c>
      <c r="AK207" s="42">
        <f t="shared" si="50"/>
        <v>2.1670327926627633</v>
      </c>
      <c r="AL207" s="42">
        <f t="shared" si="50"/>
        <v>11.442769956721516</v>
      </c>
    </row>
    <row r="208" spans="4:38">
      <c r="D208" s="42">
        <f t="shared" si="47"/>
        <v>3.75</v>
      </c>
      <c r="E208" s="42">
        <f t="shared" si="48"/>
        <v>0.53060160764039654</v>
      </c>
      <c r="F208" s="42">
        <f t="shared" si="48"/>
        <v>2.7960857863393476</v>
      </c>
      <c r="G208" s="42">
        <f t="shared" si="48"/>
        <v>1.8650803422468658</v>
      </c>
      <c r="H208" s="42">
        <f t="shared" si="48"/>
        <v>3.7846413668774748</v>
      </c>
      <c r="I208" s="42">
        <f t="shared" si="48"/>
        <v>6.0111374346187905</v>
      </c>
      <c r="J208" s="42">
        <f t="shared" si="48"/>
        <v>135.75911949283491</v>
      </c>
      <c r="K208" s="42">
        <f t="shared" si="48"/>
        <v>20.351227950837909</v>
      </c>
      <c r="L208" s="42">
        <f t="shared" si="48"/>
        <v>1.7198909198514878</v>
      </c>
      <c r="M208" s="42">
        <f t="shared" si="48"/>
        <v>2.0177328478358043</v>
      </c>
      <c r="N208" s="42">
        <f t="shared" si="48"/>
        <v>6.8734997336894459</v>
      </c>
      <c r="Q208" s="42">
        <f t="shared" si="49"/>
        <v>0.34629288338877801</v>
      </c>
      <c r="R208" s="42">
        <f t="shared" si="49"/>
        <v>2.249595737942812</v>
      </c>
      <c r="S208" s="42">
        <f t="shared" si="49"/>
        <v>1.1996549352038357</v>
      </c>
      <c r="T208" s="42">
        <f t="shared" si="49"/>
        <v>1.6850736907676285</v>
      </c>
      <c r="U208" s="42">
        <f t="shared" si="49"/>
        <v>4.5718949435651792</v>
      </c>
      <c r="V208" s="42">
        <f t="shared" si="49"/>
        <v>58.388765230702433</v>
      </c>
      <c r="W208" s="42">
        <f t="shared" si="49"/>
        <v>19.00018564480197</v>
      </c>
      <c r="X208" s="42">
        <f t="shared" si="49"/>
        <v>1.5263201490814704</v>
      </c>
      <c r="Y208" s="42">
        <f t="shared" si="49"/>
        <v>1.9679248398157354</v>
      </c>
      <c r="Z208" s="42">
        <f t="shared" si="49"/>
        <v>2.722685593421017</v>
      </c>
      <c r="AC208" s="42">
        <f t="shared" si="50"/>
        <v>0.71491033189201425</v>
      </c>
      <c r="AD208" s="42">
        <f t="shared" si="50"/>
        <v>3.4032716108527992</v>
      </c>
      <c r="AE208" s="42">
        <f t="shared" si="50"/>
        <v>2.5820717976003751</v>
      </c>
      <c r="AF208" s="42">
        <f t="shared" si="50"/>
        <v>6.1608460540666456</v>
      </c>
      <c r="AG208" s="42">
        <f t="shared" si="50"/>
        <v>7.119837524834379</v>
      </c>
      <c r="AH208" s="42">
        <f t="shared" si="50"/>
        <v>204.63231577331163</v>
      </c>
      <c r="AI208" s="42">
        <f t="shared" si="50"/>
        <v>20.873766360404808</v>
      </c>
      <c r="AJ208" s="42">
        <f t="shared" si="50"/>
        <v>1.9134616906215021</v>
      </c>
      <c r="AK208" s="42">
        <f t="shared" si="50"/>
        <v>2.0966113874019112</v>
      </c>
      <c r="AL208" s="42">
        <f t="shared" si="50"/>
        <v>11.642508695655307</v>
      </c>
    </row>
    <row r="209" spans="4:38">
      <c r="D209" s="42">
        <f t="shared" si="47"/>
        <v>4</v>
      </c>
      <c r="E209" s="42">
        <f t="shared" si="48"/>
        <v>0.45448133896576937</v>
      </c>
      <c r="F209" s="42">
        <f t="shared" si="48"/>
        <v>2.7825908132672383</v>
      </c>
      <c r="G209" s="42">
        <f t="shared" si="48"/>
        <v>1.7906228705432174</v>
      </c>
      <c r="H209" s="42">
        <f t="shared" si="48"/>
        <v>3.3333912242671557</v>
      </c>
      <c r="I209" s="42">
        <f t="shared" si="48"/>
        <v>5.4846931935664429</v>
      </c>
      <c r="J209" s="42">
        <f t="shared" si="48"/>
        <v>137.85159190702359</v>
      </c>
      <c r="K209" s="42">
        <f t="shared" si="48"/>
        <v>20.02606678010148</v>
      </c>
      <c r="L209" s="42">
        <f t="shared" si="48"/>
        <v>1.6339484102172948</v>
      </c>
      <c r="M209" s="42">
        <f t="shared" si="48"/>
        <v>1.9577400204585977</v>
      </c>
      <c r="N209" s="42">
        <f t="shared" si="48"/>
        <v>6.9100535062366895</v>
      </c>
      <c r="Q209" s="42">
        <f t="shared" si="49"/>
        <v>0.30553793466089613</v>
      </c>
      <c r="R209" s="42">
        <f t="shared" si="49"/>
        <v>2.2339279169474251</v>
      </c>
      <c r="S209" s="42">
        <f t="shared" si="49"/>
        <v>1.1172619608912451</v>
      </c>
      <c r="T209" s="42">
        <f t="shared" si="49"/>
        <v>1.5640118185811365</v>
      </c>
      <c r="U209" s="42">
        <f t="shared" si="49"/>
        <v>4.2847364066568163</v>
      </c>
      <c r="V209" s="42">
        <f t="shared" si="49"/>
        <v>59.993137011290713</v>
      </c>
      <c r="W209" s="42">
        <f t="shared" si="49"/>
        <v>18.622311834940106</v>
      </c>
      <c r="X209" s="42">
        <f t="shared" si="49"/>
        <v>1.4452421428516091</v>
      </c>
      <c r="Y209" s="42">
        <f t="shared" si="49"/>
        <v>1.918629218042851</v>
      </c>
      <c r="Z209" s="42">
        <f t="shared" si="49"/>
        <v>2.5214128607753348</v>
      </c>
      <c r="AC209" s="42">
        <f t="shared" si="50"/>
        <v>0.60342474327064288</v>
      </c>
      <c r="AD209" s="42">
        <f t="shared" si="50"/>
        <v>3.3835706075194754</v>
      </c>
      <c r="AE209" s="42">
        <f t="shared" si="50"/>
        <v>2.5185329883252763</v>
      </c>
      <c r="AF209" s="42">
        <f t="shared" si="50"/>
        <v>5.3412186933750965</v>
      </c>
      <c r="AG209" s="42">
        <f t="shared" si="50"/>
        <v>6.4010864119052187</v>
      </c>
      <c r="AH209" s="42">
        <f t="shared" si="50"/>
        <v>207.78311463083529</v>
      </c>
      <c r="AI209" s="42">
        <f t="shared" si="50"/>
        <v>20.715690420562204</v>
      </c>
      <c r="AJ209" s="42">
        <f t="shared" si="50"/>
        <v>1.8226546775829795</v>
      </c>
      <c r="AK209" s="42">
        <f t="shared" si="50"/>
        <v>2.0276031207081715</v>
      </c>
      <c r="AL209" s="42">
        <f t="shared" si="50"/>
        <v>11.82122230417502</v>
      </c>
    </row>
    <row r="210" spans="4:38">
      <c r="D210" s="42">
        <f t="shared" si="47"/>
        <v>4.25</v>
      </c>
      <c r="E210" s="42">
        <f t="shared" si="48"/>
        <v>0.38671244112536429</v>
      </c>
      <c r="F210" s="42">
        <f t="shared" si="48"/>
        <v>2.7675823852711519</v>
      </c>
      <c r="G210" s="42">
        <f t="shared" si="48"/>
        <v>1.7249251013929356</v>
      </c>
      <c r="H210" s="42">
        <f t="shared" si="48"/>
        <v>2.9072884632876717</v>
      </c>
      <c r="I210" s="42">
        <f t="shared" si="48"/>
        <v>4.9766891639866717</v>
      </c>
      <c r="J210" s="42">
        <f t="shared" si="48"/>
        <v>139.69789109601348</v>
      </c>
      <c r="K210" s="42">
        <f t="shared" si="48"/>
        <v>19.714222790419086</v>
      </c>
      <c r="L210" s="42">
        <f t="shared" si="48"/>
        <v>1.5511375730700654</v>
      </c>
      <c r="M210" s="42">
        <f t="shared" si="48"/>
        <v>1.9002042372060532</v>
      </c>
      <c r="N210" s="42">
        <f t="shared" si="48"/>
        <v>6.9423068349548682</v>
      </c>
      <c r="Q210" s="42">
        <f t="shared" si="49"/>
        <v>0.268969084556481</v>
      </c>
      <c r="R210" s="42">
        <f t="shared" si="49"/>
        <v>2.2168976767350457</v>
      </c>
      <c r="S210" s="42">
        <f t="shared" si="49"/>
        <v>1.0445622776742554</v>
      </c>
      <c r="T210" s="42">
        <f t="shared" si="49"/>
        <v>1.4571925195930542</v>
      </c>
      <c r="U210" s="42">
        <f t="shared" si="49"/>
        <v>4.0078487617333893</v>
      </c>
      <c r="V210" s="42">
        <f t="shared" si="49"/>
        <v>61.6149276324346</v>
      </c>
      <c r="W210" s="42">
        <f t="shared" si="49"/>
        <v>18.25991408555042</v>
      </c>
      <c r="X210" s="42">
        <f t="shared" si="49"/>
        <v>1.3674744669037526</v>
      </c>
      <c r="Y210" s="42">
        <f t="shared" si="49"/>
        <v>1.8705671768896901</v>
      </c>
      <c r="Z210" s="42">
        <f t="shared" si="49"/>
        <v>2.3318544141566488</v>
      </c>
      <c r="AC210" s="42">
        <f t="shared" si="50"/>
        <v>0.50445579769424564</v>
      </c>
      <c r="AD210" s="42">
        <f t="shared" si="50"/>
        <v>3.3616601458683992</v>
      </c>
      <c r="AE210" s="42">
        <f t="shared" si="50"/>
        <v>2.4613050372799314</v>
      </c>
      <c r="AF210" s="42">
        <f t="shared" si="50"/>
        <v>4.5551596887527932</v>
      </c>
      <c r="AG210" s="42">
        <f t="shared" si="50"/>
        <v>5.7117722046250421</v>
      </c>
      <c r="AH210" s="42">
        <f t="shared" si="50"/>
        <v>210.56323126982693</v>
      </c>
      <c r="AI210" s="42">
        <f t="shared" si="50"/>
        <v>20.576211650112889</v>
      </c>
      <c r="AJ210" s="42">
        <f t="shared" si="50"/>
        <v>1.7348006792363779</v>
      </c>
      <c r="AK210" s="42">
        <f t="shared" si="50"/>
        <v>1.9614211311486391</v>
      </c>
      <c r="AL210" s="42">
        <f t="shared" si="50"/>
        <v>11.97891078228065</v>
      </c>
    </row>
    <row r="211" spans="4:38">
      <c r="D211" s="42">
        <f t="shared" si="47"/>
        <v>4.5</v>
      </c>
      <c r="E211" s="42">
        <f t="shared" si="48"/>
        <v>0.32714753756653758</v>
      </c>
      <c r="F211" s="42">
        <f t="shared" si="48"/>
        <v>2.750303774889101</v>
      </c>
      <c r="G211" s="42">
        <f t="shared" si="48"/>
        <v>1.6679870347960279</v>
      </c>
      <c r="H211" s="42">
        <f t="shared" si="48"/>
        <v>2.5137937352085973</v>
      </c>
      <c r="I211" s="42">
        <f t="shared" si="48"/>
        <v>4.4974061812343145</v>
      </c>
      <c r="J211" s="42">
        <f t="shared" si="48"/>
        <v>141.29801705980438</v>
      </c>
      <c r="K211" s="42">
        <f t="shared" si="48"/>
        <v>19.422354572317754</v>
      </c>
      <c r="L211" s="42">
        <f t="shared" si="48"/>
        <v>1.4731561820975183</v>
      </c>
      <c r="M211" s="42">
        <f t="shared" si="48"/>
        <v>1.8463540201405033</v>
      </c>
      <c r="N211" s="42">
        <f t="shared" si="48"/>
        <v>6.9702597198439467</v>
      </c>
      <c r="Q211" s="42">
        <f t="shared" si="49"/>
        <v>0.23643782272830455</v>
      </c>
      <c r="R211" s="42">
        <f t="shared" si="49"/>
        <v>2.1985050173056768</v>
      </c>
      <c r="S211" s="42">
        <f t="shared" si="49"/>
        <v>0.98155588555286155</v>
      </c>
      <c r="T211" s="42">
        <f t="shared" si="49"/>
        <v>1.3646157938033858</v>
      </c>
      <c r="U211" s="42">
        <f t="shared" si="49"/>
        <v>3.7447650769376608</v>
      </c>
      <c r="V211" s="42">
        <f t="shared" si="49"/>
        <v>63.234591083264462</v>
      </c>
      <c r="W211" s="42">
        <f t="shared" si="49"/>
        <v>17.920730426868957</v>
      </c>
      <c r="X211" s="42">
        <f t="shared" si="49"/>
        <v>1.2946757774486664</v>
      </c>
      <c r="Y211" s="42">
        <f t="shared" si="49"/>
        <v>1.8246224536959315</v>
      </c>
      <c r="Z211" s="42">
        <f t="shared" si="49"/>
        <v>2.15720505884505</v>
      </c>
      <c r="AC211" s="42">
        <f t="shared" si="50"/>
        <v>0.41785725240477051</v>
      </c>
      <c r="AD211" s="42">
        <f t="shared" si="50"/>
        <v>3.336435496740684</v>
      </c>
      <c r="AE211" s="42">
        <f t="shared" si="50"/>
        <v>2.410103834005326</v>
      </c>
      <c r="AF211" s="42">
        <f t="shared" si="50"/>
        <v>3.8194532182344356</v>
      </c>
      <c r="AG211" s="42">
        <f t="shared" si="50"/>
        <v>5.0666133558183111</v>
      </c>
      <c r="AH211" s="42">
        <f t="shared" si="50"/>
        <v>212.97266569028605</v>
      </c>
      <c r="AI211" s="42">
        <f t="shared" si="50"/>
        <v>20.455330049056762</v>
      </c>
      <c r="AJ211" s="42">
        <f t="shared" si="50"/>
        <v>1.65163658674637</v>
      </c>
      <c r="AK211" s="42">
        <f t="shared" si="50"/>
        <v>1.8994785572904349</v>
      </c>
      <c r="AL211" s="42">
        <f t="shared" si="50"/>
        <v>12.115574129972202</v>
      </c>
    </row>
    <row r="212" spans="4:38">
      <c r="D212" s="42">
        <f t="shared" si="47"/>
        <v>4.75</v>
      </c>
      <c r="E212" s="42">
        <f t="shared" si="48"/>
        <v>0.27563925173664638</v>
      </c>
      <c r="F212" s="42">
        <f t="shared" si="48"/>
        <v>2.7299982546591055</v>
      </c>
      <c r="G212" s="42">
        <f t="shared" si="48"/>
        <v>1.6198086707524901</v>
      </c>
      <c r="H212" s="42">
        <f t="shared" si="48"/>
        <v>2.1603676912995109</v>
      </c>
      <c r="I212" s="42">
        <f t="shared" si="48"/>
        <v>4.057125080664199</v>
      </c>
      <c r="J212" s="42">
        <f t="shared" si="48"/>
        <v>142.65196979839703</v>
      </c>
      <c r="K212" s="42">
        <f t="shared" si="48"/>
        <v>19.15712071632456</v>
      </c>
      <c r="L212" s="42">
        <f t="shared" si="48"/>
        <v>1.401702010987371</v>
      </c>
      <c r="M212" s="42">
        <f t="shared" si="48"/>
        <v>1.797417891324282</v>
      </c>
      <c r="N212" s="42">
        <f t="shared" si="48"/>
        <v>6.9939121609039256</v>
      </c>
      <c r="Q212" s="42">
        <f t="shared" si="49"/>
        <v>0.20779563882914015</v>
      </c>
      <c r="R212" s="42">
        <f t="shared" si="49"/>
        <v>2.1787499386593154</v>
      </c>
      <c r="S212" s="42">
        <f t="shared" si="49"/>
        <v>0.92824278452706799</v>
      </c>
      <c r="T212" s="42">
        <f t="shared" si="49"/>
        <v>1.2862816412121285</v>
      </c>
      <c r="U212" s="42">
        <f t="shared" si="49"/>
        <v>3.4990184204123751</v>
      </c>
      <c r="V212" s="42">
        <f t="shared" si="49"/>
        <v>64.832581352909415</v>
      </c>
      <c r="W212" s="42">
        <f t="shared" si="49"/>
        <v>17.612498889131857</v>
      </c>
      <c r="X212" s="42">
        <f t="shared" si="49"/>
        <v>1.2285047306971066</v>
      </c>
      <c r="Y212" s="42">
        <f t="shared" si="49"/>
        <v>1.7816787858012466</v>
      </c>
      <c r="Z212" s="42">
        <f t="shared" si="49"/>
        <v>2.0006596001206303</v>
      </c>
      <c r="AC212" s="42">
        <f t="shared" si="50"/>
        <v>0.34348286464415234</v>
      </c>
      <c r="AD212" s="42">
        <f t="shared" si="50"/>
        <v>3.3067919309774614</v>
      </c>
      <c r="AE212" s="42">
        <f t="shared" si="50"/>
        <v>2.3646452680424463</v>
      </c>
      <c r="AF212" s="42">
        <f t="shared" si="50"/>
        <v>3.1508834598546285</v>
      </c>
      <c r="AG212" s="42">
        <f t="shared" si="50"/>
        <v>4.4803283183095379</v>
      </c>
      <c r="AH212" s="42">
        <f t="shared" si="50"/>
        <v>215.01141789221307</v>
      </c>
      <c r="AI212" s="42">
        <f t="shared" si="50"/>
        <v>20.353045617393931</v>
      </c>
      <c r="AJ212" s="42">
        <f t="shared" si="50"/>
        <v>1.5748992912776316</v>
      </c>
      <c r="AK212" s="42">
        <f t="shared" si="50"/>
        <v>1.8431885377006592</v>
      </c>
      <c r="AL212" s="42">
        <f t="shared" si="50"/>
        <v>12.231212347249677</v>
      </c>
    </row>
    <row r="213" spans="4:38">
      <c r="D213" s="42">
        <f t="shared" si="47"/>
        <v>5</v>
      </c>
      <c r="E213" s="42">
        <f t="shared" si="48"/>
        <v>0.23204020708304773</v>
      </c>
      <c r="F213" s="42">
        <f t="shared" si="48"/>
        <v>2.7059090971191688</v>
      </c>
      <c r="G213" s="42">
        <f t="shared" si="48"/>
        <v>1.5803900092623224</v>
      </c>
      <c r="H213" s="42">
        <f t="shared" si="48"/>
        <v>1.8544709828299952</v>
      </c>
      <c r="I213" s="42">
        <f t="shared" si="48"/>
        <v>3.6661266976310998</v>
      </c>
      <c r="J213" s="42">
        <f t="shared" si="48"/>
        <v>143.75974931179101</v>
      </c>
      <c r="K213" s="42">
        <f t="shared" si="48"/>
        <v>18.925179812966459</v>
      </c>
      <c r="L213" s="42">
        <f t="shared" si="48"/>
        <v>1.338472833427337</v>
      </c>
      <c r="M213" s="42">
        <f t="shared" si="48"/>
        <v>1.7546243728197175</v>
      </c>
      <c r="N213" s="42">
        <f t="shared" si="48"/>
        <v>7.0132641581348416</v>
      </c>
      <c r="Q213" s="42">
        <f t="shared" si="49"/>
        <v>0.18289402251175985</v>
      </c>
      <c r="R213" s="42">
        <f t="shared" si="49"/>
        <v>2.1576324407959655</v>
      </c>
      <c r="S213" s="42">
        <f t="shared" si="49"/>
        <v>0.88462297459687056</v>
      </c>
      <c r="T213" s="42">
        <f t="shared" si="49"/>
        <v>1.2221900618192805</v>
      </c>
      <c r="U213" s="42">
        <f t="shared" si="49"/>
        <v>3.2741418603002757</v>
      </c>
      <c r="V213" s="42">
        <f t="shared" si="49"/>
        <v>66.389352430499017</v>
      </c>
      <c r="W213" s="42">
        <f t="shared" si="49"/>
        <v>17.342957502575075</v>
      </c>
      <c r="X213" s="42">
        <f t="shared" si="49"/>
        <v>1.170619982859834</v>
      </c>
      <c r="Y213" s="42">
        <f t="shared" si="49"/>
        <v>1.7426199105453106</v>
      </c>
      <c r="Z213" s="42">
        <f t="shared" si="49"/>
        <v>1.8654128432634796</v>
      </c>
      <c r="AC213" s="42">
        <f t="shared" si="50"/>
        <v>0.28118639165433446</v>
      </c>
      <c r="AD213" s="42">
        <f t="shared" si="50"/>
        <v>3.2716247194198464</v>
      </c>
      <c r="AE213" s="42">
        <f t="shared" si="50"/>
        <v>2.324645228932293</v>
      </c>
      <c r="AF213" s="42">
        <f t="shared" si="50"/>
        <v>2.5662345916480169</v>
      </c>
      <c r="AG213" s="42">
        <f t="shared" si="50"/>
        <v>3.967635544923211</v>
      </c>
      <c r="AH213" s="42">
        <f t="shared" si="50"/>
        <v>216.67948787560798</v>
      </c>
      <c r="AI213" s="42">
        <f t="shared" si="50"/>
        <v>20.269358355124325</v>
      </c>
      <c r="AJ213" s="42">
        <f t="shared" si="50"/>
        <v>1.5063256839948354</v>
      </c>
      <c r="AK213" s="42">
        <f t="shared" si="50"/>
        <v>1.7939642109464189</v>
      </c>
      <c r="AL213" s="42">
        <f t="shared" si="50"/>
        <v>12.325825434113032</v>
      </c>
    </row>
    <row r="214" spans="4:38">
      <c r="D214" s="42">
        <f t="shared" si="47"/>
        <v>5.25</v>
      </c>
      <c r="E214" s="42">
        <f t="shared" si="48"/>
        <v>0.19620302705309778</v>
      </c>
      <c r="F214" s="42">
        <f t="shared" si="48"/>
        <v>2.6772795748073079</v>
      </c>
      <c r="G214" s="42">
        <f t="shared" si="48"/>
        <v>1.5497310503255246</v>
      </c>
      <c r="H214" s="42">
        <f t="shared" si="48"/>
        <v>1.6035642610696288</v>
      </c>
      <c r="I214" s="42">
        <f t="shared" si="48"/>
        <v>3.3346918674898665</v>
      </c>
      <c r="J214" s="42">
        <f t="shared" si="48"/>
        <v>144.62135559998592</v>
      </c>
      <c r="K214" s="42">
        <f t="shared" si="48"/>
        <v>18.733190452770572</v>
      </c>
      <c r="L214" s="42">
        <f t="shared" si="48"/>
        <v>1.2851664231051334</v>
      </c>
      <c r="M214" s="42">
        <f t="shared" si="48"/>
        <v>1.7192019866891481</v>
      </c>
      <c r="N214" s="42">
        <f t="shared" si="48"/>
        <v>7.0283157115366164</v>
      </c>
      <c r="Q214" s="42">
        <f t="shared" si="49"/>
        <v>0.16158446342893687</v>
      </c>
      <c r="R214" s="42">
        <f t="shared" si="49"/>
        <v>2.1351525237156235</v>
      </c>
      <c r="S214" s="42">
        <f t="shared" si="49"/>
        <v>0.85069645576227781</v>
      </c>
      <c r="T214" s="42">
        <f t="shared" si="49"/>
        <v>1.172341055624843</v>
      </c>
      <c r="U214" s="42">
        <f t="shared" si="49"/>
        <v>3.073668464744113</v>
      </c>
      <c r="V214" s="42">
        <f t="shared" si="49"/>
        <v>67.885358305162413</v>
      </c>
      <c r="W214" s="42">
        <f t="shared" si="49"/>
        <v>17.119844297434806</v>
      </c>
      <c r="X214" s="42">
        <f t="shared" si="49"/>
        <v>1.1226801901476138</v>
      </c>
      <c r="Y214" s="42">
        <f t="shared" si="49"/>
        <v>1.708329565267787</v>
      </c>
      <c r="Z214" s="42">
        <f t="shared" si="49"/>
        <v>1.7546595935536855</v>
      </c>
      <c r="AC214" s="42">
        <f t="shared" si="50"/>
        <v>0.23082159067725794</v>
      </c>
      <c r="AD214" s="42">
        <f t="shared" si="50"/>
        <v>3.2298291329089643</v>
      </c>
      <c r="AE214" s="42">
        <f t="shared" si="50"/>
        <v>2.2898196062158402</v>
      </c>
      <c r="AF214" s="42">
        <f t="shared" si="50"/>
        <v>2.082290791649247</v>
      </c>
      <c r="AG214" s="42">
        <f t="shared" si="50"/>
        <v>3.5432534884838076</v>
      </c>
      <c r="AH214" s="42">
        <f t="shared" si="50"/>
        <v>217.97687564047089</v>
      </c>
      <c r="AI214" s="42">
        <f t="shared" si="50"/>
        <v>20.204268262247979</v>
      </c>
      <c r="AJ214" s="42">
        <f t="shared" si="50"/>
        <v>1.4476526560626535</v>
      </c>
      <c r="AK214" s="42">
        <f t="shared" si="50"/>
        <v>1.7532187155948227</v>
      </c>
      <c r="AL214" s="42">
        <f t="shared" si="50"/>
        <v>12.39941339056235</v>
      </c>
    </row>
    <row r="215" spans="4:38">
      <c r="D215" s="42">
        <f t="shared" si="47"/>
        <v>5.5</v>
      </c>
      <c r="E215" s="42">
        <f t="shared" si="48"/>
        <v>0.16798033509415294</v>
      </c>
      <c r="F215" s="42">
        <f t="shared" si="48"/>
        <v>2.6433529602615335</v>
      </c>
      <c r="G215" s="42">
        <f t="shared" si="48"/>
        <v>1.5278317939420978</v>
      </c>
      <c r="H215" s="42">
        <f t="shared" si="48"/>
        <v>1.4151081772879808</v>
      </c>
      <c r="I215" s="42">
        <f t="shared" si="48"/>
        <v>3.073101425595298</v>
      </c>
      <c r="J215" s="42">
        <f t="shared" si="48"/>
        <v>145.23678866298258</v>
      </c>
      <c r="K215" s="42">
        <f t="shared" si="48"/>
        <v>18.58781122626381</v>
      </c>
      <c r="L215" s="42">
        <f t="shared" si="48"/>
        <v>1.2434805537084743</v>
      </c>
      <c r="M215" s="42">
        <f t="shared" si="48"/>
        <v>1.6923792549949024</v>
      </c>
      <c r="N215" s="42">
        <f t="shared" si="48"/>
        <v>7.0390668211093699</v>
      </c>
      <c r="Q215" s="42">
        <f t="shared" si="49"/>
        <v>0.14371845123344362</v>
      </c>
      <c r="R215" s="42">
        <f t="shared" si="49"/>
        <v>2.1113101874182925</v>
      </c>
      <c r="S215" s="42">
        <f t="shared" si="49"/>
        <v>0.82646322802328109</v>
      </c>
      <c r="T215" s="42">
        <f t="shared" si="49"/>
        <v>1.1367346226288155</v>
      </c>
      <c r="U215" s="42">
        <f t="shared" si="49"/>
        <v>2.9011313018866351</v>
      </c>
      <c r="V215" s="42">
        <f t="shared" si="49"/>
        <v>69.301052966029943</v>
      </c>
      <c r="W215" s="42">
        <f t="shared" si="49"/>
        <v>16.950897303947116</v>
      </c>
      <c r="X215" s="42">
        <f t="shared" si="49"/>
        <v>1.086344008771198</v>
      </c>
      <c r="Y215" s="42">
        <f t="shared" si="49"/>
        <v>1.6796914873083502</v>
      </c>
      <c r="Z215" s="42">
        <f t="shared" si="49"/>
        <v>1.6715946562713389</v>
      </c>
      <c r="AC215" s="42">
        <f t="shared" si="50"/>
        <v>0.19224221895486188</v>
      </c>
      <c r="AD215" s="42">
        <f t="shared" si="50"/>
        <v>3.1803004422859353</v>
      </c>
      <c r="AE215" s="42">
        <f t="shared" si="50"/>
        <v>2.2598842894340878</v>
      </c>
      <c r="AF215" s="42">
        <f t="shared" si="50"/>
        <v>1.715836237892947</v>
      </c>
      <c r="AG215" s="42">
        <f t="shared" si="50"/>
        <v>3.2219006018158161</v>
      </c>
      <c r="AH215" s="42">
        <f t="shared" si="50"/>
        <v>218.90358118680132</v>
      </c>
      <c r="AI215" s="42">
        <f t="shared" si="50"/>
        <v>20.157775338764889</v>
      </c>
      <c r="AJ215" s="42">
        <f t="shared" si="50"/>
        <v>1.4006170986457549</v>
      </c>
      <c r="AK215" s="42">
        <f t="shared" si="50"/>
        <v>1.7223651902129782</v>
      </c>
      <c r="AL215" s="42">
        <f t="shared" si="50"/>
        <v>12.451976216597547</v>
      </c>
    </row>
    <row r="216" spans="4:38">
      <c r="D216" s="42">
        <f t="shared" si="47"/>
        <v>5.75</v>
      </c>
      <c r="E216" s="42">
        <f t="shared" si="48"/>
        <v>0.14722475465357127</v>
      </c>
      <c r="F216" s="42">
        <f t="shared" si="48"/>
        <v>2.6033725260198572</v>
      </c>
      <c r="G216" s="42">
        <f t="shared" si="48"/>
        <v>1.5146922401120406</v>
      </c>
      <c r="H216" s="42">
        <f t="shared" si="48"/>
        <v>1.2965633827546317</v>
      </c>
      <c r="I216" s="42">
        <f t="shared" si="48"/>
        <v>2.8916362073021999</v>
      </c>
      <c r="J216" s="42">
        <f t="shared" si="48"/>
        <v>145.60604850078059</v>
      </c>
      <c r="K216" s="42">
        <f t="shared" si="48"/>
        <v>18.495700723973279</v>
      </c>
      <c r="L216" s="42">
        <f t="shared" si="48"/>
        <v>1.2151129989250811</v>
      </c>
      <c r="M216" s="42">
        <f t="shared" si="48"/>
        <v>1.6753846997993109</v>
      </c>
      <c r="N216" s="42">
        <f t="shared" si="48"/>
        <v>7.0455174868529831</v>
      </c>
      <c r="Q216" s="42">
        <f t="shared" si="49"/>
        <v>0.12914747557805306</v>
      </c>
      <c r="R216" s="42">
        <f t="shared" si="49"/>
        <v>2.0861054319039729</v>
      </c>
      <c r="S216" s="42">
        <f t="shared" si="49"/>
        <v>0.8119232913798804</v>
      </c>
      <c r="T216" s="42">
        <f t="shared" si="49"/>
        <v>1.1153707628312024</v>
      </c>
      <c r="U216" s="42">
        <f t="shared" si="49"/>
        <v>2.7600634398705957</v>
      </c>
      <c r="V216" s="42">
        <f t="shared" si="49"/>
        <v>70.616890402230752</v>
      </c>
      <c r="W216" s="42">
        <f t="shared" si="49"/>
        <v>16.843854552347999</v>
      </c>
      <c r="X216" s="42">
        <f t="shared" si="49"/>
        <v>1.0632700949413518</v>
      </c>
      <c r="Y216" s="42">
        <f t="shared" si="49"/>
        <v>1.6575894140066803</v>
      </c>
      <c r="Z216" s="42">
        <f t="shared" si="49"/>
        <v>1.6194128366965306</v>
      </c>
      <c r="AC216" s="42">
        <f t="shared" si="50"/>
        <v>0.16530203372908903</v>
      </c>
      <c r="AD216" s="42">
        <f t="shared" si="50"/>
        <v>3.1219339183918877</v>
      </c>
      <c r="AE216" s="42">
        <f t="shared" si="50"/>
        <v>2.2345551681280194</v>
      </c>
      <c r="AF216" s="42">
        <f t="shared" si="50"/>
        <v>1.4836551084137648</v>
      </c>
      <c r="AG216" s="42">
        <f t="shared" si="50"/>
        <v>3.0182953377437336</v>
      </c>
      <c r="AH216" s="42">
        <f t="shared" si="50"/>
        <v>219.45960451459959</v>
      </c>
      <c r="AI216" s="42">
        <f t="shared" si="50"/>
        <v>20.129879584675013</v>
      </c>
      <c r="AJ216" s="42">
        <f t="shared" si="50"/>
        <v>1.3669559029088143</v>
      </c>
      <c r="AK216" s="42">
        <f t="shared" si="50"/>
        <v>1.7028167733679895</v>
      </c>
      <c r="AL216" s="42">
        <f t="shared" si="50"/>
        <v>12.483513912218667</v>
      </c>
    </row>
    <row r="217" spans="4:38">
      <c r="D217" s="42">
        <f t="shared" si="47"/>
        <v>6</v>
      </c>
      <c r="E217" s="42">
        <f t="shared" si="48"/>
        <v>0.1337889091787082</v>
      </c>
      <c r="F217" s="42">
        <f t="shared" si="48"/>
        <v>2.556581544620296</v>
      </c>
      <c r="G217" s="42">
        <f t="shared" si="48"/>
        <v>1.5103123888353576</v>
      </c>
      <c r="H217" s="42">
        <f t="shared" si="48"/>
        <v>1.25539052873917</v>
      </c>
      <c r="I217" s="42">
        <f t="shared" si="48"/>
        <v>2.8005770479653918</v>
      </c>
      <c r="J217" s="42">
        <f t="shared" si="48"/>
        <v>145.7291351133799</v>
      </c>
      <c r="K217" s="42">
        <f t="shared" si="48"/>
        <v>18.463517536426025</v>
      </c>
      <c r="L217" s="42">
        <f t="shared" si="48"/>
        <v>1.2017615324426711</v>
      </c>
      <c r="M217" s="42">
        <f t="shared" si="48"/>
        <v>1.6694468431647049</v>
      </c>
      <c r="N217" s="42">
        <f t="shared" si="48"/>
        <v>7.0476677087675332</v>
      </c>
      <c r="Q217" s="42">
        <f t="shared" si="49"/>
        <v>0.11772302611553798</v>
      </c>
      <c r="R217" s="42">
        <f t="shared" si="49"/>
        <v>2.0595382571726599</v>
      </c>
      <c r="S217" s="42">
        <f t="shared" si="49"/>
        <v>0.80707664583208449</v>
      </c>
      <c r="T217" s="42">
        <f t="shared" si="49"/>
        <v>1.1082494762319954</v>
      </c>
      <c r="U217" s="42">
        <f t="shared" si="49"/>
        <v>2.6539979468387358</v>
      </c>
      <c r="V217" s="42">
        <f t="shared" si="49"/>
        <v>71.813324602894383</v>
      </c>
      <c r="W217" s="42">
        <f t="shared" si="49"/>
        <v>16.806454072873642</v>
      </c>
      <c r="X217" s="42">
        <f t="shared" si="49"/>
        <v>1.0551171048688359</v>
      </c>
      <c r="Y217" s="42">
        <f t="shared" si="49"/>
        <v>1.6429070827024368</v>
      </c>
      <c r="Z217" s="42">
        <f t="shared" si="49"/>
        <v>1.6013089401093563</v>
      </c>
      <c r="AC217" s="42">
        <f t="shared" si="50"/>
        <v>0.14985479224187878</v>
      </c>
      <c r="AD217" s="42">
        <f t="shared" si="50"/>
        <v>3.0536248320679307</v>
      </c>
      <c r="AE217" s="42">
        <f t="shared" si="50"/>
        <v>2.2135481318386301</v>
      </c>
      <c r="AF217" s="42">
        <f t="shared" si="50"/>
        <v>1.402531581246345</v>
      </c>
      <c r="AG217" s="42">
        <f t="shared" si="50"/>
        <v>2.9471561490920455</v>
      </c>
      <c r="AH217" s="42">
        <f t="shared" si="50"/>
        <v>219.6449456238654</v>
      </c>
      <c r="AI217" s="42">
        <f t="shared" si="50"/>
        <v>20.120580999978372</v>
      </c>
      <c r="AJ217" s="42">
        <f t="shared" si="50"/>
        <v>1.3484059600165024</v>
      </c>
      <c r="AK217" s="42">
        <f t="shared" si="50"/>
        <v>1.6959866036269733</v>
      </c>
      <c r="AL217" s="42">
        <f t="shared" si="50"/>
        <v>12.494026477425706</v>
      </c>
    </row>
    <row r="218" spans="4:38">
      <c r="D218" s="42">
        <f t="shared" si="47"/>
        <v>6.25</v>
      </c>
      <c r="E218" s="42">
        <f t="shared" ref="E218:N233" si="51">E114/$J$176/2220*$F$174*60*24</f>
        <v>0.12427084015383082</v>
      </c>
      <c r="F218" s="42">
        <f t="shared" si="51"/>
        <v>2.5040528098150299</v>
      </c>
      <c r="G218" s="42">
        <f t="shared" si="51"/>
        <v>1.5110381173476153</v>
      </c>
      <c r="H218" s="42">
        <f t="shared" si="51"/>
        <v>1.2584436274964028</v>
      </c>
      <c r="I218" s="42">
        <f t="shared" si="51"/>
        <v>2.7594737752481304</v>
      </c>
      <c r="J218" s="42">
        <f t="shared" si="51"/>
        <v>145.71627917500155</v>
      </c>
      <c r="K218" s="42">
        <f t="shared" si="51"/>
        <v>18.472092879317966</v>
      </c>
      <c r="L218" s="42">
        <f t="shared" si="51"/>
        <v>1.1966489564786114</v>
      </c>
      <c r="M218" s="42">
        <f t="shared" si="51"/>
        <v>1.6694895126930502</v>
      </c>
      <c r="N218" s="42">
        <f t="shared" si="51"/>
        <v>7.0402504652138171</v>
      </c>
      <c r="Q218" s="42">
        <f t="shared" ref="Q218:Z233" si="52">Q114/$J$176/2220*$F$174*60*24</f>
        <v>0.10813173285710773</v>
      </c>
      <c r="R218" s="42">
        <f t="shared" si="52"/>
        <v>2.0299976239878283</v>
      </c>
      <c r="S218" s="42">
        <f t="shared" si="52"/>
        <v>0.80911999964620973</v>
      </c>
      <c r="T218" s="42">
        <f t="shared" si="52"/>
        <v>1.1091494464205274</v>
      </c>
      <c r="U218" s="42">
        <f t="shared" si="52"/>
        <v>2.5693421595286008</v>
      </c>
      <c r="V218" s="42">
        <f t="shared" si="52"/>
        <v>72.939220595196971</v>
      </c>
      <c r="W218" s="42">
        <f t="shared" si="52"/>
        <v>16.815287339761927</v>
      </c>
      <c r="X218" s="42">
        <f t="shared" si="52"/>
        <v>1.0549818259157631</v>
      </c>
      <c r="Y218" s="42">
        <f t="shared" si="52"/>
        <v>1.6325628852973959</v>
      </c>
      <c r="Z218" s="42">
        <f t="shared" si="52"/>
        <v>1.6103699917180028</v>
      </c>
      <c r="AC218" s="42">
        <f t="shared" ref="AC218:AL233" si="53">AC114/$J$176/2220*$F$174*60*24</f>
        <v>0.14040994745055391</v>
      </c>
      <c r="AD218" s="42">
        <f t="shared" si="53"/>
        <v>2.9781079956422358</v>
      </c>
      <c r="AE218" s="42">
        <f t="shared" si="53"/>
        <v>2.1951993313608429</v>
      </c>
      <c r="AF218" s="42">
        <f t="shared" si="53"/>
        <v>1.4077378085722743</v>
      </c>
      <c r="AG218" s="42">
        <f t="shared" si="53"/>
        <v>2.947235156894485</v>
      </c>
      <c r="AH218" s="42">
        <f t="shared" si="53"/>
        <v>219.55291642287307</v>
      </c>
      <c r="AI218" s="42">
        <f t="shared" si="53"/>
        <v>20.128898418874005</v>
      </c>
      <c r="AJ218" s="42">
        <f t="shared" si="53"/>
        <v>1.3383160870414559</v>
      </c>
      <c r="AK218" s="42">
        <f t="shared" si="53"/>
        <v>1.6964056264709189</v>
      </c>
      <c r="AL218" s="42">
        <f t="shared" si="53"/>
        <v>12.470130938709655</v>
      </c>
    </row>
    <row r="219" spans="4:38">
      <c r="D219" s="42">
        <f t="shared" si="47"/>
        <v>6.5</v>
      </c>
      <c r="E219" s="42">
        <f t="shared" si="51"/>
        <v>0.11536684009830032</v>
      </c>
      <c r="F219" s="42">
        <f t="shared" si="51"/>
        <v>2.4474383971256763</v>
      </c>
      <c r="G219" s="42">
        <f t="shared" si="51"/>
        <v>1.5132153028843949</v>
      </c>
      <c r="H219" s="42">
        <f t="shared" si="51"/>
        <v>1.267602923768097</v>
      </c>
      <c r="I219" s="42">
        <f t="shared" si="51"/>
        <v>2.7210223265771463</v>
      </c>
      <c r="J219" s="42">
        <f t="shared" si="51"/>
        <v>145.67771135986561</v>
      </c>
      <c r="K219" s="42">
        <f t="shared" si="51"/>
        <v>18.497818907993821</v>
      </c>
      <c r="L219" s="42">
        <f t="shared" si="51"/>
        <v>1.1918662241251368</v>
      </c>
      <c r="M219" s="42">
        <f t="shared" si="51"/>
        <v>1.6696175212780759</v>
      </c>
      <c r="N219" s="42">
        <f t="shared" si="51"/>
        <v>7.0185006971323673</v>
      </c>
      <c r="Q219" s="42">
        <f t="shared" si="52"/>
        <v>9.9159232712125109E-2</v>
      </c>
      <c r="R219" s="42">
        <f t="shared" si="52"/>
        <v>1.9960196199838518</v>
      </c>
      <c r="S219" s="42">
        <f t="shared" si="52"/>
        <v>0.81525006108858566</v>
      </c>
      <c r="T219" s="42">
        <f t="shared" si="52"/>
        <v>1.1118493569861276</v>
      </c>
      <c r="U219" s="42">
        <f t="shared" si="52"/>
        <v>2.4901480359158938</v>
      </c>
      <c r="V219" s="42">
        <f t="shared" si="52"/>
        <v>74.056474080228185</v>
      </c>
      <c r="W219" s="42">
        <f t="shared" si="52"/>
        <v>16.841787140426764</v>
      </c>
      <c r="X219" s="42">
        <f t="shared" si="52"/>
        <v>1.0548552746370854</v>
      </c>
      <c r="Y219" s="42">
        <f t="shared" si="52"/>
        <v>1.6228860554668756</v>
      </c>
      <c r="Z219" s="42">
        <f t="shared" si="52"/>
        <v>1.6372816351536892</v>
      </c>
      <c r="AC219" s="42">
        <f t="shared" si="53"/>
        <v>0.13157444748447594</v>
      </c>
      <c r="AD219" s="42">
        <f t="shared" si="53"/>
        <v>2.8988571742675013</v>
      </c>
      <c r="AE219" s="42">
        <f t="shared" si="53"/>
        <v>2.1780343244622697</v>
      </c>
      <c r="AF219" s="42">
        <f t="shared" si="53"/>
        <v>1.423356490550062</v>
      </c>
      <c r="AG219" s="42">
        <f t="shared" si="53"/>
        <v>2.9474721803018</v>
      </c>
      <c r="AH219" s="42">
        <f t="shared" si="53"/>
        <v>219.276828819895</v>
      </c>
      <c r="AI219" s="42">
        <f t="shared" si="53"/>
        <v>20.153850675560879</v>
      </c>
      <c r="AJ219" s="42">
        <f t="shared" si="53"/>
        <v>1.3288771736131846</v>
      </c>
      <c r="AK219" s="42">
        <f t="shared" si="53"/>
        <v>1.6976626950027516</v>
      </c>
      <c r="AL219" s="42">
        <f t="shared" si="53"/>
        <v>12.399719759111079</v>
      </c>
    </row>
    <row r="220" spans="4:38">
      <c r="D220" s="42">
        <f t="shared" si="47"/>
        <v>6.75</v>
      </c>
      <c r="E220" s="42">
        <f t="shared" si="51"/>
        <v>0.10707690901211711</v>
      </c>
      <c r="F220" s="42">
        <f t="shared" si="51"/>
        <v>2.3868505017443957</v>
      </c>
      <c r="G220" s="42">
        <f t="shared" si="51"/>
        <v>1.5168439454456943</v>
      </c>
      <c r="H220" s="42">
        <f t="shared" si="51"/>
        <v>1.2828684175542526</v>
      </c>
      <c r="I220" s="42">
        <f t="shared" si="51"/>
        <v>2.6852227019524366</v>
      </c>
      <c r="J220" s="42">
        <f t="shared" si="51"/>
        <v>145.61343166797252</v>
      </c>
      <c r="K220" s="42">
        <f t="shared" si="51"/>
        <v>18.540695622453605</v>
      </c>
      <c r="L220" s="42">
        <f t="shared" si="51"/>
        <v>1.1874133353822471</v>
      </c>
      <c r="M220" s="42">
        <f t="shared" si="51"/>
        <v>1.6698308689197918</v>
      </c>
      <c r="N220" s="42">
        <f t="shared" si="51"/>
        <v>6.983171348392621</v>
      </c>
      <c r="Q220" s="42">
        <f t="shared" si="52"/>
        <v>9.0805525680588958E-2</v>
      </c>
      <c r="R220" s="42">
        <f t="shared" si="52"/>
        <v>1.95782493546711</v>
      </c>
      <c r="S220" s="42">
        <f t="shared" si="52"/>
        <v>0.82546683015921596</v>
      </c>
      <c r="T220" s="42">
        <f t="shared" si="52"/>
        <v>1.1163492079287962</v>
      </c>
      <c r="U220" s="42">
        <f t="shared" si="52"/>
        <v>2.4164155760006172</v>
      </c>
      <c r="V220" s="42">
        <f t="shared" si="52"/>
        <v>75.165085057987966</v>
      </c>
      <c r="W220" s="42">
        <f t="shared" si="52"/>
        <v>16.885953474868167</v>
      </c>
      <c r="X220" s="42">
        <f t="shared" si="52"/>
        <v>1.0547374510327989</v>
      </c>
      <c r="Y220" s="42">
        <f t="shared" si="52"/>
        <v>1.6138765932108712</v>
      </c>
      <c r="Z220" s="42">
        <f t="shared" si="52"/>
        <v>1.6816366033310148</v>
      </c>
      <c r="AC220" s="42">
        <f t="shared" si="53"/>
        <v>0.12334829234364483</v>
      </c>
      <c r="AD220" s="42">
        <f t="shared" si="53"/>
        <v>2.8158760680216801</v>
      </c>
      <c r="AE220" s="42">
        <f t="shared" si="53"/>
        <v>2.1620531111429093</v>
      </c>
      <c r="AF220" s="42">
        <f t="shared" si="53"/>
        <v>1.4493876271797128</v>
      </c>
      <c r="AG220" s="42">
        <f t="shared" si="53"/>
        <v>2.9478672193139972</v>
      </c>
      <c r="AH220" s="42">
        <f t="shared" si="53"/>
        <v>218.81668281493177</v>
      </c>
      <c r="AI220" s="42">
        <f t="shared" si="53"/>
        <v>20.195437770039</v>
      </c>
      <c r="AJ220" s="42">
        <f t="shared" si="53"/>
        <v>1.3200892197316916</v>
      </c>
      <c r="AK220" s="42">
        <f t="shared" si="53"/>
        <v>1.6997578092224752</v>
      </c>
      <c r="AL220" s="42">
        <f t="shared" si="53"/>
        <v>12.284706093454211</v>
      </c>
    </row>
    <row r="221" spans="4:38">
      <c r="D221" s="42">
        <f t="shared" si="47"/>
        <v>7</v>
      </c>
      <c r="E221" s="42">
        <f t="shared" si="51"/>
        <v>9.9401046895280371E-2</v>
      </c>
      <c r="F221" s="42">
        <f t="shared" si="51"/>
        <v>2.3224013188633541</v>
      </c>
      <c r="G221" s="42">
        <f t="shared" si="51"/>
        <v>1.5219240450315148</v>
      </c>
      <c r="H221" s="42">
        <f t="shared" si="51"/>
        <v>1.3042401088548736</v>
      </c>
      <c r="I221" s="42">
        <f t="shared" si="51"/>
        <v>2.6520749013740046</v>
      </c>
      <c r="J221" s="42">
        <f t="shared" si="51"/>
        <v>145.52344009932273</v>
      </c>
      <c r="K221" s="42">
        <f t="shared" si="51"/>
        <v>18.60072302269726</v>
      </c>
      <c r="L221" s="42">
        <f t="shared" si="51"/>
        <v>1.1832902902499391</v>
      </c>
      <c r="M221" s="42">
        <f t="shared" si="51"/>
        <v>1.6701295556181894</v>
      </c>
      <c r="N221" s="42">
        <f t="shared" si="51"/>
        <v>6.935015362863977</v>
      </c>
      <c r="Q221" s="42">
        <f t="shared" si="52"/>
        <v>8.3070611762500468E-2</v>
      </c>
      <c r="R221" s="42">
        <f t="shared" si="52"/>
        <v>1.9156342607439814</v>
      </c>
      <c r="S221" s="42">
        <f t="shared" si="52"/>
        <v>0.83977030685810117</v>
      </c>
      <c r="T221" s="42">
        <f t="shared" si="52"/>
        <v>1.1226489992485327</v>
      </c>
      <c r="U221" s="42">
        <f t="shared" si="52"/>
        <v>2.3481447797827637</v>
      </c>
      <c r="V221" s="42">
        <f t="shared" si="52"/>
        <v>76.26505352847677</v>
      </c>
      <c r="W221" s="42">
        <f t="shared" si="52"/>
        <v>16.947786343086122</v>
      </c>
      <c r="X221" s="42">
        <f t="shared" si="52"/>
        <v>1.0546283551029045</v>
      </c>
      <c r="Y221" s="42">
        <f t="shared" si="52"/>
        <v>1.6055344985293869</v>
      </c>
      <c r="Z221" s="42">
        <f t="shared" si="52"/>
        <v>1.7430276291645821</v>
      </c>
      <c r="AC221" s="42">
        <f t="shared" si="53"/>
        <v>0.11573148202806025</v>
      </c>
      <c r="AD221" s="42">
        <f t="shared" si="53"/>
        <v>2.7291683769827237</v>
      </c>
      <c r="AE221" s="42">
        <f t="shared" si="53"/>
        <v>2.1472556914027585</v>
      </c>
      <c r="AF221" s="42">
        <f t="shared" si="53"/>
        <v>1.4858312184612181</v>
      </c>
      <c r="AG221" s="42">
        <f t="shared" si="53"/>
        <v>2.9484202739310708</v>
      </c>
      <c r="AH221" s="42">
        <f t="shared" si="53"/>
        <v>218.17247840798294</v>
      </c>
      <c r="AI221" s="42">
        <f t="shared" si="53"/>
        <v>20.253659702308397</v>
      </c>
      <c r="AJ221" s="42">
        <f t="shared" si="53"/>
        <v>1.3119522253969773</v>
      </c>
      <c r="AK221" s="42">
        <f t="shared" si="53"/>
        <v>1.7026909691300904</v>
      </c>
      <c r="AL221" s="42">
        <f t="shared" si="53"/>
        <v>12.127003096563353</v>
      </c>
    </row>
    <row r="222" spans="4:38">
      <c r="D222" s="42">
        <f t="shared" si="47"/>
        <v>7.25</v>
      </c>
      <c r="E222" s="42">
        <f t="shared" si="51"/>
        <v>9.2339253747790478E-2</v>
      </c>
      <c r="F222" s="42">
        <f t="shared" si="51"/>
        <v>2.2542030436747105</v>
      </c>
      <c r="G222" s="42">
        <f t="shared" si="51"/>
        <v>1.5284556016418556</v>
      </c>
      <c r="H222" s="42">
        <f t="shared" si="51"/>
        <v>1.3317179976699598</v>
      </c>
      <c r="I222" s="42">
        <f t="shared" si="51"/>
        <v>2.6215789248418426</v>
      </c>
      <c r="J222" s="42">
        <f t="shared" si="51"/>
        <v>145.40773665391538</v>
      </c>
      <c r="K222" s="42">
        <f t="shared" si="51"/>
        <v>18.677901108724832</v>
      </c>
      <c r="L222" s="42">
        <f t="shared" si="51"/>
        <v>1.1794970887282197</v>
      </c>
      <c r="M222" s="42">
        <f t="shared" si="51"/>
        <v>1.6705135813732763</v>
      </c>
      <c r="N222" s="42">
        <f t="shared" si="51"/>
        <v>6.8747856844159188</v>
      </c>
      <c r="Q222" s="42">
        <f t="shared" si="52"/>
        <v>7.5954490957858861E-2</v>
      </c>
      <c r="R222" s="42">
        <f t="shared" si="52"/>
        <v>1.8696682861208325</v>
      </c>
      <c r="S222" s="42">
        <f t="shared" si="52"/>
        <v>0.85816049118523674</v>
      </c>
      <c r="T222" s="42">
        <f t="shared" si="52"/>
        <v>1.1307487309453337</v>
      </c>
      <c r="U222" s="42">
        <f t="shared" si="52"/>
        <v>2.2853356472623414</v>
      </c>
      <c r="V222" s="42">
        <f t="shared" si="52"/>
        <v>77.356379491694597</v>
      </c>
      <c r="W222" s="42">
        <f t="shared" si="52"/>
        <v>17.027285745080682</v>
      </c>
      <c r="X222" s="42">
        <f t="shared" si="52"/>
        <v>1.0545279868474018</v>
      </c>
      <c r="Y222" s="42">
        <f t="shared" si="52"/>
        <v>1.5978597714224221</v>
      </c>
      <c r="Z222" s="42">
        <f t="shared" si="52"/>
        <v>1.8210474455690027</v>
      </c>
      <c r="AC222" s="42">
        <f t="shared" si="53"/>
        <v>0.10872401653772253</v>
      </c>
      <c r="AD222" s="42">
        <f t="shared" si="53"/>
        <v>2.6387378012285851</v>
      </c>
      <c r="AE222" s="42">
        <f t="shared" si="53"/>
        <v>2.1336420652418209</v>
      </c>
      <c r="AF222" s="42">
        <f t="shared" si="53"/>
        <v>1.5326872643945855</v>
      </c>
      <c r="AG222" s="42">
        <f t="shared" si="53"/>
        <v>2.949131344153026</v>
      </c>
      <c r="AH222" s="42">
        <f t="shared" si="53"/>
        <v>217.34421559904891</v>
      </c>
      <c r="AI222" s="42">
        <f t="shared" si="53"/>
        <v>20.328516472368982</v>
      </c>
      <c r="AJ222" s="42">
        <f t="shared" si="53"/>
        <v>1.3044661906090378</v>
      </c>
      <c r="AK222" s="42">
        <f t="shared" si="53"/>
        <v>1.7064621747255966</v>
      </c>
      <c r="AL222" s="42">
        <f t="shared" si="53"/>
        <v>11.928523923262834</v>
      </c>
    </row>
    <row r="223" spans="4:38">
      <c r="D223" s="42">
        <f t="shared" si="47"/>
        <v>7.5</v>
      </c>
      <c r="E223" s="42">
        <f t="shared" si="51"/>
        <v>8.5891529569647893E-2</v>
      </c>
      <c r="F223" s="42">
        <f t="shared" si="51"/>
        <v>2.1823678713706274</v>
      </c>
      <c r="G223" s="42">
        <f t="shared" si="51"/>
        <v>1.5364386152767175</v>
      </c>
      <c r="H223" s="42">
        <f t="shared" si="51"/>
        <v>1.3653020839995076</v>
      </c>
      <c r="I223" s="42">
        <f t="shared" si="51"/>
        <v>2.5937347723559578</v>
      </c>
      <c r="J223" s="42">
        <f t="shared" si="51"/>
        <v>145.26632133175127</v>
      </c>
      <c r="K223" s="42">
        <f t="shared" si="51"/>
        <v>18.772229880536333</v>
      </c>
      <c r="L223" s="42">
        <f t="shared" si="51"/>
        <v>1.1760337308170818</v>
      </c>
      <c r="M223" s="42">
        <f t="shared" si="51"/>
        <v>1.6709829461850449</v>
      </c>
      <c r="N223" s="42">
        <f t="shared" si="51"/>
        <v>6.8032352569179224</v>
      </c>
      <c r="Q223" s="42">
        <f t="shared" si="52"/>
        <v>6.9457163266664471E-2</v>
      </c>
      <c r="R223" s="42">
        <f t="shared" si="52"/>
        <v>1.820147701904042</v>
      </c>
      <c r="S223" s="42">
        <f t="shared" si="52"/>
        <v>0.88063738314062301</v>
      </c>
      <c r="T223" s="42">
        <f t="shared" si="52"/>
        <v>1.1406484030192028</v>
      </c>
      <c r="U223" s="42">
        <f t="shared" si="52"/>
        <v>2.2279881784393463</v>
      </c>
      <c r="V223" s="42">
        <f t="shared" si="52"/>
        <v>78.439062947640593</v>
      </c>
      <c r="W223" s="42">
        <f t="shared" si="52"/>
        <v>17.124451680851767</v>
      </c>
      <c r="X223" s="42">
        <f t="shared" si="52"/>
        <v>1.0544363462662902</v>
      </c>
      <c r="Y223" s="42">
        <f t="shared" si="52"/>
        <v>1.5908524118899776</v>
      </c>
      <c r="Z223" s="42">
        <f t="shared" si="52"/>
        <v>1.9152887854588716</v>
      </c>
      <c r="AC223" s="42">
        <f t="shared" si="53"/>
        <v>0.1023258958726313</v>
      </c>
      <c r="AD223" s="42">
        <f t="shared" si="53"/>
        <v>2.5445880408372092</v>
      </c>
      <c r="AE223" s="42">
        <f t="shared" si="53"/>
        <v>2.1212122326600955</v>
      </c>
      <c r="AF223" s="42">
        <f t="shared" si="53"/>
        <v>1.5899557649798119</v>
      </c>
      <c r="AG223" s="42">
        <f t="shared" si="53"/>
        <v>2.9500004299798581</v>
      </c>
      <c r="AH223" s="42">
        <f t="shared" si="53"/>
        <v>216.33189438812963</v>
      </c>
      <c r="AI223" s="42">
        <f t="shared" si="53"/>
        <v>20.420008080220853</v>
      </c>
      <c r="AJ223" s="42">
        <f t="shared" si="53"/>
        <v>1.2976311153678772</v>
      </c>
      <c r="AK223" s="42">
        <f t="shared" si="53"/>
        <v>1.7110714260089899</v>
      </c>
      <c r="AL223" s="42">
        <f t="shared" si="53"/>
        <v>11.691181728376954</v>
      </c>
    </row>
    <row r="224" spans="4:38">
      <c r="D224" s="42">
        <f t="shared" si="47"/>
        <v>7.75</v>
      </c>
      <c r="E224" s="42">
        <f t="shared" si="51"/>
        <v>8.0057874360852183E-2</v>
      </c>
      <c r="F224" s="42">
        <f t="shared" si="51"/>
        <v>2.1070079971432687</v>
      </c>
      <c r="G224" s="42">
        <f t="shared" si="51"/>
        <v>1.5458730859360961</v>
      </c>
      <c r="H224" s="42">
        <f t="shared" si="51"/>
        <v>1.4049923678435208</v>
      </c>
      <c r="I224" s="42">
        <f t="shared" si="51"/>
        <v>2.568542443916348</v>
      </c>
      <c r="J224" s="42">
        <f t="shared" si="51"/>
        <v>145.09919413282961</v>
      </c>
      <c r="K224" s="42">
        <f t="shared" si="51"/>
        <v>18.883709338131702</v>
      </c>
      <c r="L224" s="42">
        <f t="shared" si="51"/>
        <v>1.172900216516529</v>
      </c>
      <c r="M224" s="42">
        <f t="shared" si="51"/>
        <v>1.6715376500534989</v>
      </c>
      <c r="N224" s="42">
        <f t="shared" si="51"/>
        <v>6.7211170242393914</v>
      </c>
      <c r="Q224" s="42">
        <f t="shared" si="52"/>
        <v>6.3578628688916949E-2</v>
      </c>
      <c r="R224" s="42">
        <f t="shared" si="52"/>
        <v>1.7672931983999844</v>
      </c>
      <c r="S224" s="42">
        <f t="shared" si="52"/>
        <v>0.90720098272425964</v>
      </c>
      <c r="T224" s="42">
        <f t="shared" si="52"/>
        <v>1.1523480154701362</v>
      </c>
      <c r="U224" s="42">
        <f t="shared" si="52"/>
        <v>2.1761023733137819</v>
      </c>
      <c r="V224" s="42">
        <f t="shared" si="52"/>
        <v>79.513103896315641</v>
      </c>
      <c r="W224" s="42">
        <f t="shared" si="52"/>
        <v>17.239284150399406</v>
      </c>
      <c r="X224" s="42">
        <f t="shared" si="52"/>
        <v>1.0543534333595705</v>
      </c>
      <c r="Y224" s="42">
        <f t="shared" si="52"/>
        <v>1.5845124199320495</v>
      </c>
      <c r="Z224" s="42">
        <f t="shared" si="52"/>
        <v>2.0253443817487993</v>
      </c>
      <c r="AC224" s="42">
        <f t="shared" si="53"/>
        <v>9.6537120032786999E-2</v>
      </c>
      <c r="AD224" s="42">
        <f t="shared" si="53"/>
        <v>2.4467227958865529</v>
      </c>
      <c r="AE224" s="42">
        <f t="shared" si="53"/>
        <v>2.1099661936575806</v>
      </c>
      <c r="AF224" s="42">
        <f t="shared" si="53"/>
        <v>1.6576367202169011</v>
      </c>
      <c r="AG224" s="42">
        <f t="shared" si="53"/>
        <v>2.9510275314115679</v>
      </c>
      <c r="AH224" s="42">
        <f t="shared" si="53"/>
        <v>215.1355147752252</v>
      </c>
      <c r="AI224" s="42">
        <f t="shared" si="53"/>
        <v>20.528134525864004</v>
      </c>
      <c r="AJ224" s="42">
        <f t="shared" si="53"/>
        <v>1.2914469996734914</v>
      </c>
      <c r="AK224" s="42">
        <f t="shared" si="53"/>
        <v>1.7165187229802743</v>
      </c>
      <c r="AL224" s="42">
        <f t="shared" si="53"/>
        <v>11.416889666729952</v>
      </c>
    </row>
    <row r="225" spans="4:38">
      <c r="D225" s="42">
        <f t="shared" si="47"/>
        <v>8</v>
      </c>
      <c r="E225" s="42">
        <f t="shared" si="51"/>
        <v>7.4838288121402946E-2</v>
      </c>
      <c r="F225" s="42">
        <f t="shared" si="51"/>
        <v>2.0282356161847952</v>
      </c>
      <c r="G225" s="42">
        <f t="shared" si="51"/>
        <v>1.5567590136199994</v>
      </c>
      <c r="H225" s="42">
        <f t="shared" si="51"/>
        <v>1.4507888492019911</v>
      </c>
      <c r="I225" s="42">
        <f t="shared" si="51"/>
        <v>2.5460019395230113</v>
      </c>
      <c r="J225" s="42">
        <f t="shared" si="51"/>
        <v>144.90635505715079</v>
      </c>
      <c r="K225" s="42">
        <f t="shared" si="51"/>
        <v>19.012339481510995</v>
      </c>
      <c r="L225" s="42">
        <f t="shared" si="51"/>
        <v>1.1700965458265609</v>
      </c>
      <c r="M225" s="42">
        <f t="shared" si="51"/>
        <v>1.6721776929786429</v>
      </c>
      <c r="N225" s="42">
        <f t="shared" si="51"/>
        <v>6.6291839302498037</v>
      </c>
      <c r="Q225" s="42">
        <f t="shared" si="52"/>
        <v>5.8318887224616679E-2</v>
      </c>
      <c r="R225" s="42">
        <f t="shared" si="52"/>
        <v>1.7113254659150341</v>
      </c>
      <c r="S225" s="42">
        <f t="shared" si="52"/>
        <v>0.93785128993615108</v>
      </c>
      <c r="T225" s="42">
        <f t="shared" si="52"/>
        <v>1.165847568298142</v>
      </c>
      <c r="U225" s="42">
        <f t="shared" si="52"/>
        <v>2.1296782318856402</v>
      </c>
      <c r="V225" s="42">
        <f t="shared" si="52"/>
        <v>80.578502337719272</v>
      </c>
      <c r="W225" s="42">
        <f t="shared" si="52"/>
        <v>17.371783153723648</v>
      </c>
      <c r="X225" s="42">
        <f t="shared" si="52"/>
        <v>1.0542792481272381</v>
      </c>
      <c r="Y225" s="42">
        <f t="shared" si="52"/>
        <v>1.5788397955486375</v>
      </c>
      <c r="Z225" s="42">
        <f t="shared" si="52"/>
        <v>2.1508069673533861</v>
      </c>
      <c r="AC225" s="42">
        <f t="shared" si="53"/>
        <v>9.1357689018189581E-2</v>
      </c>
      <c r="AD225" s="42">
        <f t="shared" si="53"/>
        <v>2.3451457664545599</v>
      </c>
      <c r="AE225" s="42">
        <f t="shared" si="53"/>
        <v>2.0999039482342785</v>
      </c>
      <c r="AF225" s="42">
        <f t="shared" si="53"/>
        <v>1.7357301301058443</v>
      </c>
      <c r="AG225" s="42">
        <f t="shared" si="53"/>
        <v>2.9522126484481577</v>
      </c>
      <c r="AH225" s="42">
        <f t="shared" si="53"/>
        <v>213.75507676033513</v>
      </c>
      <c r="AI225" s="42">
        <f t="shared" si="53"/>
        <v>20.652895809298347</v>
      </c>
      <c r="AJ225" s="42">
        <f t="shared" si="53"/>
        <v>1.2859138435258841</v>
      </c>
      <c r="AK225" s="42">
        <f t="shared" si="53"/>
        <v>1.7228040656394463</v>
      </c>
      <c r="AL225" s="42">
        <f t="shared" si="53"/>
        <v>11.107560893146221</v>
      </c>
    </row>
    <row r="226" spans="4:38">
      <c r="D226" s="42">
        <f t="shared" si="47"/>
        <v>8.25</v>
      </c>
      <c r="E226" s="42">
        <f t="shared" si="51"/>
        <v>7.023277085130096E-2</v>
      </c>
      <c r="F226" s="42">
        <f t="shared" si="51"/>
        <v>1.9461629236873752</v>
      </c>
      <c r="G226" s="42">
        <f t="shared" si="51"/>
        <v>1.5690963983284192</v>
      </c>
      <c r="H226" s="42">
        <f t="shared" si="51"/>
        <v>1.5026915280749309</v>
      </c>
      <c r="I226" s="42">
        <f t="shared" si="51"/>
        <v>2.5261132591759528</v>
      </c>
      <c r="J226" s="42">
        <f t="shared" si="51"/>
        <v>144.68780410471484</v>
      </c>
      <c r="K226" s="42">
        <f t="shared" si="51"/>
        <v>19.158120310674207</v>
      </c>
      <c r="L226" s="42">
        <f t="shared" si="51"/>
        <v>1.1676227187471784</v>
      </c>
      <c r="M226" s="42">
        <f t="shared" si="51"/>
        <v>1.6729030749604683</v>
      </c>
      <c r="N226" s="42">
        <f t="shared" si="51"/>
        <v>6.5281889188186026</v>
      </c>
      <c r="Q226" s="42">
        <f t="shared" si="52"/>
        <v>5.3677938873763265E-2</v>
      </c>
      <c r="R226" s="42">
        <f t="shared" si="52"/>
        <v>1.6524651947555626</v>
      </c>
      <c r="S226" s="42">
        <f t="shared" si="52"/>
        <v>0.97258830477629699</v>
      </c>
      <c r="T226" s="42">
        <f t="shared" si="52"/>
        <v>1.1811470615032118</v>
      </c>
      <c r="U226" s="42">
        <f t="shared" si="52"/>
        <v>2.0887157541549302</v>
      </c>
      <c r="V226" s="42">
        <f t="shared" si="52"/>
        <v>81.63525827185191</v>
      </c>
      <c r="W226" s="42">
        <f t="shared" si="52"/>
        <v>17.521948690824406</v>
      </c>
      <c r="X226" s="42">
        <f t="shared" si="52"/>
        <v>1.0542137905693014</v>
      </c>
      <c r="Y226" s="42">
        <f t="shared" si="52"/>
        <v>1.573834538739749</v>
      </c>
      <c r="Z226" s="42">
        <f t="shared" si="52"/>
        <v>2.2912692751872425</v>
      </c>
      <c r="AC226" s="42">
        <f t="shared" si="53"/>
        <v>8.6787602828839058E-2</v>
      </c>
      <c r="AD226" s="42">
        <f t="shared" si="53"/>
        <v>2.2398606526191829</v>
      </c>
      <c r="AE226" s="42">
        <f t="shared" si="53"/>
        <v>2.0910254963901895</v>
      </c>
      <c r="AF226" s="42">
        <f t="shared" si="53"/>
        <v>1.8242359946466509</v>
      </c>
      <c r="AG226" s="42">
        <f t="shared" si="53"/>
        <v>2.953555781089626</v>
      </c>
      <c r="AH226" s="42">
        <f t="shared" si="53"/>
        <v>212.19058034345983</v>
      </c>
      <c r="AI226" s="42">
        <f t="shared" si="53"/>
        <v>20.794291930523972</v>
      </c>
      <c r="AJ226" s="42">
        <f t="shared" si="53"/>
        <v>1.2810316469250558</v>
      </c>
      <c r="AK226" s="42">
        <f t="shared" si="53"/>
        <v>1.7299274539865088</v>
      </c>
      <c r="AL226" s="42">
        <f t="shared" si="53"/>
        <v>10.765108562449949</v>
      </c>
    </row>
    <row r="227" spans="4:38">
      <c r="D227" s="42">
        <f t="shared" si="47"/>
        <v>8.5</v>
      </c>
      <c r="E227" s="42">
        <f t="shared" si="51"/>
        <v>6.624132255054628E-2</v>
      </c>
      <c r="F227" s="42">
        <f t="shared" si="51"/>
        <v>1.8609021148431597</v>
      </c>
      <c r="G227" s="42">
        <f t="shared" si="51"/>
        <v>1.5828852400613596</v>
      </c>
      <c r="H227" s="42">
        <f t="shared" si="51"/>
        <v>1.5607004044623327</v>
      </c>
      <c r="I227" s="42">
        <f t="shared" si="51"/>
        <v>2.5088764028751651</v>
      </c>
      <c r="J227" s="42">
        <f t="shared" si="51"/>
        <v>144.44354127552216</v>
      </c>
      <c r="K227" s="42">
        <f t="shared" si="51"/>
        <v>19.3210518256213</v>
      </c>
      <c r="L227" s="42">
        <f t="shared" si="51"/>
        <v>1.1654787352783811</v>
      </c>
      <c r="M227" s="42">
        <f t="shared" si="51"/>
        <v>1.673713795998983</v>
      </c>
      <c r="N227" s="42">
        <f t="shared" si="51"/>
        <v>6.4188849338152245</v>
      </c>
      <c r="Q227" s="42">
        <f t="shared" si="52"/>
        <v>4.9655783636357115E-2</v>
      </c>
      <c r="R227" s="42">
        <f t="shared" si="52"/>
        <v>1.5909330752279445</v>
      </c>
      <c r="S227" s="42">
        <f t="shared" si="52"/>
        <v>1.0114120272446936</v>
      </c>
      <c r="T227" s="42">
        <f t="shared" si="52"/>
        <v>1.1982464950853495</v>
      </c>
      <c r="U227" s="42">
        <f t="shared" si="52"/>
        <v>2.0532149401216504</v>
      </c>
      <c r="V227" s="42">
        <f t="shared" si="52"/>
        <v>82.683371698712733</v>
      </c>
      <c r="W227" s="42">
        <f t="shared" si="52"/>
        <v>17.689780761701765</v>
      </c>
      <c r="X227" s="42">
        <f t="shared" si="52"/>
        <v>1.0541570606857562</v>
      </c>
      <c r="Y227" s="42">
        <f t="shared" si="52"/>
        <v>1.5694966495053762</v>
      </c>
      <c r="Z227" s="42">
        <f t="shared" si="52"/>
        <v>2.4463240381649678</v>
      </c>
      <c r="AC227" s="42">
        <f t="shared" si="53"/>
        <v>8.282686146473503E-2</v>
      </c>
      <c r="AD227" s="42">
        <f t="shared" si="53"/>
        <v>2.1308711544583749</v>
      </c>
      <c r="AE227" s="42">
        <f t="shared" si="53"/>
        <v>2.0833308381253133</v>
      </c>
      <c r="AF227" s="42">
        <f t="shared" si="53"/>
        <v>1.9231543138393157</v>
      </c>
      <c r="AG227" s="42">
        <f t="shared" si="53"/>
        <v>2.9550569293359703</v>
      </c>
      <c r="AH227" s="42">
        <f t="shared" si="53"/>
        <v>210.44202552459933</v>
      </c>
      <c r="AI227" s="42">
        <f t="shared" si="53"/>
        <v>20.952322889540877</v>
      </c>
      <c r="AJ227" s="42">
        <f t="shared" si="53"/>
        <v>1.2768004098710062</v>
      </c>
      <c r="AK227" s="42">
        <f t="shared" si="53"/>
        <v>1.7378888880214631</v>
      </c>
      <c r="AL227" s="42">
        <f t="shared" si="53"/>
        <v>10.391445829465535</v>
      </c>
    </row>
    <row r="228" spans="4:38">
      <c r="D228" s="42">
        <f t="shared" si="47"/>
        <v>8.75</v>
      </c>
      <c r="E228" s="42">
        <f t="shared" si="51"/>
        <v>6.286394321913806E-2</v>
      </c>
      <c r="F228" s="42">
        <f t="shared" si="51"/>
        <v>1.7725653848443224</v>
      </c>
      <c r="G228" s="42">
        <f t="shared" si="51"/>
        <v>1.5981255388188207</v>
      </c>
      <c r="H228" s="42">
        <f t="shared" si="51"/>
        <v>1.6248154783641953</v>
      </c>
      <c r="I228" s="42">
        <f t="shared" si="51"/>
        <v>2.4942913706206533</v>
      </c>
      <c r="J228" s="42">
        <f t="shared" si="51"/>
        <v>144.1735665695719</v>
      </c>
      <c r="K228" s="42">
        <f t="shared" si="51"/>
        <v>19.501134026352311</v>
      </c>
      <c r="L228" s="42">
        <f t="shared" si="51"/>
        <v>1.163664595420165</v>
      </c>
      <c r="M228" s="42">
        <f t="shared" si="51"/>
        <v>1.6746098560941796</v>
      </c>
      <c r="N228" s="42">
        <f t="shared" si="51"/>
        <v>6.3020249191091908</v>
      </c>
      <c r="Q228" s="42">
        <f t="shared" si="52"/>
        <v>4.6252421512398209E-2</v>
      </c>
      <c r="R228" s="42">
        <f t="shared" si="52"/>
        <v>1.5269497976385575</v>
      </c>
      <c r="S228" s="42">
        <f t="shared" si="52"/>
        <v>1.0543224573413406</v>
      </c>
      <c r="T228" s="42">
        <f t="shared" si="52"/>
        <v>1.2171458690445514</v>
      </c>
      <c r="U228" s="42">
        <f t="shared" si="52"/>
        <v>2.0231757897857943</v>
      </c>
      <c r="V228" s="42">
        <f t="shared" si="52"/>
        <v>83.722842618303005</v>
      </c>
      <c r="W228" s="42">
        <f t="shared" si="52"/>
        <v>17.875279366355684</v>
      </c>
      <c r="X228" s="42">
        <f t="shared" si="52"/>
        <v>1.0541090584766029</v>
      </c>
      <c r="Y228" s="42">
        <f t="shared" si="52"/>
        <v>1.5658261278455246</v>
      </c>
      <c r="Z228" s="42">
        <f t="shared" si="52"/>
        <v>2.6155639892011644</v>
      </c>
      <c r="AC228" s="42">
        <f t="shared" si="53"/>
        <v>7.9475464925877898E-2</v>
      </c>
      <c r="AD228" s="42">
        <f t="shared" si="53"/>
        <v>2.0181809720500867</v>
      </c>
      <c r="AE228" s="42">
        <f t="shared" si="53"/>
        <v>2.0768199734396462</v>
      </c>
      <c r="AF228" s="42">
        <f t="shared" si="53"/>
        <v>2.0324850876838387</v>
      </c>
      <c r="AG228" s="42">
        <f t="shared" si="53"/>
        <v>2.9567160931871967</v>
      </c>
      <c r="AH228" s="42">
        <f t="shared" si="53"/>
        <v>208.50941230375315</v>
      </c>
      <c r="AI228" s="42">
        <f t="shared" si="53"/>
        <v>21.12698868634898</v>
      </c>
      <c r="AJ228" s="42">
        <f t="shared" si="53"/>
        <v>1.2732201323637309</v>
      </c>
      <c r="AK228" s="42">
        <f t="shared" si="53"/>
        <v>1.7466883677443081</v>
      </c>
      <c r="AL228" s="42">
        <f t="shared" si="53"/>
        <v>9.9884858490171737</v>
      </c>
    </row>
    <row r="229" spans="4:38">
      <c r="D229" s="42">
        <f t="shared" si="47"/>
        <v>9</v>
      </c>
      <c r="E229" s="42">
        <f t="shared" si="51"/>
        <v>6.0100632857076716E-2</v>
      </c>
      <c r="F229" s="42">
        <f t="shared" si="51"/>
        <v>1.6812649288830221</v>
      </c>
      <c r="G229" s="42">
        <f t="shared" si="51"/>
        <v>1.6148172946008024</v>
      </c>
      <c r="H229" s="42">
        <f t="shared" si="51"/>
        <v>1.6950367497805234</v>
      </c>
      <c r="I229" s="42">
        <f t="shared" si="51"/>
        <v>2.4823581624124165</v>
      </c>
      <c r="J229" s="42">
        <f t="shared" si="51"/>
        <v>143.87787998686451</v>
      </c>
      <c r="K229" s="42">
        <f t="shared" si="51"/>
        <v>19.698366912867243</v>
      </c>
      <c r="L229" s="42">
        <f t="shared" si="51"/>
        <v>1.1621802991725376</v>
      </c>
      <c r="M229" s="42">
        <f t="shared" si="51"/>
        <v>1.6755912552460657</v>
      </c>
      <c r="N229" s="42">
        <f t="shared" si="51"/>
        <v>6.1783618185698614</v>
      </c>
      <c r="Q229" s="42">
        <f t="shared" si="52"/>
        <v>4.3467852501886159E-2</v>
      </c>
      <c r="R229" s="42">
        <f t="shared" si="52"/>
        <v>1.4607360522937773</v>
      </c>
      <c r="S229" s="42">
        <f t="shared" si="52"/>
        <v>1.1013195950662384</v>
      </c>
      <c r="T229" s="42">
        <f t="shared" si="52"/>
        <v>1.2378451833808222</v>
      </c>
      <c r="U229" s="42">
        <f t="shared" si="52"/>
        <v>1.9985983031473686</v>
      </c>
      <c r="V229" s="42">
        <f t="shared" si="52"/>
        <v>84.753671030621447</v>
      </c>
      <c r="W229" s="42">
        <f t="shared" si="52"/>
        <v>18.078444504786127</v>
      </c>
      <c r="X229" s="42">
        <f t="shared" si="52"/>
        <v>1.0540697839418405</v>
      </c>
      <c r="Y229" s="42">
        <f t="shared" si="52"/>
        <v>1.5628229737601886</v>
      </c>
      <c r="Z229" s="42">
        <f t="shared" si="52"/>
        <v>2.7985818612104407</v>
      </c>
      <c r="AC229" s="42">
        <f t="shared" si="53"/>
        <v>7.6733413212267274E-2</v>
      </c>
      <c r="AD229" s="42">
        <f t="shared" si="53"/>
        <v>1.9017938054722627</v>
      </c>
      <c r="AE229" s="42">
        <f t="shared" si="53"/>
        <v>2.0714929023331932</v>
      </c>
      <c r="AF229" s="42">
        <f t="shared" si="53"/>
        <v>2.1522283161802207</v>
      </c>
      <c r="AG229" s="42">
        <f t="shared" si="53"/>
        <v>2.9585332726433</v>
      </c>
      <c r="AH229" s="42">
        <f t="shared" si="53"/>
        <v>206.39274068092192</v>
      </c>
      <c r="AI229" s="42">
        <f t="shared" si="53"/>
        <v>21.318289320948359</v>
      </c>
      <c r="AJ229" s="42">
        <f t="shared" si="53"/>
        <v>1.2702908144032303</v>
      </c>
      <c r="AK229" s="42">
        <f t="shared" si="53"/>
        <v>1.756325893155041</v>
      </c>
      <c r="AL229" s="42">
        <f t="shared" si="53"/>
        <v>9.5581417759292506</v>
      </c>
    </row>
    <row r="230" spans="4:38">
      <c r="D230" s="42">
        <f t="shared" si="47"/>
        <v>9.25</v>
      </c>
      <c r="E230" s="42">
        <f t="shared" si="51"/>
        <v>5.7951391464362657E-2</v>
      </c>
      <c r="F230" s="42">
        <f t="shared" si="51"/>
        <v>1.5871129421514154</v>
      </c>
      <c r="G230" s="42">
        <f t="shared" si="51"/>
        <v>1.6329605074073053</v>
      </c>
      <c r="H230" s="42">
        <f t="shared" si="51"/>
        <v>1.7713642187113134</v>
      </c>
      <c r="I230" s="42">
        <f t="shared" si="51"/>
        <v>2.4730767782504541</v>
      </c>
      <c r="J230" s="42">
        <f t="shared" si="51"/>
        <v>143.55648152739997</v>
      </c>
      <c r="K230" s="42">
        <f t="shared" si="51"/>
        <v>19.912750485166093</v>
      </c>
      <c r="L230" s="42">
        <f t="shared" si="51"/>
        <v>1.1610258465354915</v>
      </c>
      <c r="M230" s="42">
        <f t="shared" si="51"/>
        <v>1.6766579934546331</v>
      </c>
      <c r="N230" s="42">
        <f t="shared" si="51"/>
        <v>6.048648576066717</v>
      </c>
      <c r="Q230" s="42">
        <f t="shared" si="52"/>
        <v>4.1302076604821367E-2</v>
      </c>
      <c r="R230" s="42">
        <f t="shared" si="52"/>
        <v>1.3925125294999736</v>
      </c>
      <c r="S230" s="42">
        <f t="shared" si="52"/>
        <v>1.1524034404193948</v>
      </c>
      <c r="T230" s="42">
        <f t="shared" si="52"/>
        <v>1.2603444380941606</v>
      </c>
      <c r="U230" s="42">
        <f t="shared" si="52"/>
        <v>1.97948248020637</v>
      </c>
      <c r="V230" s="42">
        <f t="shared" si="52"/>
        <v>85.775856935668912</v>
      </c>
      <c r="W230" s="42">
        <f t="shared" si="52"/>
        <v>18.299276176993168</v>
      </c>
      <c r="X230" s="42">
        <f t="shared" si="52"/>
        <v>1.0540392370814702</v>
      </c>
      <c r="Y230" s="42">
        <f t="shared" si="52"/>
        <v>1.5604871872493722</v>
      </c>
      <c r="Z230" s="42">
        <f t="shared" si="52"/>
        <v>2.9949703871074034</v>
      </c>
      <c r="AC230" s="42">
        <f t="shared" si="53"/>
        <v>7.4600706323903532E-2</v>
      </c>
      <c r="AD230" s="42">
        <f t="shared" si="53"/>
        <v>1.7817133548028619</v>
      </c>
      <c r="AE230" s="42">
        <f t="shared" si="53"/>
        <v>2.0673496248059493</v>
      </c>
      <c r="AF230" s="42">
        <f t="shared" si="53"/>
        <v>2.2823839993284651</v>
      </c>
      <c r="AG230" s="42">
        <f t="shared" si="53"/>
        <v>2.9605084677042806</v>
      </c>
      <c r="AH230" s="42">
        <f t="shared" si="53"/>
        <v>204.09201065610532</v>
      </c>
      <c r="AI230" s="42">
        <f t="shared" si="53"/>
        <v>21.526224793338976</v>
      </c>
      <c r="AJ230" s="42">
        <f t="shared" si="53"/>
        <v>1.2680124559895092</v>
      </c>
      <c r="AK230" s="42">
        <f t="shared" si="53"/>
        <v>1.7668014642536596</v>
      </c>
      <c r="AL230" s="42">
        <f t="shared" si="53"/>
        <v>9.1023267650260031</v>
      </c>
    </row>
    <row r="231" spans="4:38">
      <c r="D231" s="42">
        <f t="shared" si="47"/>
        <v>9.5</v>
      </c>
      <c r="E231" s="42">
        <f t="shared" si="51"/>
        <v>5.6416219040995058E-2</v>
      </c>
      <c r="F231" s="42">
        <f t="shared" si="51"/>
        <v>1.4902216198416751</v>
      </c>
      <c r="G231" s="42">
        <f t="shared" si="51"/>
        <v>1.6525551772383245</v>
      </c>
      <c r="H231" s="42">
        <f t="shared" si="51"/>
        <v>1.8537978851565682</v>
      </c>
      <c r="I231" s="42">
        <f t="shared" si="51"/>
        <v>2.4664472181347699</v>
      </c>
      <c r="J231" s="42">
        <f t="shared" si="51"/>
        <v>143.20937119117832</v>
      </c>
      <c r="K231" s="42">
        <f t="shared" si="51"/>
        <v>20.144284743248821</v>
      </c>
      <c r="L231" s="42">
        <f t="shared" si="51"/>
        <v>1.1602012375090307</v>
      </c>
      <c r="M231" s="42">
        <f t="shared" si="51"/>
        <v>1.6778100707198857</v>
      </c>
      <c r="N231" s="42">
        <f t="shared" si="51"/>
        <v>5.9136381354691956</v>
      </c>
      <c r="Q231" s="42">
        <f t="shared" si="52"/>
        <v>3.9755093821203631E-2</v>
      </c>
      <c r="R231" s="42">
        <f t="shared" si="52"/>
        <v>1.3224999195635219</v>
      </c>
      <c r="S231" s="42">
        <f t="shared" si="52"/>
        <v>1.2075739934007972</v>
      </c>
      <c r="T231" s="42">
        <f t="shared" si="52"/>
        <v>1.2846436331845674</v>
      </c>
      <c r="U231" s="42">
        <f t="shared" si="52"/>
        <v>1.9658283209627987</v>
      </c>
      <c r="V231" s="42">
        <f t="shared" si="52"/>
        <v>86.789400333444945</v>
      </c>
      <c r="W231" s="42">
        <f t="shared" si="52"/>
        <v>18.537774382976767</v>
      </c>
      <c r="X231" s="42">
        <f t="shared" si="52"/>
        <v>1.0540174178954913</v>
      </c>
      <c r="Y231" s="42">
        <f t="shared" si="52"/>
        <v>1.5588187683130765</v>
      </c>
      <c r="Z231" s="42">
        <f t="shared" si="52"/>
        <v>3.2043222998066514</v>
      </c>
      <c r="AC231" s="42">
        <f t="shared" si="53"/>
        <v>7.3077344260786714E-2</v>
      </c>
      <c r="AD231" s="42">
        <f t="shared" si="53"/>
        <v>1.6579433201198286</v>
      </c>
      <c r="AE231" s="42">
        <f t="shared" si="53"/>
        <v>2.0643901408579222</v>
      </c>
      <c r="AF231" s="42">
        <f t="shared" si="53"/>
        <v>2.4229521371285649</v>
      </c>
      <c r="AG231" s="42">
        <f t="shared" si="53"/>
        <v>2.962641678370141</v>
      </c>
      <c r="AH231" s="42">
        <f t="shared" si="53"/>
        <v>201.60722222930357</v>
      </c>
      <c r="AI231" s="42">
        <f t="shared" si="53"/>
        <v>21.750795103520829</v>
      </c>
      <c r="AJ231" s="42">
        <f t="shared" si="53"/>
        <v>1.2663850571225663</v>
      </c>
      <c r="AK231" s="42">
        <f t="shared" si="53"/>
        <v>1.7781150810401747</v>
      </c>
      <c r="AL231" s="42">
        <f t="shared" si="53"/>
        <v>8.6229539711317393</v>
      </c>
    </row>
    <row r="232" spans="4:38">
      <c r="D232" s="42">
        <f t="shared" si="47"/>
        <v>9.75</v>
      </c>
      <c r="E232" s="42">
        <f t="shared" si="51"/>
        <v>5.5495115586974758E-2</v>
      </c>
      <c r="F232" s="42">
        <f t="shared" si="51"/>
        <v>1.3907031571459525</v>
      </c>
      <c r="G232" s="42">
        <f t="shared" si="51"/>
        <v>1.6736013040938684</v>
      </c>
      <c r="H232" s="42">
        <f t="shared" si="51"/>
        <v>1.9423377491162848</v>
      </c>
      <c r="I232" s="42">
        <f t="shared" si="51"/>
        <v>2.4624694820653588</v>
      </c>
      <c r="J232" s="42">
        <f t="shared" si="51"/>
        <v>142.83654897819946</v>
      </c>
      <c r="K232" s="42">
        <f t="shared" si="51"/>
        <v>20.392969687115475</v>
      </c>
      <c r="L232" s="42">
        <f t="shared" si="51"/>
        <v>1.1597064720931511</v>
      </c>
      <c r="M232" s="42">
        <f t="shared" si="51"/>
        <v>1.6790474870418288</v>
      </c>
      <c r="N232" s="42">
        <f t="shared" si="51"/>
        <v>5.7740834406467814</v>
      </c>
      <c r="Q232" s="42">
        <f t="shared" si="52"/>
        <v>3.8826904151032994E-2</v>
      </c>
      <c r="R232" s="42">
        <f t="shared" si="52"/>
        <v>1.2509189127907963</v>
      </c>
      <c r="S232" s="42">
        <f t="shared" si="52"/>
        <v>1.2668312540104547</v>
      </c>
      <c r="T232" s="42">
        <f t="shared" si="52"/>
        <v>1.3107427686520383</v>
      </c>
      <c r="U232" s="42">
        <f t="shared" si="52"/>
        <v>1.9576358254166581</v>
      </c>
      <c r="V232" s="42">
        <f t="shared" si="52"/>
        <v>87.794301223949631</v>
      </c>
      <c r="W232" s="42">
        <f t="shared" si="52"/>
        <v>18.793939122736926</v>
      </c>
      <c r="X232" s="42">
        <f t="shared" si="52"/>
        <v>1.0540043263839038</v>
      </c>
      <c r="Y232" s="42">
        <f t="shared" si="52"/>
        <v>1.5578177169512961</v>
      </c>
      <c r="Z232" s="42">
        <f t="shared" si="52"/>
        <v>3.4262303322227883</v>
      </c>
      <c r="AC232" s="42">
        <f t="shared" si="53"/>
        <v>7.2163327022916765E-2</v>
      </c>
      <c r="AD232" s="42">
        <f t="shared" si="53"/>
        <v>1.5304874015011132</v>
      </c>
      <c r="AE232" s="42">
        <f t="shared" si="53"/>
        <v>2.0626144504891037</v>
      </c>
      <c r="AF232" s="42">
        <f t="shared" si="53"/>
        <v>2.5739327295805259</v>
      </c>
      <c r="AG232" s="42">
        <f t="shared" si="53"/>
        <v>2.9649329046408797</v>
      </c>
      <c r="AH232" s="42">
        <f t="shared" si="53"/>
        <v>198.93837540051629</v>
      </c>
      <c r="AI232" s="42">
        <f t="shared" si="53"/>
        <v>21.992000251493963</v>
      </c>
      <c r="AJ232" s="42">
        <f t="shared" si="53"/>
        <v>1.2654086178024024</v>
      </c>
      <c r="AK232" s="42">
        <f t="shared" si="53"/>
        <v>1.7902667435145765</v>
      </c>
      <c r="AL232" s="42">
        <f t="shared" si="53"/>
        <v>8.1219365490707816</v>
      </c>
    </row>
    <row r="233" spans="4:38">
      <c r="D233" s="42">
        <f t="shared" si="47"/>
        <v>10</v>
      </c>
      <c r="E233" s="42">
        <f t="shared" si="51"/>
        <v>5.518808110230132E-2</v>
      </c>
      <c r="F233" s="42">
        <f t="shared" si="51"/>
        <v>1.2886697492564201</v>
      </c>
      <c r="G233" s="42">
        <f t="shared" si="51"/>
        <v>1.6960988879739292</v>
      </c>
      <c r="H233" s="42">
        <f t="shared" si="51"/>
        <v>2.0369838105904621</v>
      </c>
      <c r="I233" s="42">
        <f t="shared" si="51"/>
        <v>2.4611435700422177</v>
      </c>
      <c r="J233" s="42">
        <f t="shared" si="51"/>
        <v>142.4380148884635</v>
      </c>
      <c r="K233" s="42">
        <f t="shared" si="51"/>
        <v>20.658805316765996</v>
      </c>
      <c r="L233" s="42">
        <f t="shared" si="51"/>
        <v>1.1595415502878603</v>
      </c>
      <c r="M233" s="42">
        <f t="shared" si="51"/>
        <v>1.6803702424204525</v>
      </c>
      <c r="N233" s="42">
        <f t="shared" si="51"/>
        <v>5.6307374354689106</v>
      </c>
      <c r="Q233" s="42">
        <f t="shared" si="52"/>
        <v>3.8517507594309441E-2</v>
      </c>
      <c r="R233" s="42">
        <f t="shared" si="52"/>
        <v>1.1779901994881712</v>
      </c>
      <c r="S233" s="42">
        <f t="shared" si="52"/>
        <v>1.3301752222483627</v>
      </c>
      <c r="T233" s="42">
        <f t="shared" si="52"/>
        <v>1.338641844496578</v>
      </c>
      <c r="U233" s="42">
        <f t="shared" si="52"/>
        <v>1.9549049935679448</v>
      </c>
      <c r="V233" s="42">
        <f t="shared" si="52"/>
        <v>88.790559607183312</v>
      </c>
      <c r="W233" s="42">
        <f t="shared" si="52"/>
        <v>19.067770396273648</v>
      </c>
      <c r="X233" s="42">
        <f t="shared" si="52"/>
        <v>1.0539999625467082</v>
      </c>
      <c r="Y233" s="42">
        <f t="shared" si="52"/>
        <v>1.55748403316404</v>
      </c>
      <c r="Z233" s="42">
        <f t="shared" si="52"/>
        <v>3.6602872172704242</v>
      </c>
      <c r="AC233" s="42">
        <f t="shared" si="53"/>
        <v>7.185865461029331E-2</v>
      </c>
      <c r="AD233" s="42">
        <f t="shared" si="53"/>
        <v>1.3993492990246685</v>
      </c>
      <c r="AE233" s="42">
        <f t="shared" si="53"/>
        <v>2.0620225536994954</v>
      </c>
      <c r="AF233" s="42">
        <f t="shared" si="53"/>
        <v>2.7353257766843475</v>
      </c>
      <c r="AG233" s="42">
        <f t="shared" si="53"/>
        <v>2.9673821465164947</v>
      </c>
      <c r="AH233" s="42">
        <f t="shared" si="53"/>
        <v>196.0854701697437</v>
      </c>
      <c r="AI233" s="42">
        <f t="shared" si="53"/>
        <v>22.24984023725834</v>
      </c>
      <c r="AJ233" s="42">
        <f t="shared" si="53"/>
        <v>1.2650831380290128</v>
      </c>
      <c r="AK233" s="42">
        <f t="shared" si="53"/>
        <v>1.8032564516768694</v>
      </c>
      <c r="AL233" s="42">
        <f t="shared" si="53"/>
        <v>7.601187653667397</v>
      </c>
    </row>
    <row r="234" spans="4:38">
      <c r="D234" s="42">
        <f t="shared" si="47"/>
        <v>10.25</v>
      </c>
      <c r="E234" s="42">
        <f t="shared" ref="E234:N237" si="54">E130/$J$176/2220*$F$174*60*24</f>
        <v>5.518808110230132E-2</v>
      </c>
      <c r="F234" s="42">
        <f t="shared" si="54"/>
        <v>1.2886697492564201</v>
      </c>
      <c r="G234" s="42">
        <f t="shared" si="54"/>
        <v>1.6960988879739292</v>
      </c>
      <c r="H234" s="42">
        <f t="shared" si="54"/>
        <v>2.0369838105904621</v>
      </c>
      <c r="I234" s="42">
        <f t="shared" si="54"/>
        <v>2.4611435700422177</v>
      </c>
      <c r="J234" s="42">
        <f t="shared" si="54"/>
        <v>142.4380148884635</v>
      </c>
      <c r="K234" s="42">
        <f t="shared" si="54"/>
        <v>20.658805316765996</v>
      </c>
      <c r="L234" s="42">
        <f t="shared" si="54"/>
        <v>1.1595415502878603</v>
      </c>
      <c r="M234" s="42">
        <f t="shared" si="54"/>
        <v>1.6803702424204525</v>
      </c>
      <c r="N234" s="42">
        <f t="shared" si="54"/>
        <v>5.6307374354689106</v>
      </c>
      <c r="Q234" s="42">
        <f t="shared" ref="Q234:Z237" si="55">Q130/$J$176/2220*$F$174*60*24</f>
        <v>3.8517507594309441E-2</v>
      </c>
      <c r="R234" s="42">
        <f t="shared" si="55"/>
        <v>1.1044611963560564</v>
      </c>
      <c r="S234" s="42">
        <f t="shared" si="55"/>
        <v>1.3955625443003958</v>
      </c>
      <c r="T234" s="42">
        <f t="shared" si="55"/>
        <v>1.3674408905296531</v>
      </c>
      <c r="U234" s="42">
        <f t="shared" si="55"/>
        <v>1.9549049935679448</v>
      </c>
      <c r="V234" s="42">
        <f t="shared" si="55"/>
        <v>89.782496736781482</v>
      </c>
      <c r="W234" s="42">
        <f t="shared" si="55"/>
        <v>19.350434936698651</v>
      </c>
      <c r="X234" s="42">
        <f t="shared" si="55"/>
        <v>1.0539999625467082</v>
      </c>
      <c r="Y234" s="42">
        <f t="shared" si="55"/>
        <v>1.55748403316404</v>
      </c>
      <c r="Z234" s="42">
        <f t="shared" si="55"/>
        <v>3.900282772938676</v>
      </c>
      <c r="AC234" s="42">
        <f t="shared" ref="AC234:AL237" si="56">AC130/$J$176/2220*$F$174*60*24</f>
        <v>7.185865461029331E-2</v>
      </c>
      <c r="AD234" s="42">
        <f t="shared" si="56"/>
        <v>1.2663713379786778</v>
      </c>
      <c r="AE234" s="42">
        <f t="shared" si="56"/>
        <v>2.0620225536994954</v>
      </c>
      <c r="AF234" s="42">
        <f t="shared" si="56"/>
        <v>2.9019250511140973</v>
      </c>
      <c r="AG234" s="42">
        <f t="shared" si="56"/>
        <v>2.9699103961945528</v>
      </c>
      <c r="AH234" s="42">
        <f t="shared" si="56"/>
        <v>193.14053573797833</v>
      </c>
      <c r="AI234" s="42">
        <f t="shared" si="56"/>
        <v>22.515997641918311</v>
      </c>
      <c r="AJ234" s="42">
        <f t="shared" si="56"/>
        <v>1.2650831380290128</v>
      </c>
      <c r="AK234" s="42">
        <f t="shared" si="56"/>
        <v>1.8166651826831042</v>
      </c>
      <c r="AL234" s="42">
        <f t="shared" si="56"/>
        <v>7.0712107398675625</v>
      </c>
    </row>
    <row r="235" spans="4:38">
      <c r="D235" s="42">
        <f t="shared" si="47"/>
        <v>10.5</v>
      </c>
      <c r="E235" s="42">
        <f t="shared" si="54"/>
        <v>5.4058693173939132E-2</v>
      </c>
      <c r="F235" s="42">
        <f t="shared" si="54"/>
        <v>1.2622979669913714</v>
      </c>
      <c r="G235" s="42">
        <f t="shared" si="54"/>
        <v>1.6613893352747611</v>
      </c>
      <c r="H235" s="42">
        <f t="shared" si="54"/>
        <v>1.9952982712493568</v>
      </c>
      <c r="I235" s="42">
        <f t="shared" si="54"/>
        <v>2.4107778790731942</v>
      </c>
      <c r="J235" s="42">
        <f t="shared" si="54"/>
        <v>139.52311421893836</v>
      </c>
      <c r="K235" s="42">
        <f t="shared" si="54"/>
        <v>20.236036398674958</v>
      </c>
      <c r="L235" s="42">
        <f t="shared" si="54"/>
        <v>1.1358122920282383</v>
      </c>
      <c r="M235" s="42">
        <f t="shared" si="54"/>
        <v>1.6459825661493612</v>
      </c>
      <c r="N235" s="42">
        <f t="shared" si="54"/>
        <v>5.5155080823118858</v>
      </c>
      <c r="Q235" s="42">
        <f t="shared" si="55"/>
        <v>3.8517507594309441E-2</v>
      </c>
      <c r="R235" s="42">
        <f t="shared" si="55"/>
        <v>1.0309321932239417</v>
      </c>
      <c r="S235" s="42">
        <f t="shared" si="55"/>
        <v>1.4609498663524334</v>
      </c>
      <c r="T235" s="42">
        <f t="shared" si="55"/>
        <v>1.3962399365627243</v>
      </c>
      <c r="U235" s="42">
        <f t="shared" si="55"/>
        <v>1.9549049935679448</v>
      </c>
      <c r="V235" s="42">
        <f t="shared" si="55"/>
        <v>90.774433866379255</v>
      </c>
      <c r="W235" s="42">
        <f t="shared" si="55"/>
        <v>19.63309947712365</v>
      </c>
      <c r="X235" s="42">
        <f t="shared" si="55"/>
        <v>1.0539999625467082</v>
      </c>
      <c r="Y235" s="42">
        <f t="shared" si="55"/>
        <v>1.55748403316404</v>
      </c>
      <c r="Z235" s="42">
        <f t="shared" si="55"/>
        <v>4.1402783286069269</v>
      </c>
      <c r="AC235" s="42">
        <f t="shared" si="56"/>
        <v>7.185865461029331E-2</v>
      </c>
      <c r="AD235" s="42">
        <f t="shared" si="56"/>
        <v>1.1333933769326832</v>
      </c>
      <c r="AE235" s="42">
        <f t="shared" si="56"/>
        <v>2.0620225536994954</v>
      </c>
      <c r="AF235" s="42">
        <f t="shared" si="56"/>
        <v>3.068524325543851</v>
      </c>
      <c r="AG235" s="42">
        <f t="shared" si="56"/>
        <v>2.9724386458726069</v>
      </c>
      <c r="AH235" s="42">
        <f t="shared" si="56"/>
        <v>190.19560130621338</v>
      </c>
      <c r="AI235" s="42">
        <f t="shared" si="56"/>
        <v>22.782155046578321</v>
      </c>
      <c r="AJ235" s="42">
        <f t="shared" si="56"/>
        <v>1.2650831380290128</v>
      </c>
      <c r="AK235" s="42">
        <f t="shared" si="56"/>
        <v>1.8300739136893427</v>
      </c>
      <c r="AL235" s="42">
        <f t="shared" si="56"/>
        <v>6.5412338260677672</v>
      </c>
    </row>
    <row r="236" spans="4:38">
      <c r="D236" s="42">
        <f t="shared" si="47"/>
        <v>10.75</v>
      </c>
      <c r="E236" s="42">
        <f t="shared" si="54"/>
        <v>5.2940287948283871E-2</v>
      </c>
      <c r="F236" s="42">
        <f t="shared" si="54"/>
        <v>1.2361826364177173</v>
      </c>
      <c r="G236" s="42">
        <f t="shared" si="54"/>
        <v>1.6270173146926026</v>
      </c>
      <c r="H236" s="42">
        <f t="shared" si="54"/>
        <v>1.9540181018208074</v>
      </c>
      <c r="I236" s="42">
        <f t="shared" si="54"/>
        <v>2.3609019679191046</v>
      </c>
      <c r="J236" s="42">
        <f t="shared" si="54"/>
        <v>136.6365594230229</v>
      </c>
      <c r="K236" s="42">
        <f t="shared" si="54"/>
        <v>19.817378685622089</v>
      </c>
      <c r="L236" s="42">
        <f t="shared" si="54"/>
        <v>1.1123137883059866</v>
      </c>
      <c r="M236" s="42">
        <f t="shared" si="54"/>
        <v>1.6119292919165615</v>
      </c>
      <c r="N236" s="42">
        <f t="shared" si="54"/>
        <v>5.4013992739181358</v>
      </c>
      <c r="Q236" s="42">
        <f t="shared" si="55"/>
        <v>3.8517507594309441E-2</v>
      </c>
      <c r="R236" s="42">
        <f t="shared" si="55"/>
        <v>0.95740319009182673</v>
      </c>
      <c r="S236" s="42">
        <f t="shared" si="55"/>
        <v>1.5263371884044663</v>
      </c>
      <c r="T236" s="42">
        <f t="shared" si="55"/>
        <v>1.4250389825958001</v>
      </c>
      <c r="U236" s="42">
        <f t="shared" si="55"/>
        <v>1.9549049935679448</v>
      </c>
      <c r="V236" s="42">
        <f t="shared" si="55"/>
        <v>91.766370995977439</v>
      </c>
      <c r="W236" s="42">
        <f t="shared" si="55"/>
        <v>19.915764017548653</v>
      </c>
      <c r="X236" s="42">
        <f t="shared" si="55"/>
        <v>1.0539999625467082</v>
      </c>
      <c r="Y236" s="42">
        <f t="shared" si="55"/>
        <v>1.55748403316404</v>
      </c>
      <c r="Z236" s="42">
        <f t="shared" si="55"/>
        <v>4.3802738842751783</v>
      </c>
      <c r="AC236" s="42">
        <f t="shared" si="56"/>
        <v>7.185865461029331E-2</v>
      </c>
      <c r="AD236" s="42">
        <f t="shared" si="56"/>
        <v>1.0004154158866925</v>
      </c>
      <c r="AE236" s="42">
        <f t="shared" si="56"/>
        <v>2.0620225536994954</v>
      </c>
      <c r="AF236" s="42">
        <f t="shared" si="56"/>
        <v>3.2351235999736008</v>
      </c>
      <c r="AG236" s="42">
        <f t="shared" si="56"/>
        <v>2.974966895550665</v>
      </c>
      <c r="AH236" s="42">
        <f t="shared" si="56"/>
        <v>187.25066687444797</v>
      </c>
      <c r="AI236" s="42">
        <f t="shared" si="56"/>
        <v>23.048312451238338</v>
      </c>
      <c r="AJ236" s="42">
        <f t="shared" si="56"/>
        <v>1.2650831380290128</v>
      </c>
      <c r="AK236" s="42">
        <f t="shared" si="56"/>
        <v>1.8434826446955812</v>
      </c>
      <c r="AL236" s="42">
        <f t="shared" si="56"/>
        <v>6.0112569122679345</v>
      </c>
    </row>
    <row r="237" spans="4:38">
      <c r="D237" s="42">
        <f t="shared" si="47"/>
        <v>11</v>
      </c>
      <c r="E237" s="42">
        <f t="shared" si="54"/>
        <v>5.2208107767822157E-2</v>
      </c>
      <c r="F237" s="42">
        <f t="shared" si="54"/>
        <v>1.2190858569914296</v>
      </c>
      <c r="G237" s="42">
        <f t="shared" si="54"/>
        <v>1.6045151735586205</v>
      </c>
      <c r="H237" s="42">
        <f t="shared" si="54"/>
        <v>1.9269934409837861</v>
      </c>
      <c r="I237" s="42">
        <f t="shared" si="54"/>
        <v>2.328249980256853</v>
      </c>
      <c r="J237" s="42">
        <f t="shared" si="54"/>
        <v>134.74683451571326</v>
      </c>
      <c r="K237" s="42">
        <f t="shared" si="54"/>
        <v>19.543298349744596</v>
      </c>
      <c r="L237" s="42">
        <f t="shared" si="54"/>
        <v>1.096930152481272</v>
      </c>
      <c r="M237" s="42">
        <f t="shared" si="54"/>
        <v>1.5896358226970531</v>
      </c>
      <c r="N237" s="42">
        <f t="shared" si="54"/>
        <v>5.3266962896996439</v>
      </c>
      <c r="Q237" s="42">
        <f t="shared" si="55"/>
        <v>3.8517507594309441E-2</v>
      </c>
      <c r="R237" s="42">
        <f t="shared" si="55"/>
        <v>0.88387418695971176</v>
      </c>
      <c r="S237" s="42">
        <f t="shared" si="55"/>
        <v>1.5917245104565039</v>
      </c>
      <c r="T237" s="42">
        <f t="shared" si="55"/>
        <v>1.4538380286288712</v>
      </c>
      <c r="U237" s="42">
        <f t="shared" si="55"/>
        <v>1.9549049935679448</v>
      </c>
      <c r="V237" s="42">
        <f t="shared" si="55"/>
        <v>92.758308125575212</v>
      </c>
      <c r="W237" s="42">
        <f t="shared" si="55"/>
        <v>20.198428557973653</v>
      </c>
      <c r="X237" s="42">
        <f t="shared" si="55"/>
        <v>1.0539999625467082</v>
      </c>
      <c r="Y237" s="42">
        <f t="shared" si="55"/>
        <v>1.55748403316404</v>
      </c>
      <c r="Z237" s="42">
        <f t="shared" si="55"/>
        <v>4.6202694399434288</v>
      </c>
      <c r="AC237" s="42">
        <f t="shared" si="56"/>
        <v>7.185865461029331E-2</v>
      </c>
      <c r="AD237" s="42">
        <f t="shared" si="56"/>
        <v>0.86743745484070178</v>
      </c>
      <c r="AE237" s="42">
        <f t="shared" si="56"/>
        <v>2.0620225536994954</v>
      </c>
      <c r="AF237" s="42">
        <f t="shared" si="56"/>
        <v>3.4017228744033505</v>
      </c>
      <c r="AG237" s="42">
        <f t="shared" si="56"/>
        <v>2.9774951452287231</v>
      </c>
      <c r="AH237" s="42">
        <f t="shared" si="56"/>
        <v>184.30573244268265</v>
      </c>
      <c r="AI237" s="42">
        <f t="shared" si="56"/>
        <v>23.314469855898309</v>
      </c>
      <c r="AJ237" s="42">
        <f t="shared" si="56"/>
        <v>1.2650831380290128</v>
      </c>
      <c r="AK237" s="42">
        <f t="shared" si="56"/>
        <v>1.8568913757018157</v>
      </c>
      <c r="AL237" s="42">
        <f t="shared" si="56"/>
        <v>5.4812799984681</v>
      </c>
    </row>
    <row r="238" spans="4:38">
      <c r="D238" s="42">
        <f t="shared" si="47"/>
        <v>12</v>
      </c>
    </row>
    <row r="239" spans="4:38">
      <c r="D239" s="42">
        <f t="shared" si="47"/>
        <v>13</v>
      </c>
    </row>
    <row r="240" spans="4:38">
      <c r="D240" s="42">
        <f t="shared" si="47"/>
        <v>14</v>
      </c>
    </row>
    <row r="241" spans="4:4">
      <c r="D241" s="42">
        <f t="shared" si="47"/>
        <v>15</v>
      </c>
    </row>
    <row r="242" spans="4:4">
      <c r="D242" s="42">
        <f t="shared" si="47"/>
        <v>16</v>
      </c>
    </row>
    <row r="243" spans="4:4">
      <c r="D243" s="42">
        <f t="shared" si="47"/>
        <v>17</v>
      </c>
    </row>
    <row r="244" spans="4:4">
      <c r="D244" s="42">
        <f t="shared" si="47"/>
        <v>18</v>
      </c>
    </row>
    <row r="245" spans="4:4">
      <c r="D245" s="42">
        <f t="shared" si="47"/>
        <v>19</v>
      </c>
    </row>
    <row r="246" spans="4:4">
      <c r="D246" s="42">
        <f t="shared" si="47"/>
        <v>20</v>
      </c>
    </row>
    <row r="247" spans="4:4">
      <c r="D247" s="42">
        <f t="shared" si="47"/>
        <v>25</v>
      </c>
    </row>
    <row r="248" spans="4:4">
      <c r="D248" s="42">
        <f t="shared" si="47"/>
        <v>30</v>
      </c>
    </row>
    <row r="249" spans="4:4">
      <c r="D249" s="42">
        <f t="shared" si="47"/>
        <v>40</v>
      </c>
    </row>
    <row r="250" spans="4:4">
      <c r="D250" s="42">
        <f t="shared" si="47"/>
        <v>50</v>
      </c>
    </row>
    <row r="251" spans="4:4">
      <c r="D251" s="42">
        <f t="shared" si="47"/>
        <v>60</v>
      </c>
    </row>
    <row r="252" spans="4:4">
      <c r="D252" s="42">
        <f t="shared" si="47"/>
        <v>75</v>
      </c>
    </row>
    <row r="253" spans="4:4">
      <c r="D253" s="42">
        <f t="shared" si="47"/>
        <v>100</v>
      </c>
    </row>
    <row r="254" spans="4:4">
      <c r="D254" s="42">
        <f t="shared" si="47"/>
        <v>125</v>
      </c>
    </row>
    <row r="255" spans="4:4">
      <c r="D255" s="42">
        <f t="shared" si="47"/>
        <v>150</v>
      </c>
    </row>
    <row r="256" spans="4:4">
      <c r="D256" s="42">
        <f t="shared" si="47"/>
        <v>175</v>
      </c>
    </row>
    <row r="257" spans="4:5">
      <c r="D257" s="42">
        <f t="shared" si="47"/>
        <v>200</v>
      </c>
    </row>
    <row r="258" spans="4:5">
      <c r="D258" s="42">
        <f t="shared" si="47"/>
        <v>225</v>
      </c>
    </row>
    <row r="259" spans="4:5">
      <c r="D259" s="42">
        <f t="shared" si="47"/>
        <v>250</v>
      </c>
    </row>
    <row r="260" spans="4:5">
      <c r="D260" s="42">
        <f t="shared" si="47"/>
        <v>300</v>
      </c>
    </row>
    <row r="261" spans="4:5">
      <c r="D261" s="42">
        <f t="shared" si="47"/>
        <v>365</v>
      </c>
    </row>
    <row r="262" spans="4:5">
      <c r="D262" s="42">
        <f t="shared" si="47"/>
        <v>730</v>
      </c>
    </row>
    <row r="263" spans="4:5">
      <c r="D263" s="42">
        <f t="shared" si="47"/>
        <v>1460</v>
      </c>
    </row>
    <row r="264" spans="4:5">
      <c r="D264" s="42">
        <f t="shared" ref="D264:D266" si="57">D160</f>
        <v>2920</v>
      </c>
    </row>
    <row r="265" spans="4:5">
      <c r="D265" s="42">
        <f t="shared" si="57"/>
        <v>5840</v>
      </c>
    </row>
    <row r="266" spans="4:5">
      <c r="D266" s="42">
        <f t="shared" si="57"/>
        <v>7946.78</v>
      </c>
    </row>
    <row r="270" spans="4:5">
      <c r="D270" s="53" t="s">
        <v>56</v>
      </c>
      <c r="E270" s="53" t="s">
        <v>53</v>
      </c>
    </row>
    <row r="272" spans="4:5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58">F184</f>
        <v>Thymus</v>
      </c>
      <c r="G274" s="53" t="str">
        <f t="shared" si="58"/>
        <v>Heart</v>
      </c>
      <c r="H274" s="53" t="str">
        <f t="shared" si="58"/>
        <v>Lungs</v>
      </c>
      <c r="I274" s="53" t="str">
        <f t="shared" si="58"/>
        <v>Kidneys</v>
      </c>
      <c r="J274" s="53" t="str">
        <f t="shared" si="58"/>
        <v>Spleen</v>
      </c>
      <c r="K274" s="53" t="str">
        <f t="shared" si="58"/>
        <v>Liver</v>
      </c>
      <c r="L274" s="53" t="str">
        <f t="shared" si="58"/>
        <v>ART</v>
      </c>
      <c r="M274" s="53" t="str">
        <f t="shared" si="58"/>
        <v>Carcass</v>
      </c>
      <c r="N274" s="53" t="str">
        <f t="shared" si="58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59">R184</f>
        <v>Thymus</v>
      </c>
      <c r="S274" s="53" t="str">
        <f t="shared" si="59"/>
        <v>Heart</v>
      </c>
      <c r="T274" s="53" t="str">
        <f t="shared" si="59"/>
        <v>Lungs</v>
      </c>
      <c r="U274" s="53" t="str">
        <f t="shared" si="59"/>
        <v>Kidneys</v>
      </c>
      <c r="V274" s="53" t="str">
        <f t="shared" si="59"/>
        <v>Spleen</v>
      </c>
      <c r="W274" s="53" t="str">
        <f t="shared" si="59"/>
        <v>Liver</v>
      </c>
      <c r="X274" s="53" t="str">
        <f t="shared" si="59"/>
        <v>ART</v>
      </c>
      <c r="Y274" s="53" t="str">
        <f t="shared" si="59"/>
        <v>Carcass</v>
      </c>
      <c r="Z274" s="53" t="str">
        <f t="shared" si="59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60">AD184</f>
        <v>Thymus</v>
      </c>
      <c r="AE274" s="53" t="str">
        <f t="shared" si="60"/>
        <v>Heart</v>
      </c>
      <c r="AF274" s="53" t="str">
        <f t="shared" si="60"/>
        <v>Lungs</v>
      </c>
      <c r="AG274" s="53" t="str">
        <f t="shared" si="60"/>
        <v>Kidneys</v>
      </c>
      <c r="AH274" s="53" t="str">
        <f t="shared" si="60"/>
        <v>Spleen</v>
      </c>
      <c r="AI274" s="53" t="str">
        <f t="shared" si="60"/>
        <v>Liver</v>
      </c>
      <c r="AJ274" s="53" t="str">
        <f t="shared" si="60"/>
        <v>ART</v>
      </c>
      <c r="AK274" s="53" t="str">
        <f t="shared" si="60"/>
        <v>Carcass</v>
      </c>
      <c r="AL274" s="53" t="str">
        <f t="shared" si="60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61">D186</f>
        <v>4.1666666666666664E-2</v>
      </c>
      <c r="E276" s="42">
        <f t="shared" ref="E276:N291" si="62">($D186-$D185)/8*(E185+3*((2*E185+E186)/3)+3*((E185+2*E186)/3)+E186)</f>
        <v>0.41778737042786745</v>
      </c>
      <c r="F276" s="42">
        <f t="shared" si="62"/>
        <v>0.28924585223292942</v>
      </c>
      <c r="G276" s="42">
        <f t="shared" si="62"/>
        <v>0.1619940739858855</v>
      </c>
      <c r="H276" s="42">
        <f t="shared" si="62"/>
        <v>0.22504097103437865</v>
      </c>
      <c r="I276" s="42">
        <f t="shared" si="62"/>
        <v>0.23870050999654371</v>
      </c>
      <c r="J276" s="42">
        <f t="shared" si="62"/>
        <v>1.1191466376059194</v>
      </c>
      <c r="K276" s="42">
        <f t="shared" si="62"/>
        <v>0.30848178498080048</v>
      </c>
      <c r="L276" s="42">
        <f t="shared" si="62"/>
        <v>2.6289508279042133E-2</v>
      </c>
      <c r="M276" s="42">
        <f t="shared" si="62"/>
        <v>5.2507728152213065E-2</v>
      </c>
      <c r="N276" s="42">
        <f t="shared" si="62"/>
        <v>4.3912849597064194E-2</v>
      </c>
      <c r="Q276" s="42">
        <f t="shared" ref="Q276:Z291" si="63">($D186-$D185)/8*(Q185+3*((2*Q185+Q186)/3)+3*((Q185+2*Q186)/3)+Q186)</f>
        <v>0.40710864909672229</v>
      </c>
      <c r="R276" s="42">
        <f t="shared" si="63"/>
        <v>0.14920729196168026</v>
      </c>
      <c r="S276" s="42">
        <f t="shared" si="63"/>
        <v>0.12985099315364684</v>
      </c>
      <c r="T276" s="42">
        <f t="shared" si="63"/>
        <v>0.21383811595556779</v>
      </c>
      <c r="U276" s="42">
        <f t="shared" si="63"/>
        <v>0.20883680040127733</v>
      </c>
      <c r="V276" s="42">
        <f t="shared" si="63"/>
        <v>0.95794101649599972</v>
      </c>
      <c r="W276" s="42">
        <f t="shared" si="63"/>
        <v>0.284260522978112</v>
      </c>
      <c r="X276" s="42">
        <f t="shared" si="63"/>
        <v>2.0007152930542726E-2</v>
      </c>
      <c r="Y276" s="42">
        <f t="shared" si="63"/>
        <v>4.558044334732525E-2</v>
      </c>
      <c r="Z276" s="42">
        <f t="shared" si="63"/>
        <v>4.3212716090372125E-2</v>
      </c>
      <c r="AC276" s="42">
        <f t="shared" ref="AC276:AL291" si="64">($D186-$D185)/8*(AC185+3*((2*AC185+AC186)/3)+3*((AC185+2*AC186)/3)+AC186)</f>
        <v>0.42846609175901273</v>
      </c>
      <c r="AD276" s="42">
        <f t="shared" si="64"/>
        <v>0.42928441250417781</v>
      </c>
      <c r="AE276" s="42">
        <f t="shared" si="64"/>
        <v>0.19413715481812502</v>
      </c>
      <c r="AF276" s="42">
        <f t="shared" si="64"/>
        <v>0.23624382611318873</v>
      </c>
      <c r="AG276" s="42">
        <f t="shared" si="64"/>
        <v>0.26856421959181009</v>
      </c>
      <c r="AH276" s="42">
        <f t="shared" si="64"/>
        <v>1.2803522587158469</v>
      </c>
      <c r="AI276" s="42">
        <f t="shared" si="64"/>
        <v>0.33270304698348979</v>
      </c>
      <c r="AJ276" s="42">
        <f t="shared" si="64"/>
        <v>3.2571863627541622E-2</v>
      </c>
      <c r="AK276" s="42">
        <f t="shared" si="64"/>
        <v>5.9435012957100811E-2</v>
      </c>
      <c r="AL276" s="42">
        <f t="shared" si="64"/>
        <v>4.4612983103756172E-2</v>
      </c>
    </row>
    <row r="277" spans="4:38">
      <c r="D277" s="52">
        <f t="shared" si="61"/>
        <v>7.4999999999999997E-2</v>
      </c>
      <c r="E277" s="42">
        <f t="shared" si="62"/>
        <v>0.64442397351626457</v>
      </c>
      <c r="F277" s="42">
        <f t="shared" si="62"/>
        <v>0.44747258856395544</v>
      </c>
      <c r="G277" s="42">
        <f t="shared" si="62"/>
        <v>0.2483802041274337</v>
      </c>
      <c r="H277" s="42">
        <f t="shared" si="62"/>
        <v>0.34940901368325011</v>
      </c>
      <c r="I277" s="42">
        <f t="shared" si="62"/>
        <v>0.36993127753364097</v>
      </c>
      <c r="J277" s="42">
        <f t="shared" si="62"/>
        <v>1.9158944074145829</v>
      </c>
      <c r="K277" s="42">
        <f t="shared" si="62"/>
        <v>0.51482824140769501</v>
      </c>
      <c r="L277" s="42">
        <f t="shared" si="62"/>
        <v>4.7589620937647861E-2</v>
      </c>
      <c r="M277" s="42">
        <f t="shared" si="62"/>
        <v>8.3207496205387962E-2</v>
      </c>
      <c r="N277" s="42">
        <f t="shared" si="62"/>
        <v>9.0432502435150414E-2</v>
      </c>
      <c r="Q277" s="42">
        <f t="shared" si="63"/>
        <v>0.59514304184637257</v>
      </c>
      <c r="R277" s="42">
        <f t="shared" si="63"/>
        <v>0.20965198376890506</v>
      </c>
      <c r="S277" s="42">
        <f t="shared" si="63"/>
        <v>0.19809353349127221</v>
      </c>
      <c r="T277" s="42">
        <f t="shared" si="63"/>
        <v>0.31785168868428743</v>
      </c>
      <c r="U277" s="42">
        <f t="shared" si="63"/>
        <v>0.32207933547948725</v>
      </c>
      <c r="V277" s="42">
        <f t="shared" si="63"/>
        <v>1.5566787406709872</v>
      </c>
      <c r="W277" s="42">
        <f t="shared" si="63"/>
        <v>0.44257212828363368</v>
      </c>
      <c r="X277" s="42">
        <f t="shared" si="63"/>
        <v>3.8013209766191408E-2</v>
      </c>
      <c r="Y277" s="42">
        <f t="shared" si="63"/>
        <v>7.2930531354740091E-2</v>
      </c>
      <c r="Z277" s="42">
        <f t="shared" si="63"/>
        <v>8.4748409051233597E-2</v>
      </c>
      <c r="AC277" s="42">
        <f t="shared" si="64"/>
        <v>0.68895627398094517</v>
      </c>
      <c r="AD277" s="42">
        <f t="shared" si="64"/>
        <v>0.68240190141913204</v>
      </c>
      <c r="AE277" s="42">
        <f t="shared" si="64"/>
        <v>0.29866687476359582</v>
      </c>
      <c r="AF277" s="42">
        <f t="shared" si="64"/>
        <v>0.38096633868221164</v>
      </c>
      <c r="AG277" s="42">
        <f t="shared" si="64"/>
        <v>0.41790246053193436</v>
      </c>
      <c r="AH277" s="42">
        <f t="shared" si="64"/>
        <v>2.274395761975593</v>
      </c>
      <c r="AI277" s="42">
        <f t="shared" si="64"/>
        <v>0.58921870238016594</v>
      </c>
      <c r="AJ277" s="42">
        <f t="shared" si="64"/>
        <v>5.7166032109104439E-2</v>
      </c>
      <c r="AK277" s="42">
        <f t="shared" si="64"/>
        <v>9.3484623725013302E-2</v>
      </c>
      <c r="AL277" s="42">
        <f t="shared" si="64"/>
        <v>9.5990615020093747E-2</v>
      </c>
    </row>
    <row r="278" spans="4:38">
      <c r="D278" s="52">
        <f t="shared" si="61"/>
        <v>0.1</v>
      </c>
      <c r="E278" s="42">
        <f t="shared" si="62"/>
        <v>0.45202460252932591</v>
      </c>
      <c r="F278" s="42">
        <f t="shared" si="62"/>
        <v>0.31561859897903499</v>
      </c>
      <c r="G278" s="42">
        <f t="shared" si="62"/>
        <v>0.17201157373311188</v>
      </c>
      <c r="H278" s="42">
        <f t="shared" si="62"/>
        <v>0.24788062996166474</v>
      </c>
      <c r="I278" s="42">
        <f t="shared" si="62"/>
        <v>0.26148223952715832</v>
      </c>
      <c r="J278" s="42">
        <f t="shared" si="62"/>
        <v>1.602832883060457</v>
      </c>
      <c r="K278" s="42">
        <f t="shared" si="62"/>
        <v>0.41423157397333044</v>
      </c>
      <c r="L278" s="42">
        <f t="shared" si="62"/>
        <v>4.3054095256640376E-2</v>
      </c>
      <c r="M278" s="42">
        <f t="shared" si="62"/>
        <v>6.1335593539988985E-2</v>
      </c>
      <c r="N278" s="42">
        <f t="shared" si="62"/>
        <v>9.5340999708281568E-2</v>
      </c>
      <c r="Q278" s="42">
        <f t="shared" si="63"/>
        <v>0.37183456450940527</v>
      </c>
      <c r="R278" s="42">
        <f t="shared" si="63"/>
        <v>0.11847013054120316</v>
      </c>
      <c r="S278" s="42">
        <f t="shared" si="63"/>
        <v>0.13577458117603067</v>
      </c>
      <c r="T278" s="42">
        <f t="shared" si="63"/>
        <v>0.20610733924360877</v>
      </c>
      <c r="U278" s="42">
        <f t="shared" si="63"/>
        <v>0.22550411647672375</v>
      </c>
      <c r="V278" s="42">
        <f t="shared" si="63"/>
        <v>1.1993962599797923</v>
      </c>
      <c r="W278" s="42">
        <f t="shared" si="63"/>
        <v>0.31591153781052833</v>
      </c>
      <c r="X278" s="42">
        <f t="shared" si="63"/>
        <v>3.6506082442501135E-2</v>
      </c>
      <c r="Y278" s="42">
        <f t="shared" si="63"/>
        <v>5.470208342005338E-2</v>
      </c>
      <c r="Z278" s="42">
        <f t="shared" si="63"/>
        <v>8.4859550452393462E-2</v>
      </c>
      <c r="AC278" s="42">
        <f t="shared" si="64"/>
        <v>0.52072079456390674</v>
      </c>
      <c r="AD278" s="42">
        <f t="shared" si="64"/>
        <v>0.50576882669876622</v>
      </c>
      <c r="AE278" s="42">
        <f t="shared" si="64"/>
        <v>0.20824856629019253</v>
      </c>
      <c r="AF278" s="42">
        <f t="shared" si="64"/>
        <v>0.28965392067972079</v>
      </c>
      <c r="AG278" s="42">
        <f t="shared" si="64"/>
        <v>0.29774897986284171</v>
      </c>
      <c r="AH278" s="42">
        <f t="shared" si="64"/>
        <v>2.0045405459718983</v>
      </c>
      <c r="AI278" s="42">
        <f t="shared" si="64"/>
        <v>0.51771770208739532</v>
      </c>
      <c r="AJ278" s="42">
        <f t="shared" si="64"/>
        <v>4.9602108070779707E-2</v>
      </c>
      <c r="AK278" s="42">
        <f t="shared" si="64"/>
        <v>6.7966729817558205E-2</v>
      </c>
      <c r="AL278" s="42">
        <f t="shared" si="64"/>
        <v>0.1055175181666542</v>
      </c>
    </row>
    <row r="279" spans="4:38">
      <c r="D279" s="52">
        <f t="shared" si="61"/>
        <v>0.125</v>
      </c>
      <c r="E279" s="42">
        <f t="shared" si="62"/>
        <v>0.42615141401159473</v>
      </c>
      <c r="F279" s="42">
        <f t="shared" si="62"/>
        <v>0.29911972380935492</v>
      </c>
      <c r="G279" s="42">
        <f t="shared" si="62"/>
        <v>0.16033947801123286</v>
      </c>
      <c r="H279" s="42">
        <f t="shared" si="62"/>
        <v>0.23635579015581215</v>
      </c>
      <c r="I279" s="42">
        <f t="shared" si="62"/>
        <v>0.24855924316749178</v>
      </c>
      <c r="J279" s="42">
        <f t="shared" si="62"/>
        <v>1.738171230715676</v>
      </c>
      <c r="K279" s="42">
        <f t="shared" si="62"/>
        <v>0.43719118490667169</v>
      </c>
      <c r="L279" s="42">
        <f t="shared" si="62"/>
        <v>4.9032617621096605E-2</v>
      </c>
      <c r="M279" s="42">
        <f t="shared" si="62"/>
        <v>6.0472124716581893E-2</v>
      </c>
      <c r="N279" s="42">
        <f t="shared" si="62"/>
        <v>0.11858160138090061</v>
      </c>
      <c r="Q279" s="42">
        <f t="shared" si="63"/>
        <v>0.31107179810701996</v>
      </c>
      <c r="R279" s="42">
        <f t="shared" si="63"/>
        <v>8.7026882884461018E-2</v>
      </c>
      <c r="S279" s="42">
        <f t="shared" si="63"/>
        <v>0.12533043454365814</v>
      </c>
      <c r="T279" s="42">
        <f t="shared" si="63"/>
        <v>0.17984427779086207</v>
      </c>
      <c r="U279" s="42">
        <f t="shared" si="63"/>
        <v>0.21245966494978452</v>
      </c>
      <c r="V279" s="42">
        <f t="shared" si="63"/>
        <v>1.225151557194899</v>
      </c>
      <c r="W279" s="42">
        <f t="shared" si="63"/>
        <v>0.30336534038915031</v>
      </c>
      <c r="X279" s="42">
        <f t="shared" si="63"/>
        <v>4.2999039426761081E-2</v>
      </c>
      <c r="Y279" s="42">
        <f t="shared" si="63"/>
        <v>5.4709257541193275E-2</v>
      </c>
      <c r="Z279" s="42">
        <f t="shared" si="63"/>
        <v>0.10284270916008238</v>
      </c>
      <c r="AC279" s="42">
        <f t="shared" si="64"/>
        <v>0.52318083516454572</v>
      </c>
      <c r="AD279" s="42">
        <f t="shared" si="64"/>
        <v>0.50022236980371071</v>
      </c>
      <c r="AE279" s="42">
        <f t="shared" si="64"/>
        <v>0.19534852147880757</v>
      </c>
      <c r="AF279" s="42">
        <f t="shared" si="64"/>
        <v>0.29286730252076265</v>
      </c>
      <c r="AG279" s="42">
        <f t="shared" si="64"/>
        <v>0.28511207247400577</v>
      </c>
      <c r="AH279" s="42">
        <f t="shared" si="64"/>
        <v>2.2484757062242142</v>
      </c>
      <c r="AI279" s="42">
        <f t="shared" si="64"/>
        <v>0.57912997664343002</v>
      </c>
      <c r="AJ279" s="42">
        <f t="shared" si="64"/>
        <v>5.5066195815432185E-2</v>
      </c>
      <c r="AK279" s="42">
        <f t="shared" si="64"/>
        <v>6.6227900545074464E-2</v>
      </c>
      <c r="AL279" s="42">
        <f t="shared" si="64"/>
        <v>0.13384162340562067</v>
      </c>
    </row>
    <row r="280" spans="4:38">
      <c r="D280" s="52">
        <f t="shared" si="61"/>
        <v>0.25</v>
      </c>
      <c r="E280" s="42">
        <f t="shared" si="62"/>
        <v>1.820146217561752</v>
      </c>
      <c r="F280" s="42">
        <f t="shared" si="62"/>
        <v>1.3079719076909837</v>
      </c>
      <c r="G280" s="42">
        <f t="shared" si="62"/>
        <v>0.71570881131517483</v>
      </c>
      <c r="H280" s="42">
        <f t="shared" si="62"/>
        <v>1.1254632745173669</v>
      </c>
      <c r="I280" s="42">
        <f t="shared" si="62"/>
        <v>1.1911118814696222</v>
      </c>
      <c r="J280" s="42">
        <f t="shared" si="62"/>
        <v>9.5411062683979093</v>
      </c>
      <c r="K280" s="42">
        <f t="shared" si="62"/>
        <v>2.3441689619597978</v>
      </c>
      <c r="L280" s="42">
        <f t="shared" si="62"/>
        <v>0.27181449966656013</v>
      </c>
      <c r="M280" s="42">
        <f t="shared" si="62"/>
        <v>0.299018539557239</v>
      </c>
      <c r="N280" s="42">
        <f t="shared" si="62"/>
        <v>0.69297386345206546</v>
      </c>
      <c r="Q280" s="42">
        <f t="shared" si="63"/>
        <v>1.181156721411907</v>
      </c>
      <c r="R280" s="42">
        <f t="shared" si="63"/>
        <v>0.30665450749448897</v>
      </c>
      <c r="S280" s="42">
        <f t="shared" si="63"/>
        <v>0.55793644113951746</v>
      </c>
      <c r="T280" s="42">
        <f t="shared" si="63"/>
        <v>0.76245018424506938</v>
      </c>
      <c r="U280" s="42">
        <f t="shared" si="63"/>
        <v>1.0018792705680861</v>
      </c>
      <c r="V280" s="42">
        <f t="shared" si="63"/>
        <v>6.2264562394787353</v>
      </c>
      <c r="W280" s="42">
        <f t="shared" si="63"/>
        <v>1.4844982338394503</v>
      </c>
      <c r="X280" s="42">
        <f t="shared" si="63"/>
        <v>0.24365433003135503</v>
      </c>
      <c r="Y280" s="42">
        <f t="shared" si="63"/>
        <v>0.27398674337871987</v>
      </c>
      <c r="Z280" s="42">
        <f t="shared" si="63"/>
        <v>0.5894224871122552</v>
      </c>
      <c r="AC280" s="42">
        <f t="shared" si="64"/>
        <v>2.5929439119124034</v>
      </c>
      <c r="AD280" s="42">
        <f t="shared" si="64"/>
        <v>2.3907098135549369</v>
      </c>
      <c r="AE280" s="42">
        <f t="shared" si="64"/>
        <v>0.87348118149083231</v>
      </c>
      <c r="AF280" s="42">
        <f t="shared" si="64"/>
        <v>1.4882435053527299</v>
      </c>
      <c r="AG280" s="42">
        <f t="shared" si="64"/>
        <v>1.3772685174540606</v>
      </c>
      <c r="AH280" s="42">
        <f t="shared" si="64"/>
        <v>12.880446785446821</v>
      </c>
      <c r="AI280" s="42">
        <f t="shared" si="64"/>
        <v>3.1443948602920293</v>
      </c>
      <c r="AJ280" s="42">
        <f t="shared" si="64"/>
        <v>0.29997466930176553</v>
      </c>
      <c r="AK280" s="42">
        <f t="shared" si="64"/>
        <v>0.32413112675969219</v>
      </c>
      <c r="AL280" s="42">
        <f t="shared" si="64"/>
        <v>0.80105135089020196</v>
      </c>
    </row>
    <row r="281" spans="4:38">
      <c r="D281" s="52">
        <f t="shared" si="61"/>
        <v>0.375</v>
      </c>
      <c r="E281" s="42">
        <f t="shared" si="62"/>
        <v>1.3713165839717192</v>
      </c>
      <c r="F281" s="42">
        <f t="shared" si="62"/>
        <v>1.0419703855305382</v>
      </c>
      <c r="G281" s="42">
        <f t="shared" si="62"/>
        <v>0.62062080101424266</v>
      </c>
      <c r="H281" s="42">
        <f t="shared" si="62"/>
        <v>1.0881796917748401</v>
      </c>
      <c r="I281" s="42">
        <f t="shared" si="62"/>
        <v>1.175154083634542</v>
      </c>
      <c r="J281" s="42">
        <f t="shared" si="62"/>
        <v>10.336447754383604</v>
      </c>
      <c r="K281" s="42">
        <f t="shared" si="62"/>
        <v>2.5117320575611441</v>
      </c>
      <c r="L281" s="42">
        <f t="shared" si="62"/>
        <v>0.28674248634261301</v>
      </c>
      <c r="M281" s="42">
        <f t="shared" si="62"/>
        <v>0.29854566404376015</v>
      </c>
      <c r="N281" s="42">
        <f t="shared" si="62"/>
        <v>0.74183238628143866</v>
      </c>
      <c r="Q281" s="42">
        <f t="shared" si="63"/>
        <v>0.82613561319765472</v>
      </c>
      <c r="R281" s="42">
        <f t="shared" si="63"/>
        <v>0.25329411697886334</v>
      </c>
      <c r="S281" s="42">
        <f t="shared" si="63"/>
        <v>0.48931068904558933</v>
      </c>
      <c r="T281" s="42">
        <f t="shared" si="63"/>
        <v>0.6597378451526098</v>
      </c>
      <c r="U281" s="42">
        <f t="shared" si="63"/>
        <v>0.96575001952106576</v>
      </c>
      <c r="V281" s="42">
        <f t="shared" si="63"/>
        <v>6.2459558487767639</v>
      </c>
      <c r="W281" s="42">
        <f t="shared" si="63"/>
        <v>1.5641796728255972</v>
      </c>
      <c r="X281" s="42">
        <f t="shared" si="63"/>
        <v>0.25930333299162733</v>
      </c>
      <c r="Y281" s="42">
        <f t="shared" si="63"/>
        <v>0.27567970495940353</v>
      </c>
      <c r="Z281" s="42">
        <f t="shared" si="63"/>
        <v>0.62201519127495764</v>
      </c>
      <c r="AC281" s="42">
        <f t="shared" si="64"/>
        <v>2.4210290809013193</v>
      </c>
      <c r="AD281" s="42">
        <f t="shared" si="64"/>
        <v>2.1375228173622425</v>
      </c>
      <c r="AE281" s="42">
        <f t="shared" si="64"/>
        <v>0.75193091298289039</v>
      </c>
      <c r="AF281" s="42">
        <f t="shared" si="64"/>
        <v>1.5151758693927666</v>
      </c>
      <c r="AG281" s="42">
        <f t="shared" si="64"/>
        <v>1.3736524041335296</v>
      </c>
      <c r="AH281" s="42">
        <f t="shared" si="64"/>
        <v>14.531158697984251</v>
      </c>
      <c r="AI281" s="42">
        <f t="shared" si="64"/>
        <v>3.2368443740027559</v>
      </c>
      <c r="AJ281" s="42">
        <f t="shared" si="64"/>
        <v>0.31418163969359925</v>
      </c>
      <c r="AK281" s="42">
        <f t="shared" si="64"/>
        <v>0.3216955453776944</v>
      </c>
      <c r="AL281" s="42">
        <f t="shared" si="64"/>
        <v>0.88155748901633457</v>
      </c>
    </row>
    <row r="282" spans="4:38">
      <c r="D282" s="52">
        <f t="shared" si="61"/>
        <v>0.5</v>
      </c>
      <c r="E282" s="42">
        <f t="shared" si="62"/>
        <v>1.0060940654174513</v>
      </c>
      <c r="F282" s="42">
        <f t="shared" si="62"/>
        <v>0.82690121747173229</v>
      </c>
      <c r="G282" s="42">
        <f t="shared" si="62"/>
        <v>0.55468149800136501</v>
      </c>
      <c r="H282" s="42">
        <f t="shared" si="62"/>
        <v>1.0750006781601757</v>
      </c>
      <c r="I282" s="42">
        <f t="shared" si="62"/>
        <v>1.1902661980472018</v>
      </c>
      <c r="J282" s="42">
        <f t="shared" si="62"/>
        <v>10.794112026095462</v>
      </c>
      <c r="K282" s="42">
        <f t="shared" si="62"/>
        <v>2.6268435914663715</v>
      </c>
      <c r="L282" s="42">
        <f t="shared" si="62"/>
        <v>0.29053124636472483</v>
      </c>
      <c r="M282" s="42">
        <f t="shared" si="62"/>
        <v>0.30077829391073208</v>
      </c>
      <c r="N282" s="42">
        <f t="shared" si="62"/>
        <v>0.74787988541609507</v>
      </c>
      <c r="Q282" s="42">
        <f t="shared" si="63"/>
        <v>0.60308530435242635</v>
      </c>
      <c r="R282" s="42">
        <f t="shared" si="63"/>
        <v>0.26011201656413807</v>
      </c>
      <c r="S282" s="42">
        <f t="shared" si="63"/>
        <v>0.44566479834859174</v>
      </c>
      <c r="T282" s="42">
        <f t="shared" si="63"/>
        <v>0.61184291512044742</v>
      </c>
      <c r="U282" s="42">
        <f t="shared" si="63"/>
        <v>0.95563361003141301</v>
      </c>
      <c r="V282" s="42">
        <f t="shared" si="63"/>
        <v>6.1904799701075763</v>
      </c>
      <c r="W282" s="42">
        <f t="shared" si="63"/>
        <v>1.7749983385725421</v>
      </c>
      <c r="X282" s="42">
        <f t="shared" si="63"/>
        <v>0.26290405741834755</v>
      </c>
      <c r="Y282" s="42">
        <f t="shared" si="63"/>
        <v>0.27878668577898919</v>
      </c>
      <c r="Z282" s="42">
        <f t="shared" si="63"/>
        <v>0.62015155486156959</v>
      </c>
      <c r="AC282" s="42">
        <f t="shared" si="64"/>
        <v>2.057054481900499</v>
      </c>
      <c r="AD282" s="42">
        <f t="shared" si="64"/>
        <v>1.787396703090266</v>
      </c>
      <c r="AE282" s="42">
        <f t="shared" si="64"/>
        <v>0.66369819765413451</v>
      </c>
      <c r="AF282" s="42">
        <f t="shared" si="64"/>
        <v>1.5344617976385535</v>
      </c>
      <c r="AG282" s="42">
        <f t="shared" si="64"/>
        <v>1.4131372844089756</v>
      </c>
      <c r="AH282" s="42">
        <f t="shared" si="64"/>
        <v>15.567640356944043</v>
      </c>
      <c r="AI282" s="42">
        <f t="shared" si="64"/>
        <v>3.1985277909843903</v>
      </c>
      <c r="AJ282" s="42">
        <f t="shared" si="64"/>
        <v>0.31815843531110233</v>
      </c>
      <c r="AK282" s="42">
        <f t="shared" si="64"/>
        <v>0.32313453315487645</v>
      </c>
      <c r="AL282" s="42">
        <f t="shared" si="64"/>
        <v>0.91112407866113809</v>
      </c>
    </row>
    <row r="283" spans="4:38">
      <c r="D283" s="52">
        <f t="shared" si="61"/>
        <v>0.625</v>
      </c>
      <c r="E283" s="42">
        <f t="shared" si="62"/>
        <v>0.71466417348907885</v>
      </c>
      <c r="F283" s="42">
        <f t="shared" si="62"/>
        <v>0.6550524065611868</v>
      </c>
      <c r="G283" s="42">
        <f t="shared" si="62"/>
        <v>0.50264725623761874</v>
      </c>
      <c r="H283" s="42">
        <f t="shared" si="62"/>
        <v>1.0652947274940747</v>
      </c>
      <c r="I283" s="42">
        <f t="shared" si="62"/>
        <v>1.2097860124968867</v>
      </c>
      <c r="J283" s="42">
        <f t="shared" si="62"/>
        <v>11.140088010651795</v>
      </c>
      <c r="K283" s="42">
        <f t="shared" si="62"/>
        <v>2.7189328185905559</v>
      </c>
      <c r="L283" s="42">
        <f t="shared" si="62"/>
        <v>0.29356225438241446</v>
      </c>
      <c r="M283" s="42">
        <f t="shared" si="62"/>
        <v>0.3036621074889041</v>
      </c>
      <c r="N283" s="42">
        <f t="shared" si="62"/>
        <v>0.75379299568109204</v>
      </c>
      <c r="Q283" s="42">
        <f t="shared" si="63"/>
        <v>0.42505264361933126</v>
      </c>
      <c r="R283" s="42">
        <f t="shared" si="63"/>
        <v>0.26891847019511805</v>
      </c>
      <c r="S283" s="42">
        <f t="shared" si="63"/>
        <v>0.41154172399944589</v>
      </c>
      <c r="T283" s="42">
        <f t="shared" si="63"/>
        <v>0.57469308177533618</v>
      </c>
      <c r="U283" s="42">
        <f t="shared" si="63"/>
        <v>0.94816061078476332</v>
      </c>
      <c r="V283" s="42">
        <f t="shared" si="63"/>
        <v>6.1188236268265177</v>
      </c>
      <c r="W283" s="42">
        <f t="shared" si="63"/>
        <v>2.0473057818290123</v>
      </c>
      <c r="X283" s="42">
        <f t="shared" si="63"/>
        <v>0.26578463695972387</v>
      </c>
      <c r="Y283" s="42">
        <f t="shared" si="63"/>
        <v>0.28265814841778114</v>
      </c>
      <c r="Z283" s="42">
        <f t="shared" si="63"/>
        <v>0.61723130316023611</v>
      </c>
      <c r="AC283" s="42">
        <f t="shared" si="64"/>
        <v>1.5856394416192621</v>
      </c>
      <c r="AD283" s="42">
        <f t="shared" si="64"/>
        <v>1.3938426930218091</v>
      </c>
      <c r="AE283" s="42">
        <f t="shared" si="64"/>
        <v>0.5937527884757916</v>
      </c>
      <c r="AF283" s="42">
        <f t="shared" si="64"/>
        <v>1.5498905402351852</v>
      </c>
      <c r="AG283" s="42">
        <f t="shared" si="64"/>
        <v>1.4641385880980917</v>
      </c>
      <c r="AH283" s="42">
        <f t="shared" si="64"/>
        <v>16.366476077469546</v>
      </c>
      <c r="AI283" s="42">
        <f t="shared" si="64"/>
        <v>3.1472436231597576</v>
      </c>
      <c r="AJ283" s="42">
        <f t="shared" si="64"/>
        <v>0.32133987180510493</v>
      </c>
      <c r="AK283" s="42">
        <f t="shared" si="64"/>
        <v>0.3249932257004034</v>
      </c>
      <c r="AL283" s="42">
        <f t="shared" si="64"/>
        <v>0.94003363298050158</v>
      </c>
    </row>
    <row r="284" spans="4:38">
      <c r="D284" s="52">
        <f t="shared" si="61"/>
        <v>0.75</v>
      </c>
      <c r="E284" s="42">
        <f t="shared" si="62"/>
        <v>0.49548497546094411</v>
      </c>
      <c r="F284" s="42">
        <f t="shared" si="62"/>
        <v>0.52599829360153538</v>
      </c>
      <c r="G284" s="42">
        <f t="shared" si="62"/>
        <v>0.46303987591712448</v>
      </c>
      <c r="H284" s="42">
        <f t="shared" si="62"/>
        <v>1.0573361889298163</v>
      </c>
      <c r="I284" s="42">
        <f t="shared" si="62"/>
        <v>1.2299354983804309</v>
      </c>
      <c r="J284" s="42">
        <f t="shared" si="62"/>
        <v>11.41591743980489</v>
      </c>
      <c r="K284" s="42">
        <f t="shared" si="62"/>
        <v>2.7879997389336921</v>
      </c>
      <c r="L284" s="42">
        <f t="shared" si="62"/>
        <v>0.29583551039568146</v>
      </c>
      <c r="M284" s="42">
        <f t="shared" si="62"/>
        <v>0.30663894731153324</v>
      </c>
      <c r="N284" s="42">
        <f t="shared" si="62"/>
        <v>0.75957171707642956</v>
      </c>
      <c r="Q284" s="42">
        <f t="shared" si="63"/>
        <v>0.29119756754315151</v>
      </c>
      <c r="R284" s="42">
        <f t="shared" si="63"/>
        <v>0.27800900297548453</v>
      </c>
      <c r="S284" s="42">
        <f t="shared" si="63"/>
        <v>0.38530572312576933</v>
      </c>
      <c r="T284" s="42">
        <f t="shared" si="63"/>
        <v>0.54588491089004687</v>
      </c>
      <c r="U284" s="42">
        <f t="shared" si="63"/>
        <v>0.94205289465768538</v>
      </c>
      <c r="V284" s="42">
        <f t="shared" si="63"/>
        <v>6.0448557886008913</v>
      </c>
      <c r="W284" s="42">
        <f t="shared" si="63"/>
        <v>2.328397336158273</v>
      </c>
      <c r="X284" s="42">
        <f t="shared" si="63"/>
        <v>0.26794507161575631</v>
      </c>
      <c r="Y284" s="42">
        <f t="shared" si="63"/>
        <v>0.28658940915554681</v>
      </c>
      <c r="Z284" s="42">
        <f t="shared" si="63"/>
        <v>0.61330435500345948</v>
      </c>
      <c r="AC284" s="42">
        <f t="shared" si="64"/>
        <v>1.0967388125874038</v>
      </c>
      <c r="AD284" s="42">
        <f t="shared" si="64"/>
        <v>1.0140807080137262</v>
      </c>
      <c r="AE284" s="42">
        <f t="shared" si="64"/>
        <v>0.54077402870848112</v>
      </c>
      <c r="AF284" s="42">
        <f t="shared" si="64"/>
        <v>1.5614620971826589</v>
      </c>
      <c r="AG284" s="42">
        <f t="shared" si="64"/>
        <v>1.5167850951320205</v>
      </c>
      <c r="AH284" s="42">
        <f t="shared" si="64"/>
        <v>16.990218483938087</v>
      </c>
      <c r="AI284" s="42">
        <f t="shared" si="64"/>
        <v>3.0911181124246023</v>
      </c>
      <c r="AJ284" s="42">
        <f t="shared" si="64"/>
        <v>0.32372594917560699</v>
      </c>
      <c r="AK284" s="42">
        <f t="shared" si="64"/>
        <v>0.32691187606997962</v>
      </c>
      <c r="AL284" s="42">
        <f t="shared" si="64"/>
        <v>0.9682861519744278</v>
      </c>
    </row>
    <row r="285" spans="4:38">
      <c r="D285" s="52">
        <f t="shared" si="61"/>
        <v>0.875</v>
      </c>
      <c r="E285" s="42">
        <f t="shared" si="62"/>
        <v>0.34701453860739323</v>
      </c>
      <c r="F285" s="42">
        <f t="shared" si="62"/>
        <v>0.43931321939541085</v>
      </c>
      <c r="G285" s="42">
        <f t="shared" si="62"/>
        <v>0.43438115723400128</v>
      </c>
      <c r="H285" s="42">
        <f t="shared" si="62"/>
        <v>1.0493994116206831</v>
      </c>
      <c r="I285" s="42">
        <f t="shared" si="62"/>
        <v>1.2469366270946727</v>
      </c>
      <c r="J285" s="42">
        <f t="shared" si="62"/>
        <v>11.663142045307017</v>
      </c>
      <c r="K285" s="42">
        <f t="shared" si="62"/>
        <v>2.8340443524957828</v>
      </c>
      <c r="L285" s="42">
        <f t="shared" si="62"/>
        <v>0.29735101440452616</v>
      </c>
      <c r="M285" s="42">
        <f t="shared" si="62"/>
        <v>0.30915065591187663</v>
      </c>
      <c r="N285" s="42">
        <f t="shared" si="62"/>
        <v>0.76521604960211009</v>
      </c>
      <c r="Q285" s="42">
        <f t="shared" si="63"/>
        <v>0.20068001266867352</v>
      </c>
      <c r="R285" s="42">
        <f t="shared" si="63"/>
        <v>0.2856791400089187</v>
      </c>
      <c r="S285" s="42">
        <f t="shared" si="63"/>
        <v>0.3653210528551798</v>
      </c>
      <c r="T285" s="42">
        <f t="shared" si="63"/>
        <v>0.52301496823734694</v>
      </c>
      <c r="U285" s="42">
        <f t="shared" si="63"/>
        <v>0.93603233452674517</v>
      </c>
      <c r="V285" s="42">
        <f t="shared" si="63"/>
        <v>5.9824454250980263</v>
      </c>
      <c r="W285" s="42">
        <f t="shared" si="63"/>
        <v>2.5655683351235856</v>
      </c>
      <c r="X285" s="42">
        <f t="shared" si="63"/>
        <v>0.26938536138644431</v>
      </c>
      <c r="Y285" s="42">
        <f t="shared" si="63"/>
        <v>0.28987578427205396</v>
      </c>
      <c r="Z285" s="42">
        <f t="shared" si="63"/>
        <v>0.60842062922373885</v>
      </c>
      <c r="AC285" s="42">
        <f t="shared" si="64"/>
        <v>0.68030744733471193</v>
      </c>
      <c r="AD285" s="42">
        <f t="shared" si="64"/>
        <v>0.70533066892286644</v>
      </c>
      <c r="AE285" s="42">
        <f t="shared" si="64"/>
        <v>0.50344126161282288</v>
      </c>
      <c r="AF285" s="42">
        <f t="shared" si="64"/>
        <v>1.5691764684809719</v>
      </c>
      <c r="AG285" s="42">
        <f t="shared" si="64"/>
        <v>1.5612055854418978</v>
      </c>
      <c r="AH285" s="42">
        <f t="shared" si="64"/>
        <v>17.501420200726962</v>
      </c>
      <c r="AI285" s="42">
        <f t="shared" si="64"/>
        <v>3.0382775006746652</v>
      </c>
      <c r="AJ285" s="42">
        <f t="shared" si="64"/>
        <v>0.32531666742260829</v>
      </c>
      <c r="AK285" s="42">
        <f t="shared" si="64"/>
        <v>0.32853073731930965</v>
      </c>
      <c r="AL285" s="42">
        <f t="shared" si="64"/>
        <v>0.99588163564291399</v>
      </c>
    </row>
    <row r="286" spans="4:38">
      <c r="D286" s="52">
        <f t="shared" si="61"/>
        <v>1</v>
      </c>
      <c r="E286" s="42">
        <f t="shared" si="62"/>
        <v>0.26771093020277398</v>
      </c>
      <c r="F286" s="42">
        <f t="shared" si="62"/>
        <v>0.39457152474544482</v>
      </c>
      <c r="G286" s="42">
        <f t="shared" si="62"/>
        <v>0.41519290038236678</v>
      </c>
      <c r="H286" s="42">
        <f t="shared" si="62"/>
        <v>1.0397587447199492</v>
      </c>
      <c r="I286" s="42">
        <f t="shared" si="62"/>
        <v>1.2570113700364465</v>
      </c>
      <c r="J286" s="42">
        <f t="shared" si="62"/>
        <v>11.923303558910469</v>
      </c>
      <c r="K286" s="42">
        <f t="shared" si="62"/>
        <v>2.8570666592768306</v>
      </c>
      <c r="L286" s="42">
        <f t="shared" si="62"/>
        <v>0.29810876640894857</v>
      </c>
      <c r="M286" s="42">
        <f t="shared" si="62"/>
        <v>0.31063907582319128</v>
      </c>
      <c r="N286" s="42">
        <f t="shared" si="62"/>
        <v>0.77072599325813118</v>
      </c>
      <c r="Q286" s="42">
        <f t="shared" si="63"/>
        <v>0.15265991554068298</v>
      </c>
      <c r="R286" s="42">
        <f t="shared" si="63"/>
        <v>0.29022440639910208</v>
      </c>
      <c r="S286" s="42">
        <f t="shared" si="63"/>
        <v>0.34995197031529524</v>
      </c>
      <c r="T286" s="42">
        <f t="shared" si="63"/>
        <v>0.50367981959000374</v>
      </c>
      <c r="U286" s="42">
        <f t="shared" si="63"/>
        <v>0.92882080326850369</v>
      </c>
      <c r="V286" s="42">
        <f t="shared" si="63"/>
        <v>5.945461505985226</v>
      </c>
      <c r="W286" s="42">
        <f t="shared" si="63"/>
        <v>2.7061141122882146</v>
      </c>
      <c r="X286" s="42">
        <f t="shared" si="63"/>
        <v>0.2701055062717882</v>
      </c>
      <c r="Y286" s="42">
        <f t="shared" si="63"/>
        <v>0.29181259004707083</v>
      </c>
      <c r="Z286" s="42">
        <f t="shared" si="63"/>
        <v>0.60263004465357661</v>
      </c>
      <c r="AC286" s="42">
        <f t="shared" si="64"/>
        <v>0.42630019839097655</v>
      </c>
      <c r="AD286" s="42">
        <f t="shared" si="64"/>
        <v>0.52481249660608398</v>
      </c>
      <c r="AE286" s="42">
        <f t="shared" si="64"/>
        <v>0.48043383044943788</v>
      </c>
      <c r="AF286" s="42">
        <f t="shared" si="64"/>
        <v>1.5730336541301297</v>
      </c>
      <c r="AG286" s="42">
        <f t="shared" si="64"/>
        <v>1.5875288389588609</v>
      </c>
      <c r="AH286" s="42">
        <f t="shared" si="64"/>
        <v>17.962633852213479</v>
      </c>
      <c r="AI286" s="42">
        <f t="shared" si="64"/>
        <v>2.9968480298056925</v>
      </c>
      <c r="AJ286" s="42">
        <f t="shared" si="64"/>
        <v>0.32611202654610899</v>
      </c>
      <c r="AK286" s="42">
        <f t="shared" si="64"/>
        <v>0.32949006250409774</v>
      </c>
      <c r="AL286" s="42">
        <f t="shared" si="64"/>
        <v>1.0228200839859578</v>
      </c>
    </row>
    <row r="287" spans="4:38">
      <c r="D287" s="52">
        <f t="shared" si="61"/>
        <v>1.125</v>
      </c>
      <c r="E287" s="42">
        <f t="shared" si="62"/>
        <v>0.23952609931502403</v>
      </c>
      <c r="F287" s="42">
        <f t="shared" si="62"/>
        <v>0.38111493337477492</v>
      </c>
      <c r="G287" s="42">
        <f t="shared" si="62"/>
        <v>0.40237523351902804</v>
      </c>
      <c r="H287" s="42">
        <f t="shared" si="62"/>
        <v>1.0274121753356849</v>
      </c>
      <c r="I287" s="42">
        <f t="shared" si="62"/>
        <v>1.2590385138308031</v>
      </c>
      <c r="J287" s="42">
        <f t="shared" si="62"/>
        <v>12.213746296633845</v>
      </c>
      <c r="K287" s="42">
        <f t="shared" si="62"/>
        <v>2.8623107036269166</v>
      </c>
      <c r="L287" s="42">
        <f t="shared" si="62"/>
        <v>0.29816571496095789</v>
      </c>
      <c r="M287" s="42">
        <f t="shared" si="62"/>
        <v>0.31096331527523091</v>
      </c>
      <c r="N287" s="42">
        <f t="shared" si="62"/>
        <v>0.77610154804449039</v>
      </c>
      <c r="Q287" s="42">
        <f t="shared" si="63"/>
        <v>0.1361043107186842</v>
      </c>
      <c r="R287" s="42">
        <f t="shared" si="63"/>
        <v>0.29149211867120839</v>
      </c>
      <c r="S287" s="42">
        <f t="shared" si="63"/>
        <v>0.33723428002091649</v>
      </c>
      <c r="T287" s="42">
        <f t="shared" si="63"/>
        <v>0.48580517634337195</v>
      </c>
      <c r="U287" s="42">
        <f t="shared" si="63"/>
        <v>0.91977734136065625</v>
      </c>
      <c r="V287" s="42">
        <f t="shared" si="63"/>
        <v>5.9370028514107087</v>
      </c>
      <c r="W287" s="42">
        <f t="shared" si="63"/>
        <v>2.7450481540637766</v>
      </c>
      <c r="X287" s="42">
        <f t="shared" si="63"/>
        <v>0.27015806513730162</v>
      </c>
      <c r="Y287" s="42">
        <f t="shared" si="63"/>
        <v>0.29228345280683643</v>
      </c>
      <c r="Z287" s="42">
        <f t="shared" si="63"/>
        <v>0.59598252012547248</v>
      </c>
      <c r="AC287" s="42">
        <f t="shared" si="64"/>
        <v>0.34294788791136332</v>
      </c>
      <c r="AD287" s="42">
        <f t="shared" si="64"/>
        <v>0.47154721668343585</v>
      </c>
      <c r="AE287" s="42">
        <f t="shared" si="64"/>
        <v>0.46753061450138611</v>
      </c>
      <c r="AF287" s="42">
        <f t="shared" si="64"/>
        <v>1.5727085410319479</v>
      </c>
      <c r="AG287" s="42">
        <f t="shared" si="64"/>
        <v>1.5938015395357081</v>
      </c>
      <c r="AH287" s="42">
        <f t="shared" si="64"/>
        <v>18.417343171428652</v>
      </c>
      <c r="AI287" s="42">
        <f t="shared" si="64"/>
        <v>2.9685239193435224</v>
      </c>
      <c r="AJ287" s="42">
        <f t="shared" si="64"/>
        <v>0.32617336478461412</v>
      </c>
      <c r="AK287" s="42">
        <f t="shared" si="64"/>
        <v>0.32965131128594</v>
      </c>
      <c r="AL287" s="42">
        <f t="shared" si="64"/>
        <v>1.0491014970035615</v>
      </c>
    </row>
    <row r="288" spans="4:38">
      <c r="D288" s="52">
        <f t="shared" si="61"/>
        <v>1.325</v>
      </c>
      <c r="E288" s="42">
        <f t="shared" si="62"/>
        <v>0.36033430742684391</v>
      </c>
      <c r="F288" s="42">
        <f t="shared" si="62"/>
        <v>0.60383731459722767</v>
      </c>
      <c r="G288" s="42">
        <f t="shared" si="62"/>
        <v>0.62176534185744081</v>
      </c>
      <c r="H288" s="42">
        <f t="shared" si="62"/>
        <v>1.6121047124398422</v>
      </c>
      <c r="I288" s="42">
        <f t="shared" si="62"/>
        <v>2.0059715028701794</v>
      </c>
      <c r="J288" s="42">
        <f t="shared" si="62"/>
        <v>20.161242822601299</v>
      </c>
      <c r="K288" s="42">
        <f t="shared" si="62"/>
        <v>4.5743144321975269</v>
      </c>
      <c r="L288" s="42">
        <f t="shared" si="62"/>
        <v>0.47567039455653526</v>
      </c>
      <c r="M288" s="42">
        <f t="shared" si="62"/>
        <v>0.49654818768054798</v>
      </c>
      <c r="N288" s="42">
        <f t="shared" si="62"/>
        <v>1.2525802433232536</v>
      </c>
      <c r="Q288" s="42">
        <f t="shared" si="63"/>
        <v>0.205322574119221</v>
      </c>
      <c r="R288" s="42">
        <f t="shared" si="63"/>
        <v>0.46627226545009731</v>
      </c>
      <c r="S288" s="42">
        <f t="shared" si="63"/>
        <v>0.5151913742824874</v>
      </c>
      <c r="T288" s="42">
        <f t="shared" si="63"/>
        <v>0.74146108926879317</v>
      </c>
      <c r="U288" s="42">
        <f t="shared" si="63"/>
        <v>1.4493658493223198</v>
      </c>
      <c r="V288" s="42">
        <f t="shared" si="63"/>
        <v>9.5197803995420269</v>
      </c>
      <c r="W288" s="42">
        <f t="shared" si="63"/>
        <v>4.3858217518263674</v>
      </c>
      <c r="X288" s="42">
        <f t="shared" si="63"/>
        <v>0.43091148419238534</v>
      </c>
      <c r="Y288" s="42">
        <f t="shared" si="63"/>
        <v>0.46689401190646568</v>
      </c>
      <c r="Z288" s="42">
        <f t="shared" si="63"/>
        <v>0.93759518372230699</v>
      </c>
      <c r="AC288" s="42">
        <f t="shared" si="64"/>
        <v>0.51534604073446644</v>
      </c>
      <c r="AD288" s="42">
        <f t="shared" si="64"/>
        <v>0.7457942719564391</v>
      </c>
      <c r="AE288" s="42">
        <f t="shared" si="64"/>
        <v>0.72851203912112383</v>
      </c>
      <c r="AF288" s="42">
        <f t="shared" si="64"/>
        <v>2.502765615864214</v>
      </c>
      <c r="AG288" s="42">
        <f t="shared" si="64"/>
        <v>2.5381843113013649</v>
      </c>
      <c r="AH288" s="42">
        <f t="shared" si="64"/>
        <v>30.400200195003592</v>
      </c>
      <c r="AI288" s="42">
        <f t="shared" si="64"/>
        <v>4.7028570913409249</v>
      </c>
      <c r="AJ288" s="42">
        <f t="shared" si="64"/>
        <v>0.52042930492068507</v>
      </c>
      <c r="AK288" s="42">
        <f t="shared" si="64"/>
        <v>0.52629974039216354</v>
      </c>
      <c r="AL288" s="42">
        <f t="shared" si="64"/>
        <v>1.7314511107623283</v>
      </c>
    </row>
    <row r="289" spans="4:38">
      <c r="D289" s="52">
        <f t="shared" si="61"/>
        <v>1.5249999999999999</v>
      </c>
      <c r="E289" s="42">
        <f t="shared" si="62"/>
        <v>0.33317719073138841</v>
      </c>
      <c r="F289" s="42">
        <f t="shared" si="62"/>
        <v>0.59722432375541579</v>
      </c>
      <c r="G289" s="42">
        <f t="shared" si="62"/>
        <v>0.59555631181775548</v>
      </c>
      <c r="H289" s="42">
        <f t="shared" si="62"/>
        <v>1.5671261376568029</v>
      </c>
      <c r="I289" s="42">
        <f t="shared" si="62"/>
        <v>1.985711530340897</v>
      </c>
      <c r="J289" s="42">
        <f t="shared" si="62"/>
        <v>20.8977931123956</v>
      </c>
      <c r="K289" s="42">
        <f t="shared" si="62"/>
        <v>4.5614784452855623</v>
      </c>
      <c r="L289" s="42">
        <f t="shared" si="62"/>
        <v>0.47234265364946698</v>
      </c>
      <c r="M289" s="42">
        <f t="shared" si="62"/>
        <v>0.49417992475025541</v>
      </c>
      <c r="N289" s="42">
        <f t="shared" si="62"/>
        <v>1.2654471712598907</v>
      </c>
      <c r="Q289" s="42">
        <f t="shared" si="63"/>
        <v>0.19061125909627208</v>
      </c>
      <c r="R289" s="42">
        <f t="shared" si="63"/>
        <v>0.46598888225296348</v>
      </c>
      <c r="S289" s="42">
        <f t="shared" si="63"/>
        <v>0.48618904732445523</v>
      </c>
      <c r="T289" s="42">
        <f t="shared" si="63"/>
        <v>0.69884731025914815</v>
      </c>
      <c r="U289" s="42">
        <f t="shared" si="63"/>
        <v>1.4189845479764567</v>
      </c>
      <c r="V289" s="42">
        <f t="shared" si="63"/>
        <v>9.5692141555884813</v>
      </c>
      <c r="W289" s="42">
        <f t="shared" si="63"/>
        <v>4.3709048930059362</v>
      </c>
      <c r="X289" s="42">
        <f t="shared" si="63"/>
        <v>0.42771258504134335</v>
      </c>
      <c r="Y289" s="42">
        <f t="shared" si="63"/>
        <v>0.46507935201446876</v>
      </c>
      <c r="Z289" s="42">
        <f t="shared" si="63"/>
        <v>0.91550502209365192</v>
      </c>
      <c r="AC289" s="42">
        <f t="shared" si="64"/>
        <v>0.47574312236650468</v>
      </c>
      <c r="AD289" s="42">
        <f t="shared" si="64"/>
        <v>0.73614011748561547</v>
      </c>
      <c r="AE289" s="42">
        <f t="shared" si="64"/>
        <v>0.70544701195038895</v>
      </c>
      <c r="AF289" s="42">
        <f t="shared" si="64"/>
        <v>2.4704101963942353</v>
      </c>
      <c r="AG289" s="42">
        <f t="shared" si="64"/>
        <v>2.5098110591765028</v>
      </c>
      <c r="AH289" s="42">
        <f t="shared" si="64"/>
        <v>31.509281392851943</v>
      </c>
      <c r="AI289" s="42">
        <f t="shared" si="64"/>
        <v>4.6472143605163341</v>
      </c>
      <c r="AJ289" s="42">
        <f t="shared" si="64"/>
        <v>0.51697272225759006</v>
      </c>
      <c r="AK289" s="42">
        <f t="shared" si="64"/>
        <v>0.52357558607173171</v>
      </c>
      <c r="AL289" s="42">
        <f t="shared" si="64"/>
        <v>1.7943583009612667</v>
      </c>
    </row>
    <row r="290" spans="4:38">
      <c r="D290" s="52">
        <f t="shared" si="61"/>
        <v>1.7249999999999999</v>
      </c>
      <c r="E290" s="42">
        <f t="shared" si="62"/>
        <v>0.30728335074971835</v>
      </c>
      <c r="F290" s="42">
        <f t="shared" si="62"/>
        <v>0.59141528016921951</v>
      </c>
      <c r="G290" s="42">
        <f t="shared" si="62"/>
        <v>0.57046852370490186</v>
      </c>
      <c r="H290" s="42">
        <f t="shared" si="62"/>
        <v>1.5155303050886946</v>
      </c>
      <c r="I290" s="42">
        <f t="shared" si="62"/>
        <v>1.9542576515483248</v>
      </c>
      <c r="J290" s="42">
        <f t="shared" si="62"/>
        <v>21.602833229364499</v>
      </c>
      <c r="K290" s="42">
        <f t="shared" si="62"/>
        <v>4.5415683717976858</v>
      </c>
      <c r="L290" s="42">
        <f t="shared" si="62"/>
        <v>0.46717742199084478</v>
      </c>
      <c r="M290" s="42">
        <f t="shared" si="62"/>
        <v>0.49050647998094132</v>
      </c>
      <c r="N290" s="42">
        <f t="shared" si="62"/>
        <v>1.2777636423864016</v>
      </c>
      <c r="Q290" s="42">
        <f t="shared" si="63"/>
        <v>0.17663156073891115</v>
      </c>
      <c r="R290" s="42">
        <f t="shared" si="63"/>
        <v>0.46553110939605463</v>
      </c>
      <c r="S290" s="42">
        <f t="shared" si="63"/>
        <v>0.45842746162666037</v>
      </c>
      <c r="T290" s="42">
        <f t="shared" si="63"/>
        <v>0.65805658061889971</v>
      </c>
      <c r="U290" s="42">
        <f t="shared" si="63"/>
        <v>1.3852599237652632</v>
      </c>
      <c r="V290" s="42">
        <f t="shared" si="63"/>
        <v>9.6466469839576945</v>
      </c>
      <c r="W290" s="42">
        <f t="shared" si="63"/>
        <v>4.3477671508626958</v>
      </c>
      <c r="X290" s="42">
        <f t="shared" si="63"/>
        <v>0.42275063581813238</v>
      </c>
      <c r="Y290" s="42">
        <f t="shared" si="63"/>
        <v>0.46225747113317378</v>
      </c>
      <c r="Z290" s="42">
        <f t="shared" si="63"/>
        <v>0.89070225779518142</v>
      </c>
      <c r="AC290" s="42">
        <f t="shared" si="64"/>
        <v>0.43793514076052542</v>
      </c>
      <c r="AD290" s="42">
        <f t="shared" si="64"/>
        <v>0.72765962727318356</v>
      </c>
      <c r="AE290" s="42">
        <f t="shared" si="64"/>
        <v>0.68356434586222159</v>
      </c>
      <c r="AF290" s="42">
        <f t="shared" si="64"/>
        <v>2.4202232661802565</v>
      </c>
      <c r="AG290" s="42">
        <f t="shared" si="64"/>
        <v>2.4658009227709061</v>
      </c>
      <c r="AH290" s="42">
        <f t="shared" si="64"/>
        <v>32.570915266728157</v>
      </c>
      <c r="AI290" s="42">
        <f t="shared" si="64"/>
        <v>4.5939520673740848</v>
      </c>
      <c r="AJ290" s="42">
        <f t="shared" si="64"/>
        <v>0.51160420816355701</v>
      </c>
      <c r="AK290" s="42">
        <f t="shared" si="64"/>
        <v>0.51935011333760539</v>
      </c>
      <c r="AL290" s="42">
        <f t="shared" si="64"/>
        <v>1.8545742744672016</v>
      </c>
    </row>
    <row r="291" spans="4:38">
      <c r="D291" s="52">
        <f t="shared" si="61"/>
        <v>2</v>
      </c>
      <c r="E291" s="42">
        <f t="shared" si="62"/>
        <v>0.38265058146291897</v>
      </c>
      <c r="F291" s="42">
        <f t="shared" si="62"/>
        <v>0.80509677354869635</v>
      </c>
      <c r="G291" s="42">
        <f t="shared" si="62"/>
        <v>0.74560461474368678</v>
      </c>
      <c r="H291" s="42">
        <f t="shared" si="62"/>
        <v>1.9884826771757271</v>
      </c>
      <c r="I291" s="42">
        <f t="shared" si="62"/>
        <v>2.6163915284110857</v>
      </c>
      <c r="J291" s="42">
        <f t="shared" si="62"/>
        <v>30.793996889035476</v>
      </c>
      <c r="K291" s="42">
        <f t="shared" si="62"/>
        <v>6.1999528013608449</v>
      </c>
      <c r="L291" s="42">
        <f t="shared" si="62"/>
        <v>0.63076037090576564</v>
      </c>
      <c r="M291" s="42">
        <f t="shared" si="62"/>
        <v>0.66619849420102162</v>
      </c>
      <c r="N291" s="42">
        <f t="shared" si="62"/>
        <v>1.7759681798897256</v>
      </c>
      <c r="Q291" s="42">
        <f t="shared" si="63"/>
        <v>0.22142680024836481</v>
      </c>
      <c r="R291" s="42">
        <f t="shared" si="63"/>
        <v>0.63901968275723742</v>
      </c>
      <c r="S291" s="42">
        <f t="shared" si="63"/>
        <v>0.58741404927326646</v>
      </c>
      <c r="T291" s="42">
        <f t="shared" si="63"/>
        <v>0.84175901374595063</v>
      </c>
      <c r="U291" s="42">
        <f t="shared" si="63"/>
        <v>1.8439914590059792</v>
      </c>
      <c r="V291" s="42">
        <f t="shared" si="63"/>
        <v>13.440394013982475</v>
      </c>
      <c r="W291" s="42">
        <f t="shared" si="63"/>
        <v>5.9262290994447344</v>
      </c>
      <c r="X291" s="42">
        <f t="shared" si="63"/>
        <v>0.5701408578693794</v>
      </c>
      <c r="Y291" s="42">
        <f t="shared" si="63"/>
        <v>0.62924547117597862</v>
      </c>
      <c r="Z291" s="42">
        <f t="shared" si="63"/>
        <v>1.1796880121949374</v>
      </c>
      <c r="AC291" s="42">
        <f t="shared" si="64"/>
        <v>0.54387436267747258</v>
      </c>
      <c r="AD291" s="42">
        <f t="shared" si="64"/>
        <v>0.98870809662986736</v>
      </c>
      <c r="AE291" s="42">
        <f t="shared" si="64"/>
        <v>0.90639829553494744</v>
      </c>
      <c r="AF291" s="42">
        <f t="shared" si="64"/>
        <v>3.2151232297618879</v>
      </c>
      <c r="AG291" s="42">
        <f t="shared" si="64"/>
        <v>3.2916611453994506</v>
      </c>
      <c r="AH291" s="42">
        <f t="shared" si="64"/>
        <v>46.426458858327749</v>
      </c>
      <c r="AI291" s="42">
        <f t="shared" si="64"/>
        <v>6.2343323395968246</v>
      </c>
      <c r="AJ291" s="42">
        <f t="shared" si="64"/>
        <v>0.69137988394215255</v>
      </c>
      <c r="AK291" s="42">
        <f t="shared" si="64"/>
        <v>0.70461903216141264</v>
      </c>
      <c r="AL291" s="42">
        <f t="shared" si="64"/>
        <v>2.6431428470779212</v>
      </c>
    </row>
    <row r="292" spans="4:38">
      <c r="D292" s="52">
        <f t="shared" si="61"/>
        <v>2.25</v>
      </c>
      <c r="E292" s="42">
        <f t="shared" ref="E292:N307" si="65">($D202-$D201)/8*(E201+3*((2*E201+E202)/3)+3*((E201+2*E202)/3)+E202)</f>
        <v>0.31007707453723565</v>
      </c>
      <c r="F292" s="42">
        <f t="shared" si="65"/>
        <v>0.72492359700245135</v>
      </c>
      <c r="G292" s="42">
        <f t="shared" si="65"/>
        <v>0.64091665521954511</v>
      </c>
      <c r="H292" s="42">
        <f t="shared" si="65"/>
        <v>1.7029081387323837</v>
      </c>
      <c r="I292" s="42">
        <f t="shared" si="65"/>
        <v>2.2912879269252944</v>
      </c>
      <c r="J292" s="42">
        <f t="shared" si="65"/>
        <v>29.031701195810925</v>
      </c>
      <c r="K292" s="42">
        <f t="shared" si="65"/>
        <v>5.5812362898893051</v>
      </c>
      <c r="L292" s="42">
        <f t="shared" si="65"/>
        <v>0.5590997625660612</v>
      </c>
      <c r="M292" s="42">
        <f t="shared" si="65"/>
        <v>0.59547181561967388</v>
      </c>
      <c r="N292" s="42">
        <f t="shared" si="65"/>
        <v>1.6326348345799082</v>
      </c>
      <c r="Q292" s="42">
        <f t="shared" ref="Q292:Z307" si="66">($D202-$D201)/8*(Q201+3*((2*Q201+Q202)/3)+3*((Q201+2*Q202)/3)+Q202)</f>
        <v>0.18103879767521144</v>
      </c>
      <c r="R292" s="42">
        <f t="shared" si="66"/>
        <v>0.57951432589914453</v>
      </c>
      <c r="S292" s="42">
        <f t="shared" si="66"/>
        <v>0.49317372501946044</v>
      </c>
      <c r="T292" s="42">
        <f t="shared" si="66"/>
        <v>0.70522972583521937</v>
      </c>
      <c r="U292" s="42">
        <f t="shared" si="66"/>
        <v>1.6106868792770368</v>
      </c>
      <c r="V292" s="42">
        <f t="shared" si="66"/>
        <v>12.4388327528583</v>
      </c>
      <c r="W292" s="42">
        <f t="shared" si="66"/>
        <v>5.3234666934865809</v>
      </c>
      <c r="X292" s="42">
        <f t="shared" si="66"/>
        <v>0.50458108668288293</v>
      </c>
      <c r="Y292" s="42">
        <f t="shared" si="66"/>
        <v>0.56417687318645648</v>
      </c>
      <c r="Z292" s="42">
        <f t="shared" si="66"/>
        <v>1.0235804984182706</v>
      </c>
      <c r="AC292" s="42">
        <f t="shared" ref="AC292:AL307" si="67">($D202-$D201)/8*(AC201+3*((2*AC201+AC202)/3)+3*((AC201+2*AC202)/3)+AC202)</f>
        <v>0.43911535139925978</v>
      </c>
      <c r="AD292" s="42">
        <f t="shared" si="67"/>
        <v>0.8886318612139591</v>
      </c>
      <c r="AE292" s="42">
        <f t="shared" si="67"/>
        <v>0.79239445416204257</v>
      </c>
      <c r="AF292" s="42">
        <f t="shared" si="67"/>
        <v>2.7839890399585991</v>
      </c>
      <c r="AG292" s="42">
        <f t="shared" si="67"/>
        <v>2.8706580623899272</v>
      </c>
      <c r="AH292" s="42">
        <f t="shared" si="67"/>
        <v>43.767602211342258</v>
      </c>
      <c r="AI292" s="42">
        <f t="shared" si="67"/>
        <v>5.5892226548790118</v>
      </c>
      <c r="AJ292" s="42">
        <f t="shared" si="67"/>
        <v>0.61361843844924002</v>
      </c>
      <c r="AK292" s="42">
        <f t="shared" si="67"/>
        <v>0.62887230275049733</v>
      </c>
      <c r="AL292" s="42">
        <f t="shared" si="67"/>
        <v>2.491438636283037</v>
      </c>
    </row>
    <row r="293" spans="4:38">
      <c r="D293" s="52">
        <f t="shared" si="61"/>
        <v>2.5</v>
      </c>
      <c r="E293" s="42">
        <f t="shared" si="65"/>
        <v>0.27657334837802805</v>
      </c>
      <c r="F293" s="42">
        <f t="shared" si="65"/>
        <v>0.71937426228120938</v>
      </c>
      <c r="G293" s="42">
        <f t="shared" si="65"/>
        <v>0.60806777064440498</v>
      </c>
      <c r="H293" s="42">
        <f t="shared" si="65"/>
        <v>1.5949275969558627</v>
      </c>
      <c r="I293" s="42">
        <f t="shared" si="65"/>
        <v>2.1926816395674411</v>
      </c>
      <c r="J293" s="42">
        <f t="shared" si="65"/>
        <v>29.954850790305855</v>
      </c>
      <c r="K293" s="42">
        <f t="shared" si="65"/>
        <v>5.5190894449703931</v>
      </c>
      <c r="L293" s="42">
        <f t="shared" si="65"/>
        <v>0.54292403120345734</v>
      </c>
      <c r="M293" s="42">
        <f t="shared" si="65"/>
        <v>0.5840056097045756</v>
      </c>
      <c r="N293" s="42">
        <f t="shared" si="65"/>
        <v>1.6487614989389878</v>
      </c>
      <c r="Q293" s="42">
        <f t="shared" si="66"/>
        <v>0.16313802435334118</v>
      </c>
      <c r="R293" s="42">
        <f t="shared" si="66"/>
        <v>0.57781130187790652</v>
      </c>
      <c r="S293" s="42">
        <f t="shared" si="66"/>
        <v>0.45682388341096491</v>
      </c>
      <c r="T293" s="42">
        <f t="shared" si="66"/>
        <v>0.65182007634117944</v>
      </c>
      <c r="U293" s="42">
        <f t="shared" si="66"/>
        <v>1.5438470879487505</v>
      </c>
      <c r="V293" s="42">
        <f t="shared" si="66"/>
        <v>12.691900765520305</v>
      </c>
      <c r="W293" s="42">
        <f t="shared" si="66"/>
        <v>5.2512450779498465</v>
      </c>
      <c r="X293" s="42">
        <f t="shared" si="66"/>
        <v>0.489091567708062</v>
      </c>
      <c r="Y293" s="42">
        <f t="shared" si="66"/>
        <v>0.55526129044166594</v>
      </c>
      <c r="Z293" s="42">
        <f t="shared" si="66"/>
        <v>0.97379478280353116</v>
      </c>
      <c r="AC293" s="42">
        <f t="shared" si="67"/>
        <v>0.39000867240271497</v>
      </c>
      <c r="AD293" s="42">
        <f t="shared" si="67"/>
        <v>0.88053051404885441</v>
      </c>
      <c r="AE293" s="42">
        <f t="shared" si="67"/>
        <v>0.76451443065848079</v>
      </c>
      <c r="AF293" s="42">
        <f t="shared" si="67"/>
        <v>2.6273367116352966</v>
      </c>
      <c r="AG293" s="42">
        <f t="shared" si="67"/>
        <v>2.7332858360280419</v>
      </c>
      <c r="AH293" s="42">
        <f t="shared" si="67"/>
        <v>45.157660530838015</v>
      </c>
      <c r="AI293" s="42">
        <f t="shared" si="67"/>
        <v>5.5194832696543425</v>
      </c>
      <c r="AJ293" s="42">
        <f t="shared" si="67"/>
        <v>0.59675649469885272</v>
      </c>
      <c r="AK293" s="42">
        <f t="shared" si="67"/>
        <v>0.61568300945749477</v>
      </c>
      <c r="AL293" s="42">
        <f t="shared" si="67"/>
        <v>2.5702828753358538</v>
      </c>
    </row>
    <row r="294" spans="4:38">
      <c r="D294" s="52">
        <f t="shared" si="61"/>
        <v>2.75</v>
      </c>
      <c r="E294" s="42">
        <f t="shared" si="65"/>
        <v>0.24539695182542109</v>
      </c>
      <c r="F294" s="42">
        <f t="shared" si="65"/>
        <v>0.71467624595470358</v>
      </c>
      <c r="G294" s="42">
        <f t="shared" si="65"/>
        <v>0.57740881170760749</v>
      </c>
      <c r="H294" s="42">
        <f t="shared" si="65"/>
        <v>1.4811103422739893</v>
      </c>
      <c r="I294" s="42">
        <f t="shared" si="65"/>
        <v>2.0819790476261697</v>
      </c>
      <c r="J294" s="42">
        <f t="shared" si="65"/>
        <v>30.81645707850107</v>
      </c>
      <c r="K294" s="42">
        <f t="shared" si="65"/>
        <v>5.4494516857085777</v>
      </c>
      <c r="L294" s="42">
        <f t="shared" si="65"/>
        <v>0.52477233572005555</v>
      </c>
      <c r="M294" s="42">
        <f t="shared" si="65"/>
        <v>0.57115731646935419</v>
      </c>
      <c r="N294" s="42">
        <f t="shared" si="65"/>
        <v>1.6638130523407977</v>
      </c>
      <c r="Q294" s="42">
        <f t="shared" si="66"/>
        <v>0.14652510500158139</v>
      </c>
      <c r="R294" s="42">
        <f t="shared" si="66"/>
        <v>0.57576767305242116</v>
      </c>
      <c r="S294" s="42">
        <f t="shared" si="66"/>
        <v>0.42289736457636895</v>
      </c>
      <c r="T294" s="42">
        <f t="shared" si="66"/>
        <v>0.60197107014674167</v>
      </c>
      <c r="U294" s="42">
        <f t="shared" si="66"/>
        <v>1.4738337838847375</v>
      </c>
      <c r="V294" s="42">
        <f t="shared" si="66"/>
        <v>12.981085755985811</v>
      </c>
      <c r="W294" s="42">
        <f t="shared" si="66"/>
        <v>5.1703181783975189</v>
      </c>
      <c r="X294" s="42">
        <f t="shared" si="66"/>
        <v>0.47173431496125817</v>
      </c>
      <c r="Y294" s="42">
        <f t="shared" si="66"/>
        <v>0.54521802967484045</v>
      </c>
      <c r="Z294" s="42">
        <f t="shared" si="66"/>
        <v>0.92174608011539516</v>
      </c>
      <c r="AC294" s="42">
        <f t="shared" si="67"/>
        <v>0.34426879864926097</v>
      </c>
      <c r="AD294" s="42">
        <f t="shared" si="67"/>
        <v>0.87367198718748762</v>
      </c>
      <c r="AE294" s="42">
        <f t="shared" si="67"/>
        <v>0.7386738012082501</v>
      </c>
      <c r="AF294" s="42">
        <f t="shared" si="67"/>
        <v>2.451802183023021</v>
      </c>
      <c r="AG294" s="42">
        <f t="shared" si="67"/>
        <v>2.5793553502386044</v>
      </c>
      <c r="AH294" s="42">
        <f t="shared" si="67"/>
        <v>46.455048295700685</v>
      </c>
      <c r="AI294" s="42">
        <f t="shared" si="67"/>
        <v>5.4543931767779892</v>
      </c>
      <c r="AJ294" s="42">
        <f t="shared" si="67"/>
        <v>0.57781035647885304</v>
      </c>
      <c r="AK294" s="42">
        <f t="shared" si="67"/>
        <v>0.60090393527649733</v>
      </c>
      <c r="AL294" s="42">
        <f t="shared" si="67"/>
        <v>2.6438708317851454</v>
      </c>
    </row>
    <row r="295" spans="4:38">
      <c r="D295" s="52">
        <f t="shared" si="61"/>
        <v>3</v>
      </c>
      <c r="E295" s="42">
        <f t="shared" si="65"/>
        <v>0.21651104074125432</v>
      </c>
      <c r="F295" s="42">
        <f t="shared" si="65"/>
        <v>0.71064036615743698</v>
      </c>
      <c r="G295" s="42">
        <f t="shared" si="65"/>
        <v>0.54893977840915265</v>
      </c>
      <c r="H295" s="42">
        <f t="shared" si="65"/>
        <v>1.3633215375041543</v>
      </c>
      <c r="I295" s="42">
        <f t="shared" si="65"/>
        <v>1.9617503599401884</v>
      </c>
      <c r="J295" s="42">
        <f t="shared" si="65"/>
        <v>31.616520060396617</v>
      </c>
      <c r="K295" s="42">
        <f t="shared" si="65"/>
        <v>5.3739876597356178</v>
      </c>
      <c r="L295" s="42">
        <f t="shared" si="65"/>
        <v>0.50506911953778488</v>
      </c>
      <c r="M295" s="42">
        <f t="shared" si="65"/>
        <v>0.55723406642959239</v>
      </c>
      <c r="N295" s="42">
        <f t="shared" si="65"/>
        <v>1.6777894947853369</v>
      </c>
      <c r="Q295" s="42">
        <f t="shared" si="66"/>
        <v>0.13116291203312608</v>
      </c>
      <c r="R295" s="42">
        <f t="shared" si="66"/>
        <v>0.57338343942268821</v>
      </c>
      <c r="S295" s="42">
        <f t="shared" si="66"/>
        <v>0.39139416851567299</v>
      </c>
      <c r="T295" s="42">
        <f t="shared" si="66"/>
        <v>0.55568270725190727</v>
      </c>
      <c r="U295" s="42">
        <f t="shared" si="66"/>
        <v>1.4015302341206803</v>
      </c>
      <c r="V295" s="42">
        <f t="shared" si="66"/>
        <v>13.301501221537194</v>
      </c>
      <c r="W295" s="42">
        <f t="shared" si="66"/>
        <v>5.0826205023886271</v>
      </c>
      <c r="X295" s="42">
        <f t="shared" si="66"/>
        <v>0.45292399249516052</v>
      </c>
      <c r="Y295" s="42">
        <f t="shared" si="66"/>
        <v>0.53426802522089845</v>
      </c>
      <c r="Z295" s="42">
        <f t="shared" si="66"/>
        <v>0.86823309167388452</v>
      </c>
      <c r="AC295" s="42">
        <f t="shared" si="67"/>
        <v>0.30185916944938262</v>
      </c>
      <c r="AD295" s="42">
        <f t="shared" si="67"/>
        <v>0.86778009834013869</v>
      </c>
      <c r="AE295" s="42">
        <f t="shared" si="67"/>
        <v>0.71480153819659686</v>
      </c>
      <c r="AF295" s="42">
        <f t="shared" si="67"/>
        <v>2.2615814986304397</v>
      </c>
      <c r="AG295" s="42">
        <f t="shared" si="67"/>
        <v>2.4125462182277406</v>
      </c>
      <c r="AH295" s="42">
        <f t="shared" si="67"/>
        <v>47.659765505930338</v>
      </c>
      <c r="AI295" s="42">
        <f t="shared" si="67"/>
        <v>5.3939523762499437</v>
      </c>
      <c r="AJ295" s="42">
        <f t="shared" si="67"/>
        <v>0.55721424658040974</v>
      </c>
      <c r="AK295" s="42">
        <f t="shared" si="67"/>
        <v>0.58488836484928075</v>
      </c>
      <c r="AL295" s="42">
        <f t="shared" si="67"/>
        <v>2.7122025056309171</v>
      </c>
    </row>
    <row r="296" spans="4:38">
      <c r="D296" s="52">
        <f t="shared" si="61"/>
        <v>3.25</v>
      </c>
      <c r="E296" s="42">
        <f t="shared" si="65"/>
        <v>0.18987877098736722</v>
      </c>
      <c r="F296" s="42">
        <f t="shared" si="65"/>
        <v>0.70707744102391235</v>
      </c>
      <c r="G296" s="42">
        <f t="shared" si="65"/>
        <v>0.52266067074904066</v>
      </c>
      <c r="H296" s="42">
        <f t="shared" si="65"/>
        <v>1.2434263454637491</v>
      </c>
      <c r="I296" s="42">
        <f t="shared" si="65"/>
        <v>1.83456578534819</v>
      </c>
      <c r="J296" s="42">
        <f t="shared" si="65"/>
        <v>32.355039735992548</v>
      </c>
      <c r="K296" s="42">
        <f t="shared" si="65"/>
        <v>5.2943620146832648</v>
      </c>
      <c r="L296" s="42">
        <f t="shared" si="65"/>
        <v>0.48423882607857449</v>
      </c>
      <c r="M296" s="42">
        <f t="shared" si="65"/>
        <v>0.54254299010087303</v>
      </c>
      <c r="N296" s="42">
        <f t="shared" si="65"/>
        <v>1.690690826272601</v>
      </c>
      <c r="Q296" s="42">
        <f t="shared" si="66"/>
        <v>0.11701431786116781</v>
      </c>
      <c r="R296" s="42">
        <f t="shared" si="66"/>
        <v>0.57065860098870747</v>
      </c>
      <c r="S296" s="42">
        <f t="shared" si="66"/>
        <v>0.36231429522887665</v>
      </c>
      <c r="T296" s="42">
        <f t="shared" si="66"/>
        <v>0.51295498765667535</v>
      </c>
      <c r="U296" s="42">
        <f t="shared" si="66"/>
        <v>1.3278197056922625</v>
      </c>
      <c r="V296" s="42">
        <f t="shared" si="66"/>
        <v>13.648260659456788</v>
      </c>
      <c r="W296" s="42">
        <f t="shared" si="66"/>
        <v>4.9900865574821838</v>
      </c>
      <c r="X296" s="42">
        <f t="shared" si="66"/>
        <v>0.43307526436245924</v>
      </c>
      <c r="Y296" s="42">
        <f t="shared" si="66"/>
        <v>0.52263221141475757</v>
      </c>
      <c r="Z296" s="42">
        <f t="shared" si="66"/>
        <v>0.81405451879902091</v>
      </c>
      <c r="AC296" s="42">
        <f t="shared" si="67"/>
        <v>0.26274322411356554</v>
      </c>
      <c r="AD296" s="42">
        <f t="shared" si="67"/>
        <v>0.86257866521708826</v>
      </c>
      <c r="AE296" s="42">
        <f t="shared" si="67"/>
        <v>0.69282661400876855</v>
      </c>
      <c r="AF296" s="42">
        <f t="shared" si="67"/>
        <v>2.0608707029662079</v>
      </c>
      <c r="AG296" s="42">
        <f t="shared" si="67"/>
        <v>2.2365380532015737</v>
      </c>
      <c r="AH296" s="42">
        <f t="shared" si="67"/>
        <v>48.771812161526931</v>
      </c>
      <c r="AI296" s="42">
        <f t="shared" si="67"/>
        <v>5.3381608680702097</v>
      </c>
      <c r="AJ296" s="42">
        <f t="shared" si="67"/>
        <v>0.53540238779469074</v>
      </c>
      <c r="AK296" s="42">
        <f t="shared" si="67"/>
        <v>0.5679895828176218</v>
      </c>
      <c r="AL296" s="42">
        <f t="shared" si="67"/>
        <v>2.7752778968731686</v>
      </c>
    </row>
    <row r="297" spans="4:38">
      <c r="D297" s="52">
        <f t="shared" si="61"/>
        <v>3.5</v>
      </c>
      <c r="E297" s="42">
        <f t="shared" si="65"/>
        <v>0.16546329842559765</v>
      </c>
      <c r="F297" s="42">
        <f t="shared" si="65"/>
        <v>0.70379828868863303</v>
      </c>
      <c r="G297" s="42">
        <f t="shared" si="65"/>
        <v>0.49857148872727125</v>
      </c>
      <c r="H297" s="42">
        <f t="shared" si="65"/>
        <v>1.1232899289701694</v>
      </c>
      <c r="I297" s="42">
        <f t="shared" si="65"/>
        <v>1.7029955326888826</v>
      </c>
      <c r="J297" s="42">
        <f t="shared" si="65"/>
        <v>33.032016105288818</v>
      </c>
      <c r="K297" s="42">
        <f t="shared" si="65"/>
        <v>5.2122393981832742</v>
      </c>
      <c r="L297" s="42">
        <f t="shared" si="65"/>
        <v>0.46270589876435397</v>
      </c>
      <c r="M297" s="42">
        <f t="shared" si="65"/>
        <v>0.52739121799877942</v>
      </c>
      <c r="N297" s="42">
        <f t="shared" si="65"/>
        <v>1.7025170468025954</v>
      </c>
      <c r="Q297" s="42">
        <f t="shared" si="66"/>
        <v>0.10404219489890014</v>
      </c>
      <c r="R297" s="42">
        <f t="shared" si="66"/>
        <v>0.56759315775047903</v>
      </c>
      <c r="S297" s="42">
        <f t="shared" si="66"/>
        <v>0.33565774471597942</v>
      </c>
      <c r="T297" s="42">
        <f t="shared" si="66"/>
        <v>0.47378791136104592</v>
      </c>
      <c r="U297" s="42">
        <f t="shared" si="66"/>
        <v>1.253585465635177</v>
      </c>
      <c r="V297" s="42">
        <f t="shared" si="66"/>
        <v>14.016477567027041</v>
      </c>
      <c r="W297" s="42">
        <f t="shared" si="66"/>
        <v>4.8946508512372136</v>
      </c>
      <c r="X297" s="42">
        <f t="shared" si="66"/>
        <v>0.4126027946158447</v>
      </c>
      <c r="Y297" s="42">
        <f t="shared" si="66"/>
        <v>0.51053152259133605</v>
      </c>
      <c r="Z297" s="42">
        <f t="shared" si="66"/>
        <v>0.76000906281082803</v>
      </c>
      <c r="AC297" s="42">
        <f t="shared" si="67"/>
        <v>0.22688440195229462</v>
      </c>
      <c r="AD297" s="42">
        <f t="shared" si="67"/>
        <v>0.85779150552861738</v>
      </c>
      <c r="AE297" s="42">
        <f t="shared" si="67"/>
        <v>0.67267800103001285</v>
      </c>
      <c r="AF297" s="42">
        <f t="shared" si="67"/>
        <v>1.8538658405389872</v>
      </c>
      <c r="AG297" s="42">
        <f t="shared" si="67"/>
        <v>2.0550104683662207</v>
      </c>
      <c r="AH297" s="42">
        <f t="shared" si="67"/>
        <v>49.791188262490451</v>
      </c>
      <c r="AI297" s="42">
        <f t="shared" si="67"/>
        <v>5.2870186522387854</v>
      </c>
      <c r="AJ297" s="42">
        <f t="shared" si="67"/>
        <v>0.51280900291286369</v>
      </c>
      <c r="AK297" s="42">
        <f t="shared" si="67"/>
        <v>0.55056087382329733</v>
      </c>
      <c r="AL297" s="42">
        <f t="shared" si="67"/>
        <v>2.8330970055118958</v>
      </c>
    </row>
    <row r="298" spans="4:38">
      <c r="D298" s="52">
        <f t="shared" si="61"/>
        <v>3.75</v>
      </c>
      <c r="E298" s="42">
        <f t="shared" si="65"/>
        <v>0.14322777891778565</v>
      </c>
      <c r="F298" s="42">
        <f t="shared" si="65"/>
        <v>0.70061372728610205</v>
      </c>
      <c r="G298" s="42">
        <f t="shared" si="65"/>
        <v>0.47667223234384432</v>
      </c>
      <c r="H298" s="42">
        <f t="shared" si="65"/>
        <v>1.0047774508408145</v>
      </c>
      <c r="I298" s="42">
        <f t="shared" si="65"/>
        <v>1.5696098108009693</v>
      </c>
      <c r="J298" s="42">
        <f t="shared" si="65"/>
        <v>33.647449168285362</v>
      </c>
      <c r="K298" s="42">
        <f t="shared" si="65"/>
        <v>5.1292844578674099</v>
      </c>
      <c r="L298" s="42">
        <f t="shared" si="65"/>
        <v>0.44089478101705204</v>
      </c>
      <c r="M298" s="42">
        <f t="shared" si="65"/>
        <v>0.51208588063889393</v>
      </c>
      <c r="N298" s="42">
        <f t="shared" si="65"/>
        <v>1.7132681563753187</v>
      </c>
      <c r="Q298" s="42">
        <f t="shared" si="66"/>
        <v>9.2209415559516422E-2</v>
      </c>
      <c r="R298" s="42">
        <f t="shared" si="66"/>
        <v>0.5641871097080029</v>
      </c>
      <c r="S298" s="42">
        <f t="shared" si="66"/>
        <v>0.31142451697698226</v>
      </c>
      <c r="T298" s="42">
        <f t="shared" si="66"/>
        <v>0.43818147836501947</v>
      </c>
      <c r="U298" s="42">
        <f t="shared" si="66"/>
        <v>1.1797107809851115</v>
      </c>
      <c r="V298" s="42">
        <f t="shared" si="66"/>
        <v>14.401265441530381</v>
      </c>
      <c r="W298" s="42">
        <f t="shared" si="66"/>
        <v>4.7982478912127347</v>
      </c>
      <c r="X298" s="42">
        <f t="shared" si="66"/>
        <v>0.39192124730800637</v>
      </c>
      <c r="Y298" s="42">
        <f t="shared" si="66"/>
        <v>0.49818689308555181</v>
      </c>
      <c r="Z298" s="42">
        <f t="shared" si="66"/>
        <v>0.70689542502932812</v>
      </c>
      <c r="AC298" s="42">
        <f t="shared" si="67"/>
        <v>0.1942461422760548</v>
      </c>
      <c r="AD298" s="42">
        <f t="shared" si="67"/>
        <v>0.8531424369850058</v>
      </c>
      <c r="AE298" s="42">
        <f t="shared" si="67"/>
        <v>0.65428467164557624</v>
      </c>
      <c r="AF298" s="42">
        <f t="shared" si="67"/>
        <v>1.6447629558574386</v>
      </c>
      <c r="AG298" s="42">
        <f t="shared" si="67"/>
        <v>1.8716430769278034</v>
      </c>
      <c r="AH298" s="42">
        <f t="shared" si="67"/>
        <v>50.717893808820939</v>
      </c>
      <c r="AI298" s="42">
        <f t="shared" si="67"/>
        <v>5.2405257287556752</v>
      </c>
      <c r="AJ298" s="42">
        <f t="shared" si="67"/>
        <v>0.48986831472609749</v>
      </c>
      <c r="AK298" s="42">
        <f t="shared" si="67"/>
        <v>0.53295552250808431</v>
      </c>
      <c r="AL298" s="42">
        <f t="shared" si="67"/>
        <v>2.8856598315471031</v>
      </c>
    </row>
    <row r="299" spans="4:38">
      <c r="D299" s="52">
        <f t="shared" si="61"/>
        <v>4</v>
      </c>
      <c r="E299" s="42">
        <f t="shared" si="65"/>
        <v>0.12313536832577074</v>
      </c>
      <c r="F299" s="42">
        <f t="shared" si="65"/>
        <v>0.69733457495082318</v>
      </c>
      <c r="G299" s="42">
        <f t="shared" si="65"/>
        <v>0.45696290159876041</v>
      </c>
      <c r="H299" s="42">
        <f t="shared" si="65"/>
        <v>0.88975407389307881</v>
      </c>
      <c r="I299" s="42">
        <f t="shared" si="65"/>
        <v>1.4369788285231542</v>
      </c>
      <c r="J299" s="42">
        <f t="shared" si="65"/>
        <v>34.201338924982309</v>
      </c>
      <c r="K299" s="42">
        <f t="shared" si="65"/>
        <v>5.0471618413674229</v>
      </c>
      <c r="L299" s="42">
        <f t="shared" si="65"/>
        <v>0.41922991625859779</v>
      </c>
      <c r="M299" s="42">
        <f t="shared" si="65"/>
        <v>0.49693410853680026</v>
      </c>
      <c r="N299" s="42">
        <f t="shared" si="65"/>
        <v>1.7229441549907669</v>
      </c>
      <c r="Q299" s="42">
        <f t="shared" si="66"/>
        <v>8.1478852256209253E-2</v>
      </c>
      <c r="R299" s="42">
        <f t="shared" si="66"/>
        <v>0.56044045686127963</v>
      </c>
      <c r="S299" s="42">
        <f t="shared" si="66"/>
        <v>0.2896146120118851</v>
      </c>
      <c r="T299" s="42">
        <f t="shared" si="66"/>
        <v>0.40613568866859562</v>
      </c>
      <c r="U299" s="42">
        <f t="shared" si="66"/>
        <v>1.1070789187777494</v>
      </c>
      <c r="V299" s="42">
        <f t="shared" si="66"/>
        <v>14.797737780249143</v>
      </c>
      <c r="W299" s="42">
        <f t="shared" si="66"/>
        <v>4.70281218496776</v>
      </c>
      <c r="X299" s="42">
        <f t="shared" si="66"/>
        <v>0.371445286491635</v>
      </c>
      <c r="Y299" s="42">
        <f t="shared" si="66"/>
        <v>0.48581925723232328</v>
      </c>
      <c r="Z299" s="42">
        <f t="shared" si="66"/>
        <v>0.65551230677454397</v>
      </c>
      <c r="AC299" s="42">
        <f t="shared" si="67"/>
        <v>0.16479188439533213</v>
      </c>
      <c r="AD299" s="42">
        <f t="shared" si="67"/>
        <v>0.84835527729653437</v>
      </c>
      <c r="AE299" s="42">
        <f t="shared" si="67"/>
        <v>0.63757559824070653</v>
      </c>
      <c r="AF299" s="42">
        <f t="shared" si="67"/>
        <v>1.4377580934302179</v>
      </c>
      <c r="AG299" s="42">
        <f t="shared" si="67"/>
        <v>1.6901154920924497</v>
      </c>
      <c r="AH299" s="42">
        <f t="shared" si="67"/>
        <v>51.551928800518368</v>
      </c>
      <c r="AI299" s="42">
        <f t="shared" si="67"/>
        <v>5.1986820976208765</v>
      </c>
      <c r="AJ299" s="42">
        <f t="shared" si="67"/>
        <v>0.4670145460255602</v>
      </c>
      <c r="AK299" s="42">
        <f t="shared" si="67"/>
        <v>0.51552681351376028</v>
      </c>
      <c r="AL299" s="42">
        <f t="shared" si="67"/>
        <v>2.9329663749787911</v>
      </c>
    </row>
    <row r="300" spans="4:38">
      <c r="D300" s="52">
        <f t="shared" si="61"/>
        <v>4.25</v>
      </c>
      <c r="E300" s="42">
        <f t="shared" si="65"/>
        <v>0.10514922251139171</v>
      </c>
      <c r="F300" s="42">
        <f t="shared" si="65"/>
        <v>0.69377164981729877</v>
      </c>
      <c r="G300" s="42">
        <f t="shared" si="65"/>
        <v>0.43944349649201914</v>
      </c>
      <c r="H300" s="42">
        <f t="shared" si="65"/>
        <v>0.78008496094435342</v>
      </c>
      <c r="I300" s="42">
        <f t="shared" si="65"/>
        <v>1.3076727946941393</v>
      </c>
      <c r="J300" s="42">
        <f t="shared" si="65"/>
        <v>34.693685375379637</v>
      </c>
      <c r="K300" s="42">
        <f t="shared" si="65"/>
        <v>4.9675361963150708</v>
      </c>
      <c r="L300" s="42">
        <f t="shared" si="65"/>
        <v>0.39813574791091999</v>
      </c>
      <c r="M300" s="42">
        <f t="shared" si="65"/>
        <v>0.48224303220808135</v>
      </c>
      <c r="N300" s="42">
        <f t="shared" si="65"/>
        <v>1.7315450426489447</v>
      </c>
      <c r="Q300" s="42">
        <f t="shared" si="66"/>
        <v>7.181337740217214E-2</v>
      </c>
      <c r="R300" s="42">
        <f t="shared" si="66"/>
        <v>0.5563531992103089</v>
      </c>
      <c r="S300" s="42">
        <f t="shared" si="66"/>
        <v>0.27022802982068755</v>
      </c>
      <c r="T300" s="42">
        <f t="shared" si="66"/>
        <v>0.37765054227177386</v>
      </c>
      <c r="U300" s="42">
        <f t="shared" si="66"/>
        <v>1.0365731460487757</v>
      </c>
      <c r="V300" s="42">
        <f t="shared" si="66"/>
        <v>15.201008080465666</v>
      </c>
      <c r="W300" s="42">
        <f t="shared" si="66"/>
        <v>4.6102782400613158</v>
      </c>
      <c r="X300" s="42">
        <f t="shared" si="66"/>
        <v>0.35158957621942022</v>
      </c>
      <c r="Y300" s="42">
        <f t="shared" si="66"/>
        <v>0.47364954936656767</v>
      </c>
      <c r="Z300" s="42">
        <f t="shared" si="66"/>
        <v>0.60665840936649795</v>
      </c>
      <c r="AC300" s="42">
        <f t="shared" si="67"/>
        <v>0.13848506762061105</v>
      </c>
      <c r="AD300" s="42">
        <f t="shared" si="67"/>
        <v>0.84315384417348427</v>
      </c>
      <c r="AE300" s="42">
        <f t="shared" si="67"/>
        <v>0.62247975320065096</v>
      </c>
      <c r="AF300" s="42">
        <f t="shared" si="67"/>
        <v>1.2370472977659863</v>
      </c>
      <c r="AG300" s="42">
        <f t="shared" si="67"/>
        <v>1.5141073270662826</v>
      </c>
      <c r="AH300" s="42">
        <f t="shared" si="67"/>
        <v>52.293293237582773</v>
      </c>
      <c r="AI300" s="42">
        <f t="shared" si="67"/>
        <v>5.1614877588343866</v>
      </c>
      <c r="AJ300" s="42">
        <f t="shared" si="67"/>
        <v>0.44468191960241971</v>
      </c>
      <c r="AK300" s="42">
        <f t="shared" si="67"/>
        <v>0.49862803148210133</v>
      </c>
      <c r="AL300" s="42">
        <f t="shared" si="67"/>
        <v>2.9750166358069587</v>
      </c>
    </row>
    <row r="301" spans="4:38">
      <c r="D301" s="52">
        <f t="shared" si="61"/>
        <v>4.5</v>
      </c>
      <c r="E301" s="42">
        <f t="shared" si="65"/>
        <v>8.9232497336487734E-2</v>
      </c>
      <c r="F301" s="42">
        <f t="shared" si="65"/>
        <v>0.68973577002003161</v>
      </c>
      <c r="G301" s="42">
        <f t="shared" si="65"/>
        <v>0.42411401702362039</v>
      </c>
      <c r="H301" s="42">
        <f t="shared" si="65"/>
        <v>0.67763527481203367</v>
      </c>
      <c r="I301" s="42">
        <f t="shared" si="65"/>
        <v>1.184261918152623</v>
      </c>
      <c r="J301" s="42">
        <f t="shared" si="65"/>
        <v>35.124488519477232</v>
      </c>
      <c r="K301" s="42">
        <f t="shared" si="65"/>
        <v>4.8920721703421046</v>
      </c>
      <c r="L301" s="42">
        <f t="shared" si="65"/>
        <v>0.37803671939594796</v>
      </c>
      <c r="M301" s="42">
        <f t="shared" si="65"/>
        <v>0.4683197821683196</v>
      </c>
      <c r="N301" s="42">
        <f t="shared" si="65"/>
        <v>1.7390708193498519</v>
      </c>
      <c r="Q301" s="42">
        <f t="shared" si="66"/>
        <v>6.3175863410598193E-2</v>
      </c>
      <c r="R301" s="42">
        <f t="shared" si="66"/>
        <v>0.55192533675509037</v>
      </c>
      <c r="S301" s="42">
        <f t="shared" si="66"/>
        <v>0.25326477040338963</v>
      </c>
      <c r="T301" s="42">
        <f t="shared" si="66"/>
        <v>0.35272603917455497</v>
      </c>
      <c r="U301" s="42">
        <f t="shared" si="66"/>
        <v>0.96907672983388127</v>
      </c>
      <c r="V301" s="42">
        <f t="shared" si="66"/>
        <v>15.606189839462385</v>
      </c>
      <c r="W301" s="42">
        <f t="shared" si="66"/>
        <v>4.5225805640524221</v>
      </c>
      <c r="X301" s="42">
        <f t="shared" si="66"/>
        <v>0.33276878054405234</v>
      </c>
      <c r="Y301" s="42">
        <f t="shared" si="66"/>
        <v>0.46189870382320269</v>
      </c>
      <c r="Z301" s="42">
        <f t="shared" si="66"/>
        <v>0.5611324341252123</v>
      </c>
      <c r="AC301" s="42">
        <f t="shared" si="67"/>
        <v>0.11528913126237703</v>
      </c>
      <c r="AD301" s="42">
        <f t="shared" si="67"/>
        <v>0.83726195532613534</v>
      </c>
      <c r="AE301" s="42">
        <f t="shared" si="67"/>
        <v>0.60892610891065724</v>
      </c>
      <c r="AF301" s="42">
        <f t="shared" si="67"/>
        <v>1.0468266133734034</v>
      </c>
      <c r="AG301" s="42">
        <f t="shared" si="67"/>
        <v>1.3472981950554193</v>
      </c>
      <c r="AH301" s="42">
        <f t="shared" si="67"/>
        <v>52.941987120014119</v>
      </c>
      <c r="AI301" s="42">
        <f t="shared" si="67"/>
        <v>5.1289427123962064</v>
      </c>
      <c r="AJ301" s="42">
        <f t="shared" si="67"/>
        <v>0.42330465824784352</v>
      </c>
      <c r="AK301" s="42">
        <f t="shared" si="67"/>
        <v>0.48261246105488426</v>
      </c>
      <c r="AL301" s="42">
        <f t="shared" si="67"/>
        <v>3.0118106140316065</v>
      </c>
    </row>
    <row r="302" spans="4:38">
      <c r="D302" s="52">
        <f t="shared" si="61"/>
        <v>4.75</v>
      </c>
      <c r="E302" s="42">
        <f t="shared" si="65"/>
        <v>7.5348348662897996E-2</v>
      </c>
      <c r="F302" s="42">
        <f t="shared" si="65"/>
        <v>0.68503775369352582</v>
      </c>
      <c r="G302" s="42">
        <f t="shared" si="65"/>
        <v>0.41097446319356479</v>
      </c>
      <c r="H302" s="42">
        <f t="shared" si="65"/>
        <v>0.58427017831351358</v>
      </c>
      <c r="I302" s="42">
        <f t="shared" si="65"/>
        <v>1.0693164077373143</v>
      </c>
      <c r="J302" s="42">
        <f t="shared" si="65"/>
        <v>35.493748357275173</v>
      </c>
      <c r="K302" s="42">
        <f t="shared" si="65"/>
        <v>4.8224344110802893</v>
      </c>
      <c r="L302" s="42">
        <f t="shared" si="65"/>
        <v>0.35935727413561114</v>
      </c>
      <c r="M302" s="42">
        <f t="shared" si="65"/>
        <v>0.45547148893309813</v>
      </c>
      <c r="N302" s="42">
        <f t="shared" si="65"/>
        <v>1.7455214850934839</v>
      </c>
      <c r="Q302" s="42">
        <f t="shared" si="66"/>
        <v>5.5529182694680587E-2</v>
      </c>
      <c r="R302" s="42">
        <f t="shared" si="66"/>
        <v>0.54715686949562392</v>
      </c>
      <c r="S302" s="42">
        <f t="shared" si="66"/>
        <v>0.23872483375999121</v>
      </c>
      <c r="T302" s="42">
        <f t="shared" si="66"/>
        <v>0.33136217937693924</v>
      </c>
      <c r="U302" s="42">
        <f t="shared" si="66"/>
        <v>0.90547293716875443</v>
      </c>
      <c r="V302" s="42">
        <f t="shared" si="66"/>
        <v>16.008396554521735</v>
      </c>
      <c r="W302" s="42">
        <f t="shared" si="66"/>
        <v>4.4416536645001017</v>
      </c>
      <c r="X302" s="42">
        <f t="shared" si="66"/>
        <v>0.31539756351822168</v>
      </c>
      <c r="Y302" s="42">
        <f t="shared" si="66"/>
        <v>0.45078765493714723</v>
      </c>
      <c r="Z302" s="42">
        <f t="shared" si="66"/>
        <v>0.51973308237071003</v>
      </c>
      <c r="AC302" s="42">
        <f t="shared" si="67"/>
        <v>9.5167514631115363E-2</v>
      </c>
      <c r="AD302" s="42">
        <f t="shared" si="67"/>
        <v>0.83040342846476811</v>
      </c>
      <c r="AE302" s="42">
        <f t="shared" si="67"/>
        <v>0.5968436377559716</v>
      </c>
      <c r="AF302" s="42">
        <f t="shared" si="67"/>
        <v>0.87129208476113307</v>
      </c>
      <c r="AG302" s="42">
        <f t="shared" si="67"/>
        <v>1.1933677092659811</v>
      </c>
      <c r="AH302" s="42">
        <f t="shared" si="67"/>
        <v>53.498010447812391</v>
      </c>
      <c r="AI302" s="42">
        <f t="shared" si="67"/>
        <v>5.1010469583063358</v>
      </c>
      <c r="AJ302" s="42">
        <f t="shared" si="67"/>
        <v>0.40331698475300021</v>
      </c>
      <c r="AK302" s="42">
        <f t="shared" si="67"/>
        <v>0.46783338687388676</v>
      </c>
      <c r="AL302" s="42">
        <f t="shared" si="67"/>
        <v>3.0433483096527354</v>
      </c>
    </row>
    <row r="303" spans="4:38">
      <c r="D303" s="52">
        <f t="shared" si="61"/>
        <v>5</v>
      </c>
      <c r="E303" s="42">
        <f t="shared" si="65"/>
        <v>6.3459932352461765E-2</v>
      </c>
      <c r="F303" s="42">
        <f t="shared" si="65"/>
        <v>0.67948841897228429</v>
      </c>
      <c r="G303" s="42">
        <f t="shared" si="65"/>
        <v>0.40002483500185154</v>
      </c>
      <c r="H303" s="42">
        <f t="shared" si="65"/>
        <v>0.50185483426618827</v>
      </c>
      <c r="I303" s="42">
        <f t="shared" si="65"/>
        <v>0.96540647228691234</v>
      </c>
      <c r="J303" s="42">
        <f t="shared" si="65"/>
        <v>35.801464888773509</v>
      </c>
      <c r="K303" s="42">
        <f t="shared" si="65"/>
        <v>4.7602875661613773</v>
      </c>
      <c r="L303" s="42">
        <f t="shared" si="65"/>
        <v>0.34252185555183851</v>
      </c>
      <c r="M303" s="42">
        <f t="shared" si="65"/>
        <v>0.44400528301799996</v>
      </c>
      <c r="N303" s="42">
        <f t="shared" si="65"/>
        <v>1.7508970398798458</v>
      </c>
      <c r="Q303" s="42">
        <f t="shared" si="66"/>
        <v>4.88362076676125E-2</v>
      </c>
      <c r="R303" s="42">
        <f t="shared" si="66"/>
        <v>0.54204779743191012</v>
      </c>
      <c r="S303" s="42">
        <f t="shared" si="66"/>
        <v>0.22660821989049235</v>
      </c>
      <c r="T303" s="42">
        <f t="shared" si="66"/>
        <v>0.3135589628789261</v>
      </c>
      <c r="U303" s="42">
        <f t="shared" si="66"/>
        <v>0.84664503508908129</v>
      </c>
      <c r="V303" s="42">
        <f t="shared" si="66"/>
        <v>16.402741722926052</v>
      </c>
      <c r="W303" s="42">
        <f t="shared" si="66"/>
        <v>4.3694320489633665</v>
      </c>
      <c r="X303" s="42">
        <f t="shared" si="66"/>
        <v>0.29989058919461759</v>
      </c>
      <c r="Y303" s="42">
        <f t="shared" si="66"/>
        <v>0.44053733704331965</v>
      </c>
      <c r="Z303" s="42">
        <f t="shared" si="66"/>
        <v>0.48325905542301373</v>
      </c>
      <c r="AC303" s="42">
        <f t="shared" si="67"/>
        <v>7.808365703731085E-2</v>
      </c>
      <c r="AD303" s="42">
        <f t="shared" si="67"/>
        <v>0.82230208129966353</v>
      </c>
      <c r="AE303" s="42">
        <f t="shared" si="67"/>
        <v>0.58616131212184241</v>
      </c>
      <c r="AF303" s="42">
        <f t="shared" si="67"/>
        <v>0.71463975643783073</v>
      </c>
      <c r="AG303" s="42">
        <f t="shared" si="67"/>
        <v>1.0559954829040936</v>
      </c>
      <c r="AH303" s="42">
        <f t="shared" si="67"/>
        <v>53.961363220977631</v>
      </c>
      <c r="AI303" s="42">
        <f t="shared" si="67"/>
        <v>5.0778004965647821</v>
      </c>
      <c r="AJ303" s="42">
        <f t="shared" si="67"/>
        <v>0.38515312190905837</v>
      </c>
      <c r="AK303" s="42">
        <f t="shared" si="67"/>
        <v>0.45464409358088476</v>
      </c>
      <c r="AL303" s="42">
        <f t="shared" si="67"/>
        <v>3.0696297226703386</v>
      </c>
    </row>
    <row r="304" spans="4:38">
      <c r="D304" s="52">
        <f t="shared" si="61"/>
        <v>5.25</v>
      </c>
      <c r="E304" s="42">
        <f t="shared" si="65"/>
        <v>5.3530404267018189E-2</v>
      </c>
      <c r="F304" s="42">
        <f t="shared" si="65"/>
        <v>0.6728985839908096</v>
      </c>
      <c r="G304" s="42">
        <f t="shared" si="65"/>
        <v>0.39126513244848088</v>
      </c>
      <c r="H304" s="42">
        <f t="shared" si="65"/>
        <v>0.43225440548745298</v>
      </c>
      <c r="I304" s="42">
        <f t="shared" si="65"/>
        <v>0.87510232064012072</v>
      </c>
      <c r="J304" s="42">
        <f t="shared" si="65"/>
        <v>36.047638113972113</v>
      </c>
      <c r="K304" s="42">
        <f t="shared" si="65"/>
        <v>4.7072962832171283</v>
      </c>
      <c r="L304" s="42">
        <f t="shared" si="65"/>
        <v>0.32795490706655878</v>
      </c>
      <c r="M304" s="42">
        <f t="shared" si="65"/>
        <v>0.43422829493860821</v>
      </c>
      <c r="N304" s="42">
        <f t="shared" si="65"/>
        <v>1.7551974837089321</v>
      </c>
      <c r="Q304" s="42">
        <f t="shared" si="66"/>
        <v>4.3059810742587093E-2</v>
      </c>
      <c r="R304" s="42">
        <f t="shared" si="66"/>
        <v>0.53659812056394851</v>
      </c>
      <c r="S304" s="42">
        <f t="shared" si="66"/>
        <v>0.21691492879489355</v>
      </c>
      <c r="T304" s="42">
        <f t="shared" si="66"/>
        <v>0.29931638968051544</v>
      </c>
      <c r="U304" s="42">
        <f t="shared" si="66"/>
        <v>0.79347629063054859</v>
      </c>
      <c r="V304" s="42">
        <f t="shared" si="66"/>
        <v>16.784338841957677</v>
      </c>
      <c r="W304" s="42">
        <f t="shared" si="66"/>
        <v>4.3078502250012347</v>
      </c>
      <c r="X304" s="42">
        <f t="shared" si="66"/>
        <v>0.28666252162593098</v>
      </c>
      <c r="Y304" s="42">
        <f t="shared" si="66"/>
        <v>0.43136868447663718</v>
      </c>
      <c r="Z304" s="42">
        <f t="shared" si="66"/>
        <v>0.45250905460214563</v>
      </c>
      <c r="AC304" s="42">
        <f t="shared" si="67"/>
        <v>6.4000997791449049E-2</v>
      </c>
      <c r="AD304" s="42">
        <f t="shared" si="67"/>
        <v>0.81268173154110135</v>
      </c>
      <c r="AE304" s="42">
        <f t="shared" si="67"/>
        <v>0.5768081043935166</v>
      </c>
      <c r="AF304" s="42">
        <f t="shared" si="67"/>
        <v>0.58106567291215805</v>
      </c>
      <c r="AG304" s="42">
        <f t="shared" si="67"/>
        <v>0.93886112917587727</v>
      </c>
      <c r="AH304" s="42">
        <f t="shared" si="67"/>
        <v>54.332045439509855</v>
      </c>
      <c r="AI304" s="42">
        <f t="shared" si="67"/>
        <v>5.059203327171538</v>
      </c>
      <c r="AJ304" s="42">
        <f t="shared" si="67"/>
        <v>0.36924729250718608</v>
      </c>
      <c r="AK304" s="42">
        <f t="shared" si="67"/>
        <v>0.44339786581765522</v>
      </c>
      <c r="AL304" s="42">
        <f t="shared" si="67"/>
        <v>3.0906548530844224</v>
      </c>
    </row>
    <row r="305" spans="4:38">
      <c r="D305" s="52">
        <f t="shared" si="61"/>
        <v>5.5</v>
      </c>
      <c r="E305" s="42">
        <f t="shared" si="65"/>
        <v>4.5522920268406333E-2</v>
      </c>
      <c r="F305" s="42">
        <f t="shared" si="65"/>
        <v>0.66507906688360519</v>
      </c>
      <c r="G305" s="42">
        <f t="shared" si="65"/>
        <v>0.3846953555334528</v>
      </c>
      <c r="H305" s="42">
        <f t="shared" si="65"/>
        <v>0.37733405479470117</v>
      </c>
      <c r="I305" s="42">
        <f t="shared" si="65"/>
        <v>0.8009741616356455</v>
      </c>
      <c r="J305" s="42">
        <f t="shared" si="65"/>
        <v>36.232268032871062</v>
      </c>
      <c r="K305" s="42">
        <f t="shared" si="65"/>
        <v>4.6651252098792977</v>
      </c>
      <c r="L305" s="42">
        <f t="shared" si="65"/>
        <v>0.31608087210170099</v>
      </c>
      <c r="M305" s="42">
        <f t="shared" si="65"/>
        <v>0.42644765521050632</v>
      </c>
      <c r="N305" s="42">
        <f t="shared" si="65"/>
        <v>1.7584228165807483</v>
      </c>
      <c r="Q305" s="42">
        <f t="shared" si="66"/>
        <v>3.8162864332797558E-2</v>
      </c>
      <c r="R305" s="42">
        <f t="shared" si="66"/>
        <v>0.53080783889173944</v>
      </c>
      <c r="S305" s="42">
        <f t="shared" si="66"/>
        <v>0.20964496047319486</v>
      </c>
      <c r="T305" s="42">
        <f t="shared" si="66"/>
        <v>0.28863445978170732</v>
      </c>
      <c r="U305" s="42">
        <f t="shared" si="66"/>
        <v>0.74684997082884363</v>
      </c>
      <c r="V305" s="42">
        <f t="shared" si="66"/>
        <v>17.148301408899044</v>
      </c>
      <c r="W305" s="42">
        <f t="shared" si="66"/>
        <v>4.2588427001727407</v>
      </c>
      <c r="X305" s="42">
        <f t="shared" si="66"/>
        <v>0.2761280248648515</v>
      </c>
      <c r="Y305" s="42">
        <f t="shared" si="66"/>
        <v>0.42350263157201717</v>
      </c>
      <c r="Z305" s="42">
        <f t="shared" si="66"/>
        <v>0.42828178122812799</v>
      </c>
      <c r="AC305" s="42">
        <f t="shared" si="67"/>
        <v>5.2882976204014977E-2</v>
      </c>
      <c r="AD305" s="42">
        <f t="shared" si="67"/>
        <v>0.80126619689936252</v>
      </c>
      <c r="AE305" s="42">
        <f t="shared" si="67"/>
        <v>0.56871298695624095</v>
      </c>
      <c r="AF305" s="42">
        <f t="shared" si="67"/>
        <v>0.47476587869277431</v>
      </c>
      <c r="AG305" s="42">
        <f t="shared" si="67"/>
        <v>0.84564426128745296</v>
      </c>
      <c r="AH305" s="42">
        <f t="shared" si="67"/>
        <v>54.610057103409027</v>
      </c>
      <c r="AI305" s="42">
        <f t="shared" si="67"/>
        <v>5.045255450126608</v>
      </c>
      <c r="AJ305" s="42">
        <f t="shared" si="67"/>
        <v>0.35603371933855105</v>
      </c>
      <c r="AK305" s="42">
        <f t="shared" si="67"/>
        <v>0.43444798822597513</v>
      </c>
      <c r="AL305" s="42">
        <f t="shared" si="67"/>
        <v>3.1064237008949873</v>
      </c>
    </row>
    <row r="306" spans="4:38">
      <c r="D306" s="52">
        <f t="shared" si="61"/>
        <v>5.75</v>
      </c>
      <c r="E306" s="42">
        <f t="shared" si="65"/>
        <v>3.9400636218465526E-2</v>
      </c>
      <c r="F306" s="42">
        <f t="shared" si="65"/>
        <v>0.65584068578517385</v>
      </c>
      <c r="G306" s="42">
        <f t="shared" si="65"/>
        <v>0.3803155042567673</v>
      </c>
      <c r="H306" s="42">
        <f t="shared" si="65"/>
        <v>0.33895894500532658</v>
      </c>
      <c r="I306" s="42">
        <f t="shared" si="65"/>
        <v>0.74559220411218718</v>
      </c>
      <c r="J306" s="42">
        <f t="shared" si="65"/>
        <v>36.355354645470399</v>
      </c>
      <c r="K306" s="42">
        <f t="shared" si="65"/>
        <v>4.6354389937796361</v>
      </c>
      <c r="L306" s="42">
        <f t="shared" si="65"/>
        <v>0.30732419407919442</v>
      </c>
      <c r="M306" s="42">
        <f t="shared" si="65"/>
        <v>0.42097049434927669</v>
      </c>
      <c r="N306" s="42">
        <f t="shared" si="65"/>
        <v>1.760573038495294</v>
      </c>
      <c r="Q306" s="42">
        <f t="shared" si="66"/>
        <v>3.4108240851437086E-2</v>
      </c>
      <c r="R306" s="42">
        <f t="shared" si="66"/>
        <v>0.52467695241528312</v>
      </c>
      <c r="S306" s="42">
        <f t="shared" si="66"/>
        <v>0.20479831492539519</v>
      </c>
      <c r="T306" s="42">
        <f t="shared" si="66"/>
        <v>0.28151317318250224</v>
      </c>
      <c r="U306" s="42">
        <f t="shared" si="66"/>
        <v>0.70764934271965385</v>
      </c>
      <c r="V306" s="42">
        <f t="shared" si="66"/>
        <v>17.489742921032587</v>
      </c>
      <c r="W306" s="42">
        <f t="shared" si="66"/>
        <v>4.2243439820368893</v>
      </c>
      <c r="X306" s="42">
        <f t="shared" si="66"/>
        <v>0.26870176296406872</v>
      </c>
      <c r="Y306" s="42">
        <f t="shared" si="66"/>
        <v>0.4171601126643788</v>
      </c>
      <c r="Z306" s="42">
        <f t="shared" si="66"/>
        <v>0.41137593662098365</v>
      </c>
      <c r="AC306" s="42">
        <f t="shared" si="67"/>
        <v>4.4693031585493856E-2</v>
      </c>
      <c r="AD306" s="42">
        <f t="shared" si="67"/>
        <v>0.78777929508472799</v>
      </c>
      <c r="AE306" s="42">
        <f t="shared" si="67"/>
        <v>0.5618049321952634</v>
      </c>
      <c r="AF306" s="42">
        <f t="shared" si="67"/>
        <v>0.39993641828833904</v>
      </c>
      <c r="AG306" s="42">
        <f t="shared" si="67"/>
        <v>0.78002449244494376</v>
      </c>
      <c r="AH306" s="42">
        <f t="shared" si="67"/>
        <v>54.79539821267511</v>
      </c>
      <c r="AI306" s="42">
        <f t="shared" si="67"/>
        <v>5.0359568654299887</v>
      </c>
      <c r="AJ306" s="42">
        <f t="shared" si="67"/>
        <v>0.34594662519432118</v>
      </c>
      <c r="AK306" s="42">
        <f t="shared" si="67"/>
        <v>0.42814774544762091</v>
      </c>
      <c r="AL306" s="42">
        <f t="shared" si="67"/>
        <v>3.116936266102027</v>
      </c>
    </row>
    <row r="307" spans="4:38">
      <c r="D307" s="52">
        <f t="shared" si="61"/>
        <v>6</v>
      </c>
      <c r="E307" s="42">
        <f t="shared" si="65"/>
        <v>3.512670797903493E-2</v>
      </c>
      <c r="F307" s="42">
        <f t="shared" si="65"/>
        <v>0.64499425883001915</v>
      </c>
      <c r="G307" s="42">
        <f t="shared" si="65"/>
        <v>0.37812557861842477</v>
      </c>
      <c r="H307" s="42">
        <f t="shared" si="65"/>
        <v>0.31899423893672518</v>
      </c>
      <c r="I307" s="42">
        <f t="shared" si="65"/>
        <v>0.71152665690844885</v>
      </c>
      <c r="J307" s="42">
        <f t="shared" si="65"/>
        <v>36.416897951770061</v>
      </c>
      <c r="K307" s="42">
        <f t="shared" si="65"/>
        <v>4.619902282549913</v>
      </c>
      <c r="L307" s="42">
        <f t="shared" si="65"/>
        <v>0.302109316420969</v>
      </c>
      <c r="M307" s="42">
        <f t="shared" si="65"/>
        <v>0.41810394287050201</v>
      </c>
      <c r="N307" s="42">
        <f t="shared" si="65"/>
        <v>1.7616481494525646</v>
      </c>
      <c r="Q307" s="42">
        <f t="shared" si="66"/>
        <v>3.085881271169888E-2</v>
      </c>
      <c r="R307" s="42">
        <f t="shared" si="66"/>
        <v>0.5182054611345791</v>
      </c>
      <c r="S307" s="42">
        <f t="shared" si="66"/>
        <v>0.2023749921514956</v>
      </c>
      <c r="T307" s="42">
        <f t="shared" si="66"/>
        <v>0.2779525298828997</v>
      </c>
      <c r="U307" s="42">
        <f t="shared" si="66"/>
        <v>0.67675767333866643</v>
      </c>
      <c r="V307" s="42">
        <f t="shared" si="66"/>
        <v>17.803776875640644</v>
      </c>
      <c r="W307" s="42">
        <f t="shared" si="66"/>
        <v>4.2062885781527051</v>
      </c>
      <c r="X307" s="42">
        <f t="shared" si="66"/>
        <v>0.26479839997627347</v>
      </c>
      <c r="Y307" s="42">
        <f t="shared" si="66"/>
        <v>0.4125620620886396</v>
      </c>
      <c r="Z307" s="42">
        <f t="shared" si="66"/>
        <v>0.40259022210073586</v>
      </c>
      <c r="AC307" s="42">
        <f t="shared" si="67"/>
        <v>3.9394603246370979E-2</v>
      </c>
      <c r="AD307" s="42">
        <f t="shared" si="67"/>
        <v>0.77194484380747741</v>
      </c>
      <c r="AE307" s="42">
        <f t="shared" si="67"/>
        <v>0.55601291249583107</v>
      </c>
      <c r="AF307" s="42">
        <f t="shared" si="67"/>
        <v>0.36077333620751373</v>
      </c>
      <c r="AG307" s="42">
        <f t="shared" si="67"/>
        <v>0.74568143585447233</v>
      </c>
      <c r="AH307" s="42">
        <f t="shared" si="67"/>
        <v>54.888068767308127</v>
      </c>
      <c r="AI307" s="42">
        <f t="shared" si="67"/>
        <v>5.0313075730816728</v>
      </c>
      <c r="AJ307" s="42">
        <f t="shared" si="67"/>
        <v>0.33942023286566458</v>
      </c>
      <c r="AK307" s="42">
        <f t="shared" si="67"/>
        <v>0.42485042212437041</v>
      </c>
      <c r="AL307" s="42">
        <f t="shared" si="67"/>
        <v>3.1221925487055469</v>
      </c>
    </row>
    <row r="308" spans="4:38">
      <c r="D308" s="52">
        <f t="shared" si="61"/>
        <v>6.25</v>
      </c>
      <c r="E308" s="42">
        <f t="shared" ref="E308:N323" si="68">($D218-$D217)/8*(E217+3*((2*E217+E218)/3)+3*((E217+2*E218)/3)+E218)</f>
        <v>3.2257468666567375E-2</v>
      </c>
      <c r="F308" s="42">
        <f t="shared" si="68"/>
        <v>0.63257929430441573</v>
      </c>
      <c r="G308" s="42">
        <f t="shared" si="68"/>
        <v>0.37766881327287161</v>
      </c>
      <c r="H308" s="42">
        <f t="shared" si="68"/>
        <v>0.31422926952944663</v>
      </c>
      <c r="I308" s="42">
        <f t="shared" si="68"/>
        <v>0.69500635290169033</v>
      </c>
      <c r="J308" s="42">
        <f t="shared" si="68"/>
        <v>36.430676786047684</v>
      </c>
      <c r="K308" s="42">
        <f t="shared" si="68"/>
        <v>4.6169513019679984</v>
      </c>
      <c r="L308" s="42">
        <f t="shared" si="68"/>
        <v>0.29980131111516034</v>
      </c>
      <c r="M308" s="42">
        <f t="shared" si="68"/>
        <v>0.4173670444822194</v>
      </c>
      <c r="N308" s="42">
        <f t="shared" si="68"/>
        <v>1.7609897717476688</v>
      </c>
      <c r="Q308" s="42">
        <f t="shared" ref="Q308:Z323" si="69">($D218-$D217)/8*(Q217+3*((2*Q217+Q218)/3)+3*((Q217+2*Q218)/3)+Q218)</f>
        <v>2.8231844871580713E-2</v>
      </c>
      <c r="R308" s="42">
        <f t="shared" si="69"/>
        <v>0.51119198514506103</v>
      </c>
      <c r="S308" s="42">
        <f t="shared" si="69"/>
        <v>0.20202458068478679</v>
      </c>
      <c r="T308" s="42">
        <f t="shared" si="69"/>
        <v>0.27717486533156538</v>
      </c>
      <c r="U308" s="42">
        <f t="shared" si="69"/>
        <v>0.65291751329591707</v>
      </c>
      <c r="V308" s="42">
        <f t="shared" si="69"/>
        <v>18.094068149761419</v>
      </c>
      <c r="W308" s="42">
        <f t="shared" si="69"/>
        <v>4.2027176765794456</v>
      </c>
      <c r="X308" s="42">
        <f t="shared" si="69"/>
        <v>0.26376236634807493</v>
      </c>
      <c r="Y308" s="42">
        <f t="shared" si="69"/>
        <v>0.40943374599997912</v>
      </c>
      <c r="Z308" s="42">
        <f t="shared" si="69"/>
        <v>0.40145986647841986</v>
      </c>
      <c r="AC308" s="42">
        <f t="shared" ref="AC308:AL323" si="70">($D218-$D217)/8*(AC217+3*((2*AC217+AC218)/3)+3*((AC217+2*AC218)/3)+AC218)</f>
        <v>3.628309246155409E-2</v>
      </c>
      <c r="AD308" s="42">
        <f t="shared" si="70"/>
        <v>0.75396660346377076</v>
      </c>
      <c r="AE308" s="42">
        <f t="shared" si="70"/>
        <v>0.55109343289993407</v>
      </c>
      <c r="AF308" s="42">
        <f t="shared" si="70"/>
        <v>0.35128367372732738</v>
      </c>
      <c r="AG308" s="42">
        <f t="shared" si="70"/>
        <v>0.73679891324831637</v>
      </c>
      <c r="AH308" s="42">
        <f t="shared" si="70"/>
        <v>54.899732755842308</v>
      </c>
      <c r="AI308" s="42">
        <f t="shared" si="70"/>
        <v>5.0311849273565468</v>
      </c>
      <c r="AJ308" s="42">
        <f t="shared" si="70"/>
        <v>0.33584025588224475</v>
      </c>
      <c r="AK308" s="42">
        <f t="shared" si="70"/>
        <v>0.42404902876223655</v>
      </c>
      <c r="AL308" s="42">
        <f t="shared" si="70"/>
        <v>3.1205196770169201</v>
      </c>
    </row>
    <row r="309" spans="4:38">
      <c r="D309" s="52">
        <f t="shared" si="61"/>
        <v>6.5</v>
      </c>
      <c r="E309" s="42">
        <f t="shared" si="68"/>
        <v>2.9954710031516393E-2</v>
      </c>
      <c r="F309" s="42">
        <f t="shared" si="68"/>
        <v>0.61893640086758828</v>
      </c>
      <c r="G309" s="42">
        <f t="shared" si="68"/>
        <v>0.3780316775290013</v>
      </c>
      <c r="H309" s="42">
        <f t="shared" si="68"/>
        <v>0.31575581890806248</v>
      </c>
      <c r="I309" s="42">
        <f t="shared" si="68"/>
        <v>0.68506201272815959</v>
      </c>
      <c r="J309" s="42">
        <f t="shared" si="68"/>
        <v>36.424248816858395</v>
      </c>
      <c r="K309" s="42">
        <f t="shared" si="68"/>
        <v>4.6212389734139743</v>
      </c>
      <c r="L309" s="42">
        <f t="shared" si="68"/>
        <v>0.29856439757546854</v>
      </c>
      <c r="M309" s="42">
        <f t="shared" si="68"/>
        <v>0.41738837924639077</v>
      </c>
      <c r="N309" s="42">
        <f t="shared" si="68"/>
        <v>1.757343895293273</v>
      </c>
      <c r="Q309" s="42">
        <f t="shared" si="69"/>
        <v>2.5911370696154103E-2</v>
      </c>
      <c r="R309" s="42">
        <f t="shared" si="69"/>
        <v>0.50325215549646007</v>
      </c>
      <c r="S309" s="42">
        <f t="shared" si="69"/>
        <v>0.20304625759184941</v>
      </c>
      <c r="T309" s="42">
        <f t="shared" si="69"/>
        <v>0.2776248504258319</v>
      </c>
      <c r="U309" s="42">
        <f t="shared" si="69"/>
        <v>0.63243627443056183</v>
      </c>
      <c r="V309" s="42">
        <f t="shared" si="69"/>
        <v>18.374461834428143</v>
      </c>
      <c r="W309" s="42">
        <f t="shared" si="69"/>
        <v>4.2071343100235863</v>
      </c>
      <c r="X309" s="42">
        <f t="shared" si="69"/>
        <v>0.26372963756910606</v>
      </c>
      <c r="Y309" s="42">
        <f t="shared" si="69"/>
        <v>0.40693111759553391</v>
      </c>
      <c r="Z309" s="42">
        <f t="shared" si="69"/>
        <v>0.40595645335896152</v>
      </c>
      <c r="AC309" s="42">
        <f t="shared" si="70"/>
        <v>3.3998049366878731E-2</v>
      </c>
      <c r="AD309" s="42">
        <f t="shared" si="70"/>
        <v>0.73462064623871715</v>
      </c>
      <c r="AE309" s="42">
        <f t="shared" si="70"/>
        <v>0.54665420697788913</v>
      </c>
      <c r="AF309" s="42">
        <f t="shared" si="70"/>
        <v>0.353886787390292</v>
      </c>
      <c r="AG309" s="42">
        <f t="shared" si="70"/>
        <v>0.73683841714953568</v>
      </c>
      <c r="AH309" s="42">
        <f t="shared" si="70"/>
        <v>54.853718155346002</v>
      </c>
      <c r="AI309" s="42">
        <f t="shared" si="70"/>
        <v>5.0353436368043605</v>
      </c>
      <c r="AJ309" s="42">
        <f t="shared" si="70"/>
        <v>0.33339915758183003</v>
      </c>
      <c r="AK309" s="42">
        <f t="shared" si="70"/>
        <v>0.42425854018420883</v>
      </c>
      <c r="AL309" s="42">
        <f t="shared" si="70"/>
        <v>3.1087313372275918</v>
      </c>
    </row>
    <row r="310" spans="4:38">
      <c r="D310" s="52">
        <f t="shared" si="61"/>
        <v>6.75</v>
      </c>
      <c r="E310" s="42">
        <f t="shared" si="68"/>
        <v>2.7805468638802178E-2</v>
      </c>
      <c r="F310" s="42">
        <f t="shared" si="68"/>
        <v>0.60428611235875895</v>
      </c>
      <c r="G310" s="42">
        <f t="shared" si="68"/>
        <v>0.37875740604126112</v>
      </c>
      <c r="H310" s="42">
        <f t="shared" si="68"/>
        <v>0.31880891766529368</v>
      </c>
      <c r="I310" s="42">
        <f t="shared" si="68"/>
        <v>0.67578062856619792</v>
      </c>
      <c r="J310" s="42">
        <f t="shared" si="68"/>
        <v>36.411392878479766</v>
      </c>
      <c r="K310" s="42">
        <f t="shared" si="68"/>
        <v>4.6298143163059278</v>
      </c>
      <c r="L310" s="42">
        <f t="shared" si="68"/>
        <v>0.29740994493842299</v>
      </c>
      <c r="M310" s="42">
        <f t="shared" si="68"/>
        <v>0.41743104877473347</v>
      </c>
      <c r="N310" s="42">
        <f t="shared" si="68"/>
        <v>1.7502090056906237</v>
      </c>
      <c r="Q310" s="42">
        <f t="shared" si="69"/>
        <v>2.3745594799089258E-2</v>
      </c>
      <c r="R310" s="42">
        <f t="shared" si="69"/>
        <v>0.49423056943137023</v>
      </c>
      <c r="S310" s="42">
        <f t="shared" si="69"/>
        <v>0.20508961140597518</v>
      </c>
      <c r="T310" s="42">
        <f t="shared" si="69"/>
        <v>0.27852482061436545</v>
      </c>
      <c r="U310" s="42">
        <f t="shared" si="69"/>
        <v>0.61332045148956382</v>
      </c>
      <c r="V310" s="42">
        <f t="shared" si="69"/>
        <v>18.652694892277022</v>
      </c>
      <c r="W310" s="42">
        <f t="shared" si="69"/>
        <v>4.2159675769118659</v>
      </c>
      <c r="X310" s="42">
        <f t="shared" si="69"/>
        <v>0.26369909070873554</v>
      </c>
      <c r="Y310" s="42">
        <f t="shared" si="69"/>
        <v>0.40459533108471835</v>
      </c>
      <c r="Z310" s="42">
        <f t="shared" si="69"/>
        <v>0.414864779810588</v>
      </c>
      <c r="AC310" s="42">
        <f t="shared" si="70"/>
        <v>3.1865342478515093E-2</v>
      </c>
      <c r="AD310" s="42">
        <f t="shared" si="70"/>
        <v>0.71434165528614768</v>
      </c>
      <c r="AE310" s="42">
        <f t="shared" si="70"/>
        <v>0.54251092945064738</v>
      </c>
      <c r="AF310" s="42">
        <f t="shared" si="70"/>
        <v>0.35909301471622185</v>
      </c>
      <c r="AG310" s="42">
        <f t="shared" si="70"/>
        <v>0.73691742495197476</v>
      </c>
      <c r="AH310" s="42">
        <f t="shared" si="70"/>
        <v>54.761688954353346</v>
      </c>
      <c r="AI310" s="42">
        <f t="shared" si="70"/>
        <v>5.0436610556999852</v>
      </c>
      <c r="AJ310" s="42">
        <f t="shared" si="70"/>
        <v>0.33112079916810955</v>
      </c>
      <c r="AK310" s="42">
        <f t="shared" si="70"/>
        <v>0.4246775630281534</v>
      </c>
      <c r="AL310" s="42">
        <f t="shared" si="70"/>
        <v>3.0855532315706613</v>
      </c>
    </row>
    <row r="311" spans="4:38">
      <c r="D311" s="52">
        <f t="shared" si="61"/>
        <v>7</v>
      </c>
      <c r="E311" s="42">
        <f t="shared" si="68"/>
        <v>2.5809744488424685E-2</v>
      </c>
      <c r="F311" s="42">
        <f t="shared" si="68"/>
        <v>0.58865647757596873</v>
      </c>
      <c r="G311" s="42">
        <f t="shared" si="68"/>
        <v>0.37984599880965114</v>
      </c>
      <c r="H311" s="42">
        <f t="shared" si="68"/>
        <v>0.32338856580114078</v>
      </c>
      <c r="I311" s="42">
        <f t="shared" si="68"/>
        <v>0.66716220041580521</v>
      </c>
      <c r="J311" s="42">
        <f t="shared" si="68"/>
        <v>36.392108970911906</v>
      </c>
      <c r="K311" s="42">
        <f t="shared" si="68"/>
        <v>4.642677330643858</v>
      </c>
      <c r="L311" s="42">
        <f t="shared" si="68"/>
        <v>0.29633795320402329</v>
      </c>
      <c r="M311" s="42">
        <f t="shared" si="68"/>
        <v>0.41749505306724766</v>
      </c>
      <c r="N311" s="42">
        <f t="shared" si="68"/>
        <v>1.7397733389070749</v>
      </c>
      <c r="Q311" s="42">
        <f t="shared" si="69"/>
        <v>2.173451718038618E-2</v>
      </c>
      <c r="R311" s="42">
        <f t="shared" si="69"/>
        <v>0.48418239952638642</v>
      </c>
      <c r="S311" s="42">
        <f t="shared" si="69"/>
        <v>0.20815464212716464</v>
      </c>
      <c r="T311" s="42">
        <f t="shared" si="69"/>
        <v>0.27987477589716614</v>
      </c>
      <c r="U311" s="42">
        <f t="shared" si="69"/>
        <v>0.59557004447292261</v>
      </c>
      <c r="V311" s="42">
        <f t="shared" si="69"/>
        <v>18.92876732330809</v>
      </c>
      <c r="W311" s="42">
        <f t="shared" si="69"/>
        <v>4.2292174772442852</v>
      </c>
      <c r="X311" s="42">
        <f t="shared" si="69"/>
        <v>0.26367072576696293</v>
      </c>
      <c r="Y311" s="42">
        <f t="shared" si="69"/>
        <v>0.40242638646753226</v>
      </c>
      <c r="Z311" s="42">
        <f t="shared" si="69"/>
        <v>0.42808302906194956</v>
      </c>
      <c r="AC311" s="42">
        <f t="shared" si="70"/>
        <v>2.9884971796463135E-2</v>
      </c>
      <c r="AD311" s="42">
        <f t="shared" si="70"/>
        <v>0.69313055562555048</v>
      </c>
      <c r="AE311" s="42">
        <f t="shared" si="70"/>
        <v>0.53866360031820848</v>
      </c>
      <c r="AF311" s="42">
        <f t="shared" si="70"/>
        <v>0.36690235570511637</v>
      </c>
      <c r="AG311" s="42">
        <f t="shared" si="70"/>
        <v>0.73703593665563349</v>
      </c>
      <c r="AH311" s="42">
        <f t="shared" si="70"/>
        <v>54.623645152864341</v>
      </c>
      <c r="AI311" s="42">
        <f t="shared" si="70"/>
        <v>5.0561371840434246</v>
      </c>
      <c r="AJ311" s="42">
        <f t="shared" si="70"/>
        <v>0.32900518064108364</v>
      </c>
      <c r="AK311" s="42">
        <f t="shared" si="70"/>
        <v>0.42530609729407071</v>
      </c>
      <c r="AL311" s="42">
        <f t="shared" si="70"/>
        <v>3.051463648752196</v>
      </c>
    </row>
    <row r="312" spans="4:38">
      <c r="D312" s="52">
        <f t="shared" si="61"/>
        <v>7.25</v>
      </c>
      <c r="E312" s="42">
        <f t="shared" si="68"/>
        <v>2.3967537580383856E-2</v>
      </c>
      <c r="F312" s="42">
        <f t="shared" si="68"/>
        <v>0.57207554531725802</v>
      </c>
      <c r="G312" s="42">
        <f t="shared" si="68"/>
        <v>0.38129745583417129</v>
      </c>
      <c r="H312" s="42">
        <f t="shared" si="68"/>
        <v>0.32949476331560418</v>
      </c>
      <c r="I312" s="42">
        <f t="shared" si="68"/>
        <v>0.6592067282769809</v>
      </c>
      <c r="J312" s="42">
        <f t="shared" si="68"/>
        <v>36.366397094154763</v>
      </c>
      <c r="K312" s="42">
        <f t="shared" si="68"/>
        <v>4.6598280164277615</v>
      </c>
      <c r="L312" s="42">
        <f t="shared" si="68"/>
        <v>0.29534842237226983</v>
      </c>
      <c r="M312" s="42">
        <f t="shared" si="68"/>
        <v>0.41758039212393322</v>
      </c>
      <c r="N312" s="42">
        <f t="shared" si="68"/>
        <v>1.726225130909987</v>
      </c>
      <c r="Q312" s="42">
        <f t="shared" si="69"/>
        <v>1.9878137840044916E-2</v>
      </c>
      <c r="R312" s="42">
        <f t="shared" si="69"/>
        <v>0.47316281835810176</v>
      </c>
      <c r="S312" s="42">
        <f t="shared" si="69"/>
        <v>0.21224134975541725</v>
      </c>
      <c r="T312" s="42">
        <f t="shared" si="69"/>
        <v>0.28167471627423329</v>
      </c>
      <c r="U312" s="42">
        <f t="shared" si="69"/>
        <v>0.57918505338063819</v>
      </c>
      <c r="V312" s="42">
        <f t="shared" si="69"/>
        <v>19.202679127521421</v>
      </c>
      <c r="W312" s="42">
        <f t="shared" si="69"/>
        <v>4.2468840110208506</v>
      </c>
      <c r="X312" s="42">
        <f t="shared" si="69"/>
        <v>0.26364454274378829</v>
      </c>
      <c r="Y312" s="42">
        <f t="shared" si="69"/>
        <v>0.40042428374397615</v>
      </c>
      <c r="Z312" s="42">
        <f t="shared" si="69"/>
        <v>0.44550938434169812</v>
      </c>
      <c r="AC312" s="42">
        <f t="shared" si="70"/>
        <v>2.8056937320722848E-2</v>
      </c>
      <c r="AD312" s="42">
        <f t="shared" si="70"/>
        <v>0.67098827227641356</v>
      </c>
      <c r="AE312" s="42">
        <f t="shared" si="70"/>
        <v>0.53511221958057242</v>
      </c>
      <c r="AF312" s="42">
        <f t="shared" si="70"/>
        <v>0.37731481035697545</v>
      </c>
      <c r="AG312" s="42">
        <f t="shared" si="70"/>
        <v>0.7371939522605121</v>
      </c>
      <c r="AH312" s="42">
        <f t="shared" si="70"/>
        <v>54.439586750878981</v>
      </c>
      <c r="AI312" s="42">
        <f t="shared" si="70"/>
        <v>5.0727720218346724</v>
      </c>
      <c r="AJ312" s="42">
        <f t="shared" si="70"/>
        <v>0.32705230200075186</v>
      </c>
      <c r="AK312" s="42">
        <f t="shared" si="70"/>
        <v>0.42614414298196085</v>
      </c>
      <c r="AL312" s="42">
        <f t="shared" si="70"/>
        <v>3.0069408774782733</v>
      </c>
    </row>
    <row r="313" spans="4:38">
      <c r="D313" s="52">
        <f t="shared" si="61"/>
        <v>7.5</v>
      </c>
      <c r="E313" s="42">
        <f t="shared" si="68"/>
        <v>2.2278847914679795E-2</v>
      </c>
      <c r="F313" s="42">
        <f t="shared" si="68"/>
        <v>0.55457136438066723</v>
      </c>
      <c r="G313" s="42">
        <f t="shared" si="68"/>
        <v>0.38311177711482164</v>
      </c>
      <c r="H313" s="42">
        <f t="shared" si="68"/>
        <v>0.33712751020868342</v>
      </c>
      <c r="I313" s="42">
        <f t="shared" si="68"/>
        <v>0.65191421214972511</v>
      </c>
      <c r="J313" s="42">
        <f t="shared" si="68"/>
        <v>36.334257248208331</v>
      </c>
      <c r="K313" s="42">
        <f t="shared" si="68"/>
        <v>4.6812663736576452</v>
      </c>
      <c r="L313" s="42">
        <f t="shared" si="68"/>
        <v>0.29444135244316272</v>
      </c>
      <c r="M313" s="42">
        <f t="shared" si="68"/>
        <v>0.41768706594479021</v>
      </c>
      <c r="N313" s="42">
        <f t="shared" si="68"/>
        <v>1.7097526176667301</v>
      </c>
      <c r="Q313" s="42">
        <f t="shared" si="69"/>
        <v>1.8176456778065418E-2</v>
      </c>
      <c r="R313" s="42">
        <f t="shared" si="69"/>
        <v>0.46122699850310933</v>
      </c>
      <c r="S313" s="42">
        <f t="shared" si="69"/>
        <v>0.21734973429073248</v>
      </c>
      <c r="T313" s="42">
        <f t="shared" si="69"/>
        <v>0.28392464174556709</v>
      </c>
      <c r="U313" s="42">
        <f t="shared" si="69"/>
        <v>0.5641654782127109</v>
      </c>
      <c r="V313" s="42">
        <f t="shared" si="69"/>
        <v>19.474430304916901</v>
      </c>
      <c r="W313" s="42">
        <f t="shared" si="69"/>
        <v>4.2689671782415557</v>
      </c>
      <c r="X313" s="42">
        <f t="shared" si="69"/>
        <v>0.26362054163921156</v>
      </c>
      <c r="Y313" s="42">
        <f t="shared" si="69"/>
        <v>0.39858902291404996</v>
      </c>
      <c r="Z313" s="42">
        <f t="shared" si="69"/>
        <v>0.46704202887848428</v>
      </c>
      <c r="AC313" s="42">
        <f t="shared" si="70"/>
        <v>2.6381239051294227E-2</v>
      </c>
      <c r="AD313" s="42">
        <f t="shared" si="70"/>
        <v>0.64791573025822424</v>
      </c>
      <c r="AE313" s="42">
        <f t="shared" si="70"/>
        <v>0.53185678723773955</v>
      </c>
      <c r="AF313" s="42">
        <f t="shared" si="70"/>
        <v>0.39033037867179965</v>
      </c>
      <c r="AG313" s="42">
        <f t="shared" si="70"/>
        <v>0.73739147176661057</v>
      </c>
      <c r="AH313" s="42">
        <f t="shared" si="70"/>
        <v>54.209513748397313</v>
      </c>
      <c r="AI313" s="42">
        <f t="shared" si="70"/>
        <v>5.0935655690737303</v>
      </c>
      <c r="AJ313" s="42">
        <f t="shared" si="70"/>
        <v>0.32526216324711443</v>
      </c>
      <c r="AK313" s="42">
        <f t="shared" si="70"/>
        <v>0.42719170009182333</v>
      </c>
      <c r="AL313" s="42">
        <f t="shared" si="70"/>
        <v>2.952463206454973</v>
      </c>
    </row>
    <row r="314" spans="4:38">
      <c r="D314" s="52">
        <f t="shared" si="61"/>
        <v>7.75</v>
      </c>
      <c r="E314" s="42">
        <f t="shared" si="68"/>
        <v>2.0743675491312511E-2</v>
      </c>
      <c r="F314" s="42">
        <f t="shared" si="68"/>
        <v>0.53617198356423701</v>
      </c>
      <c r="G314" s="42">
        <f t="shared" si="68"/>
        <v>0.38528896265160167</v>
      </c>
      <c r="H314" s="42">
        <f t="shared" si="68"/>
        <v>0.34628680648037857</v>
      </c>
      <c r="I314" s="42">
        <f t="shared" si="68"/>
        <v>0.64528465203403829</v>
      </c>
      <c r="J314" s="42">
        <f t="shared" si="68"/>
        <v>36.29568943307261</v>
      </c>
      <c r="K314" s="42">
        <f t="shared" si="68"/>
        <v>4.7069924023335039</v>
      </c>
      <c r="L314" s="42">
        <f t="shared" si="68"/>
        <v>0.29361674341670135</v>
      </c>
      <c r="M314" s="42">
        <f t="shared" si="68"/>
        <v>0.41781507452981803</v>
      </c>
      <c r="N314" s="42">
        <f t="shared" si="68"/>
        <v>1.6905440351446641</v>
      </c>
      <c r="Q314" s="42">
        <f t="shared" si="69"/>
        <v>1.6629473994447676E-2</v>
      </c>
      <c r="R314" s="42">
        <f t="shared" si="69"/>
        <v>0.4484301125380033</v>
      </c>
      <c r="S314" s="42">
        <f t="shared" si="69"/>
        <v>0.22347979573311033</v>
      </c>
      <c r="T314" s="42">
        <f t="shared" si="69"/>
        <v>0.28662455231116735</v>
      </c>
      <c r="U314" s="42">
        <f t="shared" si="69"/>
        <v>0.55051131896914107</v>
      </c>
      <c r="V314" s="42">
        <f t="shared" si="69"/>
        <v>19.744020855494529</v>
      </c>
      <c r="W314" s="42">
        <f t="shared" si="69"/>
        <v>4.2954669789063962</v>
      </c>
      <c r="X314" s="42">
        <f t="shared" si="69"/>
        <v>0.26359872245323263</v>
      </c>
      <c r="Y314" s="42">
        <f t="shared" si="69"/>
        <v>0.39692060397775342</v>
      </c>
      <c r="Z314" s="42">
        <f t="shared" si="69"/>
        <v>0.49257914590095886</v>
      </c>
      <c r="AC314" s="42">
        <f t="shared" si="70"/>
        <v>2.4857876988177287E-2</v>
      </c>
      <c r="AD314" s="42">
        <f t="shared" si="70"/>
        <v>0.62391385459047022</v>
      </c>
      <c r="AE314" s="42">
        <f t="shared" si="70"/>
        <v>0.52889730328970952</v>
      </c>
      <c r="AF314" s="42">
        <f t="shared" si="70"/>
        <v>0.40594906064958913</v>
      </c>
      <c r="AG314" s="42">
        <f t="shared" si="70"/>
        <v>0.73762849517392826</v>
      </c>
      <c r="AH314" s="42">
        <f t="shared" si="70"/>
        <v>53.933426145419347</v>
      </c>
      <c r="AI314" s="42">
        <f t="shared" si="70"/>
        <v>5.1185178257606072</v>
      </c>
      <c r="AJ314" s="42">
        <f t="shared" si="70"/>
        <v>0.32363476438017108</v>
      </c>
      <c r="AK314" s="42">
        <f t="shared" si="70"/>
        <v>0.42844876862365805</v>
      </c>
      <c r="AL314" s="42">
        <f t="shared" si="70"/>
        <v>2.8885089243883635</v>
      </c>
    </row>
    <row r="315" spans="4:38">
      <c r="D315" s="52">
        <f t="shared" si="61"/>
        <v>8</v>
      </c>
      <c r="E315" s="42">
        <f t="shared" si="68"/>
        <v>1.9362020310281891E-2</v>
      </c>
      <c r="F315" s="42">
        <f t="shared" si="68"/>
        <v>0.51690545166600799</v>
      </c>
      <c r="G315" s="42">
        <f t="shared" si="68"/>
        <v>0.3878290124445119</v>
      </c>
      <c r="H315" s="42">
        <f t="shared" si="68"/>
        <v>0.35697265213068902</v>
      </c>
      <c r="I315" s="42">
        <f t="shared" si="68"/>
        <v>0.63931804792991997</v>
      </c>
      <c r="J315" s="42">
        <f t="shared" si="68"/>
        <v>36.25069364874755</v>
      </c>
      <c r="K315" s="42">
        <f t="shared" si="68"/>
        <v>4.7370061024553376</v>
      </c>
      <c r="L315" s="42">
        <f t="shared" si="68"/>
        <v>0.29287459529288629</v>
      </c>
      <c r="M315" s="42">
        <f t="shared" si="68"/>
        <v>0.41796441787901772</v>
      </c>
      <c r="N315" s="42">
        <f t="shared" si="68"/>
        <v>1.6687876193111493</v>
      </c>
      <c r="Q315" s="42">
        <f t="shared" si="69"/>
        <v>1.5237189489191704E-2</v>
      </c>
      <c r="R315" s="42">
        <f t="shared" si="69"/>
        <v>0.43482733303937737</v>
      </c>
      <c r="S315" s="42">
        <f t="shared" si="69"/>
        <v>0.23063153408255135</v>
      </c>
      <c r="T315" s="42">
        <f t="shared" si="69"/>
        <v>0.2897744479710348</v>
      </c>
      <c r="U315" s="42">
        <f t="shared" si="69"/>
        <v>0.53822257564992781</v>
      </c>
      <c r="V315" s="42">
        <f t="shared" si="69"/>
        <v>20.011450779254368</v>
      </c>
      <c r="W315" s="42">
        <f t="shared" si="69"/>
        <v>4.3263834130153818</v>
      </c>
      <c r="X315" s="42">
        <f t="shared" si="69"/>
        <v>0.26357908518585105</v>
      </c>
      <c r="Y315" s="42">
        <f t="shared" si="69"/>
        <v>0.39541902693508585</v>
      </c>
      <c r="Z315" s="42">
        <f t="shared" si="69"/>
        <v>0.52201891863777328</v>
      </c>
      <c r="AC315" s="42">
        <f t="shared" si="70"/>
        <v>2.3486851131372076E-2</v>
      </c>
      <c r="AD315" s="42">
        <f t="shared" si="70"/>
        <v>0.59898357029263904</v>
      </c>
      <c r="AE315" s="42">
        <f t="shared" si="70"/>
        <v>0.52623376773648245</v>
      </c>
      <c r="AF315" s="42">
        <f t="shared" si="70"/>
        <v>0.42417085629034318</v>
      </c>
      <c r="AG315" s="42">
        <f t="shared" si="70"/>
        <v>0.7379050224824657</v>
      </c>
      <c r="AH315" s="42">
        <f t="shared" si="70"/>
        <v>53.611323941945045</v>
      </c>
      <c r="AI315" s="42">
        <f t="shared" si="70"/>
        <v>5.1476287918952934</v>
      </c>
      <c r="AJ315" s="42">
        <f t="shared" si="70"/>
        <v>0.32217010539992191</v>
      </c>
      <c r="AK315" s="42">
        <f t="shared" si="70"/>
        <v>0.42991534857746511</v>
      </c>
      <c r="AL315" s="42">
        <f t="shared" si="70"/>
        <v>2.8155563199845215</v>
      </c>
    </row>
    <row r="316" spans="4:38">
      <c r="D316" s="52">
        <f t="shared" si="61"/>
        <v>8.25</v>
      </c>
      <c r="E316" s="42">
        <f t="shared" si="68"/>
        <v>1.813388237158799E-2</v>
      </c>
      <c r="F316" s="42">
        <f t="shared" si="68"/>
        <v>0.4967998174840213</v>
      </c>
      <c r="G316" s="42">
        <f t="shared" si="68"/>
        <v>0.39073192649355232</v>
      </c>
      <c r="H316" s="42">
        <f t="shared" si="68"/>
        <v>0.36918504715961531</v>
      </c>
      <c r="I316" s="42">
        <f t="shared" si="68"/>
        <v>0.63401439983737051</v>
      </c>
      <c r="J316" s="42">
        <f t="shared" si="68"/>
        <v>36.199269895233201</v>
      </c>
      <c r="K316" s="42">
        <f t="shared" si="68"/>
        <v>4.7713074740231507</v>
      </c>
      <c r="L316" s="42">
        <f t="shared" si="68"/>
        <v>0.29221490807171746</v>
      </c>
      <c r="M316" s="42">
        <f t="shared" si="68"/>
        <v>0.41813509599238891</v>
      </c>
      <c r="N316" s="42">
        <f t="shared" si="68"/>
        <v>1.6446716061335507</v>
      </c>
      <c r="Q316" s="42">
        <f t="shared" si="69"/>
        <v>1.3999603262297492E-2</v>
      </c>
      <c r="R316" s="42">
        <f t="shared" si="69"/>
        <v>0.42047383258382459</v>
      </c>
      <c r="S316" s="42">
        <f t="shared" si="69"/>
        <v>0.23880494933905599</v>
      </c>
      <c r="T316" s="42">
        <f t="shared" si="69"/>
        <v>0.29337432872516928</v>
      </c>
      <c r="U316" s="42">
        <f t="shared" si="69"/>
        <v>0.52729924825507124</v>
      </c>
      <c r="V316" s="42">
        <f t="shared" si="69"/>
        <v>20.276720076196398</v>
      </c>
      <c r="W316" s="42">
        <f t="shared" si="69"/>
        <v>4.3617164805685062</v>
      </c>
      <c r="X316" s="42">
        <f t="shared" si="69"/>
        <v>0.26356162983706743</v>
      </c>
      <c r="Y316" s="42">
        <f t="shared" si="69"/>
        <v>0.39408429178604831</v>
      </c>
      <c r="Z316" s="42">
        <f t="shared" si="69"/>
        <v>0.55525953031757858</v>
      </c>
      <c r="AC316" s="42">
        <f t="shared" si="70"/>
        <v>2.2268161480878578E-2</v>
      </c>
      <c r="AD316" s="42">
        <f t="shared" si="70"/>
        <v>0.57312580238421773</v>
      </c>
      <c r="AE316" s="42">
        <f t="shared" si="70"/>
        <v>0.52386618057805845</v>
      </c>
      <c r="AF316" s="42">
        <f t="shared" si="70"/>
        <v>0.4449957655940619</v>
      </c>
      <c r="AG316" s="42">
        <f t="shared" si="70"/>
        <v>0.73822105369222302</v>
      </c>
      <c r="AH316" s="42">
        <f t="shared" si="70"/>
        <v>53.243207137974366</v>
      </c>
      <c r="AI316" s="42">
        <f t="shared" si="70"/>
        <v>5.1808984674777898</v>
      </c>
      <c r="AJ316" s="42">
        <f t="shared" si="70"/>
        <v>0.32086818630636754</v>
      </c>
      <c r="AK316" s="42">
        <f t="shared" si="70"/>
        <v>0.43159143995324439</v>
      </c>
      <c r="AL316" s="42">
        <f t="shared" si="70"/>
        <v>2.7340836819495213</v>
      </c>
    </row>
    <row r="317" spans="4:38">
      <c r="D317" s="52">
        <f t="shared" si="61"/>
        <v>8.5</v>
      </c>
      <c r="E317" s="42">
        <f t="shared" si="68"/>
        <v>1.7059261675230905E-2</v>
      </c>
      <c r="F317" s="42">
        <f t="shared" si="68"/>
        <v>0.47588312981631686</v>
      </c>
      <c r="G317" s="42">
        <f t="shared" si="68"/>
        <v>0.39399770479872237</v>
      </c>
      <c r="H317" s="42">
        <f t="shared" si="68"/>
        <v>0.38292399156715795</v>
      </c>
      <c r="I317" s="42">
        <f t="shared" si="68"/>
        <v>0.62937370775638968</v>
      </c>
      <c r="J317" s="42">
        <f t="shared" si="68"/>
        <v>36.141418172529626</v>
      </c>
      <c r="K317" s="42">
        <f t="shared" si="68"/>
        <v>4.8098965170369388</v>
      </c>
      <c r="L317" s="42">
        <f t="shared" si="68"/>
        <v>0.29163768175319493</v>
      </c>
      <c r="M317" s="42">
        <f t="shared" si="68"/>
        <v>0.41832710886993141</v>
      </c>
      <c r="N317" s="42">
        <f t="shared" si="68"/>
        <v>1.6183842315792285</v>
      </c>
      <c r="Q317" s="42">
        <f t="shared" si="69"/>
        <v>1.2916715313765047E-2</v>
      </c>
      <c r="R317" s="42">
        <f t="shared" si="69"/>
        <v>0.40542478374793839</v>
      </c>
      <c r="S317" s="42">
        <f t="shared" si="69"/>
        <v>0.24800004150262384</v>
      </c>
      <c r="T317" s="42">
        <f t="shared" si="69"/>
        <v>0.29742419457357017</v>
      </c>
      <c r="U317" s="42">
        <f t="shared" si="69"/>
        <v>0.51774133678457257</v>
      </c>
      <c r="V317" s="42">
        <f t="shared" si="69"/>
        <v>20.53982874632058</v>
      </c>
      <c r="W317" s="42">
        <f t="shared" si="69"/>
        <v>4.4014661815657714</v>
      </c>
      <c r="X317" s="42">
        <f t="shared" si="69"/>
        <v>0.26354635640688223</v>
      </c>
      <c r="Y317" s="42">
        <f t="shared" si="69"/>
        <v>0.39291639853064064</v>
      </c>
      <c r="Z317" s="42">
        <f t="shared" si="69"/>
        <v>0.59219916416902629</v>
      </c>
      <c r="AC317" s="42">
        <f t="shared" si="70"/>
        <v>2.1201808036696763E-2</v>
      </c>
      <c r="AD317" s="42">
        <f t="shared" si="70"/>
        <v>0.54634147588469473</v>
      </c>
      <c r="AE317" s="42">
        <f t="shared" si="70"/>
        <v>0.52179454181443785</v>
      </c>
      <c r="AF317" s="42">
        <f t="shared" si="70"/>
        <v>0.46842378856074585</v>
      </c>
      <c r="AG317" s="42">
        <f t="shared" si="70"/>
        <v>0.73857658880319954</v>
      </c>
      <c r="AH317" s="42">
        <f t="shared" si="70"/>
        <v>52.829075733507395</v>
      </c>
      <c r="AI317" s="42">
        <f t="shared" si="70"/>
        <v>5.2183268525081061</v>
      </c>
      <c r="AJ317" s="42">
        <f t="shared" si="70"/>
        <v>0.31972900709950774</v>
      </c>
      <c r="AK317" s="42">
        <f t="shared" si="70"/>
        <v>0.43347704275099652</v>
      </c>
      <c r="AL317" s="42">
        <f t="shared" si="70"/>
        <v>2.6445692989894356</v>
      </c>
    </row>
    <row r="318" spans="4:38">
      <c r="D318" s="52">
        <f t="shared" si="61"/>
        <v>8.75</v>
      </c>
      <c r="E318" s="42">
        <f t="shared" si="68"/>
        <v>1.6138158221210543E-2</v>
      </c>
      <c r="F318" s="42">
        <f t="shared" si="68"/>
        <v>0.45418343746093526</v>
      </c>
      <c r="G318" s="42">
        <f t="shared" si="68"/>
        <v>0.3976263473600225</v>
      </c>
      <c r="H318" s="42">
        <f t="shared" si="68"/>
        <v>0.398189485353316</v>
      </c>
      <c r="I318" s="42">
        <f t="shared" si="68"/>
        <v>0.62539597168697736</v>
      </c>
      <c r="J318" s="42">
        <f t="shared" si="68"/>
        <v>36.077138480636762</v>
      </c>
      <c r="K318" s="42">
        <f t="shared" si="68"/>
        <v>4.8527732314967009</v>
      </c>
      <c r="L318" s="42">
        <f t="shared" si="68"/>
        <v>0.29114291633731826</v>
      </c>
      <c r="M318" s="42">
        <f t="shared" si="68"/>
        <v>0.41854045651164529</v>
      </c>
      <c r="N318" s="42">
        <f t="shared" si="68"/>
        <v>1.590113731615552</v>
      </c>
      <c r="Q318" s="42">
        <f t="shared" si="69"/>
        <v>1.1988525643594415E-2</v>
      </c>
      <c r="R318" s="42">
        <f t="shared" si="69"/>
        <v>0.38973535910831281</v>
      </c>
      <c r="S318" s="42">
        <f t="shared" si="69"/>
        <v>0.2582168105732543</v>
      </c>
      <c r="T318" s="42">
        <f t="shared" si="69"/>
        <v>0.30192404551623764</v>
      </c>
      <c r="U318" s="42">
        <f t="shared" si="69"/>
        <v>0.50954884123843058</v>
      </c>
      <c r="V318" s="42">
        <f t="shared" si="69"/>
        <v>20.800776789626969</v>
      </c>
      <c r="W318" s="42">
        <f t="shared" si="69"/>
        <v>4.4456325160071817</v>
      </c>
      <c r="X318" s="42">
        <f t="shared" si="69"/>
        <v>0.26353326489529488</v>
      </c>
      <c r="Y318" s="42">
        <f t="shared" si="69"/>
        <v>0.39191534716886262</v>
      </c>
      <c r="Z318" s="42">
        <f t="shared" si="69"/>
        <v>0.63273600342076652</v>
      </c>
      <c r="AC318" s="42">
        <f t="shared" si="70"/>
        <v>2.0287790798826612E-2</v>
      </c>
      <c r="AD318" s="42">
        <f t="shared" si="70"/>
        <v>0.51863151581355771</v>
      </c>
      <c r="AE318" s="42">
        <f t="shared" si="70"/>
        <v>0.52001885144561999</v>
      </c>
      <c r="AF318" s="42">
        <f t="shared" si="70"/>
        <v>0.49445492519039425</v>
      </c>
      <c r="AG318" s="42">
        <f t="shared" si="70"/>
        <v>0.73897162781539594</v>
      </c>
      <c r="AH318" s="42">
        <f t="shared" si="70"/>
        <v>52.36892972854406</v>
      </c>
      <c r="AI318" s="42">
        <f t="shared" si="70"/>
        <v>5.2599139469862326</v>
      </c>
      <c r="AJ318" s="42">
        <f t="shared" si="70"/>
        <v>0.31875256777934213</v>
      </c>
      <c r="AK318" s="42">
        <f t="shared" si="70"/>
        <v>0.43557215697072144</v>
      </c>
      <c r="AL318" s="42">
        <f t="shared" si="70"/>
        <v>2.5474914598103391</v>
      </c>
    </row>
    <row r="319" spans="4:38">
      <c r="D319" s="52">
        <f t="shared" si="61"/>
        <v>9</v>
      </c>
      <c r="E319" s="42">
        <f t="shared" si="68"/>
        <v>1.5370572009526847E-2</v>
      </c>
      <c r="F319" s="42">
        <f t="shared" si="68"/>
        <v>0.43172878921591806</v>
      </c>
      <c r="G319" s="42">
        <f t="shared" si="68"/>
        <v>0.40161785417745288</v>
      </c>
      <c r="H319" s="42">
        <f t="shared" si="68"/>
        <v>0.41498152851808989</v>
      </c>
      <c r="I319" s="42">
        <f t="shared" si="68"/>
        <v>0.62208119162913378</v>
      </c>
      <c r="J319" s="42">
        <f t="shared" si="68"/>
        <v>36.006430819554552</v>
      </c>
      <c r="K319" s="42">
        <f t="shared" si="68"/>
        <v>4.8999376174024443</v>
      </c>
      <c r="L319" s="42">
        <f t="shared" si="68"/>
        <v>0.29073061182408788</v>
      </c>
      <c r="M319" s="42">
        <f t="shared" si="68"/>
        <v>0.4187751389175306</v>
      </c>
      <c r="N319" s="42">
        <f t="shared" si="68"/>
        <v>1.5600483422098814</v>
      </c>
      <c r="Q319" s="42">
        <f t="shared" si="69"/>
        <v>1.1215034251785546E-2</v>
      </c>
      <c r="R319" s="42">
        <f t="shared" si="69"/>
        <v>0.37346073124154183</v>
      </c>
      <c r="S319" s="42">
        <f t="shared" si="69"/>
        <v>0.26945525655094738</v>
      </c>
      <c r="T319" s="42">
        <f t="shared" si="69"/>
        <v>0.30687388155317169</v>
      </c>
      <c r="U319" s="42">
        <f t="shared" si="69"/>
        <v>0.50272176161664539</v>
      </c>
      <c r="V319" s="42">
        <f t="shared" si="69"/>
        <v>21.05956420611556</v>
      </c>
      <c r="W319" s="42">
        <f t="shared" si="69"/>
        <v>4.4942154838927264</v>
      </c>
      <c r="X319" s="42">
        <f t="shared" si="69"/>
        <v>0.26352235530230539</v>
      </c>
      <c r="Y319" s="42">
        <f t="shared" si="69"/>
        <v>0.39108113770071418</v>
      </c>
      <c r="Z319" s="42">
        <f t="shared" si="69"/>
        <v>0.67676823130145058</v>
      </c>
      <c r="AC319" s="42">
        <f t="shared" si="70"/>
        <v>1.9526109767268145E-2</v>
      </c>
      <c r="AD319" s="42">
        <f t="shared" si="70"/>
        <v>0.48999684719029368</v>
      </c>
      <c r="AE319" s="42">
        <f t="shared" si="70"/>
        <v>0.51853910947160486</v>
      </c>
      <c r="AF319" s="42">
        <f t="shared" si="70"/>
        <v>0.52308917548300737</v>
      </c>
      <c r="AG319" s="42">
        <f t="shared" si="70"/>
        <v>0.73940617072881221</v>
      </c>
      <c r="AH319" s="42">
        <f t="shared" si="70"/>
        <v>51.862769123084384</v>
      </c>
      <c r="AI319" s="42">
        <f t="shared" si="70"/>
        <v>5.3056597509121675</v>
      </c>
      <c r="AJ319" s="42">
        <f t="shared" si="70"/>
        <v>0.31793886834587015</v>
      </c>
      <c r="AK319" s="42">
        <f t="shared" si="70"/>
        <v>0.43787678261241869</v>
      </c>
      <c r="AL319" s="42">
        <f t="shared" si="70"/>
        <v>2.443328453118303</v>
      </c>
    </row>
    <row r="320" spans="4:38">
      <c r="D320" s="52">
        <f t="shared" si="61"/>
        <v>9.25</v>
      </c>
      <c r="E320" s="42">
        <f t="shared" si="68"/>
        <v>1.4756503040179923E-2</v>
      </c>
      <c r="F320" s="42">
        <f t="shared" si="68"/>
        <v>0.40854723387930469</v>
      </c>
      <c r="G320" s="42">
        <f t="shared" si="68"/>
        <v>0.40597222525101351</v>
      </c>
      <c r="H320" s="42">
        <f t="shared" si="68"/>
        <v>0.43330012106147964</v>
      </c>
      <c r="I320" s="42">
        <f t="shared" si="68"/>
        <v>0.61942936758285883</v>
      </c>
      <c r="J320" s="42">
        <f t="shared" si="68"/>
        <v>35.92929518928306</v>
      </c>
      <c r="K320" s="42">
        <f t="shared" si="68"/>
        <v>4.951389674754167</v>
      </c>
      <c r="L320" s="42">
        <f t="shared" si="68"/>
        <v>0.29040076821350364</v>
      </c>
      <c r="M320" s="42">
        <f t="shared" si="68"/>
        <v>0.41903115608758734</v>
      </c>
      <c r="N320" s="42">
        <f t="shared" si="68"/>
        <v>1.5283762993295724</v>
      </c>
      <c r="Q320" s="42">
        <f t="shared" si="69"/>
        <v>1.0596241138338441E-2</v>
      </c>
      <c r="R320" s="42">
        <f t="shared" si="69"/>
        <v>0.35665607272421884</v>
      </c>
      <c r="S320" s="42">
        <f t="shared" si="69"/>
        <v>0.28171537943570413</v>
      </c>
      <c r="T320" s="42">
        <f t="shared" si="69"/>
        <v>0.31227370268437282</v>
      </c>
      <c r="U320" s="42">
        <f t="shared" si="69"/>
        <v>0.49726009791921733</v>
      </c>
      <c r="V320" s="42">
        <f t="shared" si="69"/>
        <v>21.316190995786297</v>
      </c>
      <c r="W320" s="42">
        <f t="shared" si="69"/>
        <v>4.5472150852224118</v>
      </c>
      <c r="X320" s="42">
        <f t="shared" si="69"/>
        <v>0.26351362762791386</v>
      </c>
      <c r="Y320" s="42">
        <f t="shared" si="69"/>
        <v>0.39041377012619505</v>
      </c>
      <c r="Z320" s="42">
        <f t="shared" si="69"/>
        <v>0.72419403103973046</v>
      </c>
      <c r="AC320" s="42">
        <f t="shared" si="70"/>
        <v>1.8916764942021352E-2</v>
      </c>
      <c r="AD320" s="42">
        <f t="shared" si="70"/>
        <v>0.4604383950343906</v>
      </c>
      <c r="AE320" s="42">
        <f t="shared" si="70"/>
        <v>0.5173553158923927</v>
      </c>
      <c r="AF320" s="42">
        <f t="shared" si="70"/>
        <v>0.55432653943858579</v>
      </c>
      <c r="AG320" s="42">
        <f t="shared" si="70"/>
        <v>0.73988021754344757</v>
      </c>
      <c r="AH320" s="42">
        <f t="shared" si="70"/>
        <v>51.310593917128401</v>
      </c>
      <c r="AI320" s="42">
        <f t="shared" si="70"/>
        <v>5.3555642642859169</v>
      </c>
      <c r="AJ320" s="42">
        <f t="shared" si="70"/>
        <v>0.31728790879909247</v>
      </c>
      <c r="AK320" s="42">
        <f t="shared" si="70"/>
        <v>0.44039091967608757</v>
      </c>
      <c r="AL320" s="42">
        <f t="shared" si="70"/>
        <v>2.3325585676194067</v>
      </c>
    </row>
    <row r="321" spans="4:38">
      <c r="D321" s="52">
        <f t="shared" si="61"/>
        <v>9.5</v>
      </c>
      <c r="E321" s="42">
        <f t="shared" si="68"/>
        <v>1.4295951313169714E-2</v>
      </c>
      <c r="F321" s="42">
        <f t="shared" si="68"/>
        <v>0.38466682024913629</v>
      </c>
      <c r="G321" s="42">
        <f t="shared" si="68"/>
        <v>0.41068946058070371</v>
      </c>
      <c r="H321" s="42">
        <f t="shared" si="68"/>
        <v>0.45314526298348518</v>
      </c>
      <c r="I321" s="42">
        <f t="shared" si="68"/>
        <v>0.61744049954815305</v>
      </c>
      <c r="J321" s="42">
        <f t="shared" si="68"/>
        <v>35.845731589822279</v>
      </c>
      <c r="K321" s="42">
        <f t="shared" si="68"/>
        <v>5.0071294035518639</v>
      </c>
      <c r="L321" s="42">
        <f t="shared" si="68"/>
        <v>0.29015338550556524</v>
      </c>
      <c r="M321" s="42">
        <f t="shared" si="68"/>
        <v>0.41930850802181485</v>
      </c>
      <c r="N321" s="42">
        <f t="shared" si="68"/>
        <v>1.4952858389419892</v>
      </c>
      <c r="Q321" s="42">
        <f t="shared" si="69"/>
        <v>1.0132146303253124E-2</v>
      </c>
      <c r="R321" s="42">
        <f t="shared" si="69"/>
        <v>0.33937655613293694</v>
      </c>
      <c r="S321" s="42">
        <f t="shared" si="69"/>
        <v>0.294997179227524</v>
      </c>
      <c r="T321" s="42">
        <f t="shared" si="69"/>
        <v>0.31812350890984104</v>
      </c>
      <c r="U321" s="42">
        <f t="shared" si="69"/>
        <v>0.49316385014614605</v>
      </c>
      <c r="V321" s="42">
        <f t="shared" si="69"/>
        <v>21.570657158639236</v>
      </c>
      <c r="W321" s="42">
        <f t="shared" si="69"/>
        <v>4.6046313199962423</v>
      </c>
      <c r="X321" s="42">
        <f t="shared" si="69"/>
        <v>0.26350708187212019</v>
      </c>
      <c r="Y321" s="42">
        <f t="shared" si="69"/>
        <v>0.38991324444530606</v>
      </c>
      <c r="Z321" s="42">
        <f t="shared" si="69"/>
        <v>0.7749115858642569</v>
      </c>
      <c r="AC321" s="42">
        <f t="shared" si="70"/>
        <v>1.8459756323086281E-2</v>
      </c>
      <c r="AD321" s="42">
        <f t="shared" si="70"/>
        <v>0.42995708436533631</v>
      </c>
      <c r="AE321" s="42">
        <f t="shared" si="70"/>
        <v>0.51646747070798393</v>
      </c>
      <c r="AF321" s="42">
        <f t="shared" si="70"/>
        <v>0.5881670170571287</v>
      </c>
      <c r="AG321" s="42">
        <f t="shared" si="70"/>
        <v>0.7403937682593027</v>
      </c>
      <c r="AH321" s="42">
        <f t="shared" si="70"/>
        <v>50.712404110676111</v>
      </c>
      <c r="AI321" s="42">
        <f t="shared" si="70"/>
        <v>5.4096274871074757</v>
      </c>
      <c r="AJ321" s="42">
        <f t="shared" si="70"/>
        <v>0.31679968913900941</v>
      </c>
      <c r="AK321" s="42">
        <f t="shared" si="70"/>
        <v>0.44311456816172928</v>
      </c>
      <c r="AL321" s="42">
        <f t="shared" si="70"/>
        <v>2.2156600920197178</v>
      </c>
    </row>
    <row r="322" spans="4:38">
      <c r="D322" s="52">
        <f t="shared" si="61"/>
        <v>9.75</v>
      </c>
      <c r="E322" s="42">
        <f t="shared" si="68"/>
        <v>1.3988916828496227E-2</v>
      </c>
      <c r="F322" s="42">
        <f t="shared" si="68"/>
        <v>0.36011559712345342</v>
      </c>
      <c r="G322" s="42">
        <f t="shared" si="68"/>
        <v>0.41576956016652411</v>
      </c>
      <c r="H322" s="42">
        <f t="shared" si="68"/>
        <v>0.47451695428410667</v>
      </c>
      <c r="I322" s="42">
        <f t="shared" si="68"/>
        <v>0.61611458752501602</v>
      </c>
      <c r="J322" s="42">
        <f t="shared" si="68"/>
        <v>35.755740021172222</v>
      </c>
      <c r="K322" s="42">
        <f t="shared" si="68"/>
        <v>5.0671568037955366</v>
      </c>
      <c r="L322" s="42">
        <f t="shared" si="68"/>
        <v>0.28998846370027276</v>
      </c>
      <c r="M322" s="42">
        <f t="shared" si="68"/>
        <v>0.41960719472021435</v>
      </c>
      <c r="N322" s="42">
        <f t="shared" si="68"/>
        <v>1.4609651970144972</v>
      </c>
      <c r="Q322" s="42">
        <f t="shared" si="69"/>
        <v>9.8227497465295781E-3</v>
      </c>
      <c r="R322" s="42">
        <f t="shared" si="69"/>
        <v>0.32167735404428976</v>
      </c>
      <c r="S322" s="42">
        <f t="shared" si="69"/>
        <v>0.30930065592640649</v>
      </c>
      <c r="T322" s="42">
        <f t="shared" si="69"/>
        <v>0.32442330022957566</v>
      </c>
      <c r="U322" s="42">
        <f t="shared" si="69"/>
        <v>0.49043301829743208</v>
      </c>
      <c r="V322" s="42">
        <f t="shared" si="69"/>
        <v>21.822962694674324</v>
      </c>
      <c r="W322" s="42">
        <f t="shared" si="69"/>
        <v>4.6664641882142117</v>
      </c>
      <c r="X322" s="42">
        <f t="shared" si="69"/>
        <v>0.26350271803492442</v>
      </c>
      <c r="Y322" s="42">
        <f t="shared" si="69"/>
        <v>0.38957956065804661</v>
      </c>
      <c r="Z322" s="42">
        <f t="shared" si="69"/>
        <v>0.82881907900368001</v>
      </c>
      <c r="AC322" s="42">
        <f t="shared" si="70"/>
        <v>1.8155083910462933E-2</v>
      </c>
      <c r="AD322" s="42">
        <f t="shared" si="70"/>
        <v>0.39855384020261775</v>
      </c>
      <c r="AE322" s="42">
        <f t="shared" si="70"/>
        <v>0.51587557391837824</v>
      </c>
      <c r="AF322" s="42">
        <f t="shared" si="70"/>
        <v>0.62461060833863646</v>
      </c>
      <c r="AG322" s="42">
        <f t="shared" si="70"/>
        <v>0.74094682287637759</v>
      </c>
      <c r="AH322" s="42">
        <f t="shared" si="70"/>
        <v>50.068199703727487</v>
      </c>
      <c r="AI322" s="42">
        <f t="shared" si="70"/>
        <v>5.467849419376849</v>
      </c>
      <c r="AJ322" s="42">
        <f t="shared" si="70"/>
        <v>0.3164742093656211</v>
      </c>
      <c r="AK322" s="42">
        <f t="shared" si="70"/>
        <v>0.4460477280693439</v>
      </c>
      <c r="AL322" s="42">
        <f t="shared" si="70"/>
        <v>2.0931113150253151</v>
      </c>
    </row>
    <row r="323" spans="4:38">
      <c r="D323" s="52">
        <f t="shared" si="61"/>
        <v>10</v>
      </c>
      <c r="E323" s="42">
        <f t="shared" si="68"/>
        <v>1.3835399586159512E-2</v>
      </c>
      <c r="F323" s="42">
        <f t="shared" si="68"/>
        <v>0.33492161330029657</v>
      </c>
      <c r="G323" s="42">
        <f t="shared" si="68"/>
        <v>0.42121252400847464</v>
      </c>
      <c r="H323" s="42">
        <f t="shared" si="68"/>
        <v>0.49741519496334335</v>
      </c>
      <c r="I323" s="42">
        <f t="shared" si="68"/>
        <v>0.61545163151344706</v>
      </c>
      <c r="J323" s="42">
        <f t="shared" si="68"/>
        <v>35.65932048333287</v>
      </c>
      <c r="K323" s="42">
        <f t="shared" si="68"/>
        <v>5.1314718754851842</v>
      </c>
      <c r="L323" s="42">
        <f t="shared" si="68"/>
        <v>0.28990600279762646</v>
      </c>
      <c r="M323" s="42">
        <f t="shared" si="68"/>
        <v>0.41992721618278517</v>
      </c>
      <c r="N323" s="42">
        <f t="shared" si="68"/>
        <v>1.4256026095144614</v>
      </c>
      <c r="Q323" s="42">
        <f t="shared" si="69"/>
        <v>9.6680514681678036E-3</v>
      </c>
      <c r="R323" s="42">
        <f t="shared" si="69"/>
        <v>0.30361363903487093</v>
      </c>
      <c r="S323" s="42">
        <f t="shared" si="69"/>
        <v>0.32462580953235215</v>
      </c>
      <c r="T323" s="42">
        <f t="shared" si="69"/>
        <v>0.33117307664357704</v>
      </c>
      <c r="U323" s="42">
        <f t="shared" si="69"/>
        <v>0.48906760237307539</v>
      </c>
      <c r="V323" s="42">
        <f t="shared" si="69"/>
        <v>22.073107603891618</v>
      </c>
      <c r="W323" s="42">
        <f t="shared" si="69"/>
        <v>4.7327136898763218</v>
      </c>
      <c r="X323" s="42">
        <f t="shared" si="69"/>
        <v>0.26350053611632651</v>
      </c>
      <c r="Y323" s="42">
        <f t="shared" si="69"/>
        <v>0.38941271876441708</v>
      </c>
      <c r="Z323" s="42">
        <f t="shared" si="69"/>
        <v>0.88581469368665156</v>
      </c>
      <c r="AC323" s="42">
        <f t="shared" si="70"/>
        <v>1.8002747704151258E-2</v>
      </c>
      <c r="AD323" s="42">
        <f t="shared" si="70"/>
        <v>0.36622958756572271</v>
      </c>
      <c r="AE323" s="42">
        <f t="shared" si="70"/>
        <v>0.51557962552357484</v>
      </c>
      <c r="AF323" s="42">
        <f t="shared" si="70"/>
        <v>0.66365731328310917</v>
      </c>
      <c r="AG323" s="42">
        <f t="shared" si="70"/>
        <v>0.74153938139467179</v>
      </c>
      <c r="AH323" s="42">
        <f t="shared" si="70"/>
        <v>49.377980696282499</v>
      </c>
      <c r="AI323" s="42">
        <f t="shared" si="70"/>
        <v>5.5302300610940378</v>
      </c>
      <c r="AJ323" s="42">
        <f t="shared" si="70"/>
        <v>0.31631146947892697</v>
      </c>
      <c r="AK323" s="42">
        <f t="shared" si="70"/>
        <v>0.44919039939893074</v>
      </c>
      <c r="AL323" s="42">
        <f t="shared" si="70"/>
        <v>1.9653905253422721</v>
      </c>
    </row>
    <row r="324" spans="4:38">
      <c r="D324" s="52">
        <f t="shared" si="61"/>
        <v>10.25</v>
      </c>
      <c r="E324" s="42">
        <f t="shared" ref="E324:N327" si="71">($D234-$D233)/8*(E233+3*((2*E233+E234)/3)+3*((E233+2*E234)/3)+E234)</f>
        <v>1.379702027557533E-2</v>
      </c>
      <c r="F324" s="42">
        <f t="shared" si="71"/>
        <v>0.32216743731410502</v>
      </c>
      <c r="G324" s="42">
        <f t="shared" si="71"/>
        <v>0.42402472199348229</v>
      </c>
      <c r="H324" s="42">
        <f t="shared" si="71"/>
        <v>0.50924595264761552</v>
      </c>
      <c r="I324" s="42">
        <f t="shared" si="71"/>
        <v>0.61528589251055443</v>
      </c>
      <c r="J324" s="42">
        <f t="shared" si="71"/>
        <v>35.609503722115875</v>
      </c>
      <c r="K324" s="42">
        <f t="shared" si="71"/>
        <v>5.1647013291914998</v>
      </c>
      <c r="L324" s="42">
        <f t="shared" si="71"/>
        <v>0.28988538757196508</v>
      </c>
      <c r="M324" s="42">
        <f t="shared" si="71"/>
        <v>0.42009256060511313</v>
      </c>
      <c r="N324" s="42">
        <f t="shared" si="71"/>
        <v>1.4076843588672276</v>
      </c>
      <c r="Q324" s="42">
        <f t="shared" ref="Q324:Z327" si="72">($D234-$D233)/8*(Q233+3*((2*Q233+Q234)/3)+3*((Q233+2*Q234)/3)+Q234)</f>
        <v>9.6293768985773603E-3</v>
      </c>
      <c r="R324" s="42">
        <f t="shared" si="72"/>
        <v>0.28530642448052845</v>
      </c>
      <c r="S324" s="42">
        <f t="shared" si="72"/>
        <v>0.34071722081859479</v>
      </c>
      <c r="T324" s="42">
        <f t="shared" si="72"/>
        <v>0.33826034187827891</v>
      </c>
      <c r="U324" s="42">
        <f t="shared" si="72"/>
        <v>0.4887262483919862</v>
      </c>
      <c r="V324" s="42">
        <f t="shared" si="72"/>
        <v>22.321632042995599</v>
      </c>
      <c r="W324" s="42">
        <f t="shared" si="72"/>
        <v>4.8022756666215383</v>
      </c>
      <c r="X324" s="42">
        <f t="shared" si="72"/>
        <v>0.26349999063667706</v>
      </c>
      <c r="Y324" s="42">
        <f t="shared" si="72"/>
        <v>0.38937100829101001</v>
      </c>
      <c r="Z324" s="42">
        <f t="shared" si="72"/>
        <v>0.94507124877613757</v>
      </c>
      <c r="AC324" s="42">
        <f t="shared" ref="AC324:AL327" si="73">($D234-$D233)/8*(AC233+3*((2*AC233+AC234)/3)+3*((AC233+2*AC234)/3)+AC234)</f>
        <v>1.7964663652573327E-2</v>
      </c>
      <c r="AD324" s="42">
        <f t="shared" si="73"/>
        <v>0.33321507962541835</v>
      </c>
      <c r="AE324" s="42">
        <f t="shared" si="73"/>
        <v>0.51550563842487385</v>
      </c>
      <c r="AF324" s="42">
        <f t="shared" si="73"/>
        <v>0.7046563534748056</v>
      </c>
      <c r="AG324" s="42">
        <f t="shared" si="73"/>
        <v>0.74216156783888099</v>
      </c>
      <c r="AH324" s="42">
        <f t="shared" si="73"/>
        <v>48.653250738465253</v>
      </c>
      <c r="AI324" s="42">
        <f t="shared" si="73"/>
        <v>5.5957297348970823</v>
      </c>
      <c r="AJ324" s="42">
        <f t="shared" si="73"/>
        <v>0.31627078450725321</v>
      </c>
      <c r="AK324" s="42">
        <f t="shared" si="73"/>
        <v>0.4524902042949967</v>
      </c>
      <c r="AL324" s="42">
        <f t="shared" si="73"/>
        <v>1.8340497991918698</v>
      </c>
    </row>
    <row r="325" spans="4:38">
      <c r="D325" s="52">
        <f t="shared" si="61"/>
        <v>10.5</v>
      </c>
      <c r="E325" s="42">
        <f t="shared" si="71"/>
        <v>1.3655846784530057E-2</v>
      </c>
      <c r="F325" s="42">
        <f t="shared" si="71"/>
        <v>0.31887096453097391</v>
      </c>
      <c r="G325" s="42">
        <f t="shared" si="71"/>
        <v>0.41968602790608628</v>
      </c>
      <c r="H325" s="42">
        <f t="shared" si="71"/>
        <v>0.50403526022997736</v>
      </c>
      <c r="I325" s="42">
        <f t="shared" si="71"/>
        <v>0.60899018113942649</v>
      </c>
      <c r="J325" s="42">
        <f t="shared" si="71"/>
        <v>35.245141138425232</v>
      </c>
      <c r="K325" s="42">
        <f t="shared" si="71"/>
        <v>5.1118552144301201</v>
      </c>
      <c r="L325" s="42">
        <f t="shared" si="71"/>
        <v>0.28691923028951227</v>
      </c>
      <c r="M325" s="42">
        <f t="shared" si="71"/>
        <v>0.41579410107122672</v>
      </c>
      <c r="N325" s="42">
        <f t="shared" si="71"/>
        <v>1.3932806897225993</v>
      </c>
      <c r="Q325" s="42">
        <f t="shared" si="72"/>
        <v>9.6293768985773603E-3</v>
      </c>
      <c r="R325" s="42">
        <f t="shared" si="72"/>
        <v>0.26692417369749977</v>
      </c>
      <c r="S325" s="42">
        <f t="shared" si="72"/>
        <v>0.35706405133160363</v>
      </c>
      <c r="T325" s="42">
        <f t="shared" si="72"/>
        <v>0.34546010338654715</v>
      </c>
      <c r="U325" s="42">
        <f t="shared" si="72"/>
        <v>0.4887262483919862</v>
      </c>
      <c r="V325" s="42">
        <f t="shared" si="72"/>
        <v>22.569616325395092</v>
      </c>
      <c r="W325" s="42">
        <f t="shared" si="72"/>
        <v>4.8729418017277872</v>
      </c>
      <c r="X325" s="42">
        <f t="shared" si="72"/>
        <v>0.26349999063667706</v>
      </c>
      <c r="Y325" s="42">
        <f t="shared" si="72"/>
        <v>0.38937100829101001</v>
      </c>
      <c r="Z325" s="42">
        <f t="shared" si="72"/>
        <v>1.0050701376932003</v>
      </c>
      <c r="AC325" s="42">
        <f t="shared" si="73"/>
        <v>1.7964663652573327E-2</v>
      </c>
      <c r="AD325" s="42">
        <f t="shared" si="73"/>
        <v>0.29997058936392018</v>
      </c>
      <c r="AE325" s="42">
        <f t="shared" si="73"/>
        <v>0.51550563842487385</v>
      </c>
      <c r="AF325" s="42">
        <f t="shared" si="73"/>
        <v>0.74630617208224359</v>
      </c>
      <c r="AG325" s="42">
        <f t="shared" si="73"/>
        <v>0.74279363025839495</v>
      </c>
      <c r="AH325" s="42">
        <f t="shared" si="73"/>
        <v>47.917017130523959</v>
      </c>
      <c r="AI325" s="42">
        <f t="shared" si="73"/>
        <v>5.6622690860620795</v>
      </c>
      <c r="AJ325" s="42">
        <f t="shared" si="73"/>
        <v>0.31627078450725321</v>
      </c>
      <c r="AK325" s="42">
        <f t="shared" si="73"/>
        <v>0.45584238704655589</v>
      </c>
      <c r="AL325" s="42">
        <f t="shared" si="73"/>
        <v>1.7015555707419163</v>
      </c>
    </row>
    <row r="326" spans="4:38">
      <c r="D326" s="52">
        <f t="shared" si="61"/>
        <v>10.75</v>
      </c>
      <c r="E326" s="42">
        <f t="shared" si="71"/>
        <v>1.3374872640277875E-2</v>
      </c>
      <c r="F326" s="42">
        <f t="shared" si="71"/>
        <v>0.31231007542613615</v>
      </c>
      <c r="G326" s="42">
        <f t="shared" si="71"/>
        <v>0.41105083124592046</v>
      </c>
      <c r="H326" s="42">
        <f t="shared" si="71"/>
        <v>0.49366454663377052</v>
      </c>
      <c r="I326" s="42">
        <f t="shared" si="71"/>
        <v>0.5964599808740374</v>
      </c>
      <c r="J326" s="42">
        <f t="shared" si="71"/>
        <v>34.519959205245158</v>
      </c>
      <c r="K326" s="42">
        <f t="shared" si="71"/>
        <v>5.0066768855371304</v>
      </c>
      <c r="L326" s="42">
        <f t="shared" si="71"/>
        <v>0.28101576004177814</v>
      </c>
      <c r="M326" s="42">
        <f t="shared" si="71"/>
        <v>0.40723898225824035</v>
      </c>
      <c r="N326" s="42">
        <f t="shared" si="71"/>
        <v>1.3646134195287527</v>
      </c>
      <c r="Q326" s="42">
        <f t="shared" si="72"/>
        <v>9.6293768985773603E-3</v>
      </c>
      <c r="R326" s="42">
        <f t="shared" si="72"/>
        <v>0.24854192291447105</v>
      </c>
      <c r="S326" s="42">
        <f t="shared" si="72"/>
        <v>0.37341088184461252</v>
      </c>
      <c r="T326" s="42">
        <f t="shared" si="72"/>
        <v>0.35265986489481549</v>
      </c>
      <c r="U326" s="42">
        <f t="shared" si="72"/>
        <v>0.4887262483919862</v>
      </c>
      <c r="V326" s="42">
        <f t="shared" si="72"/>
        <v>22.817600607794589</v>
      </c>
      <c r="W326" s="42">
        <f t="shared" si="72"/>
        <v>4.943607936834038</v>
      </c>
      <c r="X326" s="42">
        <f t="shared" si="72"/>
        <v>0.26349999063667706</v>
      </c>
      <c r="Y326" s="42">
        <f t="shared" si="72"/>
        <v>0.38937100829101001</v>
      </c>
      <c r="Z326" s="42">
        <f t="shared" si="72"/>
        <v>1.0650690266102631</v>
      </c>
      <c r="AC326" s="42">
        <f t="shared" si="73"/>
        <v>1.7964663652573327E-2</v>
      </c>
      <c r="AD326" s="42">
        <f t="shared" si="73"/>
        <v>0.26672609910242195</v>
      </c>
      <c r="AE326" s="42">
        <f t="shared" si="73"/>
        <v>0.51550563842487385</v>
      </c>
      <c r="AF326" s="42">
        <f t="shared" si="73"/>
        <v>0.78795599068968147</v>
      </c>
      <c r="AG326" s="42">
        <f t="shared" si="73"/>
        <v>0.74342569267790903</v>
      </c>
      <c r="AH326" s="42">
        <f t="shared" si="73"/>
        <v>47.180783522582665</v>
      </c>
      <c r="AI326" s="42">
        <f t="shared" si="73"/>
        <v>5.7288084372270829</v>
      </c>
      <c r="AJ326" s="42">
        <f t="shared" si="73"/>
        <v>0.31627078450725321</v>
      </c>
      <c r="AK326" s="42">
        <f t="shared" si="73"/>
        <v>0.45919456979811546</v>
      </c>
      <c r="AL326" s="42">
        <f t="shared" si="73"/>
        <v>1.5690613422919626</v>
      </c>
    </row>
    <row r="327" spans="4:38">
      <c r="D327" s="52">
        <f t="shared" si="61"/>
        <v>11</v>
      </c>
      <c r="E327" s="42">
        <f t="shared" si="71"/>
        <v>1.3143549464513252E-2</v>
      </c>
      <c r="F327" s="42">
        <f t="shared" si="71"/>
        <v>0.30690856167614333</v>
      </c>
      <c r="G327" s="42">
        <f t="shared" si="71"/>
        <v>0.40394156103140288</v>
      </c>
      <c r="H327" s="42">
        <f t="shared" si="71"/>
        <v>0.48512644285057416</v>
      </c>
      <c r="I327" s="42">
        <f t="shared" si="71"/>
        <v>0.58614399352199464</v>
      </c>
      <c r="J327" s="42">
        <f t="shared" si="71"/>
        <v>33.92292424234202</v>
      </c>
      <c r="K327" s="42">
        <f t="shared" si="71"/>
        <v>4.9200846294208347</v>
      </c>
      <c r="L327" s="42">
        <f t="shared" si="71"/>
        <v>0.27615549259840733</v>
      </c>
      <c r="M327" s="42">
        <f t="shared" si="71"/>
        <v>0.40019563932670182</v>
      </c>
      <c r="N327" s="42">
        <f t="shared" si="71"/>
        <v>1.3410119454522227</v>
      </c>
      <c r="Q327" s="42">
        <f t="shared" si="72"/>
        <v>9.6293768985773603E-3</v>
      </c>
      <c r="R327" s="42">
        <f t="shared" si="72"/>
        <v>0.23015967213144234</v>
      </c>
      <c r="S327" s="42">
        <f t="shared" si="72"/>
        <v>0.38975771235762124</v>
      </c>
      <c r="T327" s="42">
        <f t="shared" si="72"/>
        <v>0.35985962640308394</v>
      </c>
      <c r="U327" s="42">
        <f t="shared" si="72"/>
        <v>0.4887262483919862</v>
      </c>
      <c r="V327" s="42">
        <f t="shared" si="72"/>
        <v>23.065584890194081</v>
      </c>
      <c r="W327" s="42">
        <f t="shared" si="72"/>
        <v>5.0142740719402878</v>
      </c>
      <c r="X327" s="42">
        <f t="shared" si="72"/>
        <v>0.26349999063667706</v>
      </c>
      <c r="Y327" s="42">
        <f t="shared" si="72"/>
        <v>0.38937100829101001</v>
      </c>
      <c r="Z327" s="42">
        <f t="shared" si="72"/>
        <v>1.125067915527326</v>
      </c>
      <c r="AC327" s="42">
        <f t="shared" si="73"/>
        <v>1.7964663652573327E-2</v>
      </c>
      <c r="AD327" s="42">
        <f t="shared" si="73"/>
        <v>0.23348160884092428</v>
      </c>
      <c r="AE327" s="42">
        <f t="shared" si="73"/>
        <v>0.51550563842487385</v>
      </c>
      <c r="AF327" s="42">
        <f t="shared" si="73"/>
        <v>0.82960580929711891</v>
      </c>
      <c r="AG327" s="42">
        <f t="shared" si="73"/>
        <v>0.74405775509742345</v>
      </c>
      <c r="AH327" s="42">
        <f t="shared" si="73"/>
        <v>46.444549914641328</v>
      </c>
      <c r="AI327" s="42">
        <f t="shared" si="73"/>
        <v>5.7953477883920801</v>
      </c>
      <c r="AJ327" s="42">
        <f t="shared" si="73"/>
        <v>0.31627078450725321</v>
      </c>
      <c r="AK327" s="42">
        <f t="shared" si="73"/>
        <v>0.46254675254967464</v>
      </c>
      <c r="AL327" s="42">
        <f t="shared" si="73"/>
        <v>1.4365671138420044</v>
      </c>
    </row>
    <row r="328" spans="4:38">
      <c r="D328" s="52">
        <f t="shared" si="61"/>
        <v>12</v>
      </c>
    </row>
    <row r="329" spans="4:38">
      <c r="D329" s="52">
        <f t="shared" si="61"/>
        <v>13</v>
      </c>
    </row>
    <row r="330" spans="4:38">
      <c r="D330" s="52">
        <f t="shared" si="61"/>
        <v>14</v>
      </c>
    </row>
    <row r="331" spans="4:38">
      <c r="D331" s="52">
        <f t="shared" si="61"/>
        <v>15</v>
      </c>
    </row>
    <row r="332" spans="4:38">
      <c r="D332" s="52">
        <f t="shared" si="61"/>
        <v>16</v>
      </c>
    </row>
    <row r="333" spans="4:38">
      <c r="D333" s="52">
        <f t="shared" si="61"/>
        <v>17</v>
      </c>
    </row>
    <row r="334" spans="4:38">
      <c r="D334" s="52">
        <f t="shared" si="61"/>
        <v>18</v>
      </c>
    </row>
    <row r="335" spans="4:38">
      <c r="D335" s="52">
        <f t="shared" si="61"/>
        <v>19</v>
      </c>
    </row>
    <row r="336" spans="4:38">
      <c r="D336" s="52">
        <f t="shared" si="61"/>
        <v>20</v>
      </c>
    </row>
    <row r="337" spans="4:4">
      <c r="D337" s="52">
        <f t="shared" si="61"/>
        <v>25</v>
      </c>
    </row>
    <row r="338" spans="4:4">
      <c r="D338" s="52">
        <f t="shared" si="61"/>
        <v>30</v>
      </c>
    </row>
    <row r="339" spans="4:4">
      <c r="D339" s="52">
        <f t="shared" si="61"/>
        <v>40</v>
      </c>
    </row>
    <row r="340" spans="4:4">
      <c r="D340" s="52">
        <f t="shared" ref="D340:D356" si="74">D250</f>
        <v>50</v>
      </c>
    </row>
    <row r="341" spans="4:4">
      <c r="D341" s="52">
        <f t="shared" si="74"/>
        <v>60</v>
      </c>
    </row>
    <row r="342" spans="4:4">
      <c r="D342" s="52">
        <f t="shared" si="74"/>
        <v>75</v>
      </c>
    </row>
    <row r="343" spans="4:4">
      <c r="D343" s="52">
        <f t="shared" si="74"/>
        <v>100</v>
      </c>
    </row>
    <row r="344" spans="4:4">
      <c r="D344" s="52">
        <f t="shared" si="74"/>
        <v>125</v>
      </c>
    </row>
    <row r="345" spans="4:4">
      <c r="D345" s="52">
        <f t="shared" si="74"/>
        <v>150</v>
      </c>
    </row>
    <row r="346" spans="4:4">
      <c r="D346" s="52">
        <f t="shared" si="74"/>
        <v>175</v>
      </c>
    </row>
    <row r="347" spans="4:4">
      <c r="D347" s="52">
        <f t="shared" si="74"/>
        <v>200</v>
      </c>
    </row>
    <row r="348" spans="4:4">
      <c r="D348" s="52">
        <f t="shared" si="74"/>
        <v>225</v>
      </c>
    </row>
    <row r="349" spans="4:4">
      <c r="D349" s="52">
        <f t="shared" si="74"/>
        <v>250</v>
      </c>
    </row>
    <row r="350" spans="4:4">
      <c r="D350" s="52">
        <f t="shared" si="74"/>
        <v>300</v>
      </c>
    </row>
    <row r="351" spans="4:4">
      <c r="D351" s="52">
        <f t="shared" si="74"/>
        <v>365</v>
      </c>
    </row>
    <row r="352" spans="4:4">
      <c r="D352" s="52">
        <f t="shared" si="74"/>
        <v>730</v>
      </c>
    </row>
    <row r="353" spans="4:38">
      <c r="D353" s="52">
        <f t="shared" si="74"/>
        <v>1460</v>
      </c>
    </row>
    <row r="354" spans="4:38">
      <c r="D354" s="52">
        <f t="shared" si="74"/>
        <v>2920</v>
      </c>
    </row>
    <row r="355" spans="4:38">
      <c r="D355" s="52">
        <f t="shared" si="74"/>
        <v>5840</v>
      </c>
    </row>
    <row r="356" spans="4:38">
      <c r="D356" s="52">
        <f t="shared" si="74"/>
        <v>7946.78</v>
      </c>
    </row>
    <row r="359" spans="4:38">
      <c r="D359" s="53" t="s">
        <v>58</v>
      </c>
      <c r="E359" s="53" t="s">
        <v>59</v>
      </c>
      <c r="F359" s="53"/>
      <c r="G359" s="53"/>
    </row>
    <row r="361" spans="4:38">
      <c r="E361" s="53" t="s">
        <v>60</v>
      </c>
    </row>
    <row r="363" spans="4:38">
      <c r="D363" s="53" t="str">
        <f>D274</f>
        <v>Average</v>
      </c>
      <c r="E363" s="53" t="str">
        <f>E274</f>
        <v>Blood</v>
      </c>
      <c r="F363" s="53" t="str">
        <f t="shared" ref="F363:N363" si="75">F274</f>
        <v>Thymus</v>
      </c>
      <c r="G363" s="53" t="str">
        <f t="shared" si="75"/>
        <v>Heart</v>
      </c>
      <c r="H363" s="53" t="str">
        <f t="shared" si="75"/>
        <v>Lungs</v>
      </c>
      <c r="I363" s="53" t="str">
        <f t="shared" si="75"/>
        <v>Kidneys</v>
      </c>
      <c r="J363" s="53" t="str">
        <f t="shared" si="75"/>
        <v>Spleen</v>
      </c>
      <c r="K363" s="53" t="str">
        <f t="shared" si="75"/>
        <v>Liver</v>
      </c>
      <c r="L363" s="53" t="str">
        <f t="shared" si="75"/>
        <v>ART</v>
      </c>
      <c r="M363" s="53" t="str">
        <f t="shared" si="75"/>
        <v>Carcass</v>
      </c>
      <c r="N363" s="53" t="str">
        <f t="shared" si="75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76">R274</f>
        <v>Thymus</v>
      </c>
      <c r="S363" s="53" t="str">
        <f t="shared" si="76"/>
        <v>Heart</v>
      </c>
      <c r="T363" s="53" t="str">
        <f t="shared" si="76"/>
        <v>Lungs</v>
      </c>
      <c r="U363" s="53" t="str">
        <f t="shared" si="76"/>
        <v>Kidneys</v>
      </c>
      <c r="V363" s="53" t="str">
        <f t="shared" si="76"/>
        <v>Spleen</v>
      </c>
      <c r="W363" s="53" t="str">
        <f t="shared" si="76"/>
        <v>Liver</v>
      </c>
      <c r="X363" s="53" t="str">
        <f t="shared" si="76"/>
        <v>ART</v>
      </c>
      <c r="Y363" s="53" t="str">
        <f t="shared" si="76"/>
        <v>Carcass</v>
      </c>
      <c r="Z363" s="53" t="str">
        <f t="shared" si="76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77">AD274</f>
        <v>Thymus</v>
      </c>
      <c r="AE363" s="53" t="str">
        <f t="shared" si="77"/>
        <v>Heart</v>
      </c>
      <c r="AF363" s="53" t="str">
        <f t="shared" si="77"/>
        <v>Lungs</v>
      </c>
      <c r="AG363" s="53" t="str">
        <f t="shared" si="77"/>
        <v>Kidneys</v>
      </c>
      <c r="AH363" s="53" t="str">
        <f t="shared" si="77"/>
        <v>Spleen</v>
      </c>
      <c r="AI363" s="53" t="str">
        <f t="shared" si="77"/>
        <v>Liver</v>
      </c>
      <c r="AJ363" s="53" t="str">
        <f t="shared" si="77"/>
        <v>ART</v>
      </c>
      <c r="AK363" s="53" t="str">
        <f t="shared" si="77"/>
        <v>Carcass</v>
      </c>
      <c r="AL363" s="53" t="str">
        <f t="shared" si="77"/>
        <v>Tumor</v>
      </c>
    </row>
    <row r="364" spans="4:38">
      <c r="D364" s="52">
        <f>D275</f>
        <v>0</v>
      </c>
      <c r="E364" s="55">
        <f>E275/$R$173</f>
        <v>0</v>
      </c>
      <c r="F364" s="55">
        <f t="shared" ref="F364:N364" si="78">F275/$R$173</f>
        <v>0</v>
      </c>
      <c r="G364" s="55">
        <f t="shared" si="78"/>
        <v>0</v>
      </c>
      <c r="H364" s="55">
        <f t="shared" si="78"/>
        <v>0</v>
      </c>
      <c r="I364" s="55">
        <f t="shared" si="78"/>
        <v>0</v>
      </c>
      <c r="J364" s="55">
        <f t="shared" si="78"/>
        <v>0</v>
      </c>
      <c r="K364" s="55">
        <f t="shared" si="78"/>
        <v>0</v>
      </c>
      <c r="L364" s="55">
        <f t="shared" si="78"/>
        <v>0</v>
      </c>
      <c r="M364" s="55">
        <f t="shared" si="78"/>
        <v>0</v>
      </c>
      <c r="N364" s="55">
        <f t="shared" si="78"/>
        <v>0</v>
      </c>
      <c r="Q364" s="55">
        <f>Q275/$R$173</f>
        <v>0</v>
      </c>
      <c r="R364" s="55">
        <f t="shared" ref="R364:Z364" si="79">R275/$R$173</f>
        <v>0</v>
      </c>
      <c r="S364" s="55">
        <f t="shared" si="79"/>
        <v>0</v>
      </c>
      <c r="T364" s="55">
        <f t="shared" si="79"/>
        <v>0</v>
      </c>
      <c r="U364" s="55">
        <f t="shared" si="79"/>
        <v>0</v>
      </c>
      <c r="V364" s="55">
        <f t="shared" si="79"/>
        <v>0</v>
      </c>
      <c r="W364" s="55">
        <f t="shared" si="79"/>
        <v>0</v>
      </c>
      <c r="X364" s="55">
        <f t="shared" si="79"/>
        <v>0</v>
      </c>
      <c r="Y364" s="55">
        <f t="shared" si="79"/>
        <v>0</v>
      </c>
      <c r="Z364" s="55">
        <f t="shared" si="79"/>
        <v>0</v>
      </c>
      <c r="AC364" s="55">
        <f>AC275/$R$173</f>
        <v>0</v>
      </c>
      <c r="AD364" s="55">
        <f t="shared" ref="AD364:AL364" si="80">AD275/$R$173</f>
        <v>0</v>
      </c>
      <c r="AE364" s="55">
        <f t="shared" si="80"/>
        <v>0</v>
      </c>
      <c r="AF364" s="55">
        <f t="shared" si="80"/>
        <v>0</v>
      </c>
      <c r="AG364" s="55">
        <f t="shared" si="80"/>
        <v>0</v>
      </c>
      <c r="AH364" s="55">
        <f t="shared" si="80"/>
        <v>0</v>
      </c>
      <c r="AI364" s="55">
        <f t="shared" si="80"/>
        <v>0</v>
      </c>
      <c r="AJ364" s="55">
        <f t="shared" si="80"/>
        <v>0</v>
      </c>
      <c r="AK364" s="55">
        <f t="shared" si="80"/>
        <v>0</v>
      </c>
      <c r="AL364" s="55">
        <f t="shared" si="80"/>
        <v>0</v>
      </c>
    </row>
    <row r="365" spans="4:38">
      <c r="D365" s="52">
        <f t="shared" ref="D365:D428" si="81">D276</f>
        <v>4.1666666666666664E-2</v>
      </c>
      <c r="E365" s="55">
        <f t="shared" ref="E365:N380" si="82">E364+E276/$R$173</f>
        <v>6.6931651782740696E-8</v>
      </c>
      <c r="F365" s="55">
        <f t="shared" si="82"/>
        <v>4.6338649829049895E-8</v>
      </c>
      <c r="G365" s="55">
        <f t="shared" si="82"/>
        <v>2.5952270744294375E-8</v>
      </c>
      <c r="H365" s="55">
        <f t="shared" si="82"/>
        <v>3.6052702825116734E-8</v>
      </c>
      <c r="I365" s="55">
        <f t="shared" si="82"/>
        <v>3.824103011799803E-8</v>
      </c>
      <c r="J365" s="55">
        <f t="shared" si="82"/>
        <v>1.7929295700190955E-7</v>
      </c>
      <c r="K365" s="55">
        <f t="shared" si="82"/>
        <v>4.9420343636783159E-8</v>
      </c>
      <c r="L365" s="55">
        <f t="shared" si="82"/>
        <v>4.2117123164117481E-9</v>
      </c>
      <c r="M365" s="55">
        <f t="shared" si="82"/>
        <v>8.4120038693068024E-9</v>
      </c>
      <c r="N365" s="55">
        <f t="shared" si="82"/>
        <v>7.0350608133713863E-9</v>
      </c>
      <c r="Q365" s="55">
        <f t="shared" ref="Q365:Z380" si="83">Q364+Q276/$R$173</f>
        <v>6.5220866564678355E-8</v>
      </c>
      <c r="R365" s="55">
        <f t="shared" si="83"/>
        <v>2.3903763531188762E-8</v>
      </c>
      <c r="S365" s="55">
        <f t="shared" si="83"/>
        <v>2.0802786471266718E-8</v>
      </c>
      <c r="T365" s="55">
        <f t="shared" si="83"/>
        <v>3.4257948727261739E-8</v>
      </c>
      <c r="U365" s="55">
        <f t="shared" si="83"/>
        <v>3.345671265640457E-8</v>
      </c>
      <c r="V365" s="55">
        <f t="shared" si="83"/>
        <v>1.5346700039987179E-7</v>
      </c>
      <c r="W365" s="55">
        <f t="shared" si="83"/>
        <v>4.553997484429862E-8</v>
      </c>
      <c r="X365" s="55">
        <f t="shared" si="83"/>
        <v>3.2052471852839997E-9</v>
      </c>
      <c r="Y365" s="55">
        <f t="shared" si="83"/>
        <v>7.3022177743231737E-9</v>
      </c>
      <c r="Z365" s="55">
        <f t="shared" si="83"/>
        <v>6.9228958811874595E-9</v>
      </c>
      <c r="AC365" s="55">
        <f t="shared" ref="AC365:AL380" si="84">AC364+AC276/$R$173</f>
        <v>6.8642437000803064E-8</v>
      </c>
      <c r="AD365" s="55">
        <f t="shared" si="84"/>
        <v>6.8773536126910895E-8</v>
      </c>
      <c r="AE365" s="55">
        <f t="shared" si="84"/>
        <v>3.1101755017322175E-8</v>
      </c>
      <c r="AF365" s="55">
        <f t="shared" si="84"/>
        <v>3.7847456922971603E-8</v>
      </c>
      <c r="AG365" s="55">
        <f t="shared" si="84"/>
        <v>4.302534757959149E-8</v>
      </c>
      <c r="AH365" s="55">
        <f t="shared" si="84"/>
        <v>2.0511891360394855E-7</v>
      </c>
      <c r="AI365" s="55">
        <f t="shared" si="84"/>
        <v>5.330071242926783E-8</v>
      </c>
      <c r="AJ365" s="55">
        <f t="shared" si="84"/>
        <v>5.2181774475395102E-9</v>
      </c>
      <c r="AK365" s="55">
        <f t="shared" si="84"/>
        <v>9.5217899642904211E-9</v>
      </c>
      <c r="AL365" s="55">
        <f t="shared" si="84"/>
        <v>7.1472257455552982E-9</v>
      </c>
    </row>
    <row r="366" spans="4:38">
      <c r="D366" s="52">
        <f t="shared" si="81"/>
        <v>7.4999999999999997E-2</v>
      </c>
      <c r="E366" s="55">
        <f t="shared" si="82"/>
        <v>1.7017163472350721E-7</v>
      </c>
      <c r="F366" s="55">
        <f t="shared" si="82"/>
        <v>1.1802602383801423E-7</v>
      </c>
      <c r="G366" s="55">
        <f t="shared" si="82"/>
        <v>6.5744036865318676E-8</v>
      </c>
      <c r="H366" s="55">
        <f t="shared" si="82"/>
        <v>9.2029795693308043E-8</v>
      </c>
      <c r="I366" s="55">
        <f t="shared" si="82"/>
        <v>9.7505893548571712E-8</v>
      </c>
      <c r="J366" s="55">
        <f t="shared" si="82"/>
        <v>4.8622894024679623E-7</v>
      </c>
      <c r="K366" s="55">
        <f t="shared" si="82"/>
        <v>1.3189843421795825E-7</v>
      </c>
      <c r="L366" s="55">
        <f t="shared" si="82"/>
        <v>1.183581051212592E-8</v>
      </c>
      <c r="M366" s="55">
        <f t="shared" si="82"/>
        <v>2.1742265997693211E-8</v>
      </c>
      <c r="N366" s="55">
        <f t="shared" si="82"/>
        <v>2.1522805516215092E-8</v>
      </c>
      <c r="Q366" s="55">
        <f t="shared" si="83"/>
        <v>1.6056579476819848E-7</v>
      </c>
      <c r="R366" s="55">
        <f t="shared" si="83"/>
        <v>5.7491072689936769E-8</v>
      </c>
      <c r="S366" s="55">
        <f t="shared" si="83"/>
        <v>5.2538373381114871E-8</v>
      </c>
      <c r="T366" s="55">
        <f t="shared" si="83"/>
        <v>8.517939837229336E-8</v>
      </c>
      <c r="U366" s="55">
        <f t="shared" si="83"/>
        <v>8.5055452720404448E-8</v>
      </c>
      <c r="V366" s="55">
        <f t="shared" si="83"/>
        <v>4.0285481531031511E-7</v>
      </c>
      <c r="W366" s="55">
        <f t="shared" si="83"/>
        <v>1.1644227030787337E-7</v>
      </c>
      <c r="X366" s="55">
        <f t="shared" si="83"/>
        <v>9.2951558309410662E-9</v>
      </c>
      <c r="Y366" s="55">
        <f t="shared" si="83"/>
        <v>1.8986058106707041E-8</v>
      </c>
      <c r="Z366" s="55">
        <f t="shared" si="83"/>
        <v>2.0500020048318761E-8</v>
      </c>
      <c r="AC366" s="55">
        <f t="shared" si="84"/>
        <v>1.7901671991989073E-7</v>
      </c>
      <c r="AD366" s="55">
        <f t="shared" si="84"/>
        <v>1.7809777538021627E-7</v>
      </c>
      <c r="AE366" s="55">
        <f t="shared" si="84"/>
        <v>7.8949700349522719E-8</v>
      </c>
      <c r="AF366" s="55">
        <f t="shared" si="84"/>
        <v>9.8880193014322395E-8</v>
      </c>
      <c r="AG366" s="55">
        <f t="shared" si="84"/>
        <v>1.0997543737964506E-7</v>
      </c>
      <c r="AH366" s="55">
        <f t="shared" si="84"/>
        <v>5.6948862875543729E-7</v>
      </c>
      <c r="AI366" s="55">
        <f t="shared" si="84"/>
        <v>1.4769653145845173E-7</v>
      </c>
      <c r="AJ366" s="55">
        <f t="shared" si="84"/>
        <v>1.4376465193310807E-8</v>
      </c>
      <c r="AK366" s="55">
        <f t="shared" si="84"/>
        <v>2.449849994907307E-8</v>
      </c>
      <c r="AL366" s="55">
        <f t="shared" si="84"/>
        <v>2.2525408222340586E-8</v>
      </c>
    </row>
    <row r="367" spans="4:38">
      <c r="D367" s="52">
        <f t="shared" si="81"/>
        <v>0.1</v>
      </c>
      <c r="E367" s="55">
        <f t="shared" si="82"/>
        <v>2.4258826441420346E-7</v>
      </c>
      <c r="F367" s="55">
        <f t="shared" si="82"/>
        <v>1.6858972120729252E-7</v>
      </c>
      <c r="G367" s="55">
        <f t="shared" si="82"/>
        <v>9.3301161782510581E-8</v>
      </c>
      <c r="H367" s="55">
        <f t="shared" si="82"/>
        <v>1.3174152750389195E-7</v>
      </c>
      <c r="I367" s="55">
        <f t="shared" si="82"/>
        <v>1.3939667206942374E-7</v>
      </c>
      <c r="J367" s="55">
        <f t="shared" si="82"/>
        <v>7.4301088242245419E-7</v>
      </c>
      <c r="K367" s="55">
        <f t="shared" si="82"/>
        <v>1.9826042940753375E-7</v>
      </c>
      <c r="L367" s="55">
        <f t="shared" si="82"/>
        <v>1.8733294532734759E-8</v>
      </c>
      <c r="M367" s="55">
        <f t="shared" si="82"/>
        <v>3.1568538593013459E-8</v>
      </c>
      <c r="N367" s="55">
        <f t="shared" si="82"/>
        <v>3.6796916331383557E-8</v>
      </c>
      <c r="Q367" s="55">
        <f t="shared" si="83"/>
        <v>2.201355744076418E-7</v>
      </c>
      <c r="R367" s="55">
        <f t="shared" si="83"/>
        <v>7.6470587355300948E-8</v>
      </c>
      <c r="S367" s="55">
        <f t="shared" si="83"/>
        <v>7.429014864161321E-8</v>
      </c>
      <c r="T367" s="55">
        <f t="shared" si="83"/>
        <v>1.1819883753339698E-7</v>
      </c>
      <c r="U367" s="55">
        <f t="shared" si="83"/>
        <v>1.2118235379004938E-7</v>
      </c>
      <c r="V367" s="55">
        <f t="shared" si="83"/>
        <v>5.950041680786253E-7</v>
      </c>
      <c r="W367" s="55">
        <f t="shared" si="83"/>
        <v>1.6705289796095385E-7</v>
      </c>
      <c r="X367" s="55">
        <f t="shared" si="83"/>
        <v>1.5143615049541057E-8</v>
      </c>
      <c r="Y367" s="55">
        <f t="shared" si="83"/>
        <v>2.7749608798801463E-8</v>
      </c>
      <c r="Z367" s="55">
        <f t="shared" si="83"/>
        <v>3.4094949630566996E-8</v>
      </c>
      <c r="AC367" s="55">
        <f t="shared" si="84"/>
        <v>2.6243882734762332E-7</v>
      </c>
      <c r="AD367" s="55">
        <f t="shared" si="84"/>
        <v>2.5912450186191545E-7</v>
      </c>
      <c r="AE367" s="55">
        <f t="shared" si="84"/>
        <v>1.123121749234081E-7</v>
      </c>
      <c r="AF367" s="55">
        <f t="shared" si="84"/>
        <v>1.4528421747438661E-7</v>
      </c>
      <c r="AG367" s="55">
        <f t="shared" si="84"/>
        <v>1.5767633130192026E-7</v>
      </c>
      <c r="AH367" s="55">
        <f t="shared" si="84"/>
        <v>8.9062617216650726E-7</v>
      </c>
      <c r="AI367" s="55">
        <f t="shared" si="84"/>
        <v>2.3063752826835167E-7</v>
      </c>
      <c r="AJ367" s="55">
        <f t="shared" si="84"/>
        <v>2.2322974015928513E-8</v>
      </c>
      <c r="AK367" s="55">
        <f t="shared" si="84"/>
        <v>3.5387114146054521E-8</v>
      </c>
      <c r="AL367" s="55">
        <f t="shared" si="84"/>
        <v>3.9429848812961253E-8</v>
      </c>
    </row>
    <row r="368" spans="4:38">
      <c r="D368" s="52">
        <f t="shared" si="81"/>
        <v>0.125</v>
      </c>
      <c r="E368" s="55">
        <f t="shared" si="82"/>
        <v>3.108598783218604E-7</v>
      </c>
      <c r="F368" s="55">
        <f t="shared" si="82"/>
        <v>2.165102152491629E-7</v>
      </c>
      <c r="G368" s="55">
        <f t="shared" si="82"/>
        <v>1.1898835787530662E-7</v>
      </c>
      <c r="H368" s="55">
        <f t="shared" si="82"/>
        <v>1.6960692163330755E-7</v>
      </c>
      <c r="I368" s="55">
        <f t="shared" si="82"/>
        <v>1.7921712115104691E-7</v>
      </c>
      <c r="J368" s="55">
        <f t="shared" si="82"/>
        <v>1.0214747130401531E-6</v>
      </c>
      <c r="K368" s="55">
        <f t="shared" si="82"/>
        <v>2.6830067050120113E-7</v>
      </c>
      <c r="L368" s="55">
        <f t="shared" si="82"/>
        <v>2.658856810227923E-8</v>
      </c>
      <c r="M368" s="55">
        <f t="shared" si="82"/>
        <v>4.1256479111530264E-8</v>
      </c>
      <c r="N368" s="55">
        <f t="shared" si="82"/>
        <v>5.579428918958615E-8</v>
      </c>
      <c r="Q368" s="55">
        <f t="shared" si="83"/>
        <v>2.699708512591349E-7</v>
      </c>
      <c r="R368" s="55">
        <f t="shared" si="83"/>
        <v>9.0412734565243434E-8</v>
      </c>
      <c r="S368" s="55">
        <f t="shared" si="83"/>
        <v>9.4368718738322303E-8</v>
      </c>
      <c r="T368" s="55">
        <f t="shared" si="83"/>
        <v>1.4701080129354791E-7</v>
      </c>
      <c r="U368" s="55">
        <f t="shared" si="83"/>
        <v>1.5521946768780402E-7</v>
      </c>
      <c r="V368" s="55">
        <f t="shared" si="83"/>
        <v>7.9127964984647192E-7</v>
      </c>
      <c r="W368" s="55">
        <f t="shared" si="83"/>
        <v>2.1565356127225638E-7</v>
      </c>
      <c r="X368" s="55">
        <f t="shared" si="83"/>
        <v>2.2032278847484198E-8</v>
      </c>
      <c r="Y368" s="55">
        <f t="shared" si="83"/>
        <v>3.6514308821421342E-8</v>
      </c>
      <c r="Z368" s="55">
        <f t="shared" si="83"/>
        <v>5.0570872277167824E-8</v>
      </c>
      <c r="AC368" s="55">
        <f t="shared" si="84"/>
        <v>3.4625504573348453E-7</v>
      </c>
      <c r="AD368" s="55">
        <f t="shared" si="84"/>
        <v>3.3926265787019976E-7</v>
      </c>
      <c r="AE368" s="55">
        <f t="shared" si="84"/>
        <v>1.4360799701229107E-7</v>
      </c>
      <c r="AF368" s="55">
        <f t="shared" si="84"/>
        <v>1.9220304197306696E-7</v>
      </c>
      <c r="AG368" s="55">
        <f t="shared" si="84"/>
        <v>2.0335272868641335E-7</v>
      </c>
      <c r="AH368" s="55">
        <f t="shared" si="84"/>
        <v>1.2508433631668619E-6</v>
      </c>
      <c r="AI368" s="55">
        <f t="shared" si="84"/>
        <v>3.2341708236053849E-7</v>
      </c>
      <c r="AJ368" s="55">
        <f t="shared" si="84"/>
        <v>3.1144857357074332E-8</v>
      </c>
      <c r="AK368" s="55">
        <f t="shared" si="84"/>
        <v>4.5997159090795704E-8</v>
      </c>
      <c r="AL368" s="55">
        <f t="shared" si="84"/>
        <v>6.0871954453079918E-8</v>
      </c>
    </row>
    <row r="369" spans="4:38">
      <c r="D369" s="52">
        <f t="shared" si="81"/>
        <v>0.25</v>
      </c>
      <c r="E369" s="55">
        <f t="shared" si="82"/>
        <v>6.0245651682902987E-7</v>
      </c>
      <c r="F369" s="55">
        <f t="shared" si="82"/>
        <v>4.2605393644284822E-7</v>
      </c>
      <c r="G369" s="55">
        <f t="shared" si="82"/>
        <v>2.3364853270952239E-7</v>
      </c>
      <c r="H369" s="55">
        <f t="shared" si="82"/>
        <v>3.4991183584627885E-7</v>
      </c>
      <c r="I369" s="55">
        <f t="shared" si="82"/>
        <v>3.7003927454252758E-7</v>
      </c>
      <c r="J369" s="55">
        <f t="shared" si="82"/>
        <v>2.5500082388969153E-6</v>
      </c>
      <c r="K369" s="55">
        <f t="shared" si="82"/>
        <v>6.4384840551558718E-7</v>
      </c>
      <c r="L369" s="55">
        <f t="shared" si="82"/>
        <v>7.0134627004323477E-8</v>
      </c>
      <c r="M369" s="55">
        <f t="shared" si="82"/>
        <v>8.9160762923968418E-8</v>
      </c>
      <c r="N369" s="55">
        <f t="shared" si="82"/>
        <v>1.6681221028091352E-7</v>
      </c>
      <c r="Q369" s="55">
        <f t="shared" si="83"/>
        <v>4.5919813761157113E-7</v>
      </c>
      <c r="R369" s="55">
        <f t="shared" si="83"/>
        <v>1.3954033909816382E-7</v>
      </c>
      <c r="S369" s="55">
        <f t="shared" si="83"/>
        <v>1.8375296115093323E-7</v>
      </c>
      <c r="T369" s="55">
        <f t="shared" si="83"/>
        <v>2.6915918069839725E-7</v>
      </c>
      <c r="U369" s="55">
        <f t="shared" si="83"/>
        <v>3.157255988265554E-7</v>
      </c>
      <c r="V369" s="55">
        <f t="shared" si="83"/>
        <v>1.788789460720989E-6</v>
      </c>
      <c r="W369" s="55">
        <f t="shared" si="83"/>
        <v>4.5347769357591713E-7</v>
      </c>
      <c r="X369" s="55">
        <f t="shared" si="83"/>
        <v>6.1066936013673725E-8</v>
      </c>
      <c r="Y369" s="55">
        <f t="shared" si="83"/>
        <v>8.0408372163093852E-8</v>
      </c>
      <c r="Z369" s="55">
        <f t="shared" si="83"/>
        <v>1.4499933865208855E-7</v>
      </c>
      <c r="AC369" s="55">
        <f t="shared" si="84"/>
        <v>7.6165778714848024E-7</v>
      </c>
      <c r="AD369" s="55">
        <f t="shared" si="84"/>
        <v>7.2226647292225623E-7</v>
      </c>
      <c r="AE369" s="55">
        <f t="shared" si="84"/>
        <v>2.8354410426811168E-7</v>
      </c>
      <c r="AF369" s="55">
        <f t="shared" si="84"/>
        <v>4.3062718573351713E-7</v>
      </c>
      <c r="AG369" s="55">
        <f t="shared" si="84"/>
        <v>4.2399811757684281E-7</v>
      </c>
      <c r="AH369" s="55">
        <f t="shared" si="84"/>
        <v>3.3143561451993547E-6</v>
      </c>
      <c r="AI369" s="55">
        <f t="shared" si="84"/>
        <v>8.2716505741533327E-7</v>
      </c>
      <c r="AJ369" s="55">
        <f t="shared" si="84"/>
        <v>7.9202317994973322E-8</v>
      </c>
      <c r="AK369" s="55">
        <f t="shared" si="84"/>
        <v>9.7924606505036683E-8</v>
      </c>
      <c r="AL369" s="55">
        <f t="shared" si="84"/>
        <v>1.8920443617211259E-7</v>
      </c>
    </row>
    <row r="370" spans="4:38">
      <c r="D370" s="52">
        <f t="shared" si="81"/>
        <v>0.375</v>
      </c>
      <c r="E370" s="55">
        <f t="shared" si="82"/>
        <v>8.2214837584404416E-7</v>
      </c>
      <c r="F370" s="55">
        <f t="shared" si="82"/>
        <v>5.9298286715905106E-7</v>
      </c>
      <c r="G370" s="55">
        <f t="shared" si="82"/>
        <v>3.3307512691238087E-7</v>
      </c>
      <c r="H370" s="55">
        <f t="shared" si="82"/>
        <v>5.2424373135650634E-7</v>
      </c>
      <c r="I370" s="55">
        <f t="shared" si="82"/>
        <v>5.5830490793479639E-7</v>
      </c>
      <c r="J370" s="55">
        <f t="shared" si="82"/>
        <v>4.2059594972089317E-6</v>
      </c>
      <c r="K370" s="55">
        <f t="shared" si="82"/>
        <v>1.0462405967301247E-6</v>
      </c>
      <c r="L370" s="55">
        <f t="shared" si="82"/>
        <v>1.16072224944505E-7</v>
      </c>
      <c r="M370" s="55">
        <f t="shared" si="82"/>
        <v>1.3698928968522445E-7</v>
      </c>
      <c r="N370" s="55">
        <f t="shared" si="82"/>
        <v>2.856575140747999E-7</v>
      </c>
      <c r="Q370" s="55">
        <f t="shared" si="83"/>
        <v>5.915492451408334E-7</v>
      </c>
      <c r="R370" s="55">
        <f t="shared" si="83"/>
        <v>1.8011933893457257E-7</v>
      </c>
      <c r="S370" s="55">
        <f t="shared" si="83"/>
        <v>2.6214301066160119E-7</v>
      </c>
      <c r="T370" s="55">
        <f t="shared" si="83"/>
        <v>3.7485252340147476E-7</v>
      </c>
      <c r="U370" s="55">
        <f t="shared" si="83"/>
        <v>4.7044364104396418E-7</v>
      </c>
      <c r="V370" s="55">
        <f t="shared" si="83"/>
        <v>2.7894232077214314E-6</v>
      </c>
      <c r="W370" s="55">
        <f t="shared" si="83"/>
        <v>7.0406719579084784E-7</v>
      </c>
      <c r="X370" s="55">
        <f t="shared" si="83"/>
        <v>1.0260864267686298E-7</v>
      </c>
      <c r="Y370" s="55">
        <f t="shared" si="83"/>
        <v>1.24573656520576E-7</v>
      </c>
      <c r="Z370" s="55">
        <f t="shared" si="83"/>
        <v>2.4464932123378632E-7</v>
      </c>
      <c r="AC370" s="55">
        <f t="shared" si="84"/>
        <v>1.149518902320111E-6</v>
      </c>
      <c r="AD370" s="55">
        <f t="shared" si="84"/>
        <v>1.0647084494301451E-6</v>
      </c>
      <c r="AE370" s="55">
        <f t="shared" si="84"/>
        <v>4.0400724316315981E-7</v>
      </c>
      <c r="AF370" s="55">
        <f t="shared" si="84"/>
        <v>6.7336603055773477E-7</v>
      </c>
      <c r="AG370" s="55">
        <f t="shared" si="84"/>
        <v>6.4406418680682197E-7</v>
      </c>
      <c r="AH370" s="55">
        <f t="shared" si="84"/>
        <v>5.6423213323163448E-6</v>
      </c>
      <c r="AI370" s="55">
        <f t="shared" si="84"/>
        <v>1.3457239125903983E-6</v>
      </c>
      <c r="AJ370" s="55">
        <f t="shared" si="84"/>
        <v>1.2953580721214717E-7</v>
      </c>
      <c r="AK370" s="55">
        <f t="shared" si="84"/>
        <v>1.4946186145179964E-7</v>
      </c>
      <c r="AL370" s="55">
        <f t="shared" si="84"/>
        <v>3.3043440877966379E-7</v>
      </c>
    </row>
    <row r="371" spans="4:38">
      <c r="D371" s="52">
        <f t="shared" si="81"/>
        <v>0.5</v>
      </c>
      <c r="E371" s="55">
        <f t="shared" si="82"/>
        <v>9.833297384549783E-7</v>
      </c>
      <c r="F371" s="55">
        <f t="shared" si="82"/>
        <v>7.254566283688768E-7</v>
      </c>
      <c r="G371" s="55">
        <f t="shared" si="82"/>
        <v>4.2193791095617533E-7</v>
      </c>
      <c r="H371" s="55">
        <f t="shared" si="82"/>
        <v>6.9646428216717217E-7</v>
      </c>
      <c r="I371" s="55">
        <f t="shared" si="82"/>
        <v>7.4899157856074989E-7</v>
      </c>
      <c r="J371" s="55">
        <f t="shared" si="82"/>
        <v>5.9352308887653974E-6</v>
      </c>
      <c r="K371" s="55">
        <f t="shared" si="82"/>
        <v>1.467074238426115E-6</v>
      </c>
      <c r="L371" s="55">
        <f t="shared" si="82"/>
        <v>1.6261680142075057E-7</v>
      </c>
      <c r="M371" s="55">
        <f t="shared" si="82"/>
        <v>1.8517549505381336E-7</v>
      </c>
      <c r="N371" s="55">
        <f t="shared" si="82"/>
        <v>4.0547165784540148E-7</v>
      </c>
      <c r="Q371" s="55">
        <f t="shared" si="83"/>
        <v>6.8816656400536826E-7</v>
      </c>
      <c r="R371" s="55">
        <f t="shared" si="83"/>
        <v>2.2179060080002244E-7</v>
      </c>
      <c r="S371" s="55">
        <f t="shared" si="83"/>
        <v>3.335407675261625E-7</v>
      </c>
      <c r="T371" s="55">
        <f t="shared" si="83"/>
        <v>4.7287285584627571E-7</v>
      </c>
      <c r="U371" s="55">
        <f t="shared" si="83"/>
        <v>6.2354098324701022E-7</v>
      </c>
      <c r="V371" s="55">
        <f t="shared" si="83"/>
        <v>3.7811694381135454E-6</v>
      </c>
      <c r="W371" s="55">
        <f t="shared" si="83"/>
        <v>9.8843091552371258E-7</v>
      </c>
      <c r="X371" s="55">
        <f t="shared" si="83"/>
        <v>1.4472720362180812E-7</v>
      </c>
      <c r="Y371" s="55">
        <f t="shared" si="83"/>
        <v>1.6923669493438393E-7</v>
      </c>
      <c r="Z371" s="55">
        <f t="shared" si="83"/>
        <v>3.4400073982743731E-7</v>
      </c>
      <c r="AC371" s="55">
        <f t="shared" si="84"/>
        <v>1.4790694441176919E-6</v>
      </c>
      <c r="AD371" s="55">
        <f t="shared" si="84"/>
        <v>1.3510584499252213E-6</v>
      </c>
      <c r="AE371" s="55">
        <f t="shared" si="84"/>
        <v>5.1033505438618679E-7</v>
      </c>
      <c r="AF371" s="55">
        <f t="shared" si="84"/>
        <v>9.1919457872155301E-7</v>
      </c>
      <c r="AG371" s="55">
        <f t="shared" si="84"/>
        <v>8.7045593374834322E-7</v>
      </c>
      <c r="AH371" s="55">
        <f t="shared" si="84"/>
        <v>8.1363361283663359E-6</v>
      </c>
      <c r="AI371" s="55">
        <f t="shared" si="84"/>
        <v>1.858144257188987E-6</v>
      </c>
      <c r="AJ371" s="55">
        <f t="shared" si="84"/>
        <v>1.8050639921969322E-7</v>
      </c>
      <c r="AK371" s="55">
        <f t="shared" si="84"/>
        <v>2.0122964952531396E-7</v>
      </c>
      <c r="AL371" s="55">
        <f t="shared" si="84"/>
        <v>4.7640109872858049E-7</v>
      </c>
    </row>
    <row r="372" spans="4:38">
      <c r="D372" s="52">
        <f t="shared" si="81"/>
        <v>0.625</v>
      </c>
      <c r="E372" s="55">
        <f t="shared" si="82"/>
        <v>1.0978225570209955E-6</v>
      </c>
      <c r="F372" s="55">
        <f t="shared" si="82"/>
        <v>8.303993400896693E-7</v>
      </c>
      <c r="G372" s="55">
        <f t="shared" si="82"/>
        <v>5.0246454604711069E-7</v>
      </c>
      <c r="H372" s="55">
        <f t="shared" si="82"/>
        <v>8.6712989054494768E-7</v>
      </c>
      <c r="I372" s="55">
        <f t="shared" si="82"/>
        <v>9.4280542228021266E-7</v>
      </c>
      <c r="J372" s="55">
        <f t="shared" si="82"/>
        <v>7.7199293845442808E-6</v>
      </c>
      <c r="K372" s="55">
        <f t="shared" si="82"/>
        <v>1.9026610405072678E-6</v>
      </c>
      <c r="L372" s="55">
        <f t="shared" si="82"/>
        <v>2.096469607258474E-7</v>
      </c>
      <c r="M372" s="55">
        <f t="shared" si="82"/>
        <v>2.3382370195687395E-7</v>
      </c>
      <c r="N372" s="55">
        <f t="shared" si="82"/>
        <v>5.2623311181545787E-7</v>
      </c>
      <c r="Q372" s="55">
        <f t="shared" si="83"/>
        <v>7.5626214933368152E-7</v>
      </c>
      <c r="R372" s="55">
        <f t="shared" si="83"/>
        <v>2.6487270111965046E-7</v>
      </c>
      <c r="S372" s="55">
        <f t="shared" si="83"/>
        <v>3.994718351326101E-7</v>
      </c>
      <c r="T372" s="55">
        <f t="shared" si="83"/>
        <v>5.6494159691890242E-7</v>
      </c>
      <c r="U372" s="55">
        <f t="shared" si="83"/>
        <v>7.7544111313883386E-7</v>
      </c>
      <c r="V372" s="55">
        <f t="shared" si="83"/>
        <v>4.7614359595532315E-6</v>
      </c>
      <c r="W372" s="55">
        <f t="shared" si="83"/>
        <v>1.3164196662172423E-6</v>
      </c>
      <c r="X372" s="55">
        <f t="shared" si="83"/>
        <v>1.8730724799215798E-7</v>
      </c>
      <c r="Y372" s="55">
        <f t="shared" si="83"/>
        <v>2.1451996126212844E-7</v>
      </c>
      <c r="Z372" s="55">
        <f t="shared" si="83"/>
        <v>4.4288431931481896E-7</v>
      </c>
      <c r="AC372" s="55">
        <f t="shared" si="84"/>
        <v>1.7330969099330175E-6</v>
      </c>
      <c r="AD372" s="55">
        <f t="shared" si="84"/>
        <v>1.574359105648036E-6</v>
      </c>
      <c r="AE372" s="55">
        <f t="shared" si="84"/>
        <v>6.0545725696160995E-7</v>
      </c>
      <c r="AF372" s="55">
        <f t="shared" si="84"/>
        <v>1.1674948895570521E-6</v>
      </c>
      <c r="AG372" s="55">
        <f t="shared" si="84"/>
        <v>1.1050183477339394E-6</v>
      </c>
      <c r="AH372" s="55">
        <f t="shared" si="84"/>
        <v>1.0758328450934351E-5</v>
      </c>
      <c r="AI372" s="55">
        <f t="shared" si="84"/>
        <v>2.3623486184769966E-6</v>
      </c>
      <c r="AJ372" s="55">
        <f t="shared" si="84"/>
        <v>2.31986673459537E-7</v>
      </c>
      <c r="AK372" s="55">
        <f t="shared" si="84"/>
        <v>2.5329520955421552E-7</v>
      </c>
      <c r="AL372" s="55">
        <f t="shared" si="84"/>
        <v>6.2699924563349902E-7</v>
      </c>
    </row>
    <row r="373" spans="4:38">
      <c r="D373" s="52">
        <f t="shared" si="81"/>
        <v>0.75</v>
      </c>
      <c r="E373" s="55">
        <f t="shared" si="82"/>
        <v>1.1772017584726045E-6</v>
      </c>
      <c r="F373" s="55">
        <f t="shared" si="82"/>
        <v>9.1466692958046321E-7</v>
      </c>
      <c r="G373" s="55">
        <f t="shared" si="82"/>
        <v>5.7664587829913317E-7</v>
      </c>
      <c r="H373" s="55">
        <f t="shared" si="82"/>
        <v>1.0365205007547868E-6</v>
      </c>
      <c r="I373" s="55">
        <f t="shared" si="82"/>
        <v>1.1398473156445879E-6</v>
      </c>
      <c r="J373" s="55">
        <f t="shared" si="82"/>
        <v>9.5488171512544521E-6</v>
      </c>
      <c r="K373" s="55">
        <f t="shared" si="82"/>
        <v>2.3493127128772924E-6</v>
      </c>
      <c r="L373" s="55">
        <f t="shared" si="82"/>
        <v>2.5704130715258267E-7</v>
      </c>
      <c r="M373" s="55">
        <f t="shared" si="82"/>
        <v>2.8294881366971169E-7</v>
      </c>
      <c r="N373" s="55">
        <f t="shared" si="82"/>
        <v>6.4792034620770866E-7</v>
      </c>
      <c r="Q373" s="55">
        <f t="shared" si="83"/>
        <v>8.0291347383594871E-7</v>
      </c>
      <c r="R373" s="55">
        <f t="shared" si="83"/>
        <v>3.0941115081133332E-7</v>
      </c>
      <c r="S373" s="55">
        <f t="shared" si="83"/>
        <v>4.6119976257986569E-7</v>
      </c>
      <c r="T373" s="55">
        <f t="shared" si="83"/>
        <v>6.5239512317491758E-7</v>
      </c>
      <c r="U373" s="55">
        <f t="shared" si="83"/>
        <v>9.2636275598690904E-7</v>
      </c>
      <c r="V373" s="55">
        <f t="shared" si="83"/>
        <v>5.7298524588484722E-6</v>
      </c>
      <c r="W373" s="55">
        <f t="shared" si="83"/>
        <v>1.6894407069346843E-6</v>
      </c>
      <c r="X373" s="55">
        <f t="shared" si="83"/>
        <v>2.3023340493156141E-7</v>
      </c>
      <c r="Y373" s="55">
        <f t="shared" si="83"/>
        <v>2.6043303546199174E-7</v>
      </c>
      <c r="Z373" s="55">
        <f t="shared" si="83"/>
        <v>5.4113878182738852E-7</v>
      </c>
      <c r="AC373" s="55">
        <f t="shared" si="84"/>
        <v>1.9088000199277954E-6</v>
      </c>
      <c r="AD373" s="55">
        <f t="shared" si="84"/>
        <v>1.7368199688351116E-6</v>
      </c>
      <c r="AE373" s="55">
        <f t="shared" si="84"/>
        <v>6.9209199401839965E-7</v>
      </c>
      <c r="AF373" s="55">
        <f t="shared" si="84"/>
        <v>1.4176490223963118E-6</v>
      </c>
      <c r="AG373" s="55">
        <f t="shared" si="84"/>
        <v>1.3480149986682586E-6</v>
      </c>
      <c r="AH373" s="55">
        <f t="shared" si="84"/>
        <v>1.3480247464702067E-5</v>
      </c>
      <c r="AI373" s="55">
        <f t="shared" si="84"/>
        <v>2.8575613888109604E-6</v>
      </c>
      <c r="AJ373" s="55">
        <f t="shared" si="84"/>
        <v>2.8384920937360414E-7</v>
      </c>
      <c r="AK373" s="55">
        <f t="shared" si="84"/>
        <v>3.0566814708545224E-7</v>
      </c>
      <c r="AL373" s="55">
        <f t="shared" si="84"/>
        <v>7.8212358910905614E-7</v>
      </c>
    </row>
    <row r="374" spans="4:38">
      <c r="D374" s="52">
        <f t="shared" si="81"/>
        <v>0.875</v>
      </c>
      <c r="E374" s="55">
        <f t="shared" si="82"/>
        <v>1.2327952443116615E-6</v>
      </c>
      <c r="F374" s="55">
        <f t="shared" si="82"/>
        <v>9.8504713134198369E-7</v>
      </c>
      <c r="G374" s="55">
        <f t="shared" si="82"/>
        <v>6.4623593873392989E-7</v>
      </c>
      <c r="H374" s="55">
        <f t="shared" si="82"/>
        <v>1.2046395990599268E-6</v>
      </c>
      <c r="I374" s="55">
        <f t="shared" si="82"/>
        <v>1.3396128758968585E-6</v>
      </c>
      <c r="J374" s="55">
        <f t="shared" si="82"/>
        <v>1.1417311551335678E-5</v>
      </c>
      <c r="K374" s="55">
        <f t="shared" si="82"/>
        <v>2.8033409654398978E-6</v>
      </c>
      <c r="L374" s="55">
        <f t="shared" si="82"/>
        <v>3.0467844499374352E-7</v>
      </c>
      <c r="M374" s="55">
        <f t="shared" si="82"/>
        <v>3.3247631381579897E-7</v>
      </c>
      <c r="N374" s="55">
        <f t="shared" si="82"/>
        <v>7.7051183124489385E-7</v>
      </c>
      <c r="Q374" s="55">
        <f t="shared" si="83"/>
        <v>8.3506342780401559E-7</v>
      </c>
      <c r="R374" s="55">
        <f t="shared" si="83"/>
        <v>3.5517839528568747E-7</v>
      </c>
      <c r="S374" s="55">
        <f t="shared" si="83"/>
        <v>5.1972604467777978E-7</v>
      </c>
      <c r="T374" s="55">
        <f t="shared" si="83"/>
        <v>7.3618476883934353E-7</v>
      </c>
      <c r="U374" s="55">
        <f t="shared" si="83"/>
        <v>1.0763198746230426E-6</v>
      </c>
      <c r="V374" s="55">
        <f t="shared" si="83"/>
        <v>6.6882705019593381E-6</v>
      </c>
      <c r="W374" s="55">
        <f t="shared" si="83"/>
        <v>2.1004577423598021E-6</v>
      </c>
      <c r="X374" s="55">
        <f t="shared" si="83"/>
        <v>2.7339030358366719E-7</v>
      </c>
      <c r="Y374" s="55">
        <f t="shared" si="83"/>
        <v>3.0687260359272773E-7</v>
      </c>
      <c r="Z374" s="55">
        <f t="shared" si="83"/>
        <v>6.386108467462829E-7</v>
      </c>
      <c r="AC374" s="55">
        <f t="shared" si="84"/>
        <v>2.017788717033645E-6</v>
      </c>
      <c r="AD374" s="55">
        <f t="shared" si="84"/>
        <v>1.8498175127189415E-6</v>
      </c>
      <c r="AE374" s="55">
        <f t="shared" si="84"/>
        <v>7.7274583279007904E-7</v>
      </c>
      <c r="AF374" s="55">
        <f t="shared" si="84"/>
        <v>1.6690390365714116E-6</v>
      </c>
      <c r="AG374" s="55">
        <f t="shared" si="84"/>
        <v>1.5981280370280628E-6</v>
      </c>
      <c r="AH374" s="55">
        <f t="shared" si="84"/>
        <v>1.6284063581447814E-5</v>
      </c>
      <c r="AI374" s="55">
        <f t="shared" si="84"/>
        <v>3.3443088256380454E-6</v>
      </c>
      <c r="AJ374" s="55">
        <f t="shared" si="84"/>
        <v>3.3596658640382017E-7</v>
      </c>
      <c r="AK374" s="55">
        <f t="shared" si="84"/>
        <v>3.583004343842843E-7</v>
      </c>
      <c r="AL374" s="55">
        <f t="shared" si="84"/>
        <v>9.4166886876988821E-7</v>
      </c>
    </row>
    <row r="375" spans="4:38">
      <c r="D375" s="52">
        <f t="shared" si="81"/>
        <v>1</v>
      </c>
      <c r="E375" s="55">
        <f t="shared" si="82"/>
        <v>1.275683890611369E-6</v>
      </c>
      <c r="F375" s="55">
        <f t="shared" si="82"/>
        <v>1.0482594871166465E-6</v>
      </c>
      <c r="G375" s="55">
        <f t="shared" si="82"/>
        <v>7.1275194328092867E-7</v>
      </c>
      <c r="H375" s="55">
        <f t="shared" si="82"/>
        <v>1.371214213721886E-6</v>
      </c>
      <c r="I375" s="55">
        <f t="shared" si="82"/>
        <v>1.5409924609715857E-6</v>
      </c>
      <c r="J375" s="55">
        <f t="shared" si="82"/>
        <v>1.3327485142958631E-5</v>
      </c>
      <c r="K375" s="55">
        <f t="shared" si="82"/>
        <v>3.2610575080987941E-6</v>
      </c>
      <c r="L375" s="55">
        <f t="shared" si="82"/>
        <v>3.5243697854211723E-7</v>
      </c>
      <c r="M375" s="55">
        <f t="shared" si="82"/>
        <v>3.8224226636677482E-7</v>
      </c>
      <c r="N375" s="55">
        <f t="shared" si="82"/>
        <v>8.9398603714975309E-7</v>
      </c>
      <c r="Q375" s="55">
        <f t="shared" si="83"/>
        <v>8.5952031911139828E-7</v>
      </c>
      <c r="R375" s="55">
        <f t="shared" si="83"/>
        <v>4.0167381444606908E-7</v>
      </c>
      <c r="S375" s="55">
        <f t="shared" si="83"/>
        <v>5.7579012194713182E-7</v>
      </c>
      <c r="T375" s="55">
        <f t="shared" si="83"/>
        <v>8.1687682580666226E-7</v>
      </c>
      <c r="U375" s="55">
        <f t="shared" si="83"/>
        <v>1.2251216694433731E-6</v>
      </c>
      <c r="V375" s="55">
        <f t="shared" si="83"/>
        <v>7.640763533997983E-6</v>
      </c>
      <c r="W375" s="55">
        <f t="shared" si="83"/>
        <v>2.533990922796876E-6</v>
      </c>
      <c r="X375" s="55">
        <f t="shared" si="83"/>
        <v>3.1666257309212414E-7</v>
      </c>
      <c r="Y375" s="55">
        <f t="shared" si="83"/>
        <v>3.5362245781366184E-7</v>
      </c>
      <c r="Z375" s="55">
        <f t="shared" si="83"/>
        <v>7.3515523070231883E-7</v>
      </c>
      <c r="AC375" s="55">
        <f t="shared" si="84"/>
        <v>2.086084166952097E-6</v>
      </c>
      <c r="AD375" s="55">
        <f t="shared" si="84"/>
        <v>1.9338951315279904E-6</v>
      </c>
      <c r="AE375" s="55">
        <f t="shared" si="84"/>
        <v>8.4971376461472468E-7</v>
      </c>
      <c r="AF375" s="55">
        <f t="shared" si="84"/>
        <v>1.9210469914144314E-6</v>
      </c>
      <c r="AG375" s="55">
        <f t="shared" si="84"/>
        <v>1.8524581938622282E-6</v>
      </c>
      <c r="AH375" s="55">
        <f t="shared" si="84"/>
        <v>1.9161768460046578E-5</v>
      </c>
      <c r="AI375" s="55">
        <f t="shared" si="84"/>
        <v>3.8244190514960546E-6</v>
      </c>
      <c r="AJ375" s="55">
        <f t="shared" si="84"/>
        <v>3.8821138399211063E-7</v>
      </c>
      <c r="AK375" s="55">
        <f t="shared" si="84"/>
        <v>4.1108641043428397E-7</v>
      </c>
      <c r="AL375" s="55">
        <f t="shared" si="84"/>
        <v>1.1055298242306312E-6</v>
      </c>
    </row>
    <row r="376" spans="4:38">
      <c r="D376" s="52">
        <f t="shared" si="81"/>
        <v>1.125</v>
      </c>
      <c r="E376" s="55">
        <f t="shared" si="82"/>
        <v>1.3140571843177169E-6</v>
      </c>
      <c r="F376" s="55">
        <f t="shared" si="82"/>
        <v>1.1093160288300036E-6</v>
      </c>
      <c r="G376" s="55">
        <f t="shared" si="82"/>
        <v>7.7721449270723884E-7</v>
      </c>
      <c r="H376" s="55">
        <f t="shared" si="82"/>
        <v>1.5358108454642258E-6</v>
      </c>
      <c r="I376" s="55">
        <f t="shared" si="82"/>
        <v>1.7426968047445436E-6</v>
      </c>
      <c r="J376" s="55">
        <f t="shared" si="82"/>
        <v>1.5284189131525411E-5</v>
      </c>
      <c r="K376" s="55">
        <f t="shared" si="82"/>
        <v>3.7196141732104436E-6</v>
      </c>
      <c r="L376" s="55">
        <f t="shared" si="82"/>
        <v>4.0020463553682373E-7</v>
      </c>
      <c r="M376" s="55">
        <f t="shared" si="82"/>
        <v>4.3206016371942317E-7</v>
      </c>
      <c r="N376" s="55">
        <f t="shared" si="82"/>
        <v>1.0183214341450255E-6</v>
      </c>
      <c r="Q376" s="55">
        <f t="shared" si="83"/>
        <v>8.8132491871387895E-7</v>
      </c>
      <c r="R376" s="55">
        <f t="shared" si="83"/>
        <v>4.4837232753021013E-7</v>
      </c>
      <c r="S376" s="55">
        <f t="shared" si="83"/>
        <v>6.2981676084827196E-7</v>
      </c>
      <c r="T376" s="55">
        <f t="shared" si="83"/>
        <v>8.9470527443584711E-7</v>
      </c>
      <c r="U376" s="55">
        <f t="shared" si="83"/>
        <v>1.3724746558837218E-6</v>
      </c>
      <c r="V376" s="55">
        <f t="shared" si="83"/>
        <v>8.5919014467520215E-6</v>
      </c>
      <c r="W376" s="55">
        <f t="shared" si="83"/>
        <v>2.9737615338292016E-6</v>
      </c>
      <c r="X376" s="55">
        <f t="shared" si="83"/>
        <v>3.5994326279691454E-7</v>
      </c>
      <c r="Y376" s="55">
        <f t="shared" si="83"/>
        <v>4.0044774663244371E-7</v>
      </c>
      <c r="Z376" s="55">
        <f t="shared" si="83"/>
        <v>8.3063464757599272E-7</v>
      </c>
      <c r="AC376" s="55">
        <f t="shared" si="84"/>
        <v>2.141026154762312E-6</v>
      </c>
      <c r="AD376" s="55">
        <f t="shared" si="84"/>
        <v>2.0094393828390184E-6</v>
      </c>
      <c r="AE376" s="55">
        <f t="shared" si="84"/>
        <v>9.2461453592222004E-7</v>
      </c>
      <c r="AF376" s="55">
        <f t="shared" si="84"/>
        <v>2.1730028614932441E-6</v>
      </c>
      <c r="AG376" s="55">
        <f t="shared" si="84"/>
        <v>2.1077932690842256E-6</v>
      </c>
      <c r="AH376" s="55">
        <f t="shared" si="84"/>
        <v>2.2112320073540434E-5</v>
      </c>
      <c r="AI376" s="55">
        <f t="shared" si="84"/>
        <v>4.2999916114677821E-6</v>
      </c>
      <c r="AJ376" s="55">
        <f t="shared" si="84"/>
        <v>4.4046600827673318E-7</v>
      </c>
      <c r="AK376" s="55">
        <f t="shared" si="84"/>
        <v>4.6389821935545347E-7</v>
      </c>
      <c r="AL376" s="55">
        <f t="shared" si="84"/>
        <v>1.2736011951059214E-6</v>
      </c>
    </row>
    <row r="377" spans="4:38">
      <c r="D377" s="52">
        <f t="shared" si="81"/>
        <v>1.325</v>
      </c>
      <c r="E377" s="55">
        <f t="shared" si="82"/>
        <v>1.3717845645527128E-6</v>
      </c>
      <c r="F377" s="55">
        <f t="shared" si="82"/>
        <v>1.2060538235427923E-6</v>
      </c>
      <c r="G377" s="55">
        <f t="shared" si="82"/>
        <v>8.7682444814739281E-7</v>
      </c>
      <c r="H377" s="55">
        <f t="shared" si="82"/>
        <v>1.7940781816449117E-6</v>
      </c>
      <c r="I377" s="55">
        <f t="shared" si="82"/>
        <v>2.0640635946949085E-6</v>
      </c>
      <c r="J377" s="55">
        <f t="shared" si="82"/>
        <v>1.8514122297594187E-5</v>
      </c>
      <c r="K377" s="55">
        <f t="shared" si="82"/>
        <v>4.4524425026236968E-6</v>
      </c>
      <c r="L377" s="55">
        <f t="shared" si="82"/>
        <v>4.7640944081662753E-7</v>
      </c>
      <c r="M377" s="55">
        <f t="shared" si="82"/>
        <v>5.116096971511034E-7</v>
      </c>
      <c r="N377" s="55">
        <f t="shared" si="82"/>
        <v>1.2189911302878088E-6</v>
      </c>
      <c r="Q377" s="55">
        <f t="shared" si="83"/>
        <v>9.1421863452919793E-7</v>
      </c>
      <c r="R377" s="55">
        <f t="shared" si="83"/>
        <v>5.2307150494932212E-7</v>
      </c>
      <c r="S377" s="55">
        <f t="shared" si="83"/>
        <v>7.123530271543417E-7</v>
      </c>
      <c r="T377" s="55">
        <f t="shared" si="83"/>
        <v>1.013491094568624E-6</v>
      </c>
      <c r="U377" s="55">
        <f t="shared" si="83"/>
        <v>1.6046704023307453E-6</v>
      </c>
      <c r="V377" s="55">
        <f t="shared" si="83"/>
        <v>1.0117018460456288E-5</v>
      </c>
      <c r="W377" s="55">
        <f t="shared" si="83"/>
        <v>3.6763923816065754E-6</v>
      </c>
      <c r="X377" s="55">
        <f t="shared" si="83"/>
        <v>4.2897746404529411E-7</v>
      </c>
      <c r="Y377" s="55">
        <f t="shared" si="83"/>
        <v>4.7524653098144494E-7</v>
      </c>
      <c r="Z377" s="55">
        <f t="shared" si="83"/>
        <v>9.8084214256514798E-7</v>
      </c>
      <c r="AC377" s="55">
        <f t="shared" si="84"/>
        <v>2.2235871994169846E-6</v>
      </c>
      <c r="AD377" s="55">
        <f t="shared" si="84"/>
        <v>2.1289194007750069E-6</v>
      </c>
      <c r="AE377" s="55">
        <f t="shared" si="84"/>
        <v>1.0413258526670332E-6</v>
      </c>
      <c r="AF377" s="55">
        <f t="shared" si="84"/>
        <v>2.5739585833555019E-6</v>
      </c>
      <c r="AG377" s="55">
        <f t="shared" si="84"/>
        <v>2.5144232452619512E-6</v>
      </c>
      <c r="AH377" s="55">
        <f t="shared" si="84"/>
        <v>2.6982586045184712E-5</v>
      </c>
      <c r="AI377" s="55">
        <f t="shared" si="84"/>
        <v>5.0534131256204455E-6</v>
      </c>
      <c r="AJ377" s="55">
        <f t="shared" si="84"/>
        <v>5.2384141758796111E-7</v>
      </c>
      <c r="AK377" s="55">
        <f t="shared" si="84"/>
        <v>5.4821410214817435E-7</v>
      </c>
      <c r="AL377" s="55">
        <f t="shared" si="84"/>
        <v>1.5509884284866213E-6</v>
      </c>
    </row>
    <row r="378" spans="4:38">
      <c r="D378" s="52">
        <f t="shared" si="81"/>
        <v>1.5249999999999999</v>
      </c>
      <c r="E378" s="55">
        <f t="shared" si="82"/>
        <v>1.4251612372107372E-6</v>
      </c>
      <c r="F378" s="55">
        <f t="shared" si="82"/>
        <v>1.3017321836445892E-6</v>
      </c>
      <c r="G378" s="55">
        <f t="shared" si="82"/>
        <v>9.7223558429249943E-7</v>
      </c>
      <c r="H378" s="55">
        <f t="shared" si="82"/>
        <v>2.0451397224422207E-6</v>
      </c>
      <c r="I378" s="55">
        <f t="shared" si="82"/>
        <v>2.3821846344803776E-6</v>
      </c>
      <c r="J378" s="55">
        <f t="shared" si="82"/>
        <v>2.1862054548859101E-5</v>
      </c>
      <c r="K378" s="55">
        <f t="shared" si="82"/>
        <v>5.183214441951727E-6</v>
      </c>
      <c r="L378" s="55">
        <f t="shared" si="82"/>
        <v>5.5208112515649729E-7</v>
      </c>
      <c r="M378" s="55">
        <f t="shared" si="82"/>
        <v>5.907798228720671E-7</v>
      </c>
      <c r="N378" s="55">
        <f t="shared" si="82"/>
        <v>1.4217221734246063E-6</v>
      </c>
      <c r="Q378" s="55">
        <f t="shared" si="83"/>
        <v>9.4475552320210276E-7</v>
      </c>
      <c r="R378" s="55">
        <f t="shared" si="83"/>
        <v>5.9772528294563153E-7</v>
      </c>
      <c r="S378" s="55">
        <f t="shared" si="83"/>
        <v>7.9024297385803527E-7</v>
      </c>
      <c r="T378" s="55">
        <f t="shared" si="83"/>
        <v>1.1254499715726529E-6</v>
      </c>
      <c r="U378" s="55">
        <f t="shared" si="83"/>
        <v>1.8319989104974316E-6</v>
      </c>
      <c r="V378" s="55">
        <f t="shared" si="83"/>
        <v>1.1650055012136595E-5</v>
      </c>
      <c r="W378" s="55">
        <f t="shared" si="83"/>
        <v>4.3766334730846172E-6</v>
      </c>
      <c r="X378" s="55">
        <f t="shared" si="83"/>
        <v>4.9749918545531389E-7</v>
      </c>
      <c r="Y378" s="55">
        <f t="shared" si="83"/>
        <v>5.4975459762906888E-7</v>
      </c>
      <c r="Z378" s="55">
        <f t="shared" si="83"/>
        <v>1.1275106818303918E-6</v>
      </c>
      <c r="AC378" s="55">
        <f t="shared" si="84"/>
        <v>2.2998036560601284E-6</v>
      </c>
      <c r="AD378" s="55">
        <f t="shared" si="84"/>
        <v>2.2468527742908055E-6</v>
      </c>
      <c r="AE378" s="55">
        <f t="shared" si="84"/>
        <v>1.1543420352928566E-6</v>
      </c>
      <c r="AF378" s="55">
        <f t="shared" si="84"/>
        <v>2.969730803220006E-6</v>
      </c>
      <c r="AG378" s="55">
        <f t="shared" si="84"/>
        <v>2.9165076828102536E-6</v>
      </c>
      <c r="AH378" s="55">
        <f t="shared" si="84"/>
        <v>3.2030532439425648E-5</v>
      </c>
      <c r="AI378" s="55">
        <f t="shared" si="84"/>
        <v>5.7979203926047987E-6</v>
      </c>
      <c r="AJ378" s="55">
        <f t="shared" si="84"/>
        <v>6.0666306485768079E-7</v>
      </c>
      <c r="AK378" s="55">
        <f t="shared" si="84"/>
        <v>6.3209356162778534E-7</v>
      </c>
      <c r="AL378" s="55">
        <f t="shared" si="84"/>
        <v>1.8384537122035817E-6</v>
      </c>
    </row>
    <row r="379" spans="4:38">
      <c r="D379" s="52">
        <f t="shared" si="81"/>
        <v>1.7249999999999999</v>
      </c>
      <c r="E379" s="55">
        <f t="shared" si="82"/>
        <v>1.4743895856166517E-6</v>
      </c>
      <c r="F379" s="55">
        <f t="shared" si="82"/>
        <v>1.3964799055557105E-6</v>
      </c>
      <c r="G379" s="55">
        <f t="shared" si="82"/>
        <v>1.063627529775502E-6</v>
      </c>
      <c r="H379" s="55">
        <f t="shared" si="82"/>
        <v>2.2879353496592495E-6</v>
      </c>
      <c r="I379" s="55">
        <f t="shared" si="82"/>
        <v>2.6952666036486451E-6</v>
      </c>
      <c r="J379" s="55">
        <f t="shared" si="82"/>
        <v>2.5322937796113906E-5</v>
      </c>
      <c r="K379" s="55">
        <f t="shared" si="82"/>
        <v>5.9107966867126506E-6</v>
      </c>
      <c r="L379" s="55">
        <f t="shared" si="82"/>
        <v>6.2692531323577396E-7</v>
      </c>
      <c r="M379" s="55">
        <f t="shared" si="82"/>
        <v>6.6936144414424611E-7</v>
      </c>
      <c r="N379" s="55">
        <f t="shared" si="82"/>
        <v>1.6264263775877594E-6</v>
      </c>
      <c r="Q379" s="55">
        <f t="shared" si="83"/>
        <v>9.7305279342621535E-7</v>
      </c>
      <c r="R379" s="55">
        <f t="shared" si="83"/>
        <v>6.7230572341279824E-7</v>
      </c>
      <c r="S379" s="55">
        <f t="shared" si="83"/>
        <v>8.6368537399047043E-7</v>
      </c>
      <c r="T379" s="55">
        <f t="shared" si="83"/>
        <v>1.2308739671860621E-6</v>
      </c>
      <c r="U379" s="55">
        <f t="shared" si="83"/>
        <v>2.0539245631352502E-6</v>
      </c>
      <c r="V379" s="55">
        <f t="shared" si="83"/>
        <v>1.3195496694923794E-5</v>
      </c>
      <c r="W379" s="55">
        <f t="shared" si="83"/>
        <v>5.0731677811369558E-6</v>
      </c>
      <c r="X379" s="55">
        <f t="shared" si="83"/>
        <v>5.6522597748000669E-7</v>
      </c>
      <c r="Y379" s="55">
        <f t="shared" si="83"/>
        <v>6.2381058467379388E-7</v>
      </c>
      <c r="Z379" s="55">
        <f t="shared" si="83"/>
        <v>1.270205692691523E-6</v>
      </c>
      <c r="AC379" s="55">
        <f t="shared" si="84"/>
        <v>2.369963082647845E-6</v>
      </c>
      <c r="AD379" s="55">
        <f t="shared" si="84"/>
        <v>2.3634275303422608E-6</v>
      </c>
      <c r="AE379" s="55">
        <f t="shared" si="84"/>
        <v>1.2638525040307966E-6</v>
      </c>
      <c r="AF379" s="55">
        <f t="shared" si="84"/>
        <v>3.3574628227939016E-6</v>
      </c>
      <c r="AG379" s="55">
        <f t="shared" si="84"/>
        <v>3.3115414737059452E-6</v>
      </c>
      <c r="AH379" s="55">
        <f t="shared" si="84"/>
        <v>3.7248557954761786E-5</v>
      </c>
      <c r="AI379" s="55">
        <f t="shared" si="84"/>
        <v>6.5338947705884716E-6</v>
      </c>
      <c r="AJ379" s="55">
        <f t="shared" si="84"/>
        <v>6.8862464899154122E-7</v>
      </c>
      <c r="AK379" s="55">
        <f t="shared" si="84"/>
        <v>7.1529607898401821E-7</v>
      </c>
      <c r="AL379" s="55">
        <f t="shared" si="84"/>
        <v>2.135565899718353E-6</v>
      </c>
    </row>
    <row r="380" spans="4:38">
      <c r="D380" s="52">
        <f t="shared" si="81"/>
        <v>2</v>
      </c>
      <c r="E380" s="55">
        <f t="shared" si="82"/>
        <v>1.5356921459279171E-6</v>
      </c>
      <c r="F380" s="55">
        <f t="shared" si="82"/>
        <v>1.5254604844645051E-6</v>
      </c>
      <c r="G380" s="55">
        <f t="shared" si="82"/>
        <v>1.1830771636658715E-6</v>
      </c>
      <c r="H380" s="55">
        <f t="shared" si="82"/>
        <v>2.6065003411965335E-6</v>
      </c>
      <c r="I380" s="55">
        <f t="shared" si="82"/>
        <v>3.1144257719298188E-6</v>
      </c>
      <c r="J380" s="55">
        <f t="shared" si="82"/>
        <v>3.0256291991729972E-5</v>
      </c>
      <c r="K380" s="55">
        <f t="shared" si="82"/>
        <v>6.904060512627557E-6</v>
      </c>
      <c r="L380" s="55">
        <f t="shared" si="82"/>
        <v>7.2797631786662399E-7</v>
      </c>
      <c r="M380" s="55">
        <f t="shared" si="82"/>
        <v>7.7608981553178558E-7</v>
      </c>
      <c r="N380" s="55">
        <f t="shared" si="82"/>
        <v>1.9109454708094393E-6</v>
      </c>
      <c r="Q380" s="55">
        <f t="shared" si="83"/>
        <v>1.0085264877947454E-6</v>
      </c>
      <c r="R380" s="55">
        <f t="shared" si="83"/>
        <v>7.7467991161485491E-7</v>
      </c>
      <c r="S380" s="55">
        <f t="shared" si="83"/>
        <v>9.5779207845590873E-7</v>
      </c>
      <c r="T380" s="55">
        <f t="shared" si="83"/>
        <v>1.3657280225763137E-6</v>
      </c>
      <c r="U380" s="55">
        <f t="shared" si="83"/>
        <v>2.3493413300378424E-6</v>
      </c>
      <c r="V380" s="55">
        <f t="shared" si="83"/>
        <v>1.5348715857689328E-5</v>
      </c>
      <c r="W380" s="55">
        <f t="shared" si="83"/>
        <v>6.0225796842841416E-6</v>
      </c>
      <c r="X380" s="55">
        <f t="shared" si="83"/>
        <v>6.5656542923735679E-7</v>
      </c>
      <c r="Y380" s="55">
        <f t="shared" si="83"/>
        <v>7.2461889469878243E-7</v>
      </c>
      <c r="Z380" s="55">
        <f t="shared" si="83"/>
        <v>1.4591976843920897E-6</v>
      </c>
      <c r="AC380" s="55">
        <f t="shared" si="84"/>
        <v>2.4570945089018459E-6</v>
      </c>
      <c r="AD380" s="55">
        <f t="shared" si="84"/>
        <v>2.5218235727373054E-6</v>
      </c>
      <c r="AE380" s="55">
        <f t="shared" si="84"/>
        <v>1.4090620995987151E-6</v>
      </c>
      <c r="AF380" s="55">
        <f t="shared" si="84"/>
        <v>3.8725418406987216E-6</v>
      </c>
      <c r="AG380" s="55">
        <f t="shared" si="84"/>
        <v>3.8388822531675682E-6</v>
      </c>
      <c r="AH380" s="55">
        <f t="shared" si="84"/>
        <v>4.4686311696884143E-5</v>
      </c>
      <c r="AI380" s="55">
        <f t="shared" si="84"/>
        <v>7.5326663725745055E-6</v>
      </c>
      <c r="AJ380" s="55">
        <f t="shared" si="84"/>
        <v>7.9938720649589119E-7</v>
      </c>
      <c r="AK380" s="55">
        <f t="shared" si="84"/>
        <v>8.2817961505601643E-7</v>
      </c>
      <c r="AL380" s="55">
        <f t="shared" si="84"/>
        <v>2.5590107646779686E-6</v>
      </c>
    </row>
    <row r="381" spans="4:38">
      <c r="D381" s="52">
        <f t="shared" si="81"/>
        <v>2.25</v>
      </c>
      <c r="E381" s="55">
        <f t="shared" ref="E381:N396" si="85">E380+E292/$R$173</f>
        <v>1.5853680630277628E-6</v>
      </c>
      <c r="F381" s="55">
        <f t="shared" si="85"/>
        <v>1.6415969146154907E-6</v>
      </c>
      <c r="G381" s="55">
        <f t="shared" si="85"/>
        <v>1.2857552564597749E-6</v>
      </c>
      <c r="H381" s="55">
        <f t="shared" si="85"/>
        <v>2.8793148459598121E-6</v>
      </c>
      <c r="I381" s="55">
        <f t="shared" si="85"/>
        <v>3.4815016974224964E-6</v>
      </c>
      <c r="J381" s="55">
        <f t="shared" si="85"/>
        <v>3.4907317495704806E-5</v>
      </c>
      <c r="K381" s="55">
        <f t="shared" si="85"/>
        <v>7.7982028211647726E-6</v>
      </c>
      <c r="L381" s="55">
        <f t="shared" si="85"/>
        <v>8.1754693026105862E-7</v>
      </c>
      <c r="M381" s="55">
        <f t="shared" si="85"/>
        <v>8.7148741495819916E-7</v>
      </c>
      <c r="N381" s="55">
        <f t="shared" si="85"/>
        <v>2.172501836490296E-6</v>
      </c>
      <c r="Q381" s="55">
        <f t="shared" ref="Q381:Z396" si="86">Q380+Q292/$R$173</f>
        <v>1.0375298196876022E-6</v>
      </c>
      <c r="R381" s="55">
        <f t="shared" si="86"/>
        <v>8.6752104040356762E-7</v>
      </c>
      <c r="S381" s="55">
        <f t="shared" si="86"/>
        <v>1.0368010058861332E-6</v>
      </c>
      <c r="T381" s="55">
        <f t="shared" si="86"/>
        <v>1.4787093948664803E-6</v>
      </c>
      <c r="U381" s="55">
        <f t="shared" si="86"/>
        <v>2.6073815221680949E-6</v>
      </c>
      <c r="V381" s="55">
        <f t="shared" si="86"/>
        <v>1.7341479836038943E-5</v>
      </c>
      <c r="W381" s="55">
        <f t="shared" si="86"/>
        <v>6.8754259985242218E-6</v>
      </c>
      <c r="X381" s="55">
        <f t="shared" si="86"/>
        <v>7.374018737556014E-7</v>
      </c>
      <c r="Y381" s="55">
        <f t="shared" si="86"/>
        <v>8.1500288591737524E-7</v>
      </c>
      <c r="Z381" s="55">
        <f t="shared" si="86"/>
        <v>1.623180462094472E-6</v>
      </c>
      <c r="AC381" s="55">
        <f t="shared" ref="AC381:AL396" si="87">AC380+AC292/$R$173</f>
        <v>2.5274430112086801E-6</v>
      </c>
      <c r="AD381" s="55">
        <f t="shared" si="87"/>
        <v>2.6641868955847838E-6</v>
      </c>
      <c r="AE381" s="55">
        <f t="shared" si="87"/>
        <v>1.5360077026365304E-6</v>
      </c>
      <c r="AF381" s="55">
        <f t="shared" si="87"/>
        <v>4.3185509787888531E-6</v>
      </c>
      <c r="AG381" s="55">
        <f t="shared" si="87"/>
        <v>4.2987762074113887E-6</v>
      </c>
      <c r="AH381" s="55">
        <f t="shared" si="87"/>
        <v>5.1698103143750897E-5</v>
      </c>
      <c r="AI381" s="55">
        <f t="shared" si="87"/>
        <v>8.4280881372138863E-6</v>
      </c>
      <c r="AJ381" s="55">
        <f t="shared" si="87"/>
        <v>8.9769198676651595E-7</v>
      </c>
      <c r="AK381" s="55">
        <f t="shared" si="87"/>
        <v>9.2892814161008525E-7</v>
      </c>
      <c r="AL381" s="55">
        <f t="shared" si="87"/>
        <v>2.9581518470687145E-6</v>
      </c>
    </row>
    <row r="382" spans="4:38">
      <c r="D382" s="52">
        <f t="shared" si="81"/>
        <v>2.5</v>
      </c>
      <c r="E382" s="55">
        <f t="shared" si="85"/>
        <v>1.6296765135849604E-6</v>
      </c>
      <c r="F382" s="55">
        <f t="shared" si="85"/>
        <v>1.7568443132507374E-6</v>
      </c>
      <c r="G382" s="55">
        <f t="shared" si="85"/>
        <v>1.3831707916479205E-6</v>
      </c>
      <c r="H382" s="55">
        <f t="shared" si="85"/>
        <v>3.1348303212811614E-6</v>
      </c>
      <c r="I382" s="55">
        <f t="shared" si="85"/>
        <v>3.8327803964880913E-6</v>
      </c>
      <c r="J382" s="55">
        <f t="shared" si="85"/>
        <v>3.9706236238144067E-5</v>
      </c>
      <c r="K382" s="55">
        <f t="shared" si="85"/>
        <v>8.6823888905288215E-6</v>
      </c>
      <c r="L382" s="55">
        <f t="shared" si="85"/>
        <v>9.0452610860188809E-7</v>
      </c>
      <c r="M382" s="55">
        <f t="shared" si="85"/>
        <v>9.6504807014957624E-7</v>
      </c>
      <c r="N382" s="55">
        <f t="shared" si="85"/>
        <v>2.4366417754423927E-6</v>
      </c>
      <c r="Q382" s="55">
        <f t="shared" si="86"/>
        <v>1.0636653570719888E-6</v>
      </c>
      <c r="R382" s="55">
        <f t="shared" si="86"/>
        <v>9.6008933612255295E-7</v>
      </c>
      <c r="S382" s="55">
        <f t="shared" si="86"/>
        <v>1.1099865046703314E-6</v>
      </c>
      <c r="T382" s="55">
        <f t="shared" si="86"/>
        <v>1.5831342709224207E-6</v>
      </c>
      <c r="U382" s="55">
        <f t="shared" si="86"/>
        <v>2.854713641352451E-6</v>
      </c>
      <c r="V382" s="55">
        <f t="shared" si="86"/>
        <v>1.9374786591168757E-5</v>
      </c>
      <c r="W382" s="55">
        <f t="shared" si="86"/>
        <v>7.716702044334835E-6</v>
      </c>
      <c r="X382" s="55">
        <f t="shared" si="86"/>
        <v>8.1575681891870013E-7</v>
      </c>
      <c r="Y382" s="55">
        <f t="shared" si="86"/>
        <v>9.0395855564529347E-7</v>
      </c>
      <c r="Z382" s="55">
        <f t="shared" si="86"/>
        <v>1.7791873161161847E-6</v>
      </c>
      <c r="AC382" s="55">
        <f t="shared" si="87"/>
        <v>2.5899243749386888E-6</v>
      </c>
      <c r="AD382" s="55">
        <f t="shared" si="87"/>
        <v>2.8052523416035045E-6</v>
      </c>
      <c r="AE382" s="55">
        <f t="shared" si="87"/>
        <v>1.6584867847670144E-6</v>
      </c>
      <c r="AF382" s="55">
        <f t="shared" si="87"/>
        <v>4.7394636208323165E-6</v>
      </c>
      <c r="AG382" s="55">
        <f t="shared" si="87"/>
        <v>4.7366624355478898E-6</v>
      </c>
      <c r="AH382" s="55">
        <f t="shared" si="87"/>
        <v>5.8932588970543273E-5</v>
      </c>
      <c r="AI382" s="55">
        <f t="shared" si="87"/>
        <v>9.3123372992860342E-6</v>
      </c>
      <c r="AJ382" s="55">
        <f t="shared" si="87"/>
        <v>9.9329539828507605E-7</v>
      </c>
      <c r="AK382" s="55">
        <f t="shared" si="87"/>
        <v>1.0275636766080818E-6</v>
      </c>
      <c r="AL382" s="55">
        <f t="shared" si="87"/>
        <v>3.3699241757031032E-6</v>
      </c>
    </row>
    <row r="383" spans="4:38">
      <c r="D383" s="52">
        <f t="shared" si="81"/>
        <v>2.75</v>
      </c>
      <c r="E383" s="55">
        <f t="shared" si="85"/>
        <v>1.6689903475845472E-6</v>
      </c>
      <c r="F383" s="55">
        <f t="shared" si="85"/>
        <v>1.8713390658868642E-6</v>
      </c>
      <c r="G383" s="55">
        <f t="shared" si="85"/>
        <v>1.4756746064040255E-6</v>
      </c>
      <c r="H383" s="55">
        <f t="shared" si="85"/>
        <v>3.3721116962049019E-6</v>
      </c>
      <c r="I383" s="55">
        <f t="shared" si="85"/>
        <v>4.1663239798950395E-6</v>
      </c>
      <c r="J383" s="55">
        <f t="shared" si="85"/>
        <v>4.4643188669816775E-5</v>
      </c>
      <c r="K383" s="55">
        <f t="shared" si="85"/>
        <v>9.5554186383193662E-6</v>
      </c>
      <c r="L383" s="55">
        <f t="shared" si="85"/>
        <v>9.8859729343368169E-7</v>
      </c>
      <c r="M383" s="55">
        <f t="shared" si="85"/>
        <v>1.0565503637204437E-6</v>
      </c>
      <c r="N383" s="55">
        <f t="shared" si="85"/>
        <v>2.7031930494476471E-6</v>
      </c>
      <c r="Q383" s="55">
        <f t="shared" si="86"/>
        <v>1.0871394206736519E-6</v>
      </c>
      <c r="R383" s="55">
        <f t="shared" si="86"/>
        <v>1.0523302321578656E-6</v>
      </c>
      <c r="S383" s="55">
        <f t="shared" si="86"/>
        <v>1.1777368033849051E-6</v>
      </c>
      <c r="T383" s="55">
        <f t="shared" si="86"/>
        <v>1.6795730838264164E-6</v>
      </c>
      <c r="U383" s="55">
        <f t="shared" si="86"/>
        <v>3.0908292747848025E-6</v>
      </c>
      <c r="V383" s="55">
        <f t="shared" si="86"/>
        <v>2.1454422245764369E-5</v>
      </c>
      <c r="W383" s="55">
        <f t="shared" si="86"/>
        <v>8.5450131911463567E-6</v>
      </c>
      <c r="X383" s="55">
        <f t="shared" si="86"/>
        <v>8.9133104432101638E-7</v>
      </c>
      <c r="Y383" s="55">
        <f t="shared" si="86"/>
        <v>9.9130524415455991E-7</v>
      </c>
      <c r="Z383" s="55">
        <f t="shared" si="86"/>
        <v>1.9268557044717431E-6</v>
      </c>
      <c r="AC383" s="55">
        <f t="shared" si="87"/>
        <v>2.6450779793361994E-6</v>
      </c>
      <c r="AD383" s="55">
        <f t="shared" si="87"/>
        <v>2.9452190168978792E-6</v>
      </c>
      <c r="AE383" s="55">
        <f t="shared" si="87"/>
        <v>1.7768260672419023E-6</v>
      </c>
      <c r="AF383" s="55">
        <f t="shared" si="87"/>
        <v>5.1322547427520572E-6</v>
      </c>
      <c r="AG383" s="55">
        <f t="shared" si="87"/>
        <v>5.149888220590922E-6</v>
      </c>
      <c r="AH383" s="55">
        <f t="shared" si="87"/>
        <v>6.6374922885266226E-5</v>
      </c>
      <c r="AI383" s="55">
        <f t="shared" si="87"/>
        <v>1.0186158698962097E-5</v>
      </c>
      <c r="AJ383" s="55">
        <f t="shared" si="87"/>
        <v>1.085863542546347E-6</v>
      </c>
      <c r="AK383" s="55">
        <f t="shared" si="87"/>
        <v>1.1238315291035155E-6</v>
      </c>
      <c r="AL383" s="55">
        <f t="shared" si="87"/>
        <v>3.7934856674982243E-6</v>
      </c>
    </row>
    <row r="384" spans="4:38">
      <c r="D384" s="52">
        <f t="shared" si="81"/>
        <v>3</v>
      </c>
      <c r="E384" s="55">
        <f t="shared" si="85"/>
        <v>1.7036765123941041E-6</v>
      </c>
      <c r="F384" s="55">
        <f t="shared" si="85"/>
        <v>1.9851872501479082E-6</v>
      </c>
      <c r="G384" s="55">
        <f t="shared" si="85"/>
        <v>1.5636175379018071E-6</v>
      </c>
      <c r="H384" s="55">
        <f t="shared" si="85"/>
        <v>3.5905227083010495E-6</v>
      </c>
      <c r="I384" s="55">
        <f t="shared" si="85"/>
        <v>4.4806063188793695E-6</v>
      </c>
      <c r="J384" s="55">
        <f t="shared" si="85"/>
        <v>4.9708315241491981E-5</v>
      </c>
      <c r="K384" s="55">
        <f t="shared" si="85"/>
        <v>1.0416358667113923E-5</v>
      </c>
      <c r="L384" s="55">
        <f t="shared" si="85"/>
        <v>1.0695119232859382E-6</v>
      </c>
      <c r="M384" s="55">
        <f t="shared" si="85"/>
        <v>1.1458220821487667E-6</v>
      </c>
      <c r="N384" s="55">
        <f t="shared" si="85"/>
        <v>2.9719834202879765E-6</v>
      </c>
      <c r="Q384" s="55">
        <f t="shared" si="86"/>
        <v>1.1081523831909742E-6</v>
      </c>
      <c r="R384" s="55">
        <f t="shared" si="86"/>
        <v>1.1441891618955601E-6</v>
      </c>
      <c r="S384" s="55">
        <f t="shared" si="86"/>
        <v>1.2404401306062561E-6</v>
      </c>
      <c r="T384" s="55">
        <f t="shared" si="86"/>
        <v>1.7685962666607495E-6</v>
      </c>
      <c r="U384" s="55">
        <f t="shared" si="86"/>
        <v>3.3153615135096793E-6</v>
      </c>
      <c r="V384" s="55">
        <f t="shared" si="86"/>
        <v>2.3585390080038192E-5</v>
      </c>
      <c r="W384" s="55">
        <f t="shared" si="86"/>
        <v>9.3592747262935261E-6</v>
      </c>
      <c r="X384" s="55">
        <f t="shared" si="86"/>
        <v>9.6389176083738309E-7</v>
      </c>
      <c r="Y384" s="55">
        <f t="shared" si="86"/>
        <v>1.0768976865161265E-6</v>
      </c>
      <c r="Z384" s="55">
        <f t="shared" si="86"/>
        <v>2.065951041170539E-6</v>
      </c>
      <c r="AC384" s="55">
        <f t="shared" si="87"/>
        <v>2.6934373464379911E-6</v>
      </c>
      <c r="AD384" s="55">
        <f t="shared" si="87"/>
        <v>3.0842417817713394E-6</v>
      </c>
      <c r="AE384" s="55">
        <f t="shared" si="87"/>
        <v>1.8913408923294699E-6</v>
      </c>
      <c r="AF384" s="55">
        <f t="shared" si="87"/>
        <v>5.4945715480437006E-6</v>
      </c>
      <c r="AG384" s="55">
        <f t="shared" si="87"/>
        <v>5.5363903382179233E-6</v>
      </c>
      <c r="AH384" s="55">
        <f t="shared" si="87"/>
        <v>7.4010258595924721E-5</v>
      </c>
      <c r="AI384" s="55">
        <f t="shared" si="87"/>
        <v>1.1050297176413226E-5</v>
      </c>
      <c r="AJ384" s="55">
        <f t="shared" si="87"/>
        <v>1.1751320857344934E-6</v>
      </c>
      <c r="AK384" s="55">
        <f t="shared" si="87"/>
        <v>1.2175336061380047E-6</v>
      </c>
      <c r="AL384" s="55">
        <f t="shared" si="87"/>
        <v>4.2279942393711681E-6</v>
      </c>
    </row>
    <row r="385" spans="4:38">
      <c r="D385" s="52">
        <f t="shared" si="81"/>
        <v>3.25</v>
      </c>
      <c r="E385" s="55">
        <f t="shared" si="85"/>
        <v>1.734096052763756E-6</v>
      </c>
      <c r="F385" s="55">
        <f t="shared" si="85"/>
        <v>2.0984646357653244E-6</v>
      </c>
      <c r="G385" s="55">
        <f t="shared" si="85"/>
        <v>1.6473504233149825E-6</v>
      </c>
      <c r="H385" s="55">
        <f t="shared" si="85"/>
        <v>3.7897259036653155E-6</v>
      </c>
      <c r="I385" s="55">
        <f t="shared" si="85"/>
        <v>4.7745130451446999E-6</v>
      </c>
      <c r="J385" s="55">
        <f t="shared" si="85"/>
        <v>5.4891756403938718E-5</v>
      </c>
      <c r="K385" s="55">
        <f t="shared" si="85"/>
        <v>1.1264542264467857E-5</v>
      </c>
      <c r="L385" s="55">
        <f t="shared" si="85"/>
        <v>1.1470894346730856E-6</v>
      </c>
      <c r="M385" s="55">
        <f t="shared" si="85"/>
        <v>1.2327402157759493E-6</v>
      </c>
      <c r="N385" s="55">
        <f t="shared" si="85"/>
        <v>3.242840649745298E-6</v>
      </c>
      <c r="Q385" s="55">
        <f t="shared" si="86"/>
        <v>1.126898669294974E-6</v>
      </c>
      <c r="R385" s="55">
        <f t="shared" si="86"/>
        <v>1.2356115587216908E-6</v>
      </c>
      <c r="S385" s="55">
        <f t="shared" si="86"/>
        <v>1.2984847149107861E-6</v>
      </c>
      <c r="T385" s="55">
        <f t="shared" si="86"/>
        <v>1.8507742525077017E-6</v>
      </c>
      <c r="U385" s="55">
        <f t="shared" si="86"/>
        <v>3.5280849524222495E-6</v>
      </c>
      <c r="V385" s="55">
        <f t="shared" si="86"/>
        <v>2.5771910531729443E-5</v>
      </c>
      <c r="W385" s="55">
        <f t="shared" si="86"/>
        <v>1.015871185501544E-5</v>
      </c>
      <c r="X385" s="55">
        <f t="shared" si="86"/>
        <v>1.0332726106231023E-6</v>
      </c>
      <c r="Y385" s="55">
        <f t="shared" si="86"/>
        <v>1.160626012599875E-6</v>
      </c>
      <c r="Z385" s="55">
        <f t="shared" si="86"/>
        <v>2.1963666962168414E-6</v>
      </c>
      <c r="AC385" s="55">
        <f t="shared" si="87"/>
        <v>2.7355301410732949E-6</v>
      </c>
      <c r="AD385" s="55">
        <f t="shared" si="87"/>
        <v>3.2224312507263357E-6</v>
      </c>
      <c r="AE385" s="55">
        <f t="shared" si="87"/>
        <v>2.0023352233145337E-6</v>
      </c>
      <c r="AF385" s="55">
        <f t="shared" si="87"/>
        <v>5.8247334677755508E-6</v>
      </c>
      <c r="AG385" s="55">
        <f t="shared" si="87"/>
        <v>5.894695056769922E-6</v>
      </c>
      <c r="AH385" s="55">
        <f t="shared" si="87"/>
        <v>8.1823749810523721E-5</v>
      </c>
      <c r="AI385" s="55">
        <f t="shared" si="87"/>
        <v>1.1905497571810569E-5</v>
      </c>
      <c r="AJ385" s="55">
        <f t="shared" si="87"/>
        <v>1.2609062587230694E-6</v>
      </c>
      <c r="AK385" s="55">
        <f t="shared" si="87"/>
        <v>1.3085284127412764E-6</v>
      </c>
      <c r="AL385" s="55">
        <f t="shared" si="87"/>
        <v>4.6726078082390262E-6</v>
      </c>
    </row>
    <row r="386" spans="4:38">
      <c r="D386" s="52">
        <f t="shared" si="81"/>
        <v>3.5</v>
      </c>
      <c r="E386" s="55">
        <f t="shared" si="85"/>
        <v>1.7606041108261714E-6</v>
      </c>
      <c r="F386" s="55">
        <f t="shared" si="85"/>
        <v>2.2112166845779857E-6</v>
      </c>
      <c r="G386" s="55">
        <f t="shared" si="85"/>
        <v>1.7272240998172689E-6</v>
      </c>
      <c r="H386" s="55">
        <f t="shared" si="85"/>
        <v>3.9696826369191074E-6</v>
      </c>
      <c r="I386" s="55">
        <f t="shared" si="85"/>
        <v>5.0473415508622398E-6</v>
      </c>
      <c r="J386" s="55">
        <f t="shared" si="85"/>
        <v>6.0183652607926036E-5</v>
      </c>
      <c r="K386" s="55">
        <f t="shared" si="85"/>
        <v>1.2099569402914393E-5</v>
      </c>
      <c r="L386" s="55">
        <f t="shared" si="85"/>
        <v>1.2212172620944816E-6</v>
      </c>
      <c r="M386" s="55">
        <f t="shared" si="85"/>
        <v>1.3172309588068335E-6</v>
      </c>
      <c r="N386" s="55">
        <f t="shared" si="85"/>
        <v>3.5155924996015292E-6</v>
      </c>
      <c r="Q386" s="55">
        <f t="shared" si="86"/>
        <v>1.143566755629306E-6</v>
      </c>
      <c r="R386" s="55">
        <f t="shared" si="86"/>
        <v>1.3265428560223123E-6</v>
      </c>
      <c r="S386" s="55">
        <f t="shared" si="86"/>
        <v>1.3522587848748969E-6</v>
      </c>
      <c r="T386" s="55">
        <f t="shared" si="86"/>
        <v>1.9266774744495546E-6</v>
      </c>
      <c r="U386" s="55">
        <f t="shared" si="86"/>
        <v>3.7289156902683209E-6</v>
      </c>
      <c r="V386" s="55">
        <f t="shared" si="86"/>
        <v>2.8017421196104168E-5</v>
      </c>
      <c r="W386" s="55">
        <f t="shared" si="86"/>
        <v>1.0942859700455557E-5</v>
      </c>
      <c r="X386" s="55">
        <f t="shared" si="86"/>
        <v>1.0993736671139457E-6</v>
      </c>
      <c r="Y386" s="55">
        <f t="shared" si="86"/>
        <v>1.2424157470746164E-6</v>
      </c>
      <c r="Z386" s="55">
        <f t="shared" si="86"/>
        <v>2.318123995609797E-6</v>
      </c>
      <c r="AC386" s="55">
        <f t="shared" si="87"/>
        <v>2.7718781708637939E-6</v>
      </c>
      <c r="AD386" s="55">
        <f t="shared" si="87"/>
        <v>3.3598537924643391E-6</v>
      </c>
      <c r="AE386" s="55">
        <f t="shared" si="87"/>
        <v>2.1101016444984513E-6</v>
      </c>
      <c r="AF386" s="55">
        <f t="shared" si="87"/>
        <v>6.1217321605885896E-6</v>
      </c>
      <c r="AG386" s="55">
        <f t="shared" si="87"/>
        <v>6.2239181372515339E-6</v>
      </c>
      <c r="AH386" s="55">
        <f t="shared" si="87"/>
        <v>8.9800550237068163E-5</v>
      </c>
      <c r="AI386" s="55">
        <f t="shared" si="87"/>
        <v>1.2752504725325273E-5</v>
      </c>
      <c r="AJ386" s="55">
        <f t="shared" si="87"/>
        <v>1.343060857075018E-6</v>
      </c>
      <c r="AK386" s="55">
        <f t="shared" si="87"/>
        <v>1.396731051931167E-6</v>
      </c>
      <c r="AL386" s="55">
        <f t="shared" si="87"/>
        <v>5.1264842910188878E-6</v>
      </c>
    </row>
    <row r="387" spans="4:38">
      <c r="D387" s="52">
        <f t="shared" si="81"/>
        <v>3.75</v>
      </c>
      <c r="E387" s="55">
        <f t="shared" si="85"/>
        <v>1.7835499260965632E-6</v>
      </c>
      <c r="F387" s="55">
        <f t="shared" si="85"/>
        <v>2.3234585505321832E-6</v>
      </c>
      <c r="G387" s="55">
        <f t="shared" si="85"/>
        <v>1.8035894045823833E-6</v>
      </c>
      <c r="H387" s="55">
        <f t="shared" si="85"/>
        <v>4.1306530712095295E-6</v>
      </c>
      <c r="I387" s="55">
        <f t="shared" si="85"/>
        <v>5.2988009886707897E-6</v>
      </c>
      <c r="J387" s="55">
        <f t="shared" si="85"/>
        <v>6.5574144304222955E-5</v>
      </c>
      <c r="K387" s="55">
        <f t="shared" si="85"/>
        <v>1.2921306739964602E-5</v>
      </c>
      <c r="L387" s="55">
        <f t="shared" si="85"/>
        <v>1.2918508380344131E-6</v>
      </c>
      <c r="M387" s="55">
        <f t="shared" si="85"/>
        <v>1.3992697093097002E-6</v>
      </c>
      <c r="N387" s="55">
        <f t="shared" si="85"/>
        <v>3.7900667316385875E-6</v>
      </c>
      <c r="Q387" s="55">
        <f t="shared" si="86"/>
        <v>1.1583391708102603E-6</v>
      </c>
      <c r="R387" s="55">
        <f t="shared" si="86"/>
        <v>1.416928487183479E-6</v>
      </c>
      <c r="S387" s="55">
        <f t="shared" si="86"/>
        <v>1.4021505690749902E-6</v>
      </c>
      <c r="T387" s="55">
        <f t="shared" si="86"/>
        <v>1.9968763655685899E-6</v>
      </c>
      <c r="U387" s="55">
        <f t="shared" si="86"/>
        <v>3.9179113296443398E-6</v>
      </c>
      <c r="V387" s="55">
        <f t="shared" si="86"/>
        <v>3.0324576825955239E-5</v>
      </c>
      <c r="W387" s="55">
        <f t="shared" si="86"/>
        <v>1.1711563303661698E-5</v>
      </c>
      <c r="X387" s="55">
        <f t="shared" si="86"/>
        <v>1.1621614350261543E-6</v>
      </c>
      <c r="Y387" s="55">
        <f t="shared" si="86"/>
        <v>1.3222278094080916E-6</v>
      </c>
      <c r="Z387" s="55">
        <f t="shared" si="86"/>
        <v>2.4313722213434287E-6</v>
      </c>
      <c r="AC387" s="55">
        <f t="shared" si="87"/>
        <v>2.8029973862236232E-6</v>
      </c>
      <c r="AD387" s="55">
        <f t="shared" si="87"/>
        <v>3.4965315298858396E-6</v>
      </c>
      <c r="AE387" s="55">
        <f t="shared" si="87"/>
        <v>2.2149213611991206E-6</v>
      </c>
      <c r="AF387" s="55">
        <f t="shared" si="87"/>
        <v>6.3852315126964782E-6</v>
      </c>
      <c r="AG387" s="55">
        <f t="shared" si="87"/>
        <v>6.5237648333309645E-6</v>
      </c>
      <c r="AH387" s="55">
        <f t="shared" si="87"/>
        <v>9.7925813583563023E-5</v>
      </c>
      <c r="AI387" s="55">
        <f t="shared" si="87"/>
        <v>1.3592063477128489E-5</v>
      </c>
      <c r="AJ387" s="55">
        <f t="shared" si="87"/>
        <v>1.4215402410426723E-6</v>
      </c>
      <c r="AK387" s="55">
        <f t="shared" si="87"/>
        <v>1.4821132247136222E-6</v>
      </c>
      <c r="AL387" s="55">
        <f t="shared" si="87"/>
        <v>5.5887816046278441E-6</v>
      </c>
    </row>
    <row r="388" spans="4:38">
      <c r="D388" s="52">
        <f t="shared" si="81"/>
        <v>4</v>
      </c>
      <c r="E388" s="55">
        <f t="shared" si="85"/>
        <v>1.8032768354726881E-6</v>
      </c>
      <c r="F388" s="55">
        <f t="shared" si="85"/>
        <v>2.4351750796816264E-6</v>
      </c>
      <c r="G388" s="55">
        <f t="shared" si="85"/>
        <v>1.876797174784043E-6</v>
      </c>
      <c r="H388" s="55">
        <f t="shared" si="85"/>
        <v>4.2731961782093818E-6</v>
      </c>
      <c r="I388" s="55">
        <f t="shared" si="85"/>
        <v>5.5290122716767421E-6</v>
      </c>
      <c r="J388" s="55">
        <f t="shared" si="85"/>
        <v>7.1053371943598519E-5</v>
      </c>
      <c r="K388" s="55">
        <f t="shared" si="85"/>
        <v>1.3729887618107412E-5</v>
      </c>
      <c r="L388" s="55">
        <f t="shared" si="85"/>
        <v>1.3590135929620962E-6</v>
      </c>
      <c r="M388" s="55">
        <f t="shared" si="85"/>
        <v>1.4788810692162687E-6</v>
      </c>
      <c r="N388" s="55">
        <f t="shared" si="85"/>
        <v>4.06609110763839E-6</v>
      </c>
      <c r="Q388" s="55">
        <f t="shared" si="86"/>
        <v>1.1713924954267628E-6</v>
      </c>
      <c r="R388" s="55">
        <f t="shared" si="86"/>
        <v>1.5067138855912457E-6</v>
      </c>
      <c r="S388" s="55">
        <f t="shared" si="86"/>
        <v>1.4485482960874678E-6</v>
      </c>
      <c r="T388" s="55">
        <f t="shared" si="86"/>
        <v>2.0619413589470896E-6</v>
      </c>
      <c r="U388" s="55">
        <f t="shared" si="86"/>
        <v>4.0952709769973916E-6</v>
      </c>
      <c r="V388" s="55">
        <f t="shared" si="86"/>
        <v>3.2695249331602332E-5</v>
      </c>
      <c r="W388" s="55">
        <f t="shared" si="86"/>
        <v>1.2464977623586043E-5</v>
      </c>
      <c r="X388" s="55">
        <f t="shared" si="86"/>
        <v>1.2216688503564386E-6</v>
      </c>
      <c r="Y388" s="55">
        <f t="shared" si="86"/>
        <v>1.4000585138669707E-6</v>
      </c>
      <c r="Z388" s="55">
        <f t="shared" si="86"/>
        <v>2.5363886114066366E-6</v>
      </c>
      <c r="AC388" s="55">
        <f t="shared" si="87"/>
        <v>2.8293978803593701E-6</v>
      </c>
      <c r="AD388" s="55">
        <f t="shared" si="87"/>
        <v>3.6324423400903467E-6</v>
      </c>
      <c r="AE388" s="55">
        <f t="shared" si="87"/>
        <v>2.3170641997509799E-6</v>
      </c>
      <c r="AF388" s="55">
        <f t="shared" si="87"/>
        <v>6.6155676378855552E-6</v>
      </c>
      <c r="AG388" s="55">
        <f t="shared" si="87"/>
        <v>6.7945298913400084E-6</v>
      </c>
      <c r="AH388" s="55">
        <f t="shared" si="87"/>
        <v>1.0618469355801327E-4</v>
      </c>
      <c r="AI388" s="55">
        <f t="shared" si="87"/>
        <v>1.4424918667391366E-5</v>
      </c>
      <c r="AJ388" s="55">
        <f t="shared" si="87"/>
        <v>1.496358335567754E-6</v>
      </c>
      <c r="AK388" s="55">
        <f t="shared" si="87"/>
        <v>1.5647032300826961E-6</v>
      </c>
      <c r="AL388" s="55">
        <f t="shared" si="87"/>
        <v>6.0586576659829853E-6</v>
      </c>
    </row>
    <row r="389" spans="4:38">
      <c r="D389" s="52">
        <f t="shared" si="81"/>
        <v>4.25</v>
      </c>
      <c r="E389" s="55">
        <f t="shared" si="85"/>
        <v>1.8201222732348464E-6</v>
      </c>
      <c r="F389" s="55">
        <f t="shared" si="85"/>
        <v>2.5463208101874416E-6</v>
      </c>
      <c r="G389" s="55">
        <f t="shared" si="85"/>
        <v>1.9471982475959655E-6</v>
      </c>
      <c r="H389" s="55">
        <f t="shared" si="85"/>
        <v>4.3981697381171605E-6</v>
      </c>
      <c r="I389" s="55">
        <f t="shared" si="85"/>
        <v>5.7385080734540793E-6</v>
      </c>
      <c r="J389" s="55">
        <f t="shared" si="85"/>
        <v>7.6611475976821788E-5</v>
      </c>
      <c r="K389" s="55">
        <f t="shared" si="85"/>
        <v>1.4525712064809603E-5</v>
      </c>
      <c r="L389" s="55">
        <f t="shared" si="85"/>
        <v>1.4227969553316765E-6</v>
      </c>
      <c r="M389" s="55">
        <f t="shared" si="85"/>
        <v>1.5561388443216967E-6</v>
      </c>
      <c r="N389" s="55">
        <f t="shared" si="85"/>
        <v>4.3434933893828543E-6</v>
      </c>
      <c r="Q389" s="55">
        <f t="shared" si="86"/>
        <v>1.1828973620403758E-6</v>
      </c>
      <c r="R389" s="55">
        <f t="shared" si="86"/>
        <v>1.5958444846316668E-6</v>
      </c>
      <c r="S389" s="55">
        <f t="shared" si="86"/>
        <v>1.4918401944887314E-6</v>
      </c>
      <c r="T389" s="55">
        <f t="shared" si="86"/>
        <v>2.1224428876673354E-6</v>
      </c>
      <c r="U389" s="55">
        <f t="shared" si="86"/>
        <v>4.2613352426251992E-6</v>
      </c>
      <c r="V389" s="55">
        <f t="shared" si="86"/>
        <v>3.5130527780891931E-5</v>
      </c>
      <c r="W389" s="55">
        <f t="shared" si="86"/>
        <v>1.3203567537085131E-5</v>
      </c>
      <c r="X389" s="55">
        <f t="shared" si="86"/>
        <v>1.2779952803819785E-6</v>
      </c>
      <c r="Y389" s="55">
        <f t="shared" si="86"/>
        <v>1.4759395695168534E-6</v>
      </c>
      <c r="Z389" s="55">
        <f t="shared" si="86"/>
        <v>2.6335783597831985E-6</v>
      </c>
      <c r="AC389" s="55">
        <f t="shared" si="87"/>
        <v>2.8515838892700737E-6</v>
      </c>
      <c r="AD389" s="55">
        <f t="shared" si="87"/>
        <v>3.7675198543763903E-6</v>
      </c>
      <c r="AE389" s="55">
        <f t="shared" si="87"/>
        <v>2.4167886075050093E-6</v>
      </c>
      <c r="AF389" s="55">
        <f t="shared" si="87"/>
        <v>6.8137488775148383E-6</v>
      </c>
      <c r="AG389" s="55">
        <f t="shared" si="87"/>
        <v>7.0370975502740488E-6</v>
      </c>
      <c r="AH389" s="55">
        <f t="shared" si="87"/>
        <v>1.1456234386842384E-4</v>
      </c>
      <c r="AI389" s="55">
        <f t="shared" si="87"/>
        <v>1.5251815136285053E-5</v>
      </c>
      <c r="AJ389" s="55">
        <f t="shared" si="87"/>
        <v>1.5675986302813745E-6</v>
      </c>
      <c r="AK389" s="55">
        <f t="shared" si="87"/>
        <v>1.6445859650205527E-6</v>
      </c>
      <c r="AL389" s="55">
        <f t="shared" si="87"/>
        <v>6.5352703920014019E-6</v>
      </c>
    </row>
    <row r="390" spans="4:38">
      <c r="D390" s="52">
        <f t="shared" si="81"/>
        <v>4.5</v>
      </c>
      <c r="E390" s="55">
        <f t="shared" si="85"/>
        <v>1.8344177710458827E-6</v>
      </c>
      <c r="F390" s="55">
        <f t="shared" si="85"/>
        <v>2.6568199723181741E-6</v>
      </c>
      <c r="G390" s="55">
        <f t="shared" si="85"/>
        <v>2.0151434601918675E-6</v>
      </c>
      <c r="H390" s="55">
        <f t="shared" si="85"/>
        <v>4.5067303396570566E-6</v>
      </c>
      <c r="I390" s="55">
        <f t="shared" si="85"/>
        <v>5.9282328280443747E-6</v>
      </c>
      <c r="J390" s="55">
        <f t="shared" si="85"/>
        <v>8.2238596854661785E-5</v>
      </c>
      <c r="K390" s="55">
        <f t="shared" si="85"/>
        <v>1.5309446792515805E-5</v>
      </c>
      <c r="L390" s="55">
        <f t="shared" si="85"/>
        <v>1.483360351582229E-6</v>
      </c>
      <c r="M390" s="55">
        <f t="shared" si="85"/>
        <v>1.6311660442845802E-6</v>
      </c>
      <c r="N390" s="55">
        <f t="shared" si="85"/>
        <v>4.6221013386538973E-6</v>
      </c>
      <c r="Q390" s="55">
        <f t="shared" si="86"/>
        <v>1.1930184551852971E-6</v>
      </c>
      <c r="R390" s="55">
        <f t="shared" si="86"/>
        <v>1.684265717690797E-6</v>
      </c>
      <c r="S390" s="55">
        <f t="shared" si="86"/>
        <v>1.5324144928551829E-6</v>
      </c>
      <c r="T390" s="55">
        <f t="shared" si="86"/>
        <v>2.1789513848116088E-6</v>
      </c>
      <c r="U390" s="55">
        <f t="shared" si="86"/>
        <v>4.4165862406761257E-6</v>
      </c>
      <c r="V390" s="55">
        <f t="shared" si="86"/>
        <v>3.7630718399197346E-5</v>
      </c>
      <c r="W390" s="55">
        <f t="shared" si="86"/>
        <v>1.3928107838919868E-5</v>
      </c>
      <c r="X390" s="55">
        <f t="shared" si="86"/>
        <v>1.3313065236604232E-6</v>
      </c>
      <c r="Y390" s="55">
        <f t="shared" si="86"/>
        <v>1.5499380802222687E-6</v>
      </c>
      <c r="Z390" s="55">
        <f t="shared" si="86"/>
        <v>2.7234746164517681E-6</v>
      </c>
      <c r="AC390" s="55">
        <f t="shared" si="87"/>
        <v>2.870053791747225E-6</v>
      </c>
      <c r="AD390" s="55">
        <f t="shared" si="87"/>
        <v>3.9016534582415194E-6</v>
      </c>
      <c r="AE390" s="55">
        <f t="shared" si="87"/>
        <v>2.5143416528287287E-6</v>
      </c>
      <c r="AF390" s="55">
        <f t="shared" si="87"/>
        <v>6.9814558005160241E-6</v>
      </c>
      <c r="AG390" s="55">
        <f t="shared" si="87"/>
        <v>7.2529415417920591E-6</v>
      </c>
      <c r="AH390" s="55">
        <f t="shared" si="87"/>
        <v>1.230439182227997E-4</v>
      </c>
      <c r="AI390" s="55">
        <f t="shared" si="87"/>
        <v>1.6073497723980696E-5</v>
      </c>
      <c r="AJ390" s="55">
        <f t="shared" si="87"/>
        <v>1.6354141795040345E-6</v>
      </c>
      <c r="AK390" s="55">
        <f t="shared" si="87"/>
        <v>1.7219029244974646E-6</v>
      </c>
      <c r="AL390" s="55">
        <f t="shared" si="87"/>
        <v>7.0177776996001852E-6</v>
      </c>
    </row>
    <row r="391" spans="4:38">
      <c r="D391" s="52">
        <f t="shared" si="81"/>
        <v>4.75</v>
      </c>
      <c r="E391" s="55">
        <f t="shared" si="85"/>
        <v>1.8464889579511851E-6</v>
      </c>
      <c r="F391" s="55">
        <f t="shared" si="85"/>
        <v>2.7665664884497867E-6</v>
      </c>
      <c r="G391" s="55">
        <f t="shared" si="85"/>
        <v>2.0809836497454664E-6</v>
      </c>
      <c r="H391" s="55">
        <f t="shared" si="85"/>
        <v>4.6003333800789589E-6</v>
      </c>
      <c r="I391" s="55">
        <f t="shared" si="85"/>
        <v>6.0995427299567933E-6</v>
      </c>
      <c r="J391" s="55">
        <f t="shared" si="85"/>
        <v>8.7924875027887544E-5</v>
      </c>
      <c r="K391" s="55">
        <f t="shared" si="85"/>
        <v>1.6082025198648502E-5</v>
      </c>
      <c r="L391" s="55">
        <f t="shared" si="85"/>
        <v>1.5409312061377579E-6</v>
      </c>
      <c r="M391" s="55">
        <f t="shared" si="85"/>
        <v>1.7041348826269541E-6</v>
      </c>
      <c r="N391" s="55">
        <f t="shared" si="85"/>
        <v>4.9017427172334362E-6</v>
      </c>
      <c r="Q391" s="55">
        <f t="shared" si="86"/>
        <v>1.2019145113683603E-6</v>
      </c>
      <c r="R391" s="55">
        <f t="shared" si="86"/>
        <v>1.7719230181546907E-6</v>
      </c>
      <c r="S391" s="55">
        <f t="shared" si="86"/>
        <v>1.5706594197632238E-6</v>
      </c>
      <c r="T391" s="55">
        <f t="shared" si="86"/>
        <v>2.2320372834621918E-6</v>
      </c>
      <c r="U391" s="55">
        <f t="shared" si="86"/>
        <v>4.5616475891491721E-6</v>
      </c>
      <c r="V391" s="55">
        <f t="shared" si="86"/>
        <v>4.019534456941871E-5</v>
      </c>
      <c r="W391" s="55">
        <f t="shared" si="86"/>
        <v>1.4639683241755514E-5</v>
      </c>
      <c r="X391" s="55">
        <f t="shared" si="86"/>
        <v>1.3818348100298917E-6</v>
      </c>
      <c r="Y391" s="55">
        <f t="shared" si="86"/>
        <v>1.6221565446466756E-6</v>
      </c>
      <c r="Z391" s="55">
        <f t="shared" si="86"/>
        <v>2.8067384873858774E-6</v>
      </c>
      <c r="AC391" s="55">
        <f t="shared" si="87"/>
        <v>2.8853001093747668E-6</v>
      </c>
      <c r="AD391" s="55">
        <f t="shared" si="87"/>
        <v>4.0346882913823029E-6</v>
      </c>
      <c r="AE391" s="55">
        <f t="shared" si="87"/>
        <v>2.6099590251061992E-6</v>
      </c>
      <c r="AF391" s="55">
        <f t="shared" si="87"/>
        <v>7.1210412033934889E-6</v>
      </c>
      <c r="AG391" s="55">
        <f t="shared" si="87"/>
        <v>7.4441250902165996E-6</v>
      </c>
      <c r="AH391" s="55">
        <f t="shared" si="87"/>
        <v>1.3161457032914581E-4</v>
      </c>
      <c r="AI391" s="55">
        <f t="shared" si="87"/>
        <v>1.6890711270649447E-5</v>
      </c>
      <c r="AJ391" s="55">
        <f t="shared" si="87"/>
        <v>1.7000276022456237E-6</v>
      </c>
      <c r="AK391" s="55">
        <f t="shared" si="87"/>
        <v>1.7968522014718137E-6</v>
      </c>
      <c r="AL391" s="55">
        <f t="shared" si="87"/>
        <v>7.5053375056964262E-6</v>
      </c>
    </row>
    <row r="392" spans="4:38">
      <c r="D392" s="52">
        <f t="shared" si="81"/>
        <v>5</v>
      </c>
      <c r="E392" s="55">
        <f t="shared" si="85"/>
        <v>1.8566555603786861E-6</v>
      </c>
      <c r="F392" s="55">
        <f t="shared" si="85"/>
        <v>2.8754239730656604E-6</v>
      </c>
      <c r="G392" s="55">
        <f t="shared" si="85"/>
        <v>2.1450696534304794E-6</v>
      </c>
      <c r="H392" s="55">
        <f t="shared" si="85"/>
        <v>4.680733065158451E-6</v>
      </c>
      <c r="I392" s="55">
        <f t="shared" si="85"/>
        <v>6.2542057341680895E-6</v>
      </c>
      <c r="J392" s="55">
        <f t="shared" si="85"/>
        <v>9.3660450947268114E-5</v>
      </c>
      <c r="K392" s="55">
        <f t="shared" si="85"/>
        <v>1.6844647365608029E-5</v>
      </c>
      <c r="L392" s="55">
        <f t="shared" si="85"/>
        <v>1.595804941407197E-6</v>
      </c>
      <c r="M392" s="55">
        <f t="shared" si="85"/>
        <v>1.7752667767342915E-6</v>
      </c>
      <c r="N392" s="55">
        <f t="shared" si="85"/>
        <v>5.1822452869033889E-6</v>
      </c>
      <c r="Q392" s="55">
        <f t="shared" si="86"/>
        <v>1.2097383190690351E-6</v>
      </c>
      <c r="R392" s="55">
        <f t="shared" si="86"/>
        <v>1.8587618194094023E-6</v>
      </c>
      <c r="S392" s="55">
        <f t="shared" si="86"/>
        <v>1.6069632037892558E-6</v>
      </c>
      <c r="T392" s="55">
        <f t="shared" si="86"/>
        <v>2.2822710167013662E-6</v>
      </c>
      <c r="U392" s="55">
        <f t="shared" si="86"/>
        <v>4.6972844098939785E-6</v>
      </c>
      <c r="V392" s="55">
        <f t="shared" si="86"/>
        <v>4.282314683198296E-5</v>
      </c>
      <c r="W392" s="55">
        <f t="shared" si="86"/>
        <v>1.5339688376161693E-5</v>
      </c>
      <c r="X392" s="55">
        <f t="shared" si="86"/>
        <v>1.4298788006089718E-6</v>
      </c>
      <c r="Y392" s="55">
        <f t="shared" si="86"/>
        <v>1.6927328562524621E-6</v>
      </c>
      <c r="Z392" s="55">
        <f t="shared" si="86"/>
        <v>2.8841590345539347E-6</v>
      </c>
      <c r="AC392" s="55">
        <f t="shared" si="87"/>
        <v>2.897809506529094E-6</v>
      </c>
      <c r="AD392" s="55">
        <f t="shared" si="87"/>
        <v>4.1664252476943284E-6</v>
      </c>
      <c r="AE392" s="55">
        <f t="shared" si="87"/>
        <v>2.7038650347380228E-6</v>
      </c>
      <c r="AF392" s="55">
        <f t="shared" si="87"/>
        <v>7.2355301102242856E-6</v>
      </c>
      <c r="AG392" s="55">
        <f t="shared" si="87"/>
        <v>7.6133009125338209E-6</v>
      </c>
      <c r="AH392" s="55">
        <f t="shared" si="87"/>
        <v>1.4025945389546711E-4</v>
      </c>
      <c r="AI392" s="55">
        <f t="shared" si="87"/>
        <v>1.7704200616462453E-5</v>
      </c>
      <c r="AJ392" s="55">
        <f t="shared" si="87"/>
        <v>1.7617310822054215E-6</v>
      </c>
      <c r="AK392" s="55">
        <f t="shared" si="87"/>
        <v>1.8696884868900906E-6</v>
      </c>
      <c r="AL392" s="55">
        <f t="shared" si="87"/>
        <v>7.9971077272072137E-6</v>
      </c>
    </row>
    <row r="393" spans="4:38">
      <c r="D393" s="52">
        <f t="shared" si="81"/>
        <v>5.25</v>
      </c>
      <c r="E393" s="55">
        <f t="shared" si="85"/>
        <v>1.8652314021388621E-6</v>
      </c>
      <c r="F393" s="55">
        <f t="shared" si="85"/>
        <v>2.9832257327565942E-6</v>
      </c>
      <c r="G393" s="55">
        <f t="shared" si="85"/>
        <v>2.2077523084206239E-6</v>
      </c>
      <c r="H393" s="55">
        <f t="shared" si="85"/>
        <v>4.7499824091968126E-6</v>
      </c>
      <c r="I393" s="55">
        <f t="shared" si="85"/>
        <v>6.3944015561226108E-6</v>
      </c>
      <c r="J393" s="55">
        <f t="shared" si="85"/>
        <v>9.9435465063572517E-5</v>
      </c>
      <c r="K393" s="55">
        <f t="shared" si="85"/>
        <v>1.7598780060772581E-5</v>
      </c>
      <c r="L393" s="55">
        <f t="shared" si="85"/>
        <v>1.6483449777844092E-6</v>
      </c>
      <c r="M393" s="55">
        <f t="shared" si="85"/>
        <v>1.8448323478555039E-6</v>
      </c>
      <c r="N393" s="55">
        <f t="shared" si="85"/>
        <v>5.4634368094456724E-6</v>
      </c>
      <c r="Q393" s="55">
        <f t="shared" si="86"/>
        <v>1.2166367187394271E-6</v>
      </c>
      <c r="R393" s="55">
        <f t="shared" si="86"/>
        <v>1.9447275548409864E-6</v>
      </c>
      <c r="S393" s="55">
        <f t="shared" si="86"/>
        <v>1.6417140735096809E-6</v>
      </c>
      <c r="T393" s="55">
        <f t="shared" si="86"/>
        <v>2.3302230176114135E-6</v>
      </c>
      <c r="U393" s="55">
        <f t="shared" si="86"/>
        <v>4.8244033286108235E-6</v>
      </c>
      <c r="V393" s="55">
        <f t="shared" si="86"/>
        <v>4.5512082884843853E-5</v>
      </c>
      <c r="W393" s="55">
        <f t="shared" si="86"/>
        <v>1.6029827790612388E-5</v>
      </c>
      <c r="X393" s="55">
        <f t="shared" si="86"/>
        <v>1.4758035877967212E-6</v>
      </c>
      <c r="Y393" s="55">
        <f t="shared" si="86"/>
        <v>1.7618403033009461E-6</v>
      </c>
      <c r="Z393" s="55">
        <f t="shared" si="86"/>
        <v>2.9566532759192256E-6</v>
      </c>
      <c r="AC393" s="55">
        <f t="shared" si="87"/>
        <v>2.9080627903790537E-6</v>
      </c>
      <c r="AD393" s="55">
        <f t="shared" si="87"/>
        <v>4.2966209752722042E-6</v>
      </c>
      <c r="AE393" s="55">
        <f t="shared" si="87"/>
        <v>2.7962726131413417E-6</v>
      </c>
      <c r="AF393" s="55">
        <f t="shared" si="87"/>
        <v>7.328619772658146E-6</v>
      </c>
      <c r="AG393" s="55">
        <f t="shared" si="87"/>
        <v>7.7637112183934609E-6</v>
      </c>
      <c r="AH393" s="55">
        <f t="shared" si="87"/>
        <v>1.4896372262976858E-4</v>
      </c>
      <c r="AI393" s="55">
        <f t="shared" si="87"/>
        <v>1.8514710601590865E-5</v>
      </c>
      <c r="AJ393" s="55">
        <f t="shared" si="87"/>
        <v>1.8208863677720966E-6</v>
      </c>
      <c r="AK393" s="55">
        <f t="shared" si="87"/>
        <v>1.9407230696868955E-6</v>
      </c>
      <c r="AL393" s="55">
        <f t="shared" si="87"/>
        <v>8.4922462810496389E-6</v>
      </c>
    </row>
    <row r="394" spans="4:38">
      <c r="D394" s="52">
        <f t="shared" si="81"/>
        <v>5.5</v>
      </c>
      <c r="E394" s="55">
        <f t="shared" si="85"/>
        <v>1.8725244044247331E-6</v>
      </c>
      <c r="F394" s="55">
        <f t="shared" si="85"/>
        <v>3.0897747662208052E-6</v>
      </c>
      <c r="G394" s="55">
        <f t="shared" si="85"/>
        <v>2.2693824518896165E-6</v>
      </c>
      <c r="H394" s="55">
        <f t="shared" si="85"/>
        <v>4.8104332350210201E-6</v>
      </c>
      <c r="I394" s="55">
        <f t="shared" si="85"/>
        <v>6.5227216717322945E-6</v>
      </c>
      <c r="J394" s="55">
        <f t="shared" si="85"/>
        <v>1.052400578275698E-4</v>
      </c>
      <c r="K394" s="55">
        <f t="shared" si="85"/>
        <v>1.8346156736498197E-5</v>
      </c>
      <c r="L394" s="55">
        <f t="shared" si="85"/>
        <v>1.698982733648187E-6</v>
      </c>
      <c r="M394" s="55">
        <f t="shared" si="85"/>
        <v>1.9131514211029416E-6</v>
      </c>
      <c r="N394" s="55">
        <f t="shared" si="85"/>
        <v>5.7451450466422039E-6</v>
      </c>
      <c r="Q394" s="55">
        <f t="shared" si="86"/>
        <v>1.2227506028042776E-6</v>
      </c>
      <c r="R394" s="55">
        <f t="shared" si="86"/>
        <v>2.0297656578354975E-6</v>
      </c>
      <c r="S394" s="55">
        <f t="shared" si="86"/>
        <v>1.6753002575009008E-6</v>
      </c>
      <c r="T394" s="55">
        <f t="shared" si="86"/>
        <v>2.3764637192746155E-6</v>
      </c>
      <c r="U394" s="55">
        <f t="shared" si="86"/>
        <v>4.9440524748506252E-6</v>
      </c>
      <c r="V394" s="55">
        <f t="shared" si="86"/>
        <v>4.8259327583481954E-5</v>
      </c>
      <c r="W394" s="55">
        <f t="shared" si="86"/>
        <v>1.6712115951485947E-5</v>
      </c>
      <c r="X394" s="55">
        <f t="shared" si="86"/>
        <v>1.5200406952726667E-6</v>
      </c>
      <c r="Y394" s="55">
        <f t="shared" si="86"/>
        <v>1.8296875688523748E-6</v>
      </c>
      <c r="Z394" s="55">
        <f t="shared" si="86"/>
        <v>3.0252661854399126E-6</v>
      </c>
      <c r="AC394" s="55">
        <f t="shared" si="87"/>
        <v>2.916534910885945E-6</v>
      </c>
      <c r="AD394" s="55">
        <f t="shared" si="87"/>
        <v>4.4249878764095578E-6</v>
      </c>
      <c r="AE394" s="55">
        <f t="shared" si="87"/>
        <v>2.887383312749839E-6</v>
      </c>
      <c r="AF394" s="55">
        <f t="shared" si="87"/>
        <v>7.4046796699174818E-6</v>
      </c>
      <c r="AG394" s="55">
        <f t="shared" si="87"/>
        <v>7.8991877101088499E-6</v>
      </c>
      <c r="AH394" s="55">
        <f t="shared" si="87"/>
        <v>1.5771253024005519E-4</v>
      </c>
      <c r="AI394" s="55">
        <f t="shared" si="87"/>
        <v>1.9322986066205829E-5</v>
      </c>
      <c r="AJ394" s="55">
        <f t="shared" si="87"/>
        <v>1.8779247720237069E-6</v>
      </c>
      <c r="AK394" s="55">
        <f t="shared" si="87"/>
        <v>2.0103238367849371E-6</v>
      </c>
      <c r="AL394" s="55">
        <f t="shared" si="87"/>
        <v>8.9899110841407939E-6</v>
      </c>
    </row>
    <row r="395" spans="4:38">
      <c r="D395" s="52">
        <f t="shared" si="81"/>
        <v>5.75</v>
      </c>
      <c r="E395" s="55">
        <f t="shared" si="85"/>
        <v>1.878836585811863E-6</v>
      </c>
      <c r="F395" s="55">
        <f t="shared" si="85"/>
        <v>3.1948437642639281E-6</v>
      </c>
      <c r="G395" s="55">
        <f t="shared" si="85"/>
        <v>2.330310921011175E-6</v>
      </c>
      <c r="H395" s="55">
        <f t="shared" si="85"/>
        <v>4.8647361739837449E-6</v>
      </c>
      <c r="I395" s="55">
        <f t="shared" si="85"/>
        <v>6.6421693173766689E-6</v>
      </c>
      <c r="J395" s="55">
        <f t="shared" si="85"/>
        <v>1.1106436969002902E-4</v>
      </c>
      <c r="K395" s="55">
        <f t="shared" si="85"/>
        <v>1.9088777530118775E-5</v>
      </c>
      <c r="L395" s="55">
        <f t="shared" si="85"/>
        <v>1.7482176253622522E-6</v>
      </c>
      <c r="M395" s="55">
        <f t="shared" si="85"/>
        <v>1.9805930254523932E-6</v>
      </c>
      <c r="N395" s="55">
        <f t="shared" si="85"/>
        <v>6.0271977602749003E-6</v>
      </c>
      <c r="Q395" s="55">
        <f t="shared" si="86"/>
        <v>1.2282149156609641E-6</v>
      </c>
      <c r="R395" s="55">
        <f t="shared" si="86"/>
        <v>2.1138215617789905E-6</v>
      </c>
      <c r="S395" s="55">
        <f t="shared" si="86"/>
        <v>1.7081099843393172E-6</v>
      </c>
      <c r="T395" s="55">
        <f t="shared" si="86"/>
        <v>2.4215635547732542E-6</v>
      </c>
      <c r="U395" s="55">
        <f t="shared" si="86"/>
        <v>5.0574214820149398E-6</v>
      </c>
      <c r="V395" s="55">
        <f t="shared" si="86"/>
        <v>5.1061272940904671E-5</v>
      </c>
      <c r="W395" s="55">
        <f t="shared" si="86"/>
        <v>1.7388877243065072E-5</v>
      </c>
      <c r="X395" s="55">
        <f t="shared" si="86"/>
        <v>1.5630880779968046E-6</v>
      </c>
      <c r="Y395" s="55">
        <f t="shared" si="86"/>
        <v>1.8965187307659248E-6</v>
      </c>
      <c r="Z395" s="55">
        <f t="shared" si="86"/>
        <v>3.0911706930690353E-6</v>
      </c>
      <c r="AC395" s="55">
        <f t="shared" si="87"/>
        <v>2.9236949608035183E-6</v>
      </c>
      <c r="AD395" s="55">
        <f t="shared" si="87"/>
        <v>4.5511941075990366E-6</v>
      </c>
      <c r="AE395" s="55">
        <f t="shared" si="87"/>
        <v>2.9773873070137387E-6</v>
      </c>
      <c r="AF395" s="55">
        <f t="shared" si="87"/>
        <v>7.4687515087973827E-6</v>
      </c>
      <c r="AG395" s="55">
        <f t="shared" si="87"/>
        <v>8.0241515826569029E-6</v>
      </c>
      <c r="AH395" s="55">
        <f t="shared" si="87"/>
        <v>1.6649103043433187E-4</v>
      </c>
      <c r="AI395" s="55">
        <f t="shared" si="87"/>
        <v>2.0129771850478497E-5</v>
      </c>
      <c r="AJ395" s="55">
        <f t="shared" si="87"/>
        <v>1.9333471727276993E-6</v>
      </c>
      <c r="AK395" s="55">
        <f t="shared" si="87"/>
        <v>2.0789152730950332E-6</v>
      </c>
      <c r="AL395" s="55">
        <f t="shared" si="87"/>
        <v>9.4892600533977664E-6</v>
      </c>
    </row>
    <row r="396" spans="4:38">
      <c r="D396" s="52">
        <f t="shared" si="81"/>
        <v>6</v>
      </c>
      <c r="E396" s="55">
        <f t="shared" si="85"/>
        <v>1.8844640622583601E-6</v>
      </c>
      <c r="F396" s="55">
        <f t="shared" si="85"/>
        <v>3.2981751097990162E-6</v>
      </c>
      <c r="G396" s="55">
        <f t="shared" si="85"/>
        <v>2.390888552959016E-6</v>
      </c>
      <c r="H396" s="55">
        <f t="shared" si="85"/>
        <v>4.9158406659633552E-6</v>
      </c>
      <c r="I396" s="55">
        <f t="shared" si="85"/>
        <v>6.7561594899028538E-6</v>
      </c>
      <c r="J396" s="55">
        <f t="shared" si="85"/>
        <v>1.168985411017192E-4</v>
      </c>
      <c r="K396" s="55">
        <f t="shared" si="85"/>
        <v>1.9828909263946062E-5</v>
      </c>
      <c r="L396" s="55">
        <f t="shared" si="85"/>
        <v>1.7966170672752559E-6</v>
      </c>
      <c r="M396" s="55">
        <f t="shared" si="85"/>
        <v>2.0475753937430856E-6</v>
      </c>
      <c r="N396" s="55">
        <f t="shared" si="85"/>
        <v>6.3094227121256797E-6</v>
      </c>
      <c r="Q396" s="55">
        <f t="shared" si="86"/>
        <v>1.2331586536794997E-6</v>
      </c>
      <c r="R396" s="55">
        <f t="shared" si="86"/>
        <v>2.1968407000575196E-6</v>
      </c>
      <c r="S396" s="55">
        <f t="shared" si="86"/>
        <v>1.7405314826013319E-6</v>
      </c>
      <c r="T396" s="55">
        <f t="shared" si="86"/>
        <v>2.466092957189611E-6</v>
      </c>
      <c r="U396" s="55">
        <f t="shared" si="86"/>
        <v>5.165841487355963E-6</v>
      </c>
      <c r="V396" s="55">
        <f t="shared" si="86"/>
        <v>5.39135281276462E-5</v>
      </c>
      <c r="W396" s="55">
        <f t="shared" si="86"/>
        <v>1.8062745967536827E-5</v>
      </c>
      <c r="X396" s="55">
        <f t="shared" si="86"/>
        <v>1.6055101222096008E-6</v>
      </c>
      <c r="Y396" s="55">
        <f t="shared" si="86"/>
        <v>1.9626132616997024E-6</v>
      </c>
      <c r="Z396" s="55">
        <f t="shared" si="86"/>
        <v>3.1556676847545105E-6</v>
      </c>
      <c r="AC396" s="55">
        <f t="shared" si="87"/>
        <v>2.930006175677977E-6</v>
      </c>
      <c r="AD396" s="55">
        <f t="shared" si="87"/>
        <v>4.6748635795323077E-6</v>
      </c>
      <c r="AE396" s="55">
        <f t="shared" si="87"/>
        <v>3.0664633903998061E-6</v>
      </c>
      <c r="AF396" s="55">
        <f t="shared" si="87"/>
        <v>7.5265492236656165E-6</v>
      </c>
      <c r="AG396" s="55">
        <f t="shared" si="87"/>
        <v>8.1436135236781264E-6</v>
      </c>
      <c r="AH396" s="55">
        <f t="shared" si="87"/>
        <v>1.7528437692060359E-4</v>
      </c>
      <c r="AI396" s="55">
        <f t="shared" si="87"/>
        <v>2.0935812794580015E-5</v>
      </c>
      <c r="AJ396" s="55">
        <f t="shared" si="87"/>
        <v>1.9877240123409108E-6</v>
      </c>
      <c r="AK396" s="55">
        <f t="shared" si="87"/>
        <v>2.1469784615161116E-6</v>
      </c>
      <c r="AL396" s="55">
        <f t="shared" si="87"/>
        <v>9.9894511057376495E-6</v>
      </c>
    </row>
    <row r="397" spans="4:38">
      <c r="D397" s="52">
        <f t="shared" si="81"/>
        <v>6.25</v>
      </c>
      <c r="E397" s="55">
        <f t="shared" ref="E397:N412" si="88">E396+E308/$R$173</f>
        <v>1.8896318720415333E-6</v>
      </c>
      <c r="F397" s="55">
        <f t="shared" si="88"/>
        <v>3.3995175151665931E-6</v>
      </c>
      <c r="G397" s="55">
        <f t="shared" si="88"/>
        <v>2.4513930087861342E-6</v>
      </c>
      <c r="H397" s="55">
        <f t="shared" si="88"/>
        <v>4.9661817857213573E-6</v>
      </c>
      <c r="I397" s="55">
        <f t="shared" si="88"/>
        <v>6.8675030260934486E-6</v>
      </c>
      <c r="J397" s="55">
        <f t="shared" si="88"/>
        <v>1.2273491995241573E-4</v>
      </c>
      <c r="K397" s="55">
        <f t="shared" si="88"/>
        <v>2.0568568235744845E-5</v>
      </c>
      <c r="L397" s="55">
        <f t="shared" si="88"/>
        <v>1.8446467550540383E-6</v>
      </c>
      <c r="M397" s="55">
        <f t="shared" si="88"/>
        <v>2.1144397071814418E-6</v>
      </c>
      <c r="N397" s="55">
        <f t="shared" si="88"/>
        <v>6.591542188535111E-6</v>
      </c>
      <c r="Q397" s="55">
        <f t="shared" ref="Q397:Z412" si="89">Q396+Q308/$R$173</f>
        <v>1.2376815381510763E-6</v>
      </c>
      <c r="R397" s="55">
        <f t="shared" si="89"/>
        <v>2.2787362439769464E-6</v>
      </c>
      <c r="S397" s="55">
        <f t="shared" si="89"/>
        <v>1.7728968431724289E-6</v>
      </c>
      <c r="T397" s="55">
        <f t="shared" si="89"/>
        <v>2.5104977738079329E-6</v>
      </c>
      <c r="U397" s="55">
        <f t="shared" si="89"/>
        <v>5.2704421783678053E-6</v>
      </c>
      <c r="V397" s="55">
        <f t="shared" si="89"/>
        <v>5.6812289446095643E-5</v>
      </c>
      <c r="W397" s="55">
        <f t="shared" si="89"/>
        <v>1.873604261549893E-5</v>
      </c>
      <c r="X397" s="55">
        <f t="shared" si="89"/>
        <v>1.6477661885902601E-6</v>
      </c>
      <c r="Y397" s="55">
        <f t="shared" si="89"/>
        <v>2.028206620559039E-6</v>
      </c>
      <c r="Z397" s="55">
        <f t="shared" si="89"/>
        <v>3.2199835877468878E-6</v>
      </c>
      <c r="AC397" s="55">
        <f t="shared" ref="AC397:AL412" si="90">AC396+AC308/$R$173</f>
        <v>2.935818910772747E-6</v>
      </c>
      <c r="AD397" s="55">
        <f t="shared" si="90"/>
        <v>4.7956528463480356E-6</v>
      </c>
      <c r="AE397" s="55">
        <f t="shared" si="90"/>
        <v>3.1547513482498438E-6</v>
      </c>
      <c r="AF397" s="55">
        <f t="shared" si="90"/>
        <v>7.582826646563298E-6</v>
      </c>
      <c r="AG397" s="55">
        <f t="shared" si="90"/>
        <v>8.2616524396102499E-6</v>
      </c>
      <c r="AH397" s="55">
        <f t="shared" si="90"/>
        <v>1.840795920368872E-4</v>
      </c>
      <c r="AI397" s="55">
        <f t="shared" si="90"/>
        <v>2.1741834090215476E-5</v>
      </c>
      <c r="AJ397" s="55">
        <f t="shared" si="90"/>
        <v>2.0415273215178164E-6</v>
      </c>
      <c r="AK397" s="55">
        <f t="shared" si="90"/>
        <v>2.2149132626635383E-6</v>
      </c>
      <c r="AL397" s="55">
        <f t="shared" si="90"/>
        <v>1.0489374155564135E-5</v>
      </c>
    </row>
    <row r="398" spans="4:38">
      <c r="D398" s="52">
        <f t="shared" si="81"/>
        <v>6.5</v>
      </c>
      <c r="E398" s="55">
        <f t="shared" si="88"/>
        <v>1.8944307682337019E-6</v>
      </c>
      <c r="F398" s="55">
        <f t="shared" si="88"/>
        <v>3.4986742599387153E-6</v>
      </c>
      <c r="G398" s="55">
        <f t="shared" si="88"/>
        <v>2.5119555973040772E-6</v>
      </c>
      <c r="H398" s="55">
        <f t="shared" si="88"/>
        <v>5.0167674664179391E-6</v>
      </c>
      <c r="I398" s="55">
        <f t="shared" si="88"/>
        <v>6.9772534286452207E-6</v>
      </c>
      <c r="J398" s="55">
        <f t="shared" si="88"/>
        <v>1.2857026900990666E-4</v>
      </c>
      <c r="K398" s="55">
        <f t="shared" si="88"/>
        <v>2.1308914114215522E-5</v>
      </c>
      <c r="L398" s="55">
        <f t="shared" si="88"/>
        <v>1.8924782830219121E-6</v>
      </c>
      <c r="M398" s="55">
        <f t="shared" si="88"/>
        <v>2.1813074385570252E-6</v>
      </c>
      <c r="N398" s="55">
        <f t="shared" si="88"/>
        <v>6.873077577079371E-6</v>
      </c>
      <c r="Q398" s="55">
        <f t="shared" si="89"/>
        <v>1.2418326709123956E-6</v>
      </c>
      <c r="R398" s="55">
        <f t="shared" si="89"/>
        <v>2.3593597869914383E-6</v>
      </c>
      <c r="S398" s="55">
        <f t="shared" si="89"/>
        <v>1.8054258815562561E-6</v>
      </c>
      <c r="T398" s="55">
        <f t="shared" si="89"/>
        <v>2.5549746803163966E-6</v>
      </c>
      <c r="U398" s="55">
        <f t="shared" si="89"/>
        <v>5.3717616712275558E-6</v>
      </c>
      <c r="V398" s="55">
        <f t="shared" si="89"/>
        <v>5.9755971252316108E-5</v>
      </c>
      <c r="W398" s="55">
        <f t="shared" si="89"/>
        <v>1.9410046830497903E-5</v>
      </c>
      <c r="X398" s="55">
        <f t="shared" si="89"/>
        <v>1.6900170116548398E-6</v>
      </c>
      <c r="Y398" s="55">
        <f t="shared" si="89"/>
        <v>2.0933990456784772E-6</v>
      </c>
      <c r="Z398" s="55">
        <f t="shared" si="89"/>
        <v>3.2850198667214088E-6</v>
      </c>
      <c r="AC398" s="55">
        <f t="shared" si="90"/>
        <v>2.9412655703957651E-6</v>
      </c>
      <c r="AD398" s="55">
        <f t="shared" si="90"/>
        <v>4.9133427928777881E-6</v>
      </c>
      <c r="AE398" s="55">
        <f t="shared" si="90"/>
        <v>3.2423281196336775E-6</v>
      </c>
      <c r="AF398" s="55">
        <f t="shared" si="90"/>
        <v>7.6395211014479971E-6</v>
      </c>
      <c r="AG398" s="55">
        <f t="shared" si="90"/>
        <v>8.3796976842673372E-6</v>
      </c>
      <c r="AH398" s="55">
        <f t="shared" si="90"/>
        <v>1.9286743538122331E-4</v>
      </c>
      <c r="AI398" s="55">
        <f t="shared" si="90"/>
        <v>2.254852163215786E-5</v>
      </c>
      <c r="AJ398" s="55">
        <f t="shared" si="90"/>
        <v>2.0949395543889844E-6</v>
      </c>
      <c r="AK398" s="55">
        <f t="shared" si="90"/>
        <v>2.2828816286014121E-6</v>
      </c>
      <c r="AL398" s="55">
        <f t="shared" si="90"/>
        <v>1.0987408653678135E-5</v>
      </c>
    </row>
    <row r="399" spans="4:38">
      <c r="D399" s="52">
        <f t="shared" si="81"/>
        <v>6.75</v>
      </c>
      <c r="E399" s="55">
        <f t="shared" si="88"/>
        <v>1.8988853450742662E-6</v>
      </c>
      <c r="F399" s="55">
        <f t="shared" si="88"/>
        <v>3.5954839543249313E-6</v>
      </c>
      <c r="G399" s="55">
        <f t="shared" si="88"/>
        <v>2.5726344512036706E-6</v>
      </c>
      <c r="H399" s="55">
        <f t="shared" si="88"/>
        <v>5.0678422689916804E-6</v>
      </c>
      <c r="I399" s="55">
        <f t="shared" si="88"/>
        <v>7.0855169064674244E-6</v>
      </c>
      <c r="J399" s="55">
        <f t="shared" si="88"/>
        <v>1.344035584809864E-4</v>
      </c>
      <c r="K399" s="55">
        <f t="shared" si="88"/>
        <v>2.2050633806029992E-5</v>
      </c>
      <c r="L399" s="55">
        <f t="shared" si="88"/>
        <v>1.940124861832938E-6</v>
      </c>
      <c r="M399" s="55">
        <f t="shared" si="88"/>
        <v>2.2481820058070625E-6</v>
      </c>
      <c r="N399" s="55">
        <f t="shared" si="88"/>
        <v>7.1534699201890513E-6</v>
      </c>
      <c r="Q399" s="55">
        <f t="shared" si="89"/>
        <v>1.2456368354108079E-6</v>
      </c>
      <c r="R399" s="55">
        <f t="shared" si="89"/>
        <v>2.4385380262467044E-6</v>
      </c>
      <c r="S399" s="55">
        <f t="shared" si="89"/>
        <v>1.838282275565544E-6</v>
      </c>
      <c r="T399" s="55">
        <f t="shared" si="89"/>
        <v>2.5995957666051446E-6</v>
      </c>
      <c r="U399" s="55">
        <f t="shared" si="89"/>
        <v>5.4700187124786874E-6</v>
      </c>
      <c r="V399" s="55">
        <f t="shared" si="89"/>
        <v>6.2744227402953246E-5</v>
      </c>
      <c r="W399" s="55">
        <f t="shared" si="89"/>
        <v>2.0085466179570615E-5</v>
      </c>
      <c r="X399" s="55">
        <f t="shared" si="89"/>
        <v>1.7322629409577452E-6</v>
      </c>
      <c r="Y399" s="55">
        <f t="shared" si="89"/>
        <v>2.1582172659740106E-6</v>
      </c>
      <c r="Z399" s="55">
        <f t="shared" si="89"/>
        <v>3.3514833046917049E-6</v>
      </c>
      <c r="AC399" s="55">
        <f t="shared" si="90"/>
        <v>2.9463705595784815E-6</v>
      </c>
      <c r="AD399" s="55">
        <f t="shared" si="90"/>
        <v>5.0277839423949536E-6</v>
      </c>
      <c r="AE399" s="55">
        <f t="shared" si="90"/>
        <v>3.3292411169823874E-6</v>
      </c>
      <c r="AF399" s="55">
        <f t="shared" si="90"/>
        <v>7.697049620306732E-6</v>
      </c>
      <c r="AG399" s="55">
        <f t="shared" si="90"/>
        <v>8.4977555863743503E-6</v>
      </c>
      <c r="AH399" s="55">
        <f t="shared" si="90"/>
        <v>2.0164053518166442E-4</v>
      </c>
      <c r="AI399" s="55">
        <f t="shared" si="90"/>
        <v>2.3356541666714088E-5</v>
      </c>
      <c r="AJ399" s="55">
        <f t="shared" si="90"/>
        <v>2.1479867827081303E-6</v>
      </c>
      <c r="AK399" s="55">
        <f t="shared" si="90"/>
        <v>2.3509171241201805E-6</v>
      </c>
      <c r="AL399" s="55">
        <f t="shared" si="90"/>
        <v>1.1481729901927199E-5</v>
      </c>
    </row>
    <row r="400" spans="4:38">
      <c r="D400" s="52">
        <f t="shared" si="81"/>
        <v>7</v>
      </c>
      <c r="E400" s="55">
        <f t="shared" si="88"/>
        <v>1.9030201968026264E-6</v>
      </c>
      <c r="F400" s="55">
        <f t="shared" si="88"/>
        <v>3.6897897020942311E-6</v>
      </c>
      <c r="G400" s="55">
        <f t="shared" si="88"/>
        <v>2.6334877031757393E-6</v>
      </c>
      <c r="H400" s="55">
        <f t="shared" si="88"/>
        <v>5.1196507543811616E-6</v>
      </c>
      <c r="I400" s="55">
        <f t="shared" si="88"/>
        <v>7.1923996684693156E-6</v>
      </c>
      <c r="J400" s="55">
        <f t="shared" si="88"/>
        <v>1.4023375857244937E-4</v>
      </c>
      <c r="K400" s="55">
        <f t="shared" si="88"/>
        <v>2.2794414217860152E-5</v>
      </c>
      <c r="L400" s="55">
        <f t="shared" si="88"/>
        <v>1.9875997021411765E-6</v>
      </c>
      <c r="M400" s="55">
        <f t="shared" si="88"/>
        <v>2.3150668268687812E-6</v>
      </c>
      <c r="N400" s="55">
        <f t="shared" si="88"/>
        <v>7.4321904166496528E-6</v>
      </c>
      <c r="Q400" s="55">
        <f t="shared" si="89"/>
        <v>1.2491188150936638E-6</v>
      </c>
      <c r="R400" s="55">
        <f t="shared" si="89"/>
        <v>2.5161064978145332E-6</v>
      </c>
      <c r="S400" s="55">
        <f t="shared" si="89"/>
        <v>1.8716297030130232E-6</v>
      </c>
      <c r="T400" s="55">
        <f t="shared" si="89"/>
        <v>2.6444331225643189E-6</v>
      </c>
      <c r="U400" s="55">
        <f t="shared" si="89"/>
        <v>5.565432048664673E-6</v>
      </c>
      <c r="V400" s="55">
        <f t="shared" si="89"/>
        <v>6.5776711754652722E-5</v>
      </c>
      <c r="W400" s="55">
        <f t="shared" si="89"/>
        <v>2.0763008229753936E-5</v>
      </c>
      <c r="X400" s="55">
        <f t="shared" si="89"/>
        <v>1.7745043260533816E-6</v>
      </c>
      <c r="Y400" s="55">
        <f t="shared" si="89"/>
        <v>2.2226880103616321E-6</v>
      </c>
      <c r="Z400" s="55">
        <f t="shared" si="89"/>
        <v>3.4200643731091914E-6</v>
      </c>
      <c r="AC400" s="55">
        <f t="shared" si="90"/>
        <v>2.951158283352346E-6</v>
      </c>
      <c r="AD400" s="55">
        <f t="shared" si="90"/>
        <v>5.1388269663657239E-6</v>
      </c>
      <c r="AE400" s="55">
        <f t="shared" si="90"/>
        <v>3.415537752727054E-6</v>
      </c>
      <c r="AF400" s="55">
        <f t="shared" si="90"/>
        <v>7.7558292351265194E-6</v>
      </c>
      <c r="AG400" s="55">
        <f t="shared" si="90"/>
        <v>8.6158324746562528E-6</v>
      </c>
      <c r="AH400" s="55">
        <f t="shared" si="90"/>
        <v>2.10391519666263E-4</v>
      </c>
      <c r="AI400" s="55">
        <f t="shared" si="90"/>
        <v>2.4166560440191087E-5</v>
      </c>
      <c r="AJ400" s="55">
        <f t="shared" si="90"/>
        <v>2.2006950782289705E-6</v>
      </c>
      <c r="AK400" s="55">
        <f t="shared" si="90"/>
        <v>2.4190533140102911E-6</v>
      </c>
      <c r="AL400" s="55">
        <f t="shared" si="90"/>
        <v>1.1970589826430916E-5</v>
      </c>
    </row>
    <row r="401" spans="4:38">
      <c r="D401" s="52">
        <f t="shared" si="81"/>
        <v>7.25</v>
      </c>
      <c r="E401" s="55">
        <f t="shared" si="88"/>
        <v>1.906859917658183E-6</v>
      </c>
      <c r="F401" s="55">
        <f t="shared" si="88"/>
        <v>3.781439100575048E-6</v>
      </c>
      <c r="G401" s="55">
        <f t="shared" si="88"/>
        <v>2.6945734859111079E-6</v>
      </c>
      <c r="H401" s="55">
        <f t="shared" si="88"/>
        <v>5.1724374835249626E-6</v>
      </c>
      <c r="I401" s="55">
        <f t="shared" si="88"/>
        <v>7.2980079235601491E-6</v>
      </c>
      <c r="J401" s="55">
        <f t="shared" si="88"/>
        <v>1.4605983949108998E-4</v>
      </c>
      <c r="K401" s="55">
        <f t="shared" si="88"/>
        <v>2.3540942256377898E-5</v>
      </c>
      <c r="L401" s="55">
        <f t="shared" si="88"/>
        <v>2.0349160146006879E-6</v>
      </c>
      <c r="M401" s="55">
        <f t="shared" si="88"/>
        <v>2.381965319679408E-6</v>
      </c>
      <c r="N401" s="55">
        <f t="shared" si="88"/>
        <v>7.7087404216015886E-6</v>
      </c>
      <c r="Q401" s="55">
        <f t="shared" si="89"/>
        <v>1.2523033934083137E-6</v>
      </c>
      <c r="R401" s="55">
        <f t="shared" si="89"/>
        <v>2.5919095766927939E-6</v>
      </c>
      <c r="S401" s="55">
        <f t="shared" si="89"/>
        <v>1.9056318417114238E-6</v>
      </c>
      <c r="T401" s="55">
        <f t="shared" si="89"/>
        <v>2.6895588380840617E-6</v>
      </c>
      <c r="U401" s="55">
        <f t="shared" si="89"/>
        <v>5.6582204263289856E-6</v>
      </c>
      <c r="V401" s="55">
        <f t="shared" si="89"/>
        <v>6.8853078164060185E-5</v>
      </c>
      <c r="W401" s="55">
        <f t="shared" si="89"/>
        <v>2.1443380548084734E-5</v>
      </c>
      <c r="X401" s="55">
        <f t="shared" si="89"/>
        <v>1.8167415164961546E-6</v>
      </c>
      <c r="Y401" s="55">
        <f t="shared" si="89"/>
        <v>2.2868380077573349E-6</v>
      </c>
      <c r="Z401" s="55">
        <f t="shared" si="89"/>
        <v>3.4914372318630679E-6</v>
      </c>
      <c r="AC401" s="55">
        <f t="shared" si="90"/>
        <v>2.9556531467488093E-6</v>
      </c>
      <c r="AD401" s="55">
        <f t="shared" si="90"/>
        <v>5.2463226844490966E-6</v>
      </c>
      <c r="AE401" s="55">
        <f t="shared" si="90"/>
        <v>3.5012654392987573E-6</v>
      </c>
      <c r="AF401" s="55">
        <f t="shared" si="90"/>
        <v>7.8162769778943785E-6</v>
      </c>
      <c r="AG401" s="55">
        <f t="shared" si="90"/>
        <v>8.7339346778380068E-6</v>
      </c>
      <c r="AH401" s="55">
        <f t="shared" si="90"/>
        <v>2.1911301706307155E-4</v>
      </c>
      <c r="AI401" s="55">
        <f t="shared" si="90"/>
        <v>2.4979244198895777E-5</v>
      </c>
      <c r="AJ401" s="55">
        <f t="shared" si="90"/>
        <v>2.2530905127052205E-6</v>
      </c>
      <c r="AK401" s="55">
        <f t="shared" si="90"/>
        <v>2.4873237630621915E-6</v>
      </c>
      <c r="AL401" s="55">
        <f t="shared" si="90"/>
        <v>1.2452316977580911E-5</v>
      </c>
    </row>
    <row r="402" spans="4:38">
      <c r="D402" s="52">
        <f t="shared" si="81"/>
        <v>7.5</v>
      </c>
      <c r="E402" s="55">
        <f t="shared" si="88"/>
        <v>1.9104291018803361E-6</v>
      </c>
      <c r="F402" s="55">
        <f t="shared" si="88"/>
        <v>3.8702842406552575E-6</v>
      </c>
      <c r="G402" s="55">
        <f t="shared" si="88"/>
        <v>2.7559499321006017E-6</v>
      </c>
      <c r="H402" s="55">
        <f t="shared" si="88"/>
        <v>5.226447017361663E-6</v>
      </c>
      <c r="I402" s="55">
        <f t="shared" si="88"/>
        <v>7.4024478806491793E-6</v>
      </c>
      <c r="J402" s="55">
        <f t="shared" si="88"/>
        <v>1.5188077144370266E-4</v>
      </c>
      <c r="K402" s="55">
        <f t="shared" si="88"/>
        <v>2.4290904828255124E-5</v>
      </c>
      <c r="L402" s="55">
        <f t="shared" si="88"/>
        <v>2.0820870098655327E-6</v>
      </c>
      <c r="M402" s="55">
        <f t="shared" si="88"/>
        <v>2.4488809021761701E-6</v>
      </c>
      <c r="N402" s="55">
        <f t="shared" si="88"/>
        <v>7.982651446540186E-6</v>
      </c>
      <c r="Q402" s="55">
        <f t="shared" si="89"/>
        <v>1.2552153538021082E-6</v>
      </c>
      <c r="R402" s="55">
        <f t="shared" si="89"/>
        <v>2.6658004768054356E-6</v>
      </c>
      <c r="S402" s="55">
        <f t="shared" si="89"/>
        <v>1.9404523694734764E-6</v>
      </c>
      <c r="T402" s="55">
        <f t="shared" si="89"/>
        <v>2.7350450030545146E-6</v>
      </c>
      <c r="U402" s="55">
        <f t="shared" si="89"/>
        <v>5.7486025920150979E-6</v>
      </c>
      <c r="V402" s="55">
        <f t="shared" si="89"/>
        <v>7.19729804878213E-5</v>
      </c>
      <c r="W402" s="55">
        <f t="shared" si="89"/>
        <v>2.2127290701599884E-5</v>
      </c>
      <c r="X402" s="55">
        <f t="shared" si="89"/>
        <v>1.8589748618404692E-6</v>
      </c>
      <c r="Y402" s="55">
        <f t="shared" si="89"/>
        <v>2.3506939870771123E-6</v>
      </c>
      <c r="Z402" s="55">
        <f t="shared" si="89"/>
        <v>3.5662597292803196E-6</v>
      </c>
      <c r="AC402" s="55">
        <f t="shared" si="90"/>
        <v>2.9598795547993213E-6</v>
      </c>
      <c r="AD402" s="55">
        <f t="shared" si="90"/>
        <v>5.350122064496874E-6</v>
      </c>
      <c r="AE402" s="55">
        <f t="shared" si="90"/>
        <v>3.586471589128578E-6</v>
      </c>
      <c r="AF402" s="55">
        <f t="shared" si="90"/>
        <v>7.8788098805973269E-6</v>
      </c>
      <c r="AG402" s="55">
        <f t="shared" si="90"/>
        <v>8.8520685246445761E-6</v>
      </c>
      <c r="AH402" s="55">
        <f t="shared" si="90"/>
        <v>2.2779765560014258E-4</v>
      </c>
      <c r="AI402" s="55">
        <f t="shared" si="90"/>
        <v>2.5795259189135079E-5</v>
      </c>
      <c r="AJ402" s="55">
        <f t="shared" si="90"/>
        <v>2.305199157890596E-6</v>
      </c>
      <c r="AK402" s="55">
        <f t="shared" si="90"/>
        <v>2.5557620360663287E-6</v>
      </c>
      <c r="AL402" s="55">
        <f t="shared" si="90"/>
        <v>1.2925316530040855E-5</v>
      </c>
    </row>
    <row r="403" spans="4:38">
      <c r="D403" s="52">
        <f t="shared" si="81"/>
        <v>7.75</v>
      </c>
      <c r="E403" s="55">
        <f t="shared" si="88"/>
        <v>1.9137523437084861E-6</v>
      </c>
      <c r="F403" s="55">
        <f t="shared" si="88"/>
        <v>3.956181706782178E-6</v>
      </c>
      <c r="G403" s="55">
        <f t="shared" si="88"/>
        <v>2.8176751744350459E-6</v>
      </c>
      <c r="H403" s="55">
        <f t="shared" si="88"/>
        <v>5.2819239168298425E-6</v>
      </c>
      <c r="I403" s="55">
        <f t="shared" si="88"/>
        <v>7.505825748645661E-6</v>
      </c>
      <c r="J403" s="55">
        <f t="shared" si="88"/>
        <v>1.5769552463708181E-4</v>
      </c>
      <c r="K403" s="55">
        <f t="shared" si="88"/>
        <v>2.5044988840163729E-5</v>
      </c>
      <c r="L403" s="55">
        <f t="shared" si="88"/>
        <v>2.1291258985897719E-6</v>
      </c>
      <c r="M403" s="55">
        <f t="shared" si="88"/>
        <v>2.5158169922962946E-6</v>
      </c>
      <c r="N403" s="55">
        <f t="shared" si="88"/>
        <v>8.2534851593156848E-6</v>
      </c>
      <c r="Q403" s="55">
        <f t="shared" si="89"/>
        <v>1.2578794797223978E-6</v>
      </c>
      <c r="R403" s="55">
        <f t="shared" si="89"/>
        <v>2.7376412510024882E-6</v>
      </c>
      <c r="S403" s="55">
        <f t="shared" si="89"/>
        <v>1.9762549641119114E-6</v>
      </c>
      <c r="T403" s="55">
        <f t="shared" si="89"/>
        <v>2.7809637073658199E-6</v>
      </c>
      <c r="U403" s="55">
        <f t="shared" si="89"/>
        <v>5.8367972922664822E-6</v>
      </c>
      <c r="V403" s="55">
        <f t="shared" si="89"/>
        <v>7.5136072582581716E-5</v>
      </c>
      <c r="W403" s="55">
        <f t="shared" si="89"/>
        <v>2.2815446257336251E-5</v>
      </c>
      <c r="X403" s="55">
        <f t="shared" si="89"/>
        <v>1.9012047116407308E-6</v>
      </c>
      <c r="Y403" s="55">
        <f t="shared" si="89"/>
        <v>2.4142826772369575E-6</v>
      </c>
      <c r="Z403" s="55">
        <f t="shared" si="89"/>
        <v>3.6451734021257151E-6</v>
      </c>
      <c r="AC403" s="55">
        <f t="shared" si="90"/>
        <v>2.9638619125353316E-6</v>
      </c>
      <c r="AD403" s="55">
        <f t="shared" si="90"/>
        <v>5.4500762225536623E-6</v>
      </c>
      <c r="AE403" s="55">
        <f t="shared" si="90"/>
        <v>3.6712036146475959E-6</v>
      </c>
      <c r="AF403" s="55">
        <f t="shared" si="90"/>
        <v>7.943844975222382E-6</v>
      </c>
      <c r="AG403" s="55">
        <f t="shared" si="90"/>
        <v>8.9702403438009243E-6</v>
      </c>
      <c r="AH403" s="55">
        <f t="shared" si="90"/>
        <v>2.3643806350552856E-4</v>
      </c>
      <c r="AI403" s="55">
        <f t="shared" si="90"/>
        <v>2.661527165721592E-5</v>
      </c>
      <c r="AJ403" s="55">
        <f t="shared" si="90"/>
        <v>2.357047085538813E-6</v>
      </c>
      <c r="AK403" s="55">
        <f t="shared" si="90"/>
        <v>2.6244016978131499E-6</v>
      </c>
      <c r="AL403" s="55">
        <f t="shared" si="90"/>
        <v>1.3388070282746456E-5</v>
      </c>
    </row>
    <row r="404" spans="4:38">
      <c r="D404" s="52">
        <f t="shared" si="81"/>
        <v>8</v>
      </c>
      <c r="E404" s="55">
        <f t="shared" si="88"/>
        <v>1.9168542373820332E-6</v>
      </c>
      <c r="F404" s="55">
        <f t="shared" si="88"/>
        <v>4.0389925769625699E-6</v>
      </c>
      <c r="G404" s="55">
        <f t="shared" si="88"/>
        <v>2.8798073456052658E-6</v>
      </c>
      <c r="H404" s="55">
        <f t="shared" si="88"/>
        <v>5.3391127428680818E-6</v>
      </c>
      <c r="I404" s="55">
        <f t="shared" si="88"/>
        <v>7.6082477364588494E-6</v>
      </c>
      <c r="J404" s="55">
        <f t="shared" si="88"/>
        <v>1.6350306927802183E-4</v>
      </c>
      <c r="K404" s="55">
        <f t="shared" si="88"/>
        <v>2.5803881198775607E-5</v>
      </c>
      <c r="L404" s="55">
        <f t="shared" si="88"/>
        <v>2.1760458914274659E-6</v>
      </c>
      <c r="M404" s="55">
        <f t="shared" si="88"/>
        <v>2.5827770079770087E-6</v>
      </c>
      <c r="N404" s="55">
        <f t="shared" si="88"/>
        <v>8.5208333841332347E-6</v>
      </c>
      <c r="Q404" s="55">
        <f t="shared" si="89"/>
        <v>1.2603205546165329E-6</v>
      </c>
      <c r="R404" s="55">
        <f t="shared" si="89"/>
        <v>2.8073027910600621E-6</v>
      </c>
      <c r="S404" s="55">
        <f t="shared" si="89"/>
        <v>2.0132033034394588E-6</v>
      </c>
      <c r="T404" s="55">
        <f t="shared" si="89"/>
        <v>2.8273870409081195E-6</v>
      </c>
      <c r="U404" s="55">
        <f t="shared" si="89"/>
        <v>5.9230232736266112E-6</v>
      </c>
      <c r="V404" s="55">
        <f t="shared" si="89"/>
        <v>7.8342008304987099E-5</v>
      </c>
      <c r="W404" s="55">
        <f t="shared" si="89"/>
        <v>2.3508554782330704E-5</v>
      </c>
      <c r="X404" s="55">
        <f t="shared" si="89"/>
        <v>1.9434314154513445E-6</v>
      </c>
      <c r="Y404" s="55">
        <f t="shared" si="89"/>
        <v>2.4776308071528635E-6</v>
      </c>
      <c r="Z404" s="55">
        <f t="shared" si="89"/>
        <v>3.7288034756018082E-6</v>
      </c>
      <c r="AC404" s="55">
        <f t="shared" si="90"/>
        <v>2.9676246249882911E-6</v>
      </c>
      <c r="AD404" s="55">
        <f t="shared" si="90"/>
        <v>5.546036422856873E-6</v>
      </c>
      <c r="AE404" s="55">
        <f t="shared" si="90"/>
        <v>3.7555089282868914E-6</v>
      </c>
      <c r="AF404" s="55">
        <f t="shared" si="90"/>
        <v>8.0117992937565613E-6</v>
      </c>
      <c r="AG404" s="55">
        <f t="shared" si="90"/>
        <v>9.0884564640320152E-6</v>
      </c>
      <c r="AH404" s="55">
        <f t="shared" si="90"/>
        <v>2.4502686900728201E-4</v>
      </c>
      <c r="AI404" s="55">
        <f t="shared" si="90"/>
        <v>2.7439947849445219E-5</v>
      </c>
      <c r="AJ404" s="55">
        <f t="shared" si="90"/>
        <v>2.4086603674035873E-6</v>
      </c>
      <c r="AK404" s="55">
        <f t="shared" si="90"/>
        <v>2.6932763130931025E-6</v>
      </c>
      <c r="AL404" s="55">
        <f t="shared" si="90"/>
        <v>1.3839136658905464E-5</v>
      </c>
    </row>
    <row r="405" spans="4:38">
      <c r="D405" s="52">
        <f t="shared" si="81"/>
        <v>8.25</v>
      </c>
      <c r="E405" s="55">
        <f t="shared" si="88"/>
        <v>1.9197593771403781E-6</v>
      </c>
      <c r="F405" s="55">
        <f t="shared" si="88"/>
        <v>4.1185824227626378E-6</v>
      </c>
      <c r="G405" s="55">
        <f t="shared" si="88"/>
        <v>2.9424045783020861E-6</v>
      </c>
      <c r="H405" s="55">
        <f t="shared" si="88"/>
        <v>5.3982580564149605E-6</v>
      </c>
      <c r="I405" s="55">
        <f t="shared" si="88"/>
        <v>7.7098200529979994E-6</v>
      </c>
      <c r="J405" s="55">
        <f t="shared" si="88"/>
        <v>1.6930237557331713E-4</v>
      </c>
      <c r="K405" s="55">
        <f t="shared" si="88"/>
        <v>2.6568268810762654E-5</v>
      </c>
      <c r="L405" s="55">
        <f t="shared" si="88"/>
        <v>2.2228601990326752E-6</v>
      </c>
      <c r="M405" s="55">
        <f t="shared" si="88"/>
        <v>2.6497643671555394E-6</v>
      </c>
      <c r="N405" s="55">
        <f t="shared" si="88"/>
        <v>8.7843181015529001E-6</v>
      </c>
      <c r="Q405" s="55">
        <f t="shared" si="89"/>
        <v>1.2625633619318641E-6</v>
      </c>
      <c r="R405" s="55">
        <f t="shared" si="89"/>
        <v>2.8746648276803481E-6</v>
      </c>
      <c r="S405" s="55">
        <f t="shared" si="89"/>
        <v>2.0514610652688494E-6</v>
      </c>
      <c r="T405" s="55">
        <f t="shared" si="89"/>
        <v>2.8743870935715559E-6</v>
      </c>
      <c r="U405" s="55">
        <f t="shared" si="89"/>
        <v>6.0074992826389587E-6</v>
      </c>
      <c r="V405" s="55">
        <f t="shared" si="89"/>
        <v>8.1590441511683099E-5</v>
      </c>
      <c r="W405" s="55">
        <f t="shared" si="89"/>
        <v>2.4207323843620117E-5</v>
      </c>
      <c r="X405" s="55">
        <f t="shared" si="89"/>
        <v>1.9856553228267158E-6</v>
      </c>
      <c r="Y405" s="55">
        <f t="shared" si="89"/>
        <v>2.5407651057408237E-6</v>
      </c>
      <c r="Z405" s="55">
        <f t="shared" si="89"/>
        <v>3.8177588633489374E-6</v>
      </c>
      <c r="AC405" s="55">
        <f t="shared" si="90"/>
        <v>2.9711920971896495E-6</v>
      </c>
      <c r="AD405" s="55">
        <f t="shared" si="90"/>
        <v>5.637854077836722E-6</v>
      </c>
      <c r="AE405" s="55">
        <f t="shared" si="90"/>
        <v>3.8394349424775444E-6</v>
      </c>
      <c r="AF405" s="55">
        <f t="shared" si="90"/>
        <v>8.0830898681868824E-6</v>
      </c>
      <c r="AG405" s="55">
        <f t="shared" si="90"/>
        <v>9.2067232140628109E-6</v>
      </c>
      <c r="AH405" s="55">
        <f t="shared" si="90"/>
        <v>2.535567003334554E-4</v>
      </c>
      <c r="AI405" s="55">
        <f t="shared" si="90"/>
        <v>2.8269954012129901E-5</v>
      </c>
      <c r="AJ405" s="55">
        <f t="shared" si="90"/>
        <v>2.460065075238635E-6</v>
      </c>
      <c r="AK405" s="55">
        <f t="shared" si="90"/>
        <v>2.7624194466966342E-6</v>
      </c>
      <c r="AL405" s="55">
        <f t="shared" si="90"/>
        <v>1.4277150705997665E-5</v>
      </c>
    </row>
    <row r="406" spans="4:38">
      <c r="D406" s="52">
        <f t="shared" si="81"/>
        <v>8.5</v>
      </c>
      <c r="E406" s="55">
        <f t="shared" si="88"/>
        <v>1.9224923572229208E-6</v>
      </c>
      <c r="F406" s="55">
        <f t="shared" si="88"/>
        <v>4.1948213093080262E-6</v>
      </c>
      <c r="G406" s="55">
        <f t="shared" si="88"/>
        <v>3.005525005216332E-6</v>
      </c>
      <c r="H406" s="55">
        <f t="shared" si="88"/>
        <v>5.4596044184090584E-6</v>
      </c>
      <c r="I406" s="55">
        <f t="shared" si="88"/>
        <v>7.8106489071723651E-6</v>
      </c>
      <c r="J406" s="55">
        <f t="shared" si="88"/>
        <v>1.7509241372976213E-4</v>
      </c>
      <c r="K406" s="55">
        <f t="shared" si="88"/>
        <v>2.7338838582796768E-5</v>
      </c>
      <c r="L406" s="55">
        <f t="shared" si="88"/>
        <v>2.2695820320594607E-6</v>
      </c>
      <c r="M406" s="55">
        <f t="shared" si="88"/>
        <v>2.716782487769114E-6</v>
      </c>
      <c r="N406" s="55">
        <f t="shared" si="88"/>
        <v>9.0435914484896558E-6</v>
      </c>
      <c r="Q406" s="55">
        <f t="shared" si="89"/>
        <v>1.2646326851157418E-6</v>
      </c>
      <c r="R406" s="55">
        <f t="shared" si="89"/>
        <v>2.9396159304916168E-6</v>
      </c>
      <c r="S406" s="55">
        <f t="shared" si="89"/>
        <v>2.0911919274128134E-6</v>
      </c>
      <c r="T406" s="55">
        <f t="shared" si="89"/>
        <v>2.9220359552462708E-6</v>
      </c>
      <c r="U406" s="55">
        <f t="shared" si="89"/>
        <v>6.0904440658469968E-6</v>
      </c>
      <c r="V406" s="55">
        <f t="shared" si="89"/>
        <v>8.4881026059315366E-5</v>
      </c>
      <c r="W406" s="55">
        <f t="shared" si="89"/>
        <v>2.4912461008241355E-5</v>
      </c>
      <c r="X406" s="55">
        <f t="shared" si="89"/>
        <v>2.0278767833212498E-6</v>
      </c>
      <c r="Y406" s="55">
        <f t="shared" si="89"/>
        <v>2.6037123019168316E-6</v>
      </c>
      <c r="Z406" s="55">
        <f t="shared" si="89"/>
        <v>3.912632167445225E-6</v>
      </c>
      <c r="AC406" s="55">
        <f t="shared" si="90"/>
        <v>2.974588734170857E-6</v>
      </c>
      <c r="AD406" s="55">
        <f t="shared" si="90"/>
        <v>5.725380748116231E-6</v>
      </c>
      <c r="AE406" s="55">
        <f t="shared" si="90"/>
        <v>3.9230290696506363E-6</v>
      </c>
      <c r="AF406" s="55">
        <f t="shared" si="90"/>
        <v>8.1581337305003627E-6</v>
      </c>
      <c r="AG406" s="55">
        <f t="shared" si="90"/>
        <v>9.3250469226182733E-6</v>
      </c>
      <c r="AH406" s="55">
        <f t="shared" si="90"/>
        <v>2.6202018571210126E-4</v>
      </c>
      <c r="AI406" s="55">
        <f t="shared" si="90"/>
        <v>2.9105956391576889E-5</v>
      </c>
      <c r="AJ406" s="55">
        <f t="shared" si="90"/>
        <v>2.5112872807976717E-6</v>
      </c>
      <c r="AK406" s="55">
        <f t="shared" si="90"/>
        <v>2.8318646634141921E-6</v>
      </c>
      <c r="AL406" s="55">
        <f t="shared" si="90"/>
        <v>1.470082409577489E-5</v>
      </c>
    </row>
    <row r="407" spans="4:38">
      <c r="D407" s="52">
        <f t="shared" si="81"/>
        <v>8.75</v>
      </c>
      <c r="E407" s="55">
        <f t="shared" si="88"/>
        <v>1.9250777718690617E-6</v>
      </c>
      <c r="F407" s="55">
        <f t="shared" si="88"/>
        <v>4.2675837952838249E-6</v>
      </c>
      <c r="G407" s="55">
        <f t="shared" si="88"/>
        <v>3.0692267590388284E-6</v>
      </c>
      <c r="H407" s="55">
        <f t="shared" si="88"/>
        <v>5.5233963897889551E-6</v>
      </c>
      <c r="I407" s="55">
        <f t="shared" si="88"/>
        <v>7.9108405078912009E-6</v>
      </c>
      <c r="J407" s="55">
        <f t="shared" si="88"/>
        <v>1.8087215395415124E-4</v>
      </c>
      <c r="K407" s="55">
        <f t="shared" si="88"/>
        <v>2.8116277421549844E-5</v>
      </c>
      <c r="L407" s="55">
        <f t="shared" si="88"/>
        <v>2.316224601161883E-6</v>
      </c>
      <c r="M407" s="55">
        <f t="shared" si="88"/>
        <v>2.7838347877549592E-6</v>
      </c>
      <c r="N407" s="55">
        <f t="shared" si="88"/>
        <v>9.2983357182133911E-6</v>
      </c>
      <c r="Q407" s="55">
        <f t="shared" si="89"/>
        <v>1.2665533076155166E-6</v>
      </c>
      <c r="R407" s="55">
        <f t="shared" si="89"/>
        <v>3.0020535080482194E-6</v>
      </c>
      <c r="S407" s="55">
        <f t="shared" si="89"/>
        <v>2.1325595676840813E-6</v>
      </c>
      <c r="T407" s="55">
        <f t="shared" si="89"/>
        <v>2.9704057158224064E-6</v>
      </c>
      <c r="U407" s="55">
        <f t="shared" si="89"/>
        <v>6.1720763697941983E-6</v>
      </c>
      <c r="V407" s="55">
        <f t="shared" si="89"/>
        <v>8.8213415804529551E-5</v>
      </c>
      <c r="W407" s="55">
        <f t="shared" si="89"/>
        <v>2.5624673843231292E-5</v>
      </c>
      <c r="X407" s="55">
        <f t="shared" si="89"/>
        <v>2.0700961464893522E-6</v>
      </c>
      <c r="Y407" s="55">
        <f t="shared" si="89"/>
        <v>2.66649912459688E-6</v>
      </c>
      <c r="Z407" s="55">
        <f t="shared" si="89"/>
        <v>4.0139996784065783E-6</v>
      </c>
      <c r="AC407" s="55">
        <f t="shared" si="90"/>
        <v>2.9778389409633635E-6</v>
      </c>
      <c r="AD407" s="55">
        <f t="shared" si="90"/>
        <v>5.8084681425112261E-6</v>
      </c>
      <c r="AE407" s="55">
        <f t="shared" si="90"/>
        <v>4.006338722237246E-6</v>
      </c>
      <c r="AF407" s="55">
        <f t="shared" si="90"/>
        <v>8.2373479126840215E-6</v>
      </c>
      <c r="AG407" s="55">
        <f t="shared" si="90"/>
        <v>9.4434339184233679E-6</v>
      </c>
      <c r="AH407" s="55">
        <f t="shared" si="90"/>
        <v>2.7040995337127206E-4</v>
      </c>
      <c r="AI407" s="55">
        <f t="shared" si="90"/>
        <v>2.9948621234093107E-5</v>
      </c>
      <c r="AJ407" s="55">
        <f t="shared" si="90"/>
        <v>2.5623530558344133E-6</v>
      </c>
      <c r="AK407" s="55">
        <f t="shared" si="90"/>
        <v>2.9016455280362237E-6</v>
      </c>
      <c r="AL407" s="55">
        <f t="shared" si="90"/>
        <v>1.5108945124261007E-5</v>
      </c>
    </row>
    <row r="408" spans="4:38">
      <c r="D408" s="52">
        <f t="shared" si="81"/>
        <v>9</v>
      </c>
      <c r="E408" s="55">
        <f t="shared" si="88"/>
        <v>1.9275402153182007E-6</v>
      </c>
      <c r="F408" s="55">
        <f t="shared" si="88"/>
        <v>4.3367489329345649E-6</v>
      </c>
      <c r="G408" s="55">
        <f t="shared" si="88"/>
        <v>3.1335679724604003E-6</v>
      </c>
      <c r="H408" s="55">
        <f t="shared" si="88"/>
        <v>5.5898785314932313E-6</v>
      </c>
      <c r="I408" s="55">
        <f t="shared" si="88"/>
        <v>8.0105010640637632E-6</v>
      </c>
      <c r="J408" s="55">
        <f t="shared" si="88"/>
        <v>1.8664056645327886E-4</v>
      </c>
      <c r="K408" s="55">
        <f t="shared" si="88"/>
        <v>2.8901272233693779E-5</v>
      </c>
      <c r="L408" s="55">
        <f t="shared" si="88"/>
        <v>2.3628011169940019E-6</v>
      </c>
      <c r="M408" s="55">
        <f t="shared" si="88"/>
        <v>2.8509246850503021E-6</v>
      </c>
      <c r="N408" s="55">
        <f t="shared" si="88"/>
        <v>9.5482633603489054E-6</v>
      </c>
      <c r="Q408" s="55">
        <f t="shared" si="89"/>
        <v>1.2683500128785389E-6</v>
      </c>
      <c r="R408" s="55">
        <f t="shared" si="89"/>
        <v>3.0618838078305875E-6</v>
      </c>
      <c r="S408" s="55">
        <f t="shared" si="89"/>
        <v>2.1757276638953831E-6</v>
      </c>
      <c r="T408" s="55">
        <f t="shared" si="89"/>
        <v>3.0195684651901044E-6</v>
      </c>
      <c r="U408" s="55">
        <f t="shared" si="89"/>
        <v>6.2526149410240354E-6</v>
      </c>
      <c r="V408" s="55">
        <f t="shared" si="89"/>
        <v>9.1587264603971332E-5</v>
      </c>
      <c r="W408" s="55">
        <f t="shared" si="89"/>
        <v>2.6344669915626794E-5</v>
      </c>
      <c r="X408" s="55">
        <f t="shared" si="89"/>
        <v>2.112313761885428E-6</v>
      </c>
      <c r="Y408" s="55">
        <f t="shared" si="89"/>
        <v>2.7291523026969625E-6</v>
      </c>
      <c r="Z408" s="55">
        <f t="shared" si="89"/>
        <v>4.1224213751866893E-6</v>
      </c>
      <c r="AC408" s="55">
        <f t="shared" si="90"/>
        <v>2.9809671225986197E-6</v>
      </c>
      <c r="AD408" s="55">
        <f t="shared" si="90"/>
        <v>5.8869681180303376E-6</v>
      </c>
      <c r="AE408" s="55">
        <f t="shared" si="90"/>
        <v>4.0894113126684544E-6</v>
      </c>
      <c r="AF408" s="55">
        <f t="shared" si="90"/>
        <v>8.3211494467248745E-6</v>
      </c>
      <c r="AG408" s="55">
        <f t="shared" si="90"/>
        <v>9.561890530203055E-6</v>
      </c>
      <c r="AH408" s="55">
        <f t="shared" si="90"/>
        <v>2.7871863153902025E-4</v>
      </c>
      <c r="AI408" s="55">
        <f t="shared" si="90"/>
        <v>3.0798614785985479E-5</v>
      </c>
      <c r="AJ408" s="55">
        <f t="shared" si="90"/>
        <v>2.6132884721025758E-6</v>
      </c>
      <c r="AK408" s="55">
        <f t="shared" si="90"/>
        <v>2.9717956053531764E-6</v>
      </c>
      <c r="AL408" s="55">
        <f t="shared" si="90"/>
        <v>1.5500378711751924E-5</v>
      </c>
    </row>
    <row r="409" spans="4:38">
      <c r="D409" s="52">
        <f t="shared" si="81"/>
        <v>9.25</v>
      </c>
      <c r="E409" s="55">
        <f t="shared" si="88"/>
        <v>1.9299042818097386E-6</v>
      </c>
      <c r="F409" s="55">
        <f t="shared" si="88"/>
        <v>4.4022002680642192E-6</v>
      </c>
      <c r="G409" s="55">
        <f t="shared" si="88"/>
        <v>3.1986067781718731E-6</v>
      </c>
      <c r="H409" s="55">
        <f t="shared" si="88"/>
        <v>5.6592954044604658E-6</v>
      </c>
      <c r="I409" s="55">
        <f t="shared" si="88"/>
        <v>8.1097367845993055E-6</v>
      </c>
      <c r="J409" s="55">
        <f t="shared" si="88"/>
        <v>1.9239662143393939E-4</v>
      </c>
      <c r="K409" s="55">
        <f t="shared" si="88"/>
        <v>2.9694509925900469E-5</v>
      </c>
      <c r="L409" s="55">
        <f t="shared" si="88"/>
        <v>2.409324790209879E-6</v>
      </c>
      <c r="M409" s="55">
        <f t="shared" si="88"/>
        <v>2.9180555975923698E-6</v>
      </c>
      <c r="N409" s="55">
        <f t="shared" si="88"/>
        <v>9.7931169808759113E-6</v>
      </c>
      <c r="Q409" s="55">
        <f t="shared" si="89"/>
        <v>1.2700475843521594E-6</v>
      </c>
      <c r="R409" s="55">
        <f t="shared" si="89"/>
        <v>3.1190219162452334E-6</v>
      </c>
      <c r="S409" s="55">
        <f t="shared" si="89"/>
        <v>2.2208598938594499E-6</v>
      </c>
      <c r="T409" s="55">
        <f t="shared" si="89"/>
        <v>3.0695962932395073E-6</v>
      </c>
      <c r="U409" s="55">
        <f t="shared" si="89"/>
        <v>6.3322785260799817E-6</v>
      </c>
      <c r="V409" s="55">
        <f t="shared" si="89"/>
        <v>9.5002226314286345E-5</v>
      </c>
      <c r="W409" s="55">
        <f t="shared" si="89"/>
        <v>2.7073156792464733E-5</v>
      </c>
      <c r="X409" s="55">
        <f t="shared" si="89"/>
        <v>2.1545299790638827E-6</v>
      </c>
      <c r="Y409" s="55">
        <f t="shared" si="89"/>
        <v>2.7916985651330719E-6</v>
      </c>
      <c r="Z409" s="55">
        <f t="shared" si="89"/>
        <v>4.2384409251770342E-6</v>
      </c>
      <c r="AC409" s="55">
        <f t="shared" si="90"/>
        <v>2.9839976841080753E-6</v>
      </c>
      <c r="AD409" s="55">
        <f t="shared" si="90"/>
        <v>5.9607326798750011E-6</v>
      </c>
      <c r="AE409" s="55">
        <f t="shared" si="90"/>
        <v>4.1722942533753424E-6</v>
      </c>
      <c r="AF409" s="55">
        <f t="shared" si="90"/>
        <v>8.409955364609941E-6</v>
      </c>
      <c r="AG409" s="55">
        <f t="shared" si="90"/>
        <v>9.6804230866823001E-6</v>
      </c>
      <c r="AH409" s="55">
        <f t="shared" si="90"/>
        <v>2.8693884844339842E-4</v>
      </c>
      <c r="AI409" s="55">
        <f t="shared" si="90"/>
        <v>3.1656603293560924E-5</v>
      </c>
      <c r="AJ409" s="55">
        <f t="shared" si="90"/>
        <v>2.6641196013558748E-6</v>
      </c>
      <c r="AK409" s="55">
        <f t="shared" si="90"/>
        <v>3.0423484601554976E-6</v>
      </c>
      <c r="AL409" s="55">
        <f t="shared" si="90"/>
        <v>1.5874066402815589E-5</v>
      </c>
    </row>
    <row r="410" spans="4:38">
      <c r="D410" s="52">
        <f t="shared" si="81"/>
        <v>9.5</v>
      </c>
      <c r="E410" s="55">
        <f t="shared" si="88"/>
        <v>1.9321945655830754E-6</v>
      </c>
      <c r="F410" s="55">
        <f t="shared" si="88"/>
        <v>4.4638258400362048E-6</v>
      </c>
      <c r="G410" s="55">
        <f t="shared" si="88"/>
        <v>3.2644013088640716E-6</v>
      </c>
      <c r="H410" s="55">
        <f t="shared" si="88"/>
        <v>5.7318915696292391E-6</v>
      </c>
      <c r="I410" s="55">
        <f t="shared" si="88"/>
        <v>8.2086538784070845E-6</v>
      </c>
      <c r="J410" s="55">
        <f t="shared" si="88"/>
        <v>1.9813928910292726E-4</v>
      </c>
      <c r="K410" s="55">
        <f t="shared" si="88"/>
        <v>3.0496677404841812E-5</v>
      </c>
      <c r="L410" s="55">
        <f t="shared" si="88"/>
        <v>2.4558088314635742E-6</v>
      </c>
      <c r="M410" s="55">
        <f t="shared" si="88"/>
        <v>2.9852309433183895E-6</v>
      </c>
      <c r="N410" s="55">
        <f t="shared" si="88"/>
        <v>1.0032669342129033E-5</v>
      </c>
      <c r="Q410" s="55">
        <f t="shared" si="89"/>
        <v>1.2716708054837284E-6</v>
      </c>
      <c r="R410" s="55">
        <f t="shared" si="89"/>
        <v>3.173391758624749E-6</v>
      </c>
      <c r="S410" s="55">
        <f t="shared" si="89"/>
        <v>2.2681199353890117E-6</v>
      </c>
      <c r="T410" s="55">
        <f t="shared" si="89"/>
        <v>3.1205612898607569E-6</v>
      </c>
      <c r="U410" s="55">
        <f t="shared" si="89"/>
        <v>6.4112858715055093E-6</v>
      </c>
      <c r="V410" s="55">
        <f t="shared" si="89"/>
        <v>9.8457954792120254E-5</v>
      </c>
      <c r="W410" s="55">
        <f t="shared" si="89"/>
        <v>2.781084204078198E-5</v>
      </c>
      <c r="X410" s="55">
        <f t="shared" si="89"/>
        <v>2.1967451475791216E-6</v>
      </c>
      <c r="Y410" s="55">
        <f t="shared" si="89"/>
        <v>2.8541646408212016E-6</v>
      </c>
      <c r="Z410" s="55">
        <f t="shared" si="89"/>
        <v>4.3625856842068731E-6</v>
      </c>
      <c r="AC410" s="55">
        <f t="shared" si="90"/>
        <v>2.9869550305231806E-6</v>
      </c>
      <c r="AD410" s="55">
        <f t="shared" si="90"/>
        <v>6.0296139814394573E-6</v>
      </c>
      <c r="AE410" s="55">
        <f t="shared" si="90"/>
        <v>4.2550349567889893E-6</v>
      </c>
      <c r="AF410" s="55">
        <f t="shared" si="90"/>
        <v>8.5041826983262385E-6</v>
      </c>
      <c r="AG410" s="55">
        <f t="shared" si="90"/>
        <v>9.7990379165860651E-6</v>
      </c>
      <c r="AH410" s="55">
        <f t="shared" si="90"/>
        <v>2.9506323231245901E-4</v>
      </c>
      <c r="AI410" s="55">
        <f t="shared" si="90"/>
        <v>3.2523253003126364E-5</v>
      </c>
      <c r="AJ410" s="55">
        <f t="shared" si="90"/>
        <v>2.7148725153480263E-6</v>
      </c>
      <c r="AK410" s="55">
        <f t="shared" si="90"/>
        <v>3.1133376572336342E-6</v>
      </c>
      <c r="AL410" s="55">
        <f t="shared" si="90"/>
        <v>1.6229026366291993E-5</v>
      </c>
    </row>
    <row r="411" spans="4:38">
      <c r="D411" s="52">
        <f t="shared" si="81"/>
        <v>9.75</v>
      </c>
      <c r="E411" s="55">
        <f t="shared" si="88"/>
        <v>1.9344356608776119E-6</v>
      </c>
      <c r="F411" s="55">
        <f t="shared" si="88"/>
        <v>4.5215181817733813E-6</v>
      </c>
      <c r="G411" s="55">
        <f t="shared" si="88"/>
        <v>3.3310096972278208E-6</v>
      </c>
      <c r="H411" s="55">
        <f t="shared" si="88"/>
        <v>5.8079115879381319E-6</v>
      </c>
      <c r="I411" s="55">
        <f t="shared" si="88"/>
        <v>8.3073585543963535E-6</v>
      </c>
      <c r="J411" s="55">
        <f t="shared" si="88"/>
        <v>2.0386753966703688E-4</v>
      </c>
      <c r="K411" s="55">
        <f t="shared" si="88"/>
        <v>3.1308461577189704E-5</v>
      </c>
      <c r="L411" s="55">
        <f t="shared" si="88"/>
        <v>2.502266451409148E-6</v>
      </c>
      <c r="M411" s="55">
        <f t="shared" si="88"/>
        <v>3.0524541401655882E-6</v>
      </c>
      <c r="N411" s="55">
        <f t="shared" si="88"/>
        <v>1.0266723362797809E-5</v>
      </c>
      <c r="Q411" s="55">
        <f t="shared" si="89"/>
        <v>1.2732444597205963E-6</v>
      </c>
      <c r="R411" s="55">
        <f t="shared" si="89"/>
        <v>3.2249260992278071E-6</v>
      </c>
      <c r="S411" s="55">
        <f t="shared" si="89"/>
        <v>2.3176714662967985E-6</v>
      </c>
      <c r="T411" s="55">
        <f t="shared" si="89"/>
        <v>3.1725355449439957E-6</v>
      </c>
      <c r="U411" s="55">
        <f t="shared" si="89"/>
        <v>6.489855723844092E-6</v>
      </c>
      <c r="V411" s="55">
        <f t="shared" si="89"/>
        <v>1.019541038941187E-4</v>
      </c>
      <c r="W411" s="55">
        <f t="shared" si="89"/>
        <v>2.8558433227615399E-5</v>
      </c>
      <c r="X411" s="55">
        <f t="shared" si="89"/>
        <v>2.2389596169855496E-6</v>
      </c>
      <c r="Y411" s="55">
        <f t="shared" si="89"/>
        <v>2.9165772586773448E-6</v>
      </c>
      <c r="Z411" s="55">
        <f t="shared" si="89"/>
        <v>4.4953666965432527E-6</v>
      </c>
      <c r="AC411" s="55">
        <f t="shared" si="90"/>
        <v>2.9898635668753854E-6</v>
      </c>
      <c r="AD411" s="55">
        <f t="shared" si="90"/>
        <v>6.0934643243107518E-6</v>
      </c>
      <c r="AE411" s="55">
        <f t="shared" si="90"/>
        <v>4.3376808353404759E-6</v>
      </c>
      <c r="AF411" s="55">
        <f t="shared" si="90"/>
        <v>8.6042484798607844E-6</v>
      </c>
      <c r="AG411" s="55">
        <f t="shared" si="90"/>
        <v>9.9177413486393138E-6</v>
      </c>
      <c r="AH411" s="55">
        <f t="shared" si="90"/>
        <v>3.030844113742545E-4</v>
      </c>
      <c r="AI411" s="55">
        <f t="shared" si="90"/>
        <v>3.3399230160988721E-5</v>
      </c>
      <c r="AJ411" s="55">
        <f t="shared" si="90"/>
        <v>2.7655732858327463E-6</v>
      </c>
      <c r="AK411" s="55">
        <f t="shared" si="90"/>
        <v>3.1847967613780342E-6</v>
      </c>
      <c r="AL411" s="55">
        <f t="shared" si="90"/>
        <v>1.6564353395293165E-5</v>
      </c>
    </row>
    <row r="412" spans="4:38">
      <c r="D412" s="52">
        <f t="shared" si="81"/>
        <v>10</v>
      </c>
      <c r="E412" s="55">
        <f t="shared" si="88"/>
        <v>1.936652161932748E-6</v>
      </c>
      <c r="F412" s="55">
        <f t="shared" si="88"/>
        <v>4.5751743197580491E-6</v>
      </c>
      <c r="G412" s="55">
        <f t="shared" si="88"/>
        <v>3.3984900759539461E-6</v>
      </c>
      <c r="H412" s="55">
        <f t="shared" si="88"/>
        <v>5.887600020325723E-6</v>
      </c>
      <c r="I412" s="55">
        <f t="shared" si="88"/>
        <v>8.4059570214763674E-6</v>
      </c>
      <c r="J412" s="55">
        <f t="shared" si="88"/>
        <v>2.0958034333306265E-4</v>
      </c>
      <c r="K412" s="55">
        <f t="shared" si="88"/>
        <v>3.2130549349616041E-5</v>
      </c>
      <c r="L412" s="55">
        <f t="shared" si="88"/>
        <v>2.5487108607006613E-6</v>
      </c>
      <c r="M412" s="55">
        <f t="shared" si="88"/>
        <v>3.1197286060711929E-6</v>
      </c>
      <c r="N412" s="55">
        <f t="shared" si="88"/>
        <v>1.0495112117926688E-5</v>
      </c>
      <c r="Q412" s="55">
        <f t="shared" si="89"/>
        <v>1.2747933305101137E-6</v>
      </c>
      <c r="R412" s="55">
        <f t="shared" si="89"/>
        <v>3.273566541239161E-6</v>
      </c>
      <c r="S412" s="55">
        <f t="shared" si="89"/>
        <v>2.3696781643955414E-6</v>
      </c>
      <c r="T412" s="55">
        <f t="shared" si="89"/>
        <v>3.2255911483793655E-6</v>
      </c>
      <c r="U412" s="55">
        <f t="shared" si="89"/>
        <v>6.5682068296392017E-6</v>
      </c>
      <c r="V412" s="55">
        <f t="shared" si="89"/>
        <v>1.0549032747692735E-4</v>
      </c>
      <c r="W412" s="55">
        <f t="shared" si="89"/>
        <v>2.9316637920001865E-5</v>
      </c>
      <c r="X412" s="55">
        <f t="shared" si="89"/>
        <v>2.2811737368375723E-6</v>
      </c>
      <c r="Y412" s="55">
        <f t="shared" si="89"/>
        <v>2.9789631476174951E-6</v>
      </c>
      <c r="Z412" s="55">
        <f t="shared" si="89"/>
        <v>4.6372786948910021E-6</v>
      </c>
      <c r="AC412" s="55">
        <f t="shared" si="90"/>
        <v>2.99274769819614E-6</v>
      </c>
      <c r="AD412" s="55">
        <f t="shared" si="90"/>
        <v>6.1521361582687339E-6</v>
      </c>
      <c r="AE412" s="55">
        <f t="shared" si="90"/>
        <v>4.4202793014608817E-6</v>
      </c>
      <c r="AF412" s="55">
        <f t="shared" si="90"/>
        <v>8.7105697412005964E-6</v>
      </c>
      <c r="AG412" s="55">
        <f t="shared" si="90"/>
        <v>1.0036539711567008E-5</v>
      </c>
      <c r="AH412" s="55">
        <f t="shared" si="90"/>
        <v>3.1099501385683739E-4</v>
      </c>
      <c r="AI412" s="55">
        <f t="shared" si="90"/>
        <v>3.4285201013454926E-5</v>
      </c>
      <c r="AJ412" s="55">
        <f t="shared" si="90"/>
        <v>2.8162479845637502E-6</v>
      </c>
      <c r="AK412" s="55">
        <f t="shared" si="90"/>
        <v>3.2567593373791447E-6</v>
      </c>
      <c r="AL412" s="55">
        <f t="shared" si="90"/>
        <v>1.6879218907203175E-5</v>
      </c>
    </row>
    <row r="413" spans="4:38">
      <c r="D413" s="52">
        <f t="shared" si="81"/>
        <v>10.25</v>
      </c>
      <c r="E413" s="55">
        <f t="shared" ref="E413:N416" si="91">E412+E324/$R$173</f>
        <v>1.9388625144280341E-6</v>
      </c>
      <c r="F413" s="55">
        <f t="shared" si="91"/>
        <v>4.6267871741819687E-6</v>
      </c>
      <c r="G413" s="55">
        <f t="shared" si="91"/>
        <v>3.4664209830339656E-6</v>
      </c>
      <c r="H413" s="55">
        <f t="shared" si="91"/>
        <v>5.9691837999873081E-6</v>
      </c>
      <c r="I413" s="55">
        <f t="shared" si="91"/>
        <v>8.5045289363290676E-6</v>
      </c>
      <c r="J413" s="55">
        <f t="shared" si="91"/>
        <v>2.1528516610174511E-4</v>
      </c>
      <c r="K413" s="55">
        <f t="shared" si="91"/>
        <v>3.2957960648749571E-5</v>
      </c>
      <c r="L413" s="55">
        <f t="shared" si="91"/>
        <v>2.5951519673286595E-6</v>
      </c>
      <c r="M413" s="55">
        <f t="shared" si="91"/>
        <v>3.1870295609903075E-6</v>
      </c>
      <c r="N413" s="55">
        <f t="shared" si="91"/>
        <v>1.0720630278591095E-5</v>
      </c>
      <c r="Q413" s="55">
        <f t="shared" ref="Q413:Z416" si="92">Q412+Q324/$R$173</f>
        <v>1.2763360054377934E-6</v>
      </c>
      <c r="R413" s="55">
        <f t="shared" si="92"/>
        <v>3.3192740747990023E-6</v>
      </c>
      <c r="S413" s="55">
        <f t="shared" si="92"/>
        <v>2.4242627880447876E-6</v>
      </c>
      <c r="T413" s="55">
        <f t="shared" si="92"/>
        <v>3.2797821675844728E-6</v>
      </c>
      <c r="U413" s="55">
        <f t="shared" si="92"/>
        <v>6.6465032487984435E-6</v>
      </c>
      <c r="V413" s="55">
        <f t="shared" si="92"/>
        <v>1.0906636593303046E-4</v>
      </c>
      <c r="W413" s="55">
        <f t="shared" si="92"/>
        <v>3.0085986793219031E-5</v>
      </c>
      <c r="X413" s="55">
        <f t="shared" si="92"/>
        <v>2.3233877693009936E-6</v>
      </c>
      <c r="Y413" s="55">
        <f t="shared" si="92"/>
        <v>3.0413423543286468E-6</v>
      </c>
      <c r="Z413" s="55">
        <f t="shared" si="92"/>
        <v>4.7886838933492108E-6</v>
      </c>
      <c r="AC413" s="55">
        <f t="shared" ref="AC413:AL416" si="93">AC412+AC324/$R$173</f>
        <v>2.9956257282590323E-6</v>
      </c>
      <c r="AD413" s="55">
        <f t="shared" si="93"/>
        <v>6.2055189009193938E-6</v>
      </c>
      <c r="AE413" s="55">
        <f t="shared" si="93"/>
        <v>4.502865914473518E-6</v>
      </c>
      <c r="AF413" s="55">
        <f t="shared" si="93"/>
        <v>8.8234592563359382E-6</v>
      </c>
      <c r="AG413" s="55">
        <f t="shared" si="93"/>
        <v>1.0155437751912872E-5</v>
      </c>
      <c r="AH413" s="55">
        <f t="shared" si="93"/>
        <v>3.1878951093124706E-4</v>
      </c>
      <c r="AI413" s="55">
        <f t="shared" si="93"/>
        <v>3.5181665245255164E-5</v>
      </c>
      <c r="AJ413" s="55">
        <f t="shared" si="93"/>
        <v>2.8669161653563253E-6</v>
      </c>
      <c r="AK413" s="55">
        <f t="shared" si="93"/>
        <v>3.329250558829801E-6</v>
      </c>
      <c r="AL413" s="55">
        <f t="shared" si="93"/>
        <v>1.7173042969874091E-5</v>
      </c>
    </row>
    <row r="414" spans="4:38">
      <c r="D414" s="52">
        <f t="shared" si="81"/>
        <v>10.5</v>
      </c>
      <c r="E414" s="55">
        <f t="shared" si="91"/>
        <v>1.9410502502153667E-6</v>
      </c>
      <c r="F414" s="55">
        <f t="shared" si="91"/>
        <v>4.6778719169777029E-6</v>
      </c>
      <c r="G414" s="55">
        <f t="shared" si="91"/>
        <v>3.5336568093566323E-6</v>
      </c>
      <c r="H414" s="55">
        <f t="shared" si="91"/>
        <v>6.0499328003445618E-6</v>
      </c>
      <c r="I414" s="55">
        <f t="shared" si="91"/>
        <v>8.6020922463482011E-6</v>
      </c>
      <c r="J414" s="55">
        <f t="shared" si="91"/>
        <v>2.2093161613994205E-4</v>
      </c>
      <c r="K414" s="55">
        <f t="shared" si="91"/>
        <v>3.3776905732765931E-5</v>
      </c>
      <c r="L414" s="55">
        <f t="shared" si="91"/>
        <v>2.6411178805438969E-6</v>
      </c>
      <c r="M414" s="55">
        <f t="shared" si="91"/>
        <v>3.253641880931228E-6</v>
      </c>
      <c r="N414" s="55">
        <f t="shared" si="91"/>
        <v>1.0943840898540246E-5</v>
      </c>
      <c r="Q414" s="55">
        <f t="shared" si="92"/>
        <v>1.2778786803654732E-6</v>
      </c>
      <c r="R414" s="55">
        <f t="shared" si="92"/>
        <v>3.3620366787236258E-6</v>
      </c>
      <c r="S414" s="55">
        <f t="shared" si="92"/>
        <v>2.48146625669772E-6</v>
      </c>
      <c r="T414" s="55">
        <f t="shared" si="92"/>
        <v>3.3351266250318531E-6</v>
      </c>
      <c r="U414" s="55">
        <f t="shared" si="92"/>
        <v>6.7247996679576852E-6</v>
      </c>
      <c r="V414" s="55">
        <f t="shared" si="92"/>
        <v>1.1268213272658943E-4</v>
      </c>
      <c r="W414" s="55">
        <f t="shared" si="92"/>
        <v>3.0866656739026109E-5</v>
      </c>
      <c r="X414" s="55">
        <f t="shared" si="92"/>
        <v>2.365601801764415E-6</v>
      </c>
      <c r="Y414" s="55">
        <f t="shared" si="92"/>
        <v>3.1037215610397985E-6</v>
      </c>
      <c r="Z414" s="55">
        <f t="shared" si="92"/>
        <v>4.9497012175551063E-6</v>
      </c>
      <c r="AC414" s="55">
        <f t="shared" si="93"/>
        <v>2.9985037583219247E-6</v>
      </c>
      <c r="AD414" s="55">
        <f t="shared" si="93"/>
        <v>6.2535757079305951E-6</v>
      </c>
      <c r="AE414" s="55">
        <f t="shared" si="93"/>
        <v>4.5854525274861544E-6</v>
      </c>
      <c r="AF414" s="55">
        <f t="shared" si="93"/>
        <v>8.9430212832635653E-6</v>
      </c>
      <c r="AG414" s="55">
        <f t="shared" si="93"/>
        <v>1.0274437051858146E-5</v>
      </c>
      <c r="AH414" s="55">
        <f t="shared" si="93"/>
        <v>3.2646605965449665E-4</v>
      </c>
      <c r="AI414" s="55">
        <f t="shared" si="93"/>
        <v>3.6088789417966167E-5</v>
      </c>
      <c r="AJ414" s="55">
        <f t="shared" si="93"/>
        <v>2.9175843461489003E-6</v>
      </c>
      <c r="AK414" s="55">
        <f t="shared" si="93"/>
        <v>3.4022788169276153E-6</v>
      </c>
      <c r="AL414" s="55">
        <f t="shared" si="93"/>
        <v>1.7445640786397949E-5</v>
      </c>
    </row>
    <row r="415" spans="4:38">
      <c r="D415" s="52">
        <f t="shared" si="81"/>
        <v>10.75</v>
      </c>
      <c r="E415" s="55">
        <f t="shared" si="91"/>
        <v>1.9431929725223642E-6</v>
      </c>
      <c r="F415" s="55">
        <f t="shared" si="91"/>
        <v>4.7279055721244727E-6</v>
      </c>
      <c r="G415" s="55">
        <f t="shared" si="91"/>
        <v>3.5995092334588305E-6</v>
      </c>
      <c r="H415" s="55">
        <f t="shared" si="91"/>
        <v>6.1290203598821729E-6</v>
      </c>
      <c r="I415" s="55">
        <f t="shared" si="91"/>
        <v>8.6976481548509305E-6</v>
      </c>
      <c r="J415" s="55">
        <f t="shared" si="91"/>
        <v>2.2646188836122452E-4</v>
      </c>
      <c r="K415" s="55">
        <f t="shared" si="91"/>
        <v>3.4579000716030448E-5</v>
      </c>
      <c r="L415" s="55">
        <f t="shared" si="91"/>
        <v>2.6861380279392473E-6</v>
      </c>
      <c r="M415" s="55">
        <f t="shared" si="91"/>
        <v>3.3188836275281904E-6</v>
      </c>
      <c r="N415" s="55">
        <f t="shared" si="91"/>
        <v>1.1162458876676861E-5</v>
      </c>
      <c r="Q415" s="55">
        <f t="shared" si="92"/>
        <v>1.2794213552931529E-6</v>
      </c>
      <c r="R415" s="55">
        <f t="shared" si="92"/>
        <v>3.4018543530130315E-6</v>
      </c>
      <c r="S415" s="55">
        <f t="shared" si="92"/>
        <v>2.5412885703543384E-6</v>
      </c>
      <c r="T415" s="55">
        <f t="shared" si="92"/>
        <v>3.3916245207215063E-6</v>
      </c>
      <c r="U415" s="55">
        <f t="shared" si="92"/>
        <v>6.803096087116927E-6</v>
      </c>
      <c r="V415" s="55">
        <f t="shared" si="92"/>
        <v>1.1633762785760427E-4</v>
      </c>
      <c r="W415" s="55">
        <f t="shared" si="92"/>
        <v>3.1658647757423106E-5</v>
      </c>
      <c r="X415" s="55">
        <f t="shared" si="92"/>
        <v>2.4078158342278363E-6</v>
      </c>
      <c r="Y415" s="55">
        <f t="shared" si="92"/>
        <v>3.1661007677509502E-6</v>
      </c>
      <c r="Z415" s="55">
        <f t="shared" si="92"/>
        <v>5.1203306675086893E-6</v>
      </c>
      <c r="AC415" s="55">
        <f t="shared" si="93"/>
        <v>3.001381788384817E-6</v>
      </c>
      <c r="AD415" s="55">
        <f t="shared" si="93"/>
        <v>6.2963065793023387E-6</v>
      </c>
      <c r="AE415" s="55">
        <f t="shared" si="93"/>
        <v>4.6680391404987907E-6</v>
      </c>
      <c r="AF415" s="55">
        <f t="shared" si="93"/>
        <v>9.0692558219834758E-6</v>
      </c>
      <c r="AG415" s="55">
        <f t="shared" si="93"/>
        <v>1.0393537611402829E-5</v>
      </c>
      <c r="AH415" s="55">
        <f t="shared" si="93"/>
        <v>3.3402466002658616E-4</v>
      </c>
      <c r="AI415" s="55">
        <f t="shared" si="93"/>
        <v>3.7006573531587935E-5</v>
      </c>
      <c r="AJ415" s="55">
        <f t="shared" si="93"/>
        <v>2.9682525269414754E-6</v>
      </c>
      <c r="AK415" s="55">
        <f t="shared" si="93"/>
        <v>3.4758441116725872E-6</v>
      </c>
      <c r="AL415" s="55">
        <f t="shared" si="93"/>
        <v>1.7697012356774746E-5</v>
      </c>
    </row>
    <row r="416" spans="4:38">
      <c r="D416" s="52">
        <f t="shared" si="81"/>
        <v>11</v>
      </c>
      <c r="E416" s="55">
        <f t="shared" si="91"/>
        <v>1.9452986356855352E-6</v>
      </c>
      <c r="F416" s="55">
        <f t="shared" si="91"/>
        <v>4.7770738774234381E-6</v>
      </c>
      <c r="G416" s="55">
        <f t="shared" si="91"/>
        <v>3.6642227164821246E-6</v>
      </c>
      <c r="H416" s="55">
        <f t="shared" si="91"/>
        <v>6.2067400719697371E-6</v>
      </c>
      <c r="I416" s="55">
        <f t="shared" si="91"/>
        <v>8.7915513899553833E-6</v>
      </c>
      <c r="J416" s="55">
        <f t="shared" si="91"/>
        <v>2.3189651255897236E-4</v>
      </c>
      <c r="K416" s="55">
        <f t="shared" si="91"/>
        <v>3.5367223181493572E-5</v>
      </c>
      <c r="L416" s="55">
        <f t="shared" si="91"/>
        <v>2.7303795358851631E-6</v>
      </c>
      <c r="M416" s="55">
        <f t="shared" si="91"/>
        <v>3.382996994930738E-6</v>
      </c>
      <c r="N416" s="55">
        <f t="shared" si="91"/>
        <v>1.1377295779184427E-5</v>
      </c>
      <c r="Q416" s="55">
        <f t="shared" si="92"/>
        <v>1.2809640302208326E-6</v>
      </c>
      <c r="R416" s="55">
        <f t="shared" si="92"/>
        <v>3.4387270976672194E-6</v>
      </c>
      <c r="S416" s="55">
        <f t="shared" si="92"/>
        <v>2.603729729014643E-6</v>
      </c>
      <c r="T416" s="55">
        <f t="shared" si="92"/>
        <v>3.4492758546534326E-6</v>
      </c>
      <c r="U416" s="55">
        <f t="shared" si="92"/>
        <v>6.8813925062761688E-6</v>
      </c>
      <c r="V416" s="55">
        <f t="shared" si="92"/>
        <v>1.2003285132607496E-4</v>
      </c>
      <c r="W416" s="55">
        <f t="shared" si="92"/>
        <v>3.2461959848410016E-5</v>
      </c>
      <c r="X416" s="55">
        <f t="shared" si="92"/>
        <v>2.4500298666912576E-6</v>
      </c>
      <c r="Y416" s="55">
        <f t="shared" si="92"/>
        <v>3.2284799744621019E-6</v>
      </c>
      <c r="Z416" s="55">
        <f t="shared" si="92"/>
        <v>5.3005722432099591E-6</v>
      </c>
      <c r="AC416" s="55">
        <f t="shared" si="93"/>
        <v>3.0042598184477093E-6</v>
      </c>
      <c r="AD416" s="55">
        <f t="shared" si="93"/>
        <v>6.3337115150346237E-6</v>
      </c>
      <c r="AE416" s="55">
        <f t="shared" si="93"/>
        <v>4.7506257535114271E-6</v>
      </c>
      <c r="AF416" s="55">
        <f t="shared" si="93"/>
        <v>9.2021628724956699E-6</v>
      </c>
      <c r="AG416" s="55">
        <f t="shared" si="93"/>
        <v>1.0512739430546922E-5</v>
      </c>
      <c r="AH416" s="55">
        <f t="shared" si="93"/>
        <v>3.4146531204751554E-4</v>
      </c>
      <c r="AI416" s="55">
        <f t="shared" si="93"/>
        <v>3.7935017586120469E-5</v>
      </c>
      <c r="AJ416" s="55">
        <f t="shared" si="93"/>
        <v>3.0189207077340505E-6</v>
      </c>
      <c r="AK416" s="55">
        <f t="shared" si="93"/>
        <v>3.5499464430647172E-6</v>
      </c>
      <c r="AL416" s="55">
        <f t="shared" si="93"/>
        <v>1.792715768100448E-5</v>
      </c>
    </row>
    <row r="417" spans="4:4">
      <c r="D417" s="52">
        <f t="shared" si="81"/>
        <v>12</v>
      </c>
    </row>
    <row r="418" spans="4:4">
      <c r="D418" s="52">
        <f t="shared" si="81"/>
        <v>13</v>
      </c>
    </row>
    <row r="419" spans="4:4">
      <c r="D419" s="52">
        <f t="shared" si="81"/>
        <v>14</v>
      </c>
    </row>
    <row r="420" spans="4:4">
      <c r="D420" s="52">
        <f t="shared" si="81"/>
        <v>15</v>
      </c>
    </row>
    <row r="421" spans="4:4">
      <c r="D421" s="52">
        <f t="shared" si="81"/>
        <v>16</v>
      </c>
    </row>
    <row r="422" spans="4:4">
      <c r="D422" s="52">
        <f t="shared" si="81"/>
        <v>17</v>
      </c>
    </row>
    <row r="423" spans="4:4">
      <c r="D423" s="52">
        <f t="shared" si="81"/>
        <v>18</v>
      </c>
    </row>
    <row r="424" spans="4:4">
      <c r="D424" s="52">
        <f t="shared" si="81"/>
        <v>19</v>
      </c>
    </row>
    <row r="425" spans="4:4">
      <c r="D425" s="52">
        <f t="shared" si="81"/>
        <v>20</v>
      </c>
    </row>
    <row r="426" spans="4:4">
      <c r="D426" s="52">
        <f t="shared" si="81"/>
        <v>25</v>
      </c>
    </row>
    <row r="427" spans="4:4">
      <c r="D427" s="52">
        <f t="shared" si="81"/>
        <v>30</v>
      </c>
    </row>
    <row r="428" spans="4:4">
      <c r="D428" s="52">
        <f t="shared" si="81"/>
        <v>40</v>
      </c>
    </row>
    <row r="429" spans="4:4">
      <c r="D429" s="52">
        <f t="shared" ref="D429:D445" si="94">D340</f>
        <v>50</v>
      </c>
    </row>
    <row r="430" spans="4:4">
      <c r="D430" s="52">
        <f t="shared" si="94"/>
        <v>60</v>
      </c>
    </row>
    <row r="431" spans="4:4">
      <c r="D431" s="52">
        <f t="shared" si="94"/>
        <v>75</v>
      </c>
    </row>
    <row r="432" spans="4:4">
      <c r="D432" s="52">
        <f t="shared" si="94"/>
        <v>100</v>
      </c>
    </row>
    <row r="433" spans="4:4">
      <c r="D433" s="52">
        <f t="shared" si="94"/>
        <v>125</v>
      </c>
    </row>
    <row r="434" spans="4:4">
      <c r="D434" s="52">
        <f t="shared" si="94"/>
        <v>150</v>
      </c>
    </row>
    <row r="435" spans="4:4">
      <c r="D435" s="52">
        <f t="shared" si="94"/>
        <v>175</v>
      </c>
    </row>
    <row r="436" spans="4:4">
      <c r="D436" s="52">
        <f t="shared" si="94"/>
        <v>200</v>
      </c>
    </row>
    <row r="437" spans="4:4">
      <c r="D437" s="52">
        <f t="shared" si="94"/>
        <v>225</v>
      </c>
    </row>
    <row r="438" spans="4:4">
      <c r="D438" s="52">
        <f t="shared" si="94"/>
        <v>250</v>
      </c>
    </row>
    <row r="439" spans="4:4">
      <c r="D439" s="52">
        <f t="shared" si="94"/>
        <v>300</v>
      </c>
    </row>
    <row r="440" spans="4:4">
      <c r="D440" s="52">
        <f t="shared" si="94"/>
        <v>365</v>
      </c>
    </row>
    <row r="441" spans="4:4">
      <c r="D441" s="52">
        <f t="shared" si="94"/>
        <v>730</v>
      </c>
    </row>
    <row r="442" spans="4:4">
      <c r="D442" s="52">
        <f t="shared" si="94"/>
        <v>1460</v>
      </c>
    </row>
    <row r="443" spans="4:4">
      <c r="D443" s="52">
        <f t="shared" si="94"/>
        <v>2920</v>
      </c>
    </row>
    <row r="444" spans="4:4">
      <c r="D444" s="52">
        <f t="shared" si="94"/>
        <v>5840</v>
      </c>
    </row>
    <row r="445" spans="4:4">
      <c r="D445" s="52">
        <f t="shared" si="94"/>
        <v>7946.78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CJ446"/>
  <sheetViews>
    <sheetView topLeftCell="A283" zoomScale="80" zoomScaleNormal="80" zoomScalePageLayoutView="110" workbookViewId="0">
      <selection activeCell="O174" sqref="O174:S174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4:29">
      <c r="D1" s="42" t="s">
        <v>13</v>
      </c>
      <c r="E1" s="42">
        <v>20</v>
      </c>
      <c r="F1" s="42" t="s">
        <v>14</v>
      </c>
    </row>
    <row r="4" spans="4:29" s="36" customFormat="1" ht="12.75" thickBot="1">
      <c r="D4" s="35" t="str">
        <f>'[2]% Avg'!$B$1</f>
        <v>Ab + Ac-227 DOTA</v>
      </c>
      <c r="E4" s="35" t="s">
        <v>0</v>
      </c>
      <c r="R4" s="35" t="s">
        <v>1</v>
      </c>
    </row>
    <row r="5" spans="4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4:29" s="38" customFormat="1" ht="12">
      <c r="D6" s="6" t="str">
        <f>'[2]% Recovery'!B7</f>
        <v>Ab + Ac-227 DOTA @ 1 h</v>
      </c>
      <c r="E6" s="7">
        <v>0.32029610423097737</v>
      </c>
      <c r="F6" s="7">
        <v>0.10644653217238809</v>
      </c>
      <c r="G6" s="7">
        <v>9.3562517737576137E-2</v>
      </c>
      <c r="H6" s="7">
        <v>0.15256241690916772</v>
      </c>
      <c r="I6" s="7">
        <v>0.12929868415254328</v>
      </c>
      <c r="J6" s="7">
        <v>0.48776162189872552</v>
      </c>
      <c r="K6" s="7">
        <v>0.18575315695386582</v>
      </c>
      <c r="L6" s="7">
        <v>1.565553822635923E-2</v>
      </c>
      <c r="M6" s="8">
        <v>2.4996340548989898E-2</v>
      </c>
      <c r="N6" s="8">
        <v>2.0785731652140541E-2</v>
      </c>
      <c r="O6" s="9"/>
      <c r="P6" s="9"/>
      <c r="R6" s="10">
        <v>6.8089579836620598E-3</v>
      </c>
      <c r="S6" s="7">
        <v>2.2973820657723368E-2</v>
      </c>
      <c r="T6" s="7">
        <v>5.4593538588695381E-3</v>
      </c>
      <c r="U6" s="7">
        <v>4.7264510337176619E-3</v>
      </c>
      <c r="V6" s="7">
        <v>8.1813122665780873E-3</v>
      </c>
      <c r="W6" s="7">
        <v>5.8030951402364986E-2</v>
      </c>
      <c r="X6" s="7">
        <v>1.9362465607955556E-2</v>
      </c>
      <c r="Y6" s="7">
        <v>1.5947401609291453E-3</v>
      </c>
      <c r="Z6" s="8">
        <v>2.6403058935484136E-3</v>
      </c>
      <c r="AA6" s="8">
        <v>1.8134307265172515E-2</v>
      </c>
      <c r="AB6" s="9"/>
      <c r="AC6" s="9"/>
    </row>
    <row r="7" spans="4:29" s="38" customFormat="1" ht="12">
      <c r="D7" s="11" t="str">
        <f>'[2]% Recovery'!B8</f>
        <v>Ab + Ac-227 DOTA @ 4 h</v>
      </c>
      <c r="E7" s="12">
        <v>0.16499781925434562</v>
      </c>
      <c r="F7" s="12">
        <v>7.0863014516824419E-2</v>
      </c>
      <c r="G7" s="12">
        <v>6.9070021568706744E-2</v>
      </c>
      <c r="H7" s="12">
        <v>9.9825924860589568E-2</v>
      </c>
      <c r="I7" s="12">
        <v>0.11334900271360654</v>
      </c>
      <c r="J7" s="12">
        <v>0.42160196891951229</v>
      </c>
      <c r="K7" s="12">
        <v>0.19758487554561133</v>
      </c>
      <c r="L7" s="12">
        <v>2.8348588173673975E-2</v>
      </c>
      <c r="M7" s="13">
        <v>2.8154741694983911E-2</v>
      </c>
      <c r="N7" s="13">
        <v>0.1221500647182719</v>
      </c>
      <c r="O7" s="9"/>
      <c r="P7" s="9"/>
      <c r="R7" s="14">
        <v>1.3304041675051856E-2</v>
      </c>
      <c r="S7" s="12">
        <v>1.2029683000655985E-2</v>
      </c>
      <c r="T7" s="12">
        <v>2.3843303422069442E-2</v>
      </c>
      <c r="U7" s="12">
        <v>9.7817435178160113E-3</v>
      </c>
      <c r="V7" s="12">
        <v>2.0730810616181906E-2</v>
      </c>
      <c r="W7" s="12">
        <v>6.4334793040217095E-2</v>
      </c>
      <c r="X7" s="12">
        <v>4.4782085850386608E-2</v>
      </c>
      <c r="Y7" s="12">
        <v>2.736238621386881E-3</v>
      </c>
      <c r="Z7" s="13">
        <v>6.1248239405050492E-4</v>
      </c>
      <c r="AA7" s="13">
        <v>8.4106034681791161E-2</v>
      </c>
      <c r="AB7" s="9"/>
      <c r="AC7" s="9"/>
    </row>
    <row r="8" spans="4:29" s="38" customFormat="1" ht="12">
      <c r="D8" s="39" t="str">
        <f>'[2]% Recovery'!B9</f>
        <v>Ab + Ac-227 DOTA @ 1 d</v>
      </c>
      <c r="E8" s="12">
        <v>1.2054213753305379E-2</v>
      </c>
      <c r="F8" s="12">
        <v>0.1487932032798526</v>
      </c>
      <c r="G8" s="12">
        <v>4.538569159939073E-2</v>
      </c>
      <c r="H8" s="12">
        <v>7.5664777560518856E-2</v>
      </c>
      <c r="I8" s="12">
        <v>7.6521781092578678E-2</v>
      </c>
      <c r="J8" s="12">
        <v>0.62003466962832088</v>
      </c>
      <c r="K8" s="12">
        <v>0.29047092037996941</v>
      </c>
      <c r="L8" s="12">
        <v>2.5020089771002316E-2</v>
      </c>
      <c r="M8" s="13">
        <v>3.0306669522527207E-2</v>
      </c>
      <c r="N8" s="13">
        <v>0.4057454422182632</v>
      </c>
      <c r="O8" s="9"/>
      <c r="P8" s="9"/>
      <c r="R8" s="14">
        <v>1.4620704621173836E-3</v>
      </c>
      <c r="S8" s="12">
        <v>3.6773398756347948E-2</v>
      </c>
      <c r="T8" s="12">
        <v>3.4697947654666874E-3</v>
      </c>
      <c r="U8" s="12">
        <v>2.5383154438630769E-2</v>
      </c>
      <c r="V8" s="12">
        <v>1.9204105265651038E-2</v>
      </c>
      <c r="W8" s="12">
        <v>0.19015241403425859</v>
      </c>
      <c r="X8" s="12">
        <v>4.8477327451713029E-2</v>
      </c>
      <c r="Y8" s="12">
        <v>6.1315540830332313E-3</v>
      </c>
      <c r="Z8" s="13">
        <v>4.4473328049492574E-3</v>
      </c>
      <c r="AA8" s="13">
        <v>0.2937962501309419</v>
      </c>
      <c r="AB8" s="9"/>
      <c r="AC8" s="9"/>
    </row>
    <row r="9" spans="4:29" s="38" customFormat="1" ht="12">
      <c r="D9" s="39" t="str">
        <f>'[2]% Recovery'!B10</f>
        <v>Ab + Ac-227 DOTA @ 6 d</v>
      </c>
      <c r="E9" s="12">
        <v>7.4015660561149146E-4</v>
      </c>
      <c r="F9" s="12">
        <v>1.1952036555230028E-2</v>
      </c>
      <c r="G9" s="12">
        <v>1.554593817033042E-2</v>
      </c>
      <c r="H9" s="12">
        <v>1.2441414321114369E-2</v>
      </c>
      <c r="I9" s="12">
        <v>3.3838744583395967E-2</v>
      </c>
      <c r="J9" s="12">
        <v>0.70142986155597553</v>
      </c>
      <c r="K9" s="12">
        <v>0.20193431254704677</v>
      </c>
      <c r="L9" s="12">
        <v>1.2534338255987569E-2</v>
      </c>
      <c r="M9" s="13">
        <v>2.2323554896134717E-2</v>
      </c>
      <c r="N9" s="13">
        <v>7.8537089015243228E-2</v>
      </c>
      <c r="O9" s="9"/>
      <c r="P9" s="9"/>
      <c r="R9" s="14">
        <v>1.520794303887026E-4</v>
      </c>
      <c r="S9" s="12">
        <v>9.2686345558543205E-3</v>
      </c>
      <c r="T9" s="12">
        <v>4.2069920075122778E-3</v>
      </c>
      <c r="U9" s="12">
        <v>2.1666976122316044E-3</v>
      </c>
      <c r="V9" s="12">
        <v>5.2756695633405712E-4</v>
      </c>
      <c r="W9" s="12">
        <v>0.17552769569144414</v>
      </c>
      <c r="X9" s="12">
        <v>1.8792831725841327E-2</v>
      </c>
      <c r="Y9" s="12">
        <v>1.8443969712842849E-3</v>
      </c>
      <c r="Z9" s="13">
        <v>2.5103432918084454E-3</v>
      </c>
      <c r="AA9" s="13">
        <v>2.8463006662613293E-2</v>
      </c>
      <c r="AB9" s="9"/>
      <c r="AC9" s="9"/>
    </row>
    <row r="10" spans="4:29" s="38" customFormat="1" ht="12.75" thickBot="1">
      <c r="D10" s="40" t="str">
        <f>'[2]% Recovery'!B11</f>
        <v>Ab + Ac-227 DOTA @ 10 d</v>
      </c>
      <c r="E10" s="16">
        <v>6.2982325554080128E-5</v>
      </c>
      <c r="F10" s="16">
        <v>9.2547237611995889E-3</v>
      </c>
      <c r="G10" s="16">
        <v>1.3356769711682719E-2</v>
      </c>
      <c r="H10" s="16">
        <v>1.4067703833351998E-2</v>
      </c>
      <c r="I10" s="16">
        <v>2.5212710890395812E-2</v>
      </c>
      <c r="J10" s="16">
        <v>0.5971553441407973</v>
      </c>
      <c r="K10" s="16">
        <v>0.20871789303244967</v>
      </c>
      <c r="L10" s="16">
        <v>1.1051348171480435E-2</v>
      </c>
      <c r="M10" s="17">
        <v>2.0349578178236603E-2</v>
      </c>
      <c r="N10" s="17">
        <v>6.4588669444390082E-2</v>
      </c>
      <c r="O10" s="9"/>
      <c r="P10" s="9"/>
      <c r="R10" s="18">
        <v>1.0908858783851045E-4</v>
      </c>
      <c r="S10" s="16">
        <v>9.801278826216276E-3</v>
      </c>
      <c r="T10" s="16">
        <v>1.5179046578749685E-3</v>
      </c>
      <c r="U10" s="16">
        <v>3.1787995377446556E-3</v>
      </c>
      <c r="V10" s="16">
        <v>3.3181687233454367E-3</v>
      </c>
      <c r="W10" s="16">
        <v>0.18457351670511404</v>
      </c>
      <c r="X10" s="16">
        <v>2.1985045095392865E-2</v>
      </c>
      <c r="Y10" s="16">
        <v>1.80187675169573E-4</v>
      </c>
      <c r="Z10" s="17">
        <v>8.4239915798365E-4</v>
      </c>
      <c r="AA10" s="17">
        <v>2.3352634261550306E-2</v>
      </c>
      <c r="AB10" s="9"/>
      <c r="AC10" s="9"/>
    </row>
    <row r="11" spans="4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4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4:29" s="37" customFormat="1" ht="12">
      <c r="D13" s="43" t="str">
        <f>D6</f>
        <v>Ab + Ac-227 DOTA @ 1 h</v>
      </c>
      <c r="E13" s="44">
        <f>E6*$E$1</f>
        <v>6.4059220846195473</v>
      </c>
      <c r="F13" s="44">
        <f t="shared" ref="F13:N13" si="3">F6*$E$1</f>
        <v>2.1289306434477617</v>
      </c>
      <c r="G13" s="44">
        <f t="shared" si="3"/>
        <v>1.8712503547515227</v>
      </c>
      <c r="H13" s="44">
        <f t="shared" si="3"/>
        <v>3.0512483381833544</v>
      </c>
      <c r="I13" s="44">
        <f t="shared" si="3"/>
        <v>2.5859736830508657</v>
      </c>
      <c r="J13" s="44">
        <f t="shared" si="3"/>
        <v>9.7552324379745095</v>
      </c>
      <c r="K13" s="44">
        <f t="shared" si="3"/>
        <v>3.7150631390773166</v>
      </c>
      <c r="L13" s="44">
        <f t="shared" si="3"/>
        <v>0.31311076452718462</v>
      </c>
      <c r="M13" s="44">
        <f t="shared" si="3"/>
        <v>0.49992681097979796</v>
      </c>
      <c r="N13" s="44">
        <f t="shared" si="3"/>
        <v>0.41571463304281081</v>
      </c>
      <c r="O13" s="45"/>
      <c r="P13" s="45"/>
      <c r="Q13" s="46"/>
      <c r="R13" s="47">
        <f>R6*$E$1</f>
        <v>0.13617915967324121</v>
      </c>
      <c r="S13" s="47">
        <f t="shared" ref="S13:AA13" si="4">S6*$E$1</f>
        <v>0.45947641315446736</v>
      </c>
      <c r="T13" s="47">
        <f t="shared" si="4"/>
        <v>0.10918707717739076</v>
      </c>
      <c r="U13" s="47">
        <f t="shared" si="4"/>
        <v>9.4529020674353231E-2</v>
      </c>
      <c r="V13" s="47">
        <f t="shared" si="4"/>
        <v>0.16362624533156175</v>
      </c>
      <c r="W13" s="47">
        <f t="shared" si="4"/>
        <v>1.1606190280472997</v>
      </c>
      <c r="X13" s="47">
        <f t="shared" si="4"/>
        <v>0.38724931215911113</v>
      </c>
      <c r="Y13" s="47">
        <f t="shared" si="4"/>
        <v>3.1894803218582908E-2</v>
      </c>
      <c r="Z13" s="47">
        <f t="shared" si="4"/>
        <v>5.2806117870968269E-2</v>
      </c>
      <c r="AA13" s="47">
        <f t="shared" si="4"/>
        <v>0.36268614530345028</v>
      </c>
      <c r="AB13" s="26"/>
      <c r="AC13" s="26"/>
    </row>
    <row r="14" spans="4:29" s="37" customFormat="1" ht="12">
      <c r="D14" s="48" t="str">
        <f>D7</f>
        <v>Ab + Ac-227 DOTA @ 4 h</v>
      </c>
      <c r="E14" s="44">
        <f t="shared" ref="E14:N17" si="5">E7*$E$1</f>
        <v>3.2999563850869125</v>
      </c>
      <c r="F14" s="44">
        <f t="shared" si="5"/>
        <v>1.4172602903364884</v>
      </c>
      <c r="G14" s="44">
        <f t="shared" si="5"/>
        <v>1.3814004313741348</v>
      </c>
      <c r="H14" s="44">
        <f t="shared" si="5"/>
        <v>1.9965184972117913</v>
      </c>
      <c r="I14" s="44">
        <f t="shared" si="5"/>
        <v>2.266980054272131</v>
      </c>
      <c r="J14" s="44">
        <f t="shared" si="5"/>
        <v>8.4320393783902468</v>
      </c>
      <c r="K14" s="44">
        <f t="shared" si="5"/>
        <v>3.9516975109122265</v>
      </c>
      <c r="L14" s="44">
        <f t="shared" si="5"/>
        <v>0.56697176347347955</v>
      </c>
      <c r="M14" s="44">
        <f t="shared" si="5"/>
        <v>0.56309483389967818</v>
      </c>
      <c r="N14" s="44">
        <f t="shared" si="5"/>
        <v>2.443001294365438</v>
      </c>
      <c r="O14" s="45"/>
      <c r="P14" s="45"/>
      <c r="Q14" s="46"/>
      <c r="R14" s="47">
        <f t="shared" ref="R14:AA17" si="6">R7*$E$1</f>
        <v>0.26608083350103712</v>
      </c>
      <c r="S14" s="47">
        <f t="shared" si="6"/>
        <v>0.24059366001311971</v>
      </c>
      <c r="T14" s="47">
        <f t="shared" si="6"/>
        <v>0.47686606844138885</v>
      </c>
      <c r="U14" s="47">
        <f t="shared" si="6"/>
        <v>0.19563487035632021</v>
      </c>
      <c r="V14" s="47">
        <f t="shared" si="6"/>
        <v>0.4146162123236381</v>
      </c>
      <c r="W14" s="47">
        <f t="shared" si="6"/>
        <v>1.286695860804342</v>
      </c>
      <c r="X14" s="47">
        <f t="shared" si="6"/>
        <v>0.89564171700773221</v>
      </c>
      <c r="Y14" s="47">
        <f t="shared" si="6"/>
        <v>5.4724772427737621E-2</v>
      </c>
      <c r="Z14" s="47">
        <f t="shared" si="6"/>
        <v>1.2249647881010099E-2</v>
      </c>
      <c r="AA14" s="47">
        <f t="shared" si="6"/>
        <v>1.6821206936358233</v>
      </c>
      <c r="AB14" s="26"/>
      <c r="AC14" s="26"/>
    </row>
    <row r="15" spans="4:29" s="37" customFormat="1" ht="12">
      <c r="D15" s="49" t="str">
        <f>D8</f>
        <v>Ab + Ac-227 DOTA @ 1 d</v>
      </c>
      <c r="E15" s="44">
        <f t="shared" si="5"/>
        <v>0.24108427506610758</v>
      </c>
      <c r="F15" s="44">
        <f t="shared" si="5"/>
        <v>2.9758640655970519</v>
      </c>
      <c r="G15" s="44">
        <f t="shared" si="5"/>
        <v>0.90771383198781463</v>
      </c>
      <c r="H15" s="44">
        <f t="shared" si="5"/>
        <v>1.5132955512103772</v>
      </c>
      <c r="I15" s="44">
        <f t="shared" si="5"/>
        <v>1.5304356218515736</v>
      </c>
      <c r="J15" s="44">
        <f t="shared" si="5"/>
        <v>12.400693392566417</v>
      </c>
      <c r="K15" s="44">
        <f t="shared" si="5"/>
        <v>5.809418407599388</v>
      </c>
      <c r="L15" s="44">
        <f t="shared" si="5"/>
        <v>0.50040179542004637</v>
      </c>
      <c r="M15" s="44">
        <f t="shared" si="5"/>
        <v>0.60613339045054415</v>
      </c>
      <c r="N15" s="44">
        <f t="shared" si="5"/>
        <v>8.1149088443652637</v>
      </c>
      <c r="O15" s="45"/>
      <c r="P15" s="45"/>
      <c r="Q15" s="46"/>
      <c r="R15" s="47">
        <f t="shared" si="6"/>
        <v>2.9241409242347673E-2</v>
      </c>
      <c r="S15" s="47">
        <f t="shared" si="6"/>
        <v>0.73546797512695894</v>
      </c>
      <c r="T15" s="47">
        <f t="shared" si="6"/>
        <v>6.9395895309333752E-2</v>
      </c>
      <c r="U15" s="47">
        <f t="shared" si="6"/>
        <v>0.50766308877261535</v>
      </c>
      <c r="V15" s="47">
        <f t="shared" si="6"/>
        <v>0.38408210531302078</v>
      </c>
      <c r="W15" s="47">
        <f t="shared" si="6"/>
        <v>3.8030482806851715</v>
      </c>
      <c r="X15" s="47">
        <f t="shared" si="6"/>
        <v>0.96954654903426052</v>
      </c>
      <c r="Y15" s="47">
        <f t="shared" si="6"/>
        <v>0.12263108166066462</v>
      </c>
      <c r="Z15" s="47">
        <f t="shared" si="6"/>
        <v>8.8946656098985152E-2</v>
      </c>
      <c r="AA15" s="47">
        <f t="shared" si="6"/>
        <v>5.8759250026188381</v>
      </c>
      <c r="AB15" s="26"/>
      <c r="AC15" s="26"/>
    </row>
    <row r="16" spans="4:29" s="37" customFormat="1" ht="12">
      <c r="D16" s="49" t="str">
        <f>D9</f>
        <v>Ab + Ac-227 DOTA @ 6 d</v>
      </c>
      <c r="E16" s="44">
        <f t="shared" si="5"/>
        <v>1.480313211222983E-2</v>
      </c>
      <c r="F16" s="44">
        <f t="shared" si="5"/>
        <v>0.23904073110460056</v>
      </c>
      <c r="G16" s="44">
        <f t="shared" si="5"/>
        <v>0.3109187634066084</v>
      </c>
      <c r="H16" s="44">
        <f t="shared" si="5"/>
        <v>0.24882828642228738</v>
      </c>
      <c r="I16" s="44">
        <f t="shared" si="5"/>
        <v>0.67677489166791938</v>
      </c>
      <c r="J16" s="44">
        <f t="shared" si="5"/>
        <v>14.028597231119511</v>
      </c>
      <c r="K16" s="44">
        <f t="shared" si="5"/>
        <v>4.0386862509409358</v>
      </c>
      <c r="L16" s="44">
        <f t="shared" si="5"/>
        <v>0.25068676511975135</v>
      </c>
      <c r="M16" s="44">
        <f t="shared" si="5"/>
        <v>0.44647109792269435</v>
      </c>
      <c r="N16" s="44">
        <f t="shared" si="5"/>
        <v>1.5707417803048647</v>
      </c>
      <c r="O16" s="45"/>
      <c r="P16" s="45"/>
      <c r="Q16" s="46"/>
      <c r="R16" s="47">
        <f t="shared" si="6"/>
        <v>3.041588607774052E-3</v>
      </c>
      <c r="S16" s="47">
        <f t="shared" si="6"/>
        <v>0.1853726911170864</v>
      </c>
      <c r="T16" s="47">
        <f t="shared" si="6"/>
        <v>8.413984015024556E-2</v>
      </c>
      <c r="U16" s="47">
        <f t="shared" si="6"/>
        <v>4.3333952244632087E-2</v>
      </c>
      <c r="V16" s="47">
        <f t="shared" si="6"/>
        <v>1.0551339126681143E-2</v>
      </c>
      <c r="W16" s="47">
        <f t="shared" si="6"/>
        <v>3.5105539138288826</v>
      </c>
      <c r="X16" s="47">
        <f t="shared" si="6"/>
        <v>0.37585663451682655</v>
      </c>
      <c r="Y16" s="47">
        <f t="shared" si="6"/>
        <v>3.6887939425685697E-2</v>
      </c>
      <c r="Z16" s="47">
        <f t="shared" si="6"/>
        <v>5.0206865836168908E-2</v>
      </c>
      <c r="AA16" s="47">
        <f t="shared" si="6"/>
        <v>0.56926013325226588</v>
      </c>
      <c r="AB16" s="26"/>
      <c r="AC16" s="26"/>
    </row>
    <row r="17" spans="4:29" s="37" customFormat="1" ht="12.75" thickBot="1">
      <c r="D17" s="50" t="str">
        <f>D10</f>
        <v>Ab + Ac-227 DOTA @ 10 d</v>
      </c>
      <c r="E17" s="44">
        <f t="shared" si="5"/>
        <v>1.2596465110816025E-3</v>
      </c>
      <c r="F17" s="44">
        <f t="shared" si="5"/>
        <v>0.18509447522399178</v>
      </c>
      <c r="G17" s="44">
        <f t="shared" si="5"/>
        <v>0.2671353942336544</v>
      </c>
      <c r="H17" s="44">
        <f t="shared" si="5"/>
        <v>0.28135407666703993</v>
      </c>
      <c r="I17" s="44">
        <f t="shared" si="5"/>
        <v>0.50425421780791624</v>
      </c>
      <c r="J17" s="44">
        <f t="shared" si="5"/>
        <v>11.943106882815947</v>
      </c>
      <c r="K17" s="44">
        <f t="shared" si="5"/>
        <v>4.1743578606489935</v>
      </c>
      <c r="L17" s="44">
        <f t="shared" si="5"/>
        <v>0.2210269634296087</v>
      </c>
      <c r="M17" s="44">
        <f t="shared" si="5"/>
        <v>0.40699156356473204</v>
      </c>
      <c r="N17" s="44">
        <f t="shared" si="5"/>
        <v>1.2917733888878016</v>
      </c>
      <c r="O17" s="45"/>
      <c r="P17" s="45"/>
      <c r="Q17" s="46"/>
      <c r="R17" s="47">
        <f t="shared" si="6"/>
        <v>2.1817717567702089E-3</v>
      </c>
      <c r="S17" s="47">
        <f t="shared" si="6"/>
        <v>0.19602557652432551</v>
      </c>
      <c r="T17" s="47">
        <f t="shared" si="6"/>
        <v>3.035809315749937E-2</v>
      </c>
      <c r="U17" s="47">
        <f t="shared" si="6"/>
        <v>6.3575990754893119E-2</v>
      </c>
      <c r="V17" s="47">
        <f t="shared" si="6"/>
        <v>6.6363374466908737E-2</v>
      </c>
      <c r="W17" s="47">
        <f t="shared" si="6"/>
        <v>3.6914703341022808</v>
      </c>
      <c r="X17" s="47">
        <f t="shared" si="6"/>
        <v>0.43970090190785732</v>
      </c>
      <c r="Y17" s="47">
        <f t="shared" si="6"/>
        <v>3.6037535033914599E-3</v>
      </c>
      <c r="Z17" s="47">
        <f t="shared" si="6"/>
        <v>1.6847983159673001E-2</v>
      </c>
      <c r="AA17" s="47">
        <f t="shared" si="6"/>
        <v>0.46705268523100613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2" spans="4:88">
      <c r="CJ52" s="42" t="s">
        <v>23</v>
      </c>
    </row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7">F12</f>
        <v>Thymus</v>
      </c>
      <c r="G55" s="42" t="str">
        <f t="shared" si="7"/>
        <v>Heart</v>
      </c>
      <c r="H55" s="42" t="str">
        <f t="shared" si="7"/>
        <v>Lungs</v>
      </c>
      <c r="I55" s="42" t="str">
        <f t="shared" si="7"/>
        <v>Kidneys</v>
      </c>
      <c r="J55" s="42" t="str">
        <f t="shared" si="7"/>
        <v>Spleen</v>
      </c>
      <c r="K55" s="42" t="str">
        <f t="shared" si="7"/>
        <v>Liver</v>
      </c>
      <c r="L55" s="42" t="str">
        <f t="shared" si="7"/>
        <v>ART</v>
      </c>
      <c r="M55" s="42" t="str">
        <f t="shared" si="7"/>
        <v>Carcass</v>
      </c>
      <c r="N55" s="42" t="str">
        <f t="shared" si="7"/>
        <v>Tumor</v>
      </c>
      <c r="Q55" s="42" t="str">
        <f t="shared" ref="Q55:Z55" si="8">E55</f>
        <v>Blood</v>
      </c>
      <c r="R55" s="42" t="str">
        <f t="shared" si="8"/>
        <v>Thymus</v>
      </c>
      <c r="S55" s="42" t="str">
        <f t="shared" si="8"/>
        <v>Heart</v>
      </c>
      <c r="T55" s="42" t="str">
        <f t="shared" si="8"/>
        <v>Lungs</v>
      </c>
      <c r="U55" s="42" t="str">
        <f t="shared" si="8"/>
        <v>Kidneys</v>
      </c>
      <c r="V55" s="42" t="str">
        <f t="shared" si="8"/>
        <v>Spleen</v>
      </c>
      <c r="W55" s="42" t="str">
        <f t="shared" si="8"/>
        <v>Liver</v>
      </c>
      <c r="X55" s="42" t="str">
        <f t="shared" si="8"/>
        <v>ART</v>
      </c>
      <c r="Y55" s="42" t="str">
        <f t="shared" si="8"/>
        <v>Carcass</v>
      </c>
      <c r="Z55" s="42" t="str">
        <f t="shared" si="8"/>
        <v>Tumor</v>
      </c>
      <c r="AC55" s="42" t="str">
        <f t="shared" ref="AC55:AL55" si="9">Q55</f>
        <v>Blood</v>
      </c>
      <c r="AD55" s="42" t="str">
        <f t="shared" si="9"/>
        <v>Thymus</v>
      </c>
      <c r="AE55" s="42" t="str">
        <f t="shared" si="9"/>
        <v>Heart</v>
      </c>
      <c r="AF55" s="42" t="str">
        <f t="shared" si="9"/>
        <v>Lungs</v>
      </c>
      <c r="AG55" s="42" t="str">
        <f t="shared" si="9"/>
        <v>Kidneys</v>
      </c>
      <c r="AH55" s="42" t="str">
        <f t="shared" si="9"/>
        <v>Spleen</v>
      </c>
      <c r="AI55" s="42" t="str">
        <f t="shared" si="9"/>
        <v>Liver</v>
      </c>
      <c r="AJ55" s="42" t="str">
        <f t="shared" si="9"/>
        <v>ART</v>
      </c>
      <c r="AK55" s="42" t="str">
        <f t="shared" si="9"/>
        <v>Carcass</v>
      </c>
      <c r="AL55" s="42" t="str">
        <f t="shared" si="9"/>
        <v>Tumor</v>
      </c>
    </row>
    <row r="56" spans="4:88">
      <c r="D56" s="42">
        <f>1/24</f>
        <v>4.1666666666666664E-2</v>
      </c>
      <c r="E56" s="51">
        <f>E13</f>
        <v>6.4059220846195473</v>
      </c>
      <c r="F56" s="51">
        <f t="shared" si="7"/>
        <v>2.1289306434477617</v>
      </c>
      <c r="G56" s="51">
        <f t="shared" si="7"/>
        <v>1.8712503547515227</v>
      </c>
      <c r="H56" s="51">
        <f t="shared" si="7"/>
        <v>3.0512483381833544</v>
      </c>
      <c r="I56" s="51">
        <f t="shared" si="7"/>
        <v>2.5859736830508657</v>
      </c>
      <c r="J56" s="51">
        <f t="shared" si="7"/>
        <v>9.7552324379745095</v>
      </c>
      <c r="K56" s="51">
        <f t="shared" si="7"/>
        <v>3.7150631390773166</v>
      </c>
      <c r="L56" s="51">
        <f t="shared" si="7"/>
        <v>0.31311076452718462</v>
      </c>
      <c r="M56" s="51">
        <f t="shared" si="7"/>
        <v>0.49992681097979796</v>
      </c>
      <c r="N56" s="51">
        <f t="shared" si="7"/>
        <v>0.41571463304281081</v>
      </c>
      <c r="Q56" s="51">
        <f t="shared" ref="Q56:Z60" si="10">E56-R13</f>
        <v>6.2697429249463061</v>
      </c>
      <c r="R56" s="51">
        <f t="shared" si="10"/>
        <v>1.6694542302932944</v>
      </c>
      <c r="S56" s="51">
        <f t="shared" si="10"/>
        <v>1.7620632775741318</v>
      </c>
      <c r="T56" s="51">
        <f t="shared" si="10"/>
        <v>2.956719317509001</v>
      </c>
      <c r="U56" s="51">
        <f t="shared" si="10"/>
        <v>2.4223474377193042</v>
      </c>
      <c r="V56" s="51">
        <f t="shared" si="10"/>
        <v>8.5946134099272093</v>
      </c>
      <c r="W56" s="51">
        <f t="shared" si="10"/>
        <v>3.3278138269182054</v>
      </c>
      <c r="X56" s="51">
        <f t="shared" si="10"/>
        <v>0.28121596130860171</v>
      </c>
      <c r="Y56" s="51">
        <f t="shared" si="10"/>
        <v>0.44712069310882968</v>
      </c>
      <c r="Z56" s="51">
        <f t="shared" si="10"/>
        <v>5.302848773936053E-2</v>
      </c>
      <c r="AC56" s="51">
        <f t="shared" ref="AC56:AL60" si="11">E56+R13</f>
        <v>6.5421012442927884</v>
      </c>
      <c r="AD56" s="51">
        <f t="shared" si="11"/>
        <v>2.5884070566022293</v>
      </c>
      <c r="AE56" s="51">
        <f t="shared" si="11"/>
        <v>1.9804374319289135</v>
      </c>
      <c r="AF56" s="51">
        <f t="shared" si="11"/>
        <v>3.1457773588577078</v>
      </c>
      <c r="AG56" s="51">
        <f t="shared" si="11"/>
        <v>2.7495999283824273</v>
      </c>
      <c r="AH56" s="51">
        <f t="shared" si="11"/>
        <v>10.91585146602181</v>
      </c>
      <c r="AI56" s="51">
        <f t="shared" si="11"/>
        <v>4.1023124512364273</v>
      </c>
      <c r="AJ56" s="51">
        <f t="shared" si="11"/>
        <v>0.34500556774576752</v>
      </c>
      <c r="AK56" s="51">
        <f t="shared" si="11"/>
        <v>0.55273292885076619</v>
      </c>
      <c r="AL56" s="51">
        <f t="shared" si="11"/>
        <v>0.77840077834626109</v>
      </c>
    </row>
    <row r="57" spans="4:88">
      <c r="D57" s="42">
        <f>4/24</f>
        <v>0.16666666666666666</v>
      </c>
      <c r="E57" s="51">
        <f t="shared" ref="E57:N60" si="12">E14</f>
        <v>3.2999563850869125</v>
      </c>
      <c r="F57" s="51">
        <f t="shared" si="12"/>
        <v>1.4172602903364884</v>
      </c>
      <c r="G57" s="51">
        <f t="shared" si="12"/>
        <v>1.3814004313741348</v>
      </c>
      <c r="H57" s="51">
        <f t="shared" si="12"/>
        <v>1.9965184972117913</v>
      </c>
      <c r="I57" s="51">
        <f t="shared" si="12"/>
        <v>2.266980054272131</v>
      </c>
      <c r="J57" s="51">
        <f t="shared" si="12"/>
        <v>8.4320393783902468</v>
      </c>
      <c r="K57" s="51">
        <f t="shared" si="12"/>
        <v>3.9516975109122265</v>
      </c>
      <c r="L57" s="51">
        <f t="shared" si="12"/>
        <v>0.56697176347347955</v>
      </c>
      <c r="M57" s="51">
        <f t="shared" si="12"/>
        <v>0.56309483389967818</v>
      </c>
      <c r="N57" s="51">
        <f t="shared" si="12"/>
        <v>2.443001294365438</v>
      </c>
      <c r="Q57" s="51">
        <f t="shared" si="10"/>
        <v>3.0338755515858753</v>
      </c>
      <c r="R57" s="51">
        <f t="shared" si="10"/>
        <v>1.1766666303233686</v>
      </c>
      <c r="S57" s="51">
        <f t="shared" si="10"/>
        <v>0.90453436293274603</v>
      </c>
      <c r="T57" s="51">
        <f t="shared" si="10"/>
        <v>1.8008836268554711</v>
      </c>
      <c r="U57" s="51">
        <f t="shared" si="10"/>
        <v>1.8523638419484929</v>
      </c>
      <c r="V57" s="51">
        <f t="shared" si="10"/>
        <v>7.1453435175859052</v>
      </c>
      <c r="W57" s="51">
        <f t="shared" si="10"/>
        <v>3.0560557939044943</v>
      </c>
      <c r="X57" s="51">
        <f t="shared" si="10"/>
        <v>0.5122469910457419</v>
      </c>
      <c r="Y57" s="51">
        <f t="shared" si="10"/>
        <v>0.55084518601866805</v>
      </c>
      <c r="Z57" s="51">
        <f t="shared" si="10"/>
        <v>0.76088060072961472</v>
      </c>
      <c r="AC57" s="51">
        <f t="shared" si="11"/>
        <v>3.5660372185879496</v>
      </c>
      <c r="AD57" s="51">
        <f t="shared" si="11"/>
        <v>1.6578539503496081</v>
      </c>
      <c r="AE57" s="51">
        <f t="shared" si="11"/>
        <v>1.8582664998155236</v>
      </c>
      <c r="AF57" s="51">
        <f t="shared" si="11"/>
        <v>2.1921533675681113</v>
      </c>
      <c r="AG57" s="51">
        <f t="shared" si="11"/>
        <v>2.6815962665957693</v>
      </c>
      <c r="AH57" s="51">
        <f t="shared" si="11"/>
        <v>9.7187352391945883</v>
      </c>
      <c r="AI57" s="51">
        <f t="shared" si="11"/>
        <v>4.8473392279199583</v>
      </c>
      <c r="AJ57" s="51">
        <f t="shared" si="11"/>
        <v>0.62169653590121721</v>
      </c>
      <c r="AK57" s="51">
        <f t="shared" si="11"/>
        <v>0.57534448178068831</v>
      </c>
      <c r="AL57" s="51">
        <f t="shared" si="11"/>
        <v>4.1251219880012613</v>
      </c>
    </row>
    <row r="58" spans="4:88">
      <c r="D58" s="42">
        <f>24/24</f>
        <v>1</v>
      </c>
      <c r="E58" s="51">
        <f t="shared" si="12"/>
        <v>0.24108427506610758</v>
      </c>
      <c r="F58" s="51">
        <f t="shared" si="12"/>
        <v>2.9758640655970519</v>
      </c>
      <c r="G58" s="51">
        <f t="shared" si="12"/>
        <v>0.90771383198781463</v>
      </c>
      <c r="H58" s="51">
        <f t="shared" si="12"/>
        <v>1.5132955512103772</v>
      </c>
      <c r="I58" s="51">
        <f t="shared" si="12"/>
        <v>1.5304356218515736</v>
      </c>
      <c r="J58" s="51">
        <f t="shared" si="12"/>
        <v>12.400693392566417</v>
      </c>
      <c r="K58" s="51">
        <f t="shared" si="12"/>
        <v>5.809418407599388</v>
      </c>
      <c r="L58" s="51">
        <f t="shared" si="12"/>
        <v>0.50040179542004637</v>
      </c>
      <c r="M58" s="51">
        <f t="shared" si="12"/>
        <v>0.60613339045054415</v>
      </c>
      <c r="N58" s="51">
        <f t="shared" si="12"/>
        <v>8.1149088443652637</v>
      </c>
      <c r="Q58" s="51">
        <f t="shared" si="10"/>
        <v>0.21184286582375991</v>
      </c>
      <c r="R58" s="51">
        <f t="shared" si="10"/>
        <v>2.2403960904700928</v>
      </c>
      <c r="S58" s="51">
        <f t="shared" si="10"/>
        <v>0.83831793667848087</v>
      </c>
      <c r="T58" s="51">
        <f t="shared" si="10"/>
        <v>1.0056324624377617</v>
      </c>
      <c r="U58" s="51">
        <f t="shared" si="10"/>
        <v>1.1463535165385528</v>
      </c>
      <c r="V58" s="51">
        <f t="shared" si="10"/>
        <v>8.5976451118812456</v>
      </c>
      <c r="W58" s="51">
        <f t="shared" si="10"/>
        <v>4.839871858565127</v>
      </c>
      <c r="X58" s="51">
        <f t="shared" si="10"/>
        <v>0.37777071375938176</v>
      </c>
      <c r="Y58" s="51">
        <f t="shared" si="10"/>
        <v>0.51718673435155904</v>
      </c>
      <c r="Z58" s="51">
        <f t="shared" si="10"/>
        <v>2.2389838417464256</v>
      </c>
      <c r="AC58" s="51">
        <f t="shared" si="11"/>
        <v>0.27032568430845527</v>
      </c>
      <c r="AD58" s="51">
        <f t="shared" si="11"/>
        <v>3.7113320407240109</v>
      </c>
      <c r="AE58" s="51">
        <f t="shared" si="11"/>
        <v>0.9771097272971484</v>
      </c>
      <c r="AF58" s="51">
        <f t="shared" si="11"/>
        <v>2.0209586399829926</v>
      </c>
      <c r="AG58" s="51">
        <f t="shared" si="11"/>
        <v>1.9145177271645943</v>
      </c>
      <c r="AH58" s="51">
        <f t="shared" si="11"/>
        <v>16.203741673251589</v>
      </c>
      <c r="AI58" s="51">
        <f t="shared" si="11"/>
        <v>6.778964956633649</v>
      </c>
      <c r="AJ58" s="51">
        <f t="shared" si="11"/>
        <v>0.62303287708071098</v>
      </c>
      <c r="AK58" s="51">
        <f t="shared" si="11"/>
        <v>0.69508004654952926</v>
      </c>
      <c r="AL58" s="51">
        <f t="shared" si="11"/>
        <v>13.990833846984103</v>
      </c>
    </row>
    <row r="59" spans="4:88">
      <c r="D59" s="42">
        <f>6*24/24</f>
        <v>6</v>
      </c>
      <c r="E59" s="51">
        <f t="shared" si="12"/>
        <v>1.480313211222983E-2</v>
      </c>
      <c r="F59" s="51">
        <f t="shared" si="12"/>
        <v>0.23904073110460056</v>
      </c>
      <c r="G59" s="51">
        <f t="shared" si="12"/>
        <v>0.3109187634066084</v>
      </c>
      <c r="H59" s="51">
        <f t="shared" si="12"/>
        <v>0.24882828642228738</v>
      </c>
      <c r="I59" s="51">
        <f t="shared" si="12"/>
        <v>0.67677489166791938</v>
      </c>
      <c r="J59" s="51">
        <f t="shared" si="12"/>
        <v>14.028597231119511</v>
      </c>
      <c r="K59" s="51">
        <f t="shared" si="12"/>
        <v>4.0386862509409358</v>
      </c>
      <c r="L59" s="51">
        <f t="shared" si="12"/>
        <v>0.25068676511975135</v>
      </c>
      <c r="M59" s="51">
        <f t="shared" si="12"/>
        <v>0.44647109792269435</v>
      </c>
      <c r="N59" s="51">
        <f t="shared" si="12"/>
        <v>1.5707417803048647</v>
      </c>
      <c r="Q59" s="51">
        <f t="shared" si="10"/>
        <v>1.1761543504455779E-2</v>
      </c>
      <c r="R59" s="51">
        <f t="shared" si="10"/>
        <v>5.3668039987514154E-2</v>
      </c>
      <c r="S59" s="51">
        <f t="shared" si="10"/>
        <v>0.22677892325636284</v>
      </c>
      <c r="T59" s="51">
        <f t="shared" si="10"/>
        <v>0.20549433417765528</v>
      </c>
      <c r="U59" s="51">
        <f t="shared" si="10"/>
        <v>0.66622355254123822</v>
      </c>
      <c r="V59" s="51">
        <f t="shared" si="10"/>
        <v>10.518043317290628</v>
      </c>
      <c r="W59" s="51">
        <f t="shared" si="10"/>
        <v>3.6628296164241094</v>
      </c>
      <c r="X59" s="51">
        <f t="shared" si="10"/>
        <v>0.21379882569406566</v>
      </c>
      <c r="Y59" s="51">
        <f t="shared" si="10"/>
        <v>0.39626423208652545</v>
      </c>
      <c r="Z59" s="51">
        <f t="shared" si="10"/>
        <v>1.0014816470525987</v>
      </c>
      <c r="AC59" s="51">
        <f t="shared" si="11"/>
        <v>1.7844720720003881E-2</v>
      </c>
      <c r="AD59" s="51">
        <f t="shared" si="11"/>
        <v>0.42441342222168699</v>
      </c>
      <c r="AE59" s="51">
        <f t="shared" si="11"/>
        <v>0.39505860355685396</v>
      </c>
      <c r="AF59" s="51">
        <f t="shared" si="11"/>
        <v>0.29216223866691948</v>
      </c>
      <c r="AG59" s="51">
        <f t="shared" si="11"/>
        <v>0.68732623079460053</v>
      </c>
      <c r="AH59" s="51">
        <f t="shared" si="11"/>
        <v>17.539151144948391</v>
      </c>
      <c r="AI59" s="51">
        <f t="shared" si="11"/>
        <v>4.4145428854577622</v>
      </c>
      <c r="AJ59" s="51">
        <f t="shared" si="11"/>
        <v>0.28757470454543704</v>
      </c>
      <c r="AK59" s="51">
        <f t="shared" si="11"/>
        <v>0.49667796375886325</v>
      </c>
      <c r="AL59" s="51">
        <f t="shared" si="11"/>
        <v>2.1400019135571307</v>
      </c>
    </row>
    <row r="60" spans="4:88">
      <c r="D60" s="42">
        <v>10</v>
      </c>
      <c r="E60" s="51">
        <f t="shared" si="12"/>
        <v>1.2596465110816025E-3</v>
      </c>
      <c r="F60" s="51">
        <f t="shared" si="12"/>
        <v>0.18509447522399178</v>
      </c>
      <c r="G60" s="51">
        <f t="shared" si="12"/>
        <v>0.2671353942336544</v>
      </c>
      <c r="H60" s="51">
        <f t="shared" si="12"/>
        <v>0.28135407666703993</v>
      </c>
      <c r="I60" s="51">
        <f t="shared" si="12"/>
        <v>0.50425421780791624</v>
      </c>
      <c r="J60" s="51">
        <f t="shared" si="12"/>
        <v>11.943106882815947</v>
      </c>
      <c r="K60" s="51">
        <f t="shared" si="12"/>
        <v>4.1743578606489935</v>
      </c>
      <c r="L60" s="51">
        <f t="shared" si="12"/>
        <v>0.2210269634296087</v>
      </c>
      <c r="M60" s="51">
        <f t="shared" si="12"/>
        <v>0.40699156356473204</v>
      </c>
      <c r="N60" s="51">
        <f t="shared" si="12"/>
        <v>1.2917733888878016</v>
      </c>
      <c r="Q60" s="51">
        <f t="shared" si="10"/>
        <v>-9.2212524568860638E-4</v>
      </c>
      <c r="R60" s="51">
        <f t="shared" si="10"/>
        <v>-1.0931101300333729E-2</v>
      </c>
      <c r="S60" s="51">
        <f t="shared" si="10"/>
        <v>0.23677730107615502</v>
      </c>
      <c r="T60" s="51">
        <f t="shared" si="10"/>
        <v>0.21777808591214681</v>
      </c>
      <c r="U60" s="51">
        <f t="shared" si="10"/>
        <v>0.43789084334100747</v>
      </c>
      <c r="V60" s="51">
        <f t="shared" si="10"/>
        <v>8.251636548713666</v>
      </c>
      <c r="W60" s="51">
        <f t="shared" si="10"/>
        <v>3.734656958741136</v>
      </c>
      <c r="X60" s="51">
        <f t="shared" si="10"/>
        <v>0.21742320992621725</v>
      </c>
      <c r="Y60" s="51">
        <f t="shared" si="10"/>
        <v>0.39014358040505903</v>
      </c>
      <c r="Z60" s="51">
        <f t="shared" si="10"/>
        <v>0.8247207036567954</v>
      </c>
      <c r="AC60" s="51">
        <f t="shared" si="11"/>
        <v>3.4414182678518114E-3</v>
      </c>
      <c r="AD60" s="51">
        <f t="shared" si="11"/>
        <v>0.38112005174831731</v>
      </c>
      <c r="AE60" s="51">
        <f t="shared" si="11"/>
        <v>0.29749348739115378</v>
      </c>
      <c r="AF60" s="51">
        <f t="shared" si="11"/>
        <v>0.34493006742193305</v>
      </c>
      <c r="AG60" s="51">
        <f t="shared" si="11"/>
        <v>0.570617592274825</v>
      </c>
      <c r="AH60" s="51">
        <f t="shared" si="11"/>
        <v>15.634577216918228</v>
      </c>
      <c r="AI60" s="51">
        <f t="shared" si="11"/>
        <v>4.6140587625568505</v>
      </c>
      <c r="AJ60" s="51">
        <f t="shared" si="11"/>
        <v>0.22463071693300016</v>
      </c>
      <c r="AK60" s="51">
        <f t="shared" si="11"/>
        <v>0.42383954672440505</v>
      </c>
      <c r="AL60" s="51">
        <f t="shared" si="11"/>
        <v>1.7588260741188078</v>
      </c>
    </row>
    <row r="77" spans="4:38">
      <c r="E77" s="53" t="s">
        <v>65</v>
      </c>
    </row>
    <row r="78" spans="4:38">
      <c r="Q78" s="42" t="s">
        <v>20</v>
      </c>
    </row>
    <row r="79" spans="4:38"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4:38">
      <c r="D80" s="42" t="s">
        <v>21</v>
      </c>
      <c r="E80" s="42" t="str">
        <f t="shared" ref="E80:N80" si="13">E12</f>
        <v>Blood</v>
      </c>
      <c r="F80" s="42" t="str">
        <f t="shared" si="13"/>
        <v>Thymus</v>
      </c>
      <c r="G80" s="42" t="str">
        <f t="shared" si="13"/>
        <v>Heart</v>
      </c>
      <c r="H80" s="42" t="str">
        <f t="shared" si="13"/>
        <v>Lungs</v>
      </c>
      <c r="I80" s="42" t="str">
        <f t="shared" si="13"/>
        <v>Kidneys</v>
      </c>
      <c r="J80" s="42" t="str">
        <f t="shared" si="13"/>
        <v>Spleen</v>
      </c>
      <c r="K80" s="42" t="str">
        <f t="shared" si="13"/>
        <v>Liver</v>
      </c>
      <c r="L80" s="42" t="str">
        <f t="shared" si="13"/>
        <v>ART</v>
      </c>
      <c r="M80" s="42" t="str">
        <f t="shared" si="13"/>
        <v>Carcass</v>
      </c>
      <c r="N80" s="42" t="str">
        <f t="shared" si="13"/>
        <v>Tumor</v>
      </c>
      <c r="P80" s="53" t="s">
        <v>62</v>
      </c>
      <c r="Q80" s="42" t="str">
        <f>Q55</f>
        <v>Blood</v>
      </c>
      <c r="R80" s="42" t="str">
        <f t="shared" ref="R80:Z80" si="14">R55</f>
        <v>Thymus</v>
      </c>
      <c r="S80" s="42" t="str">
        <f t="shared" si="14"/>
        <v>Heart</v>
      </c>
      <c r="T80" s="42" t="str">
        <f t="shared" si="14"/>
        <v>Lungs</v>
      </c>
      <c r="U80" s="42" t="str">
        <f t="shared" si="14"/>
        <v>Kidneys</v>
      </c>
      <c r="V80" s="42" t="str">
        <f t="shared" si="14"/>
        <v>Spleen</v>
      </c>
      <c r="W80" s="42" t="str">
        <f t="shared" si="14"/>
        <v>Liver</v>
      </c>
      <c r="X80" s="42" t="str">
        <f t="shared" si="14"/>
        <v>ART</v>
      </c>
      <c r="Y80" s="42" t="str">
        <f t="shared" si="14"/>
        <v>Carcass</v>
      </c>
      <c r="Z80" s="42" t="str">
        <f t="shared" si="14"/>
        <v>Tumor</v>
      </c>
      <c r="AB80" s="53" t="s">
        <v>61</v>
      </c>
      <c r="AC80" s="42" t="str">
        <f>AC55</f>
        <v>Blood</v>
      </c>
      <c r="AD80" s="42" t="str">
        <f t="shared" ref="AD80:AL80" si="15">AD55</f>
        <v>Thymus</v>
      </c>
      <c r="AE80" s="42" t="str">
        <f t="shared" si="15"/>
        <v>Heart</v>
      </c>
      <c r="AF80" s="42" t="str">
        <f t="shared" si="15"/>
        <v>Lungs</v>
      </c>
      <c r="AG80" s="42" t="str">
        <f t="shared" si="15"/>
        <v>Kidneys</v>
      </c>
      <c r="AH80" s="42" t="str">
        <f t="shared" si="15"/>
        <v>Spleen</v>
      </c>
      <c r="AI80" s="42" t="str">
        <f t="shared" si="15"/>
        <v>Liver</v>
      </c>
      <c r="AJ80" s="42" t="str">
        <f t="shared" si="15"/>
        <v>ART</v>
      </c>
      <c r="AK80" s="42" t="str">
        <f t="shared" si="15"/>
        <v>Carcass</v>
      </c>
      <c r="AL80" s="42" t="str">
        <f t="shared" si="15"/>
        <v>Tumor</v>
      </c>
    </row>
    <row r="81" spans="4:38"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f>D81</f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f>P81</f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4:38">
      <c r="D82" s="42">
        <f>$D$56</f>
        <v>4.1666666666666664E-2</v>
      </c>
      <c r="E82" s="42">
        <f>_xll.SRS1Splines.Functions25.OneWay_Spline($D$56:$D$60,$E$56:$E$60,D82)</f>
        <v>6.4059220846195499</v>
      </c>
      <c r="F82" s="42">
        <f>_xll.SRS1Splines.Functions25.OneWay_Spline($D$56:$D$60,F$56:F$60,$D82)</f>
        <v>2.12893064344776</v>
      </c>
      <c r="G82" s="42">
        <f>_xll.SRS1Splines.Functions25.OneWay_Spline($D$56:$D$60,G$56:G$60,$D82)</f>
        <v>1.87125035475152</v>
      </c>
      <c r="H82" s="42">
        <f>_xll.SRS1Splines.Functions25.OneWay_Spline($D$56:$D$60,H$56:H$60,$D82)</f>
        <v>3.05124833818335</v>
      </c>
      <c r="I82" s="42">
        <f>_xll.SRS1Splines.Functions25.OneWay_Spline($D$56:$D$60,I$56:I$60,$D82)</f>
        <v>2.5859736830508702</v>
      </c>
      <c r="J82" s="42">
        <f>_xll.SRS1Splines.Functions25.OneWay_Spline($D$56:$D$60,J$56:J$60,$D82)</f>
        <v>9.7552324379745095</v>
      </c>
      <c r="K82" s="42">
        <f>_xll.SRS1Splines.Functions25.OneWay_Spline($D$56:$D$60,K$56:K$60,$D82)</f>
        <v>3.7150631390773201</v>
      </c>
      <c r="L82" s="42">
        <f>_xll.SRS1Splines.Functions25.OneWay_Spline($D$56:$D$60,L$56:L$60,$D82)</f>
        <v>0.313110764527185</v>
      </c>
      <c r="M82" s="42">
        <f>_xll.SRS1Splines.Functions25.OneWay_Spline($D$56:$D$60,M$56:M$60,$D82)</f>
        <v>0.49992681097979802</v>
      </c>
      <c r="N82" s="42">
        <f>_xll.SRS1Splines.Functions25.OneWay_Spline($D$56:$D$60,N$56:N$60,$D82)</f>
        <v>0.41571463304281098</v>
      </c>
      <c r="P82" s="42">
        <f t="shared" ref="P82:P145" si="16">D82</f>
        <v>4.1666666666666664E-2</v>
      </c>
      <c r="Q82" s="42">
        <f>_xll.SRS1Splines.Functions25.OneWay_Spline($D$56:$D$60,Q$56:Q$60,P82)</f>
        <v>6.2697429249463097</v>
      </c>
      <c r="R82" s="42">
        <f>_xll.SRS1Splines.Functions25.OneWay_Spline($D$56:$D$60,R$56:R$60,$D82)</f>
        <v>1.66945423029329</v>
      </c>
      <c r="S82" s="42">
        <f>_xll.SRS1Splines.Functions25.OneWay_Spline($D$56:$D$60,S$56:S$60,$D82)</f>
        <v>1.7620632775741301</v>
      </c>
      <c r="T82" s="42">
        <f>_xll.SRS1Splines.Functions25.OneWay_Spline($D$56:$D$60,T$56:T$60,$D82)</f>
        <v>2.9567193175090001</v>
      </c>
      <c r="U82" s="42">
        <f>_xll.SRS1Splines.Functions25.OneWay_Spline($D$56:$D$60,U$56:U$60,$D82)</f>
        <v>2.4223474377193002</v>
      </c>
      <c r="V82" s="42">
        <f>_xll.SRS1Splines.Functions25.OneWay_Spline($D$56:$D$60,V$56:V$60,$D82)</f>
        <v>8.5946134099272093</v>
      </c>
      <c r="W82" s="42">
        <f>_xll.SRS1Splines.Functions25.OneWay_Spline($D$56:$D$60,W$56:W$60,$D82)</f>
        <v>3.3278138269182098</v>
      </c>
      <c r="X82" s="42">
        <f>_xll.SRS1Splines.Functions25.OneWay_Spline($D$56:$D$60,X$56:X$60,$D82)</f>
        <v>0.28121596130860199</v>
      </c>
      <c r="Y82" s="42">
        <f>_xll.SRS1Splines.Functions25.OneWay_Spline($D$56:$D$60,Y$56:Y$60,$D82)</f>
        <v>0.44712069310883001</v>
      </c>
      <c r="Z82" s="42">
        <f>_xll.SRS1Splines.Functions25.OneWay_Spline($D$56:$D$60,Z$56:Z$60,$D82)</f>
        <v>5.3028487739360503E-2</v>
      </c>
      <c r="AB82" s="42">
        <f t="shared" ref="AB82:AB145" si="17">P82</f>
        <v>4.1666666666666664E-2</v>
      </c>
      <c r="AC82" s="42">
        <f>_xll.SRS1Splines.Functions25.OneWay_Spline($D$56:$D$60,AC$56:AC$60,AB82)</f>
        <v>6.5421012442927902</v>
      </c>
      <c r="AD82" s="42">
        <f>_xll.SRS1Splines.Functions25.OneWay_Spline($D$56:$D$60,AD$56:AD$60,$D82)</f>
        <v>2.5884070566022301</v>
      </c>
      <c r="AE82" s="42">
        <f>_xll.SRS1Splines.Functions25.OneWay_Spline($D$56:$D$60,AE$56:AE$60,$D82)</f>
        <v>1.98043743192891</v>
      </c>
      <c r="AF82" s="42">
        <f>_xll.SRS1Splines.Functions25.OneWay_Spline($D$56:$D$60,AF$56:AF$60,$D82)</f>
        <v>3.14577735885771</v>
      </c>
      <c r="AG82" s="42">
        <f>_xll.SRS1Splines.Functions25.OneWay_Spline($D$56:$D$60,AG$56:AG$60,$D82)</f>
        <v>2.7495999283824299</v>
      </c>
      <c r="AH82" s="42">
        <f>_xll.SRS1Splines.Functions25.OneWay_Spline($D$56:$D$60,AH$56:AH$60,$D82)</f>
        <v>10.915851466021801</v>
      </c>
      <c r="AI82" s="42">
        <f>_xll.SRS1Splines.Functions25.OneWay_Spline($D$56:$D$60,AI$56:AI$60,$D82)</f>
        <v>4.10231245123643</v>
      </c>
      <c r="AJ82" s="42">
        <f>_xll.SRS1Splines.Functions25.OneWay_Spline($D$56:$D$60,AJ$56:AJ$60,$D82)</f>
        <v>0.34500556774576802</v>
      </c>
      <c r="AK82" s="42">
        <f>_xll.SRS1Splines.Functions25.OneWay_Spline($D$56:$D$60,AK$56:AK$60,$D82)</f>
        <v>0.55273292885076597</v>
      </c>
      <c r="AL82" s="42">
        <f>_xll.SRS1Splines.Functions25.OneWay_Spline($D$56:$D$60,AL$56:AL$60,$D82)</f>
        <v>0.77840077834626098</v>
      </c>
    </row>
    <row r="83" spans="4:38">
      <c r="D83" s="42">
        <v>7.4999999999999997E-2</v>
      </c>
      <c r="E83" s="42">
        <f>_xll.SRS1Splines.Functions25.OneWay_Spline($D$56:$D$60,$E$56:$E$60,D83)</f>
        <v>5.4140330708767701</v>
      </c>
      <c r="F83" s="42">
        <f>_xll.SRS1Splines.Functions25.OneWay_Spline($D$56:$D$60,F$56:F$60,$D83)</f>
        <v>1.88435444823015</v>
      </c>
      <c r="G83" s="42">
        <f>_xll.SRS1Splines.Functions25.OneWay_Spline($D$56:$D$60,G$56:G$60,$D83)</f>
        <v>1.7146557776842599</v>
      </c>
      <c r="H83" s="42">
        <f>_xll.SRS1Splines.Functions25.OneWay_Spline($D$56:$D$60,H$56:H$60,$D83)</f>
        <v>2.7041713664578602</v>
      </c>
      <c r="I83" s="42">
        <f>_xll.SRS1Splines.Functions25.OneWay_Spline($D$56:$D$60,I$56:I$60,$D83)</f>
        <v>2.49189633505872</v>
      </c>
      <c r="J83" s="42">
        <f>_xll.SRS1Splines.Functions25.OneWay_Spline($D$56:$D$60,J$56:J$60,$D83)</f>
        <v>9.2974929081143394</v>
      </c>
      <c r="K83" s="42">
        <f>_xll.SRS1Splines.Functions25.OneWay_Spline($D$56:$D$60,K$56:K$60,$D83)</f>
        <v>3.7770937277652399</v>
      </c>
      <c r="L83" s="42">
        <f>_xll.SRS1Splines.Functions25.OneWay_Spline($D$56:$D$60,L$56:L$60,$D83)</f>
        <v>0.39898074341845602</v>
      </c>
      <c r="M83" s="42">
        <f>_xll.SRS1Splines.Functions25.OneWay_Spline($D$56:$D$60,M$56:M$60,$D83)</f>
        <v>0.52045321844915304</v>
      </c>
      <c r="N83" s="42">
        <f>_xll.SRS1Splines.Functions25.OneWay_Spline($D$56:$D$60,N$56:N$60,$D83)</f>
        <v>0.99531662381309205</v>
      </c>
      <c r="P83" s="42">
        <f t="shared" si="16"/>
        <v>7.4999999999999997E-2</v>
      </c>
      <c r="Q83" s="42">
        <f>_xll.SRS1Splines.Functions25.OneWay_Spline($D$56:$D$60,Q$56:Q$60,P83)</f>
        <v>5.2296397369334899</v>
      </c>
      <c r="R83" s="42">
        <f>_xll.SRS1Splines.Functions25.OneWay_Spline($D$56:$D$60,R$56:R$60,$D83)</f>
        <v>1.50014388703233</v>
      </c>
      <c r="S83" s="42">
        <f>_xll.SRS1Splines.Functions25.OneWay_Spline($D$56:$D$60,S$56:S$60,$D83)</f>
        <v>1.47385171689235</v>
      </c>
      <c r="T83" s="42">
        <f>_xll.SRS1Splines.Functions25.OneWay_Spline($D$56:$D$60,T$56:T$60,$D83)</f>
        <v>2.5812740823728499</v>
      </c>
      <c r="U83" s="42">
        <f>_xll.SRS1Splines.Functions25.OneWay_Spline($D$56:$D$60,U$56:U$60,$D83)</f>
        <v>2.2429925620846101</v>
      </c>
      <c r="V83" s="42">
        <f>_xll.SRS1Splines.Functions25.OneWay_Spline($D$56:$D$60,V$56:V$60,$D83)</f>
        <v>8.1013807855590301</v>
      </c>
      <c r="W83" s="42">
        <f>_xll.SRS1Splines.Functions25.OneWay_Spline($D$56:$D$60,W$56:W$60,$D83)</f>
        <v>3.2310849946625901</v>
      </c>
      <c r="X83" s="42">
        <f>_xll.SRS1Splines.Functions25.OneWay_Spline($D$56:$D$60,X$56:X$60,$D83)</f>
        <v>0.35957089737695702</v>
      </c>
      <c r="Y83" s="42">
        <f>_xll.SRS1Splines.Functions25.OneWay_Spline($D$56:$D$60,Y$56:Y$60,$D83)</f>
        <v>0.482224236104139</v>
      </c>
      <c r="Z83" s="42">
        <f>_xll.SRS1Splines.Functions25.OneWay_Spline($D$56:$D$60,Z$56:Z$60,$D83)</f>
        <v>0.264671462277981</v>
      </c>
      <c r="AB83" s="42">
        <f t="shared" si="17"/>
        <v>7.4999999999999997E-2</v>
      </c>
      <c r="AC83" s="42">
        <f>_xll.SRS1Splines.Functions25.OneWay_Spline($D$56:$D$60,AC$56:AC$60,AB83)</f>
        <v>5.5984264048200503</v>
      </c>
      <c r="AD83" s="42">
        <f>_xll.SRS1Splines.Functions25.OneWay_Spline($D$56:$D$60,AD$56:AD$60,$D83)</f>
        <v>2.2685650094279701</v>
      </c>
      <c r="AE83" s="42">
        <f>_xll.SRS1Splines.Functions25.OneWay_Spline($D$56:$D$60,AE$56:AE$60,$D83)</f>
        <v>1.9481136550671601</v>
      </c>
      <c r="AF83" s="42">
        <f>_xll.SRS1Splines.Functions25.OneWay_Spline($D$56:$D$60,AF$56:AF$60,$D83)</f>
        <v>2.8270686505428602</v>
      </c>
      <c r="AG83" s="42">
        <f>_xll.SRS1Splines.Functions25.OneWay_Spline($D$56:$D$60,AG$56:AG$60,$D83)</f>
        <v>2.73266594161128</v>
      </c>
      <c r="AH83" s="42">
        <f>_xll.SRS1Splines.Functions25.OneWay_Spline($D$56:$D$60,AH$56:AH$60,$D83)</f>
        <v>10.4936050306697</v>
      </c>
      <c r="AI83" s="42">
        <f>_xll.SRS1Splines.Functions25.OneWay_Spline($D$56:$D$60,AI$56:AI$60,$D83)</f>
        <v>4.3181350236093099</v>
      </c>
      <c r="AJ83" s="42">
        <f>_xll.SRS1Splines.Functions25.OneWay_Spline($D$56:$D$60,AJ$56:AJ$60,$D83)</f>
        <v>0.438369683144615</v>
      </c>
      <c r="AK83" s="42">
        <f>_xll.SRS1Splines.Functions25.OneWay_Spline($D$56:$D$60,AK$56:AK$60,$D83)</f>
        <v>0.55888131606769698</v>
      </c>
      <c r="AL83" s="42">
        <f>_xll.SRS1Splines.Functions25.OneWay_Spline($D$56:$D$60,AL$56:AL$60,$D83)</f>
        <v>1.7259617853482001</v>
      </c>
    </row>
    <row r="84" spans="4:38">
      <c r="D84" s="42">
        <v>0.1</v>
      </c>
      <c r="E84" s="42">
        <f>_xll.SRS1Splines.Functions25.OneWay_Spline($D$56:$D$60,$E$56:$E$60,D84)</f>
        <v>4.65647144098459</v>
      </c>
      <c r="F84" s="42">
        <f>_xll.SRS1Splines.Functions25.OneWay_Spline($D$56:$D$60,F$56:F$60,$D84)</f>
        <v>1.6977888988966401</v>
      </c>
      <c r="G84" s="42">
        <f>_xll.SRS1Splines.Functions25.OneWay_Spline($D$56:$D$60,G$56:G$60,$D84)</f>
        <v>1.59501285461524</v>
      </c>
      <c r="H84" s="42">
        <f>_xll.SRS1Splines.Functions25.OneWay_Spline($D$56:$D$60,H$56:H$60,$D84)</f>
        <v>2.43636717269026</v>
      </c>
      <c r="I84" s="42">
        <f>_xll.SRS1Splines.Functions25.OneWay_Spline($D$56:$D$60,I$56:I$60,$D84)</f>
        <v>2.42211377376558</v>
      </c>
      <c r="J84" s="42">
        <f>_xll.SRS1Splines.Functions25.OneWay_Spline($D$56:$D$60,J$56:J$60,$D84)</f>
        <v>8.9508391454786604</v>
      </c>
      <c r="K84" s="42">
        <f>_xll.SRS1Splines.Functions25.OneWay_Spline($D$56:$D$60,K$56:K$60,$D84)</f>
        <v>3.8241282629136601</v>
      </c>
      <c r="L84" s="42">
        <f>_xll.SRS1Splines.Functions25.OneWay_Spline($D$56:$D$60,L$56:L$60,$D84)</f>
        <v>0.46563295636580299</v>
      </c>
      <c r="M84" s="42">
        <f>_xll.SRS1Splines.Functions25.OneWay_Spline($D$56:$D$60,M$56:M$60,$D84)</f>
        <v>0.53622433222892096</v>
      </c>
      <c r="N84" s="42">
        <f>_xll.SRS1Splines.Functions25.OneWay_Spline($D$56:$D$60,N$56:N$60,$D84)</f>
        <v>1.4199828071413001</v>
      </c>
      <c r="P84" s="42">
        <f t="shared" si="16"/>
        <v>0.1</v>
      </c>
      <c r="Q84" s="42">
        <f>_xll.SRS1Splines.Functions25.OneWay_Spline($D$56:$D$60,Q$56:Q$60,P84)</f>
        <v>4.4334669083267002</v>
      </c>
      <c r="R84" s="42">
        <f>_xll.SRS1Splines.Functions25.OneWay_Spline($D$56:$D$60,R$56:R$60,$D84)</f>
        <v>1.37095557388409</v>
      </c>
      <c r="S84" s="42">
        <f>_xll.SRS1Splines.Functions25.OneWay_Spline($D$56:$D$60,S$56:S$60,$D84)</f>
        <v>1.2499147034381799</v>
      </c>
      <c r="T84" s="42">
        <f>_xll.SRS1Splines.Functions25.OneWay_Spline($D$56:$D$60,T$56:T$60,$D84)</f>
        <v>2.2928444361585201</v>
      </c>
      <c r="U84" s="42">
        <f>_xll.SRS1Splines.Functions25.OneWay_Spline($D$56:$D$60,U$56:U$60,$D84)</f>
        <v>2.10671797041867</v>
      </c>
      <c r="V84" s="42">
        <f>_xll.SRS1Splines.Functions25.OneWay_Spline($D$56:$D$60,V$56:V$60,$D84)</f>
        <v>7.7210929985116898</v>
      </c>
      <c r="W84" s="42">
        <f>_xll.SRS1Splines.Functions25.OneWay_Spline($D$56:$D$60,W$56:W$60,$D84)</f>
        <v>3.1600912467368301</v>
      </c>
      <c r="X84" s="42">
        <f>_xll.SRS1Splines.Functions25.OneWay_Spline($D$56:$D$60,X$56:X$60,$D84)</f>
        <v>0.42021359013701498</v>
      </c>
      <c r="Y84" s="42">
        <f>_xll.SRS1Splines.Functions25.OneWay_Spline($D$56:$D$60,Y$56:Y$60,$D84)</f>
        <v>0.50945616552185302</v>
      </c>
      <c r="Z84" s="42">
        <f>_xll.SRS1Splines.Functions25.OneWay_Spline($D$56:$D$60,Z$56:Z$60,$D84)</f>
        <v>0.42248847387732802</v>
      </c>
      <c r="AB84" s="42">
        <f t="shared" si="17"/>
        <v>0.1</v>
      </c>
      <c r="AC84" s="42">
        <f>_xll.SRS1Splines.Functions25.OneWay_Spline($D$56:$D$60,AC$56:AC$60,AB84)</f>
        <v>4.8794759736424798</v>
      </c>
      <c r="AD84" s="42">
        <f>_xll.SRS1Splines.Functions25.OneWay_Spline($D$56:$D$60,AD$56:AD$60,$D84)</f>
        <v>2.02462222390918</v>
      </c>
      <c r="AE84" s="42">
        <f>_xll.SRS1Splines.Functions25.OneWay_Spline($D$56:$D$60,AE$56:AE$60,$D84)</f>
        <v>1.92374905183588</v>
      </c>
      <c r="AF84" s="42">
        <f>_xll.SRS1Splines.Functions25.OneWay_Spline($D$56:$D$60,AF$56:AF$60,$D84)</f>
        <v>2.5798899092219898</v>
      </c>
      <c r="AG84" s="42">
        <f>_xll.SRS1Splines.Functions25.OneWay_Spline($D$56:$D$60,AG$56:AG$60,$D84)</f>
        <v>2.7193925700826602</v>
      </c>
      <c r="AH84" s="42">
        <f>_xll.SRS1Splines.Functions25.OneWay_Spline($D$56:$D$60,AH$56:AH$60,$D84)</f>
        <v>10.180585292445601</v>
      </c>
      <c r="AI84" s="42">
        <f>_xll.SRS1Splines.Functions25.OneWay_Spline($D$56:$D$60,AI$56:AI$60,$D84)</f>
        <v>4.4771014415600199</v>
      </c>
      <c r="AJ84" s="42">
        <f>_xll.SRS1Splines.Functions25.OneWay_Spline($D$56:$D$60,AJ$56:AJ$60,$D84)</f>
        <v>0.51100575852860197</v>
      </c>
      <c r="AK84" s="42">
        <f>_xll.SRS1Splines.Functions25.OneWay_Spline($D$56:$D$60,AK$56:AK$60,$D84)</f>
        <v>0.56343598295430497</v>
      </c>
      <c r="AL84" s="42">
        <f>_xll.SRS1Splines.Functions25.OneWay_Spline($D$56:$D$60,AL$56:AL$60,$D84)</f>
        <v>2.41747714040527</v>
      </c>
    </row>
    <row r="85" spans="4:38">
      <c r="D85" s="42">
        <v>0.125</v>
      </c>
      <c r="E85" s="42">
        <f>_xll.SRS1Splines.Functions25.OneWay_Spline($D$56:$D$60,$E$56:$E$60,D85)</f>
        <v>3.9855089074454502</v>
      </c>
      <c r="F85" s="42">
        <f>_xll.SRS1Splines.Functions25.OneWay_Spline($D$56:$D$60,F$56:F$60,$D85)</f>
        <v>1.53991620835806</v>
      </c>
      <c r="G85" s="42">
        <f>_xll.SRS1Splines.Functions25.OneWay_Spline($D$56:$D$60,G$56:G$60,$D85)</f>
        <v>1.4891197707149499</v>
      </c>
      <c r="H85" s="42">
        <f>_xll.SRS1Splines.Functions25.OneWay_Spline($D$56:$D$60,H$56:H$60,$D85)</f>
        <v>2.2038251101376201</v>
      </c>
      <c r="I85" s="42">
        <f>_xll.SRS1Splines.Functions25.OneWay_Spline($D$56:$D$60,I$56:I$60,$D85)</f>
        <v>2.35677364825098</v>
      </c>
      <c r="J85" s="42">
        <f>_xll.SRS1Splines.Functions25.OneWay_Spline($D$56:$D$60,J$56:J$60,$D85)</f>
        <v>8.6585389836751503</v>
      </c>
      <c r="K85" s="42">
        <f>_xll.SRS1Splines.Functions25.OneWay_Spline($D$56:$D$60,K$56:K$60,$D85)</f>
        <v>3.8716013068899202</v>
      </c>
      <c r="L85" s="42">
        <f>_xll.SRS1Splines.Functions25.OneWay_Spline($D$56:$D$60,L$56:L$60,$D85)</f>
        <v>0.52250970886172698</v>
      </c>
      <c r="M85" s="42">
        <f>_xll.SRS1Splines.Functions25.OneWay_Spline($D$56:$D$60,M$56:M$60,$D85)</f>
        <v>0.55003217148427297</v>
      </c>
      <c r="N85" s="42">
        <f>_xll.SRS1Splines.Functions25.OneWay_Spline($D$56:$D$60,N$56:N$60,$D85)</f>
        <v>1.82686021343281</v>
      </c>
      <c r="P85" s="42">
        <f t="shared" si="16"/>
        <v>0.125</v>
      </c>
      <c r="Q85" s="42">
        <f>_xll.SRS1Splines.Functions25.OneWay_Spline($D$56:$D$60,Q$56:Q$60,P85)</f>
        <v>3.7313594086559401</v>
      </c>
      <c r="R85" s="42">
        <f>_xll.SRS1Splines.Functions25.OneWay_Spline($D$56:$D$60,R$56:R$60,$D85)</f>
        <v>1.26162072353205</v>
      </c>
      <c r="S85" s="42">
        <f>_xll.SRS1Splines.Functions25.OneWay_Spline($D$56:$D$60,S$56:S$60,$D85)</f>
        <v>1.05808962838228</v>
      </c>
      <c r="T85" s="42">
        <f>_xll.SRS1Splines.Functions25.OneWay_Spline($D$56:$D$60,T$56:T$60,$D85)</f>
        <v>2.0402568127928902</v>
      </c>
      <c r="U85" s="42">
        <f>_xll.SRS1Splines.Functions25.OneWay_Spline($D$56:$D$60,U$56:U$60,$D85)</f>
        <v>1.98481071185703</v>
      </c>
      <c r="V85" s="42">
        <f>_xll.SRS1Splines.Functions25.OneWay_Spline($D$56:$D$60,V$56:V$60,$D85)</f>
        <v>7.3976194384077001</v>
      </c>
      <c r="W85" s="42">
        <f>_xll.SRS1Splines.Functions25.OneWay_Spline($D$56:$D$60,W$56:W$60,$D85)</f>
        <v>3.1011704334218901</v>
      </c>
      <c r="X85" s="42">
        <f>_xll.SRS1Splines.Functions25.OneWay_Spline($D$56:$D$60,X$56:X$60,$D85)</f>
        <v>0.47189054403802799</v>
      </c>
      <c r="Y85" s="42">
        <f>_xll.SRS1Splines.Functions25.OneWay_Spline($D$56:$D$60,Y$56:Y$60,$D85)</f>
        <v>0.53268789596927701</v>
      </c>
      <c r="Z85" s="42">
        <f>_xll.SRS1Splines.Functions25.OneWay_Spline($D$56:$D$60,Z$56:Z$60,$D85)</f>
        <v>0.56880037096324298</v>
      </c>
      <c r="AB85" s="42">
        <f t="shared" si="17"/>
        <v>0.125</v>
      </c>
      <c r="AC85" s="42">
        <f>_xll.SRS1Splines.Functions25.OneWay_Spline($D$56:$D$60,AC$56:AC$60,AB85)</f>
        <v>4.2396584062349598</v>
      </c>
      <c r="AD85" s="42">
        <f>_xll.SRS1Splines.Functions25.OneWay_Spline($D$56:$D$60,AD$56:AD$60,$D85)</f>
        <v>1.8182116931840699</v>
      </c>
      <c r="AE85" s="42">
        <f>_xll.SRS1Splines.Functions25.OneWay_Spline($D$56:$D$60,AE$56:AE$60,$D85)</f>
        <v>1.8992800738175</v>
      </c>
      <c r="AF85" s="42">
        <f>_xll.SRS1Splines.Functions25.OneWay_Spline($D$56:$D$60,AF$56:AF$60,$D85)</f>
        <v>2.3673934074823499</v>
      </c>
      <c r="AG85" s="42">
        <f>_xll.SRS1Splines.Functions25.OneWay_Spline($D$56:$D$60,AG$56:AG$60,$D85)</f>
        <v>2.70562815731097</v>
      </c>
      <c r="AH85" s="42">
        <f>_xll.SRS1Splines.Functions25.OneWay_Spline($D$56:$D$60,AH$56:AH$60,$D85)</f>
        <v>9.9194585289426005</v>
      </c>
      <c r="AI85" s="42">
        <f>_xll.SRS1Splines.Functions25.OneWay_Spline($D$56:$D$60,AI$56:AI$60,$D85)</f>
        <v>4.6279201426915497</v>
      </c>
      <c r="AJ85" s="42">
        <f>_xll.SRS1Splines.Functions25.OneWay_Spline($D$56:$D$60,AJ$56:AJ$60,$D85)</f>
        <v>0.57306948074411601</v>
      </c>
      <c r="AK85" s="42">
        <f>_xll.SRS1Splines.Functions25.OneWay_Spline($D$56:$D$60,AK$56:AK$60,$D85)</f>
        <v>0.56794211538997796</v>
      </c>
      <c r="AL85" s="42">
        <f>_xll.SRS1Splines.Functions25.OneWay_Spline($D$56:$D$60,AL$56:AL$60,$D85)</f>
        <v>3.0849200559023799</v>
      </c>
    </row>
    <row r="86" spans="4:38">
      <c r="D86" s="42">
        <f>D85+0.125</f>
        <v>0.25</v>
      </c>
      <c r="E86" s="42">
        <f>_xll.SRS1Splines.Functions25.OneWay_Spline($D$56:$D$60,$E$56:$E$60,D86)</f>
        <v>2.71944952761182</v>
      </c>
      <c r="F86" s="42">
        <f>_xll.SRS1Splines.Functions25.OneWay_Spline($D$56:$D$60,F$56:F$60,$D86)</f>
        <v>1.4609011960437801</v>
      </c>
      <c r="G86" s="42">
        <f>_xll.SRS1Splines.Functions25.OneWay_Spline($D$56:$D$60,G$56:G$60,$D86)</f>
        <v>1.29319036269648</v>
      </c>
      <c r="H86" s="42">
        <f>_xll.SRS1Splines.Functions25.OneWay_Spline($D$56:$D$60,H$56:H$60,$D86)</f>
        <v>1.9084995392658901</v>
      </c>
      <c r="I86" s="42">
        <f>_xll.SRS1Splines.Functions25.OneWay_Spline($D$56:$D$60,I$56:I$60,$D86)</f>
        <v>2.1295975943027798</v>
      </c>
      <c r="J86" s="42">
        <f>_xll.SRS1Splines.Functions25.OneWay_Spline($D$56:$D$60,J$56:J$60,$D86)</f>
        <v>8.5382779792715198</v>
      </c>
      <c r="K86" s="42">
        <f>_xll.SRS1Splines.Functions25.OneWay_Spline($D$56:$D$60,K$56:K$60,$D86)</f>
        <v>4.1344561913982503</v>
      </c>
      <c r="L86" s="42">
        <f>_xll.SRS1Splines.Functions25.OneWay_Spline($D$56:$D$60,L$56:L$60,$D86)</f>
        <v>0.56567485448517396</v>
      </c>
      <c r="M86" s="42">
        <f>_xll.SRS1Splines.Functions25.OneWay_Spline($D$56:$D$60,M$56:M$60,$D86)</f>
        <v>0.57127215964434297</v>
      </c>
      <c r="N86" s="42">
        <f>_xll.SRS1Splines.Functions25.OneWay_Spline($D$56:$D$60,N$56:N$60,$D86)</f>
        <v>3.5206637288654101</v>
      </c>
      <c r="P86" s="42">
        <f t="shared" si="16"/>
        <v>0.25</v>
      </c>
      <c r="Q86" s="42">
        <f>_xll.SRS1Splines.Functions25.OneWay_Spline($D$56:$D$60,Q$56:Q$60,P86)</f>
        <v>2.4982895852580298</v>
      </c>
      <c r="R86" s="42">
        <f>_xll.SRS1Splines.Functions25.OneWay_Spline($D$56:$D$60,R$56:R$60,$D86)</f>
        <v>1.2064510552074801</v>
      </c>
      <c r="S86" s="42">
        <f>_xll.SRS1Splines.Functions25.OneWay_Spline($D$56:$D$60,S$56:S$60,$D86)</f>
        <v>0.89259509844984497</v>
      </c>
      <c r="T86" s="42">
        <f>_xll.SRS1Splines.Functions25.OneWay_Spline($D$56:$D$60,T$56:T$60,$D86)</f>
        <v>1.6521863200008899</v>
      </c>
      <c r="U86" s="42">
        <f>_xll.SRS1Splines.Functions25.OneWay_Spline($D$56:$D$60,U$56:U$60,$D86)</f>
        <v>1.7196622700126001</v>
      </c>
      <c r="V86" s="42">
        <f>_xll.SRS1Splines.Functions25.OneWay_Spline($D$56:$D$60,V$56:V$60,$D86)</f>
        <v>7.1802467676099502</v>
      </c>
      <c r="W86" s="42">
        <f>_xll.SRS1Splines.Functions25.OneWay_Spline($D$56:$D$60,W$56:W$60,$D86)</f>
        <v>3.1060026437149899</v>
      </c>
      <c r="X86" s="42">
        <f>_xll.SRS1Splines.Functions25.OneWay_Spline($D$56:$D$60,X$56:X$60,$D86)</f>
        <v>0.50897357094592</v>
      </c>
      <c r="Y86" s="42">
        <f>_xll.SRS1Splines.Functions25.OneWay_Spline($D$56:$D$60,Y$56:Y$60,$D86)</f>
        <v>0.55018831224962095</v>
      </c>
      <c r="Z86" s="42">
        <f>_xll.SRS1Splines.Functions25.OneWay_Spline($D$56:$D$60,Z$56:Z$60,$D86)</f>
        <v>1.0417202165228101</v>
      </c>
      <c r="AB86" s="42">
        <f t="shared" si="17"/>
        <v>0.25</v>
      </c>
      <c r="AC86" s="42">
        <f>_xll.SRS1Splines.Functions25.OneWay_Spline($D$56:$D$60,AC$56:AC$60,AB86)</f>
        <v>2.9406094699656098</v>
      </c>
      <c r="AD86" s="42">
        <f>_xll.SRS1Splines.Functions25.OneWay_Spline($D$56:$D$60,AD$56:AD$60,$D86)</f>
        <v>1.7153513368800899</v>
      </c>
      <c r="AE86" s="42">
        <f>_xll.SRS1Splines.Functions25.OneWay_Spline($D$56:$D$60,AE$56:AE$60,$D86)</f>
        <v>1.7686634304020299</v>
      </c>
      <c r="AF86" s="42">
        <f>_xll.SRS1Splines.Functions25.OneWay_Spline($D$56:$D$60,AF$56:AF$60,$D86)</f>
        <v>2.1613174707400198</v>
      </c>
      <c r="AG86" s="42">
        <f>_xll.SRS1Splines.Functions25.OneWay_Spline($D$56:$D$60,AG$56:AG$60,$D86)</f>
        <v>2.62376313622525</v>
      </c>
      <c r="AH86" s="42">
        <f>_xll.SRS1Splines.Functions25.OneWay_Spline($D$56:$D$60,AH$56:AH$60,$D86)</f>
        <v>9.8963091909330902</v>
      </c>
      <c r="AI86" s="42">
        <f>_xll.SRS1Splines.Functions25.OneWay_Spline($D$56:$D$60,AI$56:AI$60,$D86)</f>
        <v>5.2143481163755601</v>
      </c>
      <c r="AJ86" s="42">
        <f>_xll.SRS1Splines.Functions25.OneWay_Spline($D$56:$D$60,AJ$56:AJ$60,$D86)</f>
        <v>0.62195044072532102</v>
      </c>
      <c r="AK86" s="42">
        <f>_xll.SRS1Splines.Functions25.OneWay_Spline($D$56:$D$60,AK$56:AK$60,$D86)</f>
        <v>0.59057970863256304</v>
      </c>
      <c r="AL86" s="42">
        <f>_xll.SRS1Splines.Functions25.OneWay_Spline($D$56:$D$60,AL$56:AL$60,$D86)</f>
        <v>5.9996072412080004</v>
      </c>
    </row>
    <row r="87" spans="4:38">
      <c r="D87" s="42">
        <f t="shared" ref="D87:D93" si="18">D86+0.125</f>
        <v>0.375</v>
      </c>
      <c r="E87" s="42">
        <f>_xll.SRS1Splines.Functions25.OneWay_Spline($D$56:$D$60,$E$56:$E$60,D87)</f>
        <v>1.96523547981146</v>
      </c>
      <c r="F87" s="42">
        <f>_xll.SRS1Splines.Functions25.OneWay_Spline($D$56:$D$60,F$56:F$60,$D87)</f>
        <v>1.6607921302209501</v>
      </c>
      <c r="G87" s="42">
        <f>_xll.SRS1Splines.Functions25.OneWay_Spline($D$56:$D$60,G$56:G$60,$D87)</f>
        <v>1.1834874670891999</v>
      </c>
      <c r="H87" s="42">
        <f>_xll.SRS1Splines.Functions25.OneWay_Spline($D$56:$D$60,H$56:H$60,$D87)</f>
        <v>1.80486575934849</v>
      </c>
      <c r="I87" s="42">
        <f>_xll.SRS1Splines.Functions25.OneWay_Spline($D$56:$D$60,I$56:I$60,$D87)</f>
        <v>1.95808031399726</v>
      </c>
      <c r="J87" s="42">
        <f>_xll.SRS1Splines.Functions25.OneWay_Spline($D$56:$D$60,J$56:J$60,$D87)</f>
        <v>9.0267055706278807</v>
      </c>
      <c r="K87" s="42">
        <f>_xll.SRS1Splines.Functions25.OneWay_Spline($D$56:$D$60,K$56:K$60,$D87)</f>
        <v>4.4689498999410899</v>
      </c>
      <c r="L87" s="42">
        <f>_xll.SRS1Splines.Functions25.OneWay_Spline($D$56:$D$60,L$56:L$60,$D87)</f>
        <v>0.55952359199216595</v>
      </c>
      <c r="M87" s="42">
        <f>_xll.SRS1Splines.Functions25.OneWay_Spline($D$56:$D$60,M$56:M$60,$D87)</f>
        <v>0.58192420239068199</v>
      </c>
      <c r="N87" s="42">
        <f>_xll.SRS1Splines.Functions25.OneWay_Spline($D$56:$D$60,N$56:N$60,$D87)</f>
        <v>4.9244608474903604</v>
      </c>
      <c r="P87" s="42">
        <f t="shared" si="16"/>
        <v>0.375</v>
      </c>
      <c r="Q87" s="42">
        <f>_xll.SRS1Splines.Functions25.OneWay_Spline($D$56:$D$60,Q$56:Q$60,P87)</f>
        <v>1.8023625222261901</v>
      </c>
      <c r="R87" s="42">
        <f>_xll.SRS1Splines.Functions25.OneWay_Spline($D$56:$D$60,R$56:R$60,$D87)</f>
        <v>1.3428743584712901</v>
      </c>
      <c r="S87" s="42">
        <f>_xll.SRS1Splines.Functions25.OneWay_Spline($D$56:$D$60,S$56:S$60,$D87)</f>
        <v>0.87890767907884404</v>
      </c>
      <c r="T87" s="42">
        <f>_xll.SRS1Splines.Functions25.OneWay_Spline($D$56:$D$60,T$56:T$60,$D87)</f>
        <v>1.4654634006767899</v>
      </c>
      <c r="U87" s="42">
        <f>_xll.SRS1Splines.Functions25.OneWay_Spline($D$56:$D$60,U$56:U$60,$D87)</f>
        <v>1.5509863552690999</v>
      </c>
      <c r="V87" s="42">
        <f>_xll.SRS1Splines.Functions25.OneWay_Spline($D$56:$D$60,V$56:V$60,$D87)</f>
        <v>7.3422594197350302</v>
      </c>
      <c r="W87" s="42">
        <f>_xll.SRS1Splines.Functions25.OneWay_Spline($D$56:$D$60,W$56:W$60,$D87)</f>
        <v>3.33477705400772</v>
      </c>
      <c r="X87" s="42">
        <f>_xll.SRS1Splines.Functions25.OneWay_Spline($D$56:$D$60,X$56:X$60,$D87)</f>
        <v>0.49379713347076898</v>
      </c>
      <c r="Y87" s="42">
        <f>_xll.SRS1Splines.Functions25.OneWay_Spline($D$56:$D$60,Y$56:Y$60,$D87)</f>
        <v>0.54707335960001402</v>
      </c>
      <c r="Z87" s="42">
        <f>_xll.SRS1Splines.Functions25.OneWay_Spline($D$56:$D$60,Z$56:Z$60,$D87)</f>
        <v>1.4075507686744699</v>
      </c>
      <c r="AB87" s="42">
        <f t="shared" si="17"/>
        <v>0.375</v>
      </c>
      <c r="AC87" s="42">
        <f>_xll.SRS1Splines.Functions25.OneWay_Spline($D$56:$D$60,AC$56:AC$60,AB87)</f>
        <v>2.1281084373967398</v>
      </c>
      <c r="AD87" s="42">
        <f>_xll.SRS1Splines.Functions25.OneWay_Spline($D$56:$D$60,AD$56:AD$60,$D87)</f>
        <v>1.97870990197061</v>
      </c>
      <c r="AE87" s="42">
        <f>_xll.SRS1Splines.Functions25.OneWay_Spline($D$56:$D$60,AE$56:AE$60,$D87)</f>
        <v>1.6139219120252599</v>
      </c>
      <c r="AF87" s="42">
        <f>_xll.SRS1Splines.Functions25.OneWay_Spline($D$56:$D$60,AF$56:AF$60,$D87)</f>
        <v>2.1260634941094199</v>
      </c>
      <c r="AG87" s="42">
        <f>_xll.SRS1Splines.Functions25.OneWay_Spline($D$56:$D$60,AG$56:AG$60,$D87)</f>
        <v>2.5114072894481501</v>
      </c>
      <c r="AH87" s="42">
        <f>_xll.SRS1Splines.Functions25.OneWay_Spline($D$56:$D$60,AH$56:AH$60,$D87)</f>
        <v>10.7111517215207</v>
      </c>
      <c r="AI87" s="42">
        <f>_xll.SRS1Splines.Functions25.OneWay_Spline($D$56:$D$60,AI$56:AI$60,$D87)</f>
        <v>5.6924254842322002</v>
      </c>
      <c r="AJ87" s="42">
        <f>_xll.SRS1Splines.Functions25.OneWay_Spline($D$56:$D$60,AJ$56:AJ$60,$D87)</f>
        <v>0.62228118516724595</v>
      </c>
      <c r="AK87" s="42">
        <f>_xll.SRS1Splines.Functions25.OneWay_Spline($D$56:$D$60,AK$56:AK$60,$D87)</f>
        <v>0.61468273155072795</v>
      </c>
      <c r="AL87" s="42">
        <f>_xll.SRS1Splines.Functions25.OneWay_Spline($D$56:$D$60,AL$56:AL$60,$D87)</f>
        <v>8.4413709263062504</v>
      </c>
    </row>
    <row r="88" spans="4:38">
      <c r="D88" s="42">
        <f t="shared" si="18"/>
        <v>0.5</v>
      </c>
      <c r="E88" s="42">
        <f>_xll.SRS1Splines.Functions25.OneWay_Spline($D$56:$D$60,$E$56:$E$60,D88)</f>
        <v>1.3495192312481199</v>
      </c>
      <c r="F88" s="42">
        <f>_xll.SRS1Splines.Functions25.OneWay_Spline($D$56:$D$60,F$56:F$60,$D88)</f>
        <v>1.96588881922821</v>
      </c>
      <c r="G88" s="42">
        <f>_xll.SRS1Splines.Functions25.OneWay_Spline($D$56:$D$60,G$56:G$60,$D88)</f>
        <v>1.09733844996149</v>
      </c>
      <c r="H88" s="42">
        <f>_xll.SRS1Splines.Functions25.OneWay_Spline($D$56:$D$60,H$56:H$60,$D88)</f>
        <v>1.7277187642441101</v>
      </c>
      <c r="I88" s="42">
        <f>_xll.SRS1Splines.Functions25.OneWay_Spline($D$56:$D$60,I$56:I$60,$D88)</f>
        <v>1.8229087608888499</v>
      </c>
      <c r="J88" s="42">
        <f>_xll.SRS1Splines.Functions25.OneWay_Spline($D$56:$D$60,J$56:J$60,$D88)</f>
        <v>9.7769126685465597</v>
      </c>
      <c r="K88" s="42">
        <f>_xll.SRS1Splines.Functions25.OneWay_Spline($D$56:$D$60,K$56:K$60,$D88)</f>
        <v>4.8380463694417202</v>
      </c>
      <c r="L88" s="42">
        <f>_xll.SRS1Splines.Functions25.OneWay_Spline($D$56:$D$60,L$56:L$60,$D88)</f>
        <v>0.54958766930203995</v>
      </c>
      <c r="M88" s="42">
        <f>_xll.SRS1Splines.Functions25.OneWay_Spline($D$56:$D$60,M$56:M$60,$D88)</f>
        <v>0.59063951009223203</v>
      </c>
      <c r="N88" s="42">
        <f>_xll.SRS1Splines.Functions25.OneWay_Spline($D$56:$D$60,N$56:N$60,$D88)</f>
        <v>6.0730221263653297</v>
      </c>
      <c r="P88" s="42">
        <f t="shared" si="16"/>
        <v>0.5</v>
      </c>
      <c r="Q88" s="42">
        <f>_xll.SRS1Splines.Functions25.OneWay_Spline($D$56:$D$60,Q$56:Q$60,P88)</f>
        <v>1.2341772350123399</v>
      </c>
      <c r="R88" s="42">
        <f>_xll.SRS1Splines.Functions25.OneWay_Spline($D$56:$D$60,R$56:R$60,$D88)</f>
        <v>1.55109940029502</v>
      </c>
      <c r="S88" s="42">
        <f>_xll.SRS1Splines.Functions25.OneWay_Spline($D$56:$D$60,S$56:S$60,$D88)</f>
        <v>0.86900231952104601</v>
      </c>
      <c r="T88" s="42">
        <f>_xll.SRS1Splines.Functions25.OneWay_Spline($D$56:$D$60,T$56:T$60,$D88)</f>
        <v>1.31752730173246</v>
      </c>
      <c r="U88" s="42">
        <f>_xll.SRS1Splines.Functions25.OneWay_Spline($D$56:$D$60,U$56:U$60,$D88)</f>
        <v>1.4158813925340501</v>
      </c>
      <c r="V88" s="42">
        <f>_xll.SRS1Splines.Functions25.OneWay_Spline($D$56:$D$60,V$56:V$60,$D88)</f>
        <v>7.5951009362047603</v>
      </c>
      <c r="W88" s="42">
        <f>_xll.SRS1Splines.Functions25.OneWay_Spline($D$56:$D$60,W$56:W$60,$D88)</f>
        <v>3.6839590486650402</v>
      </c>
      <c r="X88" s="42">
        <f>_xll.SRS1Splines.Functions25.OneWay_Spline($D$56:$D$60,X$56:X$60,$D88)</f>
        <v>0.47015844185903299</v>
      </c>
      <c r="Y88" s="42">
        <f>_xll.SRS1Splines.Functions25.OneWay_Spline($D$56:$D$60,Y$56:Y$60,$D88)</f>
        <v>0.54204341505991604</v>
      </c>
      <c r="Z88" s="42">
        <f>_xll.SRS1Splines.Functions25.OneWay_Spline($D$56:$D$60,Z$56:Z$60,$D88)</f>
        <v>1.70686667498037</v>
      </c>
      <c r="AB88" s="42">
        <f t="shared" si="17"/>
        <v>0.5</v>
      </c>
      <c r="AC88" s="42">
        <f>_xll.SRS1Splines.Functions25.OneWay_Spline($D$56:$D$60,AC$56:AC$60,AB88)</f>
        <v>1.4648612274838999</v>
      </c>
      <c r="AD88" s="42">
        <f>_xll.SRS1Splines.Functions25.OneWay_Spline($D$56:$D$60,AD$56:AD$60,$D88)</f>
        <v>2.3806782381614</v>
      </c>
      <c r="AE88" s="42">
        <f>_xll.SRS1Splines.Functions25.OneWay_Spline($D$56:$D$60,AE$56:AE$60,$D88)</f>
        <v>1.4481883595746099</v>
      </c>
      <c r="AF88" s="42">
        <f>_xll.SRS1Splines.Functions25.OneWay_Spline($D$56:$D$60,AF$56:AF$60,$D88)</f>
        <v>2.1006271569865</v>
      </c>
      <c r="AG88" s="42">
        <f>_xll.SRS1Splines.Functions25.OneWay_Spline($D$56:$D$60,AG$56:AG$60,$D88)</f>
        <v>2.37967873836774</v>
      </c>
      <c r="AH88" s="42">
        <f>_xll.SRS1Splines.Functions25.OneWay_Spline($D$56:$D$60,AH$56:AH$60,$D88)</f>
        <v>11.9587244008884</v>
      </c>
      <c r="AI88" s="42">
        <f>_xll.SRS1Splines.Functions25.OneWay_Spline($D$56:$D$60,AI$56:AI$60,$D88)</f>
        <v>6.08357969429672</v>
      </c>
      <c r="AJ88" s="42">
        <f>_xll.SRS1Splines.Functions25.OneWay_Spline($D$56:$D$60,AJ$56:AJ$60,$D88)</f>
        <v>0.62255179425609297</v>
      </c>
      <c r="AK88" s="42">
        <f>_xll.SRS1Splines.Functions25.OneWay_Spline($D$56:$D$60,AK$56:AK$60,$D88)</f>
        <v>0.63861607798082698</v>
      </c>
      <c r="AL88" s="42">
        <f>_xll.SRS1Splines.Functions25.OneWay_Spline($D$56:$D$60,AL$56:AL$60,$D88)</f>
        <v>10.4391775777503</v>
      </c>
    </row>
    <row r="89" spans="4:38">
      <c r="D89" s="42">
        <f t="shared" si="18"/>
        <v>0.625</v>
      </c>
      <c r="E89" s="42">
        <f>_xll.SRS1Splines.Functions25.OneWay_Spline($D$56:$D$60,$E$56:$E$60,D89)</f>
        <v>0.87077338420685202</v>
      </c>
      <c r="F89" s="42">
        <f>_xll.SRS1Splines.Functions25.OneWay_Spline($D$56:$D$60,F$56:F$60,$D89)</f>
        <v>2.3130678101675</v>
      </c>
      <c r="G89" s="42">
        <f>_xll.SRS1Splines.Functions25.OneWay_Spline($D$56:$D$60,G$56:G$60,$D89)</f>
        <v>1.03071494460042</v>
      </c>
      <c r="H89" s="42">
        <f>_xll.SRS1Splines.Functions25.OneWay_Spline($D$56:$D$60,H$56:H$60,$D89)</f>
        <v>1.6685233999154201</v>
      </c>
      <c r="I89" s="42">
        <f>_xll.SRS1Splines.Functions25.OneWay_Spline($D$56:$D$60,I$56:I$60,$D89)</f>
        <v>1.7183207250488199</v>
      </c>
      <c r="J89" s="42">
        <f>_xll.SRS1Splines.Functions25.OneWay_Spline($D$56:$D$60,J$56:J$60,$D89)</f>
        <v>10.6391571363637</v>
      </c>
      <c r="K89" s="42">
        <f>_xll.SRS1Splines.Functions25.OneWay_Spline($D$56:$D$60,K$56:K$60,$D89)</f>
        <v>5.1991935274290002</v>
      </c>
      <c r="L89" s="42">
        <f>_xll.SRS1Splines.Functions25.OneWay_Spline($D$56:$D$60,L$56:L$60,$D89)</f>
        <v>0.53728730735728003</v>
      </c>
      <c r="M89" s="42">
        <f>_xll.SRS1Splines.Functions25.OneWay_Spline($D$56:$D$60,M$56:M$60,$D89)</f>
        <v>0.59741808274899399</v>
      </c>
      <c r="N89" s="42">
        <f>_xll.SRS1Splines.Functions25.OneWay_Spline($D$56:$D$60,N$56:N$60,$D89)</f>
        <v>6.9663475654902998</v>
      </c>
      <c r="P89" s="42">
        <f t="shared" si="16"/>
        <v>0.625</v>
      </c>
      <c r="Q89" s="42">
        <f>_xll.SRS1Splines.Functions25.OneWay_Spline($D$56:$D$60,Q$56:Q$60,P89)</f>
        <v>0.79238317469082697</v>
      </c>
      <c r="R89" s="42">
        <f>_xll.SRS1Splines.Functions25.OneWay_Spline($D$56:$D$60,R$56:R$60,$D89)</f>
        <v>1.7880451375427</v>
      </c>
      <c r="S89" s="42">
        <f>_xll.SRS1Splines.Functions25.OneWay_Spline($D$56:$D$60,S$56:S$60,$D89)</f>
        <v>0.86143484263928205</v>
      </c>
      <c r="T89" s="42">
        <f>_xll.SRS1Splines.Functions25.OneWay_Spline($D$56:$D$60,T$56:T$60,$D89)</f>
        <v>1.20297709080215</v>
      </c>
      <c r="U89" s="42">
        <f>_xll.SRS1Splines.Functions25.OneWay_Spline($D$56:$D$60,U$56:U$60,$D89)</f>
        <v>1.31110650455044</v>
      </c>
      <c r="V89" s="42">
        <f>_xll.SRS1Splines.Functions25.OneWay_Spline($D$56:$D$60,V$56:V$60,$D89)</f>
        <v>7.8929157903367004</v>
      </c>
      <c r="W89" s="42">
        <f>_xll.SRS1Splines.Functions25.OneWay_Spline($D$56:$D$60,W$56:W$60,$D89)</f>
        <v>4.0813040770681903</v>
      </c>
      <c r="X89" s="42">
        <f>_xll.SRS1Splines.Functions25.OneWay_Spline($D$56:$D$60,X$56:X$60,$D89)</f>
        <v>0.44239697509636999</v>
      </c>
      <c r="Y89" s="42">
        <f>_xll.SRS1Splines.Functions25.OneWay_Spline($D$56:$D$60,Y$56:Y$60,$D89)</f>
        <v>0.53581912944717602</v>
      </c>
      <c r="Z89" s="42">
        <f>_xll.SRS1Splines.Functions25.OneWay_Spline($D$56:$D$60,Z$56:Z$60,$D89)</f>
        <v>1.93966793544052</v>
      </c>
      <c r="AB89" s="42">
        <f t="shared" si="17"/>
        <v>0.625</v>
      </c>
      <c r="AC89" s="42">
        <f>_xll.SRS1Splines.Functions25.OneWay_Spline($D$56:$D$60,AC$56:AC$60,AB89)</f>
        <v>0.94916359372287895</v>
      </c>
      <c r="AD89" s="42">
        <f>_xll.SRS1Splines.Functions25.OneWay_Spline($D$56:$D$60,AD$56:AD$60,$D89)</f>
        <v>2.8380904827923001</v>
      </c>
      <c r="AE89" s="42">
        <f>_xll.SRS1Splines.Functions25.OneWay_Spline($D$56:$D$60,AE$56:AE$60,$D89)</f>
        <v>1.28655156896328</v>
      </c>
      <c r="AF89" s="42">
        <f>_xll.SRS1Splines.Functions25.OneWay_Spline($D$56:$D$60,AF$56:AF$60,$D89)</f>
        <v>2.0812034811918401</v>
      </c>
      <c r="AG89" s="42">
        <f>_xll.SRS1Splines.Functions25.OneWay_Spline($D$56:$D$60,AG$56:AG$60,$D89)</f>
        <v>2.2413514947916102</v>
      </c>
      <c r="AH89" s="42">
        <f>_xll.SRS1Splines.Functions25.OneWay_Spline($D$56:$D$60,AH$56:AH$60,$D89)</f>
        <v>13.385398482390601</v>
      </c>
      <c r="AI89" s="42">
        <f>_xll.SRS1Splines.Functions25.OneWay_Spline($D$56:$D$60,AI$56:AI$60,$D89)</f>
        <v>6.3878107465691301</v>
      </c>
      <c r="AJ89" s="42">
        <f>_xll.SRS1Splines.Functions25.OneWay_Spline($D$56:$D$60,AJ$56:AJ$60,$D89)</f>
        <v>0.62276226799186396</v>
      </c>
      <c r="AK89" s="42">
        <f>_xll.SRS1Splines.Functions25.OneWay_Spline($D$56:$D$60,AK$56:AK$60,$D89)</f>
        <v>0.660501115309307</v>
      </c>
      <c r="AL89" s="42">
        <f>_xll.SRS1Splines.Functions25.OneWay_Spline($D$56:$D$60,AL$56:AL$60,$D89)</f>
        <v>11.993027195540099</v>
      </c>
    </row>
    <row r="90" spans="4:38">
      <c r="D90" s="42">
        <f t="shared" si="18"/>
        <v>0.75</v>
      </c>
      <c r="E90" s="42">
        <f>_xll.SRS1Splines.Functions25.OneWay_Spline($D$56:$D$60,$E$56:$E$60,D90)</f>
        <v>0.52747054097271995</v>
      </c>
      <c r="F90" s="42">
        <f>_xll.SRS1Splines.Functions25.OneWay_Spline($D$56:$D$60,F$56:F$60,$D90)</f>
        <v>2.6392056501407701</v>
      </c>
      <c r="G90" s="42">
        <f>_xll.SRS1Splines.Functions25.OneWay_Spline($D$56:$D$60,G$56:G$60,$D90)</f>
        <v>0.97958858429306295</v>
      </c>
      <c r="H90" s="42">
        <f>_xll.SRS1Splines.Functions25.OneWay_Spline($D$56:$D$60,H$56:H$60,$D90)</f>
        <v>1.6187445123251201</v>
      </c>
      <c r="I90" s="42">
        <f>_xll.SRS1Splines.Functions25.OneWay_Spline($D$56:$D$60,I$56:I$60,$D90)</f>
        <v>1.6385539965484199</v>
      </c>
      <c r="J90" s="42">
        <f>_xll.SRS1Splines.Functions25.OneWay_Spline($D$56:$D$60,J$56:J$60,$D90)</f>
        <v>11.4636968374153</v>
      </c>
      <c r="K90" s="42">
        <f>_xll.SRS1Splines.Functions25.OneWay_Spline($D$56:$D$60,K$56:K$60,$D90)</f>
        <v>5.5098393014317901</v>
      </c>
      <c r="L90" s="42">
        <f>_xll.SRS1Splines.Functions25.OneWay_Spline($D$56:$D$60,L$56:L$60,$D90)</f>
        <v>0.52404272710037203</v>
      </c>
      <c r="M90" s="42">
        <f>_xll.SRS1Splines.Functions25.OneWay_Spline($D$56:$D$60,M$56:M$60,$D90)</f>
        <v>0.60225992036096598</v>
      </c>
      <c r="N90" s="42">
        <f>_xll.SRS1Splines.Functions25.OneWay_Spline($D$56:$D$60,N$56:N$60,$D90)</f>
        <v>7.6044371648652804</v>
      </c>
      <c r="P90" s="42">
        <f t="shared" si="16"/>
        <v>0.75</v>
      </c>
      <c r="Q90" s="42">
        <f>_xll.SRS1Splines.Functions25.OneWay_Spline($D$56:$D$60,Q$56:Q$60,P90)</f>
        <v>0.475629792335997</v>
      </c>
      <c r="R90" s="42">
        <f>_xll.SRS1Splines.Functions25.OneWay_Spline($D$56:$D$60,R$56:R$60,$D90)</f>
        <v>2.0106305270784</v>
      </c>
      <c r="S90" s="42">
        <f>_xll.SRS1Splines.Functions25.OneWay_Spline($D$56:$D$60,S$56:S$60,$D90)</f>
        <v>0.85476107129637902</v>
      </c>
      <c r="T90" s="42">
        <f>_xll.SRS1Splines.Functions25.OneWay_Spline($D$56:$D$60,T$56:T$60,$D90)</f>
        <v>1.1164118355201</v>
      </c>
      <c r="U90" s="42">
        <f>_xll.SRS1Splines.Functions25.OneWay_Spline($D$56:$D$60,U$56:U$60,$D90)</f>
        <v>1.2334208140613201</v>
      </c>
      <c r="V90" s="42">
        <f>_xll.SRS1Splines.Functions25.OneWay_Spline($D$56:$D$60,V$56:V$60,$D90)</f>
        <v>8.1898484554483897</v>
      </c>
      <c r="W90" s="42">
        <f>_xll.SRS1Splines.Functions25.OneWay_Spline($D$56:$D$60,W$56:W$60,$D90)</f>
        <v>4.4545675885984304</v>
      </c>
      <c r="X90" s="42">
        <f>_xll.SRS1Splines.Functions25.OneWay_Spline($D$56:$D$60,X$56:X$60,$D90)</f>
        <v>0.41485221216843599</v>
      </c>
      <c r="Y90" s="42">
        <f>_xll.SRS1Splines.Functions25.OneWay_Spline($D$56:$D$60,Y$56:Y$60,$D90)</f>
        <v>0.52912115357963796</v>
      </c>
      <c r="Z90" s="42">
        <f>_xll.SRS1Splines.Functions25.OneWay_Spline($D$56:$D$60,Z$56:Z$60,$D90)</f>
        <v>2.1059545500549102</v>
      </c>
      <c r="AB90" s="42">
        <f t="shared" si="17"/>
        <v>0.75</v>
      </c>
      <c r="AC90" s="42">
        <f>_xll.SRS1Splines.Functions25.OneWay_Spline($D$56:$D$60,AC$56:AC$60,AB90)</f>
        <v>0.579311289609444</v>
      </c>
      <c r="AD90" s="42">
        <f>_xll.SRS1Splines.Functions25.OneWay_Spline($D$56:$D$60,AD$56:AD$60,$D90)</f>
        <v>3.2677807732031399</v>
      </c>
      <c r="AE90" s="42">
        <f>_xll.SRS1Splines.Functions25.OneWay_Spline($D$56:$D$60,AE$56:AE$60,$D90)</f>
        <v>1.1441003361044599</v>
      </c>
      <c r="AF90" s="42">
        <f>_xll.SRS1Splines.Functions25.OneWay_Spline($D$56:$D$60,AF$56:AF$60,$D90)</f>
        <v>2.0639874885459801</v>
      </c>
      <c r="AG90" s="42">
        <f>_xll.SRS1Splines.Functions25.OneWay_Spline($D$56:$D$60,AG$56:AG$60,$D90)</f>
        <v>2.1091995705273199</v>
      </c>
      <c r="AH90" s="42">
        <f>_xll.SRS1Splines.Functions25.OneWay_Spline($D$56:$D$60,AH$56:AH$60,$D90)</f>
        <v>14.737545219382101</v>
      </c>
      <c r="AI90" s="42">
        <f>_xll.SRS1Splines.Functions25.OneWay_Spline($D$56:$D$60,AI$56:AI$60,$D90)</f>
        <v>6.6051186410494198</v>
      </c>
      <c r="AJ90" s="42">
        <f>_xll.SRS1Splines.Functions25.OneWay_Spline($D$56:$D$60,AJ$56:AJ$60,$D90)</f>
        <v>0.62291260637455603</v>
      </c>
      <c r="AK90" s="42">
        <f>_xll.SRS1Splines.Functions25.OneWay_Spline($D$56:$D$60,AK$56:AK$60,$D90)</f>
        <v>0.67845921092261896</v>
      </c>
      <c r="AL90" s="42">
        <f>_xll.SRS1Splines.Functions25.OneWay_Spline($D$56:$D$60,AL$56:AL$60,$D90)</f>
        <v>13.102919779675601</v>
      </c>
    </row>
    <row r="91" spans="4:38">
      <c r="D91" s="42">
        <f t="shared" si="18"/>
        <v>0.875</v>
      </c>
      <c r="E91" s="42">
        <f>_xll.SRS1Splines.Functions25.OneWay_Spline($D$56:$D$60,$E$56:$E$60,D91)</f>
        <v>0.31808330383078398</v>
      </c>
      <c r="F91" s="42">
        <f>_xll.SRS1Splines.Functions25.OneWay_Spline($D$56:$D$60,F$56:F$60,$D91)</f>
        <v>2.8811788862499701</v>
      </c>
      <c r="G91" s="42">
        <f>_xll.SRS1Splines.Functions25.OneWay_Spline($D$56:$D$60,G$56:G$60,$D91)</f>
        <v>0.93993100232650295</v>
      </c>
      <c r="H91" s="42">
        <f>_xll.SRS1Splines.Functions25.OneWay_Spline($D$56:$D$60,H$56:H$60,$D91)</f>
        <v>1.56984694743588</v>
      </c>
      <c r="I91" s="42">
        <f>_xll.SRS1Splines.Functions25.OneWay_Spline($D$56:$D$60,I$56:I$60,$D91)</f>
        <v>1.5778463654589201</v>
      </c>
      <c r="J91" s="42">
        <f>_xll.SRS1Splines.Functions25.OneWay_Spline($D$56:$D$60,J$56:J$60,$D91)</f>
        <v>12.100789635037501</v>
      </c>
      <c r="K91" s="42">
        <f>_xll.SRS1Splines.Functions25.OneWay_Spline($D$56:$D$60,K$56:K$60,$D91)</f>
        <v>5.7274316189789696</v>
      </c>
      <c r="L91" s="42">
        <f>_xll.SRS1Splines.Functions25.OneWay_Spline($D$56:$D$60,L$56:L$60,$D91)</f>
        <v>0.51127414947379901</v>
      </c>
      <c r="M91" s="42">
        <f>_xll.SRS1Splines.Functions25.OneWay_Spline($D$56:$D$60,M$56:M$60,$D91)</f>
        <v>0.60516502292815</v>
      </c>
      <c r="N91" s="42">
        <f>_xll.SRS1Splines.Functions25.OneWay_Spline($D$56:$D$60,N$56:N$60,$D91)</f>
        <v>7.9872909244902699</v>
      </c>
      <c r="P91" s="42">
        <f t="shared" si="16"/>
        <v>0.875</v>
      </c>
      <c r="Q91" s="42">
        <f>_xll.SRS1Splines.Functions25.OneWay_Spline($D$56:$D$60,Q$56:Q$60,P91)</f>
        <v>0.28256653902219397</v>
      </c>
      <c r="R91" s="42">
        <f>_xll.SRS1Splines.Functions25.OneWay_Spline($D$56:$D$60,R$56:R$60,$D91)</f>
        <v>2.17577452576618</v>
      </c>
      <c r="S91" s="42">
        <f>_xll.SRS1Splines.Functions25.OneWay_Spline($D$56:$D$60,S$56:S$60,$D91)</f>
        <v>0.84753682835516897</v>
      </c>
      <c r="T91" s="42">
        <f>_xll.SRS1Splines.Functions25.OneWay_Spline($D$56:$D$60,T$56:T$60,$D91)</f>
        <v>1.0524306035205599</v>
      </c>
      <c r="U91" s="42">
        <f>_xll.SRS1Splines.Functions25.OneWay_Spline($D$56:$D$60,U$56:U$60,$D91)</f>
        <v>1.1795834438096799</v>
      </c>
      <c r="V91" s="42">
        <f>_xll.SRS1Splines.Functions25.OneWay_Spline($D$56:$D$60,V$56:V$60,$D91)</f>
        <v>8.4400434048573896</v>
      </c>
      <c r="W91" s="42">
        <f>_xll.SRS1Splines.Functions25.OneWay_Spline($D$56:$D$60,W$56:W$60,$D91)</f>
        <v>4.7315050326369903</v>
      </c>
      <c r="X91" s="42">
        <f>_xll.SRS1Splines.Functions25.OneWay_Spline($D$56:$D$60,X$56:X$60,$D91)</f>
        <v>0.39186363206088798</v>
      </c>
      <c r="Y91" s="42">
        <f>_xll.SRS1Splines.Functions25.OneWay_Spline($D$56:$D$60,Y$56:Y$60,$D91)</f>
        <v>0.52267013827514996</v>
      </c>
      <c r="Z91" s="42">
        <f>_xll.SRS1Splines.Functions25.OneWay_Spline($D$56:$D$60,Z$56:Z$60,$D91)</f>
        <v>2.2057265188235502</v>
      </c>
      <c r="AB91" s="42">
        <f t="shared" si="17"/>
        <v>0.875</v>
      </c>
      <c r="AC91" s="42">
        <f>_xll.SRS1Splines.Functions25.OneWay_Spline($D$56:$D$60,AC$56:AC$60,AB91)</f>
        <v>0.35360006863937599</v>
      </c>
      <c r="AD91" s="42">
        <f>_xll.SRS1Splines.Functions25.OneWay_Spline($D$56:$D$60,AD$56:AD$60,$D91)</f>
        <v>3.5865832467337699</v>
      </c>
      <c r="AE91" s="42">
        <f>_xll.SRS1Splines.Functions25.OneWay_Spline($D$56:$D$60,AE$56:AE$60,$D91)</f>
        <v>1.03592345691135</v>
      </c>
      <c r="AF91" s="42">
        <f>_xll.SRS1Splines.Functions25.OneWay_Spline($D$56:$D$60,AF$56:AF$60,$D91)</f>
        <v>2.0451742008695102</v>
      </c>
      <c r="AG91" s="42">
        <f>_xll.SRS1Splines.Functions25.OneWay_Spline($D$56:$D$60,AG$56:AG$60,$D91)</f>
        <v>1.99599697738245</v>
      </c>
      <c r="AH91" s="42">
        <f>_xll.SRS1Splines.Functions25.OneWay_Spline($D$56:$D$60,AH$56:AH$60,$D91)</f>
        <v>15.761535865217599</v>
      </c>
      <c r="AI91" s="42">
        <f>_xll.SRS1Splines.Functions25.OneWay_Spline($D$56:$D$60,AI$56:AI$60,$D91)</f>
        <v>6.7355033777375901</v>
      </c>
      <c r="AJ91" s="42">
        <f>_xll.SRS1Splines.Functions25.OneWay_Spline($D$56:$D$60,AJ$56:AJ$60,$D91)</f>
        <v>0.62300280940417196</v>
      </c>
      <c r="AK91" s="42">
        <f>_xll.SRS1Splines.Functions25.OneWay_Spline($D$56:$D$60,AK$56:AK$60,$D91)</f>
        <v>0.69061173220720995</v>
      </c>
      <c r="AL91" s="42">
        <f>_xll.SRS1Splines.Functions25.OneWay_Spline($D$56:$D$60,AL$56:AL$60,$D91)</f>
        <v>13.768855330157001</v>
      </c>
    </row>
    <row r="92" spans="4:38">
      <c r="D92" s="42">
        <f t="shared" si="18"/>
        <v>1</v>
      </c>
      <c r="E92" s="42">
        <f>_xll.SRS1Splines.Functions25.OneWay_Spline($D$56:$D$60,$E$56:$E$60,D92)</f>
        <v>0.24108427506610799</v>
      </c>
      <c r="F92" s="42">
        <f>_xll.SRS1Splines.Functions25.OneWay_Spline($D$56:$D$60,F$56:F$60,$D92)</f>
        <v>2.9758640655970501</v>
      </c>
      <c r="G92" s="42">
        <f>_xll.SRS1Splines.Functions25.OneWay_Spline($D$56:$D$60,G$56:G$60,$D92)</f>
        <v>0.90771383198781497</v>
      </c>
      <c r="H92" s="42">
        <f>_xll.SRS1Splines.Functions25.OneWay_Spline($D$56:$D$60,H$56:H$60,$D92)</f>
        <v>1.5132955512103801</v>
      </c>
      <c r="I92" s="42">
        <f>_xll.SRS1Splines.Functions25.OneWay_Spline($D$56:$D$60,I$56:I$60,$D92)</f>
        <v>1.53043562185157</v>
      </c>
      <c r="J92" s="42">
        <f>_xll.SRS1Splines.Functions25.OneWay_Spline($D$56:$D$60,J$56:J$60,$D92)</f>
        <v>12.400693392566399</v>
      </c>
      <c r="K92" s="42">
        <f>_xll.SRS1Splines.Functions25.OneWay_Spline($D$56:$D$60,K$56:K$60,$D92)</f>
        <v>5.8094184075993898</v>
      </c>
      <c r="L92" s="42">
        <f>_xll.SRS1Splines.Functions25.OneWay_Spline($D$56:$D$60,L$56:L$60,$D92)</f>
        <v>0.50040179542004604</v>
      </c>
      <c r="M92" s="42">
        <f>_xll.SRS1Splines.Functions25.OneWay_Spline($D$56:$D$60,M$56:M$60,$D92)</f>
        <v>0.60613339045054404</v>
      </c>
      <c r="N92" s="42">
        <f>_xll.SRS1Splines.Functions25.OneWay_Spline($D$56:$D$60,N$56:N$60,$D92)</f>
        <v>8.1149088443652602</v>
      </c>
      <c r="P92" s="42">
        <f t="shared" si="16"/>
        <v>1</v>
      </c>
      <c r="Q92" s="42">
        <f>_xll.SRS1Splines.Functions25.OneWay_Spline($D$56:$D$60,Q$56:Q$60,P92)</f>
        <v>0.21184286582376</v>
      </c>
      <c r="R92" s="42">
        <f>_xll.SRS1Splines.Functions25.OneWay_Spline($D$56:$D$60,R$56:R$60,$D92)</f>
        <v>2.2403960904700901</v>
      </c>
      <c r="S92" s="42">
        <f>_xll.SRS1Splines.Functions25.OneWay_Spline($D$56:$D$60,S$56:S$60,$D92)</f>
        <v>0.83831793667848098</v>
      </c>
      <c r="T92" s="42">
        <f>_xll.SRS1Splines.Functions25.OneWay_Spline($D$56:$D$60,T$56:T$60,$D92)</f>
        <v>1.0056324624377599</v>
      </c>
      <c r="U92" s="42">
        <f>_xll.SRS1Splines.Functions25.OneWay_Spline($D$56:$D$60,U$56:U$60,$D92)</f>
        <v>1.1463535165385501</v>
      </c>
      <c r="V92" s="42">
        <f>_xll.SRS1Splines.Functions25.OneWay_Spline($D$56:$D$60,V$56:V$60,$D92)</f>
        <v>8.5976451118812491</v>
      </c>
      <c r="W92" s="42">
        <f>_xll.SRS1Splines.Functions25.OneWay_Spline($D$56:$D$60,W$56:W$60,$D92)</f>
        <v>4.8398718585651297</v>
      </c>
      <c r="X92" s="42">
        <f>_xll.SRS1Splines.Functions25.OneWay_Spline($D$56:$D$60,X$56:X$60,$D92)</f>
        <v>0.37777071375938198</v>
      </c>
      <c r="Y92" s="42">
        <f>_xll.SRS1Splines.Functions25.OneWay_Spline($D$56:$D$60,Y$56:Y$60,$D92)</f>
        <v>0.51718673435155904</v>
      </c>
      <c r="Z92" s="42">
        <f>_xll.SRS1Splines.Functions25.OneWay_Spline($D$56:$D$60,Z$56:Z$60,$D92)</f>
        <v>2.2389838417464301</v>
      </c>
      <c r="AB92" s="42">
        <f t="shared" si="17"/>
        <v>1</v>
      </c>
      <c r="AC92" s="42">
        <f>_xll.SRS1Splines.Functions25.OneWay_Spline($D$56:$D$60,AC$56:AC$60,AB92)</f>
        <v>0.27032568430845499</v>
      </c>
      <c r="AD92" s="42">
        <f>_xll.SRS1Splines.Functions25.OneWay_Spline($D$56:$D$60,AD$56:AD$60,$D92)</f>
        <v>3.71133204072401</v>
      </c>
      <c r="AE92" s="42">
        <f>_xll.SRS1Splines.Functions25.OneWay_Spline($D$56:$D$60,AE$56:AE$60,$D92)</f>
        <v>0.97710972729714796</v>
      </c>
      <c r="AF92" s="42">
        <f>_xll.SRS1Splines.Functions25.OneWay_Spline($D$56:$D$60,AF$56:AF$60,$D92)</f>
        <v>2.02095863998299</v>
      </c>
      <c r="AG92" s="42">
        <f>_xll.SRS1Splines.Functions25.OneWay_Spline($D$56:$D$60,AG$56:AG$60,$D92)</f>
        <v>1.9145177271645899</v>
      </c>
      <c r="AH92" s="42">
        <f>_xll.SRS1Splines.Functions25.OneWay_Spline($D$56:$D$60,AH$56:AH$60,$D92)</f>
        <v>16.203741673251599</v>
      </c>
      <c r="AI92" s="42">
        <f>_xll.SRS1Splines.Functions25.OneWay_Spline($D$56:$D$60,AI$56:AI$60,$D92)</f>
        <v>6.7789649566336498</v>
      </c>
      <c r="AJ92" s="42">
        <f>_xll.SRS1Splines.Functions25.OneWay_Spline($D$56:$D$60,AJ$56:AJ$60,$D92)</f>
        <v>0.62303287708071098</v>
      </c>
      <c r="AK92" s="42">
        <f>_xll.SRS1Splines.Functions25.OneWay_Spline($D$56:$D$60,AK$56:AK$60,$D92)</f>
        <v>0.69508004654952904</v>
      </c>
      <c r="AL92" s="42">
        <f>_xll.SRS1Splines.Functions25.OneWay_Spline($D$56:$D$60,AL$56:AL$60,$D92)</f>
        <v>13.990833846984099</v>
      </c>
    </row>
    <row r="93" spans="4:38">
      <c r="D93" s="42">
        <f t="shared" si="18"/>
        <v>1.125</v>
      </c>
      <c r="E93" s="42">
        <f>_xll.SRS1Splines.Functions25.OneWay_Spline($D$56:$D$60,$E$56:$E$60,D93)</f>
        <v>0.22993227628660501</v>
      </c>
      <c r="F93" s="42">
        <f>_xll.SRS1Splines.Functions25.OneWay_Spline($D$56:$D$60,F$56:F$60,$D93)</f>
        <v>2.9709002313232702</v>
      </c>
      <c r="G93" s="42">
        <f>_xll.SRS1Splines.Functions25.OneWay_Spline($D$56:$D$60,G$56:G$60,$D93)</f>
        <v>0.87831377670309196</v>
      </c>
      <c r="H93" s="42">
        <f>_xll.SRS1Splines.Functions25.OneWay_Spline($D$56:$D$60,H$56:H$60,$D93)</f>
        <v>1.45086248001147</v>
      </c>
      <c r="I93" s="42">
        <f>_xll.SRS1Splines.Functions25.OneWay_Spline($D$56:$D$60,I$56:I$60,$D93)</f>
        <v>1.48854894776284</v>
      </c>
      <c r="J93" s="42">
        <f>_xll.SRS1Splines.Functions25.OneWay_Spline($D$56:$D$60,J$56:J$60,$D93)</f>
        <v>12.481071144595001</v>
      </c>
      <c r="K93" s="42">
        <f>_xll.SRS1Splines.Functions25.OneWay_Spline($D$56:$D$60,K$56:K$60,$D93)</f>
        <v>5.8061536201855501</v>
      </c>
      <c r="L93" s="42">
        <f>_xll.SRS1Splines.Functions25.OneWay_Spline($D$56:$D$60,L$56:L$60,$D93)</f>
        <v>0.49100236789282498</v>
      </c>
      <c r="M93" s="42">
        <f>_xll.SRS1Splines.Functions25.OneWay_Spline($D$56:$D$60,M$56:M$60,$D93)</f>
        <v>0.60589896180378999</v>
      </c>
      <c r="N93" s="42">
        <f>_xll.SRS1Splines.Functions25.OneWay_Spline($D$56:$D$60,N$56:N$60,$D93)</f>
        <v>8.1032680272496993</v>
      </c>
      <c r="P93" s="42">
        <f t="shared" si="16"/>
        <v>1.125</v>
      </c>
      <c r="Q93" s="42">
        <f>_xll.SRS1Splines.Functions25.OneWay_Spline($D$56:$D$60,Q$56:Q$60,P93)</f>
        <v>0.201983173310856</v>
      </c>
      <c r="R93" s="42">
        <f>_xll.SRS1Splines.Functions25.OneWay_Spline($D$56:$D$60,R$56:R$60,$D93)</f>
        <v>2.2364627233813201</v>
      </c>
      <c r="S93" s="42">
        <f>_xll.SRS1Splines.Functions25.OneWay_Spline($D$56:$D$60,S$56:S$60,$D93)</f>
        <v>0.82702099761490899</v>
      </c>
      <c r="T93" s="42">
        <f>_xll.SRS1Splines.Functions25.OneWay_Spline($D$56:$D$60,T$56:T$60,$D93)</f>
        <v>0.96612564235491905</v>
      </c>
      <c r="U93" s="42">
        <f>_xll.SRS1Splines.Functions25.OneWay_Spline($D$56:$D$60,U$56:U$60,$D93)</f>
        <v>1.1228737599346801</v>
      </c>
      <c r="V93" s="42">
        <f>_xll.SRS1Splines.Functions25.OneWay_Spline($D$56:$D$60,V$56:V$60,$D93)</f>
        <v>8.6924647732733291</v>
      </c>
      <c r="W93" s="42">
        <f>_xll.SRS1Splines.Functions25.OneWay_Spline($D$56:$D$60,W$56:W$60,$D93)</f>
        <v>4.8377016869311804</v>
      </c>
      <c r="X93" s="42">
        <f>_xll.SRS1Splines.Functions25.OneWay_Spline($D$56:$D$60,X$56:X$60,$D93)</f>
        <v>0.36967460178615702</v>
      </c>
      <c r="Y93" s="42">
        <f>_xll.SRS1Splines.Functions25.OneWay_Spline($D$56:$D$60,Y$56:Y$60,$D93)</f>
        <v>0.51244872107582795</v>
      </c>
      <c r="Z93" s="42">
        <f>_xll.SRS1Splines.Functions25.OneWay_Spline($D$56:$D$60,Z$56:Z$60,$D93)</f>
        <v>2.2369714813246602</v>
      </c>
      <c r="AB93" s="42">
        <f t="shared" si="17"/>
        <v>1.125</v>
      </c>
      <c r="AC93" s="42">
        <f>_xll.SRS1Splines.Functions25.OneWay_Spline($D$56:$D$60,AC$56:AC$60,AB93)</f>
        <v>0.25788137926235499</v>
      </c>
      <c r="AD93" s="42">
        <f>_xll.SRS1Splines.Functions25.OneWay_Spline($D$56:$D$60,AD$56:AD$60,$D93)</f>
        <v>3.70533773926523</v>
      </c>
      <c r="AE93" s="42">
        <f>_xll.SRS1Splines.Functions25.OneWay_Spline($D$56:$D$60,AE$56:AE$60,$D93)</f>
        <v>0.94851958741913001</v>
      </c>
      <c r="AF93" s="42">
        <f>_xll.SRS1Splines.Functions25.OneWay_Spline($D$56:$D$60,AF$56:AF$60,$D93)</f>
        <v>1.9909777836045599</v>
      </c>
      <c r="AG93" s="42">
        <f>_xll.SRS1Splines.Functions25.OneWay_Spline($D$56:$D$60,AG$56:AG$60,$D93)</f>
        <v>1.8541029453478199</v>
      </c>
      <c r="AH93" s="42">
        <f>_xll.SRS1Splines.Functions25.OneWay_Spline($D$56:$D$60,AH$56:AH$60,$D93)</f>
        <v>16.269677515916602</v>
      </c>
      <c r="AI93" s="42">
        <f>_xll.SRS1Splines.Functions25.OneWay_Spline($D$56:$D$60,AI$56:AI$60,$D93)</f>
        <v>6.7746055534399199</v>
      </c>
      <c r="AJ93" s="42">
        <f>_xll.SRS1Splines.Functions25.OneWay_Spline($D$56:$D$60,AJ$56:AJ$60,$D93)</f>
        <v>0.62251026730622705</v>
      </c>
      <c r="AK93" s="42">
        <f>_xll.SRS1Splines.Functions25.OneWay_Spline($D$56:$D$60,AK$56:AK$60,$D93)</f>
        <v>0.69479880015568196</v>
      </c>
      <c r="AL93" s="42">
        <f>_xll.SRS1Splines.Functions25.OneWay_Spline($D$56:$D$60,AL$56:AL$60,$D93)</f>
        <v>13.969564573174701</v>
      </c>
    </row>
    <row r="94" spans="4:38">
      <c r="D94" s="52">
        <f>D93+0.2</f>
        <v>1.325</v>
      </c>
      <c r="E94" s="42">
        <f>_xll.SRS1Splines.Functions25.OneWay_Spline($D$56:$D$60,$E$56:$E$60,D94)</f>
        <v>0.21275751892841299</v>
      </c>
      <c r="F94" s="42">
        <f>_xll.SRS1Splines.Functions25.OneWay_Spline($D$56:$D$60,F$56:F$60,$D94)</f>
        <v>2.9432107999002701</v>
      </c>
      <c r="G94" s="42">
        <f>_xll.SRS1Splines.Functions25.OneWay_Spline($D$56:$D$60,G$56:G$60,$D94)</f>
        <v>0.83308433405450499</v>
      </c>
      <c r="H94" s="42">
        <f>_xll.SRS1Splines.Functions25.OneWay_Spline($D$56:$D$60,H$56:H$60,$D94)</f>
        <v>1.3542571809816599</v>
      </c>
      <c r="I94" s="42">
        <f>_xll.SRS1Splines.Functions25.OneWay_Spline($D$56:$D$60,I$56:I$60,$D94)</f>
        <v>1.4247702469052199</v>
      </c>
      <c r="J94" s="42">
        <f>_xll.SRS1Splines.Functions25.OneWay_Spline($D$56:$D$60,J$56:J$60,$D94)</f>
        <v>12.605442997860401</v>
      </c>
      <c r="K94" s="42">
        <f>_xll.SRS1Splines.Functions25.OneWay_Spline($D$56:$D$60,K$56:K$60,$D94)</f>
        <v>5.78794695215079</v>
      </c>
      <c r="L94" s="42">
        <f>_xll.SRS1Splines.Functions25.OneWay_Spline($D$56:$D$60,L$56:L$60,$D94)</f>
        <v>0.47618512489541998</v>
      </c>
      <c r="M94" s="42">
        <f>_xll.SRS1Splines.Functions25.OneWay_Spline($D$56:$D$60,M$56:M$60,$D94)</f>
        <v>0.60458599287914705</v>
      </c>
      <c r="N94" s="42">
        <f>_xll.SRS1Splines.Functions25.OneWay_Spline($D$56:$D$60,N$56:N$60,$D94)</f>
        <v>8.0383109849863406</v>
      </c>
      <c r="P94" s="42">
        <f t="shared" si="16"/>
        <v>1.325</v>
      </c>
      <c r="Q94" s="42">
        <f>_xll.SRS1Splines.Functions25.OneWay_Spline($D$56:$D$60,Q$56:Q$60,P94)</f>
        <v>0.18680290062889701</v>
      </c>
      <c r="R94" s="42">
        <f>_xll.SRS1Splines.Functions25.OneWay_Spline($D$56:$D$60,R$56:R$60,$D94)</f>
        <v>2.2145183498938699</v>
      </c>
      <c r="S94" s="42">
        <f>_xll.SRS1Splines.Functions25.OneWay_Spline($D$56:$D$60,S$56:S$60,$D94)</f>
        <v>0.80658706400402402</v>
      </c>
      <c r="T94" s="42">
        <f>_xll.SRS1Splines.Functions25.OneWay_Spline($D$56:$D$60,T$56:T$60,$D94)</f>
        <v>0.90499508935584705</v>
      </c>
      <c r="U94" s="42">
        <f>_xll.SRS1Splines.Functions25.OneWay_Spline($D$56:$D$60,U$56:U$60,$D94)</f>
        <v>1.08743453393227</v>
      </c>
      <c r="V94" s="42">
        <f>_xll.SRS1Splines.Functions25.OneWay_Spline($D$56:$D$60,V$56:V$60,$D94)</f>
        <v>8.8391831961666103</v>
      </c>
      <c r="W94" s="42">
        <f>_xll.SRS1Splines.Functions25.OneWay_Spline($D$56:$D$60,W$56:W$60,$D94)</f>
        <v>4.82559933859749</v>
      </c>
      <c r="X94" s="42">
        <f>_xll.SRS1Splines.Functions25.OneWay_Spline($D$56:$D$60,X$56:X$60,$D94)</f>
        <v>0.357147149537967</v>
      </c>
      <c r="Y94" s="42">
        <f>_xll.SRS1Splines.Functions25.OneWay_Spline($D$56:$D$60,Y$56:Y$60,$D94)</f>
        <v>0.504962903202959</v>
      </c>
      <c r="Z94" s="42">
        <f>_xll.SRS1Splines.Functions25.OneWay_Spline($D$56:$D$60,Z$56:Z$60,$D94)</f>
        <v>2.2257238795385299</v>
      </c>
      <c r="AB94" s="42">
        <f t="shared" si="17"/>
        <v>1.325</v>
      </c>
      <c r="AC94" s="42">
        <f>_xll.SRS1Splines.Functions25.OneWay_Spline($D$56:$D$60,AC$56:AC$60,AB94)</f>
        <v>0.238712137227929</v>
      </c>
      <c r="AD94" s="42">
        <f>_xll.SRS1Splines.Functions25.OneWay_Spline($D$56:$D$60,AD$56:AD$60,$D94)</f>
        <v>3.6719032499066699</v>
      </c>
      <c r="AE94" s="42">
        <f>_xll.SRS1Splines.Functions25.OneWay_Spline($D$56:$D$60,AE$56:AE$60,$D94)</f>
        <v>0.90486579419814595</v>
      </c>
      <c r="AF94" s="42">
        <f>_xll.SRS1Splines.Functions25.OneWay_Spline($D$56:$D$60,AF$56:AF$60,$D94)</f>
        <v>1.9359315512628501</v>
      </c>
      <c r="AG94" s="42">
        <f>_xll.SRS1Splines.Functions25.OneWay_Spline($D$56:$D$60,AG$56:AG$60,$D94)</f>
        <v>1.7613203239283901</v>
      </c>
      <c r="AH94" s="42">
        <f>_xll.SRS1Splines.Functions25.OneWay_Spline($D$56:$D$60,AH$56:AH$60,$D94)</f>
        <v>16.371702799554299</v>
      </c>
      <c r="AI94" s="42">
        <f>_xll.SRS1Splines.Functions25.OneWay_Spline($D$56:$D$60,AI$56:AI$60,$D94)</f>
        <v>6.75029456570409</v>
      </c>
      <c r="AJ94" s="42">
        <f>_xll.SRS1Splines.Functions25.OneWay_Spline($D$56:$D$60,AJ$56:AJ$60,$D94)</f>
        <v>0.61958682603275295</v>
      </c>
      <c r="AK94" s="42">
        <f>_xll.SRS1Splines.Functions25.OneWay_Spline($D$56:$D$60,AK$56:AK$60,$D94)</f>
        <v>0.69322243023266295</v>
      </c>
      <c r="AL94" s="42">
        <f>_xll.SRS1Splines.Functions25.OneWay_Spline($D$56:$D$60,AL$56:AL$60,$D94)</f>
        <v>13.8508980904342</v>
      </c>
    </row>
    <row r="95" spans="4:38">
      <c r="D95" s="52">
        <f t="shared" ref="D95:D96" si="19">D94+0.2</f>
        <v>1.5249999999999999</v>
      </c>
      <c r="E95" s="42">
        <f>_xll.SRS1Splines.Functions25.OneWay_Spline($D$56:$D$60,$E$56:$E$60,D95)</f>
        <v>0.19639408127494401</v>
      </c>
      <c r="F95" s="42">
        <f>_xll.SRS1Splines.Functions25.OneWay_Spline($D$56:$D$60,F$56:F$60,$D95)</f>
        <v>2.8930108338754499</v>
      </c>
      <c r="G95" s="42">
        <f>_xll.SRS1Splines.Functions25.OneWay_Spline($D$56:$D$60,G$56:G$60,$D95)</f>
        <v>0.79004660052285203</v>
      </c>
      <c r="H95" s="42">
        <f>_xll.SRS1Splines.Functions25.OneWay_Spline($D$56:$D$60,H$56:H$60,$D95)</f>
        <v>1.26169817719917</v>
      </c>
      <c r="I95" s="42">
        <f>_xll.SRS1Splines.Functions25.OneWay_Spline($D$56:$D$60,I$56:I$60,$D95)</f>
        <v>1.36483429352385</v>
      </c>
      <c r="J95" s="42">
        <f>_xll.SRS1Splines.Functions25.OneWay_Spline($D$56:$D$60,J$56:J$60,$D95)</f>
        <v>12.7246055588425</v>
      </c>
      <c r="K95" s="42">
        <f>_xll.SRS1Splines.Functions25.OneWay_Spline($D$56:$D$60,K$56:K$60,$D95)</f>
        <v>5.7549511291436097</v>
      </c>
      <c r="L95" s="42">
        <f>_xll.SRS1Splines.Functions25.OneWay_Spline($D$56:$D$60,L$56:L$60,$D95)</f>
        <v>0.46165679207242699</v>
      </c>
      <c r="M95" s="42">
        <f>_xll.SRS1Splines.Functions25.OneWay_Spline($D$56:$D$60,M$56:M$60,$D95)</f>
        <v>0.60219294457235195</v>
      </c>
      <c r="N95" s="42">
        <f>_xll.SRS1Splines.Functions25.OneWay_Spline($D$56:$D$60,N$56:N$60,$D95)</f>
        <v>7.9204936158446797</v>
      </c>
      <c r="P95" s="42">
        <f t="shared" si="16"/>
        <v>1.5249999999999999</v>
      </c>
      <c r="Q95" s="42">
        <f>_xll.SRS1Splines.Functions25.OneWay_Spline($D$56:$D$60,Q$56:Q$60,P95)</f>
        <v>0.17234457100511</v>
      </c>
      <c r="R95" s="42">
        <f>_xll.SRS1Splines.Functions25.OneWay_Spline($D$56:$D$60,R$56:R$60,$D95)</f>
        <v>2.1747264421986698</v>
      </c>
      <c r="S95" s="42">
        <f>_xll.SRS1Splines.Functions25.OneWay_Spline($D$56:$D$60,S$56:S$60,$D95)</f>
        <v>0.78351713200319895</v>
      </c>
      <c r="T95" s="42">
        <f>_xll.SRS1Splines.Functions25.OneWay_Spline($D$56:$D$60,T$56:T$60,$D95)</f>
        <v>0.84642497836720698</v>
      </c>
      <c r="U95" s="42">
        <f>_xll.SRS1Splines.Functions25.OneWay_Spline($D$56:$D$60,U$56:U$60,$D95)</f>
        <v>1.05448988112211</v>
      </c>
      <c r="V95" s="42">
        <f>_xll.SRS1Splines.Functions25.OneWay_Spline($D$56:$D$60,V$56:V$60,$D95)</f>
        <v>8.9797563448025794</v>
      </c>
      <c r="W95" s="42">
        <f>_xll.SRS1Splines.Functions25.OneWay_Spline($D$56:$D$60,W$56:W$60,$D95)</f>
        <v>4.8036663334574303</v>
      </c>
      <c r="X95" s="42">
        <f>_xll.SRS1Splines.Functions25.OneWay_Spline($D$56:$D$60,X$56:X$60,$D95)</f>
        <v>0.34514440733158602</v>
      </c>
      <c r="Y95" s="42">
        <f>_xll.SRS1Splines.Functions25.OneWay_Spline($D$56:$D$60,Y$56:Y$60,$D95)</f>
        <v>0.49760616504213401</v>
      </c>
      <c r="Z95" s="42">
        <f>_xll.SRS1Splines.Functions25.OneWay_Spline($D$56:$D$60,Z$56:Z$60,$D95)</f>
        <v>2.2052789998977902</v>
      </c>
      <c r="AB95" s="42">
        <f t="shared" si="17"/>
        <v>1.5249999999999999</v>
      </c>
      <c r="AC95" s="42">
        <f>_xll.SRS1Splines.Functions25.OneWay_Spline($D$56:$D$60,AC$56:AC$60,AB95)</f>
        <v>0.22044359154477799</v>
      </c>
      <c r="AD95" s="42">
        <f>_xll.SRS1Splines.Functions25.OneWay_Spline($D$56:$D$60,AD$56:AD$60,$D95)</f>
        <v>3.6112952255522202</v>
      </c>
      <c r="AE95" s="42">
        <f>_xll.SRS1Splines.Functions25.OneWay_Spline($D$56:$D$60,AE$56:AE$60,$D95)</f>
        <v>0.86370288392123695</v>
      </c>
      <c r="AF95" s="42">
        <f>_xll.SRS1Splines.Functions25.OneWay_Spline($D$56:$D$60,AF$56:AF$60,$D95)</f>
        <v>1.8729582792186601</v>
      </c>
      <c r="AG95" s="42">
        <f>_xll.SRS1Splines.Functions25.OneWay_Spline($D$56:$D$60,AG$56:AG$60,$D95)</f>
        <v>1.67321631892941</v>
      </c>
      <c r="AH95" s="42">
        <f>_xll.SRS1Splines.Functions25.OneWay_Spline($D$56:$D$60,AH$56:AH$60,$D95)</f>
        <v>16.4694547728825</v>
      </c>
      <c r="AI95" s="42">
        <f>_xll.SRS1Splines.Functions25.OneWay_Spline($D$56:$D$60,AI$56:AI$60,$D95)</f>
        <v>6.7062359248297998</v>
      </c>
      <c r="AJ95" s="42">
        <f>_xll.SRS1Splines.Functions25.OneWay_Spline($D$56:$D$60,AJ$56:AJ$60,$D95)</f>
        <v>0.61426699738248702</v>
      </c>
      <c r="AK95" s="42">
        <f>_xll.SRS1Splines.Functions25.OneWay_Spline($D$56:$D$60,AK$56:AK$60,$D95)</f>
        <v>0.69034645428921404</v>
      </c>
      <c r="AL95" s="42">
        <f>_xll.SRS1Splines.Functions25.OneWay_Spline($D$56:$D$60,AL$56:AL$60,$D95)</f>
        <v>13.6357082317916</v>
      </c>
    </row>
    <row r="96" spans="4:38">
      <c r="D96" s="52">
        <f t="shared" si="19"/>
        <v>1.7249999999999999</v>
      </c>
      <c r="E96" s="42">
        <f>_xll.SRS1Splines.Functions25.OneWay_Spline($D$56:$D$60,$E$56:$E$60,D96)</f>
        <v>0.18082896158002201</v>
      </c>
      <c r="F96" s="42">
        <f>_xll.SRS1Splines.Functions25.OneWay_Spline($D$56:$D$60,F$56:F$60,$D96)</f>
        <v>2.8223504251640601</v>
      </c>
      <c r="G96" s="42">
        <f>_xll.SRS1Splines.Functions25.OneWay_Spline($D$56:$D$60,G$56:G$60,$D96)</f>
        <v>0.74915854407372595</v>
      </c>
      <c r="H96" s="42">
        <f>_xll.SRS1Splines.Functions25.OneWay_Spline($D$56:$D$60,H$56:H$60,$D96)</f>
        <v>1.173185468664</v>
      </c>
      <c r="I96" s="42">
        <f>_xll.SRS1Splines.Functions25.OneWay_Spline($D$56:$D$60,I$56:I$60,$D96)</f>
        <v>1.30857546777183</v>
      </c>
      <c r="J96" s="42">
        <f>_xll.SRS1Splines.Functions25.OneWay_Spline($D$56:$D$60,J$56:J$60,$D96)</f>
        <v>12.838558827541201</v>
      </c>
      <c r="K96" s="42">
        <f>_xll.SRS1Splines.Functions25.OneWay_Spline($D$56:$D$60,K$56:K$60,$D96)</f>
        <v>5.70852607346034</v>
      </c>
      <c r="L96" s="42">
        <f>_xll.SRS1Splines.Functions25.OneWay_Spline($D$56:$D$60,L$56:L$60,$D96)</f>
        <v>0.44743551232749501</v>
      </c>
      <c r="M96" s="42">
        <f>_xll.SRS1Splines.Functions25.OneWay_Spline($D$56:$D$60,M$56:M$60,$D96)</f>
        <v>0.59880466061698101</v>
      </c>
      <c r="N96" s="42">
        <f>_xll.SRS1Splines.Functions25.OneWay_Spline($D$56:$D$60,N$56:N$60,$D96)</f>
        <v>7.7545740304741502</v>
      </c>
      <c r="P96" s="42">
        <f t="shared" si="16"/>
        <v>1.7249999999999999</v>
      </c>
      <c r="Q96" s="42">
        <f>_xll.SRS1Splines.Functions25.OneWay_Spline($D$56:$D$60,Q$56:Q$60,P96)</f>
        <v>0.158596008117496</v>
      </c>
      <c r="R96" s="42">
        <f>_xll.SRS1Splines.Functions25.OneWay_Spline($D$56:$D$60,R$56:R$60,$D96)</f>
        <v>2.1187043922628801</v>
      </c>
      <c r="S96" s="42">
        <f>_xll.SRS1Splines.Functions25.OneWay_Spline($D$56:$D$60,S$56:S$60,$D96)</f>
        <v>0.75811654830935804</v>
      </c>
      <c r="T96" s="42">
        <f>_xll.SRS1Splines.Functions25.OneWay_Spline($D$56:$D$60,T$56:T$60,$D96)</f>
        <v>0.79041530938899995</v>
      </c>
      <c r="U96" s="42">
        <f>_xll.SRS1Splines.Functions25.OneWay_Spline($D$56:$D$60,U$56:U$60,$D96)</f>
        <v>1.02389697060122</v>
      </c>
      <c r="V96" s="42">
        <f>_xll.SRS1Splines.Functions25.OneWay_Spline($D$56:$D$60,V$56:V$60,$D96)</f>
        <v>9.1141842191812295</v>
      </c>
      <c r="W96" s="42">
        <f>_xll.SRS1Splines.Functions25.OneWay_Spline($D$56:$D$60,W$56:W$60,$D96)</f>
        <v>4.7728066399529796</v>
      </c>
      <c r="X96" s="42">
        <f>_xll.SRS1Splines.Functions25.OneWay_Spline($D$56:$D$60,X$56:X$60,$D96)</f>
        <v>0.33366637516701297</v>
      </c>
      <c r="Y96" s="42">
        <f>_xll.SRS1Splines.Functions25.OneWay_Spline($D$56:$D$60,Y$56:Y$60,$D96)</f>
        <v>0.49039239515280603</v>
      </c>
      <c r="Z96" s="42">
        <f>_xll.SRS1Splines.Functions25.OneWay_Spline($D$56:$D$60,Z$56:Z$60,$D96)</f>
        <v>2.1764175535822998</v>
      </c>
      <c r="AB96" s="42">
        <f t="shared" si="17"/>
        <v>1.7249999999999999</v>
      </c>
      <c r="AC96" s="42">
        <f>_xll.SRS1Splines.Functions25.OneWay_Spline($D$56:$D$60,AC$56:AC$60,AB96)</f>
        <v>0.203061915042547</v>
      </c>
      <c r="AD96" s="42">
        <f>_xll.SRS1Splines.Functions25.OneWay_Spline($D$56:$D$60,AD$56:AD$60,$D96)</f>
        <v>3.5259964580652499</v>
      </c>
      <c r="AE96" s="42">
        <f>_xll.SRS1Splines.Functions25.OneWay_Spline($D$56:$D$60,AE$56:AE$60,$D96)</f>
        <v>0.82493719407688604</v>
      </c>
      <c r="AF96" s="42">
        <f>_xll.SRS1Splines.Functions25.OneWay_Spline($D$56:$D$60,AF$56:AF$60,$D96)</f>
        <v>1.80295276114644</v>
      </c>
      <c r="AG96" s="42">
        <f>_xll.SRS1Splines.Functions25.OneWay_Spline($D$56:$D$60,AG$56:AG$60,$D96)</f>
        <v>1.5896788900579</v>
      </c>
      <c r="AH96" s="42">
        <f>_xll.SRS1Splines.Functions25.OneWay_Spline($D$56:$D$60,AH$56:AH$60,$D96)</f>
        <v>16.562933435901201</v>
      </c>
      <c r="AI96" s="42">
        <f>_xll.SRS1Splines.Functions25.OneWay_Spline($D$56:$D$60,AI$56:AI$60,$D96)</f>
        <v>6.6442455069677102</v>
      </c>
      <c r="AJ96" s="42">
        <f>_xll.SRS1Splines.Functions25.OneWay_Spline($D$56:$D$60,AJ$56:AJ$60,$D96)</f>
        <v>0.60674798700383104</v>
      </c>
      <c r="AK96" s="42">
        <f>_xll.SRS1Splines.Functions25.OneWay_Spline($D$56:$D$60,AK$56:AK$60,$D96)</f>
        <v>0.68626996092491099</v>
      </c>
      <c r="AL96" s="42">
        <f>_xll.SRS1Splines.Functions25.OneWay_Spline($D$56:$D$60,AL$56:AL$60,$D96)</f>
        <v>13.332730507366</v>
      </c>
    </row>
    <row r="97" spans="4:38">
      <c r="D97" s="42">
        <v>2</v>
      </c>
      <c r="E97" s="42">
        <f>_xll.SRS1Splines.Functions25.OneWay_Spline($D$56:$D$60,$E$56:$E$60,D97)</f>
        <v>0.16070654245080301</v>
      </c>
      <c r="F97" s="42">
        <f>_xll.SRS1Splines.Functions25.OneWay_Spline($D$56:$D$60,F$56:F$60,$D97)</f>
        <v>2.6955501392802899</v>
      </c>
      <c r="G97" s="42">
        <f>_xll.SRS1Splines.Functions25.OneWay_Spline($D$56:$D$60,G$56:G$60,$D97)</f>
        <v>0.69637027683241703</v>
      </c>
      <c r="H97" s="42">
        <f>_xll.SRS1Splines.Functions25.OneWay_Spline($D$56:$D$60,H$56:H$60,$D97)</f>
        <v>1.05808733588666</v>
      </c>
      <c r="I97" s="42">
        <f>_xll.SRS1Splines.Functions25.OneWay_Spline($D$56:$D$60,I$56:I$60,$D97)</f>
        <v>1.23691941289426</v>
      </c>
      <c r="J97" s="42">
        <f>_xll.SRS1Splines.Functions25.OneWay_Spline($D$56:$D$60,J$56:J$60,$D97)</f>
        <v>12.986738774445501</v>
      </c>
      <c r="K97" s="42">
        <f>_xll.SRS1Splines.Functions25.OneWay_Spline($D$56:$D$60,K$56:K$60,$D97)</f>
        <v>5.6252622633069098</v>
      </c>
      <c r="L97" s="42">
        <f>_xll.SRS1Splines.Functions25.OneWay_Spline($D$56:$D$60,L$56:L$60,$D97)</f>
        <v>0.42841593973707598</v>
      </c>
      <c r="M97" s="42">
        <f>_xll.SRS1Splines.Functions25.OneWay_Spline($D$56:$D$60,M$56:M$60,$D97)</f>
        <v>0.59267658761822095</v>
      </c>
      <c r="N97" s="42">
        <f>_xll.SRS1Splines.Functions25.OneWay_Spline($D$56:$D$60,N$56:N$60,$D97)</f>
        <v>7.4566329410163501</v>
      </c>
      <c r="P97" s="42">
        <f t="shared" si="16"/>
        <v>2</v>
      </c>
      <c r="Q97" s="42">
        <f>_xll.SRS1Splines.Functions25.OneWay_Spline($D$56:$D$60,Q$56:Q$60,P97)</f>
        <v>0.14082828328882199</v>
      </c>
      <c r="R97" s="42">
        <f>_xll.SRS1Splines.Functions25.OneWay_Spline($D$56:$D$60,R$56:R$60,$D97)</f>
        <v>2.0181443045229299</v>
      </c>
      <c r="S97" s="42">
        <f>_xll.SRS1Splines.Functions25.OneWay_Spline($D$56:$D$60,S$56:S$60,$D97)</f>
        <v>0.71994612415434001</v>
      </c>
      <c r="T97" s="42">
        <f>_xll.SRS1Splines.Functions25.OneWay_Spline($D$56:$D$60,T$56:T$60,$D97)</f>
        <v>0.71758273626412294</v>
      </c>
      <c r="U97" s="42">
        <f>_xll.SRS1Splines.Functions25.OneWay_Spline($D$56:$D$60,U$56:U$60,$D97)</f>
        <v>0.985409304747486</v>
      </c>
      <c r="V97" s="42">
        <f>_xll.SRS1Splines.Functions25.OneWay_Spline($D$56:$D$60,V$56:V$60,$D97)</f>
        <v>9.2889884658286199</v>
      </c>
      <c r="W97" s="42">
        <f>_xll.SRS1Splines.Functions25.OneWay_Spline($D$56:$D$60,W$56:W$60,$D97)</f>
        <v>4.7174594653824604</v>
      </c>
      <c r="X97" s="42">
        <f>_xll.SRS1Splines.Functions25.OneWay_Spline($D$56:$D$60,X$56:X$60,$D97)</f>
        <v>0.31874083405586801</v>
      </c>
      <c r="Y97" s="42">
        <f>_xll.SRS1Splines.Functions25.OneWay_Spline($D$56:$D$60,Y$56:Y$60,$D97)</f>
        <v>0.48073241402594702</v>
      </c>
      <c r="Z97" s="42">
        <f>_xll.SRS1Splines.Functions25.OneWay_Spline($D$56:$D$60,Z$56:Z$60,$D97)</f>
        <v>2.1244244889699302</v>
      </c>
      <c r="AB97" s="42">
        <f t="shared" si="17"/>
        <v>2</v>
      </c>
      <c r="AC97" s="42">
        <f>_xll.SRS1Splines.Functions25.OneWay_Spline($D$56:$D$60,AC$56:AC$60,AB97)</f>
        <v>0.18058480161278501</v>
      </c>
      <c r="AD97" s="42">
        <f>_xll.SRS1Splines.Functions25.OneWay_Spline($D$56:$D$60,AD$56:AD$60,$D97)</f>
        <v>3.37295597403764</v>
      </c>
      <c r="AE97" s="42">
        <f>_xll.SRS1Splines.Functions25.OneWay_Spline($D$56:$D$60,AE$56:AE$60,$D97)</f>
        <v>0.775376532043898</v>
      </c>
      <c r="AF97" s="42">
        <f>_xll.SRS1Splines.Functions25.OneWay_Spline($D$56:$D$60,AF$56:AF$60,$D97)</f>
        <v>1.69685649366317</v>
      </c>
      <c r="AG97" s="42">
        <f>_xll.SRS1Splines.Functions25.OneWay_Spline($D$56:$D$60,AG$56:AG$60,$D97)</f>
        <v>1.48206547955298</v>
      </c>
      <c r="AH97" s="42">
        <f>_xll.SRS1Splines.Functions25.OneWay_Spline($D$56:$D$60,AH$56:AH$60,$D97)</f>
        <v>16.684489083062399</v>
      </c>
      <c r="AI97" s="42">
        <f>_xll.SRS1Splines.Functions25.OneWay_Spline($D$56:$D$60,AI$56:AI$60,$D97)</f>
        <v>6.5330650612313601</v>
      </c>
      <c r="AJ97" s="42">
        <f>_xll.SRS1Splines.Functions25.OneWay_Spline($D$56:$D$60,AJ$56:AJ$60,$D97)</f>
        <v>0.593180746146037</v>
      </c>
      <c r="AK97" s="42">
        <f>_xll.SRS1Splines.Functions25.OneWay_Spline($D$56:$D$60,AK$56:AK$60,$D97)</f>
        <v>0.67888657993975499</v>
      </c>
      <c r="AL97" s="42">
        <f>_xll.SRS1Splines.Functions25.OneWay_Spline($D$56:$D$60,AL$56:AL$60,$D97)</f>
        <v>12.7888413930628</v>
      </c>
    </row>
    <row r="98" spans="4:38">
      <c r="D98" s="42">
        <f>D97+0.25</f>
        <v>2.25</v>
      </c>
      <c r="E98" s="42">
        <f>_xll.SRS1Splines.Functions25.OneWay_Spline($D$56:$D$60,$E$56:$E$60,D98)</f>
        <v>0.143673402242671</v>
      </c>
      <c r="F98" s="42">
        <f>_xll.SRS1Splines.Functions25.OneWay_Spline($D$56:$D$60,F$56:F$60,$D98)</f>
        <v>2.5545572464436201</v>
      </c>
      <c r="G98" s="42">
        <f>_xll.SRS1Splines.Functions25.OneWay_Spline($D$56:$D$60,G$56:G$60,$D98)</f>
        <v>0.651746853058492</v>
      </c>
      <c r="H98" s="42">
        <f>_xll.SRS1Splines.Functions25.OneWay_Spline($D$56:$D$60,H$56:H$60,$D98)</f>
        <v>0.96009112286558795</v>
      </c>
      <c r="I98" s="42">
        <f>_xll.SRS1Splines.Functions25.OneWay_Spline($D$56:$D$60,I$56:I$60,$D98)</f>
        <v>1.1771763188641899</v>
      </c>
      <c r="J98" s="42">
        <f>_xll.SRS1Splines.Functions25.OneWay_Spline($D$56:$D$60,J$56:J$60,$D98)</f>
        <v>13.1129013219334</v>
      </c>
      <c r="K98" s="42">
        <f>_xll.SRS1Splines.Functions25.OneWay_Spline($D$56:$D$60,K$56:K$60,$D98)</f>
        <v>5.5327415081215001</v>
      </c>
      <c r="L98" s="42">
        <f>_xll.SRS1Splines.Functions25.OneWay_Spline($D$56:$D$60,L$56:L$60,$D98)</f>
        <v>0.41169863145954799</v>
      </c>
      <c r="M98" s="42">
        <f>_xll.SRS1Splines.Functions25.OneWay_Spline($D$56:$D$60,M$56:M$60,$D98)</f>
        <v>0.58579759609644599</v>
      </c>
      <c r="N98" s="42">
        <f>_xll.SRS1Splines.Functions25.OneWay_Spline($D$56:$D$60,N$56:N$60,$D98)</f>
        <v>7.1250743489750104</v>
      </c>
      <c r="P98" s="42">
        <f t="shared" si="16"/>
        <v>2.25</v>
      </c>
      <c r="Q98" s="42">
        <f>_xll.SRS1Splines.Functions25.OneWay_Spline($D$56:$D$60,Q$56:Q$60,P98)</f>
        <v>0.12579365474072199</v>
      </c>
      <c r="R98" s="42">
        <f>_xll.SRS1Splines.Functions25.OneWay_Spline($D$56:$D$60,R$56:R$60,$D98)</f>
        <v>1.90629004445186</v>
      </c>
      <c r="S98" s="42">
        <f>_xll.SRS1Splines.Functions25.OneWay_Spline($D$56:$D$60,S$56:S$60,$D98)</f>
        <v>0.68259091844917497</v>
      </c>
      <c r="T98" s="42">
        <f>_xll.SRS1Splines.Functions25.OneWay_Spline($D$56:$D$60,T$56:T$60,$D98)</f>
        <v>0.65557203132396502</v>
      </c>
      <c r="U98" s="42">
        <f>_xll.SRS1Splines.Functions25.OneWay_Spline($D$56:$D$60,U$56:U$60,$D98)</f>
        <v>0.95373207025061701</v>
      </c>
      <c r="V98" s="42">
        <f>_xll.SRS1Splines.Functions25.OneWay_Spline($D$56:$D$60,V$56:V$60,$D98)</f>
        <v>9.4378193267478494</v>
      </c>
      <c r="W98" s="42">
        <f>_xll.SRS1Splines.Functions25.OneWay_Spline($D$56:$D$60,W$56:W$60,$D98)</f>
        <v>4.6559590082305897</v>
      </c>
      <c r="X98" s="42">
        <f>_xll.SRS1Splines.Functions25.OneWay_Spline($D$56:$D$60,X$56:X$60,$D98)</f>
        <v>0.30603301273080602</v>
      </c>
      <c r="Y98" s="42">
        <f>_xll.SRS1Splines.Functions25.OneWay_Spline($D$56:$D$60,Y$56:Y$60,$D98)</f>
        <v>0.472238337463604</v>
      </c>
      <c r="Z98" s="42">
        <f>_xll.SRS1Splines.Functions25.OneWay_Spline($D$56:$D$60,Z$56:Z$60,$D98)</f>
        <v>2.0663382968797102</v>
      </c>
      <c r="AB98" s="42">
        <f t="shared" si="17"/>
        <v>2.25</v>
      </c>
      <c r="AC98" s="42">
        <f>_xll.SRS1Splines.Functions25.OneWay_Spline($D$56:$D$60,AC$56:AC$60,AB98)</f>
        <v>0.16155314974461901</v>
      </c>
      <c r="AD98" s="42">
        <f>_xll.SRS1Splines.Functions25.OneWay_Spline($D$56:$D$60,AD$56:AD$60,$D98)</f>
        <v>3.2028244484353698</v>
      </c>
      <c r="AE98" s="42">
        <f>_xll.SRS1Splines.Functions25.OneWay_Spline($D$56:$D$60,AE$56:AE$60,$D98)</f>
        <v>0.73389577271143702</v>
      </c>
      <c r="AF98" s="42">
        <f>_xll.SRS1Splines.Functions25.OneWay_Spline($D$56:$D$60,AF$56:AF$60,$D98)</f>
        <v>1.59229344480097</v>
      </c>
      <c r="AG98" s="42">
        <f>_xll.SRS1Splines.Functions25.OneWay_Spline($D$56:$D$60,AG$56:AG$60,$D98)</f>
        <v>1.39129824107926</v>
      </c>
      <c r="AH98" s="42">
        <f>_xll.SRS1Splines.Functions25.OneWay_Spline($D$56:$D$60,AH$56:AH$60,$D98)</f>
        <v>16.787983317118901</v>
      </c>
      <c r="AI98" s="42">
        <f>_xll.SRS1Splines.Functions25.OneWay_Spline($D$56:$D$60,AI$56:AI$60,$D98)</f>
        <v>6.4095240080124203</v>
      </c>
      <c r="AJ98" s="42">
        <f>_xll.SRS1Splines.Functions25.OneWay_Spline($D$56:$D$60,AJ$56:AJ$60,$D98)</f>
        <v>0.57799378617040698</v>
      </c>
      <c r="AK98" s="42">
        <f>_xll.SRS1Splines.Functions25.OneWay_Spline($D$56:$D$60,AK$56:AK$60,$D98)</f>
        <v>0.67058414005946698</v>
      </c>
      <c r="AL98" s="42">
        <f>_xll.SRS1Splines.Functions25.OneWay_Spline($D$56:$D$60,AL$56:AL$60,$D98)</f>
        <v>12.1838104010703</v>
      </c>
    </row>
    <row r="99" spans="4:38">
      <c r="D99" s="42">
        <f t="shared" ref="D99:D117" si="20">D98+0.25</f>
        <v>2.5</v>
      </c>
      <c r="E99" s="42">
        <f>_xll.SRS1Splines.Functions25.OneWay_Spline($D$56:$D$60,$E$56:$E$60,D99)</f>
        <v>0.127813991141811</v>
      </c>
      <c r="F99" s="42">
        <f>_xll.SRS1Splines.Functions25.OneWay_Spline($D$56:$D$60,F$56:F$60,$D99)</f>
        <v>2.39320676064788</v>
      </c>
      <c r="G99" s="42">
        <f>_xll.SRS1Splines.Functions25.OneWay_Spline($D$56:$D$60,G$56:G$60,$D99)</f>
        <v>0.61024422765613995</v>
      </c>
      <c r="H99" s="42">
        <f>_xll.SRS1Splines.Functions25.OneWay_Spline($D$56:$D$60,H$56:H$60,$D99)</f>
        <v>0.86841724616845095</v>
      </c>
      <c r="I99" s="42">
        <f>_xll.SRS1Splines.Functions25.OneWay_Spline($D$56:$D$60,I$56:I$60,$D99)</f>
        <v>1.1222406555908599</v>
      </c>
      <c r="J99" s="42">
        <f>_xll.SRS1Splines.Functions25.OneWay_Spline($D$56:$D$60,J$56:J$60,$D99)</f>
        <v>13.2309243502285</v>
      </c>
      <c r="K99" s="42">
        <f>_xll.SRS1Splines.Functions25.OneWay_Spline($D$56:$D$60,K$56:K$60,$D99)</f>
        <v>5.4269402617611604</v>
      </c>
      <c r="L99" s="42">
        <f>_xll.SRS1Splines.Functions25.OneWay_Spline($D$56:$D$60,L$56:L$60,$D99)</f>
        <v>0.395563856156678</v>
      </c>
      <c r="M99" s="42">
        <f>_xll.SRS1Splines.Functions25.OneWay_Spline($D$56:$D$60,M$56:M$60,$D99)</f>
        <v>0.57784410908346895</v>
      </c>
      <c r="N99" s="42">
        <f>_xll.SRS1Splines.Functions25.OneWay_Spline($D$56:$D$60,N$56:N$60,$D99)</f>
        <v>6.7453062801764103</v>
      </c>
      <c r="P99" s="42">
        <f t="shared" si="16"/>
        <v>2.5</v>
      </c>
      <c r="Q99" s="42">
        <f>_xll.SRS1Splines.Functions25.OneWay_Spline($D$56:$D$60,Q$56:Q$60,P99)</f>
        <v>0.111799069269063</v>
      </c>
      <c r="R99" s="42">
        <f>_xll.SRS1Splines.Functions25.OneWay_Spline($D$56:$D$60,R$56:R$60,$D99)</f>
        <v>1.77823719631869</v>
      </c>
      <c r="S99" s="42">
        <f>_xll.SRS1Splines.Functions25.OneWay_Spline($D$56:$D$60,S$56:S$60,$D99)</f>
        <v>0.64332357224921399</v>
      </c>
      <c r="T99" s="42">
        <f>_xll.SRS1Splines.Functions25.OneWay_Spline($D$56:$D$60,T$56:T$60,$D99)</f>
        <v>0.59756201702510703</v>
      </c>
      <c r="U99" s="42">
        <f>_xll.SRS1Splines.Functions25.OneWay_Spline($D$56:$D$60,U$56:U$60,$D99)</f>
        <v>0.92492042991935697</v>
      </c>
      <c r="V99" s="42">
        <f>_xll.SRS1Splines.Functions25.OneWay_Spline($D$56:$D$60,V$56:V$60,$D99)</f>
        <v>9.57704819664003</v>
      </c>
      <c r="W99" s="42">
        <f>_xll.SRS1Splines.Functions25.OneWay_Spline($D$56:$D$60,W$56:W$60,$D99)</f>
        <v>4.5856307342626703</v>
      </c>
      <c r="X99" s="42">
        <f>_xll.SRS1Splines.Functions25.OneWay_Spline($D$56:$D$60,X$56:X$60,$D99)</f>
        <v>0.29414505084607101</v>
      </c>
      <c r="Y99" s="42">
        <f>_xll.SRS1Splines.Functions25.OneWay_Spline($D$56:$D$60,Y$56:Y$60,$D99)</f>
        <v>0.464046314494243</v>
      </c>
      <c r="Z99" s="42">
        <f>_xll.SRS1Splines.Functions25.OneWay_Spline($D$56:$D$60,Z$56:Z$60,$D99)</f>
        <v>1.9995232162773999</v>
      </c>
      <c r="AB99" s="42">
        <f t="shared" si="17"/>
        <v>2.5</v>
      </c>
      <c r="AC99" s="42">
        <f>_xll.SRS1Splines.Functions25.OneWay_Spline($D$56:$D$60,AC$56:AC$60,AB99)</f>
        <v>0.143828913014559</v>
      </c>
      <c r="AD99" s="42">
        <f>_xll.SRS1Splines.Functions25.OneWay_Spline($D$56:$D$60,AD$56:AD$60,$D99)</f>
        <v>3.0081763249770601</v>
      </c>
      <c r="AE99" s="42">
        <f>_xll.SRS1Splines.Functions25.OneWay_Spline($D$56:$D$60,AE$56:AE$60,$D99)</f>
        <v>0.69563015998569599</v>
      </c>
      <c r="AF99" s="42">
        <f>_xll.SRS1Splines.Functions25.OneWay_Spline($D$56:$D$60,AF$56:AF$60,$D99)</f>
        <v>1.48181067881673</v>
      </c>
      <c r="AG99" s="42">
        <f>_xll.SRS1Splines.Functions25.OneWay_Spline($D$56:$D$60,AG$56:AG$60,$D99)</f>
        <v>1.3070316745827599</v>
      </c>
      <c r="AH99" s="42">
        <f>_xll.SRS1Splines.Functions25.OneWay_Spline($D$56:$D$60,AH$56:AH$60,$D99)</f>
        <v>16.884800503817001</v>
      </c>
      <c r="AI99" s="42">
        <f>_xll.SRS1Splines.Functions25.OneWay_Spline($D$56:$D$60,AI$56:AI$60,$D99)</f>
        <v>6.2682497892596603</v>
      </c>
      <c r="AJ99" s="42">
        <f>_xll.SRS1Splines.Functions25.OneWay_Spline($D$56:$D$60,AJ$56:AJ$60,$D99)</f>
        <v>0.56048758986205105</v>
      </c>
      <c r="AK99" s="42">
        <f>_xll.SRS1Splines.Functions25.OneWay_Spline($D$56:$D$60,AK$56:AK$60,$D99)</f>
        <v>0.66096713573014199</v>
      </c>
      <c r="AL99" s="42">
        <f>_xll.SRS1Splines.Functions25.OneWay_Spline($D$56:$D$60,AL$56:AL$60,$D99)</f>
        <v>11.4910893440754</v>
      </c>
    </row>
    <row r="100" spans="4:38">
      <c r="D100" s="42">
        <f t="shared" si="20"/>
        <v>2.75</v>
      </c>
      <c r="E100" s="42">
        <f>_xll.SRS1Splines.Functions25.OneWay_Spline($D$56:$D$60,$E$56:$E$60,D100)</f>
        <v>0.113102915112722</v>
      </c>
      <c r="F100" s="42">
        <f>_xll.SRS1Splines.Functions25.OneWay_Spline($D$56:$D$60,F$56:F$60,$D100)</f>
        <v>2.2155027676650398</v>
      </c>
      <c r="G100" s="42">
        <f>_xll.SRS1Splines.Functions25.OneWay_Spline($D$56:$D$60,G$56:G$60,$D100)</f>
        <v>0.57178030680815894</v>
      </c>
      <c r="H100" s="42">
        <f>_xll.SRS1Splines.Functions25.OneWay_Spline($D$56:$D$60,H$56:H$60,$D100)</f>
        <v>0.78306570579525503</v>
      </c>
      <c r="I100" s="42">
        <f>_xll.SRS1Splines.Functions25.OneWay_Spline($D$56:$D$60,I$56:I$60,$D100)</f>
        <v>1.07178894681077</v>
      </c>
      <c r="J100" s="42">
        <f>_xll.SRS1Splines.Functions25.OneWay_Spline($D$56:$D$60,J$56:J$60,$D100)</f>
        <v>13.3408078593308</v>
      </c>
      <c r="K100" s="42">
        <f>_xll.SRS1Splines.Functions25.OneWay_Spline($D$56:$D$60,K$56:K$60,$D100)</f>
        <v>5.3105146224608699</v>
      </c>
      <c r="L100" s="42">
        <f>_xll.SRS1Splines.Functions25.OneWay_Spline($D$56:$D$60,L$56:L$60,$D100)</f>
        <v>0.38004704918715299</v>
      </c>
      <c r="M100" s="42">
        <f>_xll.SRS1Splines.Functions25.OneWay_Spline($D$56:$D$60,M$56:M$60,$D100)</f>
        <v>0.56898183699642801</v>
      </c>
      <c r="N100" s="42">
        <f>_xll.SRS1Splines.Functions25.OneWay_Spline($D$56:$D$60,N$56:N$60,$D100)</f>
        <v>6.3266219194827098</v>
      </c>
      <c r="P100" s="42">
        <f t="shared" si="16"/>
        <v>2.75</v>
      </c>
      <c r="Q100" s="42">
        <f>_xll.SRS1Splines.Functions25.OneWay_Spline($D$56:$D$60,Q$56:Q$60,P100)</f>
        <v>9.8820744994937398E-2</v>
      </c>
      <c r="R100" s="42">
        <f>_xll.SRS1Splines.Functions25.OneWay_Spline($D$56:$D$60,R$56:R$60,$D100)</f>
        <v>1.63714472880924</v>
      </c>
      <c r="S100" s="42">
        <f>_xll.SRS1Splines.Functions25.OneWay_Spline($D$56:$D$60,S$56:S$60,$D100)</f>
        <v>0.60274046582188801</v>
      </c>
      <c r="T100" s="42">
        <f>_xll.SRS1Splines.Functions25.OneWay_Spline($D$56:$D$60,T$56:T$60,$D100)</f>
        <v>0.54355269336754997</v>
      </c>
      <c r="U100" s="42">
        <f>_xll.SRS1Splines.Functions25.OneWay_Spline($D$56:$D$60,U$56:U$60,$D100)</f>
        <v>0.89869541714633405</v>
      </c>
      <c r="V100" s="42">
        <f>_xll.SRS1Splines.Functions25.OneWay_Spline($D$56:$D$60,V$56:V$60,$D100)</f>
        <v>9.7066750755051601</v>
      </c>
      <c r="W100" s="42">
        <f>_xll.SRS1Splines.Functions25.OneWay_Spline($D$56:$D$60,W$56:W$60,$D100)</f>
        <v>4.5082402068418999</v>
      </c>
      <c r="X100" s="42">
        <f>_xll.SRS1Splines.Functions25.OneWay_Spline($D$56:$D$60,X$56:X$60,$D100)</f>
        <v>0.28307694840166198</v>
      </c>
      <c r="Y100" s="42">
        <f>_xll.SRS1Splines.Functions25.OneWay_Spline($D$56:$D$60,Y$56:Y$60,$D100)</f>
        <v>0.45618347121054198</v>
      </c>
      <c r="Z100" s="42">
        <f>_xll.SRS1Splines.Functions25.OneWay_Spline($D$56:$D$60,Z$56:Z$60,$D100)</f>
        <v>1.9255040736861699</v>
      </c>
      <c r="AB100" s="42">
        <f t="shared" si="17"/>
        <v>2.75</v>
      </c>
      <c r="AC100" s="42">
        <f>_xll.SRS1Splines.Functions25.OneWay_Spline($D$56:$D$60,AC$56:AC$60,AB100)</f>
        <v>0.12738508523050601</v>
      </c>
      <c r="AD100" s="42">
        <f>_xll.SRS1Splines.Functions25.OneWay_Spline($D$56:$D$60,AD$56:AD$60,$D100)</f>
        <v>2.7938608065208399</v>
      </c>
      <c r="AE100" s="42">
        <f>_xll.SRS1Splines.Functions25.OneWay_Spline($D$56:$D$60,AE$56:AE$60,$D100)</f>
        <v>0.66039675927386299</v>
      </c>
      <c r="AF100" s="42">
        <f>_xll.SRS1Splines.Functions25.OneWay_Spline($D$56:$D$60,AF$56:AF$60,$D100)</f>
        <v>1.3671558396059</v>
      </c>
      <c r="AG100" s="42">
        <f>_xll.SRS1Splines.Functions25.OneWay_Spline($D$56:$D$60,AG$56:AG$60,$D100)</f>
        <v>1.2290469513662701</v>
      </c>
      <c r="AH100" s="42">
        <f>_xll.SRS1Splines.Functions25.OneWay_Spline($D$56:$D$60,AH$56:AH$60,$D100)</f>
        <v>16.974940643156501</v>
      </c>
      <c r="AI100" s="42">
        <f>_xll.SRS1Splines.Functions25.OneWay_Spline($D$56:$D$60,AI$56:AI$60,$D100)</f>
        <v>6.11278903807984</v>
      </c>
      <c r="AJ100" s="42">
        <f>_xll.SRS1Splines.Functions25.OneWay_Spline($D$56:$D$60,AJ$56:AJ$60,$D100)</f>
        <v>0.54104732450299797</v>
      </c>
      <c r="AK100" s="42">
        <f>_xll.SRS1Splines.Functions25.OneWay_Spline($D$56:$D$60,AK$56:AK$60,$D100)</f>
        <v>0.65022909937282902</v>
      </c>
      <c r="AL100" s="42">
        <f>_xll.SRS1Splines.Functions25.OneWay_Spline($D$56:$D$60,AL$56:AL$60,$D100)</f>
        <v>10.7277397652792</v>
      </c>
    </row>
    <row r="101" spans="4:38">
      <c r="D101" s="42">
        <f t="shared" si="20"/>
        <v>3</v>
      </c>
      <c r="E101" s="42">
        <f>_xll.SRS1Splines.Functions25.OneWay_Spline($D$56:$D$60,$E$56:$E$60,D101)</f>
        <v>9.9514780119901405E-2</v>
      </c>
      <c r="F101" s="42">
        <f>_xll.SRS1Splines.Functions25.OneWay_Spline($D$56:$D$60,F$56:F$60,$D101)</f>
        <v>2.0254493532670601</v>
      </c>
      <c r="G101" s="42">
        <f>_xll.SRS1Splines.Functions25.OneWay_Spline($D$56:$D$60,G$56:G$60,$D101)</f>
        <v>0.53627299669735196</v>
      </c>
      <c r="H101" s="42">
        <f>_xll.SRS1Splines.Functions25.OneWay_Spline($D$56:$D$60,H$56:H$60,$D101)</f>
        <v>0.70403650174599997</v>
      </c>
      <c r="I101" s="42">
        <f>_xll.SRS1Splines.Functions25.OneWay_Spline($D$56:$D$60,I$56:I$60,$D101)</f>
        <v>1.02549771626044</v>
      </c>
      <c r="J101" s="42">
        <f>_xll.SRS1Splines.Functions25.OneWay_Spline($D$56:$D$60,J$56:J$60,$D101)</f>
        <v>13.442551849240401</v>
      </c>
      <c r="K101" s="42">
        <f>_xll.SRS1Splines.Functions25.OneWay_Spline($D$56:$D$60,K$56:K$60,$D101)</f>
        <v>5.1861206884556097</v>
      </c>
      <c r="L101" s="42">
        <f>_xll.SRS1Splines.Functions25.OneWay_Spline($D$56:$D$60,L$56:L$60,$D101)</f>
        <v>0.36518364590965702</v>
      </c>
      <c r="M101" s="42">
        <f>_xll.SRS1Splines.Functions25.OneWay_Spline($D$56:$D$60,M$56:M$60,$D101)</f>
        <v>0.55937649025245995</v>
      </c>
      <c r="N101" s="42">
        <f>_xll.SRS1Splines.Functions25.OneWay_Spline($D$56:$D$60,N$56:N$60,$D101)</f>
        <v>5.8783144517560997</v>
      </c>
      <c r="P101" s="42">
        <f t="shared" si="16"/>
        <v>3</v>
      </c>
      <c r="Q101" s="42">
        <f>_xll.SRS1Splines.Functions25.OneWay_Spline($D$56:$D$60,Q$56:Q$60,P101)</f>
        <v>8.6834900039439902E-2</v>
      </c>
      <c r="R101" s="42">
        <f>_xll.SRS1Splines.Functions25.OneWay_Spline($D$56:$D$60,R$56:R$60,$D101)</f>
        <v>1.4861716106093099</v>
      </c>
      <c r="S101" s="42">
        <f>_xll.SRS1Splines.Functions25.OneWay_Spline($D$56:$D$60,S$56:S$60,$D101)</f>
        <v>0.56143797943462403</v>
      </c>
      <c r="T101" s="42">
        <f>_xll.SRS1Splines.Functions25.OneWay_Spline($D$56:$D$60,T$56:T$60,$D101)</f>
        <v>0.493544060351294</v>
      </c>
      <c r="U101" s="42">
        <f>_xll.SRS1Splines.Functions25.OneWay_Spline($D$56:$D$60,U$56:U$60,$D101)</f>
        <v>0.87477806532417202</v>
      </c>
      <c r="V101" s="42">
        <f>_xll.SRS1Splines.Functions25.OneWay_Spline($D$56:$D$60,V$56:V$60,$D101)</f>
        <v>9.8266999633432501</v>
      </c>
      <c r="W101" s="42">
        <f>_xll.SRS1Splines.Functions25.OneWay_Spline($D$56:$D$60,W$56:W$60,$D101)</f>
        <v>4.4255529893314902</v>
      </c>
      <c r="X101" s="42">
        <f>_xll.SRS1Splines.Functions25.OneWay_Spline($D$56:$D$60,X$56:X$60,$D101)</f>
        <v>0.27282870539757897</v>
      </c>
      <c r="Y101" s="42">
        <f>_xll.SRS1Splines.Functions25.OneWay_Spline($D$56:$D$60,Y$56:Y$60,$D101)</f>
        <v>0.44867693370518202</v>
      </c>
      <c r="Z101" s="42">
        <f>_xll.SRS1Splines.Functions25.OneWay_Spline($D$56:$D$60,Z$56:Z$60,$D101)</f>
        <v>1.8458056956291899</v>
      </c>
      <c r="AB101" s="42">
        <f t="shared" si="17"/>
        <v>3</v>
      </c>
      <c r="AC101" s="42">
        <f>_xll.SRS1Splines.Functions25.OneWay_Spline($D$56:$D$60,AC$56:AC$60,AB101)</f>
        <v>0.11219466020036301</v>
      </c>
      <c r="AD101" s="42">
        <f>_xll.SRS1Splines.Functions25.OneWay_Spline($D$56:$D$60,AD$56:AD$60,$D101)</f>
        <v>2.5647270959248001</v>
      </c>
      <c r="AE101" s="42">
        <f>_xll.SRS1Splines.Functions25.OneWay_Spline($D$56:$D$60,AE$56:AE$60,$D101)</f>
        <v>0.62801263598312795</v>
      </c>
      <c r="AF101" s="42">
        <f>_xll.SRS1Splines.Functions25.OneWay_Spline($D$56:$D$60,AF$56:AF$60,$D101)</f>
        <v>1.2500765710639099</v>
      </c>
      <c r="AG101" s="42">
        <f>_xll.SRS1Splines.Functions25.OneWay_Spline($D$56:$D$60,AG$56:AG$60,$D101)</f>
        <v>1.15712524273254</v>
      </c>
      <c r="AH101" s="42">
        <f>_xll.SRS1Splines.Functions25.OneWay_Spline($D$56:$D$60,AH$56:AH$60,$D101)</f>
        <v>17.0584037351375</v>
      </c>
      <c r="AI101" s="42">
        <f>_xll.SRS1Splines.Functions25.OneWay_Spline($D$56:$D$60,AI$56:AI$60,$D101)</f>
        <v>5.9466883875797398</v>
      </c>
      <c r="AJ101" s="42">
        <f>_xll.SRS1Splines.Functions25.OneWay_Spline($D$56:$D$60,AJ$56:AJ$60,$D101)</f>
        <v>0.52005815737527905</v>
      </c>
      <c r="AK101" s="42">
        <f>_xll.SRS1Splines.Functions25.OneWay_Spline($D$56:$D$60,AK$56:AK$60,$D101)</f>
        <v>0.63856356340858</v>
      </c>
      <c r="AL101" s="42">
        <f>_xll.SRS1Splines.Functions25.OneWay_Spline($D$56:$D$60,AL$56:AL$60,$D101)</f>
        <v>9.9108232078830092</v>
      </c>
    </row>
    <row r="102" spans="4:38">
      <c r="D102" s="42">
        <f t="shared" si="20"/>
        <v>3.25</v>
      </c>
      <c r="E102" s="42">
        <f>_xll.SRS1Splines.Functions25.OneWay_Spline($D$56:$D$60,$E$56:$E$60,D102)</f>
        <v>8.7024192127847594E-2</v>
      </c>
      <c r="F102" s="42">
        <f>_xll.SRS1Splines.Functions25.OneWay_Spline($D$56:$D$60,F$56:F$60,$D102)</f>
        <v>1.82705060322589</v>
      </c>
      <c r="G102" s="42">
        <f>_xll.SRS1Splines.Functions25.OneWay_Spline($D$56:$D$60,G$56:G$60,$D102)</f>
        <v>0.50364020350651795</v>
      </c>
      <c r="H102" s="42">
        <f>_xll.SRS1Splines.Functions25.OneWay_Spline($D$56:$D$60,H$56:H$60,$D102)</f>
        <v>0.63132963402068498</v>
      </c>
      <c r="I102" s="42">
        <f>_xll.SRS1Splines.Functions25.OneWay_Spline($D$56:$D$60,I$56:I$60,$D102)</f>
        <v>0.98304348767636895</v>
      </c>
      <c r="J102" s="42">
        <f>_xll.SRS1Splines.Functions25.OneWay_Spline($D$56:$D$60,J$56:J$60,$D102)</f>
        <v>13.5361563199572</v>
      </c>
      <c r="K102" s="42">
        <f>_xll.SRS1Splines.Functions25.OneWay_Spline($D$56:$D$60,K$56:K$60,$D102)</f>
        <v>5.0564145579803803</v>
      </c>
      <c r="L102" s="42">
        <f>_xll.SRS1Splines.Functions25.OneWay_Spline($D$56:$D$60,L$56:L$60,$D102)</f>
        <v>0.35100908168287698</v>
      </c>
      <c r="M102" s="42">
        <f>_xll.SRS1Splines.Functions25.OneWay_Spline($D$56:$D$60,M$56:M$60,$D102)</f>
        <v>0.54919377926870305</v>
      </c>
      <c r="N102" s="42">
        <f>_xll.SRS1Splines.Functions25.OneWay_Spline($D$56:$D$60,N$56:N$60,$D102)</f>
        <v>5.40967706185877</v>
      </c>
      <c r="P102" s="42">
        <f t="shared" si="16"/>
        <v>3.25</v>
      </c>
      <c r="Q102" s="42">
        <f>_xll.SRS1Splines.Functions25.OneWay_Spline($D$56:$D$60,Q$56:Q$60,P102)</f>
        <v>7.5817752523663601E-2</v>
      </c>
      <c r="R102" s="42">
        <f>_xll.SRS1Splines.Functions25.OneWay_Spline($D$56:$D$60,R$56:R$60,$D102)</f>
        <v>1.32847681040471</v>
      </c>
      <c r="S102" s="42">
        <f>_xll.SRS1Splines.Functions25.OneWay_Spline($D$56:$D$60,S$56:S$60,$D102)</f>
        <v>0.520012493354852</v>
      </c>
      <c r="T102" s="42">
        <f>_xll.SRS1Splines.Functions25.OneWay_Spline($D$56:$D$60,T$56:T$60,$D102)</f>
        <v>0.44753611797633802</v>
      </c>
      <c r="U102" s="42">
        <f>_xll.SRS1Splines.Functions25.OneWay_Spline($D$56:$D$60,U$56:U$60,$D102)</f>
        <v>0.85288940784549805</v>
      </c>
      <c r="V102" s="42">
        <f>_xll.SRS1Splines.Functions25.OneWay_Spline($D$56:$D$60,V$56:V$60,$D102)</f>
        <v>9.9371228601542896</v>
      </c>
      <c r="W102" s="42">
        <f>_xll.SRS1Splines.Functions25.OneWay_Spline($D$56:$D$60,W$56:W$60,$D102)</f>
        <v>4.3393346450946604</v>
      </c>
      <c r="X102" s="42">
        <f>_xll.SRS1Splines.Functions25.OneWay_Spline($D$56:$D$60,X$56:X$60,$D102)</f>
        <v>0.263400321833824</v>
      </c>
      <c r="Y102" s="42">
        <f>_xll.SRS1Splines.Functions25.OneWay_Spline($D$56:$D$60,Y$56:Y$60,$D102)</f>
        <v>0.44155382807084098</v>
      </c>
      <c r="Z102" s="42">
        <f>_xll.SRS1Splines.Functions25.OneWay_Spline($D$56:$D$60,Z$56:Z$60,$D102)</f>
        <v>1.7619529086296399</v>
      </c>
      <c r="AB102" s="42">
        <f t="shared" si="17"/>
        <v>3.25</v>
      </c>
      <c r="AC102" s="42">
        <f>_xll.SRS1Splines.Functions25.OneWay_Spline($D$56:$D$60,AC$56:AC$60,AB102)</f>
        <v>9.8230631732031504E-2</v>
      </c>
      <c r="AD102" s="42">
        <f>_xll.SRS1Splines.Functions25.OneWay_Spline($D$56:$D$60,AD$56:AD$60,$D102)</f>
        <v>2.3256243960470799</v>
      </c>
      <c r="AE102" s="42">
        <f>_xll.SRS1Splines.Functions25.OneWay_Spline($D$56:$D$60,AE$56:AE$60,$D102)</f>
        <v>0.59829485552067996</v>
      </c>
      <c r="AF102" s="42">
        <f>_xll.SRS1Splines.Functions25.OneWay_Spline($D$56:$D$60,AF$56:AF$60,$D102)</f>
        <v>1.1323205170861901</v>
      </c>
      <c r="AG102" s="42">
        <f>_xll.SRS1Splines.Functions25.OneWay_Spline($D$56:$D$60,AG$56:AG$60,$D102)</f>
        <v>1.09104771998437</v>
      </c>
      <c r="AH102" s="42">
        <f>_xll.SRS1Splines.Functions25.OneWay_Spline($D$56:$D$60,AH$56:AH$60,$D102)</f>
        <v>17.1351897797601</v>
      </c>
      <c r="AI102" s="42">
        <f>_xll.SRS1Splines.Functions25.OneWay_Spline($D$56:$D$60,AI$56:AI$60,$D102)</f>
        <v>5.7734944708661002</v>
      </c>
      <c r="AJ102" s="42">
        <f>_xll.SRS1Splines.Functions25.OneWay_Spline($D$56:$D$60,AJ$56:AJ$60,$D102)</f>
        <v>0.49790525576092398</v>
      </c>
      <c r="AK102" s="42">
        <f>_xll.SRS1Splines.Functions25.OneWay_Spline($D$56:$D$60,AK$56:AK$60,$D102)</f>
        <v>0.62616406025844495</v>
      </c>
      <c r="AL102" s="42">
        <f>_xll.SRS1Splines.Functions25.OneWay_Spline($D$56:$D$60,AL$56:AL$60,$D102)</f>
        <v>9.0574012150878893</v>
      </c>
    </row>
    <row r="103" spans="4:38">
      <c r="D103" s="42">
        <f t="shared" si="20"/>
        <v>3.5</v>
      </c>
      <c r="E103" s="42">
        <f>_xll.SRS1Splines.Functions25.OneWay_Spline($D$56:$D$60,$E$56:$E$60,D103)</f>
        <v>7.5605757101058102E-2</v>
      </c>
      <c r="F103" s="42">
        <f>_xll.SRS1Splines.Functions25.OneWay_Spline($D$56:$D$60,F$56:F$60,$D103)</f>
        <v>1.62431060331352</v>
      </c>
      <c r="G103" s="42">
        <f>_xll.SRS1Splines.Functions25.OneWay_Spline($D$56:$D$60,G$56:G$60,$D103)</f>
        <v>0.47379983341845799</v>
      </c>
      <c r="H103" s="42">
        <f>_xll.SRS1Splines.Functions25.OneWay_Spline($D$56:$D$60,H$56:H$60,$D103)</f>
        <v>0.56494510261930997</v>
      </c>
      <c r="I103" s="42">
        <f>_xll.SRS1Splines.Functions25.OneWay_Spline($D$56:$D$60,I$56:I$60,$D103)</f>
        <v>0.94410278479508403</v>
      </c>
      <c r="J103" s="42">
        <f>_xll.SRS1Splines.Functions25.OneWay_Spline($D$56:$D$60,J$56:J$60,$D103)</f>
        <v>13.621621271481199</v>
      </c>
      <c r="K103" s="42">
        <f>_xll.SRS1Splines.Functions25.OneWay_Spline($D$56:$D$60,K$56:K$60,$D103)</f>
        <v>4.9240523292701601</v>
      </c>
      <c r="L103" s="42">
        <f>_xll.SRS1Splines.Functions25.OneWay_Spline($D$56:$D$60,L$56:L$60,$D103)</f>
        <v>0.33755879186549897</v>
      </c>
      <c r="M103" s="42">
        <f>_xll.SRS1Splines.Functions25.OneWay_Spline($D$56:$D$60,M$56:M$60,$D103)</f>
        <v>0.53859941446229498</v>
      </c>
      <c r="N103" s="42">
        <f>_xll.SRS1Splines.Functions25.OneWay_Spline($D$56:$D$60,N$56:N$60,$D103)</f>
        <v>4.9300029346529</v>
      </c>
      <c r="P103" s="42">
        <f t="shared" si="16"/>
        <v>3.5</v>
      </c>
      <c r="Q103" s="42">
        <f>_xll.SRS1Splines.Functions25.OneWay_Spline($D$56:$D$60,Q$56:Q$60,P103)</f>
        <v>6.5745520568701907E-2</v>
      </c>
      <c r="R103" s="42">
        <f>_xll.SRS1Splines.Functions25.OneWay_Spline($D$56:$D$60,R$56:R$60,$D103)</f>
        <v>1.16721929688126</v>
      </c>
      <c r="S103" s="42">
        <f>_xll.SRS1Splines.Functions25.OneWay_Spline($D$56:$D$60,S$56:S$60,$D103)</f>
        <v>0.47906038784999899</v>
      </c>
      <c r="T103" s="42">
        <f>_xll.SRS1Splines.Functions25.OneWay_Spline($D$56:$D$60,T$56:T$60,$D103)</f>
        <v>0.40552886624268197</v>
      </c>
      <c r="U103" s="42">
        <f>_xll.SRS1Splines.Functions25.OneWay_Spline($D$56:$D$60,U$56:U$60,$D103)</f>
        <v>0.83275047810293801</v>
      </c>
      <c r="V103" s="42">
        <f>_xll.SRS1Splines.Functions25.OneWay_Spline($D$56:$D$60,V$56:V$60,$D103)</f>
        <v>10.0379437659383</v>
      </c>
      <c r="W103" s="42">
        <f>_xll.SRS1Splines.Functions25.OneWay_Spline($D$56:$D$60,W$56:W$60,$D103)</f>
        <v>4.2513507374946196</v>
      </c>
      <c r="X103" s="42">
        <f>_xll.SRS1Splines.Functions25.OneWay_Spline($D$56:$D$60,X$56:X$60,$D103)</f>
        <v>0.25479179771039501</v>
      </c>
      <c r="Y103" s="42">
        <f>_xll.SRS1Splines.Functions25.OneWay_Spline($D$56:$D$60,Y$56:Y$60,$D103)</f>
        <v>0.43484128040019798</v>
      </c>
      <c r="Z103" s="42">
        <f>_xll.SRS1Splines.Functions25.OneWay_Spline($D$56:$D$60,Z$56:Z$60,$D103)</f>
        <v>1.6754705392107001</v>
      </c>
      <c r="AB103" s="42">
        <f t="shared" si="17"/>
        <v>3.5</v>
      </c>
      <c r="AC103" s="42">
        <f>_xll.SRS1Splines.Functions25.OneWay_Spline($D$56:$D$60,AC$56:AC$60,AB103)</f>
        <v>8.54659936334142E-2</v>
      </c>
      <c r="AD103" s="42">
        <f>_xll.SRS1Splines.Functions25.OneWay_Spline($D$56:$D$60,AD$56:AD$60,$D103)</f>
        <v>2.0814019097457801</v>
      </c>
      <c r="AE103" s="42">
        <f>_xll.SRS1Splines.Functions25.OneWay_Spline($D$56:$D$60,AE$56:AE$60,$D103)</f>
        <v>0.57106048329370895</v>
      </c>
      <c r="AF103" s="42">
        <f>_xll.SRS1Splines.Functions25.OneWay_Spline($D$56:$D$60,AF$56:AF$60,$D103)</f>
        <v>1.0156353215681599</v>
      </c>
      <c r="AG103" s="42">
        <f>_xll.SRS1Splines.Functions25.OneWay_Spline($D$56:$D$60,AG$56:AG$60,$D103)</f>
        <v>1.03059555442453</v>
      </c>
      <c r="AH103" s="42">
        <f>_xll.SRS1Splines.Functions25.OneWay_Spline($D$56:$D$60,AH$56:AH$60,$D103)</f>
        <v>17.205298777024201</v>
      </c>
      <c r="AI103" s="42">
        <f>_xll.SRS1Splines.Functions25.OneWay_Spline($D$56:$D$60,AI$56:AI$60,$D103)</f>
        <v>5.5967539210457096</v>
      </c>
      <c r="AJ103" s="42">
        <f>_xll.SRS1Splines.Functions25.OneWay_Spline($D$56:$D$60,AJ$56:AJ$60,$D103)</f>
        <v>0.47497378694196002</v>
      </c>
      <c r="AK103" s="42">
        <f>_xll.SRS1Splines.Functions25.OneWay_Spline($D$56:$D$60,AK$56:AK$60,$D103)</f>
        <v>0.61322412234347401</v>
      </c>
      <c r="AL103" s="42">
        <f>_xll.SRS1Splines.Functions25.OneWay_Spline($D$56:$D$60,AL$56:AL$60,$D103)</f>
        <v>8.1845353300950894</v>
      </c>
    </row>
    <row r="104" spans="4:38">
      <c r="D104" s="42">
        <f t="shared" si="20"/>
        <v>3.75</v>
      </c>
      <c r="E104" s="42">
        <f>_xll.SRS1Splines.Functions25.OneWay_Spline($D$56:$D$60,$E$56:$E$60,D104)</f>
        <v>6.5234081004030803E-2</v>
      </c>
      <c r="F104" s="42">
        <f>_xll.SRS1Splines.Functions25.OneWay_Spline($D$56:$D$60,F$56:F$60,$D104)</f>
        <v>1.4212334393018899</v>
      </c>
      <c r="G104" s="42">
        <f>_xll.SRS1Splines.Functions25.OneWay_Spline($D$56:$D$60,G$56:G$60,$D104)</f>
        <v>0.446669792615974</v>
      </c>
      <c r="H104" s="42">
        <f>_xll.SRS1Splines.Functions25.OneWay_Spline($D$56:$D$60,H$56:H$60,$D104)</f>
        <v>0.50488290754187504</v>
      </c>
      <c r="I104" s="42">
        <f>_xll.SRS1Splines.Functions25.OneWay_Spline($D$56:$D$60,I$56:I$60,$D104)</f>
        <v>0.90835213135309201</v>
      </c>
      <c r="J104" s="42">
        <f>_xll.SRS1Splines.Functions25.OneWay_Spline($D$56:$D$60,J$56:J$60,$D104)</f>
        <v>13.698946703812499</v>
      </c>
      <c r="K104" s="42">
        <f>_xll.SRS1Splines.Functions25.OneWay_Spline($D$56:$D$60,K$56:K$60,$D104)</f>
        <v>4.7916901005599399</v>
      </c>
      <c r="L104" s="42">
        <f>_xll.SRS1Splines.Functions25.OneWay_Spline($D$56:$D$60,L$56:L$60,$D104)</f>
        <v>0.32486821181620901</v>
      </c>
      <c r="M104" s="42">
        <f>_xll.SRS1Splines.Functions25.OneWay_Spline($D$56:$D$60,M$56:M$60,$D104)</f>
        <v>0.52775910625037303</v>
      </c>
      <c r="N104" s="42">
        <f>_xll.SRS1Splines.Functions25.OneWay_Spline($D$56:$D$60,N$56:N$60,$D104)</f>
        <v>4.4485852550006699</v>
      </c>
      <c r="P104" s="42">
        <f t="shared" si="16"/>
        <v>3.75</v>
      </c>
      <c r="Q104" s="42">
        <f>_xll.SRS1Splines.Functions25.OneWay_Spline($D$56:$D$60,Q$56:Q$60,P104)</f>
        <v>5.6594422295648303E-2</v>
      </c>
      <c r="R104" s="42">
        <f>_xll.SRS1Splines.Functions25.OneWay_Spline($D$56:$D$60,R$56:R$60,$D104)</f>
        <v>1.00555803872475</v>
      </c>
      <c r="S104" s="42">
        <f>_xll.SRS1Splines.Functions25.OneWay_Spline($D$56:$D$60,S$56:S$60,$D104)</f>
        <v>0.43917804318749498</v>
      </c>
      <c r="T104" s="42">
        <f>_xll.SRS1Splines.Functions25.OneWay_Spline($D$56:$D$60,T$56:T$60,$D104)</f>
        <v>0.36752230515032702</v>
      </c>
      <c r="U104" s="42">
        <f>_xll.SRS1Splines.Functions25.OneWay_Spline($D$56:$D$60,U$56:U$60,$D104)</f>
        <v>0.81408230948911597</v>
      </c>
      <c r="V104" s="42">
        <f>_xll.SRS1Splines.Functions25.OneWay_Spline($D$56:$D$60,V$56:V$60,$D104)</f>
        <v>10.129162680695201</v>
      </c>
      <c r="W104" s="42">
        <f>_xll.SRS1Splines.Functions25.OneWay_Spline($D$56:$D$60,W$56:W$60,$D104)</f>
        <v>4.1633668298945796</v>
      </c>
      <c r="X104" s="42">
        <f>_xll.SRS1Splines.Functions25.OneWay_Spline($D$56:$D$60,X$56:X$60,$D104)</f>
        <v>0.24700313302729199</v>
      </c>
      <c r="Y104" s="42">
        <f>_xll.SRS1Splines.Functions25.OneWay_Spline($D$56:$D$60,Y$56:Y$60,$D104)</f>
        <v>0.42856641678593099</v>
      </c>
      <c r="Z104" s="42">
        <f>_xll.SRS1Splines.Functions25.OneWay_Spline($D$56:$D$60,Z$56:Z$60,$D104)</f>
        <v>1.58788341389553</v>
      </c>
      <c r="AB104" s="42">
        <f t="shared" si="17"/>
        <v>3.75</v>
      </c>
      <c r="AC104" s="42">
        <f>_xll.SRS1Splines.Functions25.OneWay_Spline($D$56:$D$60,AC$56:AC$60,AB104)</f>
        <v>7.3873739712413303E-2</v>
      </c>
      <c r="AD104" s="42">
        <f>_xll.SRS1Splines.Functions25.OneWay_Spline($D$56:$D$60,AD$56:AD$60,$D104)</f>
        <v>1.8369088398790201</v>
      </c>
      <c r="AE104" s="42">
        <f>_xll.SRS1Splines.Functions25.OneWay_Spline($D$56:$D$60,AE$56:AE$60,$D104)</f>
        <v>0.54612658470940301</v>
      </c>
      <c r="AF104" s="42">
        <f>_xll.SRS1Splines.Functions25.OneWay_Spline($D$56:$D$60,AF$56:AF$60,$D104)</f>
        <v>0.90176862840527805</v>
      </c>
      <c r="AG104" s="42">
        <f>_xll.SRS1Splines.Functions25.OneWay_Spline($D$56:$D$60,AG$56:AG$60,$D104)</f>
        <v>0.975549917355785</v>
      </c>
      <c r="AH104" s="42">
        <f>_xll.SRS1Splines.Functions25.OneWay_Spline($D$56:$D$60,AH$56:AH$60,$D104)</f>
        <v>17.2687307269298</v>
      </c>
      <c r="AI104" s="42">
        <f>_xll.SRS1Splines.Functions25.OneWay_Spline($D$56:$D$60,AI$56:AI$60,$D104)</f>
        <v>5.42001337122531</v>
      </c>
      <c r="AJ104" s="42">
        <f>_xll.SRS1Splines.Functions25.OneWay_Spline($D$56:$D$60,AJ$56:AJ$60,$D104)</f>
        <v>0.45164891820042002</v>
      </c>
      <c r="AK104" s="42">
        <f>_xll.SRS1Splines.Functions25.OneWay_Spline($D$56:$D$60,AK$56:AK$60,$D104)</f>
        <v>0.59993728208471797</v>
      </c>
      <c r="AL104" s="42">
        <f>_xll.SRS1Splines.Functions25.OneWay_Spline($D$56:$D$60,AL$56:AL$60,$D104)</f>
        <v>7.3092870961058001</v>
      </c>
    </row>
    <row r="105" spans="4:38">
      <c r="D105" s="42">
        <f t="shared" si="20"/>
        <v>4</v>
      </c>
      <c r="E105" s="42">
        <f>_xll.SRS1Splines.Functions25.OneWay_Spline($D$56:$D$60,$E$56:$E$60,D105)</f>
        <v>5.5883769801263597E-2</v>
      </c>
      <c r="F105" s="42">
        <f>_xll.SRS1Splines.Functions25.OneWay_Spline($D$56:$D$60,F$56:F$60,$D105)</f>
        <v>1.22182319696296</v>
      </c>
      <c r="G105" s="42">
        <f>_xll.SRS1Splines.Functions25.OneWay_Spline($D$56:$D$60,G$56:G$60,$D105)</f>
        <v>0.422167987281865</v>
      </c>
      <c r="H105" s="42">
        <f>_xll.SRS1Splines.Functions25.OneWay_Spline($D$56:$D$60,H$56:H$60,$D105)</f>
        <v>0.45114304878838202</v>
      </c>
      <c r="I105" s="42">
        <f>_xll.SRS1Splines.Functions25.OneWay_Spline($D$56:$D$60,I$56:I$60,$D105)</f>
        <v>0.87546805108690495</v>
      </c>
      <c r="J105" s="42">
        <f>_xll.SRS1Splines.Functions25.OneWay_Spline($D$56:$D$60,J$56:J$60,$D105)</f>
        <v>13.768132616951</v>
      </c>
      <c r="K105" s="42">
        <f>_xll.SRS1Splines.Functions25.OneWay_Spline($D$56:$D$60,K$56:K$60,$D105)</f>
        <v>4.6619839700847097</v>
      </c>
      <c r="L105" s="42">
        <f>_xll.SRS1Splines.Functions25.OneWay_Spline($D$56:$D$60,L$56:L$60,$D105)</f>
        <v>0.31297277689369302</v>
      </c>
      <c r="M105" s="42">
        <f>_xll.SRS1Splines.Functions25.OneWay_Spline($D$56:$D$60,M$56:M$60,$D105)</f>
        <v>0.51683856505007597</v>
      </c>
      <c r="N105" s="42">
        <f>_xll.SRS1Splines.Functions25.OneWay_Spline($D$56:$D$60,N$56:N$60,$D105)</f>
        <v>3.9747172077642698</v>
      </c>
      <c r="P105" s="42">
        <f t="shared" si="16"/>
        <v>4</v>
      </c>
      <c r="Q105" s="42">
        <f>_xll.SRS1Splines.Functions25.OneWay_Spline($D$56:$D$60,Q$56:Q$60,P105)</f>
        <v>4.8340675825596403E-2</v>
      </c>
      <c r="R105" s="42">
        <f>_xll.SRS1Splines.Functions25.OneWay_Spline($D$56:$D$60,R$56:R$60,$D105)</f>
        <v>0.84665200462100698</v>
      </c>
      <c r="S105" s="42">
        <f>_xll.SRS1Splines.Functions25.OneWay_Spline($D$56:$D$60,S$56:S$60,$D105)</f>
        <v>0.400961839634768</v>
      </c>
      <c r="T105" s="42">
        <f>_xll.SRS1Splines.Functions25.OneWay_Spline($D$56:$D$60,T$56:T$60,$D105)</f>
        <v>0.333516434699272</v>
      </c>
      <c r="U105" s="42">
        <f>_xll.SRS1Splines.Functions25.OneWay_Spline($D$56:$D$60,U$56:U$60,$D105)</f>
        <v>0.79660593539666003</v>
      </c>
      <c r="V105" s="42">
        <f>_xll.SRS1Splines.Functions25.OneWay_Spline($D$56:$D$60,V$56:V$60,$D105)</f>
        <v>10.210779604425101</v>
      </c>
      <c r="W105" s="42">
        <f>_xll.SRS1Splines.Functions25.OneWay_Spline($D$56:$D$60,W$56:W$60,$D105)</f>
        <v>4.0771484856577498</v>
      </c>
      <c r="X105" s="42">
        <f>_xll.SRS1Splines.Functions25.OneWay_Spline($D$56:$D$60,X$56:X$60,$D105)</f>
        <v>0.240034327784516</v>
      </c>
      <c r="Y105" s="42">
        <f>_xll.SRS1Splines.Functions25.OneWay_Spline($D$56:$D$60,Y$56:Y$60,$D105)</f>
        <v>0.42275636332072097</v>
      </c>
      <c r="Z105" s="42">
        <f>_xll.SRS1Splines.Functions25.OneWay_Spline($D$56:$D$60,Z$56:Z$60,$D105)</f>
        <v>1.5007163592073101</v>
      </c>
      <c r="AB105" s="42">
        <f t="shared" si="17"/>
        <v>4</v>
      </c>
      <c r="AC105" s="42">
        <f>_xll.SRS1Splines.Functions25.OneWay_Spline($D$56:$D$60,AC$56:AC$60,AB105)</f>
        <v>6.3426863776930895E-2</v>
      </c>
      <c r="AD105" s="42">
        <f>_xll.SRS1Splines.Functions25.OneWay_Spline($D$56:$D$60,AD$56:AD$60,$D105)</f>
        <v>1.5969943893049201</v>
      </c>
      <c r="AE105" s="42">
        <f>_xll.SRS1Splines.Functions25.OneWay_Spline($D$56:$D$60,AE$56:AE$60,$D105)</f>
        <v>0.52331022517495296</v>
      </c>
      <c r="AF105" s="42">
        <f>_xll.SRS1Splines.Functions25.OneWay_Spline($D$56:$D$60,AF$56:AF$60,$D105)</f>
        <v>0.792468081492961</v>
      </c>
      <c r="AG105" s="42">
        <f>_xll.SRS1Splines.Functions25.OneWay_Spline($D$56:$D$60,AG$56:AG$60,$D105)</f>
        <v>0.92569198008091902</v>
      </c>
      <c r="AH105" s="42">
        <f>_xll.SRS1Splines.Functions25.OneWay_Spline($D$56:$D$60,AH$56:AH$60,$D105)</f>
        <v>17.325485629476901</v>
      </c>
      <c r="AI105" s="42">
        <f>_xll.SRS1Splines.Functions25.OneWay_Spline($D$56:$D$60,AI$56:AI$60,$D105)</f>
        <v>5.2468194545116704</v>
      </c>
      <c r="AJ105" s="42">
        <f>_xll.SRS1Splines.Functions25.OneWay_Spline($D$56:$D$60,AJ$56:AJ$60,$D105)</f>
        <v>0.42831581681833097</v>
      </c>
      <c r="AK105" s="42">
        <f>_xll.SRS1Splines.Functions25.OneWay_Spline($D$56:$D$60,AK$56:AK$60,$D105)</f>
        <v>0.58649707190322597</v>
      </c>
      <c r="AL105" s="42">
        <f>_xll.SRS1Splines.Functions25.OneWay_Spline($D$56:$D$60,AL$56:AL$60,$D105)</f>
        <v>6.4487180563212201</v>
      </c>
    </row>
    <row r="106" spans="4:38">
      <c r="D106" s="42">
        <f t="shared" si="20"/>
        <v>4.25</v>
      </c>
      <c r="E106" s="42">
        <f>_xll.SRS1Splines.Functions25.OneWay_Spline($D$56:$D$60,$E$56:$E$60,D106)</f>
        <v>4.7529429457254302E-2</v>
      </c>
      <c r="F106" s="42">
        <f>_xll.SRS1Splines.Functions25.OneWay_Spline($D$56:$D$60,F$56:F$60,$D106)</f>
        <v>1.0300839620687099</v>
      </c>
      <c r="G106" s="42">
        <f>_xll.SRS1Splines.Functions25.OneWay_Spline($D$56:$D$60,G$56:G$60,$D106)</f>
        <v>0.400212323598933</v>
      </c>
      <c r="H106" s="42">
        <f>_xll.SRS1Splines.Functions25.OneWay_Spline($D$56:$D$60,H$56:H$60,$D106)</f>
        <v>0.40372552635882902</v>
      </c>
      <c r="I106" s="42">
        <f>_xll.SRS1Splines.Functions25.OneWay_Spline($D$56:$D$60,I$56:I$60,$D106)</f>
        <v>0.84512706773303703</v>
      </c>
      <c r="J106" s="42">
        <f>_xll.SRS1Splines.Functions25.OneWay_Spline($D$56:$D$60,J$56:J$60,$D106)</f>
        <v>13.8291790108968</v>
      </c>
      <c r="K106" s="42">
        <f>_xll.SRS1Splines.Functions25.OneWay_Spline($D$56:$D$60,K$56:K$60,$D106)</f>
        <v>4.5375900360794503</v>
      </c>
      <c r="L106" s="42">
        <f>_xll.SRS1Splines.Functions25.OneWay_Spline($D$56:$D$60,L$56:L$60,$D106)</f>
        <v>0.301907922456637</v>
      </c>
      <c r="M106" s="42">
        <f>_xll.SRS1Splines.Functions25.OneWay_Spline($D$56:$D$60,M$56:M$60,$D106)</f>
        <v>0.50600350127854099</v>
      </c>
      <c r="N106" s="42">
        <f>_xll.SRS1Splines.Functions25.OneWay_Spline($D$56:$D$60,N$56:N$60,$D106)</f>
        <v>3.5176919778058799</v>
      </c>
      <c r="P106" s="42">
        <f t="shared" si="16"/>
        <v>4.25</v>
      </c>
      <c r="Q106" s="42">
        <f>_xll.SRS1Splines.Functions25.OneWay_Spline($D$56:$D$60,Q$56:Q$60,P106)</f>
        <v>4.0960499279639503E-2</v>
      </c>
      <c r="R106" s="42">
        <f>_xll.SRS1Splines.Functions25.OneWay_Spline($D$56:$D$60,R$56:R$60,$D106)</f>
        <v>0.69366016325583202</v>
      </c>
      <c r="S106" s="42">
        <f>_xll.SRS1Splines.Functions25.OneWay_Spline($D$56:$D$60,S$56:S$60,$D106)</f>
        <v>0.36500815745924697</v>
      </c>
      <c r="T106" s="42">
        <f>_xll.SRS1Splines.Functions25.OneWay_Spline($D$56:$D$60,T$56:T$60,$D106)</f>
        <v>0.30351125488951802</v>
      </c>
      <c r="U106" s="42">
        <f>_xll.SRS1Splines.Functions25.OneWay_Spline($D$56:$D$60,U$56:U$60,$D106)</f>
        <v>0.78004238921819402</v>
      </c>
      <c r="V106" s="42">
        <f>_xll.SRS1Splines.Functions25.OneWay_Spline($D$56:$D$60,V$56:V$60,$D106)</f>
        <v>10.282794537128</v>
      </c>
      <c r="W106" s="42">
        <f>_xll.SRS1Splines.Functions25.OneWay_Spline($D$56:$D$60,W$56:W$60,$D106)</f>
        <v>3.9944612681473401</v>
      </c>
      <c r="X106" s="42">
        <f>_xll.SRS1Splines.Functions25.OneWay_Spline($D$56:$D$60,X$56:X$60,$D106)</f>
        <v>0.23388538198206699</v>
      </c>
      <c r="Y106" s="42">
        <f>_xll.SRS1Splines.Functions25.OneWay_Spline($D$56:$D$60,Y$56:Y$60,$D106)</f>
        <v>0.417438246097245</v>
      </c>
      <c r="Z106" s="42">
        <f>_xll.SRS1Splines.Functions25.OneWay_Spline($D$56:$D$60,Z$56:Z$60,$D106)</f>
        <v>1.41549420166922</v>
      </c>
      <c r="AB106" s="42">
        <f t="shared" si="17"/>
        <v>4.25</v>
      </c>
      <c r="AC106" s="42">
        <f>_xll.SRS1Splines.Functions25.OneWay_Spline($D$56:$D$60,AC$56:AC$60,AB106)</f>
        <v>5.40983596348691E-2</v>
      </c>
      <c r="AD106" s="42">
        <f>_xll.SRS1Splines.Functions25.OneWay_Spline($D$56:$D$60,AD$56:AD$60,$D106)</f>
        <v>1.3665077608815901</v>
      </c>
      <c r="AE106" s="42">
        <f>_xll.SRS1Splines.Functions25.OneWay_Spline($D$56:$D$60,AE$56:AE$60,$D106)</f>
        <v>0.50242847009754699</v>
      </c>
      <c r="AF106" s="42">
        <f>_xll.SRS1Splines.Functions25.OneWay_Spline($D$56:$D$60,AF$56:AF$60,$D106)</f>
        <v>0.68948132472664603</v>
      </c>
      <c r="AG106" s="42">
        <f>_xll.SRS1Splines.Functions25.OneWay_Spline($D$56:$D$60,AG$56:AG$60,$D106)</f>
        <v>0.88080291390270404</v>
      </c>
      <c r="AH106" s="42">
        <f>_xll.SRS1Splines.Functions25.OneWay_Spline($D$56:$D$60,AH$56:AH$60,$D106)</f>
        <v>17.375563484665498</v>
      </c>
      <c r="AI106" s="42">
        <f>_xll.SRS1Splines.Functions25.OneWay_Spline($D$56:$D$60,AI$56:AI$60,$D106)</f>
        <v>5.0807188040115703</v>
      </c>
      <c r="AJ106" s="42">
        <f>_xll.SRS1Splines.Functions25.OneWay_Spline($D$56:$D$60,AJ$56:AJ$60,$D106)</f>
        <v>0.40535965007772301</v>
      </c>
      <c r="AK106" s="42">
        <f>_xll.SRS1Splines.Functions25.OneWay_Spline($D$56:$D$60,AK$56:AK$60,$D106)</f>
        <v>0.57309702422004904</v>
      </c>
      <c r="AL106" s="42">
        <f>_xll.SRS1Splines.Functions25.OneWay_Spline($D$56:$D$60,AL$56:AL$60,$D106)</f>
        <v>5.6198897539425303</v>
      </c>
    </row>
    <row r="107" spans="4:38">
      <c r="D107" s="42">
        <f t="shared" si="20"/>
        <v>4.5</v>
      </c>
      <c r="E107" s="42">
        <f>_xll.SRS1Splines.Functions25.OneWay_Spline($D$56:$D$60,$E$56:$E$60,D107)</f>
        <v>4.0145665936500798E-2</v>
      </c>
      <c r="F107" s="42">
        <f>_xll.SRS1Splines.Functions25.OneWay_Spline($D$56:$D$60,F$56:F$60,$D107)</f>
        <v>0.85001982039109403</v>
      </c>
      <c r="G107" s="42">
        <f>_xll.SRS1Splines.Functions25.OneWay_Spline($D$56:$D$60,G$56:G$60,$D107)</f>
        <v>0.38072070774997802</v>
      </c>
      <c r="H107" s="42">
        <f>_xll.SRS1Splines.Functions25.OneWay_Spline($D$56:$D$60,H$56:H$60,$D107)</f>
        <v>0.362630340253215</v>
      </c>
      <c r="I107" s="42">
        <f>_xll.SRS1Splines.Functions25.OneWay_Spline($D$56:$D$60,I$56:I$60,$D107)</f>
        <v>0.81700570502799896</v>
      </c>
      <c r="J107" s="42">
        <f>_xll.SRS1Splines.Functions25.OneWay_Spline($D$56:$D$60,J$56:J$60,$D107)</f>
        <v>13.882085885649699</v>
      </c>
      <c r="K107" s="42">
        <f>_xll.SRS1Splines.Functions25.OneWay_Spline($D$56:$D$60,K$56:K$60,$D107)</f>
        <v>4.4211643967791598</v>
      </c>
      <c r="L107" s="42">
        <f>_xll.SRS1Splines.Functions25.OneWay_Spline($D$56:$D$60,L$56:L$60,$D107)</f>
        <v>0.29170908386372801</v>
      </c>
      <c r="M107" s="42">
        <f>_xll.SRS1Splines.Functions25.OneWay_Spline($D$56:$D$60,M$56:M$60,$D107)</f>
        <v>0.49541962535290501</v>
      </c>
      <c r="N107" s="42">
        <f>_xll.SRS1Splines.Functions25.OneWay_Spline($D$56:$D$60,N$56:N$60,$D107)</f>
        <v>3.08680274998768</v>
      </c>
      <c r="P107" s="42">
        <f t="shared" si="16"/>
        <v>4.5</v>
      </c>
      <c r="Q107" s="42">
        <f>_xll.SRS1Splines.Functions25.OneWay_Spline($D$56:$D$60,Q$56:Q$60,P107)</f>
        <v>3.4430110778871197E-2</v>
      </c>
      <c r="R107" s="42">
        <f>_xll.SRS1Splines.Functions25.OneWay_Spline($D$56:$D$60,R$56:R$60,$D107)</f>
        <v>0.54974148331503603</v>
      </c>
      <c r="S107" s="42">
        <f>_xll.SRS1Splines.Functions25.OneWay_Spline($D$56:$D$60,S$56:S$60,$D107)</f>
        <v>0.33191337692835898</v>
      </c>
      <c r="T107" s="42">
        <f>_xll.SRS1Splines.Functions25.OneWay_Spline($D$56:$D$60,T$56:T$60,$D107)</f>
        <v>0.27750676572106497</v>
      </c>
      <c r="U107" s="42">
        <f>_xll.SRS1Splines.Functions25.OneWay_Spline($D$56:$D$60,U$56:U$60,$D107)</f>
        <v>0.76411270434634504</v>
      </c>
      <c r="V107" s="42">
        <f>_xll.SRS1Splines.Functions25.OneWay_Spline($D$56:$D$60,V$56:V$60,$D107)</f>
        <v>10.3452074788038</v>
      </c>
      <c r="W107" s="42">
        <f>_xll.SRS1Splines.Functions25.OneWay_Spline($D$56:$D$60,W$56:W$60,$D107)</f>
        <v>3.9170707407265701</v>
      </c>
      <c r="X107" s="42">
        <f>_xll.SRS1Splines.Functions25.OneWay_Spline($D$56:$D$60,X$56:X$60,$D107)</f>
        <v>0.22855629561994401</v>
      </c>
      <c r="Y107" s="42">
        <f>_xll.SRS1Splines.Functions25.OneWay_Spline($D$56:$D$60,Y$56:Y$60,$D107)</f>
        <v>0.41263919120818299</v>
      </c>
      <c r="Z107" s="42">
        <f>_xll.SRS1Splines.Functions25.OneWay_Spline($D$56:$D$60,Z$56:Z$60,$D107)</f>
        <v>1.3337417678044201</v>
      </c>
      <c r="AB107" s="42">
        <f t="shared" si="17"/>
        <v>4.5</v>
      </c>
      <c r="AC107" s="42">
        <f>_xll.SRS1Splines.Functions25.OneWay_Spline($D$56:$D$60,AC$56:AC$60,AB107)</f>
        <v>4.5861221094130399E-2</v>
      </c>
      <c r="AD107" s="42">
        <f>_xll.SRS1Splines.Functions25.OneWay_Spline($D$56:$D$60,AD$56:AD$60,$D107)</f>
        <v>1.15029815746715</v>
      </c>
      <c r="AE107" s="42">
        <f>_xll.SRS1Splines.Functions25.OneWay_Spline($D$56:$D$60,AE$56:AE$60,$D107)</f>
        <v>0.48329838488437499</v>
      </c>
      <c r="AF107" s="42">
        <f>_xll.SRS1Splines.Functions25.OneWay_Spline($D$56:$D$60,AF$56:AF$60,$D107)</f>
        <v>0.59455600200176795</v>
      </c>
      <c r="AG107" s="42">
        <f>_xll.SRS1Splines.Functions25.OneWay_Spline($D$56:$D$60,AG$56:AG$60,$D107)</f>
        <v>0.84066389012391696</v>
      </c>
      <c r="AH107" s="42">
        <f>_xll.SRS1Splines.Functions25.OneWay_Spline($D$56:$D$60,AH$56:AH$60,$D107)</f>
        <v>17.418964292495701</v>
      </c>
      <c r="AI107" s="42">
        <f>_xll.SRS1Splines.Functions25.OneWay_Spline($D$56:$D$60,AI$56:AI$60,$D107)</f>
        <v>4.92525805283175</v>
      </c>
      <c r="AJ107" s="42">
        <f>_xll.SRS1Splines.Functions25.OneWay_Spline($D$56:$D$60,AJ$56:AJ$60,$D107)</f>
        <v>0.383165585260627</v>
      </c>
      <c r="AK107" s="42">
        <f>_xll.SRS1Splines.Functions25.OneWay_Spline($D$56:$D$60,AK$56:AK$60,$D107)</f>
        <v>0.55993067145623798</v>
      </c>
      <c r="AL107" s="42">
        <f>_xll.SRS1Splines.Functions25.OneWay_Spline($D$56:$D$60,AL$56:AL$60,$D107)</f>
        <v>4.8398637321709401</v>
      </c>
    </row>
    <row r="108" spans="4:38">
      <c r="D108" s="42">
        <f t="shared" si="20"/>
        <v>4.75</v>
      </c>
      <c r="E108" s="42">
        <f>_xll.SRS1Splines.Functions25.OneWay_Spline($D$56:$D$60,$E$56:$E$60,D108)</f>
        <v>3.3707085203500901E-2</v>
      </c>
      <c r="F108" s="42">
        <f>_xll.SRS1Splines.Functions25.OneWay_Spline($D$56:$D$60,F$56:F$60,$D108)</f>
        <v>0.685634857702072</v>
      </c>
      <c r="G108" s="42">
        <f>_xll.SRS1Splines.Functions25.OneWay_Spline($D$56:$D$60,G$56:G$60,$D108)</f>
        <v>0.36361104591780002</v>
      </c>
      <c r="H108" s="42">
        <f>_xll.SRS1Splines.Functions25.OneWay_Spline($D$56:$D$60,H$56:H$60,$D108)</f>
        <v>0.327857490471543</v>
      </c>
      <c r="I108" s="42">
        <f>_xll.SRS1Splines.Functions25.OneWay_Spline($D$56:$D$60,I$56:I$60,$D108)</f>
        <v>0.79078048670830503</v>
      </c>
      <c r="J108" s="42">
        <f>_xll.SRS1Splines.Functions25.OneWay_Spline($D$56:$D$60,J$56:J$60,$D108)</f>
        <v>13.9268532412099</v>
      </c>
      <c r="K108" s="42">
        <f>_xll.SRS1Splines.Functions25.OneWay_Spline($D$56:$D$60,K$56:K$60,$D108)</f>
        <v>4.3153631504188201</v>
      </c>
      <c r="L108" s="42">
        <f>_xll.SRS1Splines.Functions25.OneWay_Spline($D$56:$D$60,L$56:L$60,$D108)</f>
        <v>0.28241169647365</v>
      </c>
      <c r="M108" s="42">
        <f>_xll.SRS1Splines.Functions25.OneWay_Spline($D$56:$D$60,M$56:M$60,$D108)</f>
        <v>0.48525264769030602</v>
      </c>
      <c r="N108" s="42">
        <f>_xll.SRS1Splines.Functions25.OneWay_Spline($D$56:$D$60,N$56:N$60,$D108)</f>
        <v>2.69134270917186</v>
      </c>
      <c r="P108" s="42">
        <f t="shared" si="16"/>
        <v>4.75</v>
      </c>
      <c r="Q108" s="42">
        <f>_xll.SRS1Splines.Functions25.OneWay_Spline($D$56:$D$60,Q$56:Q$60,P108)</f>
        <v>2.8725728444384899E-2</v>
      </c>
      <c r="R108" s="42">
        <f>_xll.SRS1Splines.Functions25.OneWay_Spline($D$56:$D$60,R$56:R$60,$D108)</f>
        <v>0.41805493348442702</v>
      </c>
      <c r="S108" s="42">
        <f>_xll.SRS1Splines.Functions25.OneWay_Spline($D$56:$D$60,S$56:S$60,$D108)</f>
        <v>0.302273878309535</v>
      </c>
      <c r="T108" s="42">
        <f>_xll.SRS1Splines.Functions25.OneWay_Spline($D$56:$D$60,T$56:T$60,$D108)</f>
        <v>0.25550296719391202</v>
      </c>
      <c r="U108" s="42">
        <f>_xll.SRS1Splines.Functions25.OneWay_Spline($D$56:$D$60,U$56:U$60,$D108)</f>
        <v>0.74853791417373805</v>
      </c>
      <c r="V108" s="42">
        <f>_xll.SRS1Splines.Functions25.OneWay_Spline($D$56:$D$60,V$56:V$60,$D108)</f>
        <v>10.398018429452501</v>
      </c>
      <c r="W108" s="42">
        <f>_xll.SRS1Splines.Functions25.OneWay_Spline($D$56:$D$60,W$56:W$60,$D108)</f>
        <v>3.8467424667586401</v>
      </c>
      <c r="X108" s="42">
        <f>_xll.SRS1Splines.Functions25.OneWay_Spline($D$56:$D$60,X$56:X$60,$D108)</f>
        <v>0.224047068698148</v>
      </c>
      <c r="Y108" s="42">
        <f>_xll.SRS1Splines.Functions25.OneWay_Spline($D$56:$D$60,Y$56:Y$60,$D108)</f>
        <v>0.408386324746214</v>
      </c>
      <c r="Z108" s="42">
        <f>_xll.SRS1Splines.Functions25.OneWay_Spline($D$56:$D$60,Z$56:Z$60,$D108)</f>
        <v>1.2569838841361001</v>
      </c>
      <c r="AB108" s="42">
        <f t="shared" si="17"/>
        <v>4.75</v>
      </c>
      <c r="AC108" s="42">
        <f>_xll.SRS1Splines.Functions25.OneWay_Spline($D$56:$D$60,AC$56:AC$60,AB108)</f>
        <v>3.8688441962616699E-2</v>
      </c>
      <c r="AD108" s="42">
        <f>_xll.SRS1Splines.Functions25.OneWay_Spline($D$56:$D$60,AD$56:AD$60,$D108)</f>
        <v>0.95321478191971898</v>
      </c>
      <c r="AE108" s="42">
        <f>_xll.SRS1Splines.Functions25.OneWay_Spline($D$56:$D$60,AE$56:AE$60,$D108)</f>
        <v>0.46573703494262603</v>
      </c>
      <c r="AF108" s="42">
        <f>_xll.SRS1Splines.Functions25.OneWay_Spline($D$56:$D$60,AF$56:AF$60,$D108)</f>
        <v>0.509439757213758</v>
      </c>
      <c r="AG108" s="42">
        <f>_xll.SRS1Splines.Functions25.OneWay_Spline($D$56:$D$60,AG$56:AG$60,$D108)</f>
        <v>0.80505608004733398</v>
      </c>
      <c r="AH108" s="42">
        <f>_xll.SRS1Splines.Functions25.OneWay_Spline($D$56:$D$60,AH$56:AH$60,$D108)</f>
        <v>17.4556880529673</v>
      </c>
      <c r="AI108" s="42">
        <f>_xll.SRS1Splines.Functions25.OneWay_Spline($D$56:$D$60,AI$56:AI$60,$D108)</f>
        <v>4.78398383407899</v>
      </c>
      <c r="AJ108" s="42">
        <f>_xll.SRS1Splines.Functions25.OneWay_Spline($D$56:$D$60,AJ$56:AJ$60,$D108)</f>
        <v>0.36211878964907102</v>
      </c>
      <c r="AK108" s="42">
        <f>_xll.SRS1Splines.Functions25.OneWay_Spline($D$56:$D$60,AK$56:AK$60,$D108)</f>
        <v>0.54719154603284303</v>
      </c>
      <c r="AL108" s="42">
        <f>_xll.SRS1Splines.Functions25.OneWay_Spline($D$56:$D$60,AL$56:AL$60,$D108)</f>
        <v>4.1257015342076304</v>
      </c>
    </row>
    <row r="109" spans="4:38">
      <c r="D109" s="42">
        <f t="shared" si="20"/>
        <v>5</v>
      </c>
      <c r="E109" s="42">
        <f>_xll.SRS1Splines.Functions25.OneWay_Spline($D$56:$D$60,$E$56:$E$60,D109)</f>
        <v>2.81882932227524E-2</v>
      </c>
      <c r="F109" s="42">
        <f>_xll.SRS1Splines.Functions25.OneWay_Spline($D$56:$D$60,F$56:F$60,$D109)</f>
        <v>0.54093315977361001</v>
      </c>
      <c r="G109" s="42">
        <f>_xll.SRS1Splines.Functions25.OneWay_Spline($D$56:$D$60,G$56:G$60,$D109)</f>
        <v>0.34880124428520198</v>
      </c>
      <c r="H109" s="42">
        <f>_xll.SRS1Splines.Functions25.OneWay_Spline($D$56:$D$60,H$56:H$60,$D109)</f>
        <v>0.29940697701381103</v>
      </c>
      <c r="I109" s="42">
        <f>_xll.SRS1Splines.Functions25.OneWay_Spline($D$56:$D$60,I$56:I$60,$D109)</f>
        <v>0.76612793651046696</v>
      </c>
      <c r="J109" s="42">
        <f>_xll.SRS1Splines.Functions25.OneWay_Spline($D$56:$D$60,J$56:J$60,$D109)</f>
        <v>13.9634810775774</v>
      </c>
      <c r="K109" s="42">
        <f>_xll.SRS1Splines.Functions25.OneWay_Spline($D$56:$D$60,K$56:K$60,$D109)</f>
        <v>4.2228423952334104</v>
      </c>
      <c r="L109" s="42">
        <f>_xll.SRS1Splines.Functions25.OneWay_Spline($D$56:$D$60,L$56:L$60,$D109)</f>
        <v>0.27405119564509001</v>
      </c>
      <c r="M109" s="42">
        <f>_xll.SRS1Splines.Functions25.OneWay_Spline($D$56:$D$60,M$56:M$60,$D109)</f>
        <v>0.47566827870788297</v>
      </c>
      <c r="N109" s="42">
        <f>_xll.SRS1Splines.Functions25.OneWay_Spline($D$56:$D$60,N$56:N$60,$D109)</f>
        <v>2.34060504022061</v>
      </c>
      <c r="P109" s="42">
        <f t="shared" si="16"/>
        <v>5</v>
      </c>
      <c r="Q109" s="42">
        <f>_xll.SRS1Splines.Functions25.OneWay_Spline($D$56:$D$60,Q$56:Q$60,P109)</f>
        <v>2.3823570397274101E-2</v>
      </c>
      <c r="R109" s="42">
        <f>_xll.SRS1Splines.Functions25.OneWay_Spline($D$56:$D$60,R$56:R$60,$D109)</f>
        <v>0.30175948244981399</v>
      </c>
      <c r="S109" s="42">
        <f>_xll.SRS1Splines.Functions25.OneWay_Spline($D$56:$D$60,S$56:S$60,$D109)</f>
        <v>0.27668604187020301</v>
      </c>
      <c r="T109" s="42">
        <f>_xll.SRS1Splines.Functions25.OneWay_Spline($D$56:$D$60,T$56:T$60,$D109)</f>
        <v>0.23749985930806</v>
      </c>
      <c r="U109" s="42">
        <f>_xll.SRS1Splines.Functions25.OneWay_Spline($D$56:$D$60,U$56:U$60,$D109)</f>
        <v>0.73303905209299902</v>
      </c>
      <c r="V109" s="42">
        <f>_xll.SRS1Splines.Functions25.OneWay_Spline($D$56:$D$60,V$56:V$60,$D109)</f>
        <v>10.441227389074299</v>
      </c>
      <c r="W109" s="42">
        <f>_xll.SRS1Splines.Functions25.OneWay_Spline($D$56:$D$60,W$56:W$60,$D109)</f>
        <v>3.78524200960678</v>
      </c>
      <c r="X109" s="42">
        <f>_xll.SRS1Splines.Functions25.OneWay_Spline($D$56:$D$60,X$56:X$60,$D109)</f>
        <v>0.220357701216678</v>
      </c>
      <c r="Y109" s="42">
        <f>_xll.SRS1Splines.Functions25.OneWay_Spline($D$56:$D$60,Y$56:Y$60,$D109)</f>
        <v>0.40470677280401701</v>
      </c>
      <c r="Z109" s="42">
        <f>_xll.SRS1Splines.Functions25.OneWay_Spline($D$56:$D$60,Z$56:Z$60,$D109)</f>
        <v>1.1867453771874099</v>
      </c>
      <c r="AB109" s="42">
        <f t="shared" si="17"/>
        <v>5</v>
      </c>
      <c r="AC109" s="42">
        <f>_xll.SRS1Splines.Functions25.OneWay_Spline($D$56:$D$60,AC$56:AC$60,AB109)</f>
        <v>3.2553016048230597E-2</v>
      </c>
      <c r="AD109" s="42">
        <f>_xll.SRS1Splines.Functions25.OneWay_Spline($D$56:$D$60,AD$56:AD$60,$D109)</f>
        <v>0.78010683709740702</v>
      </c>
      <c r="AE109" s="42">
        <f>_xll.SRS1Splines.Functions25.OneWay_Spline($D$56:$D$60,AE$56:AE$60,$D109)</f>
        <v>0.44956148567949</v>
      </c>
      <c r="AF109" s="42">
        <f>_xll.SRS1Splines.Functions25.OneWay_Spline($D$56:$D$60,AF$56:AF$60,$D109)</f>
        <v>0.435880234258052</v>
      </c>
      <c r="AG109" s="42">
        <f>_xll.SRS1Splines.Functions25.OneWay_Spline($D$56:$D$60,AG$56:AG$60,$D109)</f>
        <v>0.77376065497572899</v>
      </c>
      <c r="AH109" s="42">
        <f>_xll.SRS1Splines.Functions25.OneWay_Spline($D$56:$D$60,AH$56:AH$60,$D109)</f>
        <v>17.485734766080501</v>
      </c>
      <c r="AI109" s="42">
        <f>_xll.SRS1Splines.Functions25.OneWay_Spline($D$56:$D$60,AI$56:AI$60,$D109)</f>
        <v>4.6604427808600501</v>
      </c>
      <c r="AJ109" s="42">
        <f>_xll.SRS1Splines.Functions25.OneWay_Spline($D$56:$D$60,AJ$56:AJ$60,$D109)</f>
        <v>0.34260443052508499</v>
      </c>
      <c r="AK109" s="42">
        <f>_xll.SRS1Splines.Functions25.OneWay_Spline($D$56:$D$60,AK$56:AK$60,$D109)</f>
        <v>0.535073180370913</v>
      </c>
      <c r="AL109" s="42">
        <f>_xll.SRS1Splines.Functions25.OneWay_Spline($D$56:$D$60,AL$56:AL$60,$D109)</f>
        <v>3.4944647032537999</v>
      </c>
    </row>
    <row r="110" spans="4:38">
      <c r="D110" s="42">
        <f t="shared" si="20"/>
        <v>5.25</v>
      </c>
      <c r="E110" s="42">
        <f>_xll.SRS1Splines.Functions25.OneWay_Spline($D$56:$D$60,$E$56:$E$60,D110)</f>
        <v>2.3563895958753099E-2</v>
      </c>
      <c r="F110" s="42">
        <f>_xll.SRS1Splines.Functions25.OneWay_Spline($D$56:$D$60,F$56:F$60,$D110)</f>
        <v>0.41991881237766998</v>
      </c>
      <c r="G110" s="42">
        <f>_xll.SRS1Splines.Functions25.OneWay_Spline($D$56:$D$60,G$56:G$60,$D110)</f>
        <v>0.33620920903498303</v>
      </c>
      <c r="H110" s="42">
        <f>_xll.SRS1Splines.Functions25.OneWay_Spline($D$56:$D$60,H$56:H$60,$D110)</f>
        <v>0.27727879988001902</v>
      </c>
      <c r="I110" s="42">
        <f>_xll.SRS1Splines.Functions25.OneWay_Spline($D$56:$D$60,I$56:I$60,$D110)</f>
        <v>0.74272457817099602</v>
      </c>
      <c r="J110" s="42">
        <f>_xll.SRS1Splines.Functions25.OneWay_Spline($D$56:$D$60,J$56:J$60,$D110)</f>
        <v>13.9919693947521</v>
      </c>
      <c r="K110" s="42">
        <f>_xll.SRS1Splines.Functions25.OneWay_Spline($D$56:$D$60,K$56:K$60,$D110)</f>
        <v>4.1462582294579402</v>
      </c>
      <c r="L110" s="42">
        <f>_xll.SRS1Splines.Functions25.OneWay_Spline($D$56:$D$60,L$56:L$60,$D110)</f>
        <v>0.26666301673673398</v>
      </c>
      <c r="M110" s="42">
        <f>_xll.SRS1Splines.Functions25.OneWay_Spline($D$56:$D$60,M$56:M$60,$D110)</f>
        <v>0.46683222882277198</v>
      </c>
      <c r="N110" s="42">
        <f>_xll.SRS1Splines.Functions25.OneWay_Spline($D$56:$D$60,N$56:N$60,$D110)</f>
        <v>2.0438829279960999</v>
      </c>
      <c r="P110" s="42">
        <f t="shared" si="16"/>
        <v>5.25</v>
      </c>
      <c r="Q110" s="42">
        <f>_xll.SRS1Splines.Functions25.OneWay_Spline($D$56:$D$60,Q$56:Q$60,P110)</f>
        <v>1.9699854758632299E-2</v>
      </c>
      <c r="R110" s="42">
        <f>_xll.SRS1Splines.Functions25.OneWay_Spline($D$56:$D$60,R$56:R$60,$D110)</f>
        <v>0.204014098897008</v>
      </c>
      <c r="S110" s="42">
        <f>_xll.SRS1Splines.Functions25.OneWay_Spline($D$56:$D$60,S$56:S$60,$D110)</f>
        <v>0.25574624787779099</v>
      </c>
      <c r="T110" s="42">
        <f>_xll.SRS1Splines.Functions25.OneWay_Spline($D$56:$D$60,T$56:T$60,$D110)</f>
        <v>0.223497442063508</v>
      </c>
      <c r="U110" s="42">
        <f>_xll.SRS1Splines.Functions25.OneWay_Spline($D$56:$D$60,U$56:U$60,$D110)</f>
        <v>0.71733715149675303</v>
      </c>
      <c r="V110" s="42">
        <f>_xll.SRS1Splines.Functions25.OneWay_Spline($D$56:$D$60,V$56:V$60,$D110)</f>
        <v>10.4748343576689</v>
      </c>
      <c r="W110" s="42">
        <f>_xll.SRS1Splines.Functions25.OneWay_Spline($D$56:$D$60,W$56:W$60,$D110)</f>
        <v>3.7343349326341801</v>
      </c>
      <c r="X110" s="42">
        <f>_xll.SRS1Splines.Functions25.OneWay_Spline($D$56:$D$60,X$56:X$60,$D110)</f>
        <v>0.217488193175535</v>
      </c>
      <c r="Y110" s="42">
        <f>_xll.SRS1Splines.Functions25.OneWay_Spline($D$56:$D$60,Y$56:Y$60,$D110)</f>
        <v>0.40162766147426998</v>
      </c>
      <c r="Z110" s="42">
        <f>_xll.SRS1Splines.Functions25.OneWay_Spline($D$56:$D$60,Z$56:Z$60,$D110)</f>
        <v>1.12455107348155</v>
      </c>
      <c r="AB110" s="42">
        <f t="shared" si="17"/>
        <v>5.25</v>
      </c>
      <c r="AC110" s="42">
        <f>_xll.SRS1Splines.Functions25.OneWay_Spline($D$56:$D$60,AC$56:AC$60,AB110)</f>
        <v>2.7427937158874E-2</v>
      </c>
      <c r="AD110" s="42">
        <f>_xll.SRS1Splines.Functions25.OneWay_Spline($D$56:$D$60,AD$56:AD$60,$D110)</f>
        <v>0.63582352585833102</v>
      </c>
      <c r="AE110" s="42">
        <f>_xll.SRS1Splines.Functions25.OneWay_Spline($D$56:$D$60,AE$56:AE$60,$D110)</f>
        <v>0.43458880250215498</v>
      </c>
      <c r="AF110" s="42">
        <f>_xll.SRS1Splines.Functions25.OneWay_Spline($D$56:$D$60,AF$56:AF$60,$D110)</f>
        <v>0.37562507703008102</v>
      </c>
      <c r="AG110" s="42">
        <f>_xll.SRS1Splines.Functions25.OneWay_Spline($D$56:$D$60,AG$56:AG$60,$D110)</f>
        <v>0.74655878621187699</v>
      </c>
      <c r="AH110" s="42">
        <f>_xll.SRS1Splines.Functions25.OneWay_Spline($D$56:$D$60,AH$56:AH$60,$D110)</f>
        <v>17.509104431835201</v>
      </c>
      <c r="AI110" s="42">
        <f>_xll.SRS1Splines.Functions25.OneWay_Spline($D$56:$D$60,AI$56:AI$60,$D110)</f>
        <v>4.5581815262817003</v>
      </c>
      <c r="AJ110" s="42">
        <f>_xll.SRS1Splines.Functions25.OneWay_Spline($D$56:$D$60,AJ$56:AJ$60,$D110)</f>
        <v>0.32500767517069901</v>
      </c>
      <c r="AK110" s="42">
        <f>_xll.SRS1Splines.Functions25.OneWay_Spline($D$56:$D$60,AK$56:AK$60,$D110)</f>
        <v>0.52376910689150002</v>
      </c>
      <c r="AL110" s="42">
        <f>_xll.SRS1Splines.Functions25.OneWay_Spline($D$56:$D$60,AL$56:AL$60,$D110)</f>
        <v>2.9632147825106401</v>
      </c>
    </row>
    <row r="111" spans="4:38">
      <c r="D111" s="42">
        <f t="shared" si="20"/>
        <v>5.5</v>
      </c>
      <c r="E111" s="42">
        <f>_xll.SRS1Splines.Functions25.OneWay_Spline($D$56:$D$60,$E$56:$E$60,D111)</f>
        <v>1.9808499376001099E-2</v>
      </c>
      <c r="F111" s="42">
        <f>_xll.SRS1Splines.Functions25.OneWay_Spline($D$56:$D$60,F$56:F$60,$D111)</f>
        <v>0.32659590128621302</v>
      </c>
      <c r="G111" s="42">
        <f>_xll.SRS1Splines.Functions25.OneWay_Spline($D$56:$D$60,G$56:G$60,$D111)</f>
        <v>0.325752846349944</v>
      </c>
      <c r="H111" s="42">
        <f>_xll.SRS1Splines.Functions25.OneWay_Spline($D$56:$D$60,H$56:H$60,$D111)</f>
        <v>0.26147295907016899</v>
      </c>
      <c r="I111" s="42">
        <f>_xll.SRS1Splines.Functions25.OneWay_Spline($D$56:$D$60,I$56:I$60,$D111)</f>
        <v>0.72024693542640705</v>
      </c>
      <c r="J111" s="42">
        <f>_xll.SRS1Splines.Functions25.OneWay_Spline($D$56:$D$60,J$56:J$60,$D111)</f>
        <v>14.012318192734</v>
      </c>
      <c r="K111" s="42">
        <f>_xll.SRS1Splines.Functions25.OneWay_Spline($D$56:$D$60,K$56:K$60,$D111)</f>
        <v>4.0882667513273701</v>
      </c>
      <c r="L111" s="42">
        <f>_xll.SRS1Splines.Functions25.OneWay_Spline($D$56:$D$60,L$56:L$60,$D111)</f>
        <v>0.26028259510726898</v>
      </c>
      <c r="M111" s="42">
        <f>_xll.SRS1Splines.Functions25.OneWay_Spline($D$56:$D$60,M$56:M$60,$D111)</f>
        <v>0.458910208452112</v>
      </c>
      <c r="N111" s="42">
        <f>_xll.SRS1Splines.Functions25.OneWay_Spline($D$56:$D$60,N$56:N$60,$D111)</f>
        <v>1.8104695573605101</v>
      </c>
      <c r="P111" s="42">
        <f t="shared" si="16"/>
        <v>5.5</v>
      </c>
      <c r="Q111" s="42">
        <f>_xll.SRS1Splines.Functions25.OneWay_Spline($D$56:$D$60,Q$56:Q$60,P111)</f>
        <v>1.6330799649553002E-2</v>
      </c>
      <c r="R111" s="42">
        <f>_xll.SRS1Splines.Functions25.OneWay_Spline($D$56:$D$60,R$56:R$60,$D111)</f>
        <v>0.12797775151181601</v>
      </c>
      <c r="S111" s="42">
        <f>_xll.SRS1Splines.Functions25.OneWay_Spline($D$56:$D$60,S$56:S$60,$D111)</f>
        <v>0.24005087659972801</v>
      </c>
      <c r="T111" s="42">
        <f>_xll.SRS1Splines.Functions25.OneWay_Spline($D$56:$D$60,T$56:T$60,$D111)</f>
        <v>0.213495715460256</v>
      </c>
      <c r="U111" s="42">
        <f>_xll.SRS1Splines.Functions25.OneWay_Spline($D$56:$D$60,U$56:U$60,$D111)</f>
        <v>0.70115324577762805</v>
      </c>
      <c r="V111" s="42">
        <f>_xll.SRS1Splines.Functions25.OneWay_Spline($D$56:$D$60,V$56:V$60,$D111)</f>
        <v>10.4988393352365</v>
      </c>
      <c r="W111" s="42">
        <f>_xll.SRS1Splines.Functions25.OneWay_Spline($D$56:$D$60,W$56:W$60,$D111)</f>
        <v>3.6957867992040598</v>
      </c>
      <c r="X111" s="42">
        <f>_xll.SRS1Splines.Functions25.OneWay_Spline($D$56:$D$60,X$56:X$60,$D111)</f>
        <v>0.215438544574719</v>
      </c>
      <c r="Y111" s="42">
        <f>_xll.SRS1Splines.Functions25.OneWay_Spline($D$56:$D$60,Y$56:Y$60,$D111)</f>
        <v>0.39917611684965398</v>
      </c>
      <c r="Z111" s="42">
        <f>_xll.SRS1Splines.Functions25.OneWay_Spline($D$56:$D$60,Z$56:Z$60,$D111)</f>
        <v>1.07192579954168</v>
      </c>
      <c r="AB111" s="42">
        <f t="shared" si="17"/>
        <v>5.5</v>
      </c>
      <c r="AC111" s="42">
        <f>_xll.SRS1Splines.Functions25.OneWay_Spline($D$56:$D$60,AC$56:AC$60,AB111)</f>
        <v>2.3286199102449098E-2</v>
      </c>
      <c r="AD111" s="42">
        <f>_xll.SRS1Splines.Functions25.OneWay_Spline($D$56:$D$60,AD$56:AD$60,$D111)</f>
        <v>0.52521405106060903</v>
      </c>
      <c r="AE111" s="42">
        <f>_xll.SRS1Splines.Functions25.OneWay_Spline($D$56:$D$60,AE$56:AE$60,$D111)</f>
        <v>0.42063605081781102</v>
      </c>
      <c r="AF111" s="42">
        <f>_xll.SRS1Splines.Functions25.OneWay_Spline($D$56:$D$60,AF$56:AF$60,$D111)</f>
        <v>0.33042192942527998</v>
      </c>
      <c r="AG111" s="42">
        <f>_xll.SRS1Splines.Functions25.OneWay_Spline($D$56:$D$60,AG$56:AG$60,$D111)</f>
        <v>0.72323164505855497</v>
      </c>
      <c r="AH111" s="42">
        <f>_xll.SRS1Splines.Functions25.OneWay_Spline($D$56:$D$60,AH$56:AH$60,$D111)</f>
        <v>17.5257970502314</v>
      </c>
      <c r="AI111" s="42">
        <f>_xll.SRS1Splines.Functions25.OneWay_Spline($D$56:$D$60,AI$56:AI$60,$D111)</f>
        <v>4.4807467034506896</v>
      </c>
      <c r="AJ111" s="42">
        <f>_xll.SRS1Splines.Functions25.OneWay_Spline($D$56:$D$60,AJ$56:AJ$60,$D111)</f>
        <v>0.30971369086794298</v>
      </c>
      <c r="AK111" s="42">
        <f>_xll.SRS1Splines.Functions25.OneWay_Spline($D$56:$D$60,AK$56:AK$60,$D111)</f>
        <v>0.51347285801565401</v>
      </c>
      <c r="AL111" s="42">
        <f>_xll.SRS1Splines.Functions25.OneWay_Spline($D$56:$D$60,AL$56:AL$60,$D111)</f>
        <v>2.5490133151793399</v>
      </c>
    </row>
    <row r="112" spans="4:38">
      <c r="D112" s="42">
        <f t="shared" si="20"/>
        <v>5.75</v>
      </c>
      <c r="E112" s="42">
        <f>_xll.SRS1Splines.Functions25.OneWay_Spline($D$56:$D$60,$E$56:$E$60,D112)</f>
        <v>1.6896709438994101E-2</v>
      </c>
      <c r="F112" s="42">
        <f>_xll.SRS1Splines.Functions25.OneWay_Spline($D$56:$D$60,F$56:F$60,$D112)</f>
        <v>0.26496851227120199</v>
      </c>
      <c r="G112" s="42">
        <f>_xll.SRS1Splines.Functions25.OneWay_Spline($D$56:$D$60,G$56:G$60,$D112)</f>
        <v>0.31735006241288499</v>
      </c>
      <c r="H112" s="42">
        <f>_xll.SRS1Splines.Functions25.OneWay_Spline($D$56:$D$60,H$56:H$60,$D112)</f>
        <v>0.25198945458425798</v>
      </c>
      <c r="I112" s="42">
        <f>_xll.SRS1Splines.Functions25.OneWay_Spline($D$56:$D$60,I$56:I$60,$D112)</f>
        <v>0.69837153201321001</v>
      </c>
      <c r="J112" s="42">
        <f>_xll.SRS1Splines.Functions25.OneWay_Spline($D$56:$D$60,J$56:J$60,$D112)</f>
        <v>14.024527471523101</v>
      </c>
      <c r="K112" s="42">
        <f>_xll.SRS1Splines.Functions25.OneWay_Spline($D$56:$D$60,K$56:K$60,$D112)</f>
        <v>4.0515240590767103</v>
      </c>
      <c r="L112" s="42">
        <f>_xll.SRS1Splines.Functions25.OneWay_Spline($D$56:$D$60,L$56:L$60,$D112)</f>
        <v>0.25494536611537899</v>
      </c>
      <c r="M112" s="42">
        <f>_xll.SRS1Splines.Functions25.OneWay_Spline($D$56:$D$60,M$56:M$60,$D112)</f>
        <v>0.45206792801304002</v>
      </c>
      <c r="N112" s="42">
        <f>_xll.SRS1Splines.Functions25.OneWay_Spline($D$56:$D$60,N$56:N$60,$D112)</f>
        <v>1.6496581131760399</v>
      </c>
      <c r="P112" s="42">
        <f t="shared" si="16"/>
        <v>5.75</v>
      </c>
      <c r="Q112" s="42">
        <f>_xll.SRS1Splines.Functions25.OneWay_Spline($D$56:$D$60,Q$56:Q$60,P112)</f>
        <v>1.3692623191129599E-2</v>
      </c>
      <c r="R112" s="42">
        <f>_xll.SRS1Splines.Functions25.OneWay_Spline($D$56:$D$60,R$56:R$60,$D112)</f>
        <v>7.6809408980049301E-2</v>
      </c>
      <c r="S112" s="42">
        <f>_xll.SRS1Splines.Functions25.OneWay_Spline($D$56:$D$60,S$56:S$60,$D112)</f>
        <v>0.23019630830344201</v>
      </c>
      <c r="T112" s="42">
        <f>_xll.SRS1Splines.Functions25.OneWay_Spline($D$56:$D$60,T$56:T$60,$D112)</f>
        <v>0.207494679498306</v>
      </c>
      <c r="U112" s="42">
        <f>_xll.SRS1Splines.Functions25.OneWay_Spline($D$56:$D$60,U$56:U$60,$D112)</f>
        <v>0.68420836832824805</v>
      </c>
      <c r="V112" s="42">
        <f>_xll.SRS1Splines.Functions25.OneWay_Spline($D$56:$D$60,V$56:V$60,$D112)</f>
        <v>10.513242321777099</v>
      </c>
      <c r="W112" s="42">
        <f>_xll.SRS1Splines.Functions25.OneWay_Spline($D$56:$D$60,W$56:W$60,$D112)</f>
        <v>3.6713631726796301</v>
      </c>
      <c r="X112" s="42">
        <f>_xll.SRS1Splines.Functions25.OneWay_Spline($D$56:$D$60,X$56:X$60,$D112)</f>
        <v>0.21420875541422901</v>
      </c>
      <c r="Y112" s="42">
        <f>_xll.SRS1Splines.Functions25.OneWay_Spline($D$56:$D$60,Y$56:Y$60,$D112)</f>
        <v>0.39737926502284598</v>
      </c>
      <c r="Z112" s="42">
        <f>_xll.SRS1Splines.Functions25.OneWay_Spline($D$56:$D$60,Z$56:Z$60,$D112)</f>
        <v>1.03039438189097</v>
      </c>
      <c r="AB112" s="42">
        <f t="shared" si="17"/>
        <v>5.75</v>
      </c>
      <c r="AC112" s="42">
        <f>_xll.SRS1Splines.Functions25.OneWay_Spline($D$56:$D$60,AC$56:AC$60,AB112)</f>
        <v>2.0100795686858401E-2</v>
      </c>
      <c r="AD112" s="42">
        <f>_xll.SRS1Splines.Functions25.OneWay_Spline($D$56:$D$60,AD$56:AD$60,$D112)</f>
        <v>0.45312761556235598</v>
      </c>
      <c r="AE112" s="42">
        <f>_xll.SRS1Splines.Functions25.OneWay_Spline($D$56:$D$60,AE$56:AE$60,$D112)</f>
        <v>0.40752029603364798</v>
      </c>
      <c r="AF112" s="42">
        <f>_xll.SRS1Splines.Functions25.OneWay_Spline($D$56:$D$60,AF$56:AF$60,$D112)</f>
        <v>0.30201843533908102</v>
      </c>
      <c r="AG112" s="42">
        <f>_xll.SRS1Splines.Functions25.OneWay_Spline($D$56:$D$60,AG$56:AG$60,$D112)</f>
        <v>0.70356040281853804</v>
      </c>
      <c r="AH112" s="42">
        <f>_xll.SRS1Splines.Functions25.OneWay_Spline($D$56:$D$60,AH$56:AH$60,$D112)</f>
        <v>17.535812621269098</v>
      </c>
      <c r="AI112" s="42">
        <f>_xll.SRS1Splines.Functions25.OneWay_Spline($D$56:$D$60,AI$56:AI$60,$D112)</f>
        <v>4.4316849454737897</v>
      </c>
      <c r="AJ112" s="42">
        <f>_xll.SRS1Splines.Functions25.OneWay_Spline($D$56:$D$60,AJ$56:AJ$60,$D112)</f>
        <v>0.297107644898846</v>
      </c>
      <c r="AK112" s="42">
        <f>_xll.SRS1Splines.Functions25.OneWay_Spline($D$56:$D$60,AK$56:AK$60,$D112)</f>
        <v>0.50437796616442498</v>
      </c>
      <c r="AL112" s="42">
        <f>_xll.SRS1Splines.Functions25.OneWay_Spline($D$56:$D$60,AL$56:AL$60,$D112)</f>
        <v>2.2689218444611101</v>
      </c>
    </row>
    <row r="113" spans="1:38">
      <c r="D113" s="42">
        <f t="shared" si="20"/>
        <v>6</v>
      </c>
      <c r="E113" s="42">
        <f>_xll.SRS1Splines.Functions25.OneWay_Spline($D$56:$D$60,$E$56:$E$60,D113)</f>
        <v>1.48031321122298E-2</v>
      </c>
      <c r="F113" s="42">
        <f>_xll.SRS1Splines.Functions25.OneWay_Spline($D$56:$D$60,F$56:F$60,$D113)</f>
        <v>0.239040731104601</v>
      </c>
      <c r="G113" s="42">
        <f>_xll.SRS1Splines.Functions25.OneWay_Spline($D$56:$D$60,G$56:G$60,$D113)</f>
        <v>0.31091876340660801</v>
      </c>
      <c r="H113" s="42">
        <f>_xll.SRS1Splines.Functions25.OneWay_Spline($D$56:$D$60,H$56:H$60,$D113)</f>
        <v>0.24882828642228699</v>
      </c>
      <c r="I113" s="42">
        <f>_xll.SRS1Splines.Functions25.OneWay_Spline($D$56:$D$60,I$56:I$60,$D113)</f>
        <v>0.67677489166791904</v>
      </c>
      <c r="J113" s="42">
        <f>_xll.SRS1Splines.Functions25.OneWay_Spline($D$56:$D$60,J$56:J$60,$D113)</f>
        <v>14.0285972311195</v>
      </c>
      <c r="K113" s="42">
        <f>_xll.SRS1Splines.Functions25.OneWay_Spline($D$56:$D$60,K$56:K$60,$D113)</f>
        <v>4.0386862509409402</v>
      </c>
      <c r="L113" s="42">
        <f>_xll.SRS1Splines.Functions25.OneWay_Spline($D$56:$D$60,L$56:L$60,$D113)</f>
        <v>0.25068676511975102</v>
      </c>
      <c r="M113" s="42">
        <f>_xll.SRS1Splines.Functions25.OneWay_Spline($D$56:$D$60,M$56:M$60,$D113)</f>
        <v>0.44647109792269402</v>
      </c>
      <c r="N113" s="42">
        <f>_xll.SRS1Splines.Functions25.OneWay_Spline($D$56:$D$60,N$56:N$60,$D113)</f>
        <v>1.57074178030486</v>
      </c>
      <c r="P113" s="42">
        <f t="shared" si="16"/>
        <v>6</v>
      </c>
      <c r="Q113" s="42">
        <f>_xll.SRS1Splines.Functions25.OneWay_Spline($D$56:$D$60,Q$56:Q$60,P113)</f>
        <v>1.1761543504455799E-2</v>
      </c>
      <c r="R113" s="42">
        <f>_xll.SRS1Splines.Functions25.OneWay_Spline($D$56:$D$60,R$56:R$60,$D113)</f>
        <v>5.3668039987514203E-2</v>
      </c>
      <c r="S113" s="42">
        <f>_xll.SRS1Splines.Functions25.OneWay_Spline($D$56:$D$60,S$56:S$60,$D113)</f>
        <v>0.22677892325636301</v>
      </c>
      <c r="T113" s="42">
        <f>_xll.SRS1Splines.Functions25.OneWay_Spline($D$56:$D$60,T$56:T$60,$D113)</f>
        <v>0.205494334177655</v>
      </c>
      <c r="U113" s="42">
        <f>_xll.SRS1Splines.Functions25.OneWay_Spline($D$56:$D$60,U$56:U$60,$D113)</f>
        <v>0.666223552541238</v>
      </c>
      <c r="V113" s="42">
        <f>_xll.SRS1Splines.Functions25.OneWay_Spline($D$56:$D$60,V$56:V$60,$D113)</f>
        <v>10.5180433172906</v>
      </c>
      <c r="W113" s="42">
        <f>_xll.SRS1Splines.Functions25.OneWay_Spline($D$56:$D$60,W$56:W$60,$D113)</f>
        <v>3.6628296164241099</v>
      </c>
      <c r="X113" s="42">
        <f>_xll.SRS1Splines.Functions25.OneWay_Spline($D$56:$D$60,X$56:X$60,$D113)</f>
        <v>0.213798825694066</v>
      </c>
      <c r="Y113" s="42">
        <f>_xll.SRS1Splines.Functions25.OneWay_Spline($D$56:$D$60,Y$56:Y$60,$D113)</f>
        <v>0.396264232086525</v>
      </c>
      <c r="Z113" s="42">
        <f>_xll.SRS1Splines.Functions25.OneWay_Spline($D$56:$D$60,Z$56:Z$60,$D113)</f>
        <v>1.0014816470526</v>
      </c>
      <c r="AB113" s="42">
        <f t="shared" si="17"/>
        <v>6</v>
      </c>
      <c r="AC113" s="42">
        <f>_xll.SRS1Splines.Functions25.OneWay_Spline($D$56:$D$60,AC$56:AC$60,AB113)</f>
        <v>1.7844720720003902E-2</v>
      </c>
      <c r="AD113" s="42">
        <f>_xll.SRS1Splines.Functions25.OneWay_Spline($D$56:$D$60,AD$56:AD$60,$D113)</f>
        <v>0.42441342222168699</v>
      </c>
      <c r="AE113" s="42">
        <f>_xll.SRS1Splines.Functions25.OneWay_Spline($D$56:$D$60,AE$56:AE$60,$D113)</f>
        <v>0.39505860355685402</v>
      </c>
      <c r="AF113" s="42">
        <f>_xll.SRS1Splines.Functions25.OneWay_Spline($D$56:$D$60,AF$56:AF$60,$D113)</f>
        <v>0.29216223866691898</v>
      </c>
      <c r="AG113" s="42">
        <f>_xll.SRS1Splines.Functions25.OneWay_Spline($D$56:$D$60,AG$56:AG$60,$D113)</f>
        <v>0.68732623079460098</v>
      </c>
      <c r="AH113" s="42">
        <f>_xll.SRS1Splines.Functions25.OneWay_Spline($D$56:$D$60,AH$56:AH$60,$D113)</f>
        <v>17.539151144948399</v>
      </c>
      <c r="AI113" s="42">
        <f>_xll.SRS1Splines.Functions25.OneWay_Spline($D$56:$D$60,AI$56:AI$60,$D113)</f>
        <v>4.4145428854577604</v>
      </c>
      <c r="AJ113" s="42">
        <f>_xll.SRS1Splines.Functions25.OneWay_Spline($D$56:$D$60,AJ$56:AJ$60,$D113)</f>
        <v>0.28757470454543699</v>
      </c>
      <c r="AK113" s="42">
        <f>_xll.SRS1Splines.Functions25.OneWay_Spline($D$56:$D$60,AK$56:AK$60,$D113)</f>
        <v>0.49667796375886297</v>
      </c>
      <c r="AL113" s="42">
        <f>_xll.SRS1Splines.Functions25.OneWay_Spline($D$56:$D$60,AL$56:AL$60,$D113)</f>
        <v>2.1400019135571302</v>
      </c>
    </row>
    <row r="114" spans="1:38">
      <c r="D114" s="42">
        <f t="shared" si="20"/>
        <v>6.25</v>
      </c>
      <c r="E114" s="42">
        <f>_xll.SRS1Splines.Functions25.OneWay_Spline($D$56:$D$60,$E$56:$E$60,D114)</f>
        <v>1.31631006527158E-2</v>
      </c>
      <c r="F114" s="42">
        <f>_xll.SRS1Splines.Functions25.OneWay_Spline($D$56:$D$60,F$56:F$60,$D114)</f>
        <v>0.23250817668155799</v>
      </c>
      <c r="G114" s="42">
        <f>_xll.SRS1Splines.Functions25.OneWay_Spline($D$56:$D$60,G$56:G$60,$D114)</f>
        <v>0.30561687104582103</v>
      </c>
      <c r="H114" s="42">
        <f>_xll.SRS1Splines.Functions25.OneWay_Spline($D$56:$D$60,H$56:H$60,$D114)</f>
        <v>0.24895534029043101</v>
      </c>
      <c r="I114" s="42">
        <f>_xll.SRS1Splines.Functions25.OneWay_Spline($D$56:$D$60,I$56:I$60,$D114)</f>
        <v>0.65588371631768505</v>
      </c>
      <c r="J114" s="42">
        <f>_xll.SRS1Splines.Functions25.OneWay_Spline($D$56:$D$60,J$56:J$60,$D114)</f>
        <v>14.0183275099273</v>
      </c>
      <c r="K114" s="42">
        <f>_xll.SRS1Splines.Functions25.OneWay_Spline($D$56:$D$60,K$56:K$60,$D114)</f>
        <v>4.0392162181663602</v>
      </c>
      <c r="L114" s="42">
        <f>_xll.SRS1Splines.Functions25.OneWay_Spline($D$56:$D$60,L$56:L$60,$D114)</f>
        <v>0.24709514850883599</v>
      </c>
      <c r="M114" s="42">
        <f>_xll.SRS1Splines.Functions25.OneWay_Spline($D$56:$D$60,M$56:M$60,$D114)</f>
        <v>0.44170544213822999</v>
      </c>
      <c r="N114" s="42">
        <f>_xll.SRS1Splines.Functions25.OneWay_Spline($D$56:$D$60,N$56:N$60,$D114)</f>
        <v>1.5369604516566999</v>
      </c>
      <c r="P114" s="42">
        <f t="shared" si="16"/>
        <v>6.25</v>
      </c>
      <c r="Q114" s="42">
        <f>_xll.SRS1Splines.Functions25.OneWay_Spline($D$56:$D$60,Q$56:Q$60,P114)</f>
        <v>1.0225630491743E-2</v>
      </c>
      <c r="R114" s="42">
        <f>_xll.SRS1Splines.Functions25.OneWay_Spline($D$56:$D$60,R$56:R$60,$D114)</f>
        <v>4.5845487722188799E-2</v>
      </c>
      <c r="S114" s="42">
        <f>_xll.SRS1Splines.Functions25.OneWay_Spline($D$56:$D$60,S$56:S$60,$D114)</f>
        <v>0.22681797941972101</v>
      </c>
      <c r="T114" s="42">
        <f>_xll.SRS1Splines.Functions25.OneWay_Spline($D$56:$D$60,T$56:T$60,$D114)</f>
        <v>0.20554231758286801</v>
      </c>
      <c r="U114" s="42">
        <f>_xll.SRS1Splines.Functions25.OneWay_Spline($D$56:$D$60,U$56:U$60,$D114)</f>
        <v>0.64789621493503602</v>
      </c>
      <c r="V114" s="42">
        <f>_xll.SRS1Splines.Functions25.OneWay_Spline($D$56:$D$60,V$56:V$60,$D114)</f>
        <v>10.507079667972601</v>
      </c>
      <c r="W114" s="42">
        <f>_xll.SRS1Splines.Functions25.OneWay_Spline($D$56:$D$60,W$56:W$60,$D114)</f>
        <v>3.66311019198004</v>
      </c>
      <c r="X114" s="42">
        <f>_xll.SRS1Splines.Functions25.OneWay_Spline($D$56:$D$60,X$56:X$60,$D114)</f>
        <v>0.21381298344497299</v>
      </c>
      <c r="Y114" s="42">
        <f>_xll.SRS1Splines.Functions25.OneWay_Spline($D$56:$D$60,Y$56:Y$60,$D114)</f>
        <v>0.39552305942197302</v>
      </c>
      <c r="Z114" s="42">
        <f>_xll.SRS1Splines.Functions25.OneWay_Spline($D$56:$D$60,Z$56:Z$60,$D114)</f>
        <v>0.98007700156326305</v>
      </c>
      <c r="AB114" s="42">
        <f t="shared" si="17"/>
        <v>6.25</v>
      </c>
      <c r="AC114" s="42">
        <f>_xll.SRS1Splines.Functions25.OneWay_Spline($D$56:$D$60,AC$56:AC$60,AB114)</f>
        <v>1.6100570813688601E-2</v>
      </c>
      <c r="AD114" s="42">
        <f>_xll.SRS1Splines.Functions25.OneWay_Spline($D$56:$D$60,AD$56:AD$60,$D114)</f>
        <v>0.41917086564092698</v>
      </c>
      <c r="AE114" s="42">
        <f>_xll.SRS1Splines.Functions25.OneWay_Spline($D$56:$D$60,AE$56:AE$60,$D114)</f>
        <v>0.38324407777116398</v>
      </c>
      <c r="AF114" s="42">
        <f>_xll.SRS1Splines.Functions25.OneWay_Spline($D$56:$D$60,AF$56:AF$60,$D114)</f>
        <v>0.29236836299799401</v>
      </c>
      <c r="AG114" s="42">
        <f>_xll.SRS1Splines.Functions25.OneWay_Spline($D$56:$D$60,AG$56:AG$60,$D114)</f>
        <v>0.67319354409884602</v>
      </c>
      <c r="AH114" s="42">
        <f>_xll.SRS1Splines.Functions25.OneWay_Spline($D$56:$D$60,AH$56:AH$60,$D114)</f>
        <v>17.529575351882102</v>
      </c>
      <c r="AI114" s="42">
        <f>_xll.SRS1Splines.Functions25.OneWay_Spline($D$56:$D$60,AI$56:AI$60,$D114)</f>
        <v>4.4153222443526801</v>
      </c>
      <c r="AJ114" s="42">
        <f>_xll.SRS1Splines.Functions25.OneWay_Spline($D$56:$D$60,AJ$56:AJ$60,$D114)</f>
        <v>0.27995258104549398</v>
      </c>
      <c r="AK114" s="42">
        <f>_xll.SRS1Splines.Functions25.OneWay_Spline($D$56:$D$60,AK$56:AK$60,$D114)</f>
        <v>0.48988901974634302</v>
      </c>
      <c r="AL114" s="42">
        <f>_xll.SRS1Splines.Functions25.OneWay_Spline($D$56:$D$60,AL$56:AL$60,$D114)</f>
        <v>2.0938439017501498</v>
      </c>
    </row>
    <row r="115" spans="1:38">
      <c r="D115" s="42">
        <f t="shared" si="20"/>
        <v>6.5</v>
      </c>
      <c r="E115" s="42">
        <f>_xll.SRS1Splines.Functions25.OneWay_Spline($D$56:$D$60,$E$56:$E$60,D115)</f>
        <v>1.16288776744607E-2</v>
      </c>
      <c r="F115" s="42">
        <f>_xll.SRS1Splines.Functions25.OneWay_Spline($D$56:$D$60,F$56:F$60,$D115)</f>
        <v>0.226397077382583</v>
      </c>
      <c r="G115" s="42">
        <f>_xll.SRS1Splines.Functions25.OneWay_Spline($D$56:$D$60,G$56:G$60,$D115)</f>
        <v>0.30065703625669699</v>
      </c>
      <c r="H115" s="42">
        <f>_xll.SRS1Splines.Functions25.OneWay_Spline($D$56:$D$60,H$56:H$60,$D115)</f>
        <v>0.24933650189486201</v>
      </c>
      <c r="I115" s="42">
        <f>_xll.SRS1Splines.Functions25.OneWay_Spline($D$56:$D$60,I$56:I$60,$D115)</f>
        <v>0.63634035873198103</v>
      </c>
      <c r="J115" s="42">
        <f>_xll.SRS1Splines.Functions25.OneWay_Spline($D$56:$D$60,J$56:J$60,$D115)</f>
        <v>13.988084552889299</v>
      </c>
      <c r="K115" s="42">
        <f>_xll.SRS1Splines.Functions25.OneWay_Spline($D$56:$D$60,K$56:K$60,$D115)</f>
        <v>4.0408061198426202</v>
      </c>
      <c r="L115" s="42">
        <f>_xll.SRS1Splines.Functions25.OneWay_Spline($D$56:$D$60,L$56:L$60,$D115)</f>
        <v>0.24373524909862401</v>
      </c>
      <c r="M115" s="42">
        <f>_xll.SRS1Splines.Functions25.OneWay_Spline($D$56:$D$60,M$56:M$60,$D115)</f>
        <v>0.43724621100537803</v>
      </c>
      <c r="N115" s="42">
        <f>_xll.SRS1Splines.Functions25.OneWay_Spline($D$56:$D$60,N$56:N$60,$D115)</f>
        <v>1.5053585635664899</v>
      </c>
      <c r="P115" s="42">
        <f t="shared" si="16"/>
        <v>6.5</v>
      </c>
      <c r="Q115" s="42">
        <f>_xll.SRS1Splines.Functions25.OneWay_Spline($D$56:$D$60,Q$56:Q$60,P115)</f>
        <v>8.7888086411406895E-3</v>
      </c>
      <c r="R115" s="42">
        <f>_xll.SRS1Splines.Functions25.OneWay_Spline($D$56:$D$60,R$56:R$60,$D115)</f>
        <v>3.8527616248174801E-2</v>
      </c>
      <c r="S115" s="42">
        <f>_xll.SRS1Splines.Functions25.OneWay_Spline($D$56:$D$60,S$56:S$60,$D115)</f>
        <v>0.22693514790979699</v>
      </c>
      <c r="T115" s="42">
        <f>_xll.SRS1Splines.Functions25.OneWay_Spline($D$56:$D$60,T$56:T$60,$D115)</f>
        <v>0.20568626779850699</v>
      </c>
      <c r="U115" s="42">
        <f>_xll.SRS1Splines.Functions25.OneWay_Spline($D$56:$D$60,U$56:U$60,$D115)</f>
        <v>0.63010974976632494</v>
      </c>
      <c r="V115" s="42">
        <f>_xll.SRS1Splines.Functions25.OneWay_Spline($D$56:$D$60,V$56:V$60,$D115)</f>
        <v>10.4747515194528</v>
      </c>
      <c r="W115" s="42">
        <f>_xll.SRS1Splines.Functions25.OneWay_Spline($D$56:$D$60,W$56:W$60,$D115)</f>
        <v>3.6639519186478098</v>
      </c>
      <c r="X115" s="42">
        <f>_xll.SRS1Splines.Functions25.OneWay_Spline($D$56:$D$60,X$56:X$60,$D115)</f>
        <v>0.21385545669769301</v>
      </c>
      <c r="Y115" s="42">
        <f>_xll.SRS1Splines.Functions25.OneWay_Spline($D$56:$D$60,Y$56:Y$60,$D115)</f>
        <v>0.39482970434868198</v>
      </c>
      <c r="Z115" s="42">
        <f>_xll.SRS1Splines.Functions25.OneWay_Spline($D$56:$D$60,Z$56:Z$60,$D115)</f>
        <v>0.96005330094420704</v>
      </c>
      <c r="AB115" s="42">
        <f t="shared" si="17"/>
        <v>6.5</v>
      </c>
      <c r="AC115" s="42">
        <f>_xll.SRS1Splines.Functions25.OneWay_Spline($D$56:$D$60,AC$56:AC$60,AB115)</f>
        <v>1.44689467077807E-2</v>
      </c>
      <c r="AD115" s="42">
        <f>_xll.SRS1Splines.Functions25.OneWay_Spline($D$56:$D$60,AD$56:AD$60,$D115)</f>
        <v>0.41426653851699102</v>
      </c>
      <c r="AE115" s="42">
        <f>_xll.SRS1Splines.Functions25.OneWay_Spline($D$56:$D$60,AE$56:AE$60,$D115)</f>
        <v>0.37219177945551801</v>
      </c>
      <c r="AF115" s="42">
        <f>_xll.SRS1Splines.Functions25.OneWay_Spline($D$56:$D$60,AF$56:AF$60,$D115)</f>
        <v>0.292986735991217</v>
      </c>
      <c r="AG115" s="42">
        <f>_xll.SRS1Splines.Functions25.OneWay_Spline($D$56:$D$60,AG$56:AG$60,$D115)</f>
        <v>0.65997264364152797</v>
      </c>
      <c r="AH115" s="42">
        <f>_xll.SRS1Splines.Functions25.OneWay_Spline($D$56:$D$60,AH$56:AH$60,$D115)</f>
        <v>17.501417586325701</v>
      </c>
      <c r="AI115" s="42">
        <f>_xll.SRS1Splines.Functions25.OneWay_Spline($D$56:$D$60,AI$56:AI$60,$D115)</f>
        <v>4.4176603210374399</v>
      </c>
      <c r="AJ115" s="42">
        <f>_xll.SRS1Splines.Functions25.OneWay_Spline($D$56:$D$60,AJ$56:AJ$60,$D115)</f>
        <v>0.272822207448772</v>
      </c>
      <c r="AK115" s="42">
        <f>_xll.SRS1Splines.Functions25.OneWay_Spline($D$56:$D$60,AK$56:AK$60,$D115)</f>
        <v>0.48339828146020503</v>
      </c>
      <c r="AL115" s="42">
        <f>_xll.SRS1Splines.Functions25.OneWay_Spline($D$56:$D$60,AL$56:AL$60,$D115)</f>
        <v>2.05066382618877</v>
      </c>
    </row>
    <row r="116" spans="1:38">
      <c r="D116" s="42">
        <f t="shared" si="20"/>
        <v>6.75</v>
      </c>
      <c r="E116" s="42">
        <f>_xll.SRS1Splines.Functions25.OneWay_Spline($D$56:$D$60,$E$56:$E$60,D116)</f>
        <v>1.02004631774646E-2</v>
      </c>
      <c r="F116" s="42">
        <f>_xll.SRS1Splines.Functions25.OneWay_Spline($D$56:$D$60,F$56:F$60,$D116)</f>
        <v>0.220707433207675</v>
      </c>
      <c r="G116" s="42">
        <f>_xll.SRS1Splines.Functions25.OneWay_Spline($D$56:$D$60,G$56:G$60,$D116)</f>
        <v>0.296039259039237</v>
      </c>
      <c r="H116" s="42">
        <f>_xll.SRS1Splines.Functions25.OneWay_Spline($D$56:$D$60,H$56:H$60,$D116)</f>
        <v>0.24997177123557901</v>
      </c>
      <c r="I116" s="42">
        <f>_xll.SRS1Splines.Functions25.OneWay_Spline($D$56:$D$60,I$56:I$60,$D116)</f>
        <v>0.61814481891080897</v>
      </c>
      <c r="J116" s="42">
        <f>_xll.SRS1Splines.Functions25.OneWay_Spline($D$56:$D$60,J$56:J$60,$D116)</f>
        <v>13.938717669813</v>
      </c>
      <c r="K116" s="42">
        <f>_xll.SRS1Splines.Functions25.OneWay_Spline($D$56:$D$60,K$56:K$60,$D116)</f>
        <v>4.0434559559697298</v>
      </c>
      <c r="L116" s="42">
        <f>_xll.SRS1Splines.Functions25.OneWay_Spline($D$56:$D$60,L$56:L$60,$D116)</f>
        <v>0.24060706688911701</v>
      </c>
      <c r="M116" s="42">
        <f>_xll.SRS1Splines.Functions25.OneWay_Spline($D$56:$D$60,M$56:M$60,$D116)</f>
        <v>0.43309340452413803</v>
      </c>
      <c r="N116" s="42">
        <f>_xll.SRS1Splines.Functions25.OneWay_Spline($D$56:$D$60,N$56:N$60,$D116)</f>
        <v>1.4759361160342199</v>
      </c>
      <c r="P116" s="42">
        <f t="shared" si="16"/>
        <v>6.75</v>
      </c>
      <c r="Q116" s="42">
        <f>_xll.SRS1Splines.Functions25.OneWay_Spline($D$56:$D$60,Q$56:Q$60,P116)</f>
        <v>7.4510779526489003E-3</v>
      </c>
      <c r="R116" s="42">
        <f>_xll.SRS1Splines.Functions25.OneWay_Spline($D$56:$D$60,R$56:R$60,$D116)</f>
        <v>3.1714425565472097E-2</v>
      </c>
      <c r="S116" s="42">
        <f>_xll.SRS1Splines.Functions25.OneWay_Spline($D$56:$D$60,S$56:S$60,$D116)</f>
        <v>0.22713042872659001</v>
      </c>
      <c r="T116" s="42">
        <f>_xll.SRS1Splines.Functions25.OneWay_Spline($D$56:$D$60,T$56:T$60,$D116)</f>
        <v>0.20592618482457101</v>
      </c>
      <c r="U116" s="42">
        <f>_xll.SRS1Splines.Functions25.OneWay_Spline($D$56:$D$60,U$56:U$60,$D116)</f>
        <v>0.61286415703510599</v>
      </c>
      <c r="V116" s="42">
        <f>_xll.SRS1Splines.Functions25.OneWay_Spline($D$56:$D$60,V$56:V$60,$D116)</f>
        <v>10.4219030708825</v>
      </c>
      <c r="W116" s="42">
        <f>_xll.SRS1Splines.Functions25.OneWay_Spline($D$56:$D$60,W$56:W$60,$D116)</f>
        <v>3.6653547964274402</v>
      </c>
      <c r="X116" s="42">
        <f>_xll.SRS1Splines.Functions25.OneWay_Spline($D$56:$D$60,X$56:X$60,$D116)</f>
        <v>0.21392624545222699</v>
      </c>
      <c r="Y116" s="42">
        <f>_xll.SRS1Splines.Functions25.OneWay_Spline($D$56:$D$60,Y$56:Y$60,$D116)</f>
        <v>0.39418416686665197</v>
      </c>
      <c r="Z116" s="42">
        <f>_xll.SRS1Splines.Functions25.OneWay_Spline($D$56:$D$60,Z$56:Z$60,$D116)</f>
        <v>0.94141054519543099</v>
      </c>
      <c r="AB116" s="42">
        <f t="shared" si="17"/>
        <v>6.75</v>
      </c>
      <c r="AC116" s="42">
        <f>_xll.SRS1Splines.Functions25.OneWay_Spline($D$56:$D$60,AC$56:AC$60,AB116)</f>
        <v>1.2949848402280299E-2</v>
      </c>
      <c r="AD116" s="42">
        <f>_xll.SRS1Splines.Functions25.OneWay_Spline($D$56:$D$60,AD$56:AD$60,$D116)</f>
        <v>0.409700440849878</v>
      </c>
      <c r="AE116" s="42">
        <f>_xll.SRS1Splines.Functions25.OneWay_Spline($D$56:$D$60,AE$56:AE$60,$D116)</f>
        <v>0.36190170860991699</v>
      </c>
      <c r="AF116" s="42">
        <f>_xll.SRS1Splines.Functions25.OneWay_Spline($D$56:$D$60,AF$56:AF$60,$D116)</f>
        <v>0.29401735764658798</v>
      </c>
      <c r="AG116" s="42">
        <f>_xll.SRS1Splines.Functions25.OneWay_Spline($D$56:$D$60,AG$56:AG$60,$D116)</f>
        <v>0.64766352942264604</v>
      </c>
      <c r="AH116" s="42">
        <f>_xll.SRS1Splines.Functions25.OneWay_Spline($D$56:$D$60,AH$56:AH$60,$D116)</f>
        <v>17.455532268743401</v>
      </c>
      <c r="AI116" s="42">
        <f>_xll.SRS1Splines.Functions25.OneWay_Spline($D$56:$D$60,AI$56:AI$60,$D116)</f>
        <v>4.4215571155120301</v>
      </c>
      <c r="AJ116" s="42">
        <f>_xll.SRS1Splines.Functions25.OneWay_Spline($D$56:$D$60,AJ$56:AJ$60,$D116)</f>
        <v>0.26618358375527301</v>
      </c>
      <c r="AK116" s="42">
        <f>_xll.SRS1Splines.Functions25.OneWay_Spline($D$56:$D$60,AK$56:AK$60,$D116)</f>
        <v>0.47720574890044898</v>
      </c>
      <c r="AL116" s="42">
        <f>_xll.SRS1Splines.Functions25.OneWay_Spline($D$56:$D$60,AL$56:AL$60,$D116)</f>
        <v>2.0104616868730099</v>
      </c>
    </row>
    <row r="117" spans="1:38">
      <c r="D117" s="42">
        <f t="shared" si="20"/>
        <v>7</v>
      </c>
      <c r="E117" s="42">
        <f>_xll.SRS1Splines.Functions25.OneWay_Spline($D$56:$D$60,$E$56:$E$60,D117)</f>
        <v>8.8778571617274798E-3</v>
      </c>
      <c r="F117" s="42">
        <f>_xll.SRS1Splines.Functions25.OneWay_Spline($D$56:$D$60,F$56:F$60,$D117)</f>
        <v>0.21543924415683399</v>
      </c>
      <c r="G117" s="42">
        <f>_xll.SRS1Splines.Functions25.OneWay_Spline($D$56:$D$60,G$56:G$60,$D117)</f>
        <v>0.29176353939344102</v>
      </c>
      <c r="H117" s="42">
        <f>_xll.SRS1Splines.Functions25.OneWay_Spline($D$56:$D$60,H$56:H$60,$D117)</f>
        <v>0.25086114831258399</v>
      </c>
      <c r="I117" s="42">
        <f>_xll.SRS1Splines.Functions25.OneWay_Spline($D$56:$D$60,I$56:I$60,$D117)</f>
        <v>0.60129709685416799</v>
      </c>
      <c r="J117" s="42">
        <f>_xll.SRS1Splines.Functions25.OneWay_Spline($D$56:$D$60,J$56:J$60,$D117)</f>
        <v>13.871076170506001</v>
      </c>
      <c r="K117" s="42">
        <f>_xll.SRS1Splines.Functions25.OneWay_Spline($D$56:$D$60,K$56:K$60,$D117)</f>
        <v>4.0471657265476901</v>
      </c>
      <c r="L117" s="42">
        <f>_xll.SRS1Splines.Functions25.OneWay_Spline($D$56:$D$60,L$56:L$60,$D117)</f>
        <v>0.23771060188031401</v>
      </c>
      <c r="M117" s="42">
        <f>_xll.SRS1Splines.Functions25.OneWay_Spline($D$56:$D$60,M$56:M$60,$D117)</f>
        <v>0.42924702269451098</v>
      </c>
      <c r="N117" s="42">
        <f>_xll.SRS1Splines.Functions25.OneWay_Spline($D$56:$D$60,N$56:N$60,$D117)</f>
        <v>1.4486931090599</v>
      </c>
      <c r="P117" s="42">
        <f t="shared" si="16"/>
        <v>7</v>
      </c>
      <c r="Q117" s="42">
        <f>_xll.SRS1Splines.Functions25.OneWay_Spline($D$56:$D$60,Q$56:Q$60,P117)</f>
        <v>6.2124384262676096E-3</v>
      </c>
      <c r="R117" s="42">
        <f>_xll.SRS1Splines.Functions25.OneWay_Spline($D$56:$D$60,R$56:R$60,$D117)</f>
        <v>2.5405915674080699E-2</v>
      </c>
      <c r="S117" s="42">
        <f>_xll.SRS1Splines.Functions25.OneWay_Spline($D$56:$D$60,S$56:S$60,$D117)</f>
        <v>0.2274038218701</v>
      </c>
      <c r="T117" s="42">
        <f>_xll.SRS1Splines.Functions25.OneWay_Spline($D$56:$D$60,T$56:T$60,$D117)</f>
        <v>0.206262068661061</v>
      </c>
      <c r="U117" s="42">
        <f>_xll.SRS1Splines.Functions25.OneWay_Spline($D$56:$D$60,U$56:U$60,$D117)</f>
        <v>0.59615943674137895</v>
      </c>
      <c r="V117" s="42">
        <f>_xll.SRS1Splines.Functions25.OneWay_Spline($D$56:$D$60,V$56:V$60,$D117)</f>
        <v>10.349378521413</v>
      </c>
      <c r="W117" s="42">
        <f>_xll.SRS1Splines.Functions25.OneWay_Spline($D$56:$D$60,W$56:W$60,$D117)</f>
        <v>3.6673188253189202</v>
      </c>
      <c r="X117" s="42">
        <f>_xll.SRS1Splines.Functions25.OneWay_Spline($D$56:$D$60,X$56:X$60,$D117)</f>
        <v>0.21402534970857501</v>
      </c>
      <c r="Y117" s="42">
        <f>_xll.SRS1Splines.Functions25.OneWay_Spline($D$56:$D$60,Y$56:Y$60,$D117)</f>
        <v>0.39358644697588402</v>
      </c>
      <c r="Z117" s="42">
        <f>_xll.SRS1Splines.Functions25.OneWay_Spline($D$56:$D$60,Z$56:Z$60,$D117)</f>
        <v>0.92414873431693501</v>
      </c>
      <c r="AB117" s="42">
        <f t="shared" si="17"/>
        <v>7</v>
      </c>
      <c r="AC117" s="42">
        <f>_xll.SRS1Splines.Functions25.OneWay_Spline($D$56:$D$60,AC$56:AC$60,AB117)</f>
        <v>1.1543275897187399E-2</v>
      </c>
      <c r="AD117" s="42">
        <f>_xll.SRS1Splines.Functions25.OneWay_Spline($D$56:$D$60,AD$56:AD$60,$D117)</f>
        <v>0.40547257263958802</v>
      </c>
      <c r="AE117" s="42">
        <f>_xll.SRS1Splines.Functions25.OneWay_Spline($D$56:$D$60,AE$56:AE$60,$D117)</f>
        <v>0.35237386523435998</v>
      </c>
      <c r="AF117" s="42">
        <f>_xll.SRS1Splines.Functions25.OneWay_Spline($D$56:$D$60,AF$56:AF$60,$D117)</f>
        <v>0.29546022796410798</v>
      </c>
      <c r="AG117" s="42">
        <f>_xll.SRS1Splines.Functions25.OneWay_Spline($D$56:$D$60,AG$56:AG$60,$D117)</f>
        <v>0.63626620144219903</v>
      </c>
      <c r="AH117" s="42">
        <f>_xll.SRS1Splines.Functions25.OneWay_Spline($D$56:$D$60,AH$56:AH$60,$D117)</f>
        <v>17.392773819599</v>
      </c>
      <c r="AI117" s="42">
        <f>_xll.SRS1Splines.Functions25.OneWay_Spline($D$56:$D$60,AI$56:AI$60,$D117)</f>
        <v>4.4270126277764597</v>
      </c>
      <c r="AJ117" s="42">
        <f>_xll.SRS1Splines.Functions25.OneWay_Spline($D$56:$D$60,AJ$56:AJ$60,$D117)</f>
        <v>0.260036709964996</v>
      </c>
      <c r="AK117" s="42">
        <f>_xll.SRS1Splines.Functions25.OneWay_Spline($D$56:$D$60,AK$56:AK$60,$D117)</f>
        <v>0.47131142206707599</v>
      </c>
      <c r="AL117" s="42">
        <f>_xll.SRS1Splines.Functions25.OneWay_Spline($D$56:$D$60,AL$56:AL$60,$D117)</f>
        <v>1.9732374838028599</v>
      </c>
    </row>
    <row r="118" spans="1:38">
      <c r="D118" s="42">
        <f>D117+0.25</f>
        <v>7.25</v>
      </c>
      <c r="E118" s="42">
        <f>_xll.SRS1Splines.Functions25.OneWay_Spline($D$56:$D$60,$E$56:$E$60,D118)</f>
        <v>7.6610596272493198E-3</v>
      </c>
      <c r="F118" s="42">
        <f>_xll.SRS1Splines.Functions25.OneWay_Spline($D$56:$D$60,F$56:F$60,$D118)</f>
        <v>0.21059251023006101</v>
      </c>
      <c r="G118" s="42">
        <f>_xll.SRS1Splines.Functions25.OneWay_Spline($D$56:$D$60,G$56:G$60,$D118)</f>
        <v>0.28782987731930798</v>
      </c>
      <c r="H118" s="42">
        <f>_xll.SRS1Splines.Functions25.OneWay_Spline($D$56:$D$60,H$56:H$60,$D118)</f>
        <v>0.25200463312587701</v>
      </c>
      <c r="I118" s="42">
        <f>_xll.SRS1Splines.Functions25.OneWay_Spline($D$56:$D$60,I$56:I$60,$D118)</f>
        <v>0.58579719256205798</v>
      </c>
      <c r="J118" s="42">
        <f>_xll.SRS1Splines.Functions25.OneWay_Spline($D$56:$D$60,J$56:J$60,$D118)</f>
        <v>13.786009364776101</v>
      </c>
      <c r="K118" s="42">
        <f>_xll.SRS1Splines.Functions25.OneWay_Spline($D$56:$D$60,K$56:K$60,$D118)</f>
        <v>4.0519354315764904</v>
      </c>
      <c r="L118" s="42">
        <f>_xll.SRS1Splines.Functions25.OneWay_Spline($D$56:$D$60,L$56:L$60,$D118)</f>
        <v>0.23504585407221501</v>
      </c>
      <c r="M118" s="42">
        <f>_xll.SRS1Splines.Functions25.OneWay_Spline($D$56:$D$60,M$56:M$60,$D118)</f>
        <v>0.42570706551649501</v>
      </c>
      <c r="N118" s="42">
        <f>_xll.SRS1Splines.Functions25.OneWay_Spline($D$56:$D$60,N$56:N$60,$D118)</f>
        <v>1.4236295426435199</v>
      </c>
      <c r="P118" s="42">
        <f t="shared" si="16"/>
        <v>7.25</v>
      </c>
      <c r="Q118" s="42">
        <f>_xll.SRS1Splines.Functions25.OneWay_Spline($D$56:$D$60,Q$56:Q$60,P118)</f>
        <v>5.0728900619968296E-3</v>
      </c>
      <c r="R118" s="42">
        <f>_xll.SRS1Splines.Functions25.OneWay_Spline($D$56:$D$60,R$56:R$60,$D118)</f>
        <v>1.9602086574000602E-2</v>
      </c>
      <c r="S118" s="42">
        <f>_xll.SRS1Splines.Functions25.OneWay_Spline($D$56:$D$60,S$56:S$60,$D118)</f>
        <v>0.227755327340327</v>
      </c>
      <c r="T118" s="42">
        <f>_xll.SRS1Splines.Functions25.OneWay_Spline($D$56:$D$60,T$56:T$60,$D118)</f>
        <v>0.20669391930797701</v>
      </c>
      <c r="U118" s="42">
        <f>_xll.SRS1Splines.Functions25.OneWay_Spline($D$56:$D$60,U$56:U$60,$D118)</f>
        <v>0.57999558888514302</v>
      </c>
      <c r="V118" s="42">
        <f>_xll.SRS1Splines.Functions25.OneWay_Spline($D$56:$D$60,V$56:V$60,$D118)</f>
        <v>10.258022070195601</v>
      </c>
      <c r="W118" s="42">
        <f>_xll.SRS1Splines.Functions25.OneWay_Spline($D$56:$D$60,W$56:W$60,$D118)</f>
        <v>3.6698440053222599</v>
      </c>
      <c r="X118" s="42">
        <f>_xll.SRS1Splines.Functions25.OneWay_Spline($D$56:$D$60,X$56:X$60,$D118)</f>
        <v>0.214152769466737</v>
      </c>
      <c r="Y118" s="42">
        <f>_xll.SRS1Splines.Functions25.OneWay_Spline($D$56:$D$60,Y$56:Y$60,$D118)</f>
        <v>0.393036544676377</v>
      </c>
      <c r="Z118" s="42">
        <f>_xll.SRS1Splines.Functions25.OneWay_Spline($D$56:$D$60,Z$56:Z$60,$D118)</f>
        <v>0.90826786830871797</v>
      </c>
      <c r="AB118" s="42">
        <f t="shared" si="17"/>
        <v>7.25</v>
      </c>
      <c r="AC118" s="42">
        <f>_xll.SRS1Splines.Functions25.OneWay_Spline($D$56:$D$60,AC$56:AC$60,AB118)</f>
        <v>1.02492291925018E-2</v>
      </c>
      <c r="AD118" s="42">
        <f>_xll.SRS1Splines.Functions25.OneWay_Spline($D$56:$D$60,AD$56:AD$60,$D118)</f>
        <v>0.40158293388612099</v>
      </c>
      <c r="AE118" s="42">
        <f>_xll.SRS1Splines.Functions25.OneWay_Spline($D$56:$D$60,AE$56:AE$60,$D118)</f>
        <v>0.34360824932884798</v>
      </c>
      <c r="AF118" s="42">
        <f>_xll.SRS1Splines.Functions25.OneWay_Spline($D$56:$D$60,AF$56:AF$60,$D118)</f>
        <v>0.29731534694377598</v>
      </c>
      <c r="AG118" s="42">
        <f>_xll.SRS1Splines.Functions25.OneWay_Spline($D$56:$D$60,AG$56:AG$60,$D118)</f>
        <v>0.62578065970018804</v>
      </c>
      <c r="AH118" s="42">
        <f>_xll.SRS1Splines.Functions25.OneWay_Spline($D$56:$D$60,AH$56:AH$60,$D118)</f>
        <v>17.313996659356601</v>
      </c>
      <c r="AI118" s="42">
        <f>_xll.SRS1Splines.Functions25.OneWay_Spline($D$56:$D$60,AI$56:AI$60,$D118)</f>
        <v>4.4340268578307196</v>
      </c>
      <c r="AJ118" s="42">
        <f>_xll.SRS1Splines.Functions25.OneWay_Spline($D$56:$D$60,AJ$56:AJ$60,$D118)</f>
        <v>0.25438158607794098</v>
      </c>
      <c r="AK118" s="42">
        <f>_xll.SRS1Splines.Functions25.OneWay_Spline($D$56:$D$60,AK$56:AK$60,$D118)</f>
        <v>0.46571530096008401</v>
      </c>
      <c r="AL118" s="42">
        <f>_xll.SRS1Splines.Functions25.OneWay_Spline($D$56:$D$60,AL$56:AL$60,$D118)</f>
        <v>1.9389912169783301</v>
      </c>
    </row>
    <row r="119" spans="1:38">
      <c r="D119" s="60">
        <f t="shared" ref="D119:D133" si="21">D118+0.25</f>
        <v>7.5</v>
      </c>
      <c r="E119" s="42">
        <f>_xll.SRS1Splines.Functions25.OneWay_Spline($D$56:$D$60,$E$56:$E$60,D119)</f>
        <v>6.5500705740301297E-3</v>
      </c>
      <c r="F119" s="42">
        <f>_xll.SRS1Splines.Functions25.OneWay_Spline($D$56:$D$60,F$56:F$60,$D119)</f>
        <v>0.20616723142735499</v>
      </c>
      <c r="G119" s="42">
        <f>_xll.SRS1Splines.Functions25.OneWay_Spline($D$56:$D$60,G$56:G$60,$D119)</f>
        <v>0.28423827281684</v>
      </c>
      <c r="H119" s="42">
        <f>_xll.SRS1Splines.Functions25.OneWay_Spline($D$56:$D$60,H$56:H$60,$D119)</f>
        <v>0.25340222567545601</v>
      </c>
      <c r="I119" s="42">
        <f>_xll.SRS1Splines.Functions25.OneWay_Spline($D$56:$D$60,I$56:I$60,$D119)</f>
        <v>0.57164510603448004</v>
      </c>
      <c r="J119" s="42">
        <f>_xll.SRS1Splines.Functions25.OneWay_Spline($D$56:$D$60,J$56:J$60,$D119)</f>
        <v>13.6843665624308</v>
      </c>
      <c r="K119" s="42">
        <f>_xll.SRS1Splines.Functions25.OneWay_Spline($D$56:$D$60,K$56:K$60,$D119)</f>
        <v>4.0577650710561297</v>
      </c>
      <c r="L119" s="42">
        <f>_xll.SRS1Splines.Functions25.OneWay_Spline($D$56:$D$60,L$56:L$60,$D119)</f>
        <v>0.23261282346482101</v>
      </c>
      <c r="M119" s="42">
        <f>_xll.SRS1Splines.Functions25.OneWay_Spline($D$56:$D$60,M$56:M$60,$D119)</f>
        <v>0.42247353299009199</v>
      </c>
      <c r="N119" s="42">
        <f>_xll.SRS1Splines.Functions25.OneWay_Spline($D$56:$D$60,N$56:N$60,$D119)</f>
        <v>1.4007454167850899</v>
      </c>
      <c r="P119" s="42">
        <f t="shared" si="16"/>
        <v>7.5</v>
      </c>
      <c r="Q119" s="42">
        <f>_xll.SRS1Splines.Functions25.OneWay_Spline($D$56:$D$60,Q$56:Q$60,P119)</f>
        <v>4.0324328598365404E-3</v>
      </c>
      <c r="R119" s="42">
        <f>_xll.SRS1Splines.Functions25.OneWay_Spline($D$56:$D$60,R$56:R$60,$D119)</f>
        <v>1.43029382652319E-2</v>
      </c>
      <c r="S119" s="42">
        <f>_xll.SRS1Splines.Functions25.OneWay_Spline($D$56:$D$60,S$56:S$60,$D119)</f>
        <v>0.228184945137271</v>
      </c>
      <c r="T119" s="42">
        <f>_xll.SRS1Splines.Functions25.OneWay_Spline($D$56:$D$60,T$56:T$60,$D119)</f>
        <v>0.20722173676531799</v>
      </c>
      <c r="U119" s="42">
        <f>_xll.SRS1Splines.Functions25.OneWay_Spline($D$56:$D$60,U$56:U$60,$D119)</f>
        <v>0.5643726134664</v>
      </c>
      <c r="V119" s="42">
        <f>_xll.SRS1Splines.Functions25.OneWay_Spline($D$56:$D$60,V$56:V$60,$D119)</f>
        <v>10.148677916381599</v>
      </c>
      <c r="W119" s="42">
        <f>_xll.SRS1Splines.Functions25.OneWay_Spline($D$56:$D$60,W$56:W$60,$D119)</f>
        <v>3.6729303364374402</v>
      </c>
      <c r="X119" s="42">
        <f>_xll.SRS1Splines.Functions25.OneWay_Spline($D$56:$D$60,X$56:X$60,$D119)</f>
        <v>0.21430850472671201</v>
      </c>
      <c r="Y119" s="42">
        <f>_xll.SRS1Splines.Functions25.OneWay_Spline($D$56:$D$60,Y$56:Y$60,$D119)</f>
        <v>0.39253445996813202</v>
      </c>
      <c r="Z119" s="42">
        <f>_xll.SRS1Splines.Functions25.OneWay_Spline($D$56:$D$60,Z$56:Z$60,$D119)</f>
        <v>0.89376794717078101</v>
      </c>
      <c r="AB119" s="42">
        <f t="shared" si="17"/>
        <v>7.5</v>
      </c>
      <c r="AC119" s="42">
        <f>_xll.SRS1Splines.Functions25.OneWay_Spline($D$56:$D$60,AC$56:AC$60,AB119)</f>
        <v>9.0677082882237095E-3</v>
      </c>
      <c r="AD119" s="42">
        <f>_xll.SRS1Splines.Functions25.OneWay_Spline($D$56:$D$60,AD$56:AD$60,$D119)</f>
        <v>0.39803152458947699</v>
      </c>
      <c r="AE119" s="42">
        <f>_xll.SRS1Splines.Functions25.OneWay_Spline($D$56:$D$60,AE$56:AE$60,$D119)</f>
        <v>0.33560486089337999</v>
      </c>
      <c r="AF119" s="42">
        <f>_xll.SRS1Splines.Functions25.OneWay_Spline($D$56:$D$60,AF$56:AF$60,$D119)</f>
        <v>0.29958271458559299</v>
      </c>
      <c r="AG119" s="42">
        <f>_xll.SRS1Splines.Functions25.OneWay_Spline($D$56:$D$60,AG$56:AG$60,$D119)</f>
        <v>0.61620690419661195</v>
      </c>
      <c r="AH119" s="42">
        <f>_xll.SRS1Splines.Functions25.OneWay_Spline($D$56:$D$60,AH$56:AH$60,$D119)</f>
        <v>17.220055208480101</v>
      </c>
      <c r="AI119" s="42">
        <f>_xll.SRS1Splines.Functions25.OneWay_Spline($D$56:$D$60,AI$56:AI$60,$D119)</f>
        <v>4.4425998056748197</v>
      </c>
      <c r="AJ119" s="42">
        <f>_xll.SRS1Splines.Functions25.OneWay_Spline($D$56:$D$60,AJ$56:AJ$60,$D119)</f>
        <v>0.24921821209410799</v>
      </c>
      <c r="AK119" s="42">
        <f>_xll.SRS1Splines.Functions25.OneWay_Spline($D$56:$D$60,AK$56:AK$60,$D119)</f>
        <v>0.46041738557947498</v>
      </c>
      <c r="AL119" s="42">
        <f>_xll.SRS1Splines.Functions25.OneWay_Spline($D$56:$D$60,AL$56:AL$60,$D119)</f>
        <v>1.9077228863994</v>
      </c>
    </row>
    <row r="120" spans="1:38">
      <c r="D120" s="42">
        <f t="shared" si="21"/>
        <v>7.75</v>
      </c>
      <c r="E120" s="42">
        <f>_xll.SRS1Splines.Functions25.OneWay_Spline($D$56:$D$60,$E$56:$E$60,D120)</f>
        <v>5.5448900020699096E-3</v>
      </c>
      <c r="F120" s="42">
        <f>_xll.SRS1Splines.Functions25.OneWay_Spline($D$56:$D$60,F$56:F$60,$D120)</f>
        <v>0.202163407748716</v>
      </c>
      <c r="G120" s="42">
        <f>_xll.SRS1Splines.Functions25.OneWay_Spline($D$56:$D$60,G$56:G$60,$D120)</f>
        <v>0.28098872588603402</v>
      </c>
      <c r="H120" s="42">
        <f>_xll.SRS1Splines.Functions25.OneWay_Spline($D$56:$D$60,H$56:H$60,$D120)</f>
        <v>0.25505392596132198</v>
      </c>
      <c r="I120" s="42">
        <f>_xll.SRS1Splines.Functions25.OneWay_Spline($D$56:$D$60,I$56:I$60,$D120)</f>
        <v>0.55884083727143297</v>
      </c>
      <c r="J120" s="42">
        <f>_xll.SRS1Splines.Functions25.OneWay_Spline($D$56:$D$60,J$56:J$60,$D120)</f>
        <v>13.5669970732779</v>
      </c>
      <c r="K120" s="42">
        <f>_xll.SRS1Splines.Functions25.OneWay_Spline($D$56:$D$60,K$56:K$60,$D120)</f>
        <v>4.0646546449866197</v>
      </c>
      <c r="L120" s="42">
        <f>_xll.SRS1Splines.Functions25.OneWay_Spline($D$56:$D$60,L$56:L$60,$D120)</f>
        <v>0.23041151005812999</v>
      </c>
      <c r="M120" s="42">
        <f>_xll.SRS1Splines.Functions25.OneWay_Spline($D$56:$D$60,M$56:M$60,$D120)</f>
        <v>0.41954642511530099</v>
      </c>
      <c r="N120" s="42">
        <f>_xll.SRS1Splines.Functions25.OneWay_Spline($D$56:$D$60,N$56:N$60,$D120)</f>
        <v>1.3800407314846099</v>
      </c>
      <c r="P120" s="42">
        <f t="shared" si="16"/>
        <v>7.75</v>
      </c>
      <c r="Q120" s="42">
        <f>_xll.SRS1Splines.Functions25.OneWay_Spline($D$56:$D$60,Q$56:Q$60,P120)</f>
        <v>3.0910668197867701E-3</v>
      </c>
      <c r="R120" s="42">
        <f>_xll.SRS1Splines.Functions25.OneWay_Spline($D$56:$D$60,R$56:R$60,$D120)</f>
        <v>9.5084707477743908E-3</v>
      </c>
      <c r="S120" s="42">
        <f>_xll.SRS1Splines.Functions25.OneWay_Spline($D$56:$D$60,S$56:S$60,$D120)</f>
        <v>0.22869267526093201</v>
      </c>
      <c r="T120" s="42">
        <f>_xll.SRS1Splines.Functions25.OneWay_Spline($D$56:$D$60,T$56:T$60,$D120)</f>
        <v>0.20784552103308501</v>
      </c>
      <c r="U120" s="42">
        <f>_xll.SRS1Splines.Functions25.OneWay_Spline($D$56:$D$60,U$56:U$60,$D120)</f>
        <v>0.54929051048514799</v>
      </c>
      <c r="V120" s="42">
        <f>_xll.SRS1Splines.Functions25.OneWay_Spline($D$56:$D$60,V$56:V$60,$D120)</f>
        <v>10.022190259122301</v>
      </c>
      <c r="W120" s="42">
        <f>_xll.SRS1Splines.Functions25.OneWay_Spline($D$56:$D$60,W$56:W$60,$D120)</f>
        <v>3.6765778186644802</v>
      </c>
      <c r="X120" s="42">
        <f>_xll.SRS1Splines.Functions25.OneWay_Spline($D$56:$D$60,X$56:X$60,$D120)</f>
        <v>0.21449255548850099</v>
      </c>
      <c r="Y120" s="42">
        <f>_xll.SRS1Splines.Functions25.OneWay_Spline($D$56:$D$60,Y$56:Y$60,$D120)</f>
        <v>0.39208019285114798</v>
      </c>
      <c r="Z120" s="42">
        <f>_xll.SRS1Splines.Functions25.OneWay_Spline($D$56:$D$60,Z$56:Z$60,$D120)</f>
        <v>0.880648970903124</v>
      </c>
      <c r="AB120" s="42">
        <f t="shared" si="17"/>
        <v>7.75</v>
      </c>
      <c r="AC120" s="42">
        <f>_xll.SRS1Splines.Functions25.OneWay_Spline($D$56:$D$60,AC$56:AC$60,AB120)</f>
        <v>7.9987131843530495E-3</v>
      </c>
      <c r="AD120" s="42">
        <f>_xll.SRS1Splines.Functions25.OneWay_Spline($D$56:$D$60,AD$56:AD$60,$D120)</f>
        <v>0.39481834474965699</v>
      </c>
      <c r="AE120" s="42">
        <f>_xll.SRS1Splines.Functions25.OneWay_Spline($D$56:$D$60,AE$56:AE$60,$D120)</f>
        <v>0.328363699927957</v>
      </c>
      <c r="AF120" s="42">
        <f>_xll.SRS1Splines.Functions25.OneWay_Spline($D$56:$D$60,AF$56:AF$60,$D120)</f>
        <v>0.30226233088955901</v>
      </c>
      <c r="AG120" s="42">
        <f>_xll.SRS1Splines.Functions25.OneWay_Spline($D$56:$D$60,AG$56:AG$60,$D120)</f>
        <v>0.60754493493147299</v>
      </c>
      <c r="AH120" s="42">
        <f>_xll.SRS1Splines.Functions25.OneWay_Spline($D$56:$D$60,AH$56:AH$60,$D120)</f>
        <v>17.111803887433499</v>
      </c>
      <c r="AI120" s="42">
        <f>_xll.SRS1Splines.Functions25.OneWay_Spline($D$56:$D$60,AI$56:AI$60,$D120)</f>
        <v>4.45273147130876</v>
      </c>
      <c r="AJ120" s="42">
        <f>_xll.SRS1Splines.Functions25.OneWay_Spline($D$56:$D$60,AJ$56:AJ$60,$D120)</f>
        <v>0.24454658801349799</v>
      </c>
      <c r="AK120" s="42">
        <f>_xll.SRS1Splines.Functions25.OneWay_Spline($D$56:$D$60,AK$56:AK$60,$D120)</f>
        <v>0.45541767592524801</v>
      </c>
      <c r="AL120" s="42">
        <f>_xll.SRS1Splines.Functions25.OneWay_Spline($D$56:$D$60,AL$56:AL$60,$D120)</f>
        <v>1.8794324920660901</v>
      </c>
    </row>
    <row r="121" spans="1:38">
      <c r="D121" s="42">
        <f t="shared" si="21"/>
        <v>8</v>
      </c>
      <c r="E121" s="42">
        <f>_xll.SRS1Splines.Functions25.OneWay_Spline($D$56:$D$60,$E$56:$E$60,D121)</f>
        <v>4.6455179113686603E-3</v>
      </c>
      <c r="F121" s="42">
        <f>_xll.SRS1Splines.Functions25.OneWay_Spline($D$56:$D$60,F$56:F$60,$D121)</f>
        <v>0.19858103919414399</v>
      </c>
      <c r="G121" s="42">
        <f>_xll.SRS1Splines.Functions25.OneWay_Spline($D$56:$D$60,G$56:G$60,$D121)</f>
        <v>0.27808123652689298</v>
      </c>
      <c r="H121" s="42">
        <f>_xll.SRS1Splines.Functions25.OneWay_Spline($D$56:$D$60,H$56:H$60,$D121)</f>
        <v>0.25695973398347499</v>
      </c>
      <c r="I121" s="42">
        <f>_xll.SRS1Splines.Functions25.OneWay_Spline($D$56:$D$60,I$56:I$60,$D121)</f>
        <v>0.54738438627291697</v>
      </c>
      <c r="J121" s="42">
        <f>_xll.SRS1Splines.Functions25.OneWay_Spline($D$56:$D$60,J$56:J$60,$D121)</f>
        <v>13.4347502071249</v>
      </c>
      <c r="K121" s="42">
        <f>_xll.SRS1Splines.Functions25.OneWay_Spline($D$56:$D$60,K$56:K$60,$D121)</f>
        <v>4.0726041533679496</v>
      </c>
      <c r="L121" s="42">
        <f>_xll.SRS1Splines.Functions25.OneWay_Spline($D$56:$D$60,L$56:L$60,$D121)</f>
        <v>0.22844191385214399</v>
      </c>
      <c r="M121" s="42">
        <f>_xll.SRS1Splines.Functions25.OneWay_Spline($D$56:$D$60,M$56:M$60,$D121)</f>
        <v>0.416925741892122</v>
      </c>
      <c r="N121" s="42">
        <f>_xll.SRS1Splines.Functions25.OneWay_Spline($D$56:$D$60,N$56:N$60,$D121)</f>
        <v>1.36151548674207</v>
      </c>
      <c r="P121" s="42">
        <f t="shared" si="16"/>
        <v>8</v>
      </c>
      <c r="Q121" s="42">
        <f>_xll.SRS1Splines.Functions25.OneWay_Spline($D$56:$D$60,Q$56:Q$60,P121)</f>
        <v>2.2487919418474902E-3</v>
      </c>
      <c r="R121" s="42">
        <f>_xll.SRS1Splines.Functions25.OneWay_Spline($D$56:$D$60,R$56:R$60,$D121)</f>
        <v>5.2186840216282403E-3</v>
      </c>
      <c r="S121" s="42">
        <f>_xll.SRS1Splines.Functions25.OneWay_Spline($D$56:$D$60,S$56:S$60,$D121)</f>
        <v>0.229278517711311</v>
      </c>
      <c r="T121" s="42">
        <f>_xll.SRS1Splines.Functions25.OneWay_Spline($D$56:$D$60,T$56:T$60,$D121)</f>
        <v>0.20856527211127801</v>
      </c>
      <c r="U121" s="42">
        <f>_xll.SRS1Splines.Functions25.OneWay_Spline($D$56:$D$60,U$56:U$60,$D121)</f>
        <v>0.53474927994138699</v>
      </c>
      <c r="V121" s="42">
        <f>_xll.SRS1Splines.Functions25.OneWay_Spline($D$56:$D$60,V$56:V$60,$D121)</f>
        <v>9.8794032975689596</v>
      </c>
      <c r="W121" s="42">
        <f>_xll.SRS1Splines.Functions25.OneWay_Spline($D$56:$D$60,W$56:W$60,$D121)</f>
        <v>3.6807864520033702</v>
      </c>
      <c r="X121" s="42">
        <f>_xll.SRS1Splines.Functions25.OneWay_Spline($D$56:$D$60,X$56:X$60,$D121)</f>
        <v>0.21470492175210401</v>
      </c>
      <c r="Y121" s="42">
        <f>_xll.SRS1Splines.Functions25.OneWay_Spline($D$56:$D$60,Y$56:Y$60,$D121)</f>
        <v>0.39167374332542598</v>
      </c>
      <c r="Z121" s="42">
        <f>_xll.SRS1Splines.Functions25.OneWay_Spline($D$56:$D$60,Z$56:Z$60,$D121)</f>
        <v>0.86891093950574605</v>
      </c>
      <c r="AB121" s="42">
        <f t="shared" si="17"/>
        <v>8</v>
      </c>
      <c r="AC121" s="42">
        <f>_xll.SRS1Splines.Functions25.OneWay_Spline($D$56:$D$60,AC$56:AC$60,AB121)</f>
        <v>7.0422438808898299E-3</v>
      </c>
      <c r="AD121" s="42">
        <f>_xll.SRS1Splines.Functions25.OneWay_Spline($D$56:$D$60,AD$56:AD$60,$D121)</f>
        <v>0.39194339436665998</v>
      </c>
      <c r="AE121" s="42">
        <f>_xll.SRS1Splines.Functions25.OneWay_Spline($D$56:$D$60,AE$56:AE$60,$D121)</f>
        <v>0.32188476643257902</v>
      </c>
      <c r="AF121" s="42">
        <f>_xll.SRS1Splines.Functions25.OneWay_Spline($D$56:$D$60,AF$56:AF$60,$D121)</f>
        <v>0.30535419585567303</v>
      </c>
      <c r="AG121" s="42">
        <f>_xll.SRS1Splines.Functions25.OneWay_Spline($D$56:$D$60,AG$56:AG$60,$D121)</f>
        <v>0.59979475190476905</v>
      </c>
      <c r="AH121" s="42">
        <f>_xll.SRS1Splines.Functions25.OneWay_Spline($D$56:$D$60,AH$56:AH$60,$D121)</f>
        <v>16.990097116680801</v>
      </c>
      <c r="AI121" s="42">
        <f>_xll.SRS1Splines.Functions25.OneWay_Spline($D$56:$D$60,AI$56:AI$60,$D121)</f>
        <v>4.4644218547325298</v>
      </c>
      <c r="AJ121" s="42">
        <f>_xll.SRS1Splines.Functions25.OneWay_Spline($D$56:$D$60,AJ$56:AJ$60,$D121)</f>
        <v>0.240366713836109</v>
      </c>
      <c r="AK121" s="42">
        <f>_xll.SRS1Splines.Functions25.OneWay_Spline($D$56:$D$60,AK$56:AK$60,$D121)</f>
        <v>0.45071617199740399</v>
      </c>
      <c r="AL121" s="42">
        <f>_xll.SRS1Splines.Functions25.OneWay_Spline($D$56:$D$60,AL$56:AL$60,$D121)</f>
        <v>1.8541200339783901</v>
      </c>
    </row>
    <row r="122" spans="1:38">
      <c r="D122" s="42">
        <f t="shared" si="21"/>
        <v>8.25</v>
      </c>
      <c r="E122" s="42">
        <f>_xll.SRS1Splines.Functions25.OneWay_Spline($D$56:$D$60,$E$56:$E$60,D122)</f>
        <v>3.85195430192638E-3</v>
      </c>
      <c r="F122" s="42">
        <f>_xll.SRS1Splines.Functions25.OneWay_Spline($D$56:$D$60,F$56:F$60,$D122)</f>
        <v>0.19542012576364001</v>
      </c>
      <c r="G122" s="42">
        <f>_xll.SRS1Splines.Functions25.OneWay_Spline($D$56:$D$60,G$56:G$60,$D122)</f>
        <v>0.275515804739415</v>
      </c>
      <c r="H122" s="42">
        <f>_xll.SRS1Splines.Functions25.OneWay_Spline($D$56:$D$60,H$56:H$60,$D122)</f>
        <v>0.25911964974191598</v>
      </c>
      <c r="I122" s="42">
        <f>_xll.SRS1Splines.Functions25.OneWay_Spline($D$56:$D$60,I$56:I$60,$D122)</f>
        <v>0.53727575303893205</v>
      </c>
      <c r="J122" s="42">
        <f>_xll.SRS1Splines.Functions25.OneWay_Spline($D$56:$D$60,J$56:J$60,$D122)</f>
        <v>13.2884752737795</v>
      </c>
      <c r="K122" s="42">
        <f>_xll.SRS1Splines.Functions25.OneWay_Spline($D$56:$D$60,K$56:K$60,$D122)</f>
        <v>4.0816135962001301</v>
      </c>
      <c r="L122" s="42">
        <f>_xll.SRS1Splines.Functions25.OneWay_Spline($D$56:$D$60,L$56:L$60,$D122)</f>
        <v>0.226704034846863</v>
      </c>
      <c r="M122" s="42">
        <f>_xll.SRS1Splines.Functions25.OneWay_Spline($D$56:$D$60,M$56:M$60,$D122)</f>
        <v>0.41461148332055597</v>
      </c>
      <c r="N122" s="42">
        <f>_xll.SRS1Splines.Functions25.OneWay_Spline($D$56:$D$60,N$56:N$60,$D122)</f>
        <v>1.3451696825574699</v>
      </c>
      <c r="P122" s="42">
        <f t="shared" si="16"/>
        <v>8.25</v>
      </c>
      <c r="Q122" s="42">
        <f>_xll.SRS1Splines.Functions25.OneWay_Spline($D$56:$D$60,Q$56:Q$60,P122)</f>
        <v>1.5056082260187201E-3</v>
      </c>
      <c r="R122" s="42">
        <f>_xll.SRS1Splines.Functions25.OneWay_Spline($D$56:$D$60,R$56:R$60,$D122)</f>
        <v>1.4335780867934E-3</v>
      </c>
      <c r="S122" s="42">
        <f>_xll.SRS1Splines.Functions25.OneWay_Spline($D$56:$D$60,S$56:S$60,$D122)</f>
        <v>0.22994247248840599</v>
      </c>
      <c r="T122" s="42">
        <f>_xll.SRS1Splines.Functions25.OneWay_Spline($D$56:$D$60,T$56:T$60,$D122)</f>
        <v>0.20938098999989699</v>
      </c>
      <c r="U122" s="42">
        <f>_xll.SRS1Splines.Functions25.OneWay_Spline($D$56:$D$60,U$56:U$60,$D122)</f>
        <v>0.52074892183511901</v>
      </c>
      <c r="V122" s="42">
        <f>_xll.SRS1Splines.Functions25.OneWay_Spline($D$56:$D$60,V$56:V$60,$D122)</f>
        <v>9.7211612308729105</v>
      </c>
      <c r="W122" s="42">
        <f>_xll.SRS1Splines.Functions25.OneWay_Spline($D$56:$D$60,W$56:W$60,$D122)</f>
        <v>3.6855562364541101</v>
      </c>
      <c r="X122" s="42">
        <f>_xll.SRS1Splines.Functions25.OneWay_Spline($D$56:$D$60,X$56:X$60,$D122)</f>
        <v>0.21494560351752001</v>
      </c>
      <c r="Y122" s="42">
        <f>_xll.SRS1Splines.Functions25.OneWay_Spline($D$56:$D$60,Y$56:Y$60,$D122)</f>
        <v>0.39131511139096498</v>
      </c>
      <c r="Z122" s="42">
        <f>_xll.SRS1Splines.Functions25.OneWay_Spline($D$56:$D$60,Z$56:Z$60,$D122)</f>
        <v>0.85855385297864795</v>
      </c>
      <c r="AB122" s="42">
        <f t="shared" si="17"/>
        <v>8.25</v>
      </c>
      <c r="AC122" s="42">
        <f>_xll.SRS1Splines.Functions25.OneWay_Spline($D$56:$D$60,AC$56:AC$60,AB122)</f>
        <v>6.1983003778340404E-3</v>
      </c>
      <c r="AD122" s="42">
        <f>_xll.SRS1Splines.Functions25.OneWay_Spline($D$56:$D$60,AD$56:AD$60,$D122)</f>
        <v>0.38940667344048602</v>
      </c>
      <c r="AE122" s="42">
        <f>_xll.SRS1Splines.Functions25.OneWay_Spline($D$56:$D$60,AE$56:AE$60,$D122)</f>
        <v>0.31616806040724499</v>
      </c>
      <c r="AF122" s="42">
        <f>_xll.SRS1Splines.Functions25.OneWay_Spline($D$56:$D$60,AF$56:AF$60,$D122)</f>
        <v>0.308858309483936</v>
      </c>
      <c r="AG122" s="42">
        <f>_xll.SRS1Splines.Functions25.OneWay_Spline($D$56:$D$60,AG$56:AG$60,$D122)</f>
        <v>0.59295635511650102</v>
      </c>
      <c r="AH122" s="42">
        <f>_xll.SRS1Splines.Functions25.OneWay_Spline($D$56:$D$60,AH$56:AH$60,$D122)</f>
        <v>16.855789316686099</v>
      </c>
      <c r="AI122" s="42">
        <f>_xll.SRS1Splines.Functions25.OneWay_Spline($D$56:$D$60,AI$56:AI$60,$D122)</f>
        <v>4.4776709559461496</v>
      </c>
      <c r="AJ122" s="42">
        <f>_xll.SRS1Splines.Functions25.OneWay_Spline($D$56:$D$60,AJ$56:AJ$60,$D122)</f>
        <v>0.23667858956194299</v>
      </c>
      <c r="AK122" s="42">
        <f>_xll.SRS1Splines.Functions25.OneWay_Spline($D$56:$D$60,AK$56:AK$60,$D122)</f>
        <v>0.44631287379594098</v>
      </c>
      <c r="AL122" s="42">
        <f>_xll.SRS1Splines.Functions25.OneWay_Spline($D$56:$D$60,AL$56:AL$60,$D122)</f>
        <v>1.8317855121363</v>
      </c>
    </row>
    <row r="123" spans="1:38">
      <c r="D123" s="42">
        <f t="shared" si="21"/>
        <v>8.5</v>
      </c>
      <c r="E123" s="42">
        <f>_xll.SRS1Splines.Functions25.OneWay_Spline($D$56:$D$60,$E$56:$E$60,D123)</f>
        <v>3.1641991737430702E-3</v>
      </c>
      <c r="F123" s="42">
        <f>_xll.SRS1Splines.Functions25.OneWay_Spline($D$56:$D$60,F$56:F$60,$D123)</f>
        <v>0.192680667457202</v>
      </c>
      <c r="G123" s="42">
        <f>_xll.SRS1Splines.Functions25.OneWay_Spline($D$56:$D$60,G$56:G$60,$D123)</f>
        <v>0.27329243052360103</v>
      </c>
      <c r="H123" s="42">
        <f>_xll.SRS1Splines.Functions25.OneWay_Spline($D$56:$D$60,H$56:H$60,$D123)</f>
        <v>0.261533673236644</v>
      </c>
      <c r="I123" s="42">
        <f>_xll.SRS1Splines.Functions25.OneWay_Spline($D$56:$D$60,I$56:I$60,$D123)</f>
        <v>0.52851493756947898</v>
      </c>
      <c r="J123" s="42">
        <f>_xll.SRS1Splines.Functions25.OneWay_Spline($D$56:$D$60,J$56:J$60,$D123)</f>
        <v>13.129021583049299</v>
      </c>
      <c r="K123" s="42">
        <f>_xll.SRS1Splines.Functions25.OneWay_Spline($D$56:$D$60,K$56:K$60,$D123)</f>
        <v>4.0916829734831497</v>
      </c>
      <c r="L123" s="42">
        <f>_xll.SRS1Splines.Functions25.OneWay_Spline($D$56:$D$60,L$56:L$60,$D123)</f>
        <v>0.225197873042285</v>
      </c>
      <c r="M123" s="42">
        <f>_xll.SRS1Splines.Functions25.OneWay_Spline($D$56:$D$60,M$56:M$60,$D123)</f>
        <v>0.41260364940060201</v>
      </c>
      <c r="N123" s="42">
        <f>_xll.SRS1Splines.Functions25.OneWay_Spline($D$56:$D$60,N$56:N$60,$D123)</f>
        <v>1.3310033189308299</v>
      </c>
      <c r="P123" s="42">
        <f t="shared" si="16"/>
        <v>8.5</v>
      </c>
      <c r="Q123" s="42">
        <f>_xll.SRS1Splines.Functions25.OneWay_Spline($D$56:$D$60,Q$56:Q$60,P123)</f>
        <v>8.6151567230044999E-4</v>
      </c>
      <c r="R123" s="42">
        <v>0</v>
      </c>
      <c r="S123" s="42">
        <f>_xll.SRS1Splines.Functions25.OneWay_Spline($D$56:$D$60,S$56:S$60,$D123)</f>
        <v>0.23068453959221899</v>
      </c>
      <c r="T123" s="42">
        <f>_xll.SRS1Splines.Functions25.OneWay_Spline($D$56:$D$60,T$56:T$60,$D123)</f>
        <v>0.210292674698941</v>
      </c>
      <c r="U123" s="42">
        <f>_xll.SRS1Splines.Functions25.OneWay_Spline($D$56:$D$60,U$56:U$60,$D123)</f>
        <v>0.50728943616634203</v>
      </c>
      <c r="V123" s="42">
        <f>_xll.SRS1Splines.Functions25.OneWay_Spline($D$56:$D$60,V$56:V$60,$D123)</f>
        <v>9.5483082581854504</v>
      </c>
      <c r="W123" s="42">
        <f>_xll.SRS1Splines.Functions25.OneWay_Spline($D$56:$D$60,W$56:W$60,$D123)</f>
        <v>3.6908871720167</v>
      </c>
      <c r="X123" s="42">
        <f>_xll.SRS1Splines.Functions25.OneWay_Spline($D$56:$D$60,X$56:X$60,$D123)</f>
        <v>0.21521460078474999</v>
      </c>
      <c r="Y123" s="42">
        <f>_xll.SRS1Splines.Functions25.OneWay_Spline($D$56:$D$60,Y$56:Y$60,$D123)</f>
        <v>0.39100429704776501</v>
      </c>
      <c r="Z123" s="42">
        <f>_xll.SRS1Splines.Functions25.OneWay_Spline($D$56:$D$60,Z$56:Z$60,$D123)</f>
        <v>0.84957771132183002</v>
      </c>
      <c r="AB123" s="42">
        <f t="shared" si="17"/>
        <v>8.5</v>
      </c>
      <c r="AC123" s="42">
        <f>_xll.SRS1Splines.Functions25.OneWay_Spline($D$56:$D$60,AC$56:AC$60,AB123)</f>
        <v>5.4668826751857E-3</v>
      </c>
      <c r="AD123" s="42">
        <f>_xll.SRS1Splines.Functions25.OneWay_Spline($D$56:$D$60,AD$56:AD$60,$D123)</f>
        <v>0.38720818197113499</v>
      </c>
      <c r="AE123" s="42">
        <f>_xll.SRS1Splines.Functions25.OneWay_Spline($D$56:$D$60,AE$56:AE$60,$D123)</f>
        <v>0.31121358185195502</v>
      </c>
      <c r="AF123" s="42">
        <f>_xll.SRS1Splines.Functions25.OneWay_Spline($D$56:$D$60,AF$56:AF$60,$D123)</f>
        <v>0.31277467177434698</v>
      </c>
      <c r="AG123" s="42">
        <f>_xll.SRS1Splines.Functions25.OneWay_Spline($D$56:$D$60,AG$56:AG$60,$D123)</f>
        <v>0.58702974456666801</v>
      </c>
      <c r="AH123" s="42">
        <f>_xll.SRS1Splines.Functions25.OneWay_Spline($D$56:$D$60,AH$56:AH$60,$D123)</f>
        <v>16.709734907913202</v>
      </c>
      <c r="AI123" s="42">
        <f>_xll.SRS1Splines.Functions25.OneWay_Spline($D$56:$D$60,AI$56:AI$60,$D123)</f>
        <v>4.49247877494959</v>
      </c>
      <c r="AJ123" s="42">
        <f>_xll.SRS1Splines.Functions25.OneWay_Spline($D$56:$D$60,AJ$56:AJ$60,$D123)</f>
        <v>0.23348221519099899</v>
      </c>
      <c r="AK123" s="42">
        <f>_xll.SRS1Splines.Functions25.OneWay_Spline($D$56:$D$60,AK$56:AK$60,$D123)</f>
        <v>0.44220778132086103</v>
      </c>
      <c r="AL123" s="42">
        <f>_xll.SRS1Splines.Functions25.OneWay_Spline($D$56:$D$60,AL$56:AL$60,$D123)</f>
        <v>1.8124289265398199</v>
      </c>
    </row>
    <row r="124" spans="1:38">
      <c r="A124" s="53" t="s">
        <v>67</v>
      </c>
      <c r="D124" s="42">
        <f t="shared" si="21"/>
        <v>8.75</v>
      </c>
      <c r="E124" s="42">
        <f>_xll.SRS1Splines.Functions25.OneWay_Spline($D$56:$D$60,$E$56:$E$60,D124)</f>
        <v>2.5822525268187299E-3</v>
      </c>
      <c r="F124" s="42">
        <f>_xll.SRS1Splines.Functions25.OneWay_Spline($D$56:$D$60,F$56:F$60,$D124)</f>
        <v>0.190362664274833</v>
      </c>
      <c r="G124" s="42">
        <f>_xll.SRS1Splines.Functions25.OneWay_Spline($D$56:$D$60,G$56:G$60,$D124)</f>
        <v>0.27141111387945099</v>
      </c>
      <c r="H124" s="42">
        <f>_xll.SRS1Splines.Functions25.OneWay_Spline($D$56:$D$60,H$56:H$60,$D124)</f>
        <v>0.26420180446765901</v>
      </c>
      <c r="I124" s="42">
        <f>_xll.SRS1Splines.Functions25.OneWay_Spline($D$56:$D$60,I$56:I$60,$D124)</f>
        <v>0.521101939864557</v>
      </c>
      <c r="J124" s="42">
        <f>_xll.SRS1Splines.Functions25.OneWay_Spline($D$56:$D$60,J$56:J$60,$D124)</f>
        <v>12.957238444742</v>
      </c>
      <c r="K124" s="42">
        <f>_xll.SRS1Splines.Functions25.OneWay_Spline($D$56:$D$60,K$56:K$60,$D124)</f>
        <v>4.1028122852170101</v>
      </c>
      <c r="L124" s="42">
        <f>_xll.SRS1Splines.Functions25.OneWay_Spline($D$56:$D$60,L$56:L$60,$D124)</f>
        <v>0.22392342843841201</v>
      </c>
      <c r="M124" s="42">
        <f>_xll.SRS1Splines.Functions25.OneWay_Spline($D$56:$D$60,M$56:M$60,$D124)</f>
        <v>0.41090224013225901</v>
      </c>
      <c r="N124" s="42">
        <f>_xll.SRS1Splines.Functions25.OneWay_Spline($D$56:$D$60,N$56:N$60,$D124)</f>
        <v>1.3190163958621199</v>
      </c>
      <c r="P124" s="42">
        <f t="shared" si="16"/>
        <v>8.75</v>
      </c>
      <c r="Q124" s="42">
        <f>_xll.SRS1Splines.Functions25.OneWay_Spline($D$56:$D$60,Q$56:Q$60,P124)</f>
        <v>3.1651428069268199E-4</v>
      </c>
      <c r="R124" s="42">
        <v>0</v>
      </c>
      <c r="S124" s="42">
        <f>_xll.SRS1Splines.Functions25.OneWay_Spline($D$56:$D$60,S$56:S$60,$D124)</f>
        <v>0.23150471902274899</v>
      </c>
      <c r="T124" s="42">
        <f>_xll.SRS1Splines.Functions25.OneWay_Spline($D$56:$D$60,T$56:T$60,$D124)</f>
        <v>0.21130032620841099</v>
      </c>
      <c r="U124" s="42">
        <f>_xll.SRS1Splines.Functions25.OneWay_Spline($D$56:$D$60,U$56:U$60,$D124)</f>
        <v>0.49437082293505702</v>
      </c>
      <c r="V124" s="42">
        <f>_xll.SRS1Splines.Functions25.OneWay_Spline($D$56:$D$60,V$56:V$60,$D124)</f>
        <v>9.3616885786578798</v>
      </c>
      <c r="W124" s="42">
        <f>_xll.SRS1Splines.Functions25.OneWay_Spline($D$56:$D$60,W$56:W$60,$D124)</f>
        <v>3.6967792586911399</v>
      </c>
      <c r="X124" s="42">
        <f>_xll.SRS1Splines.Functions25.OneWay_Spline($D$56:$D$60,X$56:X$60,$D124)</f>
        <v>0.21551191355379401</v>
      </c>
      <c r="Y124" s="42">
        <f>_xll.SRS1Splines.Functions25.OneWay_Spline($D$56:$D$60,Y$56:Y$60,$D124)</f>
        <v>0.39074130029582699</v>
      </c>
      <c r="Z124" s="42">
        <f>_xll.SRS1Splines.Functions25.OneWay_Spline($D$56:$D$60,Z$56:Z$60,$D124)</f>
        <v>0.84198251453529205</v>
      </c>
      <c r="AB124" s="42">
        <f t="shared" si="17"/>
        <v>8.75</v>
      </c>
      <c r="AC124" s="42">
        <f>_xll.SRS1Splines.Functions25.OneWay_Spline($D$56:$D$60,AC$56:AC$60,AB124)</f>
        <v>4.8479907729447897E-3</v>
      </c>
      <c r="AD124" s="42">
        <f>_xll.SRS1Splines.Functions25.OneWay_Spline($D$56:$D$60,AD$56:AD$60,$D124)</f>
        <v>0.38534791995860701</v>
      </c>
      <c r="AE124" s="42">
        <f>_xll.SRS1Splines.Functions25.OneWay_Spline($D$56:$D$60,AE$56:AE$60,$D124)</f>
        <v>0.30702133076671001</v>
      </c>
      <c r="AF124" s="42">
        <f>_xll.SRS1Splines.Functions25.OneWay_Spline($D$56:$D$60,AF$56:AF$60,$D124)</f>
        <v>0.31710328272690602</v>
      </c>
      <c r="AG124" s="42">
        <f>_xll.SRS1Splines.Functions25.OneWay_Spline($D$56:$D$60,AG$56:AG$60,$D124)</f>
        <v>0.58201492025527202</v>
      </c>
      <c r="AH124" s="42">
        <f>_xll.SRS1Splines.Functions25.OneWay_Spline($D$56:$D$60,AH$56:AH$60,$D124)</f>
        <v>16.552788310826099</v>
      </c>
      <c r="AI124" s="42">
        <f>_xll.SRS1Splines.Functions25.OneWay_Spline($D$56:$D$60,AI$56:AI$60,$D124)</f>
        <v>4.5088453117428804</v>
      </c>
      <c r="AJ124" s="42">
        <f>_xll.SRS1Splines.Functions25.OneWay_Spline($D$56:$D$60,AJ$56:AJ$60,$D124)</f>
        <v>0.230777590723277</v>
      </c>
      <c r="AK124" s="42">
        <f>_xll.SRS1Splines.Functions25.OneWay_Spline($D$56:$D$60,AK$56:AK$60,$D124)</f>
        <v>0.43840089457216302</v>
      </c>
      <c r="AL124" s="42">
        <f>_xll.SRS1Splines.Functions25.OneWay_Spline($D$56:$D$60,AL$56:AL$60,$D124)</f>
        <v>1.7960502771889599</v>
      </c>
    </row>
    <row r="125" spans="1:38">
      <c r="A125" s="53" t="s">
        <v>68</v>
      </c>
      <c r="D125" s="42">
        <f t="shared" si="21"/>
        <v>9</v>
      </c>
      <c r="E125" s="42">
        <f>_xll.SRS1Splines.Functions25.OneWay_Spline($D$56:$D$60,$E$56:$E$60,D125)</f>
        <v>2.1061143611533699E-3</v>
      </c>
      <c r="F125" s="42">
        <f>_xll.SRS1Splines.Functions25.OneWay_Spline($D$56:$D$60,F$56:F$60,$D125)</f>
        <v>0.18846611621653001</v>
      </c>
      <c r="G125" s="42">
        <f>_xll.SRS1Splines.Functions25.OneWay_Spline($D$56:$D$60,G$56:G$60,$D125)</f>
        <v>0.26987185480696402</v>
      </c>
      <c r="H125" s="42">
        <f>_xll.SRS1Splines.Functions25.OneWay_Spline($D$56:$D$60,H$56:H$60,$D125)</f>
        <v>0.26712404343496099</v>
      </c>
      <c r="I125" s="42">
        <f>_xll.SRS1Splines.Functions25.OneWay_Spline($D$56:$D$60,I$56:I$60,$D125)</f>
        <v>0.51503675992416598</v>
      </c>
      <c r="J125" s="42">
        <f>_xll.SRS1Splines.Functions25.OneWay_Spline($D$56:$D$60,J$56:J$60,$D125)</f>
        <v>12.773975168665199</v>
      </c>
      <c r="K125" s="42">
        <f>_xll.SRS1Splines.Functions25.OneWay_Spline($D$56:$D$60,K$56:K$60,$D125)</f>
        <v>4.1150015314017203</v>
      </c>
      <c r="L125" s="42">
        <f>_xll.SRS1Splines.Functions25.OneWay_Spline($D$56:$D$60,L$56:L$60,$D125)</f>
        <v>0.22288070103524299</v>
      </c>
      <c r="M125" s="42">
        <f>_xll.SRS1Splines.Functions25.OneWay_Spline($D$56:$D$60,M$56:M$60,$D125)</f>
        <v>0.40950725551552902</v>
      </c>
      <c r="N125" s="42">
        <f>_xll.SRS1Splines.Functions25.OneWay_Spline($D$56:$D$60,N$56:N$60,$D125)</f>
        <v>1.30920891335137</v>
      </c>
      <c r="P125" s="42">
        <f t="shared" si="16"/>
        <v>9</v>
      </c>
      <c r="Q125" s="42">
        <v>0</v>
      </c>
      <c r="R125" s="42">
        <v>0</v>
      </c>
      <c r="S125" s="42">
        <f>_xll.SRS1Splines.Functions25.OneWay_Spline($D$56:$D$60,S$56:S$60,$D125)</f>
        <v>0.23240301077999601</v>
      </c>
      <c r="T125" s="42">
        <f>_xll.SRS1Splines.Functions25.OneWay_Spline($D$56:$D$60,T$56:T$60,$D125)</f>
        <v>0.21240394452830699</v>
      </c>
      <c r="U125" s="42">
        <f>_xll.SRS1Splines.Functions25.OneWay_Spline($D$56:$D$60,U$56:U$60,$D125)</f>
        <v>0.48199308214126302</v>
      </c>
      <c r="V125" s="42">
        <f>_xll.SRS1Splines.Functions25.OneWay_Spline($D$56:$D$60,V$56:V$60,$D125)</f>
        <v>9.16214639144148</v>
      </c>
      <c r="W125" s="42">
        <f>_xll.SRS1Splines.Functions25.OneWay_Spline($D$56:$D$60,W$56:W$60,$D125)</f>
        <v>3.7032324964774399</v>
      </c>
      <c r="X125" s="42">
        <f>_xll.SRS1Splines.Functions25.OneWay_Spline($D$56:$D$60,X$56:X$60,$D125)</f>
        <v>0.21583754182465101</v>
      </c>
      <c r="Y125" s="42">
        <f>_xll.SRS1Splines.Functions25.OneWay_Spline($D$56:$D$60,Y$56:Y$60,$D125)</f>
        <v>0.39052612113515101</v>
      </c>
      <c r="Z125" s="42">
        <f>_xll.SRS1Splines.Functions25.OneWay_Spline($D$56:$D$60,Z$56:Z$60,$D125)</f>
        <v>0.83576826261903303</v>
      </c>
      <c r="AB125" s="42">
        <f t="shared" si="17"/>
        <v>9</v>
      </c>
      <c r="AC125" s="42">
        <f>_xll.SRS1Splines.Functions25.OneWay_Spline($D$56:$D$60,AC$56:AC$60,AB125)</f>
        <v>4.3416246711113198E-3</v>
      </c>
      <c r="AD125" s="42">
        <f>_xll.SRS1Splines.Functions25.OneWay_Spline($D$56:$D$60,AD$56:AD$60,$D125)</f>
        <v>0.38382588740290302</v>
      </c>
      <c r="AE125" s="42">
        <f>_xll.SRS1Splines.Functions25.OneWay_Spline($D$56:$D$60,AE$56:AE$60,$D125)</f>
        <v>0.30359130715151</v>
      </c>
      <c r="AF125" s="42">
        <f>_xll.SRS1Splines.Functions25.OneWay_Spline($D$56:$D$60,AF$56:AF$60,$D125)</f>
        <v>0.32184414234161501</v>
      </c>
      <c r="AG125" s="42">
        <f>_xll.SRS1Splines.Functions25.OneWay_Spline($D$56:$D$60,AG$56:AG$60,$D125)</f>
        <v>0.57791188218231104</v>
      </c>
      <c r="AH125" s="42">
        <f>_xll.SRS1Splines.Functions25.OneWay_Spline($D$56:$D$60,AH$56:AH$60,$D125)</f>
        <v>16.385803945888899</v>
      </c>
      <c r="AI125" s="42">
        <f>_xll.SRS1Splines.Functions25.OneWay_Spline($D$56:$D$60,AI$56:AI$60,$D125)</f>
        <v>4.5267705663260003</v>
      </c>
      <c r="AJ125" s="42">
        <f>_xll.SRS1Splines.Functions25.OneWay_Spline($D$56:$D$60,AJ$56:AJ$60,$D125)</f>
        <v>0.22856471615877699</v>
      </c>
      <c r="AK125" s="42">
        <f>_xll.SRS1Splines.Functions25.OneWay_Spline($D$56:$D$60,AK$56:AK$60,$D125)</f>
        <v>0.43489221354984697</v>
      </c>
      <c r="AL125" s="42">
        <f>_xll.SRS1Splines.Functions25.OneWay_Spline($D$56:$D$60,AL$56:AL$60,$D125)</f>
        <v>1.7826495640836999</v>
      </c>
    </row>
    <row r="126" spans="1:38">
      <c r="D126" s="42">
        <f t="shared" si="21"/>
        <v>9.25</v>
      </c>
      <c r="E126" s="42">
        <f>_xll.SRS1Splines.Functions25.OneWay_Spline($D$56:$D$60,$E$56:$E$60,D126)</f>
        <v>1.7357846767469701E-3</v>
      </c>
      <c r="F126" s="42">
        <f>_xll.SRS1Splines.Functions25.OneWay_Spline($D$56:$D$60,F$56:F$60,$D126)</f>
        <v>0.186991023282294</v>
      </c>
      <c r="G126" s="42">
        <f>_xll.SRS1Splines.Functions25.OneWay_Spline($D$56:$D$60,G$56:G$60,$D126)</f>
        <v>0.26867465330614099</v>
      </c>
      <c r="H126" s="42">
        <f>_xll.SRS1Splines.Functions25.OneWay_Spline($D$56:$D$60,H$56:H$60,$D126)</f>
        <v>0.27030039013855001</v>
      </c>
      <c r="I126" s="42">
        <f>_xll.SRS1Splines.Functions25.OneWay_Spline($D$56:$D$60,I$56:I$60,$D126)</f>
        <v>0.51031939774830704</v>
      </c>
      <c r="J126" s="42">
        <f>_xll.SRS1Splines.Functions25.OneWay_Spline($D$56:$D$60,J$56:J$60,$D126)</f>
        <v>12.5800810646265</v>
      </c>
      <c r="K126" s="42">
        <f>_xll.SRS1Splines.Functions25.OneWay_Spline($D$56:$D$60,K$56:K$60,$D126)</f>
        <v>4.1282507120372696</v>
      </c>
      <c r="L126" s="42">
        <f>_xll.SRS1Splines.Functions25.OneWay_Spline($D$56:$D$60,L$56:L$60,$D126)</f>
        <v>0.222069690832778</v>
      </c>
      <c r="M126" s="42">
        <f>_xll.SRS1Splines.Functions25.OneWay_Spline($D$56:$D$60,M$56:M$60,$D126)</f>
        <v>0.40841869555041199</v>
      </c>
      <c r="N126" s="42">
        <f>_xll.SRS1Splines.Functions25.OneWay_Spline($D$56:$D$60,N$56:N$60,$D126)</f>
        <v>1.3015808713985599</v>
      </c>
      <c r="P126" s="42">
        <f t="shared" si="16"/>
        <v>9.25</v>
      </c>
      <c r="Q126" s="42">
        <v>0</v>
      </c>
      <c r="R126" s="42">
        <v>0</v>
      </c>
      <c r="S126" s="42">
        <f>_xll.SRS1Splines.Functions25.OneWay_Spline($D$56:$D$60,S$56:S$60,$D126)</f>
        <v>0.23337941486395999</v>
      </c>
      <c r="T126" s="42">
        <f>_xll.SRS1Splines.Functions25.OneWay_Spline($D$56:$D$60,T$56:T$60,$D126)</f>
        <v>0.213603529658628</v>
      </c>
      <c r="U126" s="42">
        <f>_xll.SRS1Splines.Functions25.OneWay_Spline($D$56:$D$60,U$56:U$60,$D126)</f>
        <v>0.47015621378496197</v>
      </c>
      <c r="V126" s="42">
        <f>_xll.SRS1Splines.Functions25.OneWay_Spline($D$56:$D$60,V$56:V$60,$D126)</f>
        <v>8.9505258956875604</v>
      </c>
      <c r="W126" s="42">
        <f>_xll.SRS1Splines.Functions25.OneWay_Spline($D$56:$D$60,W$56:W$60,$D126)</f>
        <v>3.7102468853755801</v>
      </c>
      <c r="X126" s="42">
        <f>_xll.SRS1Splines.Functions25.OneWay_Spline($D$56:$D$60,X$56:X$60,$D126)</f>
        <v>0.21619148559732199</v>
      </c>
      <c r="Y126" s="42">
        <f>_xll.SRS1Splines.Functions25.OneWay_Spline($D$56:$D$60,Y$56:Y$60,$D126)</f>
        <v>0.39035875956573601</v>
      </c>
      <c r="Z126" s="42">
        <f>_xll.SRS1Splines.Functions25.OneWay_Spline($D$56:$D$60,Z$56:Z$60,$D126)</f>
        <v>0.83093495557305397</v>
      </c>
      <c r="AB126" s="42">
        <f t="shared" si="17"/>
        <v>9.25</v>
      </c>
      <c r="AC126" s="42">
        <f>_xll.SRS1Splines.Functions25.OneWay_Spline($D$56:$D$60,AC$56:AC$60,AB126)</f>
        <v>3.9477843696852904E-3</v>
      </c>
      <c r="AD126" s="42">
        <f>_xll.SRS1Splines.Functions25.OneWay_Spline($D$56:$D$60,AD$56:AD$60,$D126)</f>
        <v>0.38264208430402202</v>
      </c>
      <c r="AE126" s="42">
        <f>_xll.SRS1Splines.Functions25.OneWay_Spline($D$56:$D$60,AE$56:AE$60,$D126)</f>
        <v>0.30092351100635401</v>
      </c>
      <c r="AF126" s="42">
        <f>_xll.SRS1Splines.Functions25.OneWay_Spline($D$56:$D$60,AF$56:AF$60,$D126)</f>
        <v>0.32699725061847101</v>
      </c>
      <c r="AG126" s="42">
        <f>_xll.SRS1Splines.Functions25.OneWay_Spline($D$56:$D$60,AG$56:AG$60,$D126)</f>
        <v>0.57472063034778598</v>
      </c>
      <c r="AH126" s="42">
        <f>_xll.SRS1Splines.Functions25.OneWay_Spline($D$56:$D$60,AH$56:AH$60,$D126)</f>
        <v>16.209636233565501</v>
      </c>
      <c r="AI126" s="42">
        <f>_xll.SRS1Splines.Functions25.OneWay_Spline($D$56:$D$60,AI$56:AI$60,$D126)</f>
        <v>4.5462545386989603</v>
      </c>
      <c r="AJ126" s="42">
        <f>_xll.SRS1Splines.Functions25.OneWay_Spline($D$56:$D$60,AJ$56:AJ$60,$D126)</f>
        <v>0.2268435914975</v>
      </c>
      <c r="AK126" s="42">
        <f>_xll.SRS1Splines.Functions25.OneWay_Spline($D$56:$D$60,AK$56:AK$60,$D126)</f>
        <v>0.43168173825391298</v>
      </c>
      <c r="AL126" s="42">
        <f>_xll.SRS1Splines.Functions25.OneWay_Spline($D$56:$D$60,AL$56:AL$60,$D126)</f>
        <v>1.77222678722406</v>
      </c>
    </row>
    <row r="127" spans="1:38">
      <c r="D127" s="42">
        <f t="shared" si="21"/>
        <v>9.5</v>
      </c>
      <c r="E127" s="42">
        <f>_xll.SRS1Splines.Functions25.OneWay_Spline($D$56:$D$60,$E$56:$E$60,D127)</f>
        <v>1.47126347359954E-3</v>
      </c>
      <c r="F127" s="42">
        <f>_xll.SRS1Splines.Functions25.OneWay_Spline($D$56:$D$60,F$56:F$60,$D127)</f>
        <v>0.18593738547212599</v>
      </c>
      <c r="G127" s="42">
        <f>_xll.SRS1Splines.Functions25.OneWay_Spline($D$56:$D$60,G$56:G$60,$D127)</f>
        <v>0.26781950937698201</v>
      </c>
      <c r="H127" s="42">
        <f>_xll.SRS1Splines.Functions25.OneWay_Spline($D$56:$D$60,H$56:H$60,$D127)</f>
        <v>0.273730844578426</v>
      </c>
      <c r="I127" s="42">
        <f>_xll.SRS1Splines.Functions25.OneWay_Spline($D$56:$D$60,I$56:I$60,$D127)</f>
        <v>0.50694985333697895</v>
      </c>
      <c r="J127" s="42">
        <f>_xll.SRS1Splines.Functions25.OneWay_Spline($D$56:$D$60,J$56:J$60,$D127)</f>
        <v>12.3764054424337</v>
      </c>
      <c r="K127" s="42">
        <f>_xll.SRS1Splines.Functions25.OneWay_Spline($D$56:$D$60,K$56:K$60,$D127)</f>
        <v>4.1425598271236703</v>
      </c>
      <c r="L127" s="42">
        <f>_xll.SRS1Splines.Functions25.OneWay_Spline($D$56:$D$60,L$56:L$60,$D127)</f>
        <v>0.22149039783101701</v>
      </c>
      <c r="M127" s="42">
        <f>_xll.SRS1Splines.Functions25.OneWay_Spline($D$56:$D$60,M$56:M$60,$D127)</f>
        <v>0.40763656023690598</v>
      </c>
      <c r="N127" s="42">
        <f>_xll.SRS1Splines.Functions25.OneWay_Spline($D$56:$D$60,N$56:N$60,$D127)</f>
        <v>1.2961322700036899</v>
      </c>
      <c r="P127" s="42">
        <f t="shared" si="16"/>
        <v>9.5</v>
      </c>
      <c r="Q127" s="42">
        <v>0</v>
      </c>
      <c r="R127" s="42">
        <v>0</v>
      </c>
      <c r="S127" s="42">
        <f>_xll.SRS1Splines.Functions25.OneWay_Spline($D$56:$D$60,S$56:S$60,$D127)</f>
        <v>0.23443393127464099</v>
      </c>
      <c r="T127" s="42">
        <f>_xll.SRS1Splines.Functions25.OneWay_Spline($D$56:$D$60,T$56:T$60,$D127)</f>
        <v>0.21489908159937501</v>
      </c>
      <c r="U127" s="42">
        <f>_xll.SRS1Splines.Functions25.OneWay_Spline($D$56:$D$60,U$56:U$60,$D127)</f>
        <v>0.458860217866152</v>
      </c>
      <c r="V127" s="42">
        <f>_xll.SRS1Splines.Functions25.OneWay_Spline($D$56:$D$60,V$56:V$60,$D127)</f>
        <v>8.7276712905474199</v>
      </c>
      <c r="W127" s="42">
        <f>_xll.SRS1Splines.Functions25.OneWay_Spline($D$56:$D$60,W$56:W$60,$D127)</f>
        <v>3.7178224253855801</v>
      </c>
      <c r="X127" s="42">
        <f>_xll.SRS1Splines.Functions25.OneWay_Spline($D$56:$D$60,X$56:X$60,$D127)</f>
        <v>0.216573744871807</v>
      </c>
      <c r="Y127" s="42">
        <f>_xll.SRS1Splines.Functions25.OneWay_Spline($D$56:$D$60,Y$56:Y$60,$D127)</f>
        <v>0.39023921558758201</v>
      </c>
      <c r="Z127" s="42">
        <f>_xll.SRS1Splines.Functions25.OneWay_Spline($D$56:$D$60,Z$56:Z$60,$D127)</f>
        <v>0.82748259339735497</v>
      </c>
      <c r="AB127" s="42">
        <f t="shared" si="17"/>
        <v>9.5</v>
      </c>
      <c r="AC127" s="42">
        <f>_xll.SRS1Splines.Functions25.OneWay_Spline($D$56:$D$60,AC$56:AC$60,AB127)</f>
        <v>3.6664698686666901E-3</v>
      </c>
      <c r="AD127" s="42">
        <f>_xll.SRS1Splines.Functions25.OneWay_Spline($D$56:$D$60,AD$56:AD$60,$D127)</f>
        <v>0.38179651066196402</v>
      </c>
      <c r="AE127" s="42">
        <f>_xll.SRS1Splines.Functions25.OneWay_Spline($D$56:$D$60,AE$56:AE$60,$D127)</f>
        <v>0.29901794233124301</v>
      </c>
      <c r="AF127" s="42">
        <f>_xll.SRS1Splines.Functions25.OneWay_Spline($D$56:$D$60,AF$56:AF$60,$D127)</f>
        <v>0.33256260755747702</v>
      </c>
      <c r="AG127" s="42">
        <f>_xll.SRS1Splines.Functions25.OneWay_Spline($D$56:$D$60,AG$56:AG$60,$D127)</f>
        <v>0.57244116475169604</v>
      </c>
      <c r="AH127" s="42">
        <f>_xll.SRS1Splines.Functions25.OneWay_Spline($D$56:$D$60,AH$56:AH$60,$D127)</f>
        <v>16.025139594319999</v>
      </c>
      <c r="AI127" s="42">
        <f>_xll.SRS1Splines.Functions25.OneWay_Spline($D$56:$D$60,AI$56:AI$60,$D127)</f>
        <v>4.5672972288617499</v>
      </c>
      <c r="AJ127" s="42">
        <f>_xll.SRS1Splines.Functions25.OneWay_Spline($D$56:$D$60,AJ$56:AJ$60,$D127)</f>
        <v>0.22561421673944401</v>
      </c>
      <c r="AK127" s="42">
        <f>_xll.SRS1Splines.Functions25.OneWay_Spline($D$56:$D$60,AK$56:AK$60,$D127)</f>
        <v>0.428769468684361</v>
      </c>
      <c r="AL127" s="42">
        <f>_xll.SRS1Splines.Functions25.OneWay_Spline($D$56:$D$60,AL$56:AL$60,$D127)</f>
        <v>1.7647819466100301</v>
      </c>
    </row>
    <row r="128" spans="1:38">
      <c r="C128" s="53" t="s">
        <v>71</v>
      </c>
      <c r="D128" s="42">
        <f t="shared" si="21"/>
        <v>9.75</v>
      </c>
      <c r="E128" s="42">
        <f>_xll.SRS1Splines.Functions25.OneWay_Spline($D$56:$D$60,$E$56:$E$60,D128)</f>
        <v>1.3125507517110901E-3</v>
      </c>
      <c r="F128" s="42">
        <f>_xll.SRS1Splines.Functions25.OneWay_Spline($D$56:$D$60,F$56:F$60,$D128)</f>
        <v>0.185305202786025</v>
      </c>
      <c r="G128" s="42">
        <f>_xll.SRS1Splines.Functions25.OneWay_Spline($D$56:$D$60,G$56:G$60,$D128)</f>
        <v>0.26730642301948598</v>
      </c>
      <c r="H128" s="42">
        <f>_xll.SRS1Splines.Functions25.OneWay_Spline($D$56:$D$60,H$56:H$60,$D128)</f>
        <v>0.27741540675458898</v>
      </c>
      <c r="I128" s="42">
        <f>_xll.SRS1Splines.Functions25.OneWay_Spline($D$56:$D$60,I$56:I$60,$D128)</f>
        <v>0.50492812669018206</v>
      </c>
      <c r="J128" s="42">
        <f>_xll.SRS1Splines.Functions25.OneWay_Spline($D$56:$D$60,J$56:J$60,$D128)</f>
        <v>12.163797611894299</v>
      </c>
      <c r="K128" s="42">
        <f>_xll.SRS1Splines.Functions25.OneWay_Spline($D$56:$D$60,K$56:K$60,$D128)</f>
        <v>4.1579288766609102</v>
      </c>
      <c r="L128" s="42">
        <f>_xll.SRS1Splines.Functions25.OneWay_Spline($D$56:$D$60,L$56:L$60,$D128)</f>
        <v>0.22114282202996099</v>
      </c>
      <c r="M128" s="42">
        <f>_xll.SRS1Splines.Functions25.OneWay_Spline($D$56:$D$60,M$56:M$60,$D128)</f>
        <v>0.40716084957501297</v>
      </c>
      <c r="N128" s="42">
        <f>_xll.SRS1Splines.Functions25.OneWay_Spline($D$56:$D$60,N$56:N$60,$D128)</f>
        <v>1.2928631091667699</v>
      </c>
      <c r="P128" s="42">
        <f t="shared" si="16"/>
        <v>9.75</v>
      </c>
      <c r="Q128" s="42">
        <v>0</v>
      </c>
      <c r="R128" s="42">
        <v>0</v>
      </c>
      <c r="S128" s="42">
        <f>_xll.SRS1Splines.Functions25.OneWay_Spline($D$56:$D$60,S$56:S$60,$D128)</f>
        <v>0.23556656001203999</v>
      </c>
      <c r="T128" s="42">
        <f>_xll.SRS1Splines.Functions25.OneWay_Spline($D$56:$D$60,T$56:T$60,$D128)</f>
        <v>0.21629060035054801</v>
      </c>
      <c r="U128" s="42">
        <f>_xll.SRS1Splines.Functions25.OneWay_Spline($D$56:$D$60,U$56:U$60,$D128)</f>
        <v>0.44810509438483398</v>
      </c>
      <c r="V128" s="42">
        <f>_xll.SRS1Splines.Functions25.OneWay_Spline($D$56:$D$60,V$56:V$60,$D128)</f>
        <v>8.4944267751723608</v>
      </c>
      <c r="W128" s="42">
        <f>_xll.SRS1Splines.Functions25.OneWay_Spline($D$56:$D$60,W$56:W$60,$D128)</f>
        <v>3.7259591165074299</v>
      </c>
      <c r="X128" s="42">
        <f>_xll.SRS1Splines.Functions25.OneWay_Spline($D$56:$D$60,X$56:X$60,$D128)</f>
        <v>0.216984319648105</v>
      </c>
      <c r="Y128" s="42">
        <f>_xll.SRS1Splines.Functions25.OneWay_Spline($D$56:$D$60,Y$56:Y$60,$D128)</f>
        <v>0.39016748920069</v>
      </c>
      <c r="Z128" s="42">
        <f>_xll.SRS1Splines.Functions25.OneWay_Spline($D$56:$D$60,Z$56:Z$60,$D128)</f>
        <v>0.82541117609193504</v>
      </c>
      <c r="AB128" s="42">
        <f t="shared" si="17"/>
        <v>9.75</v>
      </c>
      <c r="AC128" s="42">
        <f>_xll.SRS1Splines.Functions25.OneWay_Spline($D$56:$D$60,AC$56:AC$60,AB128)</f>
        <v>3.4976811680555299E-3</v>
      </c>
      <c r="AD128" s="42">
        <f>_xll.SRS1Splines.Functions25.OneWay_Spline($D$56:$D$60,AD$56:AD$60,$D128)</f>
        <v>0.381289166476729</v>
      </c>
      <c r="AE128" s="42">
        <f>_xll.SRS1Splines.Functions25.OneWay_Spline($D$56:$D$60,AE$56:AE$60,$D128)</f>
        <v>0.29787460112617598</v>
      </c>
      <c r="AF128" s="42">
        <f>_xll.SRS1Splines.Functions25.OneWay_Spline($D$56:$D$60,AF$56:AF$60,$D128)</f>
        <v>0.33854021315863098</v>
      </c>
      <c r="AG128" s="42">
        <f>_xll.SRS1Splines.Functions25.OneWay_Spline($D$56:$D$60,AG$56:AG$60,$D128)</f>
        <v>0.57107348539404301</v>
      </c>
      <c r="AH128" s="42">
        <f>_xll.SRS1Splines.Functions25.OneWay_Spline($D$56:$D$60,AH$56:AH$60,$D128)</f>
        <v>15.833168448616201</v>
      </c>
      <c r="AI128" s="42">
        <f>_xll.SRS1Splines.Functions25.OneWay_Spline($D$56:$D$60,AI$56:AI$60,$D128)</f>
        <v>4.5898986368143797</v>
      </c>
      <c r="AJ128" s="42">
        <f>_xll.SRS1Splines.Functions25.OneWay_Spline($D$56:$D$60,AJ$56:AJ$60,$D128)</f>
        <v>0.22487659188461101</v>
      </c>
      <c r="AK128" s="42">
        <f>_xll.SRS1Splines.Functions25.OneWay_Spline($D$56:$D$60,AK$56:AK$60,$D128)</f>
        <v>0.42615540484119202</v>
      </c>
      <c r="AL128" s="42">
        <f>_xll.SRS1Splines.Functions25.OneWay_Spline($D$56:$D$60,AL$56:AL$60,$D128)</f>
        <v>1.7603150422416101</v>
      </c>
    </row>
    <row r="129" spans="1:38">
      <c r="B129" s="53" t="s">
        <v>66</v>
      </c>
      <c r="C129" s="53" t="s">
        <v>70</v>
      </c>
      <c r="D129" s="42">
        <f t="shared" si="21"/>
        <v>10</v>
      </c>
      <c r="E129" s="42">
        <f>_xll.SRS1Splines.Functions25.OneWay_Spline($D$56:$D$60,$E$56:$E$60,D129)</f>
        <v>1.2596465110815999E-3</v>
      </c>
      <c r="F129" s="42">
        <f>_xll.SRS1Splines.Functions25.OneWay_Spline($D$56:$D$60,F$56:F$60,$D129)</f>
        <v>0.185094475223992</v>
      </c>
      <c r="G129" s="42">
        <f>_xll.SRS1Splines.Functions25.OneWay_Spline($D$56:$D$60,G$56:G$60,$D129)</f>
        <v>0.26713539423365401</v>
      </c>
      <c r="H129" s="42">
        <f>_xll.SRS1Splines.Functions25.OneWay_Spline($D$56:$D$60,H$56:H$60,$D129)</f>
        <v>0.28135407666703999</v>
      </c>
      <c r="I129" s="42">
        <f>_xll.SRS1Splines.Functions25.OneWay_Spline($D$56:$D$60,I$56:I$60,$D129)</f>
        <v>0.50425421780791602</v>
      </c>
      <c r="J129" s="42">
        <f>_xll.SRS1Splines.Functions25.OneWay_Spline($D$56:$D$60,J$56:J$60,$D129)</f>
        <v>11.943106882815901</v>
      </c>
      <c r="K129" s="42">
        <f>_xll.SRS1Splines.Functions25.OneWay_Spline($D$56:$D$60,K$56:K$60,$D129)</f>
        <v>4.1743578606489899</v>
      </c>
      <c r="L129" s="42">
        <f>_xll.SRS1Splines.Functions25.OneWay_Spline($D$56:$D$60,L$56:L$60,$D129)</f>
        <v>0.22102696342960901</v>
      </c>
      <c r="M129" s="42">
        <f>_xll.SRS1Splines.Functions25.OneWay_Spline($D$56:$D$60,M$56:M$60,$D129)</f>
        <v>0.40699156356473198</v>
      </c>
      <c r="N129" s="42">
        <f>_xll.SRS1Splines.Functions25.OneWay_Spline($D$56:$D$60,N$56:N$60,$D129)</f>
        <v>1.2917733888878</v>
      </c>
      <c r="P129" s="42">
        <f t="shared" si="16"/>
        <v>10</v>
      </c>
      <c r="Q129" s="42">
        <v>0</v>
      </c>
      <c r="R129" s="42">
        <v>0</v>
      </c>
      <c r="S129" s="42">
        <f>_xll.SRS1Splines.Functions25.OneWay_Spline($D$56:$D$60,S$56:S$60,$D129)</f>
        <v>0.23677730107615499</v>
      </c>
      <c r="T129" s="42">
        <f>_xll.SRS1Splines.Functions25.OneWay_Spline($D$56:$D$60,T$56:T$60,$D129)</f>
        <v>0.21777808591214701</v>
      </c>
      <c r="U129" s="42">
        <f>_xll.SRS1Splines.Functions25.OneWay_Spline($D$56:$D$60,U$56:U$60,$D129)</f>
        <v>0.43789084334100697</v>
      </c>
      <c r="V129" s="42">
        <f>_xll.SRS1Splines.Functions25.OneWay_Spline($D$56:$D$60,V$56:V$60,$D129)</f>
        <v>8.2516365487136696</v>
      </c>
      <c r="W129" s="42">
        <f>_xll.SRS1Splines.Functions25.OneWay_Spline($D$56:$D$60,W$56:W$60,$D129)</f>
        <v>3.73465695874114</v>
      </c>
      <c r="X129" s="42">
        <f>_xll.SRS1Splines.Functions25.OneWay_Spline($D$56:$D$60,X$56:X$60,$D129)</f>
        <v>0.217423209926217</v>
      </c>
      <c r="Y129" s="42">
        <f>_xll.SRS1Splines.Functions25.OneWay_Spline($D$56:$D$60,Y$56:Y$60,$D129)</f>
        <v>0.39014358040505898</v>
      </c>
      <c r="Z129" s="42">
        <f>_xll.SRS1Splines.Functions25.OneWay_Spline($D$56:$D$60,Z$56:Z$60,$D129)</f>
        <v>0.82472070365679495</v>
      </c>
      <c r="AB129" s="42">
        <f t="shared" si="17"/>
        <v>10</v>
      </c>
      <c r="AC129" s="42">
        <f>_xll.SRS1Splines.Functions25.OneWay_Spline($D$56:$D$60,AC$56:AC$60,AB129)</f>
        <v>3.4414182678518101E-3</v>
      </c>
      <c r="AD129" s="42">
        <f>_xll.SRS1Splines.Functions25.OneWay_Spline($D$56:$D$60,AD$56:AD$60,$D129)</f>
        <v>0.38112005174831698</v>
      </c>
      <c r="AE129" s="42">
        <f>_xll.SRS1Splines.Functions25.OneWay_Spline($D$56:$D$60,AE$56:AE$60,$D129)</f>
        <v>0.297493487391154</v>
      </c>
      <c r="AF129" s="42">
        <f>_xll.SRS1Splines.Functions25.OneWay_Spline($D$56:$D$60,AF$56:AF$60,$D129)</f>
        <v>0.344930067421933</v>
      </c>
      <c r="AG129" s="42">
        <f>_xll.SRS1Splines.Functions25.OneWay_Spline($D$56:$D$60,AG$56:AG$60,$D129)</f>
        <v>0.570617592274825</v>
      </c>
      <c r="AH129" s="42">
        <f>_xll.SRS1Splines.Functions25.OneWay_Spline($D$56:$D$60,AH$56:AH$60,$D129)</f>
        <v>15.634577216918199</v>
      </c>
      <c r="AI129" s="42">
        <f>_xll.SRS1Splines.Functions25.OneWay_Spline($D$56:$D$60,AI$56:AI$60,$D129)</f>
        <v>4.6140587625568497</v>
      </c>
      <c r="AJ129" s="42">
        <f>_xll.SRS1Splines.Functions25.OneWay_Spline($D$56:$D$60,AJ$56:AJ$60,$D129)</f>
        <v>0.22463071693299999</v>
      </c>
      <c r="AK129" s="42">
        <f>_xll.SRS1Splines.Functions25.OneWay_Spline($D$56:$D$60,AK$56:AK$60,$D129)</f>
        <v>0.42383954672440499</v>
      </c>
      <c r="AL129" s="42">
        <f>_xll.SRS1Splines.Functions25.OneWay_Spline($D$56:$D$60,AL$56:AL$60,$D129)</f>
        <v>1.75882607411881</v>
      </c>
    </row>
    <row r="130" spans="1:38" s="57" customFormat="1">
      <c r="A130" s="59" t="s">
        <v>63</v>
      </c>
      <c r="B130" s="57">
        <v>1.878393</v>
      </c>
      <c r="C130" s="57">
        <f>B130/$B$130</f>
        <v>1</v>
      </c>
      <c r="D130" s="57">
        <f t="shared" si="21"/>
        <v>10.25</v>
      </c>
      <c r="E130" s="57">
        <f>E$129*$C130</f>
        <v>1.2596465110815999E-3</v>
      </c>
      <c r="F130" s="57">
        <f t="shared" ref="F130:N130" si="22">F$129*$C130</f>
        <v>0.185094475223992</v>
      </c>
      <c r="G130" s="57">
        <f t="shared" si="22"/>
        <v>0.26713539423365401</v>
      </c>
      <c r="H130" s="57">
        <f t="shared" si="22"/>
        <v>0.28135407666703999</v>
      </c>
      <c r="I130" s="57">
        <f t="shared" si="22"/>
        <v>0.50425421780791602</v>
      </c>
      <c r="J130" s="57">
        <f t="shared" si="22"/>
        <v>11.943106882815901</v>
      </c>
      <c r="K130" s="57">
        <f t="shared" si="22"/>
        <v>4.1743578606489899</v>
      </c>
      <c r="L130" s="57">
        <f t="shared" si="22"/>
        <v>0.22102696342960901</v>
      </c>
      <c r="M130" s="57">
        <f t="shared" si="22"/>
        <v>0.40699156356473198</v>
      </c>
      <c r="N130" s="57">
        <f t="shared" si="22"/>
        <v>1.2917733888878</v>
      </c>
      <c r="P130" s="57">
        <f t="shared" si="16"/>
        <v>10.25</v>
      </c>
      <c r="Q130" s="57">
        <v>0</v>
      </c>
      <c r="R130" s="57">
        <v>0</v>
      </c>
      <c r="S130" s="57">
        <f>_xll.SRS1Splines.Functions25.OneWay_Spline($D$56:$D$60,S$56:S$60,$D130)</f>
        <v>0.238027098303629</v>
      </c>
      <c r="T130" s="57">
        <f>_xll.SRS1Splines.Functions25.OneWay_Spline($D$56:$D$60,T$56:T$60,$D130)</f>
        <v>0.21931355487895801</v>
      </c>
      <c r="U130" s="57">
        <f>_xll.SRS1Splines.Functions25.OneWay_Spline($D$56:$D$60,U$56:U$60,$D130)</f>
        <v>0.42794702851592697</v>
      </c>
      <c r="V130" s="57">
        <f>_xll.SRS1Splines.Functions25.OneWay_Spline($D$56:$D$60,V$56:V$60,$D130)</f>
        <v>8.0043548664302602</v>
      </c>
      <c r="W130" s="57">
        <f>_xll.SRS1Splines.Functions25.OneWay_Spline($D$56:$D$60,W$56:W$60,$D130)</f>
        <v>3.7436353765307602</v>
      </c>
      <c r="X130" s="57">
        <f>_xll.SRS1Splines.Functions25.OneWay_Spline($D$56:$D$60,X$56:X$60,$D130)</f>
        <v>0.21787625795523599</v>
      </c>
      <c r="Y130" s="57">
        <f>_xll.SRS1Splines.Functions25.OneWay_Spline($D$56:$D$60,Y$56:Y$60,$D130)</f>
        <v>0.39014358040505898</v>
      </c>
      <c r="Z130" s="57">
        <f>_xll.SRS1Splines.Functions25.OneWay_Spline($D$56:$D$60,Z$56:Z$60,$D130)</f>
        <v>0.82472070365679495</v>
      </c>
      <c r="AB130" s="57">
        <f t="shared" si="17"/>
        <v>10.25</v>
      </c>
      <c r="AC130" s="57">
        <f>_xll.SRS1Splines.Functions25.OneWay_Spline($D$56:$D$60,AC$56:AC$60,AB130)</f>
        <v>3.4414182678518101E-3</v>
      </c>
      <c r="AD130" s="57">
        <f>_xll.SRS1Splines.Functions25.OneWay_Spline($D$56:$D$60,AD$56:AD$60,$D130)</f>
        <v>0.38112005174831698</v>
      </c>
      <c r="AE130" s="57">
        <f>_xll.SRS1Splines.Functions25.OneWay_Spline($D$56:$D$60,AE$56:AE$60,$D130)</f>
        <v>0.297493487391154</v>
      </c>
      <c r="AF130" s="57">
        <f>_xll.SRS1Splines.Functions25.OneWay_Spline($D$56:$D$60,AF$56:AF$60,$D130)</f>
        <v>0.35152604601630999</v>
      </c>
      <c r="AG130" s="57">
        <f>_xll.SRS1Splines.Functions25.OneWay_Spline($D$56:$D$60,AG$56:AG$60,$D130)</f>
        <v>0.570617592274825</v>
      </c>
      <c r="AH130" s="57">
        <f>_xll.SRS1Splines.Functions25.OneWay_Spline($D$56:$D$60,AH$56:AH$60,$D130)</f>
        <v>15.432960749044501</v>
      </c>
      <c r="AI130" s="57">
        <f>_xll.SRS1Splines.Functions25.OneWay_Spline($D$56:$D$60,AI$56:AI$60,$D130)</f>
        <v>4.6389982471942401</v>
      </c>
      <c r="AJ130" s="57">
        <f>_xll.SRS1Splines.Functions25.OneWay_Spline($D$56:$D$60,AJ$56:AJ$60,$D130)</f>
        <v>0.22463071693299999</v>
      </c>
      <c r="AK130" s="57">
        <f>_xll.SRS1Splines.Functions25.OneWay_Spline($D$56:$D$60,AK$56:AK$60,$D130)</f>
        <v>0.42167279147080899</v>
      </c>
      <c r="AL130" s="57">
        <f>_xll.SRS1Splines.Functions25.OneWay_Spline($D$56:$D$60,AL$56:AL$60,$D130)</f>
        <v>1.75882607411881</v>
      </c>
    </row>
    <row r="131" spans="1:38" s="57" customFormat="1">
      <c r="A131" s="59" t="s">
        <v>64</v>
      </c>
      <c r="B131" s="57">
        <v>1.900706</v>
      </c>
      <c r="C131" s="57">
        <f t="shared" ref="C131:C162" si="23">B131/$B$130</f>
        <v>1.0118787708429493</v>
      </c>
      <c r="D131" s="57">
        <f t="shared" si="21"/>
        <v>10.5</v>
      </c>
      <c r="E131" s="57">
        <f t="shared" ref="E131:N162" si="24">E$129*$C131</f>
        <v>1.2746095633298588E-3</v>
      </c>
      <c r="F131" s="57">
        <f t="shared" si="24"/>
        <v>0.18729317007947377</v>
      </c>
      <c r="G131" s="57">
        <f t="shared" si="24"/>
        <v>0.2703086343657965</v>
      </c>
      <c r="H131" s="57">
        <f t="shared" si="24"/>
        <v>0.28469621726949734</v>
      </c>
      <c r="I131" s="57">
        <f t="shared" si="24"/>
        <v>0.51024413810784686</v>
      </c>
      <c r="J131" s="57">
        <f t="shared" si="24"/>
        <v>12.08497631262972</v>
      </c>
      <c r="K131" s="57">
        <f t="shared" si="24"/>
        <v>4.2239441010921031</v>
      </c>
      <c r="L131" s="57">
        <f t="shared" si="24"/>
        <v>0.22365249207830226</v>
      </c>
      <c r="M131" s="57">
        <f t="shared" si="24"/>
        <v>0.41182612308333105</v>
      </c>
      <c r="N131" s="57">
        <f t="shared" si="24"/>
        <v>1.3071180689554183</v>
      </c>
      <c r="P131" s="57">
        <f t="shared" si="16"/>
        <v>10.5</v>
      </c>
      <c r="Q131" s="57">
        <v>0</v>
      </c>
      <c r="R131" s="57">
        <v>0</v>
      </c>
      <c r="S131" s="57">
        <f>_xll.SRS1Splines.Functions25.OneWay_Spline($D$56:$D$60,S$56:S$60,$D131)</f>
        <v>0.23927689553110301</v>
      </c>
      <c r="T131" s="57">
        <f>_xll.SRS1Splines.Functions25.OneWay_Spline($D$56:$D$60,T$56:T$60,$D131)</f>
        <v>0.22084902384576999</v>
      </c>
      <c r="U131" s="57">
        <f>_xll.SRS1Splines.Functions25.OneWay_Spline($D$56:$D$60,U$56:U$60,$D131)</f>
        <v>0.41800321369084598</v>
      </c>
      <c r="V131" s="57">
        <f>_xll.SRS1Splines.Functions25.OneWay_Spline($D$56:$D$60,V$56:V$60,$D131)</f>
        <v>7.7570731841468499</v>
      </c>
      <c r="W131" s="57">
        <f>_xll.SRS1Splines.Functions25.OneWay_Spline($D$56:$D$60,W$56:W$60,$D131)</f>
        <v>3.7526137943203901</v>
      </c>
      <c r="X131" s="57">
        <f>_xll.SRS1Splines.Functions25.OneWay_Spline($D$56:$D$60,X$56:X$60,$D131)</f>
        <v>0.21832930598425501</v>
      </c>
      <c r="Y131" s="57">
        <f>_xll.SRS1Splines.Functions25.OneWay_Spline($D$56:$D$60,Y$56:Y$60,$D131)</f>
        <v>0.39014358040505898</v>
      </c>
      <c r="Z131" s="57">
        <f>_xll.SRS1Splines.Functions25.OneWay_Spline($D$56:$D$60,Z$56:Z$60,$D131)</f>
        <v>0.82472070365679495</v>
      </c>
      <c r="AB131" s="57">
        <f t="shared" si="17"/>
        <v>10.5</v>
      </c>
      <c r="AC131" s="57">
        <f>_xll.SRS1Splines.Functions25.OneWay_Spline($D$56:$D$60,AC$56:AC$60,AB131)</f>
        <v>3.4414182678518101E-3</v>
      </c>
      <c r="AD131" s="57">
        <f>_xll.SRS1Splines.Functions25.OneWay_Spline($D$56:$D$60,AD$56:AD$60,$D131)</f>
        <v>0.38112005174831698</v>
      </c>
      <c r="AE131" s="57">
        <f>_xll.SRS1Splines.Functions25.OneWay_Spline($D$56:$D$60,AE$56:AE$60,$D131)</f>
        <v>0.297493487391154</v>
      </c>
      <c r="AF131" s="57">
        <f>_xll.SRS1Splines.Functions25.OneWay_Spline($D$56:$D$60,AF$56:AF$60,$D131)</f>
        <v>0.35812202461068599</v>
      </c>
      <c r="AG131" s="57">
        <f>_xll.SRS1Splines.Functions25.OneWay_Spline($D$56:$D$60,AG$56:AG$60,$D131)</f>
        <v>0.570617592274825</v>
      </c>
      <c r="AH131" s="57">
        <f>_xll.SRS1Splines.Functions25.OneWay_Spline($D$56:$D$60,AH$56:AH$60,$D131)</f>
        <v>15.231344281170699</v>
      </c>
      <c r="AI131" s="57">
        <f>_xll.SRS1Splines.Functions25.OneWay_Spline($D$56:$D$60,AI$56:AI$60,$D131)</f>
        <v>4.66393773183162</v>
      </c>
      <c r="AJ131" s="57">
        <f>_xll.SRS1Splines.Functions25.OneWay_Spline($D$56:$D$60,AJ$56:AJ$60,$D131)</f>
        <v>0.22463071693299999</v>
      </c>
      <c r="AK131" s="57">
        <f>_xll.SRS1Splines.Functions25.OneWay_Spline($D$56:$D$60,AK$56:AK$60,$D131)</f>
        <v>0.419506036217213</v>
      </c>
      <c r="AL131" s="57">
        <f>_xll.SRS1Splines.Functions25.OneWay_Spline($D$56:$D$60,AL$56:AL$60,$D131)</f>
        <v>1.75882607411881</v>
      </c>
    </row>
    <row r="132" spans="1:38" s="57" customFormat="1">
      <c r="B132" s="57">
        <v>1.9343889999999999</v>
      </c>
      <c r="C132" s="57">
        <f t="shared" si="23"/>
        <v>1.0298105880931201</v>
      </c>
      <c r="D132" s="57">
        <f t="shared" si="21"/>
        <v>10.75</v>
      </c>
      <c r="E132" s="57">
        <f t="shared" si="24"/>
        <v>1.2971973143663894E-3</v>
      </c>
      <c r="F132" s="57">
        <f t="shared" si="24"/>
        <v>0.19061225038320664</v>
      </c>
      <c r="G132" s="57">
        <f t="shared" si="24"/>
        <v>0.27509885743624674</v>
      </c>
      <c r="H132" s="57">
        <f t="shared" si="24"/>
        <v>0.28974140715488123</v>
      </c>
      <c r="I132" s="57">
        <f t="shared" si="24"/>
        <v>0.51928633258920631</v>
      </c>
      <c r="J132" s="57">
        <f t="shared" si="24"/>
        <v>12.299137922651633</v>
      </c>
      <c r="K132" s="57">
        <f t="shared" si="24"/>
        <v>4.2987979233860747</v>
      </c>
      <c r="L132" s="57">
        <f t="shared" si="24"/>
        <v>0.22761590719388219</v>
      </c>
      <c r="M132" s="57">
        <f t="shared" si="24"/>
        <v>0.41912422142353511</v>
      </c>
      <c r="N132" s="57">
        <f t="shared" si="24"/>
        <v>1.3302819132935881</v>
      </c>
      <c r="P132" s="57">
        <f t="shared" si="16"/>
        <v>10.75</v>
      </c>
      <c r="Q132" s="57">
        <v>0</v>
      </c>
      <c r="R132" s="57">
        <v>0</v>
      </c>
      <c r="S132" s="57">
        <f>_xll.SRS1Splines.Functions25.OneWay_Spline($D$56:$D$60,S$56:S$60,$D132)</f>
        <v>0.24052669275857699</v>
      </c>
      <c r="T132" s="57">
        <f>_xll.SRS1Splines.Functions25.OneWay_Spline($D$56:$D$60,T$56:T$60,$D132)</f>
        <v>0.22238449281258099</v>
      </c>
      <c r="U132" s="57">
        <f>_xll.SRS1Splines.Functions25.OneWay_Spline($D$56:$D$60,U$56:U$60,$D132)</f>
        <v>0.40805939886576598</v>
      </c>
      <c r="V132" s="57">
        <f>_xll.SRS1Splines.Functions25.OneWay_Spline($D$56:$D$60,V$56:V$60,$D132)</f>
        <v>7.5097915018634502</v>
      </c>
      <c r="W132" s="57">
        <f>_xll.SRS1Splines.Functions25.OneWay_Spline($D$56:$D$60,W$56:W$60,$D132)</f>
        <v>3.76159221211002</v>
      </c>
      <c r="X132" s="57">
        <f>_xll.SRS1Splines.Functions25.OneWay_Spline($D$56:$D$60,X$56:X$60,$D132)</f>
        <v>0.21878235401327401</v>
      </c>
      <c r="Y132" s="57">
        <f>_xll.SRS1Splines.Functions25.OneWay_Spline($D$56:$D$60,Y$56:Y$60,$D132)</f>
        <v>0.39014358040505898</v>
      </c>
      <c r="Z132" s="57">
        <f>_xll.SRS1Splines.Functions25.OneWay_Spline($D$56:$D$60,Z$56:Z$60,$D132)</f>
        <v>0.82472070365679495</v>
      </c>
      <c r="AB132" s="57">
        <f t="shared" si="17"/>
        <v>10.75</v>
      </c>
      <c r="AC132" s="57">
        <f>_xll.SRS1Splines.Functions25.OneWay_Spline($D$56:$D$60,AC$56:AC$60,AB132)</f>
        <v>3.4414182678518101E-3</v>
      </c>
      <c r="AD132" s="57">
        <f>_xll.SRS1Splines.Functions25.OneWay_Spline($D$56:$D$60,AD$56:AD$60,$D132)</f>
        <v>0.38112005174831698</v>
      </c>
      <c r="AE132" s="57">
        <f>_xll.SRS1Splines.Functions25.OneWay_Spline($D$56:$D$60,AE$56:AE$60,$D132)</f>
        <v>0.297493487391154</v>
      </c>
      <c r="AF132" s="57">
        <f>_xll.SRS1Splines.Functions25.OneWay_Spline($D$56:$D$60,AF$56:AF$60,$D132)</f>
        <v>0.36471800320506298</v>
      </c>
      <c r="AG132" s="57">
        <f>_xll.SRS1Splines.Functions25.OneWay_Spline($D$56:$D$60,AG$56:AG$60,$D132)</f>
        <v>0.570617592274825</v>
      </c>
      <c r="AH132" s="57">
        <f>_xll.SRS1Splines.Functions25.OneWay_Spline($D$56:$D$60,AH$56:AH$60,$D132)</f>
        <v>15.029727813296899</v>
      </c>
      <c r="AI132" s="57">
        <f>_xll.SRS1Splines.Functions25.OneWay_Spline($D$56:$D$60,AI$56:AI$60,$D132)</f>
        <v>4.6888772164690096</v>
      </c>
      <c r="AJ132" s="57">
        <f>_xll.SRS1Splines.Functions25.OneWay_Spline($D$56:$D$60,AJ$56:AJ$60,$D132)</f>
        <v>0.22463071693299999</v>
      </c>
      <c r="AK132" s="57">
        <f>_xll.SRS1Splines.Functions25.OneWay_Spline($D$56:$D$60,AK$56:AK$60,$D132)</f>
        <v>0.417339280963617</v>
      </c>
      <c r="AL132" s="57">
        <f>_xll.SRS1Splines.Functions25.OneWay_Spline($D$56:$D$60,AL$56:AL$60,$D132)</f>
        <v>1.75882607411881</v>
      </c>
    </row>
    <row r="133" spans="1:38" s="57" customFormat="1">
      <c r="B133" s="57">
        <v>1.9569810000000001</v>
      </c>
      <c r="C133" s="57">
        <f t="shared" si="23"/>
        <v>1.0418378901539773</v>
      </c>
      <c r="D133" s="57">
        <f t="shared" si="21"/>
        <v>11</v>
      </c>
      <c r="E133" s="57">
        <f t="shared" si="24"/>
        <v>1.3123474634450726E-3</v>
      </c>
      <c r="F133" s="57">
        <f t="shared" si="24"/>
        <v>0.19283843754652144</v>
      </c>
      <c r="G133" s="57">
        <f t="shared" si="24"/>
        <v>0.27831177551384106</v>
      </c>
      <c r="H133" s="57">
        <f t="shared" si="24"/>
        <v>0.29312533762100934</v>
      </c>
      <c r="I133" s="57">
        <f t="shared" si="24"/>
        <v>0.52535115038224334</v>
      </c>
      <c r="J133" s="57">
        <f t="shared" si="24"/>
        <v>12.442781276676362</v>
      </c>
      <c r="K133" s="57">
        <f t="shared" si="24"/>
        <v>4.3490041862862139</v>
      </c>
      <c r="L133" s="57">
        <f t="shared" si="24"/>
        <v>0.23027426524664416</v>
      </c>
      <c r="M133" s="57">
        <f t="shared" si="24"/>
        <v>0.42401923189474872</v>
      </c>
      <c r="N133" s="57">
        <f t="shared" si="24"/>
        <v>1.3458184620359188</v>
      </c>
      <c r="P133" s="57">
        <f t="shared" si="16"/>
        <v>11</v>
      </c>
      <c r="Q133" s="57">
        <v>0</v>
      </c>
      <c r="R133" s="57">
        <v>0</v>
      </c>
      <c r="S133" s="57">
        <f>_xll.SRS1Splines.Functions25.OneWay_Spline($D$56:$D$60,S$56:S$60,$D133)</f>
        <v>0.241776489986051</v>
      </c>
      <c r="T133" s="57">
        <f>_xll.SRS1Splines.Functions25.OneWay_Spline($D$56:$D$60,T$56:T$60,$D133)</f>
        <v>0.223919961779393</v>
      </c>
      <c r="U133" s="57">
        <f>_xll.SRS1Splines.Functions25.OneWay_Spline($D$56:$D$60,U$56:U$60,$D133)</f>
        <v>0.39811558404068498</v>
      </c>
      <c r="V133" s="57">
        <f>_xll.SRS1Splines.Functions25.OneWay_Spline($D$56:$D$60,V$56:V$60,$D133)</f>
        <v>7.2625098195800399</v>
      </c>
      <c r="W133" s="57">
        <f>_xll.SRS1Splines.Functions25.OneWay_Spline($D$56:$D$60,W$56:W$60,$D133)</f>
        <v>3.77057062989965</v>
      </c>
      <c r="X133" s="57">
        <f>_xll.SRS1Splines.Functions25.OneWay_Spline($D$56:$D$60,X$56:X$60,$D133)</f>
        <v>0.219235402042293</v>
      </c>
      <c r="Y133" s="57">
        <f>_xll.SRS1Splines.Functions25.OneWay_Spline($D$56:$D$60,Y$56:Y$60,$D133)</f>
        <v>0.39014358040505898</v>
      </c>
      <c r="Z133" s="57">
        <f>_xll.SRS1Splines.Functions25.OneWay_Spline($D$56:$D$60,Z$56:Z$60,$D133)</f>
        <v>0.82472070365679495</v>
      </c>
      <c r="AB133" s="57">
        <f t="shared" si="17"/>
        <v>11</v>
      </c>
      <c r="AC133" s="57">
        <f>_xll.SRS1Splines.Functions25.OneWay_Spline($D$56:$D$60,AC$56:AC$60,AB133)</f>
        <v>3.4414182678518101E-3</v>
      </c>
      <c r="AD133" s="57">
        <f>_xll.SRS1Splines.Functions25.OneWay_Spline($D$56:$D$60,AD$56:AD$60,$D133)</f>
        <v>0.38112005174831698</v>
      </c>
      <c r="AE133" s="57">
        <f>_xll.SRS1Splines.Functions25.OneWay_Spline($D$56:$D$60,AE$56:AE$60,$D133)</f>
        <v>0.297493487391154</v>
      </c>
      <c r="AF133" s="57">
        <f>_xll.SRS1Splines.Functions25.OneWay_Spline($D$56:$D$60,AF$56:AF$60,$D133)</f>
        <v>0.37131398179943997</v>
      </c>
      <c r="AG133" s="57">
        <f>_xll.SRS1Splines.Functions25.OneWay_Spline($D$56:$D$60,AG$56:AG$60,$D133)</f>
        <v>0.570617592274825</v>
      </c>
      <c r="AH133" s="57">
        <f>_xll.SRS1Splines.Functions25.OneWay_Spline($D$56:$D$60,AH$56:AH$60,$D133)</f>
        <v>14.828111345423199</v>
      </c>
      <c r="AI133" s="57">
        <f>_xll.SRS1Splines.Functions25.OneWay_Spline($D$56:$D$60,AI$56:AI$60,$D133)</f>
        <v>4.7138167011063903</v>
      </c>
      <c r="AJ133" s="57">
        <f>_xll.SRS1Splines.Functions25.OneWay_Spline($D$56:$D$60,AJ$56:AJ$60,$D133)</f>
        <v>0.22463071693299999</v>
      </c>
      <c r="AK133" s="57">
        <f>_xll.SRS1Splines.Functions25.OneWay_Spline($D$56:$D$60,AK$56:AK$60,$D133)</f>
        <v>0.415172525710021</v>
      </c>
      <c r="AL133" s="57">
        <f>_xll.SRS1Splines.Functions25.OneWay_Spline($D$56:$D$60,AL$56:AL$60,$D133)</f>
        <v>1.75882607411881</v>
      </c>
    </row>
    <row r="134" spans="1:38" s="57" customFormat="1">
      <c r="B134" s="57">
        <v>2.0714000000000001</v>
      </c>
      <c r="C134" s="57">
        <f t="shared" si="23"/>
        <v>1.1027511282250306</v>
      </c>
      <c r="D134" s="57">
        <f>D133+1</f>
        <v>12</v>
      </c>
      <c r="E134" s="57">
        <f t="shared" si="24"/>
        <v>1.3890766112599577E-3</v>
      </c>
      <c r="F134" s="57">
        <f t="shared" si="24"/>
        <v>0.20411314138147715</v>
      </c>
      <c r="G134" s="57">
        <f t="shared" si="24"/>
        <v>0.29458385738000031</v>
      </c>
      <c r="H134" s="57">
        <f t="shared" si="24"/>
        <v>0.31026352547529013</v>
      </c>
      <c r="I134" s="57">
        <f t="shared" si="24"/>
        <v>0.55606690759990973</v>
      </c>
      <c r="J134" s="57">
        <f t="shared" si="24"/>
        <v>13.170274589537364</v>
      </c>
      <c r="K134" s="57">
        <f t="shared" si="24"/>
        <v>4.6032778404456991</v>
      </c>
      <c r="L134" s="57">
        <f t="shared" si="24"/>
        <v>0.24373773329015391</v>
      </c>
      <c r="M134" s="57">
        <f t="shared" si="24"/>
        <v>0.44881040589907745</v>
      </c>
      <c r="N134" s="57">
        <f t="shared" si="24"/>
        <v>1.4245045620070926</v>
      </c>
      <c r="P134" s="57">
        <f t="shared" si="16"/>
        <v>12</v>
      </c>
      <c r="Q134" s="57">
        <v>0</v>
      </c>
      <c r="R134" s="57">
        <v>0</v>
      </c>
      <c r="S134" s="57">
        <f>_xll.SRS1Splines.Functions25.OneWay_Spline($D$56:$D$60,S$56:S$60,$D134)</f>
        <v>0.24677567889594701</v>
      </c>
      <c r="T134" s="57">
        <f>_xll.SRS1Splines.Functions25.OneWay_Spline($D$56:$D$60,T$56:T$60,$D134)</f>
        <v>0.23006183764663801</v>
      </c>
      <c r="U134" s="57">
        <f>_xll.SRS1Splines.Functions25.OneWay_Spline($D$56:$D$60,U$56:U$60,$D134)</f>
        <v>0.35834032474036298</v>
      </c>
      <c r="V134" s="57">
        <f>_xll.SRS1Splines.Functions25.OneWay_Spline($D$56:$D$60,V$56:V$60,$D134)</f>
        <v>6.2733830904464103</v>
      </c>
      <c r="W134" s="57">
        <f>_xll.SRS1Splines.Functions25.OneWay_Spline($D$56:$D$60,W$56:W$60,$D134)</f>
        <v>3.8064843010581599</v>
      </c>
      <c r="X134" s="57">
        <f>_xll.SRS1Splines.Functions25.OneWay_Spline($D$56:$D$60,X$56:X$60,$D134)</f>
        <v>0.221047594158369</v>
      </c>
      <c r="Y134" s="57">
        <f>_xll.SRS1Splines.Functions25.OneWay_Spline($D$56:$D$60,Y$56:Y$60,$D134)</f>
        <v>0.39014358040505898</v>
      </c>
      <c r="Z134" s="57">
        <f>_xll.SRS1Splines.Functions25.OneWay_Spline($D$56:$D$60,Z$56:Z$60,$D134)</f>
        <v>0.82472070365679495</v>
      </c>
      <c r="AB134" s="57">
        <f t="shared" si="17"/>
        <v>12</v>
      </c>
      <c r="AC134" s="57">
        <f>_xll.SRS1Splines.Functions25.OneWay_Spline($D$56:$D$60,AC$56:AC$60,AB134)</f>
        <v>3.4414182678518101E-3</v>
      </c>
      <c r="AD134" s="57">
        <f>_xll.SRS1Splines.Functions25.OneWay_Spline($D$56:$D$60,AD$56:AD$60,$D134)</f>
        <v>0.38112005174831698</v>
      </c>
      <c r="AE134" s="57">
        <f>_xll.SRS1Splines.Functions25.OneWay_Spline($D$56:$D$60,AE$56:AE$60,$D134)</f>
        <v>0.297493487391154</v>
      </c>
      <c r="AF134" s="57">
        <f>_xll.SRS1Splines.Functions25.OneWay_Spline($D$56:$D$60,AF$56:AF$60,$D134)</f>
        <v>0.39769789617694701</v>
      </c>
      <c r="AG134" s="57">
        <f>_xll.SRS1Splines.Functions25.OneWay_Spline($D$56:$D$60,AG$56:AG$60,$D134)</f>
        <v>0.570617592274825</v>
      </c>
      <c r="AH134" s="57">
        <f>_xll.SRS1Splines.Functions25.OneWay_Spline($D$56:$D$60,AH$56:AH$60,$D134)</f>
        <v>14.0216454739281</v>
      </c>
      <c r="AI134" s="57">
        <f>_xll.SRS1Splines.Functions25.OneWay_Spline($D$56:$D$60,AI$56:AI$60,$D134)</f>
        <v>4.8135746396559398</v>
      </c>
      <c r="AJ134" s="57">
        <f>_xll.SRS1Splines.Functions25.OneWay_Spline($D$56:$D$60,AJ$56:AJ$60,$D134)</f>
        <v>0.22463071693299999</v>
      </c>
      <c r="AK134" s="57">
        <f>_xll.SRS1Splines.Functions25.OneWay_Spline($D$56:$D$60,AK$56:AK$60,$D134)</f>
        <v>0.40650550469563701</v>
      </c>
      <c r="AL134" s="57">
        <f>_xll.SRS1Splines.Functions25.OneWay_Spline($D$56:$D$60,AL$56:AL$60,$D134)</f>
        <v>1.75882607411881</v>
      </c>
    </row>
    <row r="135" spans="1:38" s="57" customFormat="1">
      <c r="B135" s="57">
        <v>2.1879</v>
      </c>
      <c r="C135" s="57">
        <f t="shared" si="23"/>
        <v>1.164772228175893</v>
      </c>
      <c r="D135" s="57">
        <f t="shared" ref="D135:D142" si="25">D134+1</f>
        <v>13</v>
      </c>
      <c r="E135" s="57">
        <f t="shared" si="24"/>
        <v>1.4672012734265048E-3</v>
      </c>
      <c r="F135" s="57">
        <f t="shared" si="24"/>
        <v>0.21559290432969677</v>
      </c>
      <c r="G135" s="57">
        <f t="shared" si="24"/>
        <v>0.3111518883661788</v>
      </c>
      <c r="H135" s="57">
        <f t="shared" si="24"/>
        <v>0.32771341478583921</v>
      </c>
      <c r="I135" s="57">
        <f t="shared" si="24"/>
        <v>0.58734130884321845</v>
      </c>
      <c r="J135" s="57">
        <f t="shared" si="24"/>
        <v>13.91099921524032</v>
      </c>
      <c r="K135" s="57">
        <f t="shared" si="24"/>
        <v>4.8621761065516775</v>
      </c>
      <c r="L135" s="57">
        <f t="shared" si="24"/>
        <v>0.25744606868085729</v>
      </c>
      <c r="M135" s="57">
        <f t="shared" si="24"/>
        <v>0.47405247034208348</v>
      </c>
      <c r="N135" s="57">
        <f t="shared" si="24"/>
        <v>1.5046217684731671</v>
      </c>
      <c r="P135" s="57">
        <f t="shared" si="16"/>
        <v>13</v>
      </c>
      <c r="Q135" s="57">
        <v>0</v>
      </c>
      <c r="R135" s="57">
        <v>0</v>
      </c>
      <c r="S135" s="57">
        <f>_xll.SRS1Splines.Functions25.OneWay_Spline($D$56:$D$60,S$56:S$60,$D135)</f>
        <v>0.25177486780584302</v>
      </c>
      <c r="T135" s="57">
        <f>_xll.SRS1Splines.Functions25.OneWay_Spline($D$56:$D$60,T$56:T$60,$D135)</f>
        <v>0.236203713513884</v>
      </c>
      <c r="U135" s="57">
        <f>_xll.SRS1Splines.Functions25.OneWay_Spline($D$56:$D$60,U$56:U$60,$D135)</f>
        <v>0.31856506544004098</v>
      </c>
      <c r="V135" s="57">
        <f>_xll.SRS1Splines.Functions25.OneWay_Spline($D$56:$D$60,V$56:V$60,$D135)</f>
        <v>5.2842563613127904</v>
      </c>
      <c r="W135" s="57">
        <f>_xll.SRS1Splines.Functions25.OneWay_Spline($D$56:$D$60,W$56:W$60,$D135)</f>
        <v>3.8423979722166801</v>
      </c>
      <c r="X135" s="57">
        <f>_xll.SRS1Splines.Functions25.OneWay_Spline($D$56:$D$60,X$56:X$60,$D135)</f>
        <v>0.222859786274445</v>
      </c>
      <c r="Y135" s="57">
        <f>_xll.SRS1Splines.Functions25.OneWay_Spline($D$56:$D$60,Y$56:Y$60,$D135)</f>
        <v>0.39014358040505898</v>
      </c>
      <c r="Z135" s="57">
        <f>_xll.SRS1Splines.Functions25.OneWay_Spline($D$56:$D$60,Z$56:Z$60,$D135)</f>
        <v>0.82472070365679495</v>
      </c>
      <c r="AB135" s="57">
        <f t="shared" si="17"/>
        <v>13</v>
      </c>
      <c r="AC135" s="57">
        <f>_xll.SRS1Splines.Functions25.OneWay_Spline($D$56:$D$60,AC$56:AC$60,AB135)</f>
        <v>3.4414182678518101E-3</v>
      </c>
      <c r="AD135" s="57">
        <f>_xll.SRS1Splines.Functions25.OneWay_Spline($D$56:$D$60,AD$56:AD$60,$D135)</f>
        <v>0.38112005174831698</v>
      </c>
      <c r="AE135" s="57">
        <f>_xll.SRS1Splines.Functions25.OneWay_Spline($D$56:$D$60,AE$56:AE$60,$D135)</f>
        <v>0.297493487391154</v>
      </c>
      <c r="AF135" s="57">
        <f>_xll.SRS1Splines.Functions25.OneWay_Spline($D$56:$D$60,AF$56:AF$60,$D135)</f>
        <v>0.42408181055445299</v>
      </c>
      <c r="AG135" s="57">
        <f>_xll.SRS1Splines.Functions25.OneWay_Spline($D$56:$D$60,AG$56:AG$60,$D135)</f>
        <v>0.570617592274825</v>
      </c>
      <c r="AH135" s="57">
        <f>_xll.SRS1Splines.Functions25.OneWay_Spline($D$56:$D$60,AH$56:AH$60,$D135)</f>
        <v>13.2151796024331</v>
      </c>
      <c r="AI135" s="57">
        <f>_xll.SRS1Splines.Functions25.OneWay_Spline($D$56:$D$60,AI$56:AI$60,$D135)</f>
        <v>4.9133325782054804</v>
      </c>
      <c r="AJ135" s="57">
        <f>_xll.SRS1Splines.Functions25.OneWay_Spline($D$56:$D$60,AJ$56:AJ$60,$D135)</f>
        <v>0.22463071693299999</v>
      </c>
      <c r="AK135" s="57">
        <f>_xll.SRS1Splines.Functions25.OneWay_Spline($D$56:$D$60,AK$56:AK$60,$D135)</f>
        <v>0.39783848368125302</v>
      </c>
      <c r="AL135" s="57">
        <f>_xll.SRS1Splines.Functions25.OneWay_Spline($D$56:$D$60,AL$56:AL$60,$D135)</f>
        <v>1.75882607411881</v>
      </c>
    </row>
    <row r="136" spans="1:38" s="57" customFormat="1">
      <c r="B136" s="57">
        <v>2.3061799999999999</v>
      </c>
      <c r="C136" s="57">
        <f t="shared" si="23"/>
        <v>1.2277409466496094</v>
      </c>
      <c r="D136" s="57">
        <f t="shared" si="25"/>
        <v>14</v>
      </c>
      <c r="E136" s="57">
        <f t="shared" si="24"/>
        <v>1.5465195999592011E-3</v>
      </c>
      <c r="F136" s="57">
        <f t="shared" si="24"/>
        <v>0.22724806623111662</v>
      </c>
      <c r="G136" s="57">
        <f t="shared" si="24"/>
        <v>0.32797306180004299</v>
      </c>
      <c r="H136" s="57">
        <f t="shared" si="24"/>
        <v>0.34542992043091847</v>
      </c>
      <c r="I136" s="57">
        <f t="shared" si="24"/>
        <v>0.6190935507235491</v>
      </c>
      <c r="J136" s="57">
        <f t="shared" si="24"/>
        <v>14.663041350245861</v>
      </c>
      <c r="K136" s="57">
        <f t="shared" si="24"/>
        <v>5.1250300714874291</v>
      </c>
      <c r="L136" s="57">
        <f t="shared" si="24"/>
        <v>0.27136385331615676</v>
      </c>
      <c r="M136" s="57">
        <f t="shared" si="24"/>
        <v>0.49968020752936876</v>
      </c>
      <c r="N136" s="57">
        <f t="shared" si="24"/>
        <v>1.5859630833298817</v>
      </c>
      <c r="P136" s="57">
        <f t="shared" si="16"/>
        <v>14</v>
      </c>
      <c r="Q136" s="57">
        <v>0</v>
      </c>
      <c r="R136" s="57">
        <v>0</v>
      </c>
      <c r="S136" s="57">
        <f>_xll.SRS1Splines.Functions25.OneWay_Spline($D$56:$D$60,S$56:S$60,$D136)</f>
        <v>0.256774056715739</v>
      </c>
      <c r="T136" s="57">
        <f>_xll.SRS1Splines.Functions25.OneWay_Spline($D$56:$D$60,T$56:T$60,$D136)</f>
        <v>0.24234558938112999</v>
      </c>
      <c r="U136" s="57">
        <f>_xll.SRS1Splines.Functions25.OneWay_Spline($D$56:$D$60,U$56:U$60,$D136)</f>
        <v>0.27878980613971899</v>
      </c>
      <c r="V136" s="57">
        <f>_xll.SRS1Splines.Functions25.OneWay_Spline($D$56:$D$60,V$56:V$60,$D136)</f>
        <v>4.2951296321791599</v>
      </c>
      <c r="W136" s="57">
        <f>_xll.SRS1Splines.Functions25.OneWay_Spline($D$56:$D$60,W$56:W$60,$D136)</f>
        <v>3.8783116433751901</v>
      </c>
      <c r="X136" s="57">
        <f>_xll.SRS1Splines.Functions25.OneWay_Spline($D$56:$D$60,X$56:X$60,$D136)</f>
        <v>0.22467197839052</v>
      </c>
      <c r="Y136" s="57">
        <f>_xll.SRS1Splines.Functions25.OneWay_Spline($D$56:$D$60,Y$56:Y$60,$D136)</f>
        <v>0.39014358040505898</v>
      </c>
      <c r="Z136" s="57">
        <f>_xll.SRS1Splines.Functions25.OneWay_Spline($D$56:$D$60,Z$56:Z$60,$D136)</f>
        <v>0.82472070365679495</v>
      </c>
      <c r="AB136" s="57">
        <f t="shared" si="17"/>
        <v>14</v>
      </c>
      <c r="AC136" s="57">
        <f>_xll.SRS1Splines.Functions25.OneWay_Spline($D$56:$D$60,AC$56:AC$60,AB136)</f>
        <v>3.4414182678518101E-3</v>
      </c>
      <c r="AD136" s="57">
        <f>_xll.SRS1Splines.Functions25.OneWay_Spline($D$56:$D$60,AD$56:AD$60,$D136)</f>
        <v>0.38112005174831698</v>
      </c>
      <c r="AE136" s="57">
        <f>_xll.SRS1Splines.Functions25.OneWay_Spline($D$56:$D$60,AE$56:AE$60,$D136)</f>
        <v>0.297493487391154</v>
      </c>
      <c r="AF136" s="57">
        <f>_xll.SRS1Splines.Functions25.OneWay_Spline($D$56:$D$60,AF$56:AF$60,$D136)</f>
        <v>0.45046572493196002</v>
      </c>
      <c r="AG136" s="57">
        <f>_xll.SRS1Splines.Functions25.OneWay_Spline($D$56:$D$60,AG$56:AG$60,$D136)</f>
        <v>0.570617592274825</v>
      </c>
      <c r="AH136" s="57">
        <f>_xll.SRS1Splines.Functions25.OneWay_Spline($D$56:$D$60,AH$56:AH$60,$D136)</f>
        <v>12.408713730938</v>
      </c>
      <c r="AI136" s="57">
        <f>_xll.SRS1Splines.Functions25.OneWay_Spline($D$56:$D$60,AI$56:AI$60,$D136)</f>
        <v>5.0130905167550299</v>
      </c>
      <c r="AJ136" s="57">
        <f>_xll.SRS1Splines.Functions25.OneWay_Spline($D$56:$D$60,AJ$56:AJ$60,$D136)</f>
        <v>0.22463071693299999</v>
      </c>
      <c r="AK136" s="57">
        <f>_xll.SRS1Splines.Functions25.OneWay_Spline($D$56:$D$60,AK$56:AK$60,$D136)</f>
        <v>0.38917146266686897</v>
      </c>
      <c r="AL136" s="57">
        <f>_xll.SRS1Splines.Functions25.OneWay_Spline($D$56:$D$60,AL$56:AL$60,$D136)</f>
        <v>1.75882607411881</v>
      </c>
    </row>
    <row r="137" spans="1:38" s="57" customFormat="1">
      <c r="B137" s="57">
        <v>2.4256000000000002</v>
      </c>
      <c r="C137" s="57">
        <f t="shared" si="23"/>
        <v>1.2913165668739184</v>
      </c>
      <c r="D137" s="57">
        <f t="shared" si="25"/>
        <v>15</v>
      </c>
      <c r="E137" s="57">
        <f t="shared" si="24"/>
        <v>1.6266024081646009E-3</v>
      </c>
      <c r="F137" s="57">
        <f t="shared" si="24"/>
        <v>0.2390155622935749</v>
      </c>
      <c r="G137" s="57">
        <f t="shared" si="24"/>
        <v>0.34495636017231285</v>
      </c>
      <c r="H137" s="57">
        <f t="shared" si="24"/>
        <v>0.36331718035766331</v>
      </c>
      <c r="I137" s="57">
        <f t="shared" si="24"/>
        <v>0.65115182537141114</v>
      </c>
      <c r="J137" s="57">
        <f t="shared" si="24"/>
        <v>15.422331777726093</v>
      </c>
      <c r="K137" s="57">
        <f t="shared" si="24"/>
        <v>5.3904174615164084</v>
      </c>
      <c r="L137" s="57">
        <f t="shared" si="24"/>
        <v>0.28541577960248982</v>
      </c>
      <c r="M137" s="57">
        <f t="shared" si="24"/>
        <v>0.52555494860905783</v>
      </c>
      <c r="N137" s="57">
        <f t="shared" si="24"/>
        <v>1.6680883777176809</v>
      </c>
      <c r="P137" s="57">
        <f t="shared" si="16"/>
        <v>15</v>
      </c>
      <c r="Q137" s="57">
        <v>0</v>
      </c>
      <c r="R137" s="57">
        <v>0</v>
      </c>
      <c r="S137" s="57">
        <f>_xll.SRS1Splines.Functions25.OneWay_Spline($D$56:$D$60,S$56:S$60,$D137)</f>
        <v>0.26177324562563498</v>
      </c>
      <c r="T137" s="57">
        <f>_xll.SRS1Splines.Functions25.OneWay_Spline($D$56:$D$60,T$56:T$60,$D137)</f>
        <v>0.248487465248376</v>
      </c>
      <c r="U137" s="57">
        <f>_xll.SRS1Splines.Functions25.OneWay_Spline($D$56:$D$60,U$56:U$60,$D137)</f>
        <v>0.23901454683939699</v>
      </c>
      <c r="V137" s="57">
        <f>_xll.SRS1Splines.Functions25.OneWay_Spline($D$56:$D$60,V$56:V$60,$D137)</f>
        <v>3.30600290304554</v>
      </c>
      <c r="W137" s="57">
        <f>_xll.SRS1Splines.Functions25.OneWay_Spline($D$56:$D$60,W$56:W$60,$D137)</f>
        <v>3.9142253145337</v>
      </c>
      <c r="X137" s="57">
        <f>_xll.SRS1Splines.Functions25.OneWay_Spline($D$56:$D$60,X$56:X$60,$D137)</f>
        <v>0.226484170506596</v>
      </c>
      <c r="Y137" s="57">
        <f>_xll.SRS1Splines.Functions25.OneWay_Spline($D$56:$D$60,Y$56:Y$60,$D137)</f>
        <v>0.39014358040505898</v>
      </c>
      <c r="Z137" s="57">
        <f>_xll.SRS1Splines.Functions25.OneWay_Spline($D$56:$D$60,Z$56:Z$60,$D137)</f>
        <v>0.82472070365679495</v>
      </c>
      <c r="AB137" s="57">
        <f t="shared" si="17"/>
        <v>15</v>
      </c>
      <c r="AC137" s="57">
        <f>_xll.SRS1Splines.Functions25.OneWay_Spline($D$56:$D$60,AC$56:AC$60,AB137)</f>
        <v>3.4414182678518101E-3</v>
      </c>
      <c r="AD137" s="57">
        <f>_xll.SRS1Splines.Functions25.OneWay_Spline($D$56:$D$60,AD$56:AD$60,$D137)</f>
        <v>0.38112005174831698</v>
      </c>
      <c r="AE137" s="57">
        <f>_xll.SRS1Splines.Functions25.OneWay_Spline($D$56:$D$60,AE$56:AE$60,$D137)</f>
        <v>0.297493487391154</v>
      </c>
      <c r="AF137" s="57">
        <f>_xll.SRS1Splines.Functions25.OneWay_Spline($D$56:$D$60,AF$56:AF$60,$D137)</f>
        <v>0.476849639309467</v>
      </c>
      <c r="AG137" s="57">
        <f>_xll.SRS1Splines.Functions25.OneWay_Spline($D$56:$D$60,AG$56:AG$60,$D137)</f>
        <v>0.570617592274825</v>
      </c>
      <c r="AH137" s="57">
        <f>_xll.SRS1Splines.Functions25.OneWay_Spline($D$56:$D$60,AH$56:AH$60,$D137)</f>
        <v>11.602247859443001</v>
      </c>
      <c r="AI137" s="57">
        <f>_xll.SRS1Splines.Functions25.OneWay_Spline($D$56:$D$60,AI$56:AI$60,$D137)</f>
        <v>5.1128484553045697</v>
      </c>
      <c r="AJ137" s="57">
        <f>_xll.SRS1Splines.Functions25.OneWay_Spline($D$56:$D$60,AJ$56:AJ$60,$D137)</f>
        <v>0.22463071693299999</v>
      </c>
      <c r="AK137" s="57">
        <f>_xll.SRS1Splines.Functions25.OneWay_Spline($D$56:$D$60,AK$56:AK$60,$D137)</f>
        <v>0.38050444165248498</v>
      </c>
      <c r="AL137" s="57">
        <f>_xll.SRS1Splines.Functions25.OneWay_Spline($D$56:$D$60,AL$56:AL$60,$D137)</f>
        <v>1.75882607411881</v>
      </c>
    </row>
    <row r="138" spans="1:38" s="57" customFormat="1">
      <c r="B138" s="57">
        <v>2.5460050000000001</v>
      </c>
      <c r="C138" s="57">
        <f t="shared" si="23"/>
        <v>1.3554165715055371</v>
      </c>
      <c r="D138" s="57">
        <f t="shared" si="25"/>
        <v>16</v>
      </c>
      <c r="E138" s="57">
        <f t="shared" si="24"/>
        <v>1.7073457553591336E-3</v>
      </c>
      <c r="F138" s="57">
        <f t="shared" si="24"/>
        <v>0.25088011901271984</v>
      </c>
      <c r="G138" s="57">
        <f t="shared" si="24"/>
        <v>0.36207974017995936</v>
      </c>
      <c r="H138" s="57">
        <f t="shared" si="24"/>
        <v>0.38135197797514536</v>
      </c>
      <c r="I138" s="57">
        <f t="shared" si="24"/>
        <v>0.68347452306841183</v>
      </c>
      <c r="J138" s="57">
        <f t="shared" si="24"/>
        <v>16.187884984230511</v>
      </c>
      <c r="K138" s="57">
        <f t="shared" si="24"/>
        <v>5.6579938197180422</v>
      </c>
      <c r="L138" s="57">
        <f t="shared" si="24"/>
        <v>0.29958360898204034</v>
      </c>
      <c r="M138" s="57">
        <f t="shared" si="24"/>
        <v>0.55164310971858688</v>
      </c>
      <c r="N138" s="57">
        <f t="shared" si="24"/>
        <v>1.7508910579283907</v>
      </c>
      <c r="P138" s="57">
        <f t="shared" si="16"/>
        <v>16</v>
      </c>
      <c r="Q138" s="57">
        <v>0</v>
      </c>
      <c r="R138" s="57">
        <v>0</v>
      </c>
      <c r="S138" s="57">
        <f>_xll.SRS1Splines.Functions25.OneWay_Spline($D$56:$D$60,S$56:S$60,$D138)</f>
        <v>0.26677243453553201</v>
      </c>
      <c r="T138" s="57">
        <f>_xll.SRS1Splines.Functions25.OneWay_Spline($D$56:$D$60,T$56:T$60,$D138)</f>
        <v>0.25462934111562102</v>
      </c>
      <c r="U138" s="57">
        <f>_xll.SRS1Splines.Functions25.OneWay_Spline($D$56:$D$60,U$56:U$60,$D138)</f>
        <v>0.19923928753907499</v>
      </c>
      <c r="V138" s="57">
        <f>_xll.SRS1Splines.Functions25.OneWay_Spline($D$56:$D$60,V$56:V$60,$D138)</f>
        <v>2.3168761739119099</v>
      </c>
      <c r="W138" s="57">
        <f>_xll.SRS1Splines.Functions25.OneWay_Spline($D$56:$D$60,W$56:W$60,$D138)</f>
        <v>3.9501389856922202</v>
      </c>
      <c r="X138" s="57">
        <f>_xll.SRS1Splines.Functions25.OneWay_Spline($D$56:$D$60,X$56:X$60,$D138)</f>
        <v>0.228296362622672</v>
      </c>
      <c r="Y138" s="57">
        <f>_xll.SRS1Splines.Functions25.OneWay_Spline($D$56:$D$60,Y$56:Y$60,$D138)</f>
        <v>0.39014358040505898</v>
      </c>
      <c r="Z138" s="57">
        <f>_xll.SRS1Splines.Functions25.OneWay_Spline($D$56:$D$60,Z$56:Z$60,$D138)</f>
        <v>0.82472070365679495</v>
      </c>
      <c r="AB138" s="57">
        <f t="shared" si="17"/>
        <v>16</v>
      </c>
      <c r="AC138" s="57">
        <f>_xll.SRS1Splines.Functions25.OneWay_Spline($D$56:$D$60,AC$56:AC$60,AB138)</f>
        <v>3.4414182678518101E-3</v>
      </c>
      <c r="AD138" s="57">
        <f>_xll.SRS1Splines.Functions25.OneWay_Spline($D$56:$D$60,AD$56:AD$60,$D138)</f>
        <v>0.38112005174831698</v>
      </c>
      <c r="AE138" s="57">
        <f>_xll.SRS1Splines.Functions25.OneWay_Spline($D$56:$D$60,AE$56:AE$60,$D138)</f>
        <v>0.297493487391154</v>
      </c>
      <c r="AF138" s="57">
        <f>_xll.SRS1Splines.Functions25.OneWay_Spline($D$56:$D$60,AF$56:AF$60,$D138)</f>
        <v>0.50323355368697398</v>
      </c>
      <c r="AG138" s="57">
        <f>_xll.SRS1Splines.Functions25.OneWay_Spline($D$56:$D$60,AG$56:AG$60,$D138)</f>
        <v>0.570617592274825</v>
      </c>
      <c r="AH138" s="57">
        <f>_xll.SRS1Splines.Functions25.OneWay_Spline($D$56:$D$60,AH$56:AH$60,$D138)</f>
        <v>10.795781987947899</v>
      </c>
      <c r="AI138" s="57">
        <f>_xll.SRS1Splines.Functions25.OneWay_Spline($D$56:$D$60,AI$56:AI$60,$D138)</f>
        <v>5.2126063938541201</v>
      </c>
      <c r="AJ138" s="57">
        <f>_xll.SRS1Splines.Functions25.OneWay_Spline($D$56:$D$60,AJ$56:AJ$60,$D138)</f>
        <v>0.22463071693299999</v>
      </c>
      <c r="AK138" s="57">
        <f>_xll.SRS1Splines.Functions25.OneWay_Spline($D$56:$D$60,AK$56:AK$60,$D138)</f>
        <v>0.37183742063810099</v>
      </c>
      <c r="AL138" s="57">
        <f>_xll.SRS1Splines.Functions25.OneWay_Spline($D$56:$D$60,AL$56:AL$60,$D138)</f>
        <v>1.75882607411881</v>
      </c>
    </row>
    <row r="139" spans="1:38" s="57" customFormat="1">
      <c r="B139" s="57">
        <v>2.6667999999999998</v>
      </c>
      <c r="C139" s="57">
        <f t="shared" si="23"/>
        <v>1.4197242004202528</v>
      </c>
      <c r="D139" s="57">
        <f t="shared" si="25"/>
        <v>17</v>
      </c>
      <c r="E139" s="57">
        <f t="shared" si="24"/>
        <v>1.7883506357574855E-3</v>
      </c>
      <c r="F139" s="57">
        <f t="shared" si="24"/>
        <v>0.26278310583958836</v>
      </c>
      <c r="G139" s="57">
        <f t="shared" si="24"/>
        <v>0.37925858398232348</v>
      </c>
      <c r="H139" s="57">
        <f t="shared" si="24"/>
        <v>0.39944519153109187</v>
      </c>
      <c r="I139" s="57">
        <f t="shared" si="24"/>
        <v>0.71590191618588361</v>
      </c>
      <c r="J139" s="57">
        <f t="shared" si="24"/>
        <v>16.955917869739423</v>
      </c>
      <c r="K139" s="57">
        <f t="shared" si="24"/>
        <v>5.9264368759778847</v>
      </c>
      <c r="L139" s="57">
        <f t="shared" si="24"/>
        <v>0.3137973289264181</v>
      </c>
      <c r="M139" s="57">
        <f t="shared" si="24"/>
        <v>0.57781577215972757</v>
      </c>
      <c r="N139" s="57">
        <f t="shared" si="24"/>
        <v>1.8339619416628923</v>
      </c>
      <c r="P139" s="57">
        <f t="shared" si="16"/>
        <v>17</v>
      </c>
      <c r="Q139" s="57">
        <v>0</v>
      </c>
      <c r="R139" s="57">
        <v>0</v>
      </c>
      <c r="S139" s="57">
        <f>_xll.SRS1Splines.Functions25.OneWay_Spline($D$56:$D$60,S$56:S$60,$D139)</f>
        <v>0.27177162344542799</v>
      </c>
      <c r="T139" s="57">
        <f>_xll.SRS1Splines.Functions25.OneWay_Spline($D$56:$D$60,T$56:T$60,$D139)</f>
        <v>0.26077121698286698</v>
      </c>
      <c r="U139" s="57">
        <f>_xll.SRS1Splines.Functions25.OneWay_Spline($D$56:$D$60,U$56:U$60,$D139)</f>
        <v>0.159464028238753</v>
      </c>
      <c r="V139" s="57">
        <f>_xll.SRS1Splines.Functions25.OneWay_Spline($D$56:$D$60,V$56:V$60,$D139)</f>
        <v>1.32774944477829</v>
      </c>
      <c r="W139" s="57">
        <f>_xll.SRS1Splines.Functions25.OneWay_Spline($D$56:$D$60,W$56:W$60,$D139)</f>
        <v>3.9860526568507302</v>
      </c>
      <c r="X139" s="57">
        <f>_xll.SRS1Splines.Functions25.OneWay_Spline($D$56:$D$60,X$56:X$60,$D139)</f>
        <v>0.230108554738748</v>
      </c>
      <c r="Y139" s="57">
        <f>_xll.SRS1Splines.Functions25.OneWay_Spline($D$56:$D$60,Y$56:Y$60,$D139)</f>
        <v>0.39014358040505898</v>
      </c>
      <c r="Z139" s="57">
        <f>_xll.SRS1Splines.Functions25.OneWay_Spline($D$56:$D$60,Z$56:Z$60,$D139)</f>
        <v>0.82472070365679495</v>
      </c>
      <c r="AB139" s="57">
        <f t="shared" si="17"/>
        <v>17</v>
      </c>
      <c r="AC139" s="57">
        <f>_xll.SRS1Splines.Functions25.OneWay_Spline($D$56:$D$60,AC$56:AC$60,AB139)</f>
        <v>3.4414182678518101E-3</v>
      </c>
      <c r="AD139" s="57">
        <f>_xll.SRS1Splines.Functions25.OneWay_Spline($D$56:$D$60,AD$56:AD$60,$D139)</f>
        <v>0.38112005174831698</v>
      </c>
      <c r="AE139" s="57">
        <f>_xll.SRS1Splines.Functions25.OneWay_Spline($D$56:$D$60,AE$56:AE$60,$D139)</f>
        <v>0.297493487391154</v>
      </c>
      <c r="AF139" s="57">
        <f>_xll.SRS1Splines.Functions25.OneWay_Spline($D$56:$D$60,AF$56:AF$60,$D139)</f>
        <v>0.52961746806448096</v>
      </c>
      <c r="AG139" s="57">
        <f>_xll.SRS1Splines.Functions25.OneWay_Spline($D$56:$D$60,AG$56:AG$60,$D139)</f>
        <v>0.570617592274825</v>
      </c>
      <c r="AH139" s="57">
        <f>_xll.SRS1Splines.Functions25.OneWay_Spline($D$56:$D$60,AH$56:AH$60,$D139)</f>
        <v>9.9893161164528603</v>
      </c>
      <c r="AI139" s="57">
        <f>_xll.SRS1Splines.Functions25.OneWay_Spline($D$56:$D$60,AI$56:AI$60,$D139)</f>
        <v>5.3123643324036598</v>
      </c>
      <c r="AJ139" s="57">
        <f>_xll.SRS1Splines.Functions25.OneWay_Spline($D$56:$D$60,AJ$56:AJ$60,$D139)</f>
        <v>0.22463071693299999</v>
      </c>
      <c r="AK139" s="57">
        <f>_xll.SRS1Splines.Functions25.OneWay_Spline($D$56:$D$60,AK$56:AK$60,$D139)</f>
        <v>0.363170399623717</v>
      </c>
      <c r="AL139" s="57">
        <f>_xll.SRS1Splines.Functions25.OneWay_Spline($D$56:$D$60,AL$56:AL$60,$D139)</f>
        <v>1.75882607411881</v>
      </c>
    </row>
    <row r="140" spans="1:38" s="57" customFormat="1">
      <c r="B140" s="57">
        <v>2.7880159999999998</v>
      </c>
      <c r="C140" s="57">
        <f t="shared" si="23"/>
        <v>1.4842559570867224</v>
      </c>
      <c r="D140" s="57">
        <f t="shared" si="25"/>
        <v>18</v>
      </c>
      <c r="E140" s="57">
        <f t="shared" si="24"/>
        <v>1.8696378378963707E-3</v>
      </c>
      <c r="F140" s="57">
        <f t="shared" si="24"/>
        <v>0.27472757747505089</v>
      </c>
      <c r="G140" s="57">
        <f t="shared" si="24"/>
        <v>0.39649730024001106</v>
      </c>
      <c r="H140" s="57">
        <f t="shared" si="24"/>
        <v>0.4176014643436885</v>
      </c>
      <c r="I140" s="57">
        <f t="shared" si="24"/>
        <v>0.74844232666750499</v>
      </c>
      <c r="J140" s="57">
        <f t="shared" si="24"/>
        <v>17.726627536942935</v>
      </c>
      <c r="K140" s="57">
        <f t="shared" si="24"/>
        <v>6.1958155216800499</v>
      </c>
      <c r="L140" s="57">
        <f t="shared" si="24"/>
        <v>0.32806058714718633</v>
      </c>
      <c r="M140" s="57">
        <f t="shared" si="24"/>
        <v>0.60407965270499286</v>
      </c>
      <c r="N140" s="57">
        <f t="shared" si="24"/>
        <v>1.9173223476628205</v>
      </c>
      <c r="P140" s="57">
        <f t="shared" si="16"/>
        <v>18</v>
      </c>
      <c r="Q140" s="57">
        <v>0</v>
      </c>
      <c r="R140" s="57">
        <v>0</v>
      </c>
      <c r="S140" s="57">
        <f>_xll.SRS1Splines.Functions25.OneWay_Spline($D$56:$D$60,S$56:S$60,$D140)</f>
        <v>0.27677081235532403</v>
      </c>
      <c r="T140" s="57">
        <f>_xll.SRS1Splines.Functions25.OneWay_Spline($D$56:$D$60,T$56:T$60,$D140)</f>
        <v>0.266913092850113</v>
      </c>
      <c r="U140" s="57">
        <f>_xll.SRS1Splines.Functions25.OneWay_Spline($D$56:$D$60,U$56:U$60,$D140)</f>
        <v>0.119688768938431</v>
      </c>
      <c r="V140" s="57">
        <f>_xll.SRS1Splines.Functions25.OneWay_Spline($D$56:$D$60,V$56:V$60,$D140)</f>
        <v>0.33862271564466001</v>
      </c>
      <c r="W140" s="57">
        <f>_xll.SRS1Splines.Functions25.OneWay_Spline($D$56:$D$60,W$56:W$60,$D140)</f>
        <v>4.0219663280092401</v>
      </c>
      <c r="X140" s="57">
        <f>_xll.SRS1Splines.Functions25.OneWay_Spline($D$56:$D$60,X$56:X$60,$D140)</f>
        <v>0.231920746854824</v>
      </c>
      <c r="Y140" s="57">
        <f>_xll.SRS1Splines.Functions25.OneWay_Spline($D$56:$D$60,Y$56:Y$60,$D140)</f>
        <v>0.39014358040505898</v>
      </c>
      <c r="Z140" s="57">
        <f>_xll.SRS1Splines.Functions25.OneWay_Spline($D$56:$D$60,Z$56:Z$60,$D140)</f>
        <v>0.82472070365679495</v>
      </c>
      <c r="AB140" s="57">
        <f t="shared" si="17"/>
        <v>18</v>
      </c>
      <c r="AC140" s="57">
        <f>_xll.SRS1Splines.Functions25.OneWay_Spline($D$56:$D$60,AC$56:AC$60,AB140)</f>
        <v>3.4414182678518101E-3</v>
      </c>
      <c r="AD140" s="57">
        <f>_xll.SRS1Splines.Functions25.OneWay_Spline($D$56:$D$60,AD$56:AD$60,$D140)</f>
        <v>0.38112005174831698</v>
      </c>
      <c r="AE140" s="57">
        <f>_xll.SRS1Splines.Functions25.OneWay_Spline($D$56:$D$60,AE$56:AE$60,$D140)</f>
        <v>0.297493487391154</v>
      </c>
      <c r="AF140" s="57">
        <f>_xll.SRS1Splines.Functions25.OneWay_Spline($D$56:$D$60,AF$56:AF$60,$D140)</f>
        <v>0.55600138244198705</v>
      </c>
      <c r="AG140" s="57">
        <f>_xll.SRS1Splines.Functions25.OneWay_Spline($D$56:$D$60,AG$56:AG$60,$D140)</f>
        <v>0.570617592274825</v>
      </c>
      <c r="AH140" s="57">
        <f>_xll.SRS1Splines.Functions25.OneWay_Spline($D$56:$D$60,AH$56:AH$60,$D140)</f>
        <v>9.1828502449578107</v>
      </c>
      <c r="AI140" s="57">
        <f>_xll.SRS1Splines.Functions25.OneWay_Spline($D$56:$D$60,AI$56:AI$60,$D140)</f>
        <v>5.4121222709532004</v>
      </c>
      <c r="AJ140" s="57">
        <f>_xll.SRS1Splines.Functions25.OneWay_Spline($D$56:$D$60,AJ$56:AJ$60,$D140)</f>
        <v>0.22463071693299999</v>
      </c>
      <c r="AK140" s="57">
        <f>_xll.SRS1Splines.Functions25.OneWay_Spline($D$56:$D$60,AK$56:AK$60,$D140)</f>
        <v>0.35450337860933301</v>
      </c>
      <c r="AL140" s="57">
        <f>_xll.SRS1Splines.Functions25.OneWay_Spline($D$56:$D$60,AL$56:AL$60,$D140)</f>
        <v>1.75882607411881</v>
      </c>
    </row>
    <row r="141" spans="1:38" s="57" customFormat="1">
      <c r="B141" s="57">
        <v>2.9090799999999999</v>
      </c>
      <c r="C141" s="57">
        <f t="shared" si="23"/>
        <v>1.5487067935197798</v>
      </c>
      <c r="D141" s="57">
        <f t="shared" si="25"/>
        <v>19</v>
      </c>
      <c r="E141" s="57">
        <f t="shared" si="24"/>
        <v>1.9508231091455623E-3</v>
      </c>
      <c r="F141" s="57">
        <f t="shared" si="24"/>
        <v>0.28665707122237499</v>
      </c>
      <c r="G141" s="57">
        <f t="shared" si="24"/>
        <v>0.41371439983924457</v>
      </c>
      <c r="H141" s="57">
        <f t="shared" si="24"/>
        <v>0.43573496991872979</v>
      </c>
      <c r="I141" s="57">
        <f t="shared" si="24"/>
        <v>0.78094193278012225</v>
      </c>
      <c r="J141" s="57">
        <f t="shared" si="24"/>
        <v>18.496370765149827</v>
      </c>
      <c r="K141" s="57">
        <f t="shared" si="24"/>
        <v>6.4648563773697854</v>
      </c>
      <c r="L141" s="57">
        <f t="shared" si="24"/>
        <v>0.34230595981448342</v>
      </c>
      <c r="M141" s="57">
        <f t="shared" si="24"/>
        <v>0.63031059939793777</v>
      </c>
      <c r="N141" s="57">
        <f t="shared" si="24"/>
        <v>2.0005782230586044</v>
      </c>
      <c r="P141" s="57">
        <f t="shared" si="16"/>
        <v>19</v>
      </c>
      <c r="Q141" s="57">
        <v>0</v>
      </c>
      <c r="R141" s="57">
        <v>0</v>
      </c>
      <c r="S141" s="57">
        <f>_xll.SRS1Splines.Functions25.OneWay_Spline($D$56:$D$60,S$56:S$60,$D141)</f>
        <v>0.28177000126522</v>
      </c>
      <c r="T141" s="57">
        <f>_xll.SRS1Splines.Functions25.OneWay_Spline($D$56:$D$60,T$56:T$60,$D141)</f>
        <v>0.27305496871735901</v>
      </c>
      <c r="U141" s="57">
        <f>_xll.SRS1Splines.Functions25.OneWay_Spline($D$56:$D$60,U$56:U$60,$D141)</f>
        <v>7.9913509638109295E-2</v>
      </c>
      <c r="V141" s="57">
        <v>0</v>
      </c>
      <c r="W141" s="57">
        <f>_xll.SRS1Splines.Functions25.OneWay_Spline($D$56:$D$60,W$56:W$60,$D141)</f>
        <v>4.0578799991677599</v>
      </c>
      <c r="X141" s="57">
        <f>_xll.SRS1Splines.Functions25.OneWay_Spline($D$56:$D$60,X$56:X$60,$D141)</f>
        <v>0.233732938970899</v>
      </c>
      <c r="Y141" s="57">
        <f>_xll.SRS1Splines.Functions25.OneWay_Spline($D$56:$D$60,Y$56:Y$60,$D141)</f>
        <v>0.39014358040505898</v>
      </c>
      <c r="Z141" s="57">
        <f>_xll.SRS1Splines.Functions25.OneWay_Spline($D$56:$D$60,Z$56:Z$60,$D141)</f>
        <v>0.82472070365679495</v>
      </c>
      <c r="AB141" s="57">
        <f t="shared" si="17"/>
        <v>19</v>
      </c>
      <c r="AC141" s="57">
        <f>_xll.SRS1Splines.Functions25.OneWay_Spline($D$56:$D$60,AC$56:AC$60,AB141)</f>
        <v>3.4414182678518101E-3</v>
      </c>
      <c r="AD141" s="57">
        <f>_xll.SRS1Splines.Functions25.OneWay_Spline($D$56:$D$60,AD$56:AD$60,$D141)</f>
        <v>0.38112005174831698</v>
      </c>
      <c r="AE141" s="57">
        <f>_xll.SRS1Splines.Functions25.OneWay_Spline($D$56:$D$60,AE$56:AE$60,$D141)</f>
        <v>0.297493487391154</v>
      </c>
      <c r="AF141" s="57">
        <f>_xll.SRS1Splines.Functions25.OneWay_Spline($D$56:$D$60,AF$56:AF$60,$D141)</f>
        <v>0.58238529681949402</v>
      </c>
      <c r="AG141" s="57">
        <f>_xll.SRS1Splines.Functions25.OneWay_Spline($D$56:$D$60,AG$56:AG$60,$D141)</f>
        <v>0.570617592274825</v>
      </c>
      <c r="AH141" s="57">
        <f>_xll.SRS1Splines.Functions25.OneWay_Spline($D$56:$D$60,AH$56:AH$60,$D141)</f>
        <v>8.3763843734627503</v>
      </c>
      <c r="AI141" s="57">
        <f>_xll.SRS1Splines.Functions25.OneWay_Spline($D$56:$D$60,AI$56:AI$60,$D141)</f>
        <v>5.5118802095027499</v>
      </c>
      <c r="AJ141" s="57">
        <f>_xll.SRS1Splines.Functions25.OneWay_Spline($D$56:$D$60,AJ$56:AJ$60,$D141)</f>
        <v>0.22463071693299999</v>
      </c>
      <c r="AK141" s="57">
        <f>_xll.SRS1Splines.Functions25.OneWay_Spline($D$56:$D$60,AK$56:AK$60,$D141)</f>
        <v>0.34583635759494902</v>
      </c>
      <c r="AL141" s="57">
        <f>_xll.SRS1Splines.Functions25.OneWay_Spline($D$56:$D$60,AL$56:AL$60,$D141)</f>
        <v>1.75882607411881</v>
      </c>
    </row>
    <row r="142" spans="1:38" s="57" customFormat="1">
      <c r="B142" s="57">
        <v>3.02983</v>
      </c>
      <c r="C142" s="57">
        <f t="shared" si="23"/>
        <v>1.6129904657864462</v>
      </c>
      <c r="D142" s="57">
        <f t="shared" si="25"/>
        <v>20</v>
      </c>
      <c r="E142" s="57">
        <f t="shared" si="24"/>
        <v>2.0317978126357817E-3</v>
      </c>
      <c r="F142" s="57">
        <f t="shared" si="24"/>
        <v>0.29855562380604467</v>
      </c>
      <c r="G142" s="57">
        <f t="shared" si="24"/>
        <v>0.43088684397298754</v>
      </c>
      <c r="H142" s="57">
        <f t="shared" si="24"/>
        <v>0.45382144317408435</v>
      </c>
      <c r="I142" s="57">
        <f t="shared" si="24"/>
        <v>0.81335724565677059</v>
      </c>
      <c r="J142" s="57">
        <f t="shared" si="24"/>
        <v>19.264117533850531</v>
      </c>
      <c r="K142" s="57">
        <f t="shared" si="24"/>
        <v>6.7331994300075273</v>
      </c>
      <c r="L142" s="57">
        <f t="shared" si="24"/>
        <v>0.35651438469368885</v>
      </c>
      <c r="M142" s="57">
        <f t="shared" si="24"/>
        <v>0.65647351168543111</v>
      </c>
      <c r="N142" s="57">
        <f t="shared" si="24"/>
        <v>2.0836181602326689</v>
      </c>
      <c r="P142" s="57">
        <f t="shared" si="16"/>
        <v>20</v>
      </c>
      <c r="Q142" s="57">
        <v>0</v>
      </c>
      <c r="R142" s="57">
        <v>0</v>
      </c>
      <c r="S142" s="57">
        <f>_xll.SRS1Splines.Functions25.OneWay_Spline($D$56:$D$60,S$56:S$60,$D142)</f>
        <v>0.28676919017511598</v>
      </c>
      <c r="T142" s="57">
        <f>_xll.SRS1Splines.Functions25.OneWay_Spline($D$56:$D$60,T$56:T$60,$D142)</f>
        <v>0.27919684458460398</v>
      </c>
      <c r="U142" s="57">
        <f>_xll.SRS1Splines.Functions25.OneWay_Spline($D$56:$D$60,U$56:U$60,$D142)</f>
        <v>4.0138250337787201E-2</v>
      </c>
      <c r="V142" s="57">
        <v>0</v>
      </c>
      <c r="W142" s="57">
        <f>_xll.SRS1Splines.Functions25.OneWay_Spline($D$56:$D$60,W$56:W$60,$D142)</f>
        <v>4.0937936703262698</v>
      </c>
      <c r="X142" s="57">
        <f>_xll.SRS1Splines.Functions25.OneWay_Spline($D$56:$D$60,X$56:X$60,$D142)</f>
        <v>0.235545131086975</v>
      </c>
      <c r="Y142" s="57">
        <f>_xll.SRS1Splines.Functions25.OneWay_Spline($D$56:$D$60,Y$56:Y$60,$D142)</f>
        <v>0.39014358040505898</v>
      </c>
      <c r="Z142" s="57">
        <f>_xll.SRS1Splines.Functions25.OneWay_Spline($D$56:$D$60,Z$56:Z$60,$D142)</f>
        <v>0.82472070365679495</v>
      </c>
      <c r="AB142" s="57">
        <f t="shared" si="17"/>
        <v>20</v>
      </c>
      <c r="AC142" s="57">
        <f>_xll.SRS1Splines.Functions25.OneWay_Spline($D$56:$D$60,AC$56:AC$60,AB142)</f>
        <v>3.4414182678518101E-3</v>
      </c>
      <c r="AD142" s="57">
        <f>_xll.SRS1Splines.Functions25.OneWay_Spline($D$56:$D$60,AD$56:AD$60,$D142)</f>
        <v>0.38112005174831698</v>
      </c>
      <c r="AE142" s="57">
        <f>_xll.SRS1Splines.Functions25.OneWay_Spline($D$56:$D$60,AE$56:AE$60,$D142)</f>
        <v>0.297493487391154</v>
      </c>
      <c r="AF142" s="57">
        <f>_xll.SRS1Splines.Functions25.OneWay_Spline($D$56:$D$60,AF$56:AF$60,$D142)</f>
        <v>0.608769211197001</v>
      </c>
      <c r="AG142" s="57">
        <f>_xll.SRS1Splines.Functions25.OneWay_Spline($D$56:$D$60,AG$56:AG$60,$D142)</f>
        <v>0.570617592274825</v>
      </c>
      <c r="AH142" s="57">
        <f>_xll.SRS1Splines.Functions25.OneWay_Spline($D$56:$D$60,AH$56:AH$60,$D142)</f>
        <v>7.5699185019676998</v>
      </c>
      <c r="AI142" s="57">
        <f>_xll.SRS1Splines.Functions25.OneWay_Spline($D$56:$D$60,AI$56:AI$60,$D142)</f>
        <v>5.6116381480522897</v>
      </c>
      <c r="AJ142" s="57">
        <f>_xll.SRS1Splines.Functions25.OneWay_Spline($D$56:$D$60,AJ$56:AJ$60,$D142)</f>
        <v>0.22463071693299999</v>
      </c>
      <c r="AK142" s="57">
        <f>_xll.SRS1Splines.Functions25.OneWay_Spline($D$56:$D$60,AK$56:AK$60,$D142)</f>
        <v>0.33716933658056503</v>
      </c>
      <c r="AL142" s="57">
        <f>_xll.SRS1Splines.Functions25.OneWay_Spline($D$56:$D$60,AL$56:AL$60,$D142)</f>
        <v>1.75882607411881</v>
      </c>
    </row>
    <row r="143" spans="1:38" s="57" customFormat="1">
      <c r="B143" s="57">
        <v>3.6215999999999999</v>
      </c>
      <c r="C143" s="57">
        <f t="shared" si="23"/>
        <v>1.9280310350389933</v>
      </c>
      <c r="D143" s="57">
        <f>D142+5</f>
        <v>25</v>
      </c>
      <c r="E143" s="57">
        <f t="shared" si="24"/>
        <v>2.4286375665439138E-3</v>
      </c>
      <c r="F143" s="57">
        <f t="shared" si="24"/>
        <v>0.35686789264611257</v>
      </c>
      <c r="G143" s="57">
        <f t="shared" si="24"/>
        <v>0.51504533063986147</v>
      </c>
      <c r="H143" s="57">
        <f t="shared" si="24"/>
        <v>0.54245939164879342</v>
      </c>
      <c r="I143" s="57">
        <f t="shared" si="24"/>
        <v>0.97221778148297433</v>
      </c>
      <c r="J143" s="57">
        <f t="shared" si="24"/>
        <v>23.026680724856867</v>
      </c>
      <c r="K143" s="57">
        <f t="shared" si="24"/>
        <v>8.0482915066902301</v>
      </c>
      <c r="L143" s="57">
        <f t="shared" si="24"/>
        <v>0.42614684507271477</v>
      </c>
      <c r="M143" s="57">
        <f t="shared" si="24"/>
        <v>0.7846923655518484</v>
      </c>
      <c r="N143" s="57">
        <f t="shared" si="24"/>
        <v>2.490579184013173</v>
      </c>
      <c r="P143" s="57">
        <f t="shared" si="16"/>
        <v>25</v>
      </c>
      <c r="Q143" s="57">
        <v>0</v>
      </c>
      <c r="R143" s="57">
        <v>0</v>
      </c>
      <c r="S143" s="57">
        <f>_xll.SRS1Splines.Functions25.OneWay_Spline($D$56:$D$60,S$56:S$60,$D143)</f>
        <v>0.31176513472459599</v>
      </c>
      <c r="T143" s="57">
        <f>_xll.SRS1Splines.Functions25.OneWay_Spline($D$56:$D$60,T$56:T$60,$D143)</f>
        <v>0.309906223920833</v>
      </c>
      <c r="U143" s="57">
        <v>0</v>
      </c>
      <c r="V143" s="57">
        <v>0</v>
      </c>
      <c r="W143" s="57">
        <f>_xll.SRS1Splines.Functions25.OneWay_Spline($D$56:$D$60,W$56:W$60,$D143)</f>
        <v>4.2733620261188401</v>
      </c>
      <c r="X143" s="57">
        <f>_xll.SRS1Splines.Functions25.OneWay_Spline($D$56:$D$60,X$56:X$60,$D143)</f>
        <v>0.244606091667354</v>
      </c>
      <c r="Y143" s="57">
        <f>_xll.SRS1Splines.Functions25.OneWay_Spline($D$56:$D$60,Y$56:Y$60,$D143)</f>
        <v>0.39014358040505898</v>
      </c>
      <c r="Z143" s="57">
        <f>_xll.SRS1Splines.Functions25.OneWay_Spline($D$56:$D$60,Z$56:Z$60,$D143)</f>
        <v>0.82472070365679495</v>
      </c>
      <c r="AB143" s="57">
        <f t="shared" si="17"/>
        <v>25</v>
      </c>
      <c r="AC143" s="57">
        <f>_xll.SRS1Splines.Functions25.OneWay_Spline($D$56:$D$60,AC$56:AC$60,AB143)</f>
        <v>3.4414182678518101E-3</v>
      </c>
      <c r="AD143" s="57">
        <f>_xll.SRS1Splines.Functions25.OneWay_Spline($D$56:$D$60,AD$56:AD$60,$D143)</f>
        <v>0.38112005174831698</v>
      </c>
      <c r="AE143" s="57">
        <f>_xll.SRS1Splines.Functions25.OneWay_Spline($D$56:$D$60,AE$56:AE$60,$D143)</f>
        <v>0.297493487391154</v>
      </c>
      <c r="AF143" s="57">
        <f>_xll.SRS1Splines.Functions25.OneWay_Spline($D$56:$D$60,AF$56:AF$60,$D143)</f>
        <v>0.74068878308453501</v>
      </c>
      <c r="AG143" s="57">
        <f>_xll.SRS1Splines.Functions25.OneWay_Spline($D$56:$D$60,AG$56:AG$60,$D143)</f>
        <v>0.570617592274825</v>
      </c>
      <c r="AH143" s="57">
        <f>_xll.SRS1Splines.Functions25.OneWay_Spline($D$56:$D$60,AH$56:AH$60,$D143)</f>
        <v>3.5375891444924399</v>
      </c>
      <c r="AI143" s="57">
        <f>_xll.SRS1Splines.Functions25.OneWay_Spline($D$56:$D$60,AI$56:AI$60,$D143)</f>
        <v>6.1104278408000097</v>
      </c>
      <c r="AJ143" s="57">
        <f>_xll.SRS1Splines.Functions25.OneWay_Spline($D$56:$D$60,AJ$56:AJ$60,$D143)</f>
        <v>0.22463071693299999</v>
      </c>
      <c r="AK143" s="57">
        <f>_xll.SRS1Splines.Functions25.OneWay_Spline($D$56:$D$60,AK$56:AK$60,$D143)</f>
        <v>0.29383423150864402</v>
      </c>
      <c r="AL143" s="57">
        <f>_xll.SRS1Splines.Functions25.OneWay_Spline($D$56:$D$60,AL$56:AL$60,$D143)</f>
        <v>1.75882607411881</v>
      </c>
    </row>
    <row r="144" spans="1:38" s="57" customFormat="1">
      <c r="B144" s="57">
        <v>4.1790000000000003</v>
      </c>
      <c r="C144" s="57">
        <f t="shared" si="23"/>
        <v>2.2247740488811449</v>
      </c>
      <c r="D144" s="57">
        <f>D143+5</f>
        <v>30</v>
      </c>
      <c r="E144" s="57">
        <f t="shared" si="24"/>
        <v>2.8024288686180191E-3</v>
      </c>
      <c r="F144" s="57">
        <f t="shared" si="24"/>
        <v>0.41179338506961144</v>
      </c>
      <c r="G144" s="57">
        <f t="shared" si="24"/>
        <v>0.59431589262866724</v>
      </c>
      <c r="H144" s="57">
        <f t="shared" si="24"/>
        <v>0.62594924831574661</v>
      </c>
      <c r="I144" s="57">
        <f t="shared" si="24"/>
        <v>1.1218516978179121</v>
      </c>
      <c r="J144" s="57">
        <f t="shared" si="24"/>
        <v>26.570714255902601</v>
      </c>
      <c r="K144" s="57">
        <f t="shared" si="24"/>
        <v>9.2870030391148877</v>
      </c>
      <c r="L144" s="57">
        <f t="shared" si="24"/>
        <v>0.49173505234119597</v>
      </c>
      <c r="M144" s="57">
        <f t="shared" si="24"/>
        <v>0.90546426873237662</v>
      </c>
      <c r="N144" s="57">
        <f t="shared" si="24"/>
        <v>2.8739039126328287</v>
      </c>
      <c r="P144" s="57">
        <f t="shared" si="16"/>
        <v>30</v>
      </c>
      <c r="Q144" s="57">
        <v>0</v>
      </c>
      <c r="R144" s="57">
        <v>0</v>
      </c>
      <c r="S144" s="57">
        <f>_xll.SRS1Splines.Functions25.OneWay_Spline($D$56:$D$60,S$56:S$60,$D144)</f>
        <v>0.336761079274077</v>
      </c>
      <c r="T144" s="57">
        <f>_xll.SRS1Splines.Functions25.OneWay_Spline($D$56:$D$60,T$56:T$60,$D144)</f>
        <v>0.34061560325706203</v>
      </c>
      <c r="U144" s="57">
        <v>0</v>
      </c>
      <c r="V144" s="57">
        <v>0</v>
      </c>
      <c r="W144" s="57">
        <f>_xll.SRS1Splines.Functions25.OneWay_Spline($D$56:$D$60,W$56:W$60,$D144)</f>
        <v>4.4529303819113997</v>
      </c>
      <c r="X144" s="57">
        <f>_xll.SRS1Splines.Functions25.OneWay_Spline($D$56:$D$60,X$56:X$60,$D144)</f>
        <v>0.253667052247733</v>
      </c>
      <c r="Y144" s="57">
        <f>_xll.SRS1Splines.Functions25.OneWay_Spline($D$56:$D$60,Y$56:Y$60,$D144)</f>
        <v>0.39014358040505898</v>
      </c>
      <c r="Z144" s="57">
        <f>_xll.SRS1Splines.Functions25.OneWay_Spline($D$56:$D$60,Z$56:Z$60,$D144)</f>
        <v>0.82472070365679495</v>
      </c>
      <c r="AB144" s="57">
        <f t="shared" si="17"/>
        <v>30</v>
      </c>
      <c r="AC144" s="57">
        <f>_xll.SRS1Splines.Functions25.OneWay_Spline($D$56:$D$60,AC$56:AC$60,AB144)</f>
        <v>3.4414182678518101E-3</v>
      </c>
      <c r="AD144" s="57">
        <f>_xll.SRS1Splines.Functions25.OneWay_Spline($D$56:$D$60,AD$56:AD$60,$D144)</f>
        <v>0.38112005174831698</v>
      </c>
      <c r="AE144" s="57">
        <f>_xll.SRS1Splines.Functions25.OneWay_Spline($D$56:$D$60,AE$56:AE$60,$D144)</f>
        <v>0.297493487391154</v>
      </c>
      <c r="AF144" s="57">
        <f>_xll.SRS1Splines.Functions25.OneWay_Spline($D$56:$D$60,AF$56:AF$60,$D144)</f>
        <v>0.87260835497206901</v>
      </c>
      <c r="AG144" s="57">
        <f>_xll.SRS1Splines.Functions25.OneWay_Spline($D$56:$D$60,AG$56:AG$60,$D144)</f>
        <v>0.570617592274825</v>
      </c>
      <c r="AH144" s="57">
        <v>0</v>
      </c>
      <c r="AI144" s="57">
        <f>_xll.SRS1Splines.Functions25.OneWay_Spline($D$56:$D$60,AI$56:AI$60,$D144)</f>
        <v>6.6092175335477297</v>
      </c>
      <c r="AJ144" s="57">
        <f>_xll.SRS1Splines.Functions25.OneWay_Spline($D$56:$D$60,AJ$56:AJ$60,$D144)</f>
        <v>0.22463071693299999</v>
      </c>
      <c r="AK144" s="57">
        <f>_xll.SRS1Splines.Functions25.OneWay_Spline($D$56:$D$60,AK$56:AK$60,$D144)</f>
        <v>0.25049912643672401</v>
      </c>
      <c r="AL144" s="57">
        <f>_xll.SRS1Splines.Functions25.OneWay_Spline($D$56:$D$60,AL$56:AL$60,$D144)</f>
        <v>1.75882607411881</v>
      </c>
    </row>
    <row r="145" spans="2:38" s="57" customFormat="1">
      <c r="B145" s="57">
        <v>5.1528</v>
      </c>
      <c r="C145" s="57">
        <f t="shared" si="23"/>
        <v>2.7431959126764207</v>
      </c>
      <c r="D145" s="57">
        <f>D144+10</f>
        <v>40</v>
      </c>
      <c r="E145" s="57">
        <f t="shared" si="24"/>
        <v>3.4554571606161587E-3</v>
      </c>
      <c r="F145" s="57">
        <f t="shared" si="24"/>
        <v>0.50775040789344184</v>
      </c>
      <c r="G145" s="57">
        <f t="shared" si="24"/>
        <v>0.73280472159296395</v>
      </c>
      <c r="H145" s="57">
        <f t="shared" si="24"/>
        <v>0.77180935312787236</v>
      </c>
      <c r="I145" s="57">
        <f t="shared" si="24"/>
        <v>1.3832681092405208</v>
      </c>
      <c r="J145" s="57">
        <f t="shared" si="24"/>
        <v>32.762281985598207</v>
      </c>
      <c r="K145" s="57">
        <f t="shared" si="24"/>
        <v>11.451081421380996</v>
      </c>
      <c r="L145" s="57">
        <f t="shared" si="24"/>
        <v>0.60632026267138417</v>
      </c>
      <c r="M145" s="57">
        <f t="shared" si="24"/>
        <v>1.1164575936645584</v>
      </c>
      <c r="N145" s="57">
        <f t="shared" si="24"/>
        <v>3.5435874805011816</v>
      </c>
      <c r="P145" s="57">
        <f t="shared" si="16"/>
        <v>40</v>
      </c>
      <c r="Q145" s="57">
        <v>0</v>
      </c>
      <c r="R145" s="57">
        <v>0</v>
      </c>
      <c r="S145" s="57">
        <f>_xll.SRS1Splines.Functions25.OneWay_Spline($D$56:$D$60,S$56:S$60,$D145)</f>
        <v>0.38675296837303802</v>
      </c>
      <c r="T145" s="57">
        <f>_xll.SRS1Splines.Functions25.OneWay_Spline($D$56:$D$60,T$56:T$60,$D145)</f>
        <v>0.40203436192952002</v>
      </c>
      <c r="U145" s="57">
        <v>0</v>
      </c>
      <c r="V145" s="57">
        <v>0</v>
      </c>
      <c r="W145" s="57">
        <f>_xll.SRS1Splines.Functions25.OneWay_Spline($D$56:$D$60,W$56:W$60,$D145)</f>
        <v>4.8120670934965304</v>
      </c>
      <c r="X145" s="57">
        <f>_xll.SRS1Splines.Functions25.OneWay_Spline($D$56:$D$60,X$56:X$60,$D145)</f>
        <v>0.27178897340849101</v>
      </c>
      <c r="Y145" s="57">
        <f>_xll.SRS1Splines.Functions25.OneWay_Spline($D$56:$D$60,Y$56:Y$60,$D145)</f>
        <v>0.39014358040505898</v>
      </c>
      <c r="Z145" s="57">
        <f>_xll.SRS1Splines.Functions25.OneWay_Spline($D$56:$D$60,Z$56:Z$60,$D145)</f>
        <v>0.82472070365679495</v>
      </c>
      <c r="AB145" s="57">
        <f t="shared" si="17"/>
        <v>40</v>
      </c>
      <c r="AC145" s="57">
        <f>_xll.SRS1Splines.Functions25.OneWay_Spline($D$56:$D$60,AC$56:AC$60,AB145)</f>
        <v>3.4414182678518101E-3</v>
      </c>
      <c r="AD145" s="57">
        <f>_xll.SRS1Splines.Functions25.OneWay_Spline($D$56:$D$60,AD$56:AD$60,$D145)</f>
        <v>0.38112005174831698</v>
      </c>
      <c r="AE145" s="57">
        <f>_xll.SRS1Splines.Functions25.OneWay_Spline($D$56:$D$60,AE$56:AE$60,$D145)</f>
        <v>0.297493487391154</v>
      </c>
      <c r="AF145" s="57">
        <f>_xll.SRS1Splines.Functions25.OneWay_Spline($D$56:$D$60,AF$56:AF$60,$D145)</f>
        <v>1.13644749874714</v>
      </c>
      <c r="AG145" s="57">
        <f>_xll.SRS1Splines.Functions25.OneWay_Spline($D$56:$D$60,AG$56:AG$60,$D145)</f>
        <v>0.570617592274825</v>
      </c>
      <c r="AH145" s="57">
        <v>0</v>
      </c>
      <c r="AI145" s="57">
        <f>_xll.SRS1Splines.Functions25.OneWay_Spline($D$56:$D$60,AI$56:AI$60,$D145)</f>
        <v>7.6067969190431803</v>
      </c>
      <c r="AJ145" s="57">
        <f>_xll.SRS1Splines.Functions25.OneWay_Spline($D$56:$D$60,AJ$56:AJ$60,$D145)</f>
        <v>0.22463071693299999</v>
      </c>
      <c r="AK145" s="57">
        <f>_xll.SRS1Splines.Functions25.OneWay_Spline($D$56:$D$60,AK$56:AK$60,$D145)</f>
        <v>0.16382891629288401</v>
      </c>
      <c r="AL145" s="57">
        <f>_xll.SRS1Splines.Functions25.OneWay_Spline($D$56:$D$60,AL$56:AL$60,$D145)</f>
        <v>1.75882607411881</v>
      </c>
    </row>
    <row r="146" spans="2:38" s="57" customFormat="1">
      <c r="B146" s="57">
        <v>5.9217000000000004</v>
      </c>
      <c r="C146" s="57">
        <f t="shared" si="23"/>
        <v>3.152535172352112</v>
      </c>
      <c r="D146" s="57">
        <f t="shared" ref="D146:D147" si="26">D145+10</f>
        <v>50</v>
      </c>
      <c r="E146" s="57">
        <f t="shared" si="24"/>
        <v>3.971079930915368E-3</v>
      </c>
      <c r="F146" s="57">
        <f t="shared" si="24"/>
        <v>0.58351684335169129</v>
      </c>
      <c r="G146" s="57">
        <f t="shared" si="24"/>
        <v>0.84215372610174188</v>
      </c>
      <c r="H146" s="57">
        <f t="shared" si="24"/>
        <v>0.88697862257749627</v>
      </c>
      <c r="I146" s="57">
        <f t="shared" si="24"/>
        <v>1.589679157446358</v>
      </c>
      <c r="J146" s="57">
        <f t="shared" si="24"/>
        <v>37.651064515237721</v>
      </c>
      <c r="K146" s="57">
        <f t="shared" si="24"/>
        <v>13.159809977680457</v>
      </c>
      <c r="L146" s="57">
        <f t="shared" si="24"/>
        <v>0.69679527625002635</v>
      </c>
      <c r="M146" s="57">
        <f t="shared" si="24"/>
        <v>1.2830552189883979</v>
      </c>
      <c r="N146" s="57">
        <f t="shared" si="24"/>
        <v>4.0723610431772723</v>
      </c>
      <c r="P146" s="57">
        <f t="shared" ref="P146:P162" si="27">D146</f>
        <v>50</v>
      </c>
      <c r="Q146" s="57">
        <v>0</v>
      </c>
      <c r="R146" s="57">
        <v>0</v>
      </c>
      <c r="S146" s="57">
        <f>_xll.SRS1Splines.Functions25.OneWay_Spline($D$56:$D$60,S$56:S$60,$D146)</f>
        <v>0.43674485747199898</v>
      </c>
      <c r="T146" s="57">
        <f>_xll.SRS1Splines.Functions25.OneWay_Spline($D$56:$D$60,T$56:T$60,$D146)</f>
        <v>0.46345312060197702</v>
      </c>
      <c r="U146" s="57">
        <v>0</v>
      </c>
      <c r="V146" s="57">
        <v>0</v>
      </c>
      <c r="W146" s="57">
        <f>_xll.SRS1Splines.Functions25.OneWay_Spline($D$56:$D$60,W$56:W$60,$D146)</f>
        <v>5.17120380508167</v>
      </c>
      <c r="X146" s="57">
        <f>_xll.SRS1Splines.Functions25.OneWay_Spline($D$56:$D$60,X$56:X$60,$D146)</f>
        <v>0.28991089456924901</v>
      </c>
      <c r="Y146" s="57">
        <f>_xll.SRS1Splines.Functions25.OneWay_Spline($D$56:$D$60,Y$56:Y$60,$D146)</f>
        <v>0.39014358040505898</v>
      </c>
      <c r="Z146" s="57">
        <f>_xll.SRS1Splines.Functions25.OneWay_Spline($D$56:$D$60,Z$56:Z$60,$D146)</f>
        <v>0.82472070365679495</v>
      </c>
      <c r="AB146" s="57">
        <f t="shared" ref="AB146:AB162" si="28">P146</f>
        <v>50</v>
      </c>
      <c r="AC146" s="57">
        <f>_xll.SRS1Splines.Functions25.OneWay_Spline($D$56:$D$60,AC$56:AC$60,AB146)</f>
        <v>3.4414182678518101E-3</v>
      </c>
      <c r="AD146" s="57">
        <f>_xll.SRS1Splines.Functions25.OneWay_Spline($D$56:$D$60,AD$56:AD$60,$D146)</f>
        <v>0.38112005174831698</v>
      </c>
      <c r="AE146" s="57">
        <f>_xll.SRS1Splines.Functions25.OneWay_Spline($D$56:$D$60,AE$56:AE$60,$D146)</f>
        <v>0.297493487391154</v>
      </c>
      <c r="AF146" s="57">
        <f>_xll.SRS1Splines.Functions25.OneWay_Spline($D$56:$D$60,AF$56:AF$60,$D146)</f>
        <v>1.4002866425222</v>
      </c>
      <c r="AG146" s="57">
        <f>_xll.SRS1Splines.Functions25.OneWay_Spline($D$56:$D$60,AG$56:AG$60,$D146)</f>
        <v>0.570617592274825</v>
      </c>
      <c r="AH146" s="57">
        <v>0</v>
      </c>
      <c r="AI146" s="57">
        <f>_xll.SRS1Splines.Functions25.OneWay_Spline($D$56:$D$60,AI$56:AI$60,$D146)</f>
        <v>8.6043763045386203</v>
      </c>
      <c r="AJ146" s="57">
        <f>_xll.SRS1Splines.Functions25.OneWay_Spline($D$56:$D$60,AJ$56:AJ$60,$D146)</f>
        <v>0.22463071693299999</v>
      </c>
      <c r="AK146" s="57">
        <f>_xll.SRS1Splines.Functions25.OneWay_Spline($D$56:$D$60,AK$56:AK$60,$D146)</f>
        <v>7.7158706149043493E-2</v>
      </c>
      <c r="AL146" s="57">
        <f>_xll.SRS1Splines.Functions25.OneWay_Spline($D$56:$D$60,AL$56:AL$60,$D146)</f>
        <v>1.75882607411881</v>
      </c>
    </row>
    <row r="147" spans="2:38" s="57" customFormat="1">
      <c r="B147" s="57">
        <v>6.5039999999999996</v>
      </c>
      <c r="C147" s="57">
        <f t="shared" si="23"/>
        <v>3.4625341981150908</v>
      </c>
      <c r="D147" s="57">
        <f t="shared" si="26"/>
        <v>60</v>
      </c>
      <c r="E147" s="57">
        <f t="shared" si="24"/>
        <v>4.3615691221563996E-3</v>
      </c>
      <c r="F147" s="57">
        <f t="shared" si="24"/>
        <v>0.64089595034523872</v>
      </c>
      <c r="G147" s="57">
        <f t="shared" si="24"/>
        <v>0.92496543806098386</v>
      </c>
      <c r="H147" s="57">
        <f t="shared" si="24"/>
        <v>0.9741981122387211</v>
      </c>
      <c r="I147" s="57">
        <f t="shared" si="24"/>
        <v>1.7459974737036847</v>
      </c>
      <c r="J147" s="57">
        <f t="shared" si="24"/>
        <v>41.353416013493778</v>
      </c>
      <c r="K147" s="57">
        <f t="shared" si="24"/>
        <v>14.453856847667677</v>
      </c>
      <c r="L147" s="57">
        <f t="shared" si="24"/>
        <v>0.76531341958055477</v>
      </c>
      <c r="M147" s="57">
        <f t="shared" si="24"/>
        <v>1.4092222071872162</v>
      </c>
      <c r="N147" s="57">
        <f t="shared" si="24"/>
        <v>4.4728095352390316</v>
      </c>
      <c r="P147" s="57">
        <f t="shared" si="27"/>
        <v>60</v>
      </c>
      <c r="Q147" s="57">
        <v>0</v>
      </c>
      <c r="R147" s="57">
        <v>0</v>
      </c>
      <c r="S147" s="57">
        <f>_xll.SRS1Splines.Functions25.OneWay_Spline($D$56:$D$60,S$56:S$60,$D147)</f>
        <v>0.48673674657096</v>
      </c>
      <c r="T147" s="57">
        <f>_xll.SRS1Splines.Functions25.OneWay_Spline($D$56:$D$60,T$56:T$60,$D147)</f>
        <v>0.52487187927443502</v>
      </c>
      <c r="U147" s="57">
        <v>0</v>
      </c>
      <c r="V147" s="57">
        <v>0</v>
      </c>
      <c r="W147" s="57">
        <f>_xll.SRS1Splines.Functions25.OneWay_Spline($D$56:$D$60,W$56:W$60,$D147)</f>
        <v>5.5303405166667998</v>
      </c>
      <c r="X147" s="57">
        <f>_xll.SRS1Splines.Functions25.OneWay_Spline($D$56:$D$60,X$56:X$60,$D147)</f>
        <v>0.30803281573000701</v>
      </c>
      <c r="Y147" s="57">
        <f>_xll.SRS1Splines.Functions25.OneWay_Spline($D$56:$D$60,Y$56:Y$60,$D147)</f>
        <v>0.39014358040505898</v>
      </c>
      <c r="Z147" s="57">
        <f>_xll.SRS1Splines.Functions25.OneWay_Spline($D$56:$D$60,Z$56:Z$60,$D147)</f>
        <v>0.82472070365679495</v>
      </c>
      <c r="AB147" s="57">
        <f t="shared" si="28"/>
        <v>60</v>
      </c>
      <c r="AC147" s="57">
        <f>_xll.SRS1Splines.Functions25.OneWay_Spline($D$56:$D$60,AC$56:AC$60,AB147)</f>
        <v>3.4414182678518101E-3</v>
      </c>
      <c r="AD147" s="57">
        <f>_xll.SRS1Splines.Functions25.OneWay_Spline($D$56:$D$60,AD$56:AD$60,$D147)</f>
        <v>0.38112005174831698</v>
      </c>
      <c r="AE147" s="57">
        <f>_xll.SRS1Splines.Functions25.OneWay_Spline($D$56:$D$60,AE$56:AE$60,$D147)</f>
        <v>0.297493487391154</v>
      </c>
      <c r="AF147" s="57">
        <f>_xll.SRS1Splines.Functions25.OneWay_Spline($D$56:$D$60,AF$56:AF$60,$D147)</f>
        <v>1.66412578629727</v>
      </c>
      <c r="AG147" s="57">
        <f>_xll.SRS1Splines.Functions25.OneWay_Spline($D$56:$D$60,AG$56:AG$60,$D147)</f>
        <v>0.570617592274825</v>
      </c>
      <c r="AH147" s="57">
        <v>0</v>
      </c>
      <c r="AI147" s="57">
        <f>_xll.SRS1Splines.Functions25.OneWay_Spline($D$56:$D$60,AI$56:AI$60,$D147)</f>
        <v>9.6019556900340604</v>
      </c>
      <c r="AJ147" s="57">
        <f>_xll.SRS1Splines.Functions25.OneWay_Spline($D$56:$D$60,AJ$56:AJ$60,$D147)</f>
        <v>0.22463071693299999</v>
      </c>
      <c r="AK147" s="57">
        <v>0</v>
      </c>
      <c r="AL147" s="57">
        <f>_xll.SRS1Splines.Functions25.OneWay_Spline($D$56:$D$60,AL$56:AL$60,$D147)</f>
        <v>1.75882607411881</v>
      </c>
    </row>
    <row r="148" spans="2:38" s="57" customFormat="1">
      <c r="B148" s="57">
        <v>7.101394</v>
      </c>
      <c r="C148" s="57">
        <f t="shared" si="23"/>
        <v>3.7805688160038926</v>
      </c>
      <c r="D148" s="57">
        <f>D147+15</f>
        <v>75</v>
      </c>
      <c r="E148" s="57">
        <f t="shared" si="24"/>
        <v>4.7621803189831979E-3</v>
      </c>
      <c r="F148" s="57">
        <f t="shared" si="24"/>
        <v>0.69976240104642928</v>
      </c>
      <c r="G148" s="57">
        <f t="shared" si="24"/>
        <v>1.0099237410906585</v>
      </c>
      <c r="H148" s="57">
        <f t="shared" si="24"/>
        <v>1.0636784485029798</v>
      </c>
      <c r="I148" s="57">
        <f t="shared" si="24"/>
        <v>1.906367771183042</v>
      </c>
      <c r="J148" s="57">
        <f t="shared" si="24"/>
        <v>45.151737447375247</v>
      </c>
      <c r="K148" s="57">
        <f t="shared" si="24"/>
        <v>15.781447154810294</v>
      </c>
      <c r="L148" s="57">
        <f t="shared" si="24"/>
        <v>0.83560764543801258</v>
      </c>
      <c r="M148" s="57">
        <f t="shared" si="24"/>
        <v>1.5386596135894919</v>
      </c>
      <c r="N148" s="57">
        <f t="shared" si="24"/>
        <v>4.8836381913728859</v>
      </c>
      <c r="P148" s="57">
        <f t="shared" si="27"/>
        <v>75</v>
      </c>
      <c r="Q148" s="57">
        <v>0</v>
      </c>
      <c r="R148" s="57">
        <v>0</v>
      </c>
      <c r="S148" s="57">
        <f>_xll.SRS1Splines.Functions25.OneWay_Spline($D$56:$D$60,S$56:S$60,$D148)</f>
        <v>0.56172458021940097</v>
      </c>
      <c r="T148" s="57">
        <f>_xll.SRS1Splines.Functions25.OneWay_Spline($D$56:$D$60,T$56:T$60,$D148)</f>
        <v>0.61700001728312204</v>
      </c>
      <c r="U148" s="57">
        <v>0</v>
      </c>
      <c r="V148" s="57">
        <v>0</v>
      </c>
      <c r="W148" s="57">
        <f>_xll.SRS1Splines.Functions25.OneWay_Spline($D$56:$D$60,W$56:W$60,$D148)</f>
        <v>6.0690455840444999</v>
      </c>
      <c r="X148" s="57">
        <f>_xll.SRS1Splines.Functions25.OneWay_Spline($D$56:$D$60,X$56:X$60,$D148)</f>
        <v>0.33521569747114399</v>
      </c>
      <c r="Y148" s="57">
        <f>_xll.SRS1Splines.Functions25.OneWay_Spline($D$56:$D$60,Y$56:Y$60,$D148)</f>
        <v>0.39014358040505898</v>
      </c>
      <c r="Z148" s="57">
        <f>_xll.SRS1Splines.Functions25.OneWay_Spline($D$56:$D$60,Z$56:Z$60,$D148)</f>
        <v>0.82472070365679495</v>
      </c>
      <c r="AB148" s="57">
        <f t="shared" si="28"/>
        <v>75</v>
      </c>
      <c r="AC148" s="57">
        <f>_xll.SRS1Splines.Functions25.OneWay_Spline($D$56:$D$60,AC$56:AC$60,AB148)</f>
        <v>3.4414182678518101E-3</v>
      </c>
      <c r="AD148" s="57">
        <f>_xll.SRS1Splines.Functions25.OneWay_Spline($D$56:$D$60,AD$56:AD$60,$D148)</f>
        <v>0.38112005174831698</v>
      </c>
      <c r="AE148" s="57">
        <f>_xll.SRS1Splines.Functions25.OneWay_Spline($D$56:$D$60,AE$56:AE$60,$D148)</f>
        <v>0.297493487391154</v>
      </c>
      <c r="AF148" s="57">
        <f>_xll.SRS1Splines.Functions25.OneWay_Spline($D$56:$D$60,AF$56:AF$60,$D148)</f>
        <v>2.0598845019598699</v>
      </c>
      <c r="AG148" s="57">
        <f>_xll.SRS1Splines.Functions25.OneWay_Spline($D$56:$D$60,AG$56:AG$60,$D148)</f>
        <v>0.570617592274825</v>
      </c>
      <c r="AH148" s="57">
        <v>0</v>
      </c>
      <c r="AI148" s="57">
        <f>_xll.SRS1Splines.Functions25.OneWay_Spline($D$56:$D$60,AI$56:AI$60,$D148)</f>
        <v>11.0983247682772</v>
      </c>
      <c r="AJ148" s="57">
        <f>_xll.SRS1Splines.Functions25.OneWay_Spline($D$56:$D$60,AJ$56:AJ$60,$D148)</f>
        <v>0.22463071693299999</v>
      </c>
      <c r="AK148" s="57">
        <v>0</v>
      </c>
      <c r="AL148" s="57">
        <f>_xll.SRS1Splines.Functions25.OneWay_Spline($D$56:$D$60,AL$56:AL$60,$D148)</f>
        <v>1.75882607411881</v>
      </c>
    </row>
    <row r="149" spans="2:38" s="57" customFormat="1">
      <c r="B149" s="57">
        <v>7.62</v>
      </c>
      <c r="C149" s="57">
        <f t="shared" si="23"/>
        <v>4.0566590697473854</v>
      </c>
      <c r="D149" s="57">
        <f>D148+25</f>
        <v>100</v>
      </c>
      <c r="E149" s="57">
        <f t="shared" si="24"/>
        <v>5.1099564438548224E-3</v>
      </c>
      <c r="F149" s="57">
        <f t="shared" si="24"/>
        <v>0.75086518167753991</v>
      </c>
      <c r="G149" s="57">
        <f t="shared" si="24"/>
        <v>1.0836772198684959</v>
      </c>
      <c r="H149" s="57">
        <f t="shared" si="24"/>
        <v>1.1413575669217491</v>
      </c>
      <c r="I149" s="57">
        <f t="shared" si="24"/>
        <v>2.0455874461288559</v>
      </c>
      <c r="J149" s="57">
        <f t="shared" si="24"/>
        <v>48.44911285713755</v>
      </c>
      <c r="K149" s="57">
        <f t="shared" si="24"/>
        <v>16.933946675773019</v>
      </c>
      <c r="L149" s="57">
        <f t="shared" si="24"/>
        <v>0.89663103585544701</v>
      </c>
      <c r="M149" s="57">
        <f t="shared" si="24"/>
        <v>1.6510260176455396</v>
      </c>
      <c r="N149" s="57">
        <f t="shared" si="24"/>
        <v>5.2402842340900104</v>
      </c>
      <c r="P149" s="57">
        <f t="shared" si="27"/>
        <v>100</v>
      </c>
      <c r="Q149" s="57">
        <v>0</v>
      </c>
      <c r="R149" s="57">
        <v>0</v>
      </c>
      <c r="S149" s="57">
        <f>_xll.SRS1Splines.Functions25.OneWay_Spline($D$56:$D$60,S$56:S$60,$D149)</f>
        <v>0.68670430296680296</v>
      </c>
      <c r="T149" s="57">
        <f>_xll.SRS1Splines.Functions25.OneWay_Spline($D$56:$D$60,T$56:T$60,$D149)</f>
        <v>0.770546913964266</v>
      </c>
      <c r="U149" s="57">
        <v>0</v>
      </c>
      <c r="V149" s="57">
        <v>0</v>
      </c>
      <c r="W149" s="57">
        <f>_xll.SRS1Splines.Functions25.OneWay_Spline($D$56:$D$60,W$56:W$60,$D149)</f>
        <v>6.9668873630073298</v>
      </c>
      <c r="X149" s="57">
        <f>_xll.SRS1Splines.Functions25.OneWay_Spline($D$56:$D$60,X$56:X$60,$D149)</f>
        <v>0.38052050037303897</v>
      </c>
      <c r="Y149" s="57">
        <f>_xll.SRS1Splines.Functions25.OneWay_Spline($D$56:$D$60,Y$56:Y$60,$D149)</f>
        <v>0.39014358040505898</v>
      </c>
      <c r="Z149" s="57">
        <f>_xll.SRS1Splines.Functions25.OneWay_Spline($D$56:$D$60,Z$56:Z$60,$D149)</f>
        <v>0.82472070365679495</v>
      </c>
      <c r="AB149" s="57">
        <f t="shared" si="28"/>
        <v>100</v>
      </c>
      <c r="AC149" s="57">
        <f>_xll.SRS1Splines.Functions25.OneWay_Spline($D$56:$D$60,AC$56:AC$60,AB149)</f>
        <v>3.4414182678518101E-3</v>
      </c>
      <c r="AD149" s="57">
        <f>_xll.SRS1Splines.Functions25.OneWay_Spline($D$56:$D$60,AD$56:AD$60,$D149)</f>
        <v>0.38112005174831698</v>
      </c>
      <c r="AE149" s="57">
        <f>_xll.SRS1Splines.Functions25.OneWay_Spline($D$56:$D$60,AE$56:AE$60,$D149)</f>
        <v>0.297493487391154</v>
      </c>
      <c r="AF149" s="57">
        <f>_xll.SRS1Splines.Functions25.OneWay_Spline($D$56:$D$60,AF$56:AF$60,$D149)</f>
        <v>2.7194823613975401</v>
      </c>
      <c r="AG149" s="57">
        <f>_xll.SRS1Splines.Functions25.OneWay_Spline($D$56:$D$60,AG$56:AG$60,$D149)</f>
        <v>0.570617592274825</v>
      </c>
      <c r="AH149" s="57">
        <v>0</v>
      </c>
      <c r="AI149" s="57">
        <f>_xll.SRS1Splines.Functions25.OneWay_Spline($D$56:$D$60,AI$56:AI$60,$D149)</f>
        <v>13.592273232015801</v>
      </c>
      <c r="AJ149" s="57">
        <f>_xll.SRS1Splines.Functions25.OneWay_Spline($D$56:$D$60,AJ$56:AJ$60,$D149)</f>
        <v>0.22463071693299999</v>
      </c>
      <c r="AK149" s="57">
        <v>0</v>
      </c>
      <c r="AL149" s="57">
        <f>_xll.SRS1Splines.Functions25.OneWay_Spline($D$56:$D$60,AL$56:AL$60,$D149)</f>
        <v>1.75882607411881</v>
      </c>
    </row>
    <row r="150" spans="2:38" s="57" customFormat="1">
      <c r="B150" s="57">
        <v>7.8259999999999996</v>
      </c>
      <c r="C150" s="57">
        <f t="shared" si="23"/>
        <v>4.1663272808192957</v>
      </c>
      <c r="D150" s="57">
        <f t="shared" ref="D150:D154" si="29">D149+25</f>
        <v>125</v>
      </c>
      <c r="E150" s="57">
        <f t="shared" si="24"/>
        <v>5.2480996233081152E-3</v>
      </c>
      <c r="F150" s="57">
        <f t="shared" si="24"/>
        <v>0.77116416165464907</v>
      </c>
      <c r="G150" s="57">
        <f t="shared" si="24"/>
        <v>1.1129734806680902</v>
      </c>
      <c r="H150" s="57">
        <f t="shared" si="24"/>
        <v>1.1722131651876124</v>
      </c>
      <c r="I150" s="57">
        <f t="shared" si="24"/>
        <v>2.1008881041213154</v>
      </c>
      <c r="J150" s="57">
        <f t="shared" si="24"/>
        <v>49.758892023616589</v>
      </c>
      <c r="K150" s="57">
        <f t="shared" si="24"/>
        <v>17.391741034724358</v>
      </c>
      <c r="L150" s="57">
        <f t="shared" si="24"/>
        <v>0.92087066753342883</v>
      </c>
      <c r="M150" s="57">
        <f t="shared" si="24"/>
        <v>1.6956600543430433</v>
      </c>
      <c r="N150" s="57">
        <f t="shared" si="24"/>
        <v>5.381950710759634</v>
      </c>
      <c r="P150" s="57">
        <f t="shared" si="27"/>
        <v>125</v>
      </c>
      <c r="Q150" s="57">
        <v>0</v>
      </c>
      <c r="R150" s="57">
        <v>0</v>
      </c>
      <c r="S150" s="57">
        <f>_xll.SRS1Splines.Functions25.OneWay_Spline($D$56:$D$60,S$56:S$60,$D150)</f>
        <v>0.81168402571420495</v>
      </c>
      <c r="T150" s="57">
        <f>_xll.SRS1Splines.Functions25.OneWay_Spline($D$56:$D$60,T$56:T$60,$D150)</f>
        <v>0.92409381064540996</v>
      </c>
      <c r="U150" s="57">
        <v>0</v>
      </c>
      <c r="V150" s="57">
        <v>0</v>
      </c>
      <c r="W150" s="57">
        <f>_xll.SRS1Splines.Functions25.OneWay_Spline($D$56:$D$60,W$56:W$60,$D150)</f>
        <v>7.8647291419701597</v>
      </c>
      <c r="X150" s="57">
        <f>_xll.SRS1Splines.Functions25.OneWay_Spline($D$56:$D$60,X$56:X$60,$D150)</f>
        <v>0.42582530327493301</v>
      </c>
      <c r="Y150" s="57">
        <f>_xll.SRS1Splines.Functions25.OneWay_Spline($D$56:$D$60,Y$56:Y$60,$D150)</f>
        <v>0.39014358040505898</v>
      </c>
      <c r="Z150" s="57">
        <f>_xll.SRS1Splines.Functions25.OneWay_Spline($D$56:$D$60,Z$56:Z$60,$D150)</f>
        <v>0.82472070365679495</v>
      </c>
      <c r="AB150" s="57">
        <f t="shared" si="28"/>
        <v>125</v>
      </c>
      <c r="AC150" s="57">
        <f>_xll.SRS1Splines.Functions25.OneWay_Spline($D$56:$D$60,AC$56:AC$60,AB150)</f>
        <v>3.4414182678518101E-3</v>
      </c>
      <c r="AD150" s="57">
        <f>_xll.SRS1Splines.Functions25.OneWay_Spline($D$56:$D$60,AD$56:AD$60,$D150)</f>
        <v>0.38112005174831698</v>
      </c>
      <c r="AE150" s="57">
        <f>_xll.SRS1Splines.Functions25.OneWay_Spline($D$56:$D$60,AE$56:AE$60,$D150)</f>
        <v>0.297493487391154</v>
      </c>
      <c r="AF150" s="57">
        <f>_xll.SRS1Splines.Functions25.OneWay_Spline($D$56:$D$60,AF$56:AF$60,$D150)</f>
        <v>3.3790802208352102</v>
      </c>
      <c r="AG150" s="57">
        <f>_xll.SRS1Splines.Functions25.OneWay_Spline($D$56:$D$60,AG$56:AG$60,$D150)</f>
        <v>0.570617592274825</v>
      </c>
      <c r="AH150" s="57">
        <v>0</v>
      </c>
      <c r="AI150" s="57">
        <f>_xll.SRS1Splines.Functions25.OneWay_Spline($D$56:$D$60,AI$56:AI$60,$D150)</f>
        <v>16.0862216957544</v>
      </c>
      <c r="AJ150" s="57">
        <f>_xll.SRS1Splines.Functions25.OneWay_Spline($D$56:$D$60,AJ$56:AJ$60,$D150)</f>
        <v>0.22463071693299999</v>
      </c>
      <c r="AK150" s="57">
        <v>0</v>
      </c>
      <c r="AL150" s="57">
        <f>_xll.SRS1Splines.Functions25.OneWay_Spline($D$56:$D$60,AL$56:AL$60,$D150)</f>
        <v>1.75882607411881</v>
      </c>
    </row>
    <row r="151" spans="2:38" s="57" customFormat="1">
      <c r="B151" s="57">
        <v>7.9016999999999999</v>
      </c>
      <c r="C151" s="57">
        <f t="shared" si="23"/>
        <v>4.2066276865384404</v>
      </c>
      <c r="D151" s="57">
        <f t="shared" si="29"/>
        <v>150</v>
      </c>
      <c r="E151" s="57">
        <f t="shared" si="24"/>
        <v>5.2988638887674086E-3</v>
      </c>
      <c r="F151" s="57">
        <f t="shared" si="24"/>
        <v>0.77862354410254819</v>
      </c>
      <c r="G151" s="57">
        <f t="shared" si="24"/>
        <v>1.1237391454376502</v>
      </c>
      <c r="H151" s="57">
        <f t="shared" si="24"/>
        <v>1.1835518486280294</v>
      </c>
      <c r="I151" s="57">
        <f t="shared" si="24"/>
        <v>2.1212097536845644</v>
      </c>
      <c r="J151" s="57">
        <f t="shared" si="24"/>
        <v>50.240204076541175</v>
      </c>
      <c r="K151" s="57">
        <f t="shared" si="24"/>
        <v>17.559969350125414</v>
      </c>
      <c r="L151" s="57">
        <f t="shared" si="24"/>
        <v>0.92977814383451263</v>
      </c>
      <c r="M151" s="57">
        <f t="shared" si="24"/>
        <v>1.7120619794789711</v>
      </c>
      <c r="N151" s="57">
        <f t="shared" si="24"/>
        <v>5.434009702429007</v>
      </c>
      <c r="P151" s="57">
        <f t="shared" si="27"/>
        <v>150</v>
      </c>
      <c r="Q151" s="57">
        <v>0</v>
      </c>
      <c r="R151" s="57">
        <v>0</v>
      </c>
      <c r="S151" s="57">
        <f>_xll.SRS1Splines.Functions25.OneWay_Spline($D$56:$D$60,S$56:S$60,$D151)</f>
        <v>0.93666374846160805</v>
      </c>
      <c r="T151" s="57">
        <f>_xll.SRS1Splines.Functions25.OneWay_Spline($D$56:$D$60,T$56:T$60,$D151)</f>
        <v>1.0776407073265499</v>
      </c>
      <c r="U151" s="57">
        <v>0</v>
      </c>
      <c r="V151" s="57">
        <v>0</v>
      </c>
      <c r="W151" s="57">
        <f>_xll.SRS1Splines.Functions25.OneWay_Spline($D$56:$D$60,W$56:W$60,$D151)</f>
        <v>8.7625709209329994</v>
      </c>
      <c r="X151" s="57">
        <f>_xll.SRS1Splines.Functions25.OneWay_Spline($D$56:$D$60,X$56:X$60,$D151)</f>
        <v>0.47113010617682799</v>
      </c>
      <c r="Y151" s="57">
        <f>_xll.SRS1Splines.Functions25.OneWay_Spline($D$56:$D$60,Y$56:Y$60,$D151)</f>
        <v>0.39014358040505898</v>
      </c>
      <c r="Z151" s="57">
        <f>_xll.SRS1Splines.Functions25.OneWay_Spline($D$56:$D$60,Z$56:Z$60,$D151)</f>
        <v>0.82472070365679495</v>
      </c>
      <c r="AB151" s="57">
        <f t="shared" si="28"/>
        <v>150</v>
      </c>
      <c r="AC151" s="57">
        <f>_xll.SRS1Splines.Functions25.OneWay_Spline($D$56:$D$60,AC$56:AC$60,AB151)</f>
        <v>3.4414182678518101E-3</v>
      </c>
      <c r="AD151" s="57">
        <f>_xll.SRS1Splines.Functions25.OneWay_Spline($D$56:$D$60,AD$56:AD$60,$D151)</f>
        <v>0.38112005174831698</v>
      </c>
      <c r="AE151" s="57">
        <f>_xll.SRS1Splines.Functions25.OneWay_Spline($D$56:$D$60,AE$56:AE$60,$D151)</f>
        <v>0.297493487391154</v>
      </c>
      <c r="AF151" s="57">
        <f>_xll.SRS1Splines.Functions25.OneWay_Spline($D$56:$D$60,AF$56:AF$60,$D151)</f>
        <v>4.0386780802728799</v>
      </c>
      <c r="AG151" s="57">
        <f>_xll.SRS1Splines.Functions25.OneWay_Spline($D$56:$D$60,AG$56:AG$60,$D151)</f>
        <v>0.570617592274825</v>
      </c>
      <c r="AH151" s="57">
        <v>0</v>
      </c>
      <c r="AI151" s="57">
        <f>_xll.SRS1Splines.Functions25.OneWay_Spline($D$56:$D$60,AI$56:AI$60,$D151)</f>
        <v>18.580170159493001</v>
      </c>
      <c r="AJ151" s="57">
        <f>_xll.SRS1Splines.Functions25.OneWay_Spline($D$56:$D$60,AJ$56:AJ$60,$D151)</f>
        <v>0.22463071693299999</v>
      </c>
      <c r="AK151" s="57">
        <v>0</v>
      </c>
      <c r="AL151" s="57">
        <f>_xll.SRS1Splines.Functions25.OneWay_Spline($D$56:$D$60,AL$56:AL$60,$D151)</f>
        <v>1.75882607411881</v>
      </c>
    </row>
    <row r="152" spans="2:38" s="57" customFormat="1">
      <c r="B152" s="57">
        <v>7.9210000000000003</v>
      </c>
      <c r="C152" s="57">
        <f t="shared" si="23"/>
        <v>4.2169024267019735</v>
      </c>
      <c r="D152" s="57">
        <f t="shared" si="29"/>
        <v>175</v>
      </c>
      <c r="E152" s="57">
        <f t="shared" si="24"/>
        <v>5.3118064293666729E-3</v>
      </c>
      <c r="F152" s="57">
        <f t="shared" si="24"/>
        <v>0.78052534174118016</v>
      </c>
      <c r="G152" s="57">
        <f t="shared" si="24"/>
        <v>1.1264838922018841</v>
      </c>
      <c r="H152" s="57">
        <f t="shared" si="24"/>
        <v>1.1864426886597339</v>
      </c>
      <c r="I152" s="57">
        <f t="shared" si="24"/>
        <v>2.1263908347489067</v>
      </c>
      <c r="J152" s="57">
        <f t="shared" si="24"/>
        <v>50.362916396507416</v>
      </c>
      <c r="K152" s="57">
        <f t="shared" si="24"/>
        <v>17.602859792493184</v>
      </c>
      <c r="L152" s="57">
        <f t="shared" si="24"/>
        <v>0.93204913845288662</v>
      </c>
      <c r="M152" s="57">
        <f t="shared" si="24"/>
        <v>1.7162437120433487</v>
      </c>
      <c r="N152" s="57">
        <f t="shared" si="24"/>
        <v>5.4472823383499964</v>
      </c>
      <c r="P152" s="57">
        <f t="shared" si="27"/>
        <v>175</v>
      </c>
      <c r="Q152" s="57">
        <v>0</v>
      </c>
      <c r="R152" s="57">
        <v>0</v>
      </c>
      <c r="S152" s="57">
        <f>_xll.SRS1Splines.Functions25.OneWay_Spline($D$56:$D$60,S$56:S$60,$D152)</f>
        <v>1.0616434712090099</v>
      </c>
      <c r="T152" s="57">
        <f>_xll.SRS1Splines.Functions25.OneWay_Spline($D$56:$D$60,T$56:T$60,$D152)</f>
        <v>1.2311876040077001</v>
      </c>
      <c r="U152" s="57">
        <v>0</v>
      </c>
      <c r="V152" s="57">
        <v>0</v>
      </c>
      <c r="W152" s="57">
        <f>_xll.SRS1Splines.Functions25.OneWay_Spline($D$56:$D$60,W$56:W$60,$D152)</f>
        <v>9.6604126998958293</v>
      </c>
      <c r="X152" s="57">
        <f>_xll.SRS1Splines.Functions25.OneWay_Spline($D$56:$D$60,X$56:X$60,$D152)</f>
        <v>0.51643490907872303</v>
      </c>
      <c r="Y152" s="57">
        <f>_xll.SRS1Splines.Functions25.OneWay_Spline($D$56:$D$60,Y$56:Y$60,$D152)</f>
        <v>0.39014358040505898</v>
      </c>
      <c r="Z152" s="57">
        <f>_xll.SRS1Splines.Functions25.OneWay_Spline($D$56:$D$60,Z$56:Z$60,$D152)</f>
        <v>0.82472070365679495</v>
      </c>
      <c r="AB152" s="57">
        <f t="shared" si="28"/>
        <v>175</v>
      </c>
      <c r="AC152" s="57">
        <f>_xll.SRS1Splines.Functions25.OneWay_Spline($D$56:$D$60,AC$56:AC$60,AB152)</f>
        <v>3.4414182678518101E-3</v>
      </c>
      <c r="AD152" s="57">
        <f>_xll.SRS1Splines.Functions25.OneWay_Spline($D$56:$D$60,AD$56:AD$60,$D152)</f>
        <v>0.38112005174831698</v>
      </c>
      <c r="AE152" s="57">
        <f>_xll.SRS1Splines.Functions25.OneWay_Spline($D$56:$D$60,AE$56:AE$60,$D152)</f>
        <v>0.297493487391154</v>
      </c>
      <c r="AF152" s="57">
        <f>_xll.SRS1Splines.Functions25.OneWay_Spline($D$56:$D$60,AF$56:AF$60,$D152)</f>
        <v>4.69827593971055</v>
      </c>
      <c r="AG152" s="57">
        <f>_xll.SRS1Splines.Functions25.OneWay_Spline($D$56:$D$60,AG$56:AG$60,$D152)</f>
        <v>0.570617592274825</v>
      </c>
      <c r="AH152" s="57">
        <v>0</v>
      </c>
      <c r="AI152" s="57">
        <f>_xll.SRS1Splines.Functions25.OneWay_Spline($D$56:$D$60,AI$56:AI$60,$D152)</f>
        <v>21.074118623231598</v>
      </c>
      <c r="AJ152" s="57">
        <f>_xll.SRS1Splines.Functions25.OneWay_Spline($D$56:$D$60,AJ$56:AJ$60,$D152)</f>
        <v>0.22463071693299999</v>
      </c>
      <c r="AK152" s="57">
        <v>0</v>
      </c>
      <c r="AL152" s="57">
        <f>_xll.SRS1Splines.Functions25.OneWay_Spline($D$56:$D$60,AL$56:AL$60,$D152)</f>
        <v>1.75882607411881</v>
      </c>
    </row>
    <row r="153" spans="2:38" s="57" customFormat="1">
      <c r="B153" s="57">
        <v>7.9189999999999996</v>
      </c>
      <c r="C153" s="57">
        <f t="shared" si="23"/>
        <v>4.215837686788654</v>
      </c>
      <c r="D153" s="57">
        <f t="shared" si="29"/>
        <v>200</v>
      </c>
      <c r="E153" s="57">
        <f t="shared" si="24"/>
        <v>5.3104652334496506E-3</v>
      </c>
      <c r="F153" s="57">
        <f t="shared" si="24"/>
        <v>0.78032826426567425</v>
      </c>
      <c r="G153" s="57">
        <f t="shared" si="24"/>
        <v>1.1261994624853831</v>
      </c>
      <c r="H153" s="57">
        <f t="shared" si="24"/>
        <v>1.1861431197445316</v>
      </c>
      <c r="I153" s="57">
        <f t="shared" si="24"/>
        <v>2.1258539351567469</v>
      </c>
      <c r="J153" s="57">
        <f t="shared" si="24"/>
        <v>50.350200093920236</v>
      </c>
      <c r="K153" s="57">
        <f t="shared" si="24"/>
        <v>17.598415187066472</v>
      </c>
      <c r="L153" s="57">
        <f t="shared" si="24"/>
        <v>0.93181380222300325</v>
      </c>
      <c r="M153" s="57">
        <f t="shared" si="24"/>
        <v>1.7158103718812372</v>
      </c>
      <c r="N153" s="57">
        <f t="shared" si="24"/>
        <v>5.4459069356638832</v>
      </c>
      <c r="P153" s="57">
        <f t="shared" si="27"/>
        <v>200</v>
      </c>
      <c r="Q153" s="57">
        <v>0</v>
      </c>
      <c r="R153" s="57">
        <v>0</v>
      </c>
      <c r="S153" s="57">
        <f>_xll.SRS1Splines.Functions25.OneWay_Spline($D$56:$D$60,S$56:S$60,$D153)</f>
        <v>1.18662319395641</v>
      </c>
      <c r="T153" s="57">
        <f>_xll.SRS1Splines.Functions25.OneWay_Spline($D$56:$D$60,T$56:T$60,$D153)</f>
        <v>1.3847345006888401</v>
      </c>
      <c r="U153" s="57">
        <v>0</v>
      </c>
      <c r="V153" s="57">
        <v>0</v>
      </c>
      <c r="W153" s="57">
        <f>_xll.SRS1Splines.Functions25.OneWay_Spline($D$56:$D$60,W$56:W$60,$D153)</f>
        <v>10.5582544788587</v>
      </c>
      <c r="X153" s="57">
        <f>_xll.SRS1Splines.Functions25.OneWay_Spline($D$56:$D$60,X$56:X$60,$D153)</f>
        <v>0.56173971198061801</v>
      </c>
      <c r="Y153" s="57">
        <f>_xll.SRS1Splines.Functions25.OneWay_Spline($D$56:$D$60,Y$56:Y$60,$D153)</f>
        <v>0.39014358040505898</v>
      </c>
      <c r="Z153" s="57">
        <f>_xll.SRS1Splines.Functions25.OneWay_Spline($D$56:$D$60,Z$56:Z$60,$D153)</f>
        <v>0.82472070365679495</v>
      </c>
      <c r="AB153" s="57">
        <f t="shared" si="28"/>
        <v>200</v>
      </c>
      <c r="AC153" s="57">
        <f>_xll.SRS1Splines.Functions25.OneWay_Spline($D$56:$D$60,AC$56:AC$60,AB153)</f>
        <v>3.4414182678518101E-3</v>
      </c>
      <c r="AD153" s="57">
        <f>_xll.SRS1Splines.Functions25.OneWay_Spline($D$56:$D$60,AD$56:AD$60,$D153)</f>
        <v>0.38112005174831698</v>
      </c>
      <c r="AE153" s="57">
        <f>_xll.SRS1Splines.Functions25.OneWay_Spline($D$56:$D$60,AE$56:AE$60,$D153)</f>
        <v>0.297493487391154</v>
      </c>
      <c r="AF153" s="57">
        <f>_xll.SRS1Splines.Functions25.OneWay_Spline($D$56:$D$60,AF$56:AF$60,$D153)</f>
        <v>5.3578737991482202</v>
      </c>
      <c r="AG153" s="57">
        <f>_xll.SRS1Splines.Functions25.OneWay_Spline($D$56:$D$60,AG$56:AG$60,$D153)</f>
        <v>0.570617592274825</v>
      </c>
      <c r="AH153" s="57">
        <v>0</v>
      </c>
      <c r="AI153" s="57">
        <f>_xll.SRS1Splines.Functions25.OneWay_Spline($D$56:$D$60,AI$56:AI$60,$D153)</f>
        <v>23.568067086970199</v>
      </c>
      <c r="AJ153" s="57">
        <f>_xll.SRS1Splines.Functions25.OneWay_Spline($D$56:$D$60,AJ$56:AJ$60,$D153)</f>
        <v>0.22463071693299999</v>
      </c>
      <c r="AK153" s="57">
        <v>0</v>
      </c>
      <c r="AL153" s="57">
        <f>_xll.SRS1Splines.Functions25.OneWay_Spline($D$56:$D$60,AL$56:AL$60,$D153)</f>
        <v>1.75882607411881</v>
      </c>
    </row>
    <row r="154" spans="2:38" s="57" customFormat="1">
      <c r="B154" s="57">
        <v>7.907</v>
      </c>
      <c r="C154" s="57">
        <f t="shared" si="23"/>
        <v>4.2094492473087373</v>
      </c>
      <c r="D154" s="57">
        <f t="shared" si="29"/>
        <v>225</v>
      </c>
      <c r="E154" s="57">
        <f t="shared" si="24"/>
        <v>5.302418057947518E-3</v>
      </c>
      <c r="F154" s="57">
        <f t="shared" si="24"/>
        <v>0.77914579941263884</v>
      </c>
      <c r="G154" s="57">
        <f t="shared" si="24"/>
        <v>1.1244928841863777</v>
      </c>
      <c r="H154" s="57">
        <f t="shared" si="24"/>
        <v>1.1843457062533163</v>
      </c>
      <c r="I154" s="57">
        <f t="shared" si="24"/>
        <v>2.122632537603788</v>
      </c>
      <c r="J154" s="57">
        <f t="shared" si="24"/>
        <v>50.273902278397195</v>
      </c>
      <c r="K154" s="57">
        <f t="shared" si="24"/>
        <v>17.571747554506203</v>
      </c>
      <c r="L154" s="57">
        <f t="shared" si="24"/>
        <v>0.93040178484370339</v>
      </c>
      <c r="M154" s="57">
        <f t="shared" si="24"/>
        <v>1.7132103309085671</v>
      </c>
      <c r="N154" s="57">
        <f t="shared" si="24"/>
        <v>5.4376545195472064</v>
      </c>
      <c r="P154" s="57">
        <f t="shared" si="27"/>
        <v>225</v>
      </c>
      <c r="Q154" s="57">
        <v>0</v>
      </c>
      <c r="R154" s="57">
        <v>0</v>
      </c>
      <c r="S154" s="57">
        <f>_xll.SRS1Splines.Functions25.OneWay_Spline($D$56:$D$60,S$56:S$60,$D154)</f>
        <v>1.3116029167038099</v>
      </c>
      <c r="T154" s="57">
        <f>_xll.SRS1Splines.Functions25.OneWay_Spline($D$56:$D$60,T$56:T$60,$D154)</f>
        <v>1.53828139736999</v>
      </c>
      <c r="U154" s="57">
        <v>0</v>
      </c>
      <c r="V154" s="57">
        <v>0</v>
      </c>
      <c r="W154" s="57">
        <f>_xll.SRS1Splines.Functions25.OneWay_Spline($D$56:$D$60,W$56:W$60,$D154)</f>
        <v>11.4560962578215</v>
      </c>
      <c r="X154" s="57">
        <f>_xll.SRS1Splines.Functions25.OneWay_Spline($D$56:$D$60,X$56:X$60,$D154)</f>
        <v>0.60704451488251299</v>
      </c>
      <c r="Y154" s="57">
        <f>_xll.SRS1Splines.Functions25.OneWay_Spline($D$56:$D$60,Y$56:Y$60,$D154)</f>
        <v>0.39014358040505898</v>
      </c>
      <c r="Z154" s="57">
        <f>_xll.SRS1Splines.Functions25.OneWay_Spline($D$56:$D$60,Z$56:Z$60,$D154)</f>
        <v>0.82472070365679495</v>
      </c>
      <c r="AB154" s="57">
        <f t="shared" si="28"/>
        <v>225</v>
      </c>
      <c r="AC154" s="57">
        <f>_xll.SRS1Splines.Functions25.OneWay_Spline($D$56:$D$60,AC$56:AC$60,AB154)</f>
        <v>3.4414182678518101E-3</v>
      </c>
      <c r="AD154" s="57">
        <f>_xll.SRS1Splines.Functions25.OneWay_Spline($D$56:$D$60,AD$56:AD$60,$D154)</f>
        <v>0.38112005174831698</v>
      </c>
      <c r="AE154" s="57">
        <f>_xll.SRS1Splines.Functions25.OneWay_Spline($D$56:$D$60,AE$56:AE$60,$D154)</f>
        <v>0.297493487391154</v>
      </c>
      <c r="AF154" s="57">
        <f>_xll.SRS1Splines.Functions25.OneWay_Spline($D$56:$D$60,AF$56:AF$60,$D154)</f>
        <v>6.0174716585858903</v>
      </c>
      <c r="AG154" s="57">
        <f>_xll.SRS1Splines.Functions25.OneWay_Spline($D$56:$D$60,AG$56:AG$60,$D154)</f>
        <v>0.570617592274825</v>
      </c>
      <c r="AH154" s="57">
        <v>0</v>
      </c>
      <c r="AI154" s="57">
        <f>_xll.SRS1Splines.Functions25.OneWay_Spline($D$56:$D$60,AI$56:AI$60,$D154)</f>
        <v>26.0620155507089</v>
      </c>
      <c r="AJ154" s="57">
        <f>_xll.SRS1Splines.Functions25.OneWay_Spline($D$56:$D$60,AJ$56:AJ$60,$D154)</f>
        <v>0.22463071693299999</v>
      </c>
      <c r="AK154" s="57">
        <v>0</v>
      </c>
      <c r="AL154" s="57">
        <f>_xll.SRS1Splines.Functions25.OneWay_Spline($D$56:$D$60,AL$56:AL$60,$D154)</f>
        <v>1.75882607411881</v>
      </c>
    </row>
    <row r="155" spans="2:38" s="57" customFormat="1">
      <c r="B155" s="57">
        <v>7.8920000000000003</v>
      </c>
      <c r="C155" s="57">
        <f t="shared" si="23"/>
        <v>4.2014636979588404</v>
      </c>
      <c r="D155" s="57">
        <v>250</v>
      </c>
      <c r="E155" s="57">
        <f t="shared" si="24"/>
        <v>5.2923590885698502E-3</v>
      </c>
      <c r="F155" s="57">
        <f t="shared" si="24"/>
        <v>0.77766771834634441</v>
      </c>
      <c r="G155" s="57">
        <f t="shared" si="24"/>
        <v>1.1223596613126208</v>
      </c>
      <c r="H155" s="57">
        <f t="shared" si="24"/>
        <v>1.1820989393892969</v>
      </c>
      <c r="I155" s="57">
        <f t="shared" si="24"/>
        <v>2.1186057906625892</v>
      </c>
      <c r="J155" s="57">
        <f t="shared" si="24"/>
        <v>50.178530008993377</v>
      </c>
      <c r="K155" s="57">
        <f t="shared" si="24"/>
        <v>17.538413013805858</v>
      </c>
      <c r="L155" s="57">
        <f t="shared" si="24"/>
        <v>0.92863676311957843</v>
      </c>
      <c r="M155" s="57">
        <f t="shared" ref="F155:N162" si="30">M$129*$C155</f>
        <v>1.7099602796927293</v>
      </c>
      <c r="N155" s="57">
        <f t="shared" si="30"/>
        <v>5.4273389994013597</v>
      </c>
      <c r="P155" s="57">
        <f t="shared" si="27"/>
        <v>250</v>
      </c>
      <c r="Q155" s="57">
        <v>0</v>
      </c>
      <c r="R155" s="57">
        <v>0</v>
      </c>
      <c r="S155" s="57">
        <f>_xll.SRS1Splines.Functions25.OneWay_Spline($D$56:$D$60,S$56:S$60,$D155)</f>
        <v>1.43658263945122</v>
      </c>
      <c r="T155" s="57">
        <f>_xll.SRS1Splines.Functions25.OneWay_Spline($D$56:$D$60,T$56:T$60,$D155)</f>
        <v>1.69182829405113</v>
      </c>
      <c r="U155" s="57">
        <v>0</v>
      </c>
      <c r="V155" s="57">
        <v>0</v>
      </c>
      <c r="W155" s="57">
        <f>_xll.SRS1Splines.Functions25.OneWay_Spline($D$56:$D$60,W$56:W$60,$D155)</f>
        <v>12.353938036784299</v>
      </c>
      <c r="X155" s="57">
        <f>_xll.SRS1Splines.Functions25.OneWay_Spline($D$56:$D$60,X$56:X$60,$D155)</f>
        <v>0.65234931778440697</v>
      </c>
      <c r="Y155" s="57">
        <f>_xll.SRS1Splines.Functions25.OneWay_Spline($D$56:$D$60,Y$56:Y$60,$D155)</f>
        <v>0.39014358040505898</v>
      </c>
      <c r="Z155" s="57">
        <f>_xll.SRS1Splines.Functions25.OneWay_Spline($D$56:$D$60,Z$56:Z$60,$D155)</f>
        <v>0.82472070365679495</v>
      </c>
      <c r="AB155" s="57">
        <f t="shared" si="28"/>
        <v>250</v>
      </c>
      <c r="AC155" s="57">
        <f>_xll.SRS1Splines.Functions25.OneWay_Spline($D$56:$D$60,AC$56:AC$60,AB155)</f>
        <v>3.4414182678518101E-3</v>
      </c>
      <c r="AD155" s="57">
        <f>_xll.SRS1Splines.Functions25.OneWay_Spline($D$56:$D$60,AD$56:AD$60,$D155)</f>
        <v>0.38112005174831698</v>
      </c>
      <c r="AE155" s="57">
        <f>_xll.SRS1Splines.Functions25.OneWay_Spline($D$56:$D$60,AE$56:AE$60,$D155)</f>
        <v>0.297493487391154</v>
      </c>
      <c r="AF155" s="57">
        <f>_xll.SRS1Splines.Functions25.OneWay_Spline($D$56:$D$60,AF$56:AF$60,$D155)</f>
        <v>6.6770695180235604</v>
      </c>
      <c r="AG155" s="57">
        <f>_xll.SRS1Splines.Functions25.OneWay_Spline($D$56:$D$60,AG$56:AG$60,$D155)</f>
        <v>0.570617592274825</v>
      </c>
      <c r="AH155" s="57">
        <v>0</v>
      </c>
      <c r="AI155" s="57">
        <f>_xll.SRS1Splines.Functions25.OneWay_Spline($D$56:$D$60,AI$56:AI$60,$D155)</f>
        <v>28.5559640144475</v>
      </c>
      <c r="AJ155" s="57">
        <f>_xll.SRS1Splines.Functions25.OneWay_Spline($D$56:$D$60,AJ$56:AJ$60,$D155)</f>
        <v>0.22463071693299999</v>
      </c>
      <c r="AK155" s="57">
        <v>0</v>
      </c>
      <c r="AL155" s="57">
        <f>_xll.SRS1Splines.Functions25.OneWay_Spline($D$56:$D$60,AL$56:AL$60,$D155)</f>
        <v>1.75882607411881</v>
      </c>
    </row>
    <row r="156" spans="2:38" s="57" customFormat="1">
      <c r="B156" s="57">
        <v>7.859</v>
      </c>
      <c r="C156" s="57">
        <f t="shared" si="23"/>
        <v>4.1838954893890685</v>
      </c>
      <c r="D156" s="57">
        <v>300</v>
      </c>
      <c r="E156" s="57">
        <f t="shared" si="24"/>
        <v>5.2702293559389836E-3</v>
      </c>
      <c r="F156" s="57">
        <f t="shared" si="30"/>
        <v>0.77441594000049685</v>
      </c>
      <c r="G156" s="57">
        <f t="shared" si="30"/>
        <v>1.1176665709903557</v>
      </c>
      <c r="H156" s="57">
        <f t="shared" si="30"/>
        <v>1.1771560522884548</v>
      </c>
      <c r="I156" s="57">
        <f t="shared" si="30"/>
        <v>2.1097469473919528</v>
      </c>
      <c r="J156" s="57">
        <f t="shared" si="30"/>
        <v>49.968711016304987</v>
      </c>
      <c r="K156" s="57">
        <f t="shared" si="30"/>
        <v>17.46507702426511</v>
      </c>
      <c r="L156" s="57">
        <f t="shared" si="30"/>
        <v>0.92475371532650374</v>
      </c>
      <c r="M156" s="57">
        <f t="shared" si="30"/>
        <v>1.7028101670178866</v>
      </c>
      <c r="N156" s="57">
        <f t="shared" si="30"/>
        <v>5.4046448550804973</v>
      </c>
      <c r="P156" s="57">
        <f t="shared" si="27"/>
        <v>300</v>
      </c>
      <c r="Q156" s="57">
        <v>0</v>
      </c>
      <c r="R156" s="57">
        <v>0</v>
      </c>
      <c r="S156" s="57">
        <f>_xll.SRS1Splines.Functions25.OneWay_Spline($D$56:$D$60,S$56:S$60,$D156)</f>
        <v>1.68654208494602</v>
      </c>
      <c r="T156" s="57">
        <f>_xll.SRS1Splines.Functions25.OneWay_Spline($D$56:$D$60,T$56:T$60,$D156)</f>
        <v>1.9989220874134199</v>
      </c>
      <c r="U156" s="57">
        <v>0</v>
      </c>
      <c r="V156" s="57">
        <v>0</v>
      </c>
      <c r="W156" s="57">
        <f>_xll.SRS1Splines.Functions25.OneWay_Spline($D$56:$D$60,W$56:W$60,$D156)</f>
        <v>14.14962159471</v>
      </c>
      <c r="X156" s="57">
        <f>_xll.SRS1Splines.Functions25.OneWay_Spline($D$56:$D$60,X$56:X$60,$D156)</f>
        <v>0.74295892358819704</v>
      </c>
      <c r="Y156" s="57">
        <f>_xll.SRS1Splines.Functions25.OneWay_Spline($D$56:$D$60,Y$56:Y$60,$D156)</f>
        <v>0.39014358040505898</v>
      </c>
      <c r="Z156" s="57">
        <f>_xll.SRS1Splines.Functions25.OneWay_Spline($D$56:$D$60,Z$56:Z$60,$D156)</f>
        <v>0.82472070365679495</v>
      </c>
      <c r="AB156" s="57">
        <f t="shared" si="28"/>
        <v>300</v>
      </c>
      <c r="AC156" s="57">
        <f>_xll.SRS1Splines.Functions25.OneWay_Spline($D$56:$D$60,AC$56:AC$60,AB156)</f>
        <v>3.4414182678518101E-3</v>
      </c>
      <c r="AD156" s="57">
        <f>_xll.SRS1Splines.Functions25.OneWay_Spline($D$56:$D$60,AD$56:AD$60,$D156)</f>
        <v>0.38112005174831698</v>
      </c>
      <c r="AE156" s="57">
        <f>_xll.SRS1Splines.Functions25.OneWay_Spline($D$56:$D$60,AE$56:AE$60,$D156)</f>
        <v>0.297493487391154</v>
      </c>
      <c r="AF156" s="57">
        <f>_xll.SRS1Splines.Functions25.OneWay_Spline($D$56:$D$60,AF$56:AF$60,$D156)</f>
        <v>7.9962652368988998</v>
      </c>
      <c r="AG156" s="57">
        <f>_xll.SRS1Splines.Functions25.OneWay_Spline($D$56:$D$60,AG$56:AG$60,$D156)</f>
        <v>0.570617592274825</v>
      </c>
      <c r="AH156" s="57">
        <v>0</v>
      </c>
      <c r="AI156" s="57">
        <f>_xll.SRS1Splines.Functions25.OneWay_Spline($D$56:$D$60,AI$56:AI$60,$D156)</f>
        <v>33.543860941924699</v>
      </c>
      <c r="AJ156" s="57">
        <f>_xll.SRS1Splines.Functions25.OneWay_Spline($D$56:$D$60,AJ$56:AJ$60,$D156)</f>
        <v>0.22463071693299999</v>
      </c>
      <c r="AK156" s="57">
        <v>0</v>
      </c>
      <c r="AL156" s="57">
        <f>_xll.SRS1Splines.Functions25.OneWay_Spline($D$56:$D$60,AL$56:AL$60,$D156)</f>
        <v>1.75882607411881</v>
      </c>
    </row>
    <row r="157" spans="2:38" s="57" customFormat="1">
      <c r="B157" s="57">
        <v>7.8150000000000004</v>
      </c>
      <c r="C157" s="57">
        <f t="shared" si="23"/>
        <v>4.1604712112960387</v>
      </c>
      <c r="D157" s="57">
        <v>365</v>
      </c>
      <c r="E157" s="57">
        <f t="shared" si="24"/>
        <v>5.240723045764493E-3</v>
      </c>
      <c r="F157" s="57">
        <f t="shared" si="30"/>
        <v>0.77008023553936666</v>
      </c>
      <c r="G157" s="57">
        <f t="shared" si="30"/>
        <v>1.1114091172273353</v>
      </c>
      <c r="H157" s="57">
        <f t="shared" si="30"/>
        <v>1.1705655361539984</v>
      </c>
      <c r="I157" s="57">
        <f t="shared" si="30"/>
        <v>2.0979351563644371</v>
      </c>
      <c r="J157" s="57">
        <f t="shared" si="30"/>
        <v>49.68895235938713</v>
      </c>
      <c r="K157" s="57">
        <f t="shared" si="30"/>
        <v>17.367295704877446</v>
      </c>
      <c r="L157" s="57">
        <f t="shared" si="30"/>
        <v>0.9195763182690706</v>
      </c>
      <c r="M157" s="57">
        <f t="shared" si="30"/>
        <v>1.6932766834514292</v>
      </c>
      <c r="N157" s="57">
        <f t="shared" si="30"/>
        <v>5.3743859959860139</v>
      </c>
      <c r="P157" s="57">
        <f t="shared" si="27"/>
        <v>365</v>
      </c>
      <c r="Q157" s="57">
        <v>0</v>
      </c>
      <c r="R157" s="57">
        <v>0</v>
      </c>
      <c r="S157" s="57">
        <f>_xll.SRS1Splines.Functions25.OneWay_Spline($D$56:$D$60,S$56:S$60,$D157)</f>
        <v>2.0114893640892699</v>
      </c>
      <c r="T157" s="57">
        <f>_xll.SRS1Splines.Functions25.OneWay_Spline($D$56:$D$60,T$56:T$60,$D157)</f>
        <v>2.3981440187843899</v>
      </c>
      <c r="U157" s="57">
        <v>0</v>
      </c>
      <c r="V157" s="57">
        <v>0</v>
      </c>
      <c r="W157" s="57">
        <f>_xll.SRS1Splines.Functions25.OneWay_Spline($D$56:$D$60,W$56:W$60,$D157)</f>
        <v>16.484010220013399</v>
      </c>
      <c r="X157" s="57">
        <f>_xll.SRS1Splines.Functions25.OneWay_Spline($D$56:$D$60,X$56:X$60,$D157)</f>
        <v>0.86075141113312303</v>
      </c>
      <c r="Y157" s="57">
        <f>_xll.SRS1Splines.Functions25.OneWay_Spline($D$56:$D$60,Y$56:Y$60,$D157)</f>
        <v>0.39014358040505898</v>
      </c>
      <c r="Z157" s="57">
        <f>_xll.SRS1Splines.Functions25.OneWay_Spline($D$56:$D$60,Z$56:Z$60,$D157)</f>
        <v>0.82472070365679495</v>
      </c>
      <c r="AB157" s="57">
        <f t="shared" si="28"/>
        <v>365</v>
      </c>
      <c r="AC157" s="57">
        <f>_xll.SRS1Splines.Functions25.OneWay_Spline($D$56:$D$60,AC$56:AC$60,AB157)</f>
        <v>3.4414182678518101E-3</v>
      </c>
      <c r="AD157" s="57">
        <f>_xll.SRS1Splines.Functions25.OneWay_Spline($D$56:$D$60,AD$56:AD$60,$D157)</f>
        <v>0.38112005174831698</v>
      </c>
      <c r="AE157" s="57">
        <f>_xll.SRS1Splines.Functions25.OneWay_Spline($D$56:$D$60,AE$56:AE$60,$D157)</f>
        <v>0.297493487391154</v>
      </c>
      <c r="AF157" s="57">
        <f>_xll.SRS1Splines.Functions25.OneWay_Spline($D$56:$D$60,AF$56:AF$60,$D157)</f>
        <v>9.7112196714368402</v>
      </c>
      <c r="AG157" s="57">
        <f>_xll.SRS1Splines.Functions25.OneWay_Spline($D$56:$D$60,AG$56:AG$60,$D157)</f>
        <v>0.570617592274825</v>
      </c>
      <c r="AH157" s="57">
        <v>0</v>
      </c>
      <c r="AI157" s="57">
        <f>_xll.SRS1Splines.Functions25.OneWay_Spline($D$56:$D$60,AI$56:AI$60,$D157)</f>
        <v>40.028126947644999</v>
      </c>
      <c r="AJ157" s="57">
        <f>_xll.SRS1Splines.Functions25.OneWay_Spline($D$56:$D$60,AJ$56:AJ$60,$D157)</f>
        <v>0.22463071693299999</v>
      </c>
      <c r="AK157" s="57">
        <v>0</v>
      </c>
      <c r="AL157" s="57">
        <f>_xll.SRS1Splines.Functions25.OneWay_Spline($D$56:$D$60,AL$56:AL$60,$D157)</f>
        <v>1.75882607411881</v>
      </c>
    </row>
    <row r="158" spans="2:38" s="57" customFormat="1">
      <c r="B158" s="57">
        <v>7.5702999999999996</v>
      </c>
      <c r="C158" s="57">
        <f t="shared" si="23"/>
        <v>4.0302002829013945</v>
      </c>
      <c r="D158" s="57">
        <f>365*2</f>
        <v>730</v>
      </c>
      <c r="E158" s="57">
        <f t="shared" si="24"/>
        <v>5.0766277253168181E-3</v>
      </c>
      <c r="F158" s="57">
        <f t="shared" si="30"/>
        <v>0.74596780641121774</v>
      </c>
      <c r="G158" s="57">
        <f t="shared" si="30"/>
        <v>1.076609141413448</v>
      </c>
      <c r="H158" s="57">
        <f t="shared" si="30"/>
        <v>1.1339132793789652</v>
      </c>
      <c r="I158" s="57">
        <f t="shared" si="30"/>
        <v>2.0322454912636845</v>
      </c>
      <c r="J158" s="57">
        <f t="shared" si="30"/>
        <v>48.133112737846233</v>
      </c>
      <c r="K158" s="57">
        <f t="shared" si="30"/>
        <v>16.82349823091922</v>
      </c>
      <c r="L158" s="57">
        <f t="shared" si="30"/>
        <v>0.89078293054284641</v>
      </c>
      <c r="M158" s="57">
        <f t="shared" si="30"/>
        <v>1.6402575146170637</v>
      </c>
      <c r="N158" s="57">
        <f t="shared" si="30"/>
        <v>5.2061054773401052</v>
      </c>
      <c r="P158" s="57">
        <f t="shared" si="27"/>
        <v>730</v>
      </c>
      <c r="Q158" s="57">
        <v>0</v>
      </c>
      <c r="R158" s="57">
        <v>0</v>
      </c>
      <c r="S158" s="57">
        <f>_xll.SRS1Splines.Functions25.OneWay_Spline($D$56:$D$60,S$56:S$60,$D158)</f>
        <v>3.83619331620134</v>
      </c>
      <c r="T158" s="57">
        <f>_xll.SRS1Splines.Functions25.OneWay_Spline($D$56:$D$60,T$56:T$60,$D158)</f>
        <v>4.6399287103290998</v>
      </c>
      <c r="U158" s="57">
        <v>0</v>
      </c>
      <c r="V158" s="57">
        <v>0</v>
      </c>
      <c r="W158" s="57">
        <f>_xll.SRS1Splines.Functions25.OneWay_Spline($D$56:$D$60,W$56:W$60,$D158)</f>
        <v>29.592500192870698</v>
      </c>
      <c r="X158" s="57">
        <f>_xll.SRS1Splines.Functions25.OneWay_Spline($D$56:$D$60,X$56:X$60,$D158)</f>
        <v>1.5222015335007899</v>
      </c>
      <c r="Y158" s="57">
        <f>_xll.SRS1Splines.Functions25.OneWay_Spline($D$56:$D$60,Y$56:Y$60,$D158)</f>
        <v>0.39014358040505898</v>
      </c>
      <c r="Z158" s="57">
        <f>_xll.SRS1Splines.Functions25.OneWay_Spline($D$56:$D$60,Z$56:Z$60,$D158)</f>
        <v>0.82472070365679495</v>
      </c>
      <c r="AB158" s="57">
        <f t="shared" si="28"/>
        <v>730</v>
      </c>
      <c r="AC158" s="57">
        <f>_xll.SRS1Splines.Functions25.OneWay_Spline($D$56:$D$60,AC$56:AC$60,AB158)</f>
        <v>3.4414182678518101E-3</v>
      </c>
      <c r="AD158" s="57">
        <f>_xll.SRS1Splines.Functions25.OneWay_Spline($D$56:$D$60,AD$56:AD$60,$D158)</f>
        <v>0.38112005174831698</v>
      </c>
      <c r="AE158" s="57">
        <f>_xll.SRS1Splines.Functions25.OneWay_Spline($D$56:$D$60,AE$56:AE$60,$D158)</f>
        <v>0.297493487391154</v>
      </c>
      <c r="AF158" s="57">
        <f>_xll.SRS1Splines.Functions25.OneWay_Spline($D$56:$D$60,AF$56:AF$60,$D158)</f>
        <v>19.341348419226801</v>
      </c>
      <c r="AG158" s="57">
        <f>_xll.SRS1Splines.Functions25.OneWay_Spline($D$56:$D$60,AG$56:AG$60,$D158)</f>
        <v>0.570617592274825</v>
      </c>
      <c r="AH158" s="57">
        <v>0</v>
      </c>
      <c r="AI158" s="57">
        <f>_xll.SRS1Splines.Functions25.OneWay_Spline($D$56:$D$60,AI$56:AI$60,$D158)</f>
        <v>76.439774518228703</v>
      </c>
      <c r="AJ158" s="57">
        <f>_xll.SRS1Splines.Functions25.OneWay_Spline($D$56:$D$60,AJ$56:AJ$60,$D158)</f>
        <v>0.22463071693299999</v>
      </c>
      <c r="AK158" s="57">
        <v>0</v>
      </c>
      <c r="AL158" s="57">
        <f>_xll.SRS1Splines.Functions25.OneWay_Spline($D$56:$D$60,AL$56:AL$60,$D158)</f>
        <v>1.75882607411881</v>
      </c>
    </row>
    <row r="159" spans="2:38" s="57" customFormat="1">
      <c r="B159" s="57">
        <v>7.1029999999999998</v>
      </c>
      <c r="C159" s="57">
        <f t="shared" si="23"/>
        <v>3.7814238021542881</v>
      </c>
      <c r="D159" s="57">
        <f>D158*2</f>
        <v>1460</v>
      </c>
      <c r="E159" s="57">
        <f t="shared" si="24"/>
        <v>4.7632572993045671E-3</v>
      </c>
      <c r="F159" s="57">
        <f t="shared" si="30"/>
        <v>0.69992065425926053</v>
      </c>
      <c r="G159" s="57">
        <f t="shared" si="30"/>
        <v>1.0101521381530085</v>
      </c>
      <c r="H159" s="57">
        <f t="shared" si="30"/>
        <v>1.0639190023418874</v>
      </c>
      <c r="I159" s="57">
        <f t="shared" si="30"/>
        <v>1.9067989015555462</v>
      </c>
      <c r="J159" s="57">
        <f t="shared" si="30"/>
        <v>45.161948638352747</v>
      </c>
      <c r="K159" s="57">
        <f t="shared" si="30"/>
        <v>15.785016172967943</v>
      </c>
      <c r="L159" s="57">
        <f t="shared" si="30"/>
        <v>0.83579662043060887</v>
      </c>
      <c r="M159" s="57">
        <f t="shared" si="30"/>
        <v>1.5390075857396674</v>
      </c>
      <c r="N159" s="57">
        <f t="shared" si="30"/>
        <v>4.8847426397298346</v>
      </c>
      <c r="P159" s="57">
        <f t="shared" si="27"/>
        <v>1460</v>
      </c>
      <c r="Q159" s="57">
        <v>0</v>
      </c>
      <c r="R159" s="57">
        <v>0</v>
      </c>
      <c r="S159" s="57">
        <f>_xll.SRS1Splines.Functions25.OneWay_Spline($D$56:$D$60,S$56:S$60,$D159)</f>
        <v>7.4856012204254903</v>
      </c>
      <c r="T159" s="57">
        <f>_xll.SRS1Splines.Functions25.OneWay_Spline($D$56:$D$60,T$56:T$60,$D159)</f>
        <v>9.1234980934185099</v>
      </c>
      <c r="U159" s="57">
        <v>0</v>
      </c>
      <c r="V159" s="57">
        <v>0</v>
      </c>
      <c r="W159" s="57">
        <f>_xll.SRS1Splines.Functions25.OneWay_Spline($D$56:$D$60,W$56:W$60,$D159)</f>
        <v>55.8094801385854</v>
      </c>
      <c r="X159" s="57">
        <f>_xll.SRS1Splines.Functions25.OneWay_Spline($D$56:$D$60,X$56:X$60,$D159)</f>
        <v>2.8451017782361201</v>
      </c>
      <c r="Y159" s="57">
        <f>_xll.SRS1Splines.Functions25.OneWay_Spline($D$56:$D$60,Y$56:Y$60,$D159)</f>
        <v>0.39014358040505898</v>
      </c>
      <c r="Z159" s="57">
        <f>_xll.SRS1Splines.Functions25.OneWay_Spline($D$56:$D$60,Z$56:Z$60,$D159)</f>
        <v>0.82472070365679495</v>
      </c>
      <c r="AB159" s="57">
        <f t="shared" si="28"/>
        <v>1460</v>
      </c>
      <c r="AC159" s="57">
        <f>_xll.SRS1Splines.Functions25.OneWay_Spline($D$56:$D$60,AC$56:AC$60,AB159)</f>
        <v>3.4414182678518101E-3</v>
      </c>
      <c r="AD159" s="57">
        <f>_xll.SRS1Splines.Functions25.OneWay_Spline($D$56:$D$60,AD$56:AD$60,$D159)</f>
        <v>0.38112005174831698</v>
      </c>
      <c r="AE159" s="57">
        <f>_xll.SRS1Splines.Functions25.OneWay_Spline($D$56:$D$60,AE$56:AE$60,$D159)</f>
        <v>0.297493487391154</v>
      </c>
      <c r="AF159" s="57">
        <f>_xll.SRS1Splines.Functions25.OneWay_Spline($D$56:$D$60,AF$56:AF$60,$D159)</f>
        <v>38.601605914806797</v>
      </c>
      <c r="AG159" s="57">
        <f>_xll.SRS1Splines.Functions25.OneWay_Spline($D$56:$D$60,AG$56:AG$60,$D159)</f>
        <v>0.570617592274825</v>
      </c>
      <c r="AH159" s="57">
        <v>0</v>
      </c>
      <c r="AI159" s="57">
        <f>_xll.SRS1Splines.Functions25.OneWay_Spline($D$56:$D$60,AI$56:AI$60,$D159)</f>
        <v>149.263069659396</v>
      </c>
      <c r="AJ159" s="57">
        <f>_xll.SRS1Splines.Functions25.OneWay_Spline($D$56:$D$60,AJ$56:AJ$60,$D159)</f>
        <v>0.22463071693299999</v>
      </c>
      <c r="AK159" s="57">
        <v>0</v>
      </c>
      <c r="AL159" s="57">
        <f>_xll.SRS1Splines.Functions25.OneWay_Spline($D$56:$D$60,AL$56:AL$60,$D159)</f>
        <v>1.75882607411881</v>
      </c>
    </row>
    <row r="160" spans="2:38" s="57" customFormat="1">
      <c r="B160" s="57">
        <v>6.2530000000000001</v>
      </c>
      <c r="C160" s="57">
        <f t="shared" si="23"/>
        <v>3.328909338993491</v>
      </c>
      <c r="D160" s="57">
        <f>D159*2</f>
        <v>2920</v>
      </c>
      <c r="E160" s="57">
        <f t="shared" si="24"/>
        <v>4.1932490345701059E-3</v>
      </c>
      <c r="F160" s="57">
        <f t="shared" si="30"/>
        <v>0.61616272716924625</v>
      </c>
      <c r="G160" s="57">
        <f t="shared" si="30"/>
        <v>0.88926950864011878</v>
      </c>
      <c r="H160" s="57">
        <f t="shared" si="30"/>
        <v>0.93660221338080007</v>
      </c>
      <c r="I160" s="57">
        <f t="shared" si="30"/>
        <v>1.6786165748876296</v>
      </c>
      <c r="J160" s="57">
        <f t="shared" si="30"/>
        <v>39.757520038803293</v>
      </c>
      <c r="K160" s="57">
        <f t="shared" si="30"/>
        <v>13.896058866615313</v>
      </c>
      <c r="L160" s="57">
        <f t="shared" si="30"/>
        <v>0.73577872273019818</v>
      </c>
      <c r="M160" s="57">
        <f t="shared" si="30"/>
        <v>1.3548380168421994</v>
      </c>
      <c r="N160" s="57">
        <f t="shared" si="30"/>
        <v>4.3001964981318679</v>
      </c>
      <c r="P160" s="57">
        <f t="shared" si="27"/>
        <v>2920</v>
      </c>
      <c r="Q160" s="57">
        <v>0</v>
      </c>
      <c r="R160" s="57">
        <v>0</v>
      </c>
      <c r="S160" s="57">
        <f>_xll.SRS1Splines.Functions25.OneWay_Spline($D$56:$D$60,S$56:S$60,$D160)</f>
        <v>14.784417028873801</v>
      </c>
      <c r="T160" s="57">
        <f>_xll.SRS1Splines.Functions25.OneWay_Spline($D$56:$D$60,T$56:T$60,$D160)</f>
        <v>18.0906368595973</v>
      </c>
      <c r="U160" s="57">
        <v>0</v>
      </c>
      <c r="V160" s="57">
        <v>0</v>
      </c>
      <c r="W160" s="57">
        <f>_xll.SRS1Splines.Functions25.OneWay_Spline($D$56:$D$60,W$56:W$60,$D160)</f>
        <v>108.24344003001499</v>
      </c>
      <c r="X160" s="57">
        <f>_xll.SRS1Splines.Functions25.OneWay_Spline($D$56:$D$60,X$56:X$60,$D160)</f>
        <v>5.4909022677067698</v>
      </c>
      <c r="Y160" s="57">
        <f>_xll.SRS1Splines.Functions25.OneWay_Spline($D$56:$D$60,Y$56:Y$60,$D160)</f>
        <v>0.39014358040505898</v>
      </c>
      <c r="Z160" s="57">
        <f>_xll.SRS1Splines.Functions25.OneWay_Spline($D$56:$D$60,Z$56:Z$60,$D160)</f>
        <v>0.82472070365679495</v>
      </c>
      <c r="AB160" s="57">
        <f t="shared" si="28"/>
        <v>2920</v>
      </c>
      <c r="AC160" s="57">
        <f>_xll.SRS1Splines.Functions25.OneWay_Spline($D$56:$D$60,AC$56:AC$60,AB160)</f>
        <v>3.4414182678518101E-3</v>
      </c>
      <c r="AD160" s="57">
        <f>_xll.SRS1Splines.Functions25.OneWay_Spline($D$56:$D$60,AD$56:AD$60,$D160)</f>
        <v>0.38112005174831698</v>
      </c>
      <c r="AE160" s="57">
        <f>_xll.SRS1Splines.Functions25.OneWay_Spline($D$56:$D$60,AE$56:AE$60,$D160)</f>
        <v>0.297493487391154</v>
      </c>
      <c r="AF160" s="57">
        <f>_xll.SRS1Splines.Functions25.OneWay_Spline($D$56:$D$60,AF$56:AF$60,$D160)</f>
        <v>77.122120905966696</v>
      </c>
      <c r="AG160" s="57">
        <f>_xll.SRS1Splines.Functions25.OneWay_Spline($D$56:$D$60,AG$56:AG$60,$D160)</f>
        <v>0.570617592274825</v>
      </c>
      <c r="AH160" s="57">
        <v>0</v>
      </c>
      <c r="AI160" s="57">
        <f>_xll.SRS1Splines.Functions25.OneWay_Spline($D$56:$D$60,AI$56:AI$60,$D160)</f>
        <v>294.90965994173001</v>
      </c>
      <c r="AJ160" s="57">
        <f>_xll.SRS1Splines.Functions25.OneWay_Spline($D$56:$D$60,AJ$56:AJ$60,$D160)</f>
        <v>0.22463071693299999</v>
      </c>
      <c r="AK160" s="57">
        <v>0</v>
      </c>
      <c r="AL160" s="57">
        <f>_xll.SRS1Splines.Functions25.OneWay_Spline($D$56:$D$60,AL$56:AL$60,$D160)</f>
        <v>1.75882607411881</v>
      </c>
    </row>
    <row r="161" spans="2:38" s="57" customFormat="1">
      <c r="B161" s="57">
        <v>4.8559999999999999</v>
      </c>
      <c r="C161" s="57">
        <f t="shared" si="23"/>
        <v>2.5851885095398033</v>
      </c>
      <c r="D161" s="57">
        <f>D160*2</f>
        <v>5840</v>
      </c>
      <c r="E161" s="57">
        <f t="shared" si="24"/>
        <v>3.2564236865300546E-3</v>
      </c>
      <c r="F161" s="57">
        <f t="shared" si="30"/>
        <v>0.47850411052836395</v>
      </c>
      <c r="G161" s="57">
        <f t="shared" si="30"/>
        <v>0.69059535166422781</v>
      </c>
      <c r="H161" s="57">
        <f t="shared" si="30"/>
        <v>0.72735332611181269</v>
      </c>
      <c r="I161" s="57">
        <f t="shared" si="30"/>
        <v>1.3035922097640058</v>
      </c>
      <c r="J161" s="57">
        <f t="shared" si="30"/>
        <v>30.875182681661403</v>
      </c>
      <c r="K161" s="57">
        <f t="shared" si="30"/>
        <v>10.791501976056924</v>
      </c>
      <c r="L161" s="57">
        <f t="shared" si="30"/>
        <v>0.57139636615669953</v>
      </c>
      <c r="M161" s="57">
        <f t="shared" si="30"/>
        <v>1.0521499136071837</v>
      </c>
      <c r="N161" s="57">
        <f t="shared" si="30"/>
        <v>3.3394777218820324</v>
      </c>
      <c r="P161" s="57">
        <f t="shared" si="27"/>
        <v>5840</v>
      </c>
      <c r="Q161" s="57">
        <v>0</v>
      </c>
      <c r="R161" s="57">
        <v>0</v>
      </c>
      <c r="S161" s="57">
        <f>_xll.SRS1Splines.Functions25.OneWay_Spline($D$56:$D$60,S$56:S$60,$D161)</f>
        <v>29.3820486457704</v>
      </c>
      <c r="T161" s="57">
        <f>_xll.SRS1Splines.Functions25.OneWay_Spline($D$56:$D$60,T$56:T$60,$D161)</f>
        <v>36.024914391955001</v>
      </c>
      <c r="U161" s="57">
        <v>0</v>
      </c>
      <c r="V161" s="57">
        <v>0</v>
      </c>
      <c r="W161" s="57">
        <f>_xll.SRS1Splines.Functions25.OneWay_Spline($D$56:$D$60,W$56:W$60,$D161)</f>
        <v>213.11135981287401</v>
      </c>
      <c r="X161" s="57">
        <f>_xll.SRS1Splines.Functions25.OneWay_Spline($D$56:$D$60,X$56:X$60,$D161)</f>
        <v>10.782503246648099</v>
      </c>
      <c r="Y161" s="57">
        <f>_xll.SRS1Splines.Functions25.OneWay_Spline($D$56:$D$60,Y$56:Y$60,$D161)</f>
        <v>0.39014358040505898</v>
      </c>
      <c r="Z161" s="57">
        <f>_xll.SRS1Splines.Functions25.OneWay_Spline($D$56:$D$60,Z$56:Z$60,$D161)</f>
        <v>0.82472070365679495</v>
      </c>
      <c r="AB161" s="57">
        <f t="shared" si="28"/>
        <v>5840</v>
      </c>
      <c r="AC161" s="57">
        <f>_xll.SRS1Splines.Functions25.OneWay_Spline($D$56:$D$60,AC$56:AC$60,AB161)</f>
        <v>3.4414182678518101E-3</v>
      </c>
      <c r="AD161" s="57">
        <f>_xll.SRS1Splines.Functions25.OneWay_Spline($D$56:$D$60,AD$56:AD$60,$D161)</f>
        <v>0.38112005174831698</v>
      </c>
      <c r="AE161" s="57">
        <f>_xll.SRS1Splines.Functions25.OneWay_Spline($D$56:$D$60,AE$56:AE$60,$D161)</f>
        <v>0.297493487391154</v>
      </c>
      <c r="AF161" s="57">
        <f>_xll.SRS1Splines.Functions25.OneWay_Spline($D$56:$D$60,AF$56:AF$60,$D161)</f>
        <v>154.163150888286</v>
      </c>
      <c r="AG161" s="57">
        <f>_xll.SRS1Splines.Functions25.OneWay_Spline($D$56:$D$60,AG$56:AG$60,$D161)</f>
        <v>0.570617592274825</v>
      </c>
      <c r="AH161" s="57">
        <v>0</v>
      </c>
      <c r="AI161" s="57">
        <f>_xll.SRS1Splines.Functions25.OneWay_Spline($D$56:$D$60,AI$56:AI$60,$D161)</f>
        <v>586.20284050639896</v>
      </c>
      <c r="AJ161" s="57">
        <f>_xll.SRS1Splines.Functions25.OneWay_Spline($D$56:$D$60,AJ$56:AJ$60,$D161)</f>
        <v>0.22463071693299999</v>
      </c>
      <c r="AK161" s="57">
        <v>0</v>
      </c>
      <c r="AL161" s="57">
        <f>_xll.SRS1Splines.Functions25.OneWay_Spline($D$56:$D$60,AL$56:AL$60,$D161)</f>
        <v>1.75882607411881</v>
      </c>
    </row>
    <row r="162" spans="2:38" s="57" customFormat="1">
      <c r="B162" s="57">
        <v>4.0343999999999998</v>
      </c>
      <c r="C162" s="57">
        <f t="shared" si="23"/>
        <v>2.1477933531481432</v>
      </c>
      <c r="D162" s="58">
        <f>365*21.772</f>
        <v>7946.78</v>
      </c>
      <c r="E162" s="57">
        <f t="shared" si="24"/>
        <v>2.7054604038173093E-3</v>
      </c>
      <c r="F162" s="57">
        <f t="shared" si="30"/>
        <v>0.39754468359053369</v>
      </c>
      <c r="G162" s="57">
        <f t="shared" si="30"/>
        <v>0.57375162412565095</v>
      </c>
      <c r="H162" s="57">
        <f t="shared" si="30"/>
        <v>0.60429041574660158</v>
      </c>
      <c r="I162" s="57">
        <f t="shared" si="30"/>
        <v>1.0830338573047582</v>
      </c>
      <c r="J162" s="57">
        <f t="shared" si="30"/>
        <v>25.651325578849832</v>
      </c>
      <c r="K162" s="57">
        <f t="shared" si="30"/>
        <v>8.9656580667636039</v>
      </c>
      <c r="L162" s="57">
        <f t="shared" si="30"/>
        <v>0.47472024292063197</v>
      </c>
      <c r="M162" s="57">
        <f t="shared" si="30"/>
        <v>0.87413377501170142</v>
      </c>
      <c r="N162" s="57">
        <f t="shared" si="30"/>
        <v>2.7744622984268683</v>
      </c>
      <c r="P162" s="57">
        <f t="shared" si="27"/>
        <v>7946.78</v>
      </c>
      <c r="Q162" s="57">
        <v>0</v>
      </c>
      <c r="R162" s="57">
        <v>0</v>
      </c>
      <c r="S162" s="57">
        <f>_xll.SRS1Splines.Functions25.OneWay_Spline($D$56:$D$60,S$56:S$60,$D162)</f>
        <v>39.914239857361203</v>
      </c>
      <c r="T162" s="57">
        <f>_xll.SRS1Splines.Functions25.OneWay_Spline($D$56:$D$60,T$56:T$60,$D162)</f>
        <v>48.964495631551003</v>
      </c>
      <c r="U162" s="57">
        <v>0</v>
      </c>
      <c r="V162" s="57">
        <v>0</v>
      </c>
      <c r="W162" s="57">
        <f>_xll.SRS1Splines.Functions25.OneWay_Spline($D$56:$D$60,W$56:W$60,$D162)</f>
        <v>288.77356393620602</v>
      </c>
      <c r="X162" s="57">
        <f>_xll.SRS1Splines.Functions25.OneWay_Spline($D$56:$D$60,X$56:X$60,$D162)</f>
        <v>14.6003933529542</v>
      </c>
      <c r="Y162" s="57">
        <f>_xll.SRS1Splines.Functions25.OneWay_Spline($D$56:$D$60,Y$56:Y$60,$D162)</f>
        <v>0.39014358040505898</v>
      </c>
      <c r="Z162" s="57">
        <f>_xll.SRS1Splines.Functions25.OneWay_Spline($D$56:$D$60,Z$56:Z$60,$D162)</f>
        <v>0.82472070365679495</v>
      </c>
      <c r="AB162" s="57">
        <f t="shared" si="28"/>
        <v>7946.78</v>
      </c>
      <c r="AC162" s="57">
        <f>_xll.SRS1Splines.Functions25.OneWay_Spline($D$56:$D$60,AC$56:AC$60,AB162)</f>
        <v>3.4414182678518101E-3</v>
      </c>
      <c r="AD162" s="57">
        <f>_xll.SRS1Splines.Functions25.OneWay_Spline($D$56:$D$60,AD$56:AD$60,$D162)</f>
        <v>0.38112005174831698</v>
      </c>
      <c r="AE162" s="57">
        <f>_xll.SRS1Splines.Functions25.OneWay_Spline($D$56:$D$60,AE$56:AE$60,$D162)</f>
        <v>0.297493487391154</v>
      </c>
      <c r="AF162" s="57">
        <f>_xll.SRS1Splines.Functions25.OneWay_Spline($D$56:$D$60,AF$56:AF$60,$D162)</f>
        <v>209.74825402053</v>
      </c>
      <c r="AG162" s="57">
        <f>_xll.SRS1Splines.Functions25.OneWay_Spline($D$56:$D$60,AG$56:AG$60,$D162)</f>
        <v>0.570617592274825</v>
      </c>
      <c r="AH162" s="57">
        <v>0</v>
      </c>
      <c r="AI162" s="57">
        <f>_xll.SRS1Splines.Functions25.OneWay_Spline($D$56:$D$60,AI$56:AI$60,$D162)</f>
        <v>796.37087028380802</v>
      </c>
      <c r="AJ162" s="57">
        <f>_xll.SRS1Splines.Functions25.OneWay_Spline($D$56:$D$60,AJ$56:AJ$60,$D162)</f>
        <v>0.22463071693299999</v>
      </c>
      <c r="AK162" s="57">
        <v>0</v>
      </c>
      <c r="AL162" s="57">
        <f>_xll.SRS1Splines.Functions25.OneWay_Spline($D$56:$D$60,AL$56:AL$60,$D162)</f>
        <v>1.75882607411881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43</v>
      </c>
      <c r="F170" s="42">
        <v>6.1466000000000003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44</v>
      </c>
      <c r="F171" s="42">
        <v>5.9789899999999996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45</v>
      </c>
      <c r="F172" s="42">
        <v>6.9461199999999996</v>
      </c>
    </row>
    <row r="173" spans="2:38">
      <c r="E173" s="42" t="s">
        <v>46</v>
      </c>
      <c r="F173" s="42">
        <v>7.5262599999999997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42" t="s">
        <v>47</v>
      </c>
      <c r="F174" s="42">
        <v>6.7503299999999999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5" spans="2:38">
      <c r="E175" s="53" t="s">
        <v>35</v>
      </c>
      <c r="F175" s="53">
        <f>SUM(F170:F174)</f>
        <v>33.348300000000002</v>
      </c>
      <c r="G175" s="42" t="s">
        <v>36</v>
      </c>
    </row>
    <row r="176" spans="2:38">
      <c r="E176" s="42" t="s">
        <v>37</v>
      </c>
      <c r="J176" s="54">
        <v>5.5</v>
      </c>
      <c r="K176" s="54" t="s">
        <v>38</v>
      </c>
      <c r="L176" s="42" t="s">
        <v>39</v>
      </c>
    </row>
    <row r="177" spans="4:38">
      <c r="E177" s="42" t="s">
        <v>40</v>
      </c>
    </row>
    <row r="178" spans="4:38">
      <c r="E178" s="42" t="s">
        <v>41</v>
      </c>
    </row>
    <row r="180" spans="4:38">
      <c r="D180" s="53" t="s">
        <v>55</v>
      </c>
      <c r="E180" s="53" t="s">
        <v>54</v>
      </c>
    </row>
    <row r="181" spans="4:38">
      <c r="E181" s="53" t="s">
        <v>57</v>
      </c>
    </row>
    <row r="183" spans="4:38">
      <c r="E183" s="53"/>
    </row>
    <row r="184" spans="4:38">
      <c r="D184" s="53" t="str">
        <f>D80</f>
        <v>Average</v>
      </c>
      <c r="E184" s="53" t="str">
        <f>E80</f>
        <v>Blood</v>
      </c>
      <c r="F184" s="53" t="str">
        <f t="shared" ref="F184:N185" si="31">F80</f>
        <v>Thymus</v>
      </c>
      <c r="G184" s="53" t="str">
        <f t="shared" si="31"/>
        <v>Heart</v>
      </c>
      <c r="H184" s="53" t="str">
        <f t="shared" si="31"/>
        <v>Lungs</v>
      </c>
      <c r="I184" s="53" t="str">
        <f t="shared" si="31"/>
        <v>Kidneys</v>
      </c>
      <c r="J184" s="53" t="str">
        <f t="shared" si="31"/>
        <v>Spleen</v>
      </c>
      <c r="K184" s="53" t="str">
        <f t="shared" si="31"/>
        <v>Liver</v>
      </c>
      <c r="L184" s="53" t="str">
        <f t="shared" si="31"/>
        <v>ART</v>
      </c>
      <c r="M184" s="53" t="str">
        <f t="shared" si="31"/>
        <v>Carcass</v>
      </c>
      <c r="N184" s="53" t="str">
        <f t="shared" si="31"/>
        <v>Tumor</v>
      </c>
      <c r="O184" s="53"/>
      <c r="P184" s="53" t="str">
        <f>P80</f>
        <v>Average -STDEV</v>
      </c>
      <c r="Q184" s="53" t="str">
        <f>Q80</f>
        <v>Blood</v>
      </c>
      <c r="R184" s="53" t="str">
        <f t="shared" ref="R184:Z185" si="32">R80</f>
        <v>Thymus</v>
      </c>
      <c r="S184" s="53" t="str">
        <f t="shared" si="32"/>
        <v>Heart</v>
      </c>
      <c r="T184" s="53" t="str">
        <f t="shared" si="32"/>
        <v>Lungs</v>
      </c>
      <c r="U184" s="53" t="str">
        <f t="shared" si="32"/>
        <v>Kidneys</v>
      </c>
      <c r="V184" s="53" t="str">
        <f t="shared" si="32"/>
        <v>Spleen</v>
      </c>
      <c r="W184" s="53" t="str">
        <f t="shared" si="32"/>
        <v>Liver</v>
      </c>
      <c r="X184" s="53" t="str">
        <f t="shared" si="32"/>
        <v>ART</v>
      </c>
      <c r="Y184" s="53" t="str">
        <f t="shared" si="32"/>
        <v>Carcass</v>
      </c>
      <c r="Z184" s="53" t="str">
        <f t="shared" si="32"/>
        <v>Tumor</v>
      </c>
      <c r="AA184" s="53"/>
      <c r="AB184" s="53" t="str">
        <f>AB80</f>
        <v>Average +STDEV</v>
      </c>
      <c r="AC184" s="53" t="str">
        <f>AC80</f>
        <v>Blood</v>
      </c>
      <c r="AD184" s="53" t="str">
        <f t="shared" ref="AD184:AL185" si="33">AD80</f>
        <v>Thymus</v>
      </c>
      <c r="AE184" s="53" t="str">
        <f t="shared" si="33"/>
        <v>Heart</v>
      </c>
      <c r="AF184" s="53" t="str">
        <f t="shared" si="33"/>
        <v>Lungs</v>
      </c>
      <c r="AG184" s="53" t="str">
        <f t="shared" si="33"/>
        <v>Kidneys</v>
      </c>
      <c r="AH184" s="53" t="str">
        <f t="shared" si="33"/>
        <v>Spleen</v>
      </c>
      <c r="AI184" s="53" t="str">
        <f t="shared" si="33"/>
        <v>Liver</v>
      </c>
      <c r="AJ184" s="53" t="str">
        <f t="shared" si="33"/>
        <v>ART</v>
      </c>
      <c r="AK184" s="53" t="str">
        <f t="shared" si="33"/>
        <v>Carcass</v>
      </c>
      <c r="AL184" s="53" t="str">
        <f t="shared" si="33"/>
        <v>Tumor</v>
      </c>
    </row>
    <row r="185" spans="4:38">
      <c r="D185" s="42">
        <f>D81</f>
        <v>0</v>
      </c>
      <c r="E185" s="42">
        <f>E81</f>
        <v>0</v>
      </c>
      <c r="F185" s="42">
        <f t="shared" si="31"/>
        <v>0</v>
      </c>
      <c r="G185" s="42">
        <f t="shared" si="31"/>
        <v>0</v>
      </c>
      <c r="H185" s="42">
        <f t="shared" si="31"/>
        <v>0</v>
      </c>
      <c r="I185" s="42">
        <f t="shared" si="31"/>
        <v>0</v>
      </c>
      <c r="J185" s="42">
        <f t="shared" si="31"/>
        <v>0</v>
      </c>
      <c r="K185" s="42">
        <f t="shared" si="31"/>
        <v>0</v>
      </c>
      <c r="L185" s="42">
        <f t="shared" si="31"/>
        <v>0</v>
      </c>
      <c r="M185" s="42">
        <f t="shared" si="31"/>
        <v>0</v>
      </c>
      <c r="N185" s="42">
        <f t="shared" si="31"/>
        <v>0</v>
      </c>
      <c r="Q185" s="42">
        <f>Q81</f>
        <v>0</v>
      </c>
      <c r="R185" s="42">
        <f t="shared" si="32"/>
        <v>0</v>
      </c>
      <c r="S185" s="42">
        <f t="shared" si="32"/>
        <v>0</v>
      </c>
      <c r="T185" s="42">
        <f t="shared" si="32"/>
        <v>0</v>
      </c>
      <c r="U185" s="42">
        <f t="shared" si="32"/>
        <v>0</v>
      </c>
      <c r="V185" s="42">
        <f t="shared" si="32"/>
        <v>0</v>
      </c>
      <c r="W185" s="42">
        <f t="shared" si="32"/>
        <v>0</v>
      </c>
      <c r="X185" s="42">
        <f t="shared" si="32"/>
        <v>0</v>
      </c>
      <c r="Y185" s="42">
        <f t="shared" si="32"/>
        <v>0</v>
      </c>
      <c r="Z185" s="42">
        <f t="shared" si="32"/>
        <v>0</v>
      </c>
      <c r="AC185" s="42">
        <f>AC81</f>
        <v>0</v>
      </c>
      <c r="AD185" s="42">
        <f t="shared" si="33"/>
        <v>0</v>
      </c>
      <c r="AE185" s="42">
        <f t="shared" si="33"/>
        <v>0</v>
      </c>
      <c r="AF185" s="42">
        <f t="shared" si="33"/>
        <v>0</v>
      </c>
      <c r="AG185" s="42">
        <f t="shared" si="33"/>
        <v>0</v>
      </c>
      <c r="AH185" s="42">
        <f t="shared" si="33"/>
        <v>0</v>
      </c>
      <c r="AI185" s="42">
        <f t="shared" si="33"/>
        <v>0</v>
      </c>
      <c r="AJ185" s="42">
        <f t="shared" si="33"/>
        <v>0</v>
      </c>
      <c r="AK185" s="42">
        <f t="shared" si="33"/>
        <v>0</v>
      </c>
      <c r="AL185" s="42">
        <f t="shared" si="33"/>
        <v>0</v>
      </c>
    </row>
    <row r="186" spans="4:38">
      <c r="D186" s="42">
        <f t="shared" ref="D186:D249" si="34">D82</f>
        <v>4.1666666666666664E-2</v>
      </c>
      <c r="E186" s="42">
        <f t="shared" ref="E186:N201" si="35">E82/$J$176/2220*$F$175*60*24</f>
        <v>25.19429324279329</v>
      </c>
      <c r="F186" s="42">
        <f t="shared" si="35"/>
        <v>8.3730183127534854</v>
      </c>
      <c r="G186" s="42">
        <f t="shared" si="35"/>
        <v>7.3595697146370647</v>
      </c>
      <c r="H186" s="42">
        <f t="shared" si="35"/>
        <v>12.000465252824352</v>
      </c>
      <c r="I186" s="42">
        <f t="shared" si="35"/>
        <v>10.170554438268542</v>
      </c>
      <c r="J186" s="42">
        <f t="shared" si="35"/>
        <v>38.367027173814876</v>
      </c>
      <c r="K186" s="42">
        <f t="shared" si="35"/>
        <v>14.611228314208415</v>
      </c>
      <c r="L186" s="42">
        <f t="shared" si="35"/>
        <v>1.231454943530055</v>
      </c>
      <c r="M186" s="42">
        <f t="shared" si="35"/>
        <v>1.9661966707338692</v>
      </c>
      <c r="N186" s="42">
        <f t="shared" si="35"/>
        <v>1.6349927819677532</v>
      </c>
      <c r="Q186" s="42">
        <f t="shared" ref="Q186:Z201" si="36">Q82/$J$176/2220*$F$175*60*24</f>
        <v>24.658704823664316</v>
      </c>
      <c r="R186" s="42">
        <f t="shared" si="36"/>
        <v>6.5659118043938758</v>
      </c>
      <c r="S186" s="42">
        <f t="shared" si="36"/>
        <v>6.9301403203371432</v>
      </c>
      <c r="T186" s="42">
        <f t="shared" si="36"/>
        <v>11.628685540963387</v>
      </c>
      <c r="U186" s="42">
        <f t="shared" si="36"/>
        <v>9.5270174809585697</v>
      </c>
      <c r="V186" s="42">
        <f t="shared" si="36"/>
        <v>33.802348467216774</v>
      </c>
      <c r="W186" s="42">
        <f t="shared" si="36"/>
        <v>13.088188758040278</v>
      </c>
      <c r="X186" s="42">
        <f t="shared" si="36"/>
        <v>1.1060136698780523</v>
      </c>
      <c r="Y186" s="42">
        <f t="shared" si="36"/>
        <v>1.7585118439313447</v>
      </c>
      <c r="Z186" s="42">
        <f t="shared" si="36"/>
        <v>0.20855940061073402</v>
      </c>
      <c r="AC186" s="42">
        <f t="shared" ref="AC186:AL201" si="37">AC82/$J$176/2220*$F$175*60*24</f>
        <v>25.729881661922271</v>
      </c>
      <c r="AD186" s="42">
        <f t="shared" si="37"/>
        <v>10.1801248211131</v>
      </c>
      <c r="AE186" s="42">
        <f t="shared" si="37"/>
        <v>7.7889991089369879</v>
      </c>
      <c r="AF186" s="42">
        <f t="shared" si="37"/>
        <v>12.372244964685354</v>
      </c>
      <c r="AG186" s="42">
        <f t="shared" si="37"/>
        <v>10.814091395578473</v>
      </c>
      <c r="AH186" s="42">
        <f t="shared" si="37"/>
        <v>42.931705880412949</v>
      </c>
      <c r="AI186" s="42">
        <f t="shared" si="37"/>
        <v>16.134267870376554</v>
      </c>
      <c r="AJ186" s="42">
        <f t="shared" si="37"/>
        <v>1.3568962171820578</v>
      </c>
      <c r="AK186" s="42">
        <f t="shared" si="37"/>
        <v>2.1738814975363936</v>
      </c>
      <c r="AL186" s="42">
        <f t="shared" si="37"/>
        <v>3.0614261633247706</v>
      </c>
    </row>
    <row r="187" spans="4:38">
      <c r="D187" s="42">
        <f t="shared" si="34"/>
        <v>7.4999999999999997E-2</v>
      </c>
      <c r="E187" s="42">
        <f t="shared" si="35"/>
        <v>21.293224458872114</v>
      </c>
      <c r="F187" s="42">
        <f t="shared" si="35"/>
        <v>7.4111077086089656</v>
      </c>
      <c r="G187" s="42">
        <f t="shared" si="35"/>
        <v>6.7436880909226158</v>
      </c>
      <c r="H187" s="42">
        <f t="shared" si="35"/>
        <v>10.63542226791705</v>
      </c>
      <c r="I187" s="42">
        <f t="shared" si="35"/>
        <v>9.8005511410836821</v>
      </c>
      <c r="J187" s="42">
        <f t="shared" si="35"/>
        <v>36.56675177368092</v>
      </c>
      <c r="K187" s="42">
        <f t="shared" si="35"/>
        <v>14.855192699160712</v>
      </c>
      <c r="L187" s="42">
        <f t="shared" si="35"/>
        <v>1.5691789121267852</v>
      </c>
      <c r="M187" s="42">
        <f t="shared" si="35"/>
        <v>2.0469263958495789</v>
      </c>
      <c r="N187" s="42">
        <f t="shared" si="35"/>
        <v>3.9145494682149748</v>
      </c>
      <c r="Q187" s="42">
        <f t="shared" si="36"/>
        <v>20.568011184964611</v>
      </c>
      <c r="R187" s="42">
        <f t="shared" si="36"/>
        <v>5.9000194658972296</v>
      </c>
      <c r="S187" s="42">
        <f t="shared" si="36"/>
        <v>5.7966131746957625</v>
      </c>
      <c r="T187" s="42">
        <f t="shared" si="36"/>
        <v>10.152071054293209</v>
      </c>
      <c r="U187" s="42">
        <f t="shared" si="36"/>
        <v>8.8216203075969979</v>
      </c>
      <c r="V187" s="42">
        <f t="shared" si="36"/>
        <v>31.862479825186224</v>
      </c>
      <c r="W187" s="42">
        <f t="shared" si="36"/>
        <v>12.707757255332456</v>
      </c>
      <c r="X187" s="42">
        <f t="shared" si="36"/>
        <v>1.4141812077046851</v>
      </c>
      <c r="Y187" s="42">
        <f t="shared" si="36"/>
        <v>1.8965729917883039</v>
      </c>
      <c r="Z187" s="42">
        <f t="shared" si="36"/>
        <v>1.0409446673790419</v>
      </c>
      <c r="AC187" s="42">
        <f t="shared" si="37"/>
        <v>22.018437732779617</v>
      </c>
      <c r="AD187" s="42">
        <f t="shared" si="37"/>
        <v>8.9221959513207025</v>
      </c>
      <c r="AE187" s="42">
        <f t="shared" si="37"/>
        <v>7.6618706952266749</v>
      </c>
      <c r="AF187" s="42">
        <f t="shared" si="37"/>
        <v>11.118773481540849</v>
      </c>
      <c r="AG187" s="42">
        <f t="shared" si="37"/>
        <v>10.747490549853811</v>
      </c>
      <c r="AH187" s="42">
        <f t="shared" si="37"/>
        <v>41.271023722175812</v>
      </c>
      <c r="AI187" s="42">
        <f t="shared" si="37"/>
        <v>16.983091366034046</v>
      </c>
      <c r="AJ187" s="42">
        <f t="shared" si="37"/>
        <v>1.7240943926578751</v>
      </c>
      <c r="AK187" s="42">
        <f t="shared" si="37"/>
        <v>2.1980629141173917</v>
      </c>
      <c r="AL187" s="42">
        <f t="shared" si="37"/>
        <v>6.7881542690508949</v>
      </c>
    </row>
    <row r="188" spans="4:38">
      <c r="D188" s="42">
        <f t="shared" si="34"/>
        <v>0.1</v>
      </c>
      <c r="E188" s="42">
        <f t="shared" si="35"/>
        <v>18.313758021274076</v>
      </c>
      <c r="F188" s="42">
        <f t="shared" si="35"/>
        <v>6.6773511788196345</v>
      </c>
      <c r="G188" s="42">
        <f t="shared" si="35"/>
        <v>6.2731361784254061</v>
      </c>
      <c r="H188" s="42">
        <f t="shared" si="35"/>
        <v>9.5821566645731622</v>
      </c>
      <c r="I188" s="42">
        <f t="shared" si="35"/>
        <v>9.5260984878624111</v>
      </c>
      <c r="J188" s="42">
        <f t="shared" si="35"/>
        <v>35.203373257022044</v>
      </c>
      <c r="K188" s="42">
        <f t="shared" si="35"/>
        <v>15.04017806979345</v>
      </c>
      <c r="L188" s="42">
        <f t="shared" si="35"/>
        <v>1.8313200022140985</v>
      </c>
      <c r="M188" s="42">
        <f t="shared" si="35"/>
        <v>2.108953698099624</v>
      </c>
      <c r="N188" s="42">
        <f t="shared" si="35"/>
        <v>5.5847484203310334</v>
      </c>
      <c r="Q188" s="42">
        <f t="shared" si="36"/>
        <v>17.43668809815642</v>
      </c>
      <c r="R188" s="42">
        <f t="shared" si="36"/>
        <v>5.3919258297268353</v>
      </c>
      <c r="S188" s="42">
        <f t="shared" si="36"/>
        <v>4.9158758334742947</v>
      </c>
      <c r="T188" s="42">
        <f t="shared" si="36"/>
        <v>9.0176861850038534</v>
      </c>
      <c r="U188" s="42">
        <f t="shared" si="36"/>
        <v>8.2856565573951357</v>
      </c>
      <c r="V188" s="42">
        <f t="shared" si="36"/>
        <v>30.366819731766178</v>
      </c>
      <c r="W188" s="42">
        <f t="shared" si="36"/>
        <v>12.428541042581287</v>
      </c>
      <c r="X188" s="42">
        <f t="shared" si="36"/>
        <v>1.6526870409395045</v>
      </c>
      <c r="Y188" s="42">
        <f t="shared" si="36"/>
        <v>2.003675327135813</v>
      </c>
      <c r="Z188" s="42">
        <f t="shared" si="36"/>
        <v>1.6616340882637797</v>
      </c>
      <c r="AC188" s="42">
        <f t="shared" si="37"/>
        <v>19.190827944391724</v>
      </c>
      <c r="AD188" s="42">
        <f t="shared" si="37"/>
        <v>7.9627765279123954</v>
      </c>
      <c r="AE188" s="42">
        <f t="shared" si="37"/>
        <v>7.5660454650030644</v>
      </c>
      <c r="AF188" s="42">
        <f t="shared" si="37"/>
        <v>10.14662714414243</v>
      </c>
      <c r="AG188" s="42">
        <f t="shared" si="37"/>
        <v>10.695286790551853</v>
      </c>
      <c r="AH188" s="42">
        <f t="shared" si="37"/>
        <v>40.039926782277782</v>
      </c>
      <c r="AI188" s="42">
        <f t="shared" si="37"/>
        <v>17.608301366515107</v>
      </c>
      <c r="AJ188" s="42">
        <f t="shared" si="37"/>
        <v>2.009769828458698</v>
      </c>
      <c r="AK188" s="42">
        <f t="shared" si="37"/>
        <v>2.2159762779779912</v>
      </c>
      <c r="AL188" s="42">
        <f t="shared" si="37"/>
        <v>9.5078627523982782</v>
      </c>
    </row>
    <row r="189" spans="4:38">
      <c r="D189" s="42">
        <f t="shared" si="34"/>
        <v>0.125</v>
      </c>
      <c r="E189" s="42">
        <f t="shared" si="35"/>
        <v>15.674883148677711</v>
      </c>
      <c r="F189" s="42">
        <f t="shared" si="35"/>
        <v>6.0564427743906153</v>
      </c>
      <c r="G189" s="42">
        <f t="shared" si="35"/>
        <v>5.8566619577081127</v>
      </c>
      <c r="H189" s="42">
        <f t="shared" si="35"/>
        <v>8.6675759316445102</v>
      </c>
      <c r="I189" s="42">
        <f t="shared" si="35"/>
        <v>9.2691177970281871</v>
      </c>
      <c r="J189" s="42">
        <f t="shared" si="35"/>
        <v>34.053765769744757</v>
      </c>
      <c r="K189" s="42">
        <f t="shared" si="35"/>
        <v>15.226888082070619</v>
      </c>
      <c r="L189" s="42">
        <f t="shared" si="35"/>
        <v>2.0550145089769272</v>
      </c>
      <c r="M189" s="42">
        <f t="shared" si="35"/>
        <v>2.1632595024246464</v>
      </c>
      <c r="N189" s="42">
        <f t="shared" si="35"/>
        <v>7.1849846630708267</v>
      </c>
      <c r="Q189" s="42">
        <f t="shared" si="36"/>
        <v>14.675321037957453</v>
      </c>
      <c r="R189" s="42">
        <f t="shared" si="36"/>
        <v>4.9619152481058126</v>
      </c>
      <c r="S189" s="42">
        <f t="shared" si="36"/>
        <v>4.1614337518444184</v>
      </c>
      <c r="T189" s="42">
        <f t="shared" si="36"/>
        <v>8.0242668819728138</v>
      </c>
      <c r="U189" s="42">
        <f t="shared" si="36"/>
        <v>7.8061990835052741</v>
      </c>
      <c r="V189" s="42">
        <f t="shared" si="36"/>
        <v>29.094608234046373</v>
      </c>
      <c r="W189" s="42">
        <f t="shared" si="36"/>
        <v>12.196807307897775</v>
      </c>
      <c r="X189" s="42">
        <f t="shared" si="36"/>
        <v>1.8559309008051152</v>
      </c>
      <c r="Y189" s="42">
        <f t="shared" si="36"/>
        <v>2.0950450037722548</v>
      </c>
      <c r="Z189" s="42">
        <f t="shared" si="36"/>
        <v>2.2370742499451817</v>
      </c>
      <c r="AC189" s="42">
        <f t="shared" si="37"/>
        <v>16.674445259397977</v>
      </c>
      <c r="AD189" s="42">
        <f t="shared" si="37"/>
        <v>7.1509703006754179</v>
      </c>
      <c r="AE189" s="42">
        <f t="shared" si="37"/>
        <v>7.469809731973049</v>
      </c>
      <c r="AF189" s="42">
        <f t="shared" si="37"/>
        <v>9.3108849813162067</v>
      </c>
      <c r="AG189" s="42">
        <f t="shared" si="37"/>
        <v>10.641151781242664</v>
      </c>
      <c r="AH189" s="42">
        <f t="shared" si="37"/>
        <v>39.012923305443124</v>
      </c>
      <c r="AI189" s="42">
        <f t="shared" si="37"/>
        <v>18.201466648985232</v>
      </c>
      <c r="AJ189" s="42">
        <f t="shared" si="37"/>
        <v>2.2538645265492683</v>
      </c>
      <c r="AK189" s="42">
        <f t="shared" si="37"/>
        <v>2.2336987573456044</v>
      </c>
      <c r="AL189" s="42">
        <f t="shared" si="37"/>
        <v>12.132895076196485</v>
      </c>
    </row>
    <row r="190" spans="4:38">
      <c r="D190" s="42">
        <f t="shared" si="34"/>
        <v>0.25</v>
      </c>
      <c r="E190" s="42">
        <f t="shared" si="35"/>
        <v>10.695510802750732</v>
      </c>
      <c r="F190" s="42">
        <f t="shared" si="35"/>
        <v>5.745679177123554</v>
      </c>
      <c r="G190" s="42">
        <f t="shared" si="35"/>
        <v>5.0860776615993348</v>
      </c>
      <c r="H190" s="42">
        <f t="shared" si="35"/>
        <v>7.5060696041632271</v>
      </c>
      <c r="I190" s="42">
        <f t="shared" si="35"/>
        <v>8.3756414098186607</v>
      </c>
      <c r="J190" s="42">
        <f t="shared" si="35"/>
        <v>33.580782962493224</v>
      </c>
      <c r="K190" s="42">
        <f t="shared" si="35"/>
        <v>16.26068820531966</v>
      </c>
      <c r="L190" s="42">
        <f t="shared" si="35"/>
        <v>2.2247816903973967</v>
      </c>
      <c r="M190" s="42">
        <f t="shared" si="35"/>
        <v>2.246795718305743</v>
      </c>
      <c r="N190" s="42">
        <f t="shared" si="35"/>
        <v>13.846661452106812</v>
      </c>
      <c r="Q190" s="42">
        <f t="shared" si="36"/>
        <v>9.8256955961938512</v>
      </c>
      <c r="R190" s="42">
        <f t="shared" si="36"/>
        <v>4.7449346505406123</v>
      </c>
      <c r="S190" s="42">
        <f t="shared" si="36"/>
        <v>3.5105488890380303</v>
      </c>
      <c r="T190" s="42">
        <f t="shared" si="36"/>
        <v>6.4979976477978214</v>
      </c>
      <c r="U190" s="42">
        <f t="shared" si="36"/>
        <v>6.7633784702578321</v>
      </c>
      <c r="V190" s="42">
        <f t="shared" si="36"/>
        <v>28.239688249272167</v>
      </c>
      <c r="W190" s="42">
        <f t="shared" si="36"/>
        <v>12.215812241383855</v>
      </c>
      <c r="X190" s="42">
        <f t="shared" si="36"/>
        <v>2.0017772976089425</v>
      </c>
      <c r="Y190" s="42">
        <f t="shared" si="36"/>
        <v>2.1638735992209179</v>
      </c>
      <c r="Z190" s="42">
        <f t="shared" si="36"/>
        <v>4.0970533617691558</v>
      </c>
      <c r="AC190" s="42">
        <f t="shared" si="37"/>
        <v>11.565326009307615</v>
      </c>
      <c r="AD190" s="42">
        <f t="shared" si="37"/>
        <v>6.7464237037065331</v>
      </c>
      <c r="AE190" s="42">
        <f t="shared" si="37"/>
        <v>6.9560985170802159</v>
      </c>
      <c r="AF190" s="42">
        <f t="shared" si="37"/>
        <v>8.5003947018550647</v>
      </c>
      <c r="AG190" s="42">
        <f t="shared" si="37"/>
        <v>10.319179187708757</v>
      </c>
      <c r="AH190" s="42">
        <f t="shared" si="37"/>
        <v>38.921877675714285</v>
      </c>
      <c r="AI190" s="42">
        <f t="shared" si="37"/>
        <v>20.507869714711799</v>
      </c>
      <c r="AJ190" s="42">
        <f t="shared" si="37"/>
        <v>2.4461118288872994</v>
      </c>
      <c r="AK190" s="42">
        <f t="shared" si="37"/>
        <v>2.3227317107488519</v>
      </c>
      <c r="AL190" s="42">
        <f t="shared" si="37"/>
        <v>23.596269542444436</v>
      </c>
    </row>
    <row r="191" spans="4:38">
      <c r="D191" s="42">
        <f t="shared" si="34"/>
        <v>0.375</v>
      </c>
      <c r="E191" s="42">
        <f t="shared" si="35"/>
        <v>7.7292103018846001</v>
      </c>
      <c r="F191" s="42">
        <f t="shared" si="35"/>
        <v>6.5318440329726561</v>
      </c>
      <c r="G191" s="42">
        <f t="shared" si="35"/>
        <v>4.6546195693834811</v>
      </c>
      <c r="H191" s="42">
        <f t="shared" si="35"/>
        <v>7.098481156066585</v>
      </c>
      <c r="I191" s="42">
        <f t="shared" si="35"/>
        <v>7.701069256248628</v>
      </c>
      <c r="J191" s="42">
        <f t="shared" si="35"/>
        <v>35.501753558443603</v>
      </c>
      <c r="K191" s="42">
        <f t="shared" si="35"/>
        <v>17.576241605685166</v>
      </c>
      <c r="L191" s="42">
        <f t="shared" si="35"/>
        <v>2.2005889654446014</v>
      </c>
      <c r="M191" s="42">
        <f t="shared" si="35"/>
        <v>2.2886898726586944</v>
      </c>
      <c r="N191" s="42">
        <f t="shared" si="35"/>
        <v>19.367752060583328</v>
      </c>
      <c r="Q191" s="42">
        <f t="shared" si="36"/>
        <v>7.0886360019603716</v>
      </c>
      <c r="R191" s="42">
        <f t="shared" si="36"/>
        <v>5.281483278853047</v>
      </c>
      <c r="S191" s="42">
        <f t="shared" si="36"/>
        <v>3.4567166923901738</v>
      </c>
      <c r="T191" s="42">
        <f t="shared" si="36"/>
        <v>5.763622186707396</v>
      </c>
      <c r="U191" s="42">
        <f t="shared" si="36"/>
        <v>6.0999813194795705</v>
      </c>
      <c r="V191" s="42">
        <f t="shared" si="36"/>
        <v>28.876878994455005</v>
      </c>
      <c r="W191" s="42">
        <f t="shared" si="36"/>
        <v>13.115574914614129</v>
      </c>
      <c r="X191" s="42">
        <f t="shared" si="36"/>
        <v>1.9420888388548299</v>
      </c>
      <c r="Y191" s="42">
        <f t="shared" si="36"/>
        <v>2.1516225868834375</v>
      </c>
      <c r="Z191" s="42">
        <f t="shared" si="36"/>
        <v>5.5358535979149091</v>
      </c>
      <c r="AC191" s="42">
        <f t="shared" si="37"/>
        <v>8.3697846018088686</v>
      </c>
      <c r="AD191" s="42">
        <f t="shared" si="37"/>
        <v>7.7822047870922653</v>
      </c>
      <c r="AE191" s="42">
        <f t="shared" si="37"/>
        <v>6.347504915828047</v>
      </c>
      <c r="AF191" s="42">
        <f t="shared" si="37"/>
        <v>8.3617419031676672</v>
      </c>
      <c r="AG191" s="42">
        <f t="shared" si="37"/>
        <v>9.877287120672678</v>
      </c>
      <c r="AH191" s="42">
        <f t="shared" si="37"/>
        <v>42.126628122432095</v>
      </c>
      <c r="AI191" s="42">
        <f t="shared" si="37"/>
        <v>22.388133202062392</v>
      </c>
      <c r="AJ191" s="42">
        <f t="shared" si="37"/>
        <v>2.447412636538127</v>
      </c>
      <c r="AK191" s="42">
        <f t="shared" si="37"/>
        <v>2.4175281536990441</v>
      </c>
      <c r="AL191" s="42">
        <f t="shared" si="37"/>
        <v>33.199650523251748</v>
      </c>
    </row>
    <row r="192" spans="4:38">
      <c r="D192" s="42">
        <f t="shared" si="34"/>
        <v>0.5</v>
      </c>
      <c r="E192" s="42">
        <f t="shared" si="35"/>
        <v>5.3076173577708126</v>
      </c>
      <c r="F192" s="42">
        <f t="shared" si="35"/>
        <v>7.7317798655844481</v>
      </c>
      <c r="G192" s="42">
        <f t="shared" si="35"/>
        <v>4.3157981520413671</v>
      </c>
      <c r="H192" s="42">
        <f t="shared" si="35"/>
        <v>6.7950644126555497</v>
      </c>
      <c r="I192" s="42">
        <f t="shared" si="35"/>
        <v>7.1694437225454113</v>
      </c>
      <c r="J192" s="42">
        <f t="shared" si="35"/>
        <v>38.452294849473169</v>
      </c>
      <c r="K192" s="42">
        <f t="shared" si="35"/>
        <v>19.027886593657392</v>
      </c>
      <c r="L192" s="42">
        <f t="shared" si="35"/>
        <v>2.1615112891029247</v>
      </c>
      <c r="M192" s="42">
        <f t="shared" si="35"/>
        <v>2.3229669080383823</v>
      </c>
      <c r="N192" s="42">
        <f t="shared" si="35"/>
        <v>23.885008012973241</v>
      </c>
      <c r="Q192" s="42">
        <f t="shared" si="36"/>
        <v>4.8539808573596481</v>
      </c>
      <c r="R192" s="42">
        <f t="shared" si="36"/>
        <v>6.1004259220668393</v>
      </c>
      <c r="S192" s="42">
        <f t="shared" si="36"/>
        <v>3.4177592199017628</v>
      </c>
      <c r="T192" s="42">
        <f t="shared" si="36"/>
        <v>5.1817940893992649</v>
      </c>
      <c r="U192" s="42">
        <f t="shared" si="36"/>
        <v>5.568617683653259</v>
      </c>
      <c r="V192" s="42">
        <f t="shared" si="36"/>
        <v>29.871296851204388</v>
      </c>
      <c r="W192" s="42">
        <f t="shared" si="36"/>
        <v>14.488896889544531</v>
      </c>
      <c r="X192" s="42">
        <f t="shared" si="36"/>
        <v>1.8491185965579469</v>
      </c>
      <c r="Y192" s="42">
        <f t="shared" si="36"/>
        <v>2.1318399707254172</v>
      </c>
      <c r="Z192" s="42">
        <f t="shared" si="36"/>
        <v>6.7130537911250583</v>
      </c>
      <c r="AC192" s="42">
        <f t="shared" si="37"/>
        <v>5.761253858181977</v>
      </c>
      <c r="AD192" s="42">
        <f t="shared" si="37"/>
        <v>9.3631338091020524</v>
      </c>
      <c r="AE192" s="42">
        <f t="shared" si="37"/>
        <v>5.6956799848572341</v>
      </c>
      <c r="AF192" s="42">
        <f t="shared" si="37"/>
        <v>8.2617015767272211</v>
      </c>
      <c r="AG192" s="42">
        <f t="shared" si="37"/>
        <v>9.3592028073563345</v>
      </c>
      <c r="AH192" s="42">
        <f t="shared" si="37"/>
        <v>47.033292847742118</v>
      </c>
      <c r="AI192" s="42">
        <f t="shared" si="37"/>
        <v>23.926530600803773</v>
      </c>
      <c r="AJ192" s="42">
        <f t="shared" si="37"/>
        <v>2.448476933706984</v>
      </c>
      <c r="AK192" s="42">
        <f t="shared" si="37"/>
        <v>2.5116572642745569</v>
      </c>
      <c r="AL192" s="42">
        <f t="shared" si="37"/>
        <v>41.056962234821469</v>
      </c>
    </row>
    <row r="193" spans="4:38">
      <c r="D193" s="42">
        <f t="shared" si="34"/>
        <v>0.625</v>
      </c>
      <c r="E193" s="42">
        <f t="shared" si="35"/>
        <v>3.4247247624820081</v>
      </c>
      <c r="F193" s="42">
        <f t="shared" si="35"/>
        <v>9.0972240889012888</v>
      </c>
      <c r="G193" s="42">
        <f t="shared" si="35"/>
        <v>4.0537699680021451</v>
      </c>
      <c r="H193" s="42">
        <f t="shared" si="35"/>
        <v>6.5622508773345736</v>
      </c>
      <c r="I193" s="42">
        <f t="shared" si="35"/>
        <v>6.7581022154471428</v>
      </c>
      <c r="J193" s="42">
        <f t="shared" si="35"/>
        <v>41.843475647834602</v>
      </c>
      <c r="K193" s="42">
        <f t="shared" si="35"/>
        <v>20.448267185544239</v>
      </c>
      <c r="L193" s="42">
        <f t="shared" si="35"/>
        <v>2.1131343463716306</v>
      </c>
      <c r="M193" s="42">
        <f t="shared" si="35"/>
        <v>2.3496268244448086</v>
      </c>
      <c r="N193" s="42">
        <f t="shared" si="35"/>
        <v>27.39842930927648</v>
      </c>
      <c r="Q193" s="42">
        <f t="shared" si="36"/>
        <v>3.116418495277693</v>
      </c>
      <c r="R193" s="42">
        <f t="shared" si="36"/>
        <v>7.0323261712411078</v>
      </c>
      <c r="S193" s="42">
        <f t="shared" si="36"/>
        <v>3.3879965676014825</v>
      </c>
      <c r="T193" s="42">
        <f t="shared" si="36"/>
        <v>4.7312716560822414</v>
      </c>
      <c r="U193" s="42">
        <f t="shared" si="36"/>
        <v>5.1565412928589023</v>
      </c>
      <c r="V193" s="42">
        <f t="shared" si="36"/>
        <v>31.042593452684272</v>
      </c>
      <c r="W193" s="42">
        <f t="shared" si="36"/>
        <v>16.051642585154966</v>
      </c>
      <c r="X193" s="42">
        <f t="shared" si="36"/>
        <v>1.739933607226293</v>
      </c>
      <c r="Y193" s="42">
        <f t="shared" si="36"/>
        <v>2.1073600481033821</v>
      </c>
      <c r="Z193" s="42">
        <f t="shared" si="36"/>
        <v>7.6286539413996381</v>
      </c>
      <c r="AC193" s="42">
        <f t="shared" si="37"/>
        <v>3.7330310296863316</v>
      </c>
      <c r="AD193" s="42">
        <f t="shared" si="37"/>
        <v>11.162122006561471</v>
      </c>
      <c r="AE193" s="42">
        <f t="shared" si="37"/>
        <v>5.0599674913719692</v>
      </c>
      <c r="AF193" s="42">
        <f t="shared" si="37"/>
        <v>8.1853088611494655</v>
      </c>
      <c r="AG193" s="42">
        <f t="shared" si="37"/>
        <v>8.8151660407381698</v>
      </c>
      <c r="AH193" s="42">
        <f t="shared" si="37"/>
        <v>52.644357842984547</v>
      </c>
      <c r="AI193" s="42">
        <f t="shared" si="37"/>
        <v>25.123061910935988</v>
      </c>
      <c r="AJ193" s="42">
        <f t="shared" si="37"/>
        <v>2.4493047203938767</v>
      </c>
      <c r="AK193" s="42">
        <f t="shared" si="37"/>
        <v>2.5977304385654287</v>
      </c>
      <c r="AL193" s="42">
        <f t="shared" si="37"/>
        <v>47.168204677153398</v>
      </c>
    </row>
    <row r="194" spans="4:38">
      <c r="D194" s="42">
        <f t="shared" si="34"/>
        <v>0.75</v>
      </c>
      <c r="E194" s="42">
        <f t="shared" si="35"/>
        <v>2.0745253080908768</v>
      </c>
      <c r="F194" s="42">
        <f t="shared" si="35"/>
        <v>10.379914116865585</v>
      </c>
      <c r="G194" s="42">
        <f t="shared" si="35"/>
        <v>3.8526915756949807</v>
      </c>
      <c r="H194" s="42">
        <f t="shared" si="35"/>
        <v>6.3664720535082218</v>
      </c>
      <c r="I194" s="42">
        <f t="shared" si="35"/>
        <v>6.4443821416918716</v>
      </c>
      <c r="J194" s="42">
        <f t="shared" si="35"/>
        <v>45.086364765780054</v>
      </c>
      <c r="K194" s="42">
        <f t="shared" si="35"/>
        <v>21.670027397653595</v>
      </c>
      <c r="L194" s="42">
        <f t="shared" si="35"/>
        <v>2.0610438222499856</v>
      </c>
      <c r="M194" s="42">
        <f t="shared" si="35"/>
        <v>2.3686696218779679</v>
      </c>
      <c r="N194" s="42">
        <f t="shared" si="35"/>
        <v>29.908015949493091</v>
      </c>
      <c r="Q194" s="42">
        <f t="shared" si="36"/>
        <v>1.8706372486005145</v>
      </c>
      <c r="R194" s="42">
        <f t="shared" si="36"/>
        <v>7.9077476174351187</v>
      </c>
      <c r="S194" s="42">
        <f t="shared" si="36"/>
        <v>3.3617488315179997</v>
      </c>
      <c r="T194" s="42">
        <f t="shared" si="36"/>
        <v>4.3908131869651053</v>
      </c>
      <c r="U194" s="42">
        <f t="shared" si="36"/>
        <v>4.8510058771767417</v>
      </c>
      <c r="V194" s="42">
        <f t="shared" si="36"/>
        <v>32.210420432058527</v>
      </c>
      <c r="W194" s="42">
        <f t="shared" si="36"/>
        <v>17.519676420425405</v>
      </c>
      <c r="X194" s="42">
        <f t="shared" si="36"/>
        <v>1.631600907367861</v>
      </c>
      <c r="Y194" s="42">
        <f t="shared" si="36"/>
        <v>2.0810171163738387</v>
      </c>
      <c r="Z194" s="42">
        <f t="shared" si="36"/>
        <v>8.282654048738614</v>
      </c>
      <c r="AC194" s="42">
        <f t="shared" si="37"/>
        <v>2.2784133675812428</v>
      </c>
      <c r="AD194" s="42">
        <f t="shared" si="37"/>
        <v>12.852080616296051</v>
      </c>
      <c r="AE194" s="42">
        <f t="shared" si="37"/>
        <v>4.4997112025763961</v>
      </c>
      <c r="AF194" s="42">
        <f t="shared" si="37"/>
        <v>8.1175988950499747</v>
      </c>
      <c r="AG194" s="42">
        <f t="shared" si="37"/>
        <v>8.2954166137965064</v>
      </c>
      <c r="AH194" s="42">
        <f t="shared" si="37"/>
        <v>57.962309099501141</v>
      </c>
      <c r="AI194" s="42">
        <f t="shared" si="37"/>
        <v>25.977727132458973</v>
      </c>
      <c r="AJ194" s="42">
        <f t="shared" si="37"/>
        <v>2.4498959965987943</v>
      </c>
      <c r="AK194" s="42">
        <f t="shared" si="37"/>
        <v>2.6683590726617132</v>
      </c>
      <c r="AL194" s="42">
        <f t="shared" si="37"/>
        <v>51.533377850247369</v>
      </c>
    </row>
    <row r="195" spans="4:38">
      <c r="D195" s="42">
        <f t="shared" si="34"/>
        <v>0.875</v>
      </c>
      <c r="E195" s="42">
        <f t="shared" si="35"/>
        <v>1.2510117866700896</v>
      </c>
      <c r="F195" s="42">
        <f t="shared" si="35"/>
        <v>11.331587363419741</v>
      </c>
      <c r="G195" s="42">
        <f t="shared" si="35"/>
        <v>3.6967195335490808</v>
      </c>
      <c r="H195" s="42">
        <f t="shared" si="35"/>
        <v>6.1741594445809485</v>
      </c>
      <c r="I195" s="42">
        <f t="shared" si="35"/>
        <v>6.2056209080177345</v>
      </c>
      <c r="J195" s="42">
        <f t="shared" si="35"/>
        <v>47.592031015562199</v>
      </c>
      <c r="K195" s="42">
        <f t="shared" si="35"/>
        <v>22.525811246293429</v>
      </c>
      <c r="L195" s="42">
        <f t="shared" si="35"/>
        <v>2.0108254017372493</v>
      </c>
      <c r="M195" s="42">
        <f t="shared" si="35"/>
        <v>2.3800953003378664</v>
      </c>
      <c r="N195" s="42">
        <f t="shared" si="35"/>
        <v>31.413767933623063</v>
      </c>
      <c r="Q195" s="42">
        <f t="shared" si="36"/>
        <v>1.1113254502141128</v>
      </c>
      <c r="R195" s="42">
        <f t="shared" si="36"/>
        <v>8.557253851708106</v>
      </c>
      <c r="S195" s="42">
        <f t="shared" si="36"/>
        <v>3.3333361076800019</v>
      </c>
      <c r="T195" s="42">
        <f t="shared" si="36"/>
        <v>4.1391769822566715</v>
      </c>
      <c r="U195" s="42">
        <f t="shared" si="36"/>
        <v>4.6392651666867835</v>
      </c>
      <c r="V195" s="42">
        <f t="shared" si="36"/>
        <v>33.194429422491091</v>
      </c>
      <c r="W195" s="42">
        <f t="shared" si="36"/>
        <v>18.608862814335701</v>
      </c>
      <c r="X195" s="42">
        <f t="shared" si="36"/>
        <v>1.5411875334906473</v>
      </c>
      <c r="Y195" s="42">
        <f t="shared" si="36"/>
        <v>2.0556454728933091</v>
      </c>
      <c r="Z195" s="42">
        <f t="shared" si="36"/>
        <v>8.6750541131420214</v>
      </c>
      <c r="AC195" s="42">
        <f t="shared" si="37"/>
        <v>1.390698123126074</v>
      </c>
      <c r="AD195" s="42">
        <f t="shared" si="37"/>
        <v>14.105920875131414</v>
      </c>
      <c r="AE195" s="42">
        <f t="shared" si="37"/>
        <v>4.074254885674705</v>
      </c>
      <c r="AF195" s="42">
        <f t="shared" si="37"/>
        <v>8.0436068170445232</v>
      </c>
      <c r="AG195" s="42">
        <f t="shared" si="37"/>
        <v>7.8501943195097592</v>
      </c>
      <c r="AH195" s="42">
        <f t="shared" si="37"/>
        <v>61.989632608633244</v>
      </c>
      <c r="AI195" s="42">
        <f t="shared" si="37"/>
        <v>26.49052626537275</v>
      </c>
      <c r="AJ195" s="42">
        <f t="shared" si="37"/>
        <v>2.4502507623217475</v>
      </c>
      <c r="AK195" s="42">
        <f t="shared" si="37"/>
        <v>2.7161545626534487</v>
      </c>
      <c r="AL195" s="42">
        <f t="shared" si="37"/>
        <v>54.152481754104144</v>
      </c>
    </row>
    <row r="196" spans="4:38">
      <c r="D196" s="42">
        <f t="shared" si="34"/>
        <v>1</v>
      </c>
      <c r="E196" s="42">
        <f t="shared" si="35"/>
        <v>0.94817699029233471</v>
      </c>
      <c r="F196" s="42">
        <f t="shared" si="35"/>
        <v>11.703981242506156</v>
      </c>
      <c r="G196" s="42">
        <f t="shared" si="35"/>
        <v>3.5700103999936221</v>
      </c>
      <c r="H196" s="42">
        <f t="shared" si="35"/>
        <v>5.9517445539572416</v>
      </c>
      <c r="I196" s="42">
        <f t="shared" si="35"/>
        <v>6.0191559211627759</v>
      </c>
      <c r="J196" s="42">
        <f t="shared" si="35"/>
        <v>48.771543209433567</v>
      </c>
      <c r="K196" s="42">
        <f t="shared" si="35"/>
        <v>22.848262747771606</v>
      </c>
      <c r="L196" s="42">
        <f t="shared" si="35"/>
        <v>1.9680647698326865</v>
      </c>
      <c r="M196" s="42">
        <f t="shared" si="35"/>
        <v>2.383903859824497</v>
      </c>
      <c r="N196" s="42">
        <f t="shared" si="35"/>
        <v>31.915685261666361</v>
      </c>
      <c r="Q196" s="42">
        <f t="shared" si="36"/>
        <v>0.83317143300448104</v>
      </c>
      <c r="R196" s="42">
        <f t="shared" si="36"/>
        <v>8.811408465119257</v>
      </c>
      <c r="S196" s="42">
        <f t="shared" si="36"/>
        <v>3.297078492116166</v>
      </c>
      <c r="T196" s="42">
        <f t="shared" si="36"/>
        <v>3.955121342165679</v>
      </c>
      <c r="U196" s="42">
        <f t="shared" si="36"/>
        <v>4.5085728914691927</v>
      </c>
      <c r="V196" s="42">
        <f t="shared" si="36"/>
        <v>33.814272057145885</v>
      </c>
      <c r="W196" s="42">
        <f t="shared" si="36"/>
        <v>19.035066185865851</v>
      </c>
      <c r="X196" s="42">
        <f t="shared" si="36"/>
        <v>1.485760522102644</v>
      </c>
      <c r="Y196" s="42">
        <f t="shared" si="36"/>
        <v>2.0340794150183115</v>
      </c>
      <c r="Z196" s="42">
        <f t="shared" si="36"/>
        <v>8.8058541346098256</v>
      </c>
      <c r="AC196" s="42">
        <f t="shared" si="37"/>
        <v>1.0631825475801848</v>
      </c>
      <c r="AD196" s="42">
        <f t="shared" si="37"/>
        <v>14.596554019893052</v>
      </c>
      <c r="AE196" s="42">
        <f t="shared" si="37"/>
        <v>3.8429423078710734</v>
      </c>
      <c r="AF196" s="42">
        <f t="shared" si="37"/>
        <v>7.9483677657487677</v>
      </c>
      <c r="AG196" s="42">
        <f t="shared" si="37"/>
        <v>7.5297389508563608</v>
      </c>
      <c r="AH196" s="42">
        <f t="shared" si="37"/>
        <v>63.728814361721433</v>
      </c>
      <c r="AI196" s="42">
        <f t="shared" si="37"/>
        <v>26.661459309677365</v>
      </c>
      <c r="AJ196" s="42">
        <f t="shared" si="37"/>
        <v>2.4503690175627328</v>
      </c>
      <c r="AK196" s="42">
        <f t="shared" si="37"/>
        <v>2.7337283046306822</v>
      </c>
      <c r="AL196" s="42">
        <f t="shared" si="37"/>
        <v>55.025516388722934</v>
      </c>
    </row>
    <row r="197" spans="4:38">
      <c r="D197" s="42">
        <f t="shared" si="34"/>
        <v>1.125</v>
      </c>
      <c r="E197" s="42">
        <f t="shared" si="35"/>
        <v>0.90431652433870346</v>
      </c>
      <c r="F197" s="42">
        <f t="shared" si="35"/>
        <v>11.684458635978908</v>
      </c>
      <c r="G197" s="42">
        <f t="shared" si="35"/>
        <v>3.4543808927325079</v>
      </c>
      <c r="H197" s="42">
        <f t="shared" si="35"/>
        <v>5.7061972177493683</v>
      </c>
      <c r="I197" s="42">
        <f t="shared" si="35"/>
        <v>5.8544169287091323</v>
      </c>
      <c r="J197" s="42">
        <f t="shared" si="35"/>
        <v>49.087666419809025</v>
      </c>
      <c r="K197" s="42">
        <f t="shared" si="35"/>
        <v>22.835422439945017</v>
      </c>
      <c r="L197" s="42">
        <f t="shared" si="35"/>
        <v>1.9310971123577745</v>
      </c>
      <c r="M197" s="42">
        <f t="shared" si="35"/>
        <v>2.3829818592143095</v>
      </c>
      <c r="N197" s="42">
        <f t="shared" si="35"/>
        <v>31.869902288329968</v>
      </c>
      <c r="Q197" s="42">
        <f t="shared" si="36"/>
        <v>0.79439356758986757</v>
      </c>
      <c r="R197" s="42">
        <f t="shared" si="36"/>
        <v>8.7959386541292126</v>
      </c>
      <c r="S197" s="42">
        <f t="shared" si="36"/>
        <v>3.2526479805123856</v>
      </c>
      <c r="T197" s="42">
        <f t="shared" si="36"/>
        <v>3.7997422418411269</v>
      </c>
      <c r="U197" s="42">
        <f t="shared" si="36"/>
        <v>4.4162277356379001</v>
      </c>
      <c r="V197" s="42">
        <f t="shared" si="36"/>
        <v>34.187194849951965</v>
      </c>
      <c r="W197" s="42">
        <f t="shared" si="36"/>
        <v>19.0265309680142</v>
      </c>
      <c r="X197" s="42">
        <f t="shared" si="36"/>
        <v>1.4539187643532538</v>
      </c>
      <c r="Y197" s="42">
        <f t="shared" si="36"/>
        <v>2.0154449554853704</v>
      </c>
      <c r="Z197" s="42">
        <f t="shared" si="36"/>
        <v>8.7979395833701233</v>
      </c>
      <c r="AC197" s="42">
        <f t="shared" si="37"/>
        <v>1.0142394810875432</v>
      </c>
      <c r="AD197" s="42">
        <f t="shared" si="37"/>
        <v>14.572978617828642</v>
      </c>
      <c r="AE197" s="42">
        <f t="shared" si="37"/>
        <v>3.7304981728309827</v>
      </c>
      <c r="AF197" s="42">
        <f t="shared" si="37"/>
        <v>7.8304539857666766</v>
      </c>
      <c r="AG197" s="42">
        <f t="shared" si="37"/>
        <v>7.2921294843057733</v>
      </c>
      <c r="AH197" s="42">
        <f t="shared" si="37"/>
        <v>63.988137989665852</v>
      </c>
      <c r="AI197" s="42">
        <f t="shared" si="37"/>
        <v>26.644313911875834</v>
      </c>
      <c r="AJ197" s="42">
        <f t="shared" si="37"/>
        <v>2.4483136094987619</v>
      </c>
      <c r="AK197" s="42">
        <f t="shared" si="37"/>
        <v>2.7326221712705729</v>
      </c>
      <c r="AL197" s="42">
        <f t="shared" si="37"/>
        <v>54.941864993289656</v>
      </c>
    </row>
    <row r="198" spans="4:38">
      <c r="D198" s="42">
        <f t="shared" si="34"/>
        <v>1.325</v>
      </c>
      <c r="E198" s="42">
        <f t="shared" si="35"/>
        <v>0.83676873534903928</v>
      </c>
      <c r="F198" s="42">
        <f t="shared" si="35"/>
        <v>11.575556959408061</v>
      </c>
      <c r="G198" s="42">
        <f t="shared" si="35"/>
        <v>3.2764948950191473</v>
      </c>
      <c r="H198" s="42">
        <f t="shared" si="35"/>
        <v>5.3262515673942818</v>
      </c>
      <c r="I198" s="42">
        <f t="shared" si="35"/>
        <v>5.6035772727118633</v>
      </c>
      <c r="J198" s="42">
        <f t="shared" si="35"/>
        <v>49.576817068369294</v>
      </c>
      <c r="K198" s="42">
        <f t="shared" si="35"/>
        <v>22.76381617821054</v>
      </c>
      <c r="L198" s="42">
        <f t="shared" si="35"/>
        <v>1.8728213543646115</v>
      </c>
      <c r="M198" s="42">
        <f t="shared" si="35"/>
        <v>2.3778179930808836</v>
      </c>
      <c r="N198" s="42">
        <f t="shared" si="35"/>
        <v>31.614428252063291</v>
      </c>
      <c r="Q198" s="42">
        <f t="shared" si="36"/>
        <v>0.7346900250861107</v>
      </c>
      <c r="R198" s="42">
        <f t="shared" si="36"/>
        <v>8.7096321125620531</v>
      </c>
      <c r="S198" s="42">
        <f t="shared" si="36"/>
        <v>3.1722819522192118</v>
      </c>
      <c r="T198" s="42">
        <f t="shared" si="36"/>
        <v>3.5593176693895545</v>
      </c>
      <c r="U198" s="42">
        <f t="shared" si="36"/>
        <v>4.2768463569061641</v>
      </c>
      <c r="V198" s="42">
        <f t="shared" si="36"/>
        <v>34.764233865048411</v>
      </c>
      <c r="W198" s="42">
        <f t="shared" si="36"/>
        <v>18.978932806685094</v>
      </c>
      <c r="X198" s="42">
        <f t="shared" si="36"/>
        <v>1.4046486824888829</v>
      </c>
      <c r="Y198" s="42">
        <f t="shared" si="36"/>
        <v>1.9860034655390548</v>
      </c>
      <c r="Z198" s="42">
        <f t="shared" si="36"/>
        <v>8.7537031137511256</v>
      </c>
      <c r="AC198" s="42">
        <f t="shared" si="37"/>
        <v>0.93884744561196798</v>
      </c>
      <c r="AD198" s="42">
        <f t="shared" si="37"/>
        <v>14.441481806254068</v>
      </c>
      <c r="AE198" s="42">
        <f t="shared" si="37"/>
        <v>3.5588091555370656</v>
      </c>
      <c r="AF198" s="42">
        <f t="shared" si="37"/>
        <v>7.6139588581007072</v>
      </c>
      <c r="AG198" s="42">
        <f t="shared" si="37"/>
        <v>6.9272183066489781</v>
      </c>
      <c r="AH198" s="42">
        <f t="shared" si="37"/>
        <v>64.389400271690619</v>
      </c>
      <c r="AI198" s="42">
        <f t="shared" si="37"/>
        <v>26.548699549735986</v>
      </c>
      <c r="AJ198" s="42">
        <f t="shared" si="37"/>
        <v>2.4368158054747582</v>
      </c>
      <c r="AK198" s="42">
        <f t="shared" si="37"/>
        <v>2.7264223571649624</v>
      </c>
      <c r="AL198" s="42">
        <f t="shared" si="37"/>
        <v>54.475153390375638</v>
      </c>
    </row>
    <row r="199" spans="4:38">
      <c r="D199" s="42">
        <f t="shared" si="34"/>
        <v>1.5249999999999999</v>
      </c>
      <c r="E199" s="42">
        <f t="shared" si="35"/>
        <v>0.77241184164102794</v>
      </c>
      <c r="F199" s="42">
        <f t="shared" si="35"/>
        <v>11.378122047134585</v>
      </c>
      <c r="G199" s="42">
        <f t="shared" si="35"/>
        <v>3.1072288214112502</v>
      </c>
      <c r="H199" s="42">
        <f t="shared" si="35"/>
        <v>4.9622198709807668</v>
      </c>
      <c r="I199" s="42">
        <f t="shared" si="35"/>
        <v>5.3678510235740244</v>
      </c>
      <c r="J199" s="42">
        <f t="shared" si="35"/>
        <v>50.045479731649813</v>
      </c>
      <c r="K199" s="42">
        <f t="shared" si="35"/>
        <v>22.634044627815612</v>
      </c>
      <c r="L199" s="42">
        <f t="shared" si="35"/>
        <v>1.8156818711432634</v>
      </c>
      <c r="M199" s="42">
        <f t="shared" si="35"/>
        <v>2.3684062081748003</v>
      </c>
      <c r="N199" s="42">
        <f t="shared" si="35"/>
        <v>31.151056186646464</v>
      </c>
      <c r="Q199" s="42">
        <f t="shared" si="36"/>
        <v>0.67782586228006414</v>
      </c>
      <c r="R199" s="42">
        <f t="shared" si="36"/>
        <v>8.5531317714838995</v>
      </c>
      <c r="S199" s="42">
        <f t="shared" si="36"/>
        <v>3.0815486238642493</v>
      </c>
      <c r="T199" s="42">
        <f t="shared" si="36"/>
        <v>3.3289632360982568</v>
      </c>
      <c r="U199" s="42">
        <f t="shared" si="36"/>
        <v>4.1472760573119754</v>
      </c>
      <c r="V199" s="42">
        <f t="shared" si="36"/>
        <v>35.317103706737683</v>
      </c>
      <c r="W199" s="42">
        <f t="shared" si="36"/>
        <v>18.892670976476275</v>
      </c>
      <c r="X199" s="42">
        <f t="shared" si="36"/>
        <v>1.3574422689748518</v>
      </c>
      <c r="Y199" s="42">
        <f t="shared" si="36"/>
        <v>1.9570696421041296</v>
      </c>
      <c r="Z199" s="42">
        <f t="shared" si="36"/>
        <v>8.673294035061403</v>
      </c>
      <c r="AC199" s="42">
        <f t="shared" si="37"/>
        <v>0.86699782100199152</v>
      </c>
      <c r="AD199" s="42">
        <f t="shared" si="37"/>
        <v>14.203112322785229</v>
      </c>
      <c r="AE199" s="42">
        <f t="shared" si="37"/>
        <v>3.396916703748865</v>
      </c>
      <c r="AF199" s="42">
        <f t="shared" si="37"/>
        <v>7.3662869286920074</v>
      </c>
      <c r="AG199" s="42">
        <f t="shared" si="37"/>
        <v>6.5807079825321253</v>
      </c>
      <c r="AH199" s="42">
        <f t="shared" si="37"/>
        <v>64.77385575656227</v>
      </c>
      <c r="AI199" s="42">
        <f t="shared" si="37"/>
        <v>26.375418279154985</v>
      </c>
      <c r="AJ199" s="42">
        <f t="shared" si="37"/>
        <v>2.4158930840857464</v>
      </c>
      <c r="AK199" s="42">
        <f t="shared" si="37"/>
        <v>2.7151112328145057</v>
      </c>
      <c r="AL199" s="42">
        <f t="shared" si="37"/>
        <v>53.628818338231646</v>
      </c>
    </row>
    <row r="200" spans="4:38">
      <c r="D200" s="42">
        <f t="shared" si="34"/>
        <v>1.7249999999999999</v>
      </c>
      <c r="E200" s="42">
        <f t="shared" si="35"/>
        <v>0.71119470774947013</v>
      </c>
      <c r="F200" s="42">
        <f t="shared" si="35"/>
        <v>11.100216847193943</v>
      </c>
      <c r="G200" s="42">
        <f t="shared" si="35"/>
        <v>2.9464173612187325</v>
      </c>
      <c r="H200" s="42">
        <f t="shared" si="35"/>
        <v>4.614102128508816</v>
      </c>
      <c r="I200" s="42">
        <f t="shared" si="35"/>
        <v>5.1465868035650502</v>
      </c>
      <c r="J200" s="42">
        <f t="shared" si="35"/>
        <v>50.49365440965019</v>
      </c>
      <c r="K200" s="42">
        <f t="shared" si="35"/>
        <v>22.451456321050905</v>
      </c>
      <c r="L200" s="42">
        <f t="shared" si="35"/>
        <v>1.7597500181721086</v>
      </c>
      <c r="M200" s="42">
        <f t="shared" si="35"/>
        <v>2.3550801922736042</v>
      </c>
      <c r="N200" s="42">
        <f t="shared" si="35"/>
        <v>30.498499593961014</v>
      </c>
      <c r="Q200" s="42">
        <f t="shared" si="36"/>
        <v>0.62375319007426344</v>
      </c>
      <c r="R200" s="42">
        <f t="shared" si="36"/>
        <v>8.3327987834300004</v>
      </c>
      <c r="S200" s="42">
        <f t="shared" si="36"/>
        <v>2.9816489145535092</v>
      </c>
      <c r="T200" s="42">
        <f t="shared" si="36"/>
        <v>3.108678941967236</v>
      </c>
      <c r="U200" s="42">
        <f t="shared" si="36"/>
        <v>4.026955087335705</v>
      </c>
      <c r="V200" s="42">
        <f t="shared" si="36"/>
        <v>35.845804375019725</v>
      </c>
      <c r="W200" s="42">
        <f t="shared" si="36"/>
        <v>18.771300757284791</v>
      </c>
      <c r="X200" s="42">
        <f t="shared" si="36"/>
        <v>1.3122995238111566</v>
      </c>
      <c r="Y200" s="42">
        <f t="shared" si="36"/>
        <v>1.9286981084549573</v>
      </c>
      <c r="Z200" s="42">
        <f t="shared" si="36"/>
        <v>8.559782860201901</v>
      </c>
      <c r="AC200" s="42">
        <f t="shared" si="37"/>
        <v>0.79863622542467283</v>
      </c>
      <c r="AD200" s="42">
        <f t="shared" si="37"/>
        <v>13.867634910957921</v>
      </c>
      <c r="AE200" s="42">
        <f t="shared" si="37"/>
        <v>3.2444524457082133</v>
      </c>
      <c r="AF200" s="42">
        <f t="shared" si="37"/>
        <v>7.0909573933609629</v>
      </c>
      <c r="AG200" s="42">
        <f t="shared" si="37"/>
        <v>6.2521578609514918</v>
      </c>
      <c r="AH200" s="42">
        <f t="shared" si="37"/>
        <v>65.141504444280784</v>
      </c>
      <c r="AI200" s="42">
        <f t="shared" si="37"/>
        <v>26.131611884817058</v>
      </c>
      <c r="AJ200" s="42">
        <f t="shared" si="37"/>
        <v>2.3863210490417526</v>
      </c>
      <c r="AK200" s="42">
        <f t="shared" si="37"/>
        <v>2.6990785106137247</v>
      </c>
      <c r="AL200" s="42">
        <f t="shared" si="37"/>
        <v>52.43721632772013</v>
      </c>
    </row>
    <row r="201" spans="4:38">
      <c r="D201" s="42">
        <f t="shared" si="34"/>
        <v>2</v>
      </c>
      <c r="E201" s="42">
        <f t="shared" si="35"/>
        <v>0.63205385626875055</v>
      </c>
      <c r="F201" s="42">
        <f t="shared" si="35"/>
        <v>10.601515248325608</v>
      </c>
      <c r="G201" s="42">
        <f t="shared" si="35"/>
        <v>2.7388027403900339</v>
      </c>
      <c r="H201" s="42">
        <f t="shared" si="35"/>
        <v>4.1614247355301153</v>
      </c>
      <c r="I201" s="42">
        <f t="shared" si="35"/>
        <v>4.8647657580762642</v>
      </c>
      <c r="J201" s="42">
        <f t="shared" si="35"/>
        <v>51.076441553435771</v>
      </c>
      <c r="K201" s="42">
        <f t="shared" si="35"/>
        <v>22.123982333417729</v>
      </c>
      <c r="L201" s="42">
        <f t="shared" si="35"/>
        <v>1.6849466279863117</v>
      </c>
      <c r="M201" s="42">
        <f t="shared" si="35"/>
        <v>2.3309786708837801</v>
      </c>
      <c r="N201" s="42">
        <f t="shared" si="35"/>
        <v>29.326706512852549</v>
      </c>
      <c r="Q201" s="42">
        <f t="shared" si="36"/>
        <v>0.55387327838041744</v>
      </c>
      <c r="R201" s="42">
        <f t="shared" si="36"/>
        <v>7.9372990715111973</v>
      </c>
      <c r="S201" s="42">
        <f t="shared" si="36"/>
        <v>2.8315258180406309</v>
      </c>
      <c r="T201" s="42">
        <f t="shared" si="36"/>
        <v>2.8222306866347142</v>
      </c>
      <c r="U201" s="42">
        <f t="shared" si="36"/>
        <v>3.8755842890430179</v>
      </c>
      <c r="V201" s="42">
        <f t="shared" si="36"/>
        <v>36.53330406545367</v>
      </c>
      <c r="W201" s="42">
        <f t="shared" si="36"/>
        <v>18.553622033149551</v>
      </c>
      <c r="X201" s="42">
        <f t="shared" si="36"/>
        <v>1.2535978326893722</v>
      </c>
      <c r="Y201" s="42">
        <f t="shared" si="36"/>
        <v>1.8907057017389473</v>
      </c>
      <c r="Z201" s="42">
        <f t="shared" si="36"/>
        <v>8.3552957466947539</v>
      </c>
      <c r="AC201" s="42">
        <f t="shared" si="37"/>
        <v>0.71023443415708765</v>
      </c>
      <c r="AD201" s="42">
        <f t="shared" si="37"/>
        <v>13.265731425139981</v>
      </c>
      <c r="AE201" s="42">
        <f t="shared" si="37"/>
        <v>3.0495318962428928</v>
      </c>
      <c r="AF201" s="42">
        <f t="shared" si="37"/>
        <v>6.6736840579020136</v>
      </c>
      <c r="AG201" s="42">
        <f t="shared" si="37"/>
        <v>5.8289176489564589</v>
      </c>
      <c r="AH201" s="42">
        <f t="shared" si="37"/>
        <v>65.619579041417964</v>
      </c>
      <c r="AI201" s="42">
        <f t="shared" si="37"/>
        <v>25.694342633685913</v>
      </c>
      <c r="AJ201" s="42">
        <f t="shared" si="37"/>
        <v>2.3329615107658248</v>
      </c>
      <c r="AK201" s="42">
        <f t="shared" si="37"/>
        <v>2.670039901775521</v>
      </c>
      <c r="AL201" s="42">
        <f t="shared" si="37"/>
        <v>50.298117279010455</v>
      </c>
    </row>
    <row r="202" spans="4:38">
      <c r="D202" s="42">
        <f t="shared" si="34"/>
        <v>2.25</v>
      </c>
      <c r="E202" s="42">
        <f t="shared" ref="E202:N217" si="38">E98/$J$176/2220*$F$175*60*24</f>
        <v>0.56506304314605604</v>
      </c>
      <c r="F202" s="42">
        <f t="shared" si="38"/>
        <v>10.046994565689525</v>
      </c>
      <c r="G202" s="42">
        <f t="shared" si="38"/>
        <v>2.5633001961494459</v>
      </c>
      <c r="H202" s="42">
        <f t="shared" si="38"/>
        <v>3.7760086635076346</v>
      </c>
      <c r="I202" s="42">
        <f t="shared" si="38"/>
        <v>4.6297980187965004</v>
      </c>
      <c r="J202" s="42">
        <f t="shared" si="38"/>
        <v>51.572634946936411</v>
      </c>
      <c r="K202" s="42">
        <f t="shared" si="38"/>
        <v>21.760101067552423</v>
      </c>
      <c r="L202" s="42">
        <f t="shared" si="38"/>
        <v>1.6191979720690846</v>
      </c>
      <c r="M202" s="42">
        <f t="shared" si="38"/>
        <v>2.3039238101900472</v>
      </c>
      <c r="N202" s="42">
        <f t="shared" si="38"/>
        <v>28.022696834821431</v>
      </c>
      <c r="Q202" s="42">
        <f t="shared" ref="Q202:Z217" si="39">Q98/$J$176/2220*$F$175*60*24</f>
        <v>0.49474254974624304</v>
      </c>
      <c r="R202" s="42">
        <f t="shared" si="39"/>
        <v>7.4973797294616977</v>
      </c>
      <c r="S202" s="42">
        <f t="shared" si="39"/>
        <v>2.6846089504533017</v>
      </c>
      <c r="T202" s="42">
        <f t="shared" si="39"/>
        <v>2.5783445038467989</v>
      </c>
      <c r="U202" s="42">
        <f t="shared" si="39"/>
        <v>3.750998706437974</v>
      </c>
      <c r="V202" s="42">
        <f t="shared" si="39"/>
        <v>37.118651233908835</v>
      </c>
      <c r="W202" s="42">
        <f t="shared" si="39"/>
        <v>18.311742639116598</v>
      </c>
      <c r="X202" s="42">
        <f t="shared" si="39"/>
        <v>1.2036183648295715</v>
      </c>
      <c r="Y202" s="42">
        <f t="shared" si="39"/>
        <v>1.8572987615808361</v>
      </c>
      <c r="Z202" s="42">
        <f t="shared" si="39"/>
        <v>8.1268445514496683</v>
      </c>
      <c r="AC202" s="42">
        <f t="shared" ref="AC202:AL217" si="40">AC98/$J$176/2220*$F$175*60*24</f>
        <v>0.63538353654586477</v>
      </c>
      <c r="AD202" s="42">
        <f t="shared" si="40"/>
        <v>12.596609401917316</v>
      </c>
      <c r="AE202" s="42">
        <f t="shared" si="40"/>
        <v>2.8863893539592511</v>
      </c>
      <c r="AF202" s="42">
        <f t="shared" si="40"/>
        <v>6.262440823813999</v>
      </c>
      <c r="AG202" s="42">
        <f t="shared" si="40"/>
        <v>5.471932910032451</v>
      </c>
      <c r="AH202" s="42">
        <f t="shared" si="40"/>
        <v>66.026618659963788</v>
      </c>
      <c r="AI202" s="42">
        <f t="shared" si="40"/>
        <v>25.208459495988279</v>
      </c>
      <c r="AJ202" s="42">
        <f t="shared" si="40"/>
        <v>2.2732316673430857</v>
      </c>
      <c r="AK202" s="42">
        <f t="shared" si="40"/>
        <v>2.637386662755199</v>
      </c>
      <c r="AL202" s="42">
        <f t="shared" si="40"/>
        <v>47.918549118193148</v>
      </c>
    </row>
    <row r="203" spans="4:38">
      <c r="D203" s="42">
        <f t="shared" si="34"/>
        <v>2.5</v>
      </c>
      <c r="E203" s="42">
        <f t="shared" si="38"/>
        <v>0.50268847026568531</v>
      </c>
      <c r="F203" s="42">
        <f t="shared" si="38"/>
        <v>9.4124081001804853</v>
      </c>
      <c r="G203" s="42">
        <f t="shared" si="38"/>
        <v>2.400071655289858</v>
      </c>
      <c r="H203" s="42">
        <f t="shared" si="38"/>
        <v>3.4154581445188423</v>
      </c>
      <c r="I203" s="42">
        <f t="shared" si="38"/>
        <v>4.4137377558534467</v>
      </c>
      <c r="J203" s="42">
        <f t="shared" si="38"/>
        <v>52.036815863436871</v>
      </c>
      <c r="K203" s="42">
        <f t="shared" si="38"/>
        <v>21.343988041036624</v>
      </c>
      <c r="L203" s="42">
        <f t="shared" si="38"/>
        <v>1.555740400306997</v>
      </c>
      <c r="M203" s="42">
        <f t="shared" si="38"/>
        <v>2.2726429919938966</v>
      </c>
      <c r="N203" s="42">
        <f t="shared" si="38"/>
        <v>26.52908077718412</v>
      </c>
      <c r="Q203" s="42">
        <f t="shared" si="39"/>
        <v>0.43970227833381759</v>
      </c>
      <c r="R203" s="42">
        <f t="shared" si="39"/>
        <v>6.9937518420435847</v>
      </c>
      <c r="S203" s="42">
        <f t="shared" si="39"/>
        <v>2.5301716934964285</v>
      </c>
      <c r="T203" s="42">
        <f t="shared" si="39"/>
        <v>2.3501929134968109</v>
      </c>
      <c r="U203" s="42">
        <f t="shared" si="39"/>
        <v>3.6376834169725445</v>
      </c>
      <c r="V203" s="42">
        <f t="shared" si="39"/>
        <v>37.666234068915273</v>
      </c>
      <c r="W203" s="42">
        <f t="shared" si="39"/>
        <v>18.035143714839723</v>
      </c>
      <c r="X203" s="42">
        <f t="shared" si="39"/>
        <v>1.156863378767178</v>
      </c>
      <c r="Y203" s="42">
        <f t="shared" si="39"/>
        <v>1.8250797888528782</v>
      </c>
      <c r="Z203" s="42">
        <f t="shared" si="39"/>
        <v>7.8640629079174786</v>
      </c>
      <c r="AC203" s="42">
        <f t="shared" si="40"/>
        <v>0.56567466219755302</v>
      </c>
      <c r="AD203" s="42">
        <f t="shared" si="40"/>
        <v>11.831064358317345</v>
      </c>
      <c r="AE203" s="42">
        <f t="shared" si="40"/>
        <v>2.7358918837445878</v>
      </c>
      <c r="AF203" s="42">
        <f t="shared" si="40"/>
        <v>5.8279155255489679</v>
      </c>
      <c r="AG203" s="42">
        <f t="shared" si="40"/>
        <v>5.1405151127455433</v>
      </c>
      <c r="AH203" s="42">
        <f t="shared" si="40"/>
        <v>66.407397657958597</v>
      </c>
      <c r="AI203" s="42">
        <f t="shared" si="40"/>
        <v>24.652832367233565</v>
      </c>
      <c r="AJ203" s="42">
        <f t="shared" si="40"/>
        <v>2.2043803392231909</v>
      </c>
      <c r="AK203" s="42">
        <f t="shared" si="40"/>
        <v>2.5995632824534045</v>
      </c>
      <c r="AL203" s="42">
        <f t="shared" si="40"/>
        <v>45.194098646450669</v>
      </c>
    </row>
    <row r="204" spans="4:38">
      <c r="D204" s="42">
        <f t="shared" si="34"/>
        <v>2.75</v>
      </c>
      <c r="E204" s="42">
        <f t="shared" si="38"/>
        <v>0.4448302636721676</v>
      </c>
      <c r="F204" s="42">
        <f t="shared" si="38"/>
        <v>8.7135037971802305</v>
      </c>
      <c r="G204" s="42">
        <f t="shared" si="38"/>
        <v>2.2487942453696936</v>
      </c>
      <c r="H204" s="42">
        <f t="shared" si="38"/>
        <v>3.0797731785637632</v>
      </c>
      <c r="I204" s="42">
        <f t="shared" si="38"/>
        <v>4.2153127471170047</v>
      </c>
      <c r="J204" s="42">
        <f t="shared" si="38"/>
        <v>52.468984302937166</v>
      </c>
      <c r="K204" s="42">
        <f t="shared" si="38"/>
        <v>20.886089606000411</v>
      </c>
      <c r="L204" s="42">
        <f t="shared" si="38"/>
        <v>1.4947132788687489</v>
      </c>
      <c r="M204" s="42">
        <f t="shared" si="38"/>
        <v>2.2377879502358309</v>
      </c>
      <c r="N204" s="42">
        <f t="shared" si="38"/>
        <v>24.882408148302929</v>
      </c>
      <c r="Q204" s="42">
        <f t="shared" si="39"/>
        <v>0.38865893074964181</v>
      </c>
      <c r="R204" s="42">
        <f t="shared" si="39"/>
        <v>6.4388395353021153</v>
      </c>
      <c r="S204" s="42">
        <f t="shared" si="39"/>
        <v>2.3705595922989371</v>
      </c>
      <c r="T204" s="42">
        <f t="shared" si="39"/>
        <v>2.1377759155847551</v>
      </c>
      <c r="U204" s="42">
        <f t="shared" si="39"/>
        <v>3.534541253616247</v>
      </c>
      <c r="V204" s="42">
        <f t="shared" si="39"/>
        <v>38.176052570472969</v>
      </c>
      <c r="W204" s="42">
        <f t="shared" si="39"/>
        <v>17.730769166367658</v>
      </c>
      <c r="X204" s="42">
        <f t="shared" si="39"/>
        <v>1.1133328745021891</v>
      </c>
      <c r="Y204" s="42">
        <f t="shared" si="39"/>
        <v>1.7941554696378006</v>
      </c>
      <c r="Z204" s="42">
        <f t="shared" si="39"/>
        <v>7.5729479116078817</v>
      </c>
      <c r="AC204" s="42">
        <f t="shared" si="40"/>
        <v>0.5010015965946909</v>
      </c>
      <c r="AD204" s="42">
        <f t="shared" si="40"/>
        <v>10.988168059058351</v>
      </c>
      <c r="AE204" s="42">
        <f t="shared" si="40"/>
        <v>2.5973200095087057</v>
      </c>
      <c r="AF204" s="42">
        <f t="shared" si="40"/>
        <v>5.3769815924437667</v>
      </c>
      <c r="AG204" s="42">
        <f t="shared" si="40"/>
        <v>4.8338036106041624</v>
      </c>
      <c r="AH204" s="42">
        <f t="shared" si="40"/>
        <v>66.761916035401583</v>
      </c>
      <c r="AI204" s="42">
        <f t="shared" si="40"/>
        <v>24.041410045633171</v>
      </c>
      <c r="AJ204" s="42">
        <f t="shared" si="40"/>
        <v>2.12792237740226</v>
      </c>
      <c r="AK204" s="42">
        <f t="shared" si="40"/>
        <v>2.557330917890702</v>
      </c>
      <c r="AL204" s="42">
        <f t="shared" si="40"/>
        <v>42.191868384997782</v>
      </c>
    </row>
    <row r="205" spans="4:38">
      <c r="D205" s="42">
        <f t="shared" si="34"/>
        <v>3</v>
      </c>
      <c r="E205" s="42">
        <f t="shared" si="38"/>
        <v>0.39138854941002565</v>
      </c>
      <c r="F205" s="42">
        <f t="shared" si="38"/>
        <v>7.9660296020704742</v>
      </c>
      <c r="G205" s="42">
        <f t="shared" si="38"/>
        <v>2.1091450939473972</v>
      </c>
      <c r="H205" s="42">
        <f t="shared" si="38"/>
        <v>2.7689537656423946</v>
      </c>
      <c r="I205" s="42">
        <f t="shared" si="38"/>
        <v>4.0332507704571636</v>
      </c>
      <c r="J205" s="42">
        <f t="shared" si="38"/>
        <v>52.869140265437693</v>
      </c>
      <c r="K205" s="42">
        <f t="shared" si="38"/>
        <v>20.396852114573861</v>
      </c>
      <c r="L205" s="42">
        <f t="shared" si="38"/>
        <v>1.436255973923029</v>
      </c>
      <c r="M205" s="42">
        <f t="shared" si="38"/>
        <v>2.2000104188563472</v>
      </c>
      <c r="N205" s="42">
        <f t="shared" si="38"/>
        <v>23.119228756540299</v>
      </c>
      <c r="Q205" s="42">
        <f t="shared" si="39"/>
        <v>0.34151897360022654</v>
      </c>
      <c r="R205" s="42">
        <f t="shared" si="39"/>
        <v>5.8450669352824516</v>
      </c>
      <c r="S205" s="42">
        <f t="shared" si="39"/>
        <v>2.2081181919897404</v>
      </c>
      <c r="T205" s="42">
        <f t="shared" si="39"/>
        <v>1.941093510110631</v>
      </c>
      <c r="U205" s="42">
        <f t="shared" si="39"/>
        <v>3.4404750493385858</v>
      </c>
      <c r="V205" s="42">
        <f t="shared" si="39"/>
        <v>38.64810673858198</v>
      </c>
      <c r="W205" s="42">
        <f t="shared" si="39"/>
        <v>17.405562899749189</v>
      </c>
      <c r="X205" s="42">
        <f t="shared" si="39"/>
        <v>1.0730268520346047</v>
      </c>
      <c r="Y205" s="42">
        <f t="shared" si="39"/>
        <v>1.7646324900183419</v>
      </c>
      <c r="Z205" s="42">
        <f t="shared" si="39"/>
        <v>7.2594966580305753</v>
      </c>
      <c r="AC205" s="42">
        <f t="shared" si="40"/>
        <v>0.44125812521982499</v>
      </c>
      <c r="AD205" s="42">
        <f t="shared" si="40"/>
        <v>10.086992268858459</v>
      </c>
      <c r="AE205" s="42">
        <f t="shared" si="40"/>
        <v>2.4699542551614129</v>
      </c>
      <c r="AF205" s="42">
        <f t="shared" si="40"/>
        <v>4.9165124538351552</v>
      </c>
      <c r="AG205" s="42">
        <f t="shared" si="40"/>
        <v>4.5509377571165679</v>
      </c>
      <c r="AH205" s="42">
        <f t="shared" si="40"/>
        <v>67.090173792293172</v>
      </c>
      <c r="AI205" s="42">
        <f t="shared" si="40"/>
        <v>23.388141329398582</v>
      </c>
      <c r="AJ205" s="42">
        <f t="shared" si="40"/>
        <v>2.045372632876425</v>
      </c>
      <c r="AK205" s="42">
        <f t="shared" si="40"/>
        <v>2.5114507260876682</v>
      </c>
      <c r="AL205" s="42">
        <f t="shared" si="40"/>
        <v>38.978960855050019</v>
      </c>
    </row>
    <row r="206" spans="4:38">
      <c r="D206" s="42">
        <f t="shared" si="34"/>
        <v>3.25</v>
      </c>
      <c r="E206" s="42">
        <f t="shared" si="38"/>
        <v>0.34226345352378573</v>
      </c>
      <c r="F206" s="42">
        <f t="shared" si="38"/>
        <v>7.1857334602328784</v>
      </c>
      <c r="G206" s="42">
        <f t="shared" si="38"/>
        <v>1.980801328581395</v>
      </c>
      <c r="H206" s="42">
        <f t="shared" si="38"/>
        <v>2.4829999057547334</v>
      </c>
      <c r="I206" s="42">
        <f t="shared" si="38"/>
        <v>3.8662796037438261</v>
      </c>
      <c r="J206" s="42">
        <f t="shared" si="38"/>
        <v>53.237283750938026</v>
      </c>
      <c r="K206" s="42">
        <f t="shared" si="38"/>
        <v>19.88672191888713</v>
      </c>
      <c r="L206" s="42">
        <f t="shared" si="38"/>
        <v>1.3805078516385358</v>
      </c>
      <c r="M206" s="42">
        <f t="shared" si="38"/>
        <v>2.1599621317959499</v>
      </c>
      <c r="N206" s="42">
        <f t="shared" si="38"/>
        <v>21.276092410258652</v>
      </c>
      <c r="Q206" s="42">
        <f t="shared" si="39"/>
        <v>0.29818887349207562</v>
      </c>
      <c r="R206" s="42">
        <f t="shared" si="39"/>
        <v>5.2248581680298045</v>
      </c>
      <c r="S206" s="42">
        <f t="shared" si="39"/>
        <v>2.0451930376977625</v>
      </c>
      <c r="T206" s="42">
        <f t="shared" si="39"/>
        <v>1.7601456970744351</v>
      </c>
      <c r="U206" s="42">
        <f t="shared" si="39"/>
        <v>3.3543876371090748</v>
      </c>
      <c r="V206" s="42">
        <f t="shared" si="39"/>
        <v>39.082396573242264</v>
      </c>
      <c r="W206" s="42">
        <f t="shared" si="39"/>
        <v>17.066468821033151</v>
      </c>
      <c r="X206" s="42">
        <f t="shared" si="39"/>
        <v>1.0359453113644319</v>
      </c>
      <c r="Y206" s="42">
        <f t="shared" si="39"/>
        <v>1.7366175360772276</v>
      </c>
      <c r="Z206" s="42">
        <f t="shared" si="39"/>
        <v>6.9297062426952909</v>
      </c>
      <c r="AC206" s="42">
        <f t="shared" si="40"/>
        <v>0.38633803355549562</v>
      </c>
      <c r="AD206" s="42">
        <f t="shared" si="40"/>
        <v>9.1466087524359914</v>
      </c>
      <c r="AE206" s="42">
        <f t="shared" si="40"/>
        <v>2.3530751446125162</v>
      </c>
      <c r="AF206" s="42">
        <f t="shared" si="40"/>
        <v>4.4533815390598992</v>
      </c>
      <c r="AG206" s="42">
        <f t="shared" si="40"/>
        <v>4.2910569057912262</v>
      </c>
      <c r="AH206" s="42">
        <f t="shared" si="40"/>
        <v>67.392170928633774</v>
      </c>
      <c r="AI206" s="42">
        <f t="shared" si="40"/>
        <v>22.706975016741112</v>
      </c>
      <c r="AJ206" s="42">
        <f t="shared" si="40"/>
        <v>1.9582459566418109</v>
      </c>
      <c r="AK206" s="42">
        <f t="shared" si="40"/>
        <v>2.4626838640648687</v>
      </c>
      <c r="AL206" s="42">
        <f t="shared" si="40"/>
        <v>35.622478577821973</v>
      </c>
    </row>
    <row r="207" spans="4:38">
      <c r="D207" s="42">
        <f t="shared" si="34"/>
        <v>3.5</v>
      </c>
      <c r="E207" s="42">
        <f t="shared" si="38"/>
        <v>0.29735510205797144</v>
      </c>
      <c r="F207" s="42">
        <f t="shared" si="38"/>
        <v>6.3883633170492695</v>
      </c>
      <c r="G207" s="42">
        <f t="shared" si="38"/>
        <v>1.8634400768301245</v>
      </c>
      <c r="H207" s="42">
        <f t="shared" si="38"/>
        <v>2.2219115989007805</v>
      </c>
      <c r="I207" s="42">
        <f t="shared" si="38"/>
        <v>3.713127024847005</v>
      </c>
      <c r="J207" s="42">
        <f t="shared" si="38"/>
        <v>53.573414759438208</v>
      </c>
      <c r="K207" s="42">
        <f t="shared" si="38"/>
        <v>19.366145371070282</v>
      </c>
      <c r="L207" s="42">
        <f t="shared" si="38"/>
        <v>1.3276082781839669</v>
      </c>
      <c r="M207" s="42">
        <f t="shared" si="38"/>
        <v>2.1182948229951393</v>
      </c>
      <c r="N207" s="42">
        <f t="shared" si="38"/>
        <v>19.389548917820377</v>
      </c>
      <c r="Q207" s="42">
        <f t="shared" si="39"/>
        <v>0.25857509703169435</v>
      </c>
      <c r="R207" s="42">
        <f t="shared" si="39"/>
        <v>4.590637359589425</v>
      </c>
      <c r="S207" s="42">
        <f t="shared" si="39"/>
        <v>1.884129674551916</v>
      </c>
      <c r="T207" s="42">
        <f t="shared" si="39"/>
        <v>1.5949324764761672</v>
      </c>
      <c r="U207" s="42">
        <f t="shared" si="39"/>
        <v>3.2751818498972236</v>
      </c>
      <c r="V207" s="42">
        <f t="shared" si="39"/>
        <v>39.478922074453891</v>
      </c>
      <c r="W207" s="42">
        <f t="shared" si="39"/>
        <v>16.720430836268321</v>
      </c>
      <c r="X207" s="42">
        <f t="shared" si="39"/>
        <v>1.0020882524916637</v>
      </c>
      <c r="Y207" s="42">
        <f t="shared" si="39"/>
        <v>1.7102172938971898</v>
      </c>
      <c r="Z207" s="42">
        <f t="shared" si="39"/>
        <v>6.5895737611117671</v>
      </c>
      <c r="AC207" s="42">
        <f t="shared" si="40"/>
        <v>0.3361351070842481</v>
      </c>
      <c r="AD207" s="42">
        <f t="shared" si="40"/>
        <v>8.1860892745091149</v>
      </c>
      <c r="AE207" s="42">
        <f t="shared" si="40"/>
        <v>2.2459632017718247</v>
      </c>
      <c r="AF207" s="42">
        <f t="shared" si="40"/>
        <v>3.9944622774547183</v>
      </c>
      <c r="AG207" s="42">
        <f t="shared" si="40"/>
        <v>4.0533004101364778</v>
      </c>
      <c r="AH207" s="42">
        <f t="shared" si="40"/>
        <v>67.667907444422951</v>
      </c>
      <c r="AI207" s="42">
        <f t="shared" si="40"/>
        <v>22.011859905872271</v>
      </c>
      <c r="AJ207" s="42">
        <f t="shared" si="40"/>
        <v>1.8680571996945332</v>
      </c>
      <c r="AK207" s="42">
        <f t="shared" si="40"/>
        <v>2.4117914888428746</v>
      </c>
      <c r="AL207" s="42">
        <f t="shared" si="40"/>
        <v>32.189524074528954</v>
      </c>
    </row>
    <row r="208" spans="4:38">
      <c r="D208" s="42">
        <f t="shared" si="34"/>
        <v>3.75</v>
      </c>
      <c r="E208" s="42">
        <f t="shared" si="38"/>
        <v>0.25656362105710706</v>
      </c>
      <c r="F208" s="42">
        <f t="shared" si="38"/>
        <v>5.589667117901274</v>
      </c>
      <c r="G208" s="42">
        <f t="shared" si="38"/>
        <v>1.756738466252024</v>
      </c>
      <c r="H208" s="42">
        <f t="shared" si="38"/>
        <v>1.9856888450805363</v>
      </c>
      <c r="I208" s="42">
        <f t="shared" si="38"/>
        <v>3.5725208116366378</v>
      </c>
      <c r="J208" s="42">
        <f t="shared" si="38"/>
        <v>53.877533290938629</v>
      </c>
      <c r="K208" s="42">
        <f t="shared" si="38"/>
        <v>18.84556882325343</v>
      </c>
      <c r="L208" s="42">
        <f t="shared" si="38"/>
        <v>1.2776966197280177</v>
      </c>
      <c r="M208" s="42">
        <f t="shared" si="38"/>
        <v>2.0756602263944153</v>
      </c>
      <c r="N208" s="42">
        <f t="shared" si="38"/>
        <v>17.496148087587876</v>
      </c>
      <c r="Q208" s="42">
        <f t="shared" si="39"/>
        <v>0.22258411082558843</v>
      </c>
      <c r="R208" s="42">
        <f t="shared" si="39"/>
        <v>3.9548286360064377</v>
      </c>
      <c r="S208" s="42">
        <f t="shared" si="39"/>
        <v>1.7272736476811252</v>
      </c>
      <c r="T208" s="42">
        <f t="shared" si="39"/>
        <v>1.4454538483158312</v>
      </c>
      <c r="U208" s="42">
        <f t="shared" si="39"/>
        <v>3.2017605206725372</v>
      </c>
      <c r="V208" s="42">
        <f t="shared" si="39"/>
        <v>39.837683242216542</v>
      </c>
      <c r="W208" s="42">
        <f t="shared" si="39"/>
        <v>16.374392851503501</v>
      </c>
      <c r="X208" s="42">
        <f t="shared" si="39"/>
        <v>0.97145567541629974</v>
      </c>
      <c r="Y208" s="42">
        <f t="shared" si="39"/>
        <v>1.6855384495609547</v>
      </c>
      <c r="Z208" s="42">
        <f t="shared" si="39"/>
        <v>6.2450963087896572</v>
      </c>
      <c r="AC208" s="42">
        <f t="shared" si="40"/>
        <v>0.29054313128862574</v>
      </c>
      <c r="AD208" s="42">
        <f t="shared" si="40"/>
        <v>7.224505599796073</v>
      </c>
      <c r="AE208" s="42">
        <f t="shared" si="40"/>
        <v>2.1478989505491404</v>
      </c>
      <c r="AF208" s="42">
        <f t="shared" si="40"/>
        <v>3.5466280983564893</v>
      </c>
      <c r="AG208" s="42">
        <f t="shared" si="40"/>
        <v>3.8368076236606496</v>
      </c>
      <c r="AH208" s="42">
        <f t="shared" si="40"/>
        <v>67.917383339660702</v>
      </c>
      <c r="AI208" s="42">
        <f t="shared" si="40"/>
        <v>21.316744795003405</v>
      </c>
      <c r="AJ208" s="42">
        <f t="shared" si="40"/>
        <v>1.7763212130307307</v>
      </c>
      <c r="AK208" s="42">
        <f t="shared" si="40"/>
        <v>2.3595347574422569</v>
      </c>
      <c r="AL208" s="42">
        <f t="shared" si="40"/>
        <v>28.747199866386055</v>
      </c>
    </row>
    <row r="209" spans="4:38">
      <c r="D209" s="42">
        <f t="shared" si="34"/>
        <v>4</v>
      </c>
      <c r="E209" s="42">
        <f t="shared" si="38"/>
        <v>0.21978913656571739</v>
      </c>
      <c r="F209" s="42">
        <f t="shared" si="38"/>
        <v>4.8053928081706001</v>
      </c>
      <c r="G209" s="42">
        <f t="shared" si="38"/>
        <v>1.6603736244055214</v>
      </c>
      <c r="H209" s="42">
        <f t="shared" si="38"/>
        <v>1.7743316442940069</v>
      </c>
      <c r="I209" s="42">
        <f t="shared" si="38"/>
        <v>3.4431887419826746</v>
      </c>
      <c r="J209" s="42">
        <f t="shared" si="38"/>
        <v>54.149639345438864</v>
      </c>
      <c r="K209" s="42">
        <f t="shared" si="38"/>
        <v>18.335438627566695</v>
      </c>
      <c r="L209" s="42">
        <f t="shared" si="38"/>
        <v>1.2309122424393839</v>
      </c>
      <c r="M209" s="42">
        <f t="shared" si="38"/>
        <v>2.032710075934284</v>
      </c>
      <c r="N209" s="42">
        <f t="shared" si="38"/>
        <v>15.632439727923565</v>
      </c>
      <c r="Q209" s="42">
        <f t="shared" si="39"/>
        <v>0.19012238148026378</v>
      </c>
      <c r="R209" s="42">
        <f t="shared" si="39"/>
        <v>3.3298561233261204</v>
      </c>
      <c r="S209" s="42">
        <f t="shared" si="39"/>
        <v>1.5769705022143061</v>
      </c>
      <c r="T209" s="42">
        <f t="shared" si="39"/>
        <v>1.311709812593423</v>
      </c>
      <c r="U209" s="42">
        <f t="shared" si="39"/>
        <v>3.1330264824045333</v>
      </c>
      <c r="V209" s="42">
        <f t="shared" si="39"/>
        <v>40.158680076530658</v>
      </c>
      <c r="W209" s="42">
        <f t="shared" si="39"/>
        <v>16.035298772787463</v>
      </c>
      <c r="X209" s="42">
        <f t="shared" si="39"/>
        <v>0.94404758013834422</v>
      </c>
      <c r="Y209" s="42">
        <f t="shared" si="39"/>
        <v>1.6626876891512614</v>
      </c>
      <c r="Z209" s="42">
        <f t="shared" si="39"/>
        <v>5.9022709812386989</v>
      </c>
      <c r="AC209" s="42">
        <f t="shared" si="40"/>
        <v>0.24945589165117149</v>
      </c>
      <c r="AD209" s="42">
        <f t="shared" si="40"/>
        <v>6.2809294930151065</v>
      </c>
      <c r="AE209" s="42">
        <f t="shared" si="40"/>
        <v>2.0581629148542766</v>
      </c>
      <c r="AF209" s="42">
        <f t="shared" si="40"/>
        <v>3.1167524311019212</v>
      </c>
      <c r="AG209" s="42">
        <f t="shared" si="40"/>
        <v>3.640717899872139</v>
      </c>
      <c r="AH209" s="42">
        <f t="shared" si="40"/>
        <v>68.140598614347084</v>
      </c>
      <c r="AI209" s="42">
        <f t="shared" si="40"/>
        <v>20.635578482345931</v>
      </c>
      <c r="AJ209" s="42">
        <f t="shared" si="40"/>
        <v>1.6845528476465159</v>
      </c>
      <c r="AK209" s="42">
        <f t="shared" si="40"/>
        <v>2.3066748268835795</v>
      </c>
      <c r="AL209" s="42">
        <f t="shared" si="40"/>
        <v>25.362608474608386</v>
      </c>
    </row>
    <row r="210" spans="4:38">
      <c r="D210" s="42">
        <f t="shared" si="34"/>
        <v>4.25</v>
      </c>
      <c r="E210" s="42">
        <f t="shared" si="38"/>
        <v>0.18693177462832675</v>
      </c>
      <c r="F210" s="42">
        <f t="shared" si="38"/>
        <v>4.0512883332390315</v>
      </c>
      <c r="G210" s="42">
        <f t="shared" si="38"/>
        <v>1.5740226788490572</v>
      </c>
      <c r="H210" s="42">
        <f t="shared" si="38"/>
        <v>1.587839996541186</v>
      </c>
      <c r="I210" s="42">
        <f t="shared" si="38"/>
        <v>3.3238585937550829</v>
      </c>
      <c r="J210" s="42">
        <f t="shared" si="38"/>
        <v>54.389732922939338</v>
      </c>
      <c r="K210" s="42">
        <f t="shared" si="38"/>
        <v>17.846201136140149</v>
      </c>
      <c r="L210" s="42">
        <f t="shared" si="38"/>
        <v>1.1873945124867618</v>
      </c>
      <c r="M210" s="42">
        <f t="shared" si="38"/>
        <v>1.990096105555244</v>
      </c>
      <c r="N210" s="42">
        <f t="shared" si="38"/>
        <v>13.834973647189837</v>
      </c>
      <c r="Q210" s="42">
        <f t="shared" si="39"/>
        <v>0.16109637560222531</v>
      </c>
      <c r="R210" s="42">
        <f t="shared" si="39"/>
        <v>2.7281439475936469</v>
      </c>
      <c r="S210" s="42">
        <f t="shared" si="39"/>
        <v>1.4355657832803783</v>
      </c>
      <c r="T210" s="42">
        <f t="shared" si="39"/>
        <v>1.1937003693089472</v>
      </c>
      <c r="U210" s="42">
        <f t="shared" si="39"/>
        <v>3.0678825680627151</v>
      </c>
      <c r="V210" s="42">
        <f t="shared" si="39"/>
        <v>40.441912577396252</v>
      </c>
      <c r="W210" s="42">
        <f t="shared" si="39"/>
        <v>15.710092506168996</v>
      </c>
      <c r="X210" s="42">
        <f t="shared" si="39"/>
        <v>0.91986396665779635</v>
      </c>
      <c r="Y210" s="42">
        <f t="shared" si="39"/>
        <v>1.6417716987508315</v>
      </c>
      <c r="Z210" s="42">
        <f t="shared" si="39"/>
        <v>5.5670948739686263</v>
      </c>
      <c r="AC210" s="42">
        <f t="shared" si="40"/>
        <v>0.2127671736544281</v>
      </c>
      <c r="AD210" s="42">
        <f t="shared" si="40"/>
        <v>5.3744327188844263</v>
      </c>
      <c r="AE210" s="42">
        <f t="shared" si="40"/>
        <v>1.9760356185970349</v>
      </c>
      <c r="AF210" s="42">
        <f t="shared" si="40"/>
        <v>2.7117087050278066</v>
      </c>
      <c r="AG210" s="42">
        <f t="shared" si="40"/>
        <v>3.4641705922792978</v>
      </c>
      <c r="AH210" s="42">
        <f t="shared" si="40"/>
        <v>68.337553268482012</v>
      </c>
      <c r="AI210" s="42">
        <f t="shared" si="40"/>
        <v>19.982309766111342</v>
      </c>
      <c r="AJ210" s="42">
        <f t="shared" si="40"/>
        <v>1.5942669545380164</v>
      </c>
      <c r="AK210" s="42">
        <f t="shared" si="40"/>
        <v>2.253972854187416</v>
      </c>
      <c r="AL210" s="42">
        <f t="shared" si="40"/>
        <v>22.102852420411011</v>
      </c>
    </row>
    <row r="211" spans="4:38">
      <c r="D211" s="42">
        <f t="shared" si="34"/>
        <v>4.5</v>
      </c>
      <c r="E211" s="42">
        <f t="shared" si="38"/>
        <v>0.15789166128945961</v>
      </c>
      <c r="F211" s="42">
        <f t="shared" si="38"/>
        <v>3.3431016384882546</v>
      </c>
      <c r="G211" s="42">
        <f t="shared" si="38"/>
        <v>1.4973627571410626</v>
      </c>
      <c r="H211" s="42">
        <f t="shared" si="38"/>
        <v>1.4262139018220688</v>
      </c>
      <c r="I211" s="42">
        <f t="shared" si="38"/>
        <v>3.2132581448238096</v>
      </c>
      <c r="J211" s="42">
        <f t="shared" si="38"/>
        <v>54.597814023439255</v>
      </c>
      <c r="K211" s="42">
        <f t="shared" si="38"/>
        <v>17.388302701103935</v>
      </c>
      <c r="L211" s="42">
        <f t="shared" si="38"/>
        <v>1.1472827960388514</v>
      </c>
      <c r="M211" s="42">
        <f t="shared" si="38"/>
        <v>1.9484700491977924</v>
      </c>
      <c r="N211" s="42">
        <f t="shared" si="38"/>
        <v>12.140299653749089</v>
      </c>
      <c r="Q211" s="42">
        <f t="shared" si="39"/>
        <v>0.135412559797979</v>
      </c>
      <c r="R211" s="42">
        <f t="shared" si="39"/>
        <v>2.1621162348542291</v>
      </c>
      <c r="S211" s="42">
        <f t="shared" si="39"/>
        <v>1.305405036008255</v>
      </c>
      <c r="T211" s="42">
        <f t="shared" si="39"/>
        <v>1.0914255184624029</v>
      </c>
      <c r="U211" s="42">
        <f t="shared" si="39"/>
        <v>3.0052316106165957</v>
      </c>
      <c r="V211" s="42">
        <f t="shared" si="39"/>
        <v>40.687380744812913</v>
      </c>
      <c r="W211" s="42">
        <f t="shared" si="39"/>
        <v>15.405717957696931</v>
      </c>
      <c r="X211" s="42">
        <f t="shared" si="39"/>
        <v>0.89890483497465312</v>
      </c>
      <c r="Y211" s="42">
        <f t="shared" si="39"/>
        <v>1.6228971644423993</v>
      </c>
      <c r="Z211" s="42">
        <f t="shared" si="39"/>
        <v>5.2455650824890974</v>
      </c>
      <c r="AC211" s="42">
        <f t="shared" si="40"/>
        <v>0.18037076278094022</v>
      </c>
      <c r="AD211" s="42">
        <f t="shared" si="40"/>
        <v>4.5240870421222716</v>
      </c>
      <c r="AE211" s="42">
        <f t="shared" si="40"/>
        <v>1.9007975856872257</v>
      </c>
      <c r="AF211" s="42">
        <f t="shared" si="40"/>
        <v>2.3383703494709263</v>
      </c>
      <c r="AG211" s="42">
        <f t="shared" si="40"/>
        <v>3.306305054390497</v>
      </c>
      <c r="AH211" s="42">
        <f t="shared" si="40"/>
        <v>68.508247302065982</v>
      </c>
      <c r="AI211" s="42">
        <f t="shared" si="40"/>
        <v>19.370887444510942</v>
      </c>
      <c r="AJ211" s="42">
        <f t="shared" si="40"/>
        <v>1.5069783847013623</v>
      </c>
      <c r="AK211" s="42">
        <f t="shared" si="40"/>
        <v>2.2021899963743365</v>
      </c>
      <c r="AL211" s="42">
        <f t="shared" si="40"/>
        <v>19.035034225009081</v>
      </c>
    </row>
    <row r="212" spans="4:38">
      <c r="D212" s="42">
        <f t="shared" si="34"/>
        <v>4.75</v>
      </c>
      <c r="E212" s="42">
        <f t="shared" si="38"/>
        <v>0.13256892259364036</v>
      </c>
      <c r="F212" s="42">
        <f t="shared" si="38"/>
        <v>2.6965806692999719</v>
      </c>
      <c r="G212" s="42">
        <f t="shared" si="38"/>
        <v>1.430070986839969</v>
      </c>
      <c r="H212" s="42">
        <f t="shared" si="38"/>
        <v>1.2894533601366673</v>
      </c>
      <c r="I212" s="42">
        <f t="shared" si="38"/>
        <v>3.1101151730588192</v>
      </c>
      <c r="J212" s="42">
        <f t="shared" si="38"/>
        <v>54.773882646939363</v>
      </c>
      <c r="K212" s="42">
        <f t="shared" si="38"/>
        <v>16.97218967458814</v>
      </c>
      <c r="L212" s="42">
        <f t="shared" si="38"/>
        <v>1.1107164592643408</v>
      </c>
      <c r="M212" s="42">
        <f t="shared" si="38"/>
        <v>1.9084836408024337</v>
      </c>
      <c r="N212" s="42">
        <f t="shared" si="38"/>
        <v>10.584967555963747</v>
      </c>
      <c r="Q212" s="42">
        <f t="shared" si="39"/>
        <v>0.11297740067403017</v>
      </c>
      <c r="R212" s="42">
        <f t="shared" si="39"/>
        <v>1.6441971111530673</v>
      </c>
      <c r="S212" s="42">
        <f t="shared" si="39"/>
        <v>1.1888338055268637</v>
      </c>
      <c r="T212" s="42">
        <f t="shared" si="39"/>
        <v>1.0048852600537872</v>
      </c>
      <c r="U212" s="42">
        <f t="shared" si="39"/>
        <v>2.9439764430356843</v>
      </c>
      <c r="V212" s="42">
        <f t="shared" si="39"/>
        <v>40.89508457878064</v>
      </c>
      <c r="W212" s="42">
        <f t="shared" si="39"/>
        <v>15.129119033420009</v>
      </c>
      <c r="X212" s="42">
        <f t="shared" si="39"/>
        <v>0.88117018508891787</v>
      </c>
      <c r="Y212" s="42">
        <f t="shared" si="39"/>
        <v>1.606170772308698</v>
      </c>
      <c r="Z212" s="42">
        <f t="shared" si="39"/>
        <v>4.9436787023098852</v>
      </c>
      <c r="AC212" s="42">
        <f t="shared" si="40"/>
        <v>0.15216044451324978</v>
      </c>
      <c r="AD212" s="42">
        <f t="shared" si="40"/>
        <v>3.7489642274468835</v>
      </c>
      <c r="AE212" s="42">
        <f t="shared" si="40"/>
        <v>1.8317293400346546</v>
      </c>
      <c r="AF212" s="42">
        <f t="shared" si="40"/>
        <v>2.003610793768047</v>
      </c>
      <c r="AG212" s="42">
        <f t="shared" si="40"/>
        <v>3.1662606397141038</v>
      </c>
      <c r="AH212" s="42">
        <f t="shared" si="40"/>
        <v>68.652680715098114</v>
      </c>
      <c r="AI212" s="42">
        <f t="shared" si="40"/>
        <v>18.815260315756234</v>
      </c>
      <c r="AJ212" s="42">
        <f t="shared" si="40"/>
        <v>1.4242019891326723</v>
      </c>
      <c r="AK212" s="42">
        <f t="shared" si="40"/>
        <v>2.1520874104649113</v>
      </c>
      <c r="AL212" s="42">
        <f t="shared" si="40"/>
        <v>16.226256409617651</v>
      </c>
    </row>
    <row r="213" spans="4:38">
      <c r="D213" s="42">
        <f t="shared" si="34"/>
        <v>5</v>
      </c>
      <c r="E213" s="42">
        <f t="shared" si="38"/>
        <v>0.11086368458539328</v>
      </c>
      <c r="F213" s="42">
        <f t="shared" si="38"/>
        <v>2.1274733710559155</v>
      </c>
      <c r="G213" s="42">
        <f t="shared" si="38"/>
        <v>1.3718244955042205</v>
      </c>
      <c r="H213" s="42">
        <f t="shared" si="38"/>
        <v>1.177558371484974</v>
      </c>
      <c r="I213" s="42">
        <f t="shared" si="38"/>
        <v>3.013157456330064</v>
      </c>
      <c r="J213" s="42">
        <f t="shared" si="38"/>
        <v>54.917938793439731</v>
      </c>
      <c r="K213" s="42">
        <f t="shared" si="38"/>
        <v>16.608308408722834</v>
      </c>
      <c r="L213" s="42">
        <f t="shared" si="38"/>
        <v>1.0778348683319297</v>
      </c>
      <c r="M213" s="42">
        <f t="shared" si="38"/>
        <v>1.8707886143096721</v>
      </c>
      <c r="N213" s="42">
        <f t="shared" si="38"/>
        <v>9.205527162196244</v>
      </c>
      <c r="Q213" s="42">
        <f t="shared" si="39"/>
        <v>9.3697364836884456E-2</v>
      </c>
      <c r="R213" s="42">
        <f t="shared" si="39"/>
        <v>1.1868107025353669</v>
      </c>
      <c r="S213" s="42">
        <f t="shared" si="39"/>
        <v>1.0881976369651214</v>
      </c>
      <c r="T213" s="42">
        <f t="shared" si="39"/>
        <v>0.93407959408310315</v>
      </c>
      <c r="U213" s="42">
        <f t="shared" si="39"/>
        <v>2.883019898289489</v>
      </c>
      <c r="V213" s="42">
        <f t="shared" si="39"/>
        <v>41.06502407930023</v>
      </c>
      <c r="W213" s="42">
        <f t="shared" si="39"/>
        <v>14.887239639387102</v>
      </c>
      <c r="X213" s="42">
        <f t="shared" si="39"/>
        <v>0.86666001700058692</v>
      </c>
      <c r="Y213" s="42">
        <f t="shared" si="39"/>
        <v>1.5916992084324564</v>
      </c>
      <c r="Z213" s="42">
        <f t="shared" si="39"/>
        <v>4.6674328289406084</v>
      </c>
      <c r="AC213" s="42">
        <f t="shared" si="40"/>
        <v>0.12803000433390174</v>
      </c>
      <c r="AD213" s="42">
        <f t="shared" si="40"/>
        <v>3.068136039576467</v>
      </c>
      <c r="AE213" s="42">
        <f t="shared" si="40"/>
        <v>1.7681114055491303</v>
      </c>
      <c r="AF213" s="42">
        <f t="shared" si="40"/>
        <v>1.7143034672559563</v>
      </c>
      <c r="AG213" s="42">
        <f t="shared" si="40"/>
        <v>3.0431767017584788</v>
      </c>
      <c r="AH213" s="42">
        <f t="shared" si="40"/>
        <v>68.770853507579261</v>
      </c>
      <c r="AI213" s="42">
        <f t="shared" si="40"/>
        <v>18.3293771780586</v>
      </c>
      <c r="AJ213" s="42">
        <f t="shared" si="40"/>
        <v>1.3474526188280718</v>
      </c>
      <c r="AK213" s="42">
        <f t="shared" si="40"/>
        <v>2.1044262534797036</v>
      </c>
      <c r="AL213" s="42">
        <f t="shared" si="40"/>
        <v>13.743621495451833</v>
      </c>
    </row>
    <row r="214" spans="4:38">
      <c r="D214" s="42">
        <f t="shared" si="34"/>
        <v>5.25</v>
      </c>
      <c r="E214" s="42">
        <f t="shared" si="38"/>
        <v>9.2676073309242574E-2</v>
      </c>
      <c r="F214" s="42">
        <f t="shared" si="38"/>
        <v>1.6515276891377986</v>
      </c>
      <c r="G214" s="42">
        <f t="shared" si="38"/>
        <v>1.3223004106922447</v>
      </c>
      <c r="H214" s="42">
        <f t="shared" si="38"/>
        <v>1.0905289358669885</v>
      </c>
      <c r="I214" s="42">
        <f t="shared" si="38"/>
        <v>2.9211127725074979</v>
      </c>
      <c r="J214" s="42">
        <f t="shared" si="38"/>
        <v>55.029982462939927</v>
      </c>
      <c r="K214" s="42">
        <f t="shared" si="38"/>
        <v>16.307105255638199</v>
      </c>
      <c r="L214" s="42">
        <f t="shared" si="38"/>
        <v>1.0487773894103147</v>
      </c>
      <c r="M214" s="42">
        <f t="shared" si="38"/>
        <v>1.8360367036600036</v>
      </c>
      <c r="N214" s="42">
        <f t="shared" si="38"/>
        <v>8.0385282808089258</v>
      </c>
      <c r="Q214" s="42">
        <f t="shared" si="39"/>
        <v>7.747891889304738E-2</v>
      </c>
      <c r="R214" s="42">
        <f t="shared" si="39"/>
        <v>0.80238113504634012</v>
      </c>
      <c r="S214" s="42">
        <f t="shared" si="39"/>
        <v>1.0058420754519435</v>
      </c>
      <c r="T214" s="42">
        <f t="shared" si="39"/>
        <v>0.87900852055034706</v>
      </c>
      <c r="U214" s="42">
        <f t="shared" si="39"/>
        <v>2.8212648093475186</v>
      </c>
      <c r="V214" s="42">
        <f t="shared" si="39"/>
        <v>41.197199246370488</v>
      </c>
      <c r="W214" s="42">
        <f t="shared" si="39"/>
        <v>14.687023681646913</v>
      </c>
      <c r="X214" s="42">
        <f t="shared" si="39"/>
        <v>0.85537433070966407</v>
      </c>
      <c r="Y214" s="42">
        <f t="shared" si="39"/>
        <v>1.5795891588964011</v>
      </c>
      <c r="Z214" s="42">
        <f t="shared" si="39"/>
        <v>4.4228245578910794</v>
      </c>
      <c r="AC214" s="42">
        <f t="shared" si="40"/>
        <v>0.10787322772543817</v>
      </c>
      <c r="AD214" s="42">
        <f t="shared" si="40"/>
        <v>2.5006742432292537</v>
      </c>
      <c r="AE214" s="42">
        <f t="shared" si="40"/>
        <v>1.7092243061404555</v>
      </c>
      <c r="AF214" s="42">
        <f t="shared" si="40"/>
        <v>1.4773217992714203</v>
      </c>
      <c r="AG214" s="42">
        <f t="shared" si="40"/>
        <v>2.9361925940319846</v>
      </c>
      <c r="AH214" s="42">
        <f t="shared" si="40"/>
        <v>68.862765679508968</v>
      </c>
      <c r="AI214" s="42">
        <f t="shared" si="40"/>
        <v>17.927186829629484</v>
      </c>
      <c r="AJ214" s="42">
        <f t="shared" si="40"/>
        <v>1.2782451247836883</v>
      </c>
      <c r="AK214" s="42">
        <f t="shared" si="40"/>
        <v>2.0599676824392898</v>
      </c>
      <c r="AL214" s="42">
        <f t="shared" si="40"/>
        <v>11.654232003726731</v>
      </c>
    </row>
    <row r="215" spans="4:38">
      <c r="D215" s="42">
        <f t="shared" si="34"/>
        <v>5.5</v>
      </c>
      <c r="E215" s="42">
        <f t="shared" si="38"/>
        <v>7.7906214809713714E-2</v>
      </c>
      <c r="F215" s="42">
        <f t="shared" si="38"/>
        <v>1.284491568927334</v>
      </c>
      <c r="G215" s="42">
        <f t="shared" si="38"/>
        <v>1.2811758599624772</v>
      </c>
      <c r="H215" s="42">
        <f t="shared" si="38"/>
        <v>1.0283650532827184</v>
      </c>
      <c r="I215" s="42">
        <f t="shared" si="38"/>
        <v>2.832708899461085</v>
      </c>
      <c r="J215" s="42">
        <f t="shared" si="38"/>
        <v>55.11001365543995</v>
      </c>
      <c r="K215" s="42">
        <f t="shared" si="38"/>
        <v>16.07902656746424</v>
      </c>
      <c r="L215" s="42">
        <f t="shared" si="38"/>
        <v>1.0236833886681953</v>
      </c>
      <c r="M215" s="42">
        <f t="shared" si="38"/>
        <v>1.8048796427939342</v>
      </c>
      <c r="N215" s="42">
        <f t="shared" si="38"/>
        <v>7.1205207201641851</v>
      </c>
      <c r="Q215" s="42">
        <f t="shared" si="39"/>
        <v>6.4228529449024671E-2</v>
      </c>
      <c r="R215" s="42">
        <f t="shared" si="39"/>
        <v>0.50333253473118356</v>
      </c>
      <c r="S215" s="42">
        <f t="shared" si="39"/>
        <v>0.94411266611625089</v>
      </c>
      <c r="T215" s="42">
        <f t="shared" si="39"/>
        <v>0.83967203945551927</v>
      </c>
      <c r="U215" s="42">
        <f t="shared" si="39"/>
        <v>2.7576140091792913</v>
      </c>
      <c r="V215" s="42">
        <f t="shared" si="39"/>
        <v>41.291610079992225</v>
      </c>
      <c r="W215" s="42">
        <f t="shared" si="39"/>
        <v>14.535415066248266</v>
      </c>
      <c r="X215" s="42">
        <f t="shared" si="39"/>
        <v>0.84731312621614963</v>
      </c>
      <c r="Y215" s="42">
        <f t="shared" si="39"/>
        <v>1.569947309783271</v>
      </c>
      <c r="Z215" s="42">
        <f t="shared" si="39"/>
        <v>4.2158509846709551</v>
      </c>
      <c r="AC215" s="42">
        <f t="shared" si="40"/>
        <v>9.1583900170402355E-2</v>
      </c>
      <c r="AD215" s="42">
        <f t="shared" si="40"/>
        <v>2.0656506031234803</v>
      </c>
      <c r="AE215" s="42">
        <f t="shared" si="40"/>
        <v>1.6543485657184402</v>
      </c>
      <c r="AF215" s="42">
        <f t="shared" si="40"/>
        <v>1.2995392191512212</v>
      </c>
      <c r="AG215" s="42">
        <f t="shared" si="40"/>
        <v>2.8444476700429928</v>
      </c>
      <c r="AH215" s="42">
        <f t="shared" si="40"/>
        <v>68.928417230887291</v>
      </c>
      <c r="AI215" s="42">
        <f t="shared" si="40"/>
        <v>17.622638068680253</v>
      </c>
      <c r="AJ215" s="42">
        <f t="shared" si="40"/>
        <v>1.2180943579956471</v>
      </c>
      <c r="AK215" s="42">
        <f t="shared" si="40"/>
        <v>2.0194728543642384</v>
      </c>
      <c r="AL215" s="42">
        <f t="shared" si="40"/>
        <v>10.025190455657418</v>
      </c>
    </row>
    <row r="216" spans="4:38">
      <c r="D216" s="42">
        <f t="shared" si="34"/>
        <v>5.75</v>
      </c>
      <c r="E216" s="42">
        <f t="shared" si="38"/>
        <v>6.6454235131330558E-2</v>
      </c>
      <c r="F216" s="42">
        <f t="shared" si="38"/>
        <v>1.0421129558062379</v>
      </c>
      <c r="G216" s="42">
        <f t="shared" si="38"/>
        <v>1.2481279708733501</v>
      </c>
      <c r="H216" s="42">
        <f t="shared" si="38"/>
        <v>0.99106672373215265</v>
      </c>
      <c r="I216" s="42">
        <f t="shared" si="38"/>
        <v>2.7466736150607725</v>
      </c>
      <c r="J216" s="42">
        <f t="shared" si="38"/>
        <v>55.158032370939814</v>
      </c>
      <c r="K216" s="42">
        <f t="shared" si="38"/>
        <v>15.93451869633115</v>
      </c>
      <c r="L216" s="42">
        <f t="shared" si="38"/>
        <v>1.0026922322742597</v>
      </c>
      <c r="M216" s="42">
        <f t="shared" si="38"/>
        <v>1.7779691656519621</v>
      </c>
      <c r="N216" s="42">
        <f t="shared" si="38"/>
        <v>6.488054288624495</v>
      </c>
      <c r="Q216" s="42">
        <f t="shared" si="39"/>
        <v>5.3852663111321544E-2</v>
      </c>
      <c r="R216" s="42">
        <f t="shared" si="39"/>
        <v>0.30208902763511092</v>
      </c>
      <c r="S216" s="42">
        <f t="shared" si="39"/>
        <v>0.90535495408695921</v>
      </c>
      <c r="T216" s="42">
        <f t="shared" si="39"/>
        <v>0.81607015079862699</v>
      </c>
      <c r="U216" s="42">
        <f t="shared" si="39"/>
        <v>2.6909703307543094</v>
      </c>
      <c r="V216" s="42">
        <f t="shared" si="39"/>
        <v>41.348256580165412</v>
      </c>
      <c r="W216" s="42">
        <f t="shared" si="39"/>
        <v>14.439357699239958</v>
      </c>
      <c r="X216" s="42">
        <f t="shared" si="39"/>
        <v>0.84247640352003939</v>
      </c>
      <c r="Y216" s="42">
        <f t="shared" si="39"/>
        <v>1.5628803471757891</v>
      </c>
      <c r="Z216" s="42">
        <f t="shared" si="39"/>
        <v>4.0525092047899323</v>
      </c>
      <c r="AC216" s="42">
        <f t="shared" si="40"/>
        <v>7.9055807151338781E-2</v>
      </c>
      <c r="AD216" s="42">
        <f t="shared" si="40"/>
        <v>1.7821368839773699</v>
      </c>
      <c r="AE216" s="42">
        <f t="shared" si="40"/>
        <v>1.6027647081928926</v>
      </c>
      <c r="AF216" s="42">
        <f t="shared" si="40"/>
        <v>1.1878291562321308</v>
      </c>
      <c r="AG216" s="42">
        <f t="shared" si="40"/>
        <v>2.7670812832998668</v>
      </c>
      <c r="AH216" s="42">
        <f t="shared" si="40"/>
        <v>68.967808161714203</v>
      </c>
      <c r="AI216" s="42">
        <f t="shared" si="40"/>
        <v>17.429679693422337</v>
      </c>
      <c r="AJ216" s="42">
        <f t="shared" si="40"/>
        <v>1.1685151694600711</v>
      </c>
      <c r="AK216" s="42">
        <f t="shared" si="40"/>
        <v>1.9837029262751169</v>
      </c>
      <c r="AL216" s="42">
        <f t="shared" si="40"/>
        <v>8.9235993724590603</v>
      </c>
    </row>
    <row r="217" spans="4:38">
      <c r="D217" s="42">
        <f t="shared" si="34"/>
        <v>6</v>
      </c>
      <c r="E217" s="42">
        <f t="shared" si="38"/>
        <v>5.8220260318616976E-2</v>
      </c>
      <c r="F217" s="42">
        <f t="shared" si="38"/>
        <v>0.9401397951562338</v>
      </c>
      <c r="G217" s="42">
        <f t="shared" si="38"/>
        <v>1.2228338709833027</v>
      </c>
      <c r="H217" s="42">
        <f t="shared" si="38"/>
        <v>0.97863394721529473</v>
      </c>
      <c r="I217" s="42">
        <f t="shared" si="38"/>
        <v>2.6617346971765228</v>
      </c>
      <c r="J217" s="42">
        <f t="shared" si="38"/>
        <v>55.174038609439897</v>
      </c>
      <c r="K217" s="42">
        <f t="shared" si="38"/>
        <v>15.884027994368992</v>
      </c>
      <c r="L217" s="42">
        <f t="shared" si="38"/>
        <v>0.98594328639720796</v>
      </c>
      <c r="M217" s="42">
        <f t="shared" si="38"/>
        <v>1.7559570061745899</v>
      </c>
      <c r="N217" s="42">
        <f t="shared" si="38"/>
        <v>6.1776787945522047</v>
      </c>
      <c r="Q217" s="42">
        <f t="shared" si="39"/>
        <v>4.6257786486444429E-2</v>
      </c>
      <c r="R217" s="42">
        <f t="shared" si="39"/>
        <v>0.21107473980331637</v>
      </c>
      <c r="S217" s="42">
        <f t="shared" si="39"/>
        <v>0.89191448449299315</v>
      </c>
      <c r="T217" s="42">
        <f t="shared" si="39"/>
        <v>0.80820285457965912</v>
      </c>
      <c r="U217" s="42">
        <f t="shared" si="39"/>
        <v>2.6202366070420799</v>
      </c>
      <c r="V217" s="42">
        <f t="shared" si="39"/>
        <v>41.36713874688968</v>
      </c>
      <c r="W217" s="42">
        <f t="shared" si="39"/>
        <v>14.405795486670799</v>
      </c>
      <c r="X217" s="42">
        <f t="shared" si="39"/>
        <v>0.84086416262133712</v>
      </c>
      <c r="Y217" s="42">
        <f t="shared" si="39"/>
        <v>1.5584949571566853</v>
      </c>
      <c r="Z217" s="42">
        <f t="shared" si="39"/>
        <v>3.9387963137577464</v>
      </c>
      <c r="AC217" s="42">
        <f t="shared" si="40"/>
        <v>7.0182734150789905E-2</v>
      </c>
      <c r="AD217" s="42">
        <f t="shared" si="40"/>
        <v>1.6692048505091484</v>
      </c>
      <c r="AE217" s="42">
        <f t="shared" si="40"/>
        <v>1.5537532574736159</v>
      </c>
      <c r="AF217" s="42">
        <f t="shared" si="40"/>
        <v>1.1490650398509303</v>
      </c>
      <c r="AG217" s="42">
        <f t="shared" si="40"/>
        <v>2.7032327873109692</v>
      </c>
      <c r="AH217" s="42">
        <f t="shared" si="40"/>
        <v>68.980938471990086</v>
      </c>
      <c r="AI217" s="42">
        <f t="shared" si="40"/>
        <v>17.362260502067151</v>
      </c>
      <c r="AJ217" s="42">
        <f t="shared" si="40"/>
        <v>1.1310224101730826</v>
      </c>
      <c r="AK217" s="42">
        <f t="shared" si="40"/>
        <v>1.9534190551924944</v>
      </c>
      <c r="AL217" s="42">
        <f t="shared" si="40"/>
        <v>8.4165612753467052</v>
      </c>
    </row>
    <row r="218" spans="4:38">
      <c r="D218" s="42">
        <f t="shared" si="34"/>
        <v>6.25</v>
      </c>
      <c r="E218" s="42">
        <f t="shared" ref="E218:N233" si="41">E114/$J$176/2220*$F$175*60*24</f>
        <v>5.1770067360821112E-2</v>
      </c>
      <c r="F218" s="42">
        <f t="shared" si="41"/>
        <v>0.91444746084673423</v>
      </c>
      <c r="G218" s="42">
        <f t="shared" si="41"/>
        <v>1.2019816924655355</v>
      </c>
      <c r="H218" s="42">
        <f t="shared" si="41"/>
        <v>0.97913364614534226</v>
      </c>
      <c r="I218" s="42">
        <f t="shared" si="41"/>
        <v>2.5795703512778836</v>
      </c>
      <c r="J218" s="42">
        <f t="shared" si="41"/>
        <v>55.133648113923371</v>
      </c>
      <c r="K218" s="42">
        <f t="shared" si="41"/>
        <v>15.886112339059721</v>
      </c>
      <c r="L218" s="42">
        <f t="shared" si="41"/>
        <v>0.9718175694565756</v>
      </c>
      <c r="M218" s="42">
        <f t="shared" si="41"/>
        <v>1.7372138295105652</v>
      </c>
      <c r="N218" s="42">
        <f t="shared" si="41"/>
        <v>6.0448178747891657</v>
      </c>
      <c r="Q218" s="42">
        <f t="shared" ref="Q218:Z233" si="42">Q114/$J$176/2220*$F$175*60*24</f>
        <v>4.0217088156594763E-2</v>
      </c>
      <c r="R218" s="42">
        <f t="shared" si="42"/>
        <v>0.18030888391617128</v>
      </c>
      <c r="S218" s="42">
        <f t="shared" si="42"/>
        <v>0.89206809117437036</v>
      </c>
      <c r="T218" s="42">
        <f t="shared" si="42"/>
        <v>0.80839157182688048</v>
      </c>
      <c r="U218" s="42">
        <f t="shared" si="42"/>
        <v>2.5481557556188381</v>
      </c>
      <c r="V218" s="42">
        <f t="shared" si="42"/>
        <v>41.324019053537185</v>
      </c>
      <c r="W218" s="42">
        <f t="shared" si="42"/>
        <v>14.406898981646151</v>
      </c>
      <c r="X218" s="42">
        <f t="shared" si="42"/>
        <v>0.84091984461735558</v>
      </c>
      <c r="Y218" s="42">
        <f t="shared" si="42"/>
        <v>1.5555799480123969</v>
      </c>
      <c r="Z218" s="42">
        <f t="shared" si="42"/>
        <v>3.8546125056981428</v>
      </c>
      <c r="AC218" s="42">
        <f t="shared" ref="AC218:AL233" si="43">AC114/$J$176/2220*$F$175*60*24</f>
        <v>6.3323046565047447E-2</v>
      </c>
      <c r="AD218" s="42">
        <f t="shared" si="43"/>
        <v>1.6485860377772963</v>
      </c>
      <c r="AE218" s="42">
        <f t="shared" si="43"/>
        <v>1.5072870933153149</v>
      </c>
      <c r="AF218" s="42">
        <f t="shared" si="43"/>
        <v>1.1498757204638039</v>
      </c>
      <c r="AG218" s="42">
        <f t="shared" si="43"/>
        <v>2.6476493680595437</v>
      </c>
      <c r="AH218" s="42">
        <f t="shared" si="43"/>
        <v>68.943277174309969</v>
      </c>
      <c r="AI218" s="42">
        <f t="shared" si="43"/>
        <v>17.365325696473299</v>
      </c>
      <c r="AJ218" s="42">
        <f t="shared" si="43"/>
        <v>1.1010448344152666</v>
      </c>
      <c r="AK218" s="42">
        <f t="shared" si="43"/>
        <v>1.9267183485649499</v>
      </c>
      <c r="AL218" s="42">
        <f t="shared" si="43"/>
        <v>8.2350232438802387</v>
      </c>
    </row>
    <row r="219" spans="4:38">
      <c r="D219" s="42">
        <f t="shared" si="34"/>
        <v>6.5</v>
      </c>
      <c r="E219" s="42">
        <f t="shared" si="41"/>
        <v>4.5736015884173115E-2</v>
      </c>
      <c r="F219" s="42">
        <f t="shared" si="41"/>
        <v>0.89041269649268884</v>
      </c>
      <c r="G219" s="42">
        <f t="shared" si="41"/>
        <v>1.1824748157876217</v>
      </c>
      <c r="H219" s="42">
        <f t="shared" si="41"/>
        <v>0.98063274293548042</v>
      </c>
      <c r="I219" s="42">
        <f t="shared" si="41"/>
        <v>2.5027069309210876</v>
      </c>
      <c r="J219" s="42">
        <f t="shared" si="41"/>
        <v>55.014703500161374</v>
      </c>
      <c r="K219" s="42">
        <f t="shared" si="41"/>
        <v>15.892365373131909</v>
      </c>
      <c r="L219" s="42">
        <f t="shared" si="41"/>
        <v>0.95860318909275399</v>
      </c>
      <c r="M219" s="42">
        <f t="shared" si="41"/>
        <v>1.7196758115149662</v>
      </c>
      <c r="N219" s="42">
        <f t="shared" si="41"/>
        <v>5.9205286272689204</v>
      </c>
      <c r="Q219" s="42">
        <f t="shared" si="42"/>
        <v>3.4566112299638574E-2</v>
      </c>
      <c r="R219" s="42">
        <f t="shared" si="42"/>
        <v>0.15152792195722942</v>
      </c>
      <c r="S219" s="42">
        <f t="shared" si="42"/>
        <v>0.89252891121850997</v>
      </c>
      <c r="T219" s="42">
        <f t="shared" si="42"/>
        <v>0.80895772356854478</v>
      </c>
      <c r="U219" s="42">
        <f t="shared" si="42"/>
        <v>2.4782021387477937</v>
      </c>
      <c r="V219" s="42">
        <f t="shared" si="42"/>
        <v>41.196873446231095</v>
      </c>
      <c r="W219" s="42">
        <f t="shared" si="42"/>
        <v>14.41020946657212</v>
      </c>
      <c r="X219" s="42">
        <f t="shared" si="42"/>
        <v>0.84108689060540653</v>
      </c>
      <c r="Y219" s="42">
        <f t="shared" si="42"/>
        <v>1.5528530039741899</v>
      </c>
      <c r="Z219" s="42">
        <f t="shared" si="42"/>
        <v>3.775859911061743</v>
      </c>
      <c r="AC219" s="42">
        <f t="shared" si="43"/>
        <v>5.69059194687076E-2</v>
      </c>
      <c r="AD219" s="42">
        <f t="shared" si="43"/>
        <v>1.6292974710281478</v>
      </c>
      <c r="AE219" s="42">
        <f t="shared" si="43"/>
        <v>1.4638187461994832</v>
      </c>
      <c r="AF219" s="42">
        <f t="shared" si="43"/>
        <v>1.152307762302416</v>
      </c>
      <c r="AG219" s="42">
        <f t="shared" si="43"/>
        <v>2.5956519758566019</v>
      </c>
      <c r="AH219" s="42">
        <f t="shared" si="43"/>
        <v>68.83253355409127</v>
      </c>
      <c r="AI219" s="42">
        <f t="shared" si="43"/>
        <v>17.374521279691738</v>
      </c>
      <c r="AJ219" s="42">
        <f t="shared" si="43"/>
        <v>1.0730012958031114</v>
      </c>
      <c r="AK219" s="42">
        <f t="shared" si="43"/>
        <v>1.9011904758273439</v>
      </c>
      <c r="AL219" s="42">
        <f t="shared" si="43"/>
        <v>8.0651973434760844</v>
      </c>
    </row>
    <row r="220" spans="4:38">
      <c r="D220" s="42">
        <f t="shared" si="34"/>
        <v>6.75</v>
      </c>
      <c r="E220" s="42">
        <f t="shared" si="41"/>
        <v>4.0118105888673344E-2</v>
      </c>
      <c r="F220" s="42">
        <f t="shared" si="41"/>
        <v>0.86803550209409441</v>
      </c>
      <c r="G220" s="42">
        <f t="shared" si="41"/>
        <v>1.1643132409495651</v>
      </c>
      <c r="H220" s="42">
        <f t="shared" si="41"/>
        <v>0.98313123758570531</v>
      </c>
      <c r="I220" s="42">
        <f t="shared" si="41"/>
        <v>2.4311444361061425</v>
      </c>
      <c r="J220" s="42">
        <f t="shared" si="41"/>
        <v>54.820545077333648</v>
      </c>
      <c r="K220" s="42">
        <f t="shared" si="41"/>
        <v>15.902787096585593</v>
      </c>
      <c r="L220" s="42">
        <f t="shared" si="41"/>
        <v>0.94630014530575046</v>
      </c>
      <c r="M220" s="42">
        <f t="shared" si="41"/>
        <v>1.7033429521877914</v>
      </c>
      <c r="N220" s="42">
        <f t="shared" si="41"/>
        <v>5.804811051991428</v>
      </c>
      <c r="Q220" s="42">
        <f t="shared" si="42"/>
        <v>2.9304858915575979E-2</v>
      </c>
      <c r="R220" s="42">
        <f t="shared" si="42"/>
        <v>0.1247318539264904</v>
      </c>
      <c r="S220" s="42">
        <f t="shared" si="42"/>
        <v>0.89329694462540843</v>
      </c>
      <c r="T220" s="42">
        <f t="shared" si="42"/>
        <v>0.80990130980464747</v>
      </c>
      <c r="U220" s="42">
        <f t="shared" si="42"/>
        <v>2.4103757564289525</v>
      </c>
      <c r="V220" s="42">
        <f t="shared" si="42"/>
        <v>40.989022134098583</v>
      </c>
      <c r="W220" s="42">
        <f t="shared" si="42"/>
        <v>14.41572694144879</v>
      </c>
      <c r="X220" s="42">
        <f t="shared" si="42"/>
        <v>0.84136530058549397</v>
      </c>
      <c r="Y220" s="42">
        <f t="shared" si="42"/>
        <v>1.550314125042064</v>
      </c>
      <c r="Z220" s="42">
        <f t="shared" si="42"/>
        <v>3.7025385298485451</v>
      </c>
      <c r="AC220" s="42">
        <f t="shared" si="43"/>
        <v>5.093135286177071E-2</v>
      </c>
      <c r="AD220" s="42">
        <f t="shared" si="43"/>
        <v>1.6113391502616989</v>
      </c>
      <c r="AE220" s="42">
        <f t="shared" si="43"/>
        <v>1.4233482161261244</v>
      </c>
      <c r="AF220" s="42">
        <f t="shared" si="43"/>
        <v>1.1563611653667669</v>
      </c>
      <c r="AG220" s="42">
        <f t="shared" si="43"/>
        <v>2.5472406107021399</v>
      </c>
      <c r="AH220" s="42">
        <f t="shared" si="43"/>
        <v>68.652068020568336</v>
      </c>
      <c r="AI220" s="42">
        <f t="shared" si="43"/>
        <v>17.389847251722436</v>
      </c>
      <c r="AJ220" s="42">
        <f t="shared" si="43"/>
        <v>1.0468917943366256</v>
      </c>
      <c r="AK220" s="42">
        <f t="shared" si="43"/>
        <v>1.8768354369796767</v>
      </c>
      <c r="AL220" s="42">
        <f t="shared" si="43"/>
        <v>7.9070835741343135</v>
      </c>
    </row>
    <row r="221" spans="4:38">
      <c r="D221" s="42">
        <f t="shared" si="34"/>
        <v>7</v>
      </c>
      <c r="E221" s="42">
        <f t="shared" si="41"/>
        <v>3.4916337374321753E-2</v>
      </c>
      <c r="F221" s="42">
        <f t="shared" si="41"/>
        <v>0.84731587765095018</v>
      </c>
      <c r="G221" s="42">
        <f t="shared" si="41"/>
        <v>1.1474969679513658</v>
      </c>
      <c r="H221" s="42">
        <f t="shared" si="41"/>
        <v>0.98662913009602493</v>
      </c>
      <c r="I221" s="42">
        <f t="shared" si="41"/>
        <v>2.3648828668330437</v>
      </c>
      <c r="J221" s="42">
        <f t="shared" si="41"/>
        <v>54.554513154620381</v>
      </c>
      <c r="K221" s="42">
        <f t="shared" si="41"/>
        <v>15.917377509420776</v>
      </c>
      <c r="L221" s="42">
        <f t="shared" si="41"/>
        <v>0.93490843809556079</v>
      </c>
      <c r="M221" s="42">
        <f t="shared" si="41"/>
        <v>1.6882152515290452</v>
      </c>
      <c r="N221" s="42">
        <f t="shared" si="41"/>
        <v>5.6976651489567294</v>
      </c>
      <c r="Q221" s="42">
        <f t="shared" si="42"/>
        <v>2.4433328004406896E-2</v>
      </c>
      <c r="R221" s="42">
        <f t="shared" si="42"/>
        <v>9.9920679823954278E-2</v>
      </c>
      <c r="S221" s="42">
        <f t="shared" si="42"/>
        <v>0.89437219139506507</v>
      </c>
      <c r="T221" s="42">
        <f t="shared" si="42"/>
        <v>0.81122233053519333</v>
      </c>
      <c r="U221" s="42">
        <f t="shared" si="42"/>
        <v>2.3446766086623132</v>
      </c>
      <c r="V221" s="42">
        <f t="shared" si="42"/>
        <v>40.703785326266789</v>
      </c>
      <c r="W221" s="42">
        <f t="shared" si="42"/>
        <v>14.423451406276122</v>
      </c>
      <c r="X221" s="42">
        <f t="shared" si="42"/>
        <v>0.84175507455761833</v>
      </c>
      <c r="Y221" s="42">
        <f t="shared" si="42"/>
        <v>1.5479633112160247</v>
      </c>
      <c r="Z221" s="42">
        <f t="shared" si="42"/>
        <v>3.6346483620585492</v>
      </c>
      <c r="AC221" s="42">
        <f t="shared" si="43"/>
        <v>4.5399346744236818E-2</v>
      </c>
      <c r="AD221" s="42">
        <f t="shared" si="43"/>
        <v>1.594711075477949</v>
      </c>
      <c r="AE221" s="42">
        <f t="shared" si="43"/>
        <v>1.3858755030952343</v>
      </c>
      <c r="AF221" s="42">
        <f t="shared" si="43"/>
        <v>1.1620359296568605</v>
      </c>
      <c r="AG221" s="42">
        <f t="shared" si="43"/>
        <v>2.5024152725961537</v>
      </c>
      <c r="AH221" s="42">
        <f t="shared" si="43"/>
        <v>68.405240982973964</v>
      </c>
      <c r="AI221" s="42">
        <f t="shared" si="43"/>
        <v>17.41130361256543</v>
      </c>
      <c r="AJ221" s="42">
        <f t="shared" si="43"/>
        <v>1.0227163300158044</v>
      </c>
      <c r="AK221" s="42">
        <f t="shared" si="43"/>
        <v>1.8536532320219521</v>
      </c>
      <c r="AL221" s="42">
        <f t="shared" si="43"/>
        <v>7.7606819358548895</v>
      </c>
    </row>
    <row r="222" spans="4:38">
      <c r="D222" s="42">
        <f t="shared" si="34"/>
        <v>7.25</v>
      </c>
      <c r="E222" s="42">
        <f t="shared" si="41"/>
        <v>3.0130710341118253E-2</v>
      </c>
      <c r="F222" s="42">
        <f t="shared" si="41"/>
        <v>0.82825382316326013</v>
      </c>
      <c r="G222" s="42">
        <f t="shared" si="41"/>
        <v>1.1320259967930197</v>
      </c>
      <c r="H222" s="42">
        <f t="shared" si="41"/>
        <v>0.9911264204664394</v>
      </c>
      <c r="I222" s="42">
        <f t="shared" si="41"/>
        <v>2.3039222231017917</v>
      </c>
      <c r="J222" s="42">
        <f t="shared" si="41"/>
        <v>54.219948041202493</v>
      </c>
      <c r="K222" s="42">
        <f t="shared" si="41"/>
        <v>15.936136611637419</v>
      </c>
      <c r="L222" s="42">
        <f t="shared" si="41"/>
        <v>0.92442806746218553</v>
      </c>
      <c r="M222" s="42">
        <f t="shared" si="41"/>
        <v>1.6742927095387201</v>
      </c>
      <c r="N222" s="42">
        <f t="shared" si="41"/>
        <v>5.5990909181647845</v>
      </c>
      <c r="Q222" s="42">
        <f t="shared" si="42"/>
        <v>1.9951519566131365E-2</v>
      </c>
      <c r="R222" s="42">
        <f t="shared" si="42"/>
        <v>7.7094399649620948E-2</v>
      </c>
      <c r="S222" s="42">
        <f t="shared" si="42"/>
        <v>0.89575465152748035</v>
      </c>
      <c r="T222" s="42">
        <f t="shared" si="42"/>
        <v>0.8129207857601819</v>
      </c>
      <c r="U222" s="42">
        <f t="shared" si="42"/>
        <v>2.2811046954478722</v>
      </c>
      <c r="V222" s="42">
        <f t="shared" si="42"/>
        <v>40.344483231862874</v>
      </c>
      <c r="W222" s="42">
        <f t="shared" si="42"/>
        <v>14.433382861054151</v>
      </c>
      <c r="X222" s="42">
        <f t="shared" si="42"/>
        <v>0.84225621252177918</v>
      </c>
      <c r="Y222" s="42">
        <f t="shared" si="42"/>
        <v>1.5458005624960656</v>
      </c>
      <c r="Z222" s="42">
        <f t="shared" si="42"/>
        <v>3.5721894076917486</v>
      </c>
      <c r="AC222" s="42">
        <f t="shared" si="43"/>
        <v>4.0309901116105093E-2</v>
      </c>
      <c r="AD222" s="42">
        <f t="shared" si="43"/>
        <v>1.579413246676898</v>
      </c>
      <c r="AE222" s="42">
        <f t="shared" si="43"/>
        <v>1.3514006071068174</v>
      </c>
      <c r="AF222" s="42">
        <f t="shared" si="43"/>
        <v>1.1693320551726929</v>
      </c>
      <c r="AG222" s="42">
        <f t="shared" si="43"/>
        <v>2.4611759615386477</v>
      </c>
      <c r="AH222" s="42">
        <f t="shared" si="43"/>
        <v>68.095412850542132</v>
      </c>
      <c r="AI222" s="42">
        <f t="shared" si="43"/>
        <v>17.438890362220679</v>
      </c>
      <c r="AJ222" s="42">
        <f t="shared" si="43"/>
        <v>1.0004749028406486</v>
      </c>
      <c r="AK222" s="42">
        <f t="shared" si="43"/>
        <v>1.8316438609541623</v>
      </c>
      <c r="AL222" s="42">
        <f t="shared" si="43"/>
        <v>7.6259924286378515</v>
      </c>
    </row>
    <row r="223" spans="4:38">
      <c r="D223" s="42">
        <f t="shared" si="34"/>
        <v>7.5</v>
      </c>
      <c r="E223" s="42">
        <f t="shared" si="41"/>
        <v>2.5761224789062884E-2</v>
      </c>
      <c r="F223" s="42">
        <f t="shared" si="41"/>
        <v>0.81084933863102071</v>
      </c>
      <c r="G223" s="42">
        <f t="shared" si="41"/>
        <v>1.1179003274745349</v>
      </c>
      <c r="H223" s="42">
        <f t="shared" si="41"/>
        <v>0.99662310869694082</v>
      </c>
      <c r="I223" s="42">
        <f t="shared" si="41"/>
        <v>2.248262504912391</v>
      </c>
      <c r="J223" s="42">
        <f t="shared" si="41"/>
        <v>53.820190046259782</v>
      </c>
      <c r="K223" s="42">
        <f t="shared" si="41"/>
        <v>15.959064403235518</v>
      </c>
      <c r="L223" s="42">
        <f t="shared" si="41"/>
        <v>0.91485903340562835</v>
      </c>
      <c r="M223" s="42">
        <f t="shared" si="41"/>
        <v>1.6615753262168238</v>
      </c>
      <c r="N223" s="42">
        <f t="shared" si="41"/>
        <v>5.5090883596156326</v>
      </c>
      <c r="Q223" s="42">
        <f t="shared" si="42"/>
        <v>1.5859433600749311E-2</v>
      </c>
      <c r="R223" s="42">
        <f t="shared" si="42"/>
        <v>5.625301340349087E-2</v>
      </c>
      <c r="S223" s="42">
        <f t="shared" si="42"/>
        <v>0.89744432502265425</v>
      </c>
      <c r="T223" s="42">
        <f t="shared" si="42"/>
        <v>0.81499667547960919</v>
      </c>
      <c r="U223" s="42">
        <f t="shared" si="42"/>
        <v>2.2196600167856371</v>
      </c>
      <c r="V223" s="42">
        <f t="shared" si="42"/>
        <v>39.914436060013976</v>
      </c>
      <c r="W223" s="42">
        <f t="shared" si="42"/>
        <v>14.445521305782805</v>
      </c>
      <c r="X223" s="42">
        <f t="shared" si="42"/>
        <v>0.84286871447797274</v>
      </c>
      <c r="Y223" s="42">
        <f t="shared" si="42"/>
        <v>1.5438258788821924</v>
      </c>
      <c r="Z223" s="42">
        <f t="shared" si="42"/>
        <v>3.51516166674815</v>
      </c>
      <c r="AC223" s="42">
        <f t="shared" si="43"/>
        <v>3.5663015977376408E-2</v>
      </c>
      <c r="AD223" s="42">
        <f t="shared" si="43"/>
        <v>1.5654456638585459</v>
      </c>
      <c r="AE223" s="42">
        <f t="shared" si="43"/>
        <v>1.3199235281608694</v>
      </c>
      <c r="AF223" s="42">
        <f t="shared" si="43"/>
        <v>1.1782495419142682</v>
      </c>
      <c r="AG223" s="42">
        <f t="shared" si="43"/>
        <v>2.4235226775296166</v>
      </c>
      <c r="AH223" s="42">
        <f t="shared" si="43"/>
        <v>67.725944032505993</v>
      </c>
      <c r="AI223" s="42">
        <f t="shared" si="43"/>
        <v>17.472607500688227</v>
      </c>
      <c r="AJ223" s="42">
        <f t="shared" si="43"/>
        <v>0.98016751281115788</v>
      </c>
      <c r="AK223" s="42">
        <f t="shared" si="43"/>
        <v>1.8108073237763151</v>
      </c>
      <c r="AL223" s="42">
        <f t="shared" si="43"/>
        <v>7.5030150524831178</v>
      </c>
    </row>
    <row r="224" spans="4:38">
      <c r="D224" s="42">
        <f t="shared" si="34"/>
        <v>7.75</v>
      </c>
      <c r="E224" s="42">
        <f t="shared" si="41"/>
        <v>2.1807880718155634E-2</v>
      </c>
      <c r="F224" s="42">
        <f t="shared" si="41"/>
        <v>0.7951024240542317</v>
      </c>
      <c r="G224" s="42">
        <f t="shared" si="41"/>
        <v>1.1051199599958994</v>
      </c>
      <c r="H224" s="42">
        <f t="shared" si="41"/>
        <v>1.0031191947875326</v>
      </c>
      <c r="I224" s="42">
        <f t="shared" si="41"/>
        <v>2.1979037122648371</v>
      </c>
      <c r="J224" s="42">
        <f t="shared" si="41"/>
        <v>53.358579478973169</v>
      </c>
      <c r="K224" s="42">
        <f t="shared" si="41"/>
        <v>15.98616088421511</v>
      </c>
      <c r="L224" s="42">
        <f t="shared" si="41"/>
        <v>0.90620133592588159</v>
      </c>
      <c r="M224" s="42">
        <f t="shared" si="41"/>
        <v>1.6500631015633522</v>
      </c>
      <c r="N224" s="42">
        <f t="shared" si="41"/>
        <v>5.4276574733092744</v>
      </c>
      <c r="Q224" s="42">
        <f t="shared" si="42"/>
        <v>1.2157070108260854E-2</v>
      </c>
      <c r="R224" s="42">
        <f t="shared" si="42"/>
        <v>3.7396521085563211E-2</v>
      </c>
      <c r="S224" s="42">
        <f t="shared" si="42"/>
        <v>0.89944121188058634</v>
      </c>
      <c r="T224" s="42">
        <f t="shared" si="42"/>
        <v>0.81744999969347965</v>
      </c>
      <c r="U224" s="42">
        <f t="shared" si="42"/>
        <v>2.1603425726756007</v>
      </c>
      <c r="V224" s="42">
        <f t="shared" si="42"/>
        <v>39.416964019847256</v>
      </c>
      <c r="W224" s="42">
        <f t="shared" si="42"/>
        <v>14.459866740462157</v>
      </c>
      <c r="X224" s="42">
        <f t="shared" si="42"/>
        <v>0.84359258042620278</v>
      </c>
      <c r="Y224" s="42">
        <f t="shared" si="42"/>
        <v>1.5420392603744009</v>
      </c>
      <c r="Z224" s="42">
        <f t="shared" si="42"/>
        <v>3.463565139227752</v>
      </c>
      <c r="AC224" s="42">
        <f t="shared" si="43"/>
        <v>3.1458691328050417E-2</v>
      </c>
      <c r="AD224" s="42">
        <f t="shared" si="43"/>
        <v>1.5528083270228978</v>
      </c>
      <c r="AE224" s="42">
        <f t="shared" si="43"/>
        <v>1.2914442662573942</v>
      </c>
      <c r="AF224" s="42">
        <f t="shared" si="43"/>
        <v>1.1887883898815861</v>
      </c>
      <c r="AG224" s="42">
        <f t="shared" si="43"/>
        <v>2.3894554205690701</v>
      </c>
      <c r="AH224" s="42">
        <f t="shared" si="43"/>
        <v>67.300194938099111</v>
      </c>
      <c r="AI224" s="42">
        <f t="shared" si="43"/>
        <v>17.512455027968066</v>
      </c>
      <c r="AJ224" s="42">
        <f t="shared" si="43"/>
        <v>0.96179415992733586</v>
      </c>
      <c r="AK224" s="42">
        <f t="shared" si="43"/>
        <v>1.7911436204884068</v>
      </c>
      <c r="AL224" s="42">
        <f t="shared" si="43"/>
        <v>7.3917498073907737</v>
      </c>
    </row>
    <row r="225" spans="4:38">
      <c r="D225" s="42">
        <f t="shared" si="34"/>
        <v>8</v>
      </c>
      <c r="E225" s="42">
        <f t="shared" si="41"/>
        <v>1.8270678128396521E-2</v>
      </c>
      <c r="F225" s="42">
        <f t="shared" si="41"/>
        <v>0.781013079432893</v>
      </c>
      <c r="G225" s="42">
        <f t="shared" si="41"/>
        <v>1.0936848943571245</v>
      </c>
      <c r="H225" s="42">
        <f t="shared" si="41"/>
        <v>1.0106146787382158</v>
      </c>
      <c r="I225" s="42">
        <f t="shared" si="41"/>
        <v>2.1528458451591295</v>
      </c>
      <c r="J225" s="42">
        <f t="shared" si="41"/>
        <v>52.83845664852246</v>
      </c>
      <c r="K225" s="42">
        <f t="shared" si="41"/>
        <v>16.017426054576163</v>
      </c>
      <c r="L225" s="42">
        <f t="shared" si="41"/>
        <v>0.89845497502295291</v>
      </c>
      <c r="M225" s="42">
        <f t="shared" si="41"/>
        <v>1.6397560355783058</v>
      </c>
      <c r="N225" s="42">
        <f t="shared" si="41"/>
        <v>5.3547982592456709</v>
      </c>
      <c r="Q225" s="42">
        <f t="shared" si="42"/>
        <v>8.8444290886658672E-3</v>
      </c>
      <c r="R225" s="42">
        <f t="shared" si="42"/>
        <v>2.0524922695838631E-2</v>
      </c>
      <c r="S225" s="42">
        <f t="shared" si="42"/>
        <v>0.90174531210128128</v>
      </c>
      <c r="T225" s="42">
        <f t="shared" si="42"/>
        <v>0.8202807584017926</v>
      </c>
      <c r="U225" s="42">
        <f t="shared" si="42"/>
        <v>2.1031523631177622</v>
      </c>
      <c r="V225" s="42">
        <f t="shared" si="42"/>
        <v>38.855387320489697</v>
      </c>
      <c r="W225" s="42">
        <f t="shared" si="42"/>
        <v>14.476419165092166</v>
      </c>
      <c r="X225" s="42">
        <f t="shared" si="42"/>
        <v>0.84442781036646963</v>
      </c>
      <c r="Y225" s="42">
        <f t="shared" si="42"/>
        <v>1.5404407069726949</v>
      </c>
      <c r="Z225" s="42">
        <f t="shared" si="42"/>
        <v>3.4173998251305524</v>
      </c>
      <c r="AC225" s="42">
        <f t="shared" si="43"/>
        <v>2.7696927168127172E-2</v>
      </c>
      <c r="AD225" s="42">
        <f t="shared" si="43"/>
        <v>1.5415012361699483</v>
      </c>
      <c r="AE225" s="42">
        <f t="shared" si="43"/>
        <v>1.2659628213963923</v>
      </c>
      <c r="AF225" s="42">
        <f t="shared" si="43"/>
        <v>1.2009485990746427</v>
      </c>
      <c r="AG225" s="42">
        <f t="shared" si="43"/>
        <v>2.3589741906570003</v>
      </c>
      <c r="AH225" s="42">
        <f t="shared" si="43"/>
        <v>66.821525976555051</v>
      </c>
      <c r="AI225" s="42">
        <f t="shared" si="43"/>
        <v>17.558432944060169</v>
      </c>
      <c r="AJ225" s="42">
        <f t="shared" si="43"/>
        <v>0.94535484418917504</v>
      </c>
      <c r="AK225" s="42">
        <f t="shared" si="43"/>
        <v>1.7726527510904408</v>
      </c>
      <c r="AL225" s="42">
        <f t="shared" si="43"/>
        <v>7.292196693360772</v>
      </c>
    </row>
    <row r="226" spans="4:38">
      <c r="D226" s="42">
        <f t="shared" si="34"/>
        <v>8.25</v>
      </c>
      <c r="E226" s="42">
        <f t="shared" si="41"/>
        <v>1.5149617019785533E-2</v>
      </c>
      <c r="F226" s="42">
        <f t="shared" si="41"/>
        <v>0.76858130476700892</v>
      </c>
      <c r="G226" s="42">
        <f t="shared" si="41"/>
        <v>1.0835951305582034</v>
      </c>
      <c r="H226" s="42">
        <f t="shared" si="41"/>
        <v>1.019109560548993</v>
      </c>
      <c r="I226" s="42">
        <f t="shared" si="41"/>
        <v>2.1130889035952691</v>
      </c>
      <c r="J226" s="42">
        <f t="shared" si="41"/>
        <v>52.263161864088161</v>
      </c>
      <c r="K226" s="42">
        <f t="shared" si="41"/>
        <v>16.052859914318717</v>
      </c>
      <c r="L226" s="42">
        <f t="shared" si="41"/>
        <v>0.89161995069684208</v>
      </c>
      <c r="M226" s="42">
        <f t="shared" si="41"/>
        <v>1.6306541282616882</v>
      </c>
      <c r="N226" s="42">
        <f t="shared" si="41"/>
        <v>5.2905107174248194</v>
      </c>
      <c r="Q226" s="42">
        <f t="shared" si="42"/>
        <v>5.921510541964433E-3</v>
      </c>
      <c r="R226" s="42">
        <f t="shared" si="42"/>
        <v>5.6382182343169343E-3</v>
      </c>
      <c r="S226" s="42">
        <f t="shared" si="42"/>
        <v>0.90435662568473041</v>
      </c>
      <c r="T226" s="42">
        <f t="shared" si="42"/>
        <v>0.82348895160454827</v>
      </c>
      <c r="U226" s="42">
        <f t="shared" si="42"/>
        <v>2.04808938811213</v>
      </c>
      <c r="V226" s="42">
        <f t="shared" si="42"/>
        <v>38.233026171068595</v>
      </c>
      <c r="W226" s="42">
        <f t="shared" si="42"/>
        <v>14.495178579672837</v>
      </c>
      <c r="X226" s="42">
        <f t="shared" si="42"/>
        <v>0.8453744042987692</v>
      </c>
      <c r="Y226" s="42">
        <f t="shared" si="42"/>
        <v>1.539030218677069</v>
      </c>
      <c r="Z226" s="42">
        <f t="shared" si="42"/>
        <v>3.3766657244565517</v>
      </c>
      <c r="AC226" s="42">
        <f t="shared" si="43"/>
        <v>2.4377723497606637E-2</v>
      </c>
      <c r="AD226" s="42">
        <f t="shared" si="43"/>
        <v>1.5315243912996985</v>
      </c>
      <c r="AE226" s="42">
        <f t="shared" si="43"/>
        <v>1.2434791935778589</v>
      </c>
      <c r="AF226" s="42">
        <f t="shared" si="43"/>
        <v>1.2147301694934418</v>
      </c>
      <c r="AG226" s="42">
        <f t="shared" si="43"/>
        <v>2.3320789877934089</v>
      </c>
      <c r="AH226" s="42">
        <f t="shared" si="43"/>
        <v>66.293297557107792</v>
      </c>
      <c r="AI226" s="42">
        <f t="shared" si="43"/>
        <v>17.610541248964601</v>
      </c>
      <c r="AJ226" s="42">
        <f t="shared" si="43"/>
        <v>0.9308495655966833</v>
      </c>
      <c r="AK226" s="42">
        <f t="shared" si="43"/>
        <v>1.7553347155824097</v>
      </c>
      <c r="AL226" s="42">
        <f t="shared" si="43"/>
        <v>7.2043557103931182</v>
      </c>
    </row>
    <row r="227" spans="4:38">
      <c r="D227" s="42">
        <f t="shared" si="34"/>
        <v>8.5</v>
      </c>
      <c r="E227" s="42">
        <f t="shared" si="41"/>
        <v>1.2444697392322679E-2</v>
      </c>
      <c r="F227" s="42">
        <f t="shared" si="41"/>
        <v>0.75780710005657115</v>
      </c>
      <c r="G227" s="42">
        <f t="shared" si="41"/>
        <v>1.0748506685991397</v>
      </c>
      <c r="H227" s="42">
        <f t="shared" si="41"/>
        <v>1.0286038402198616</v>
      </c>
      <c r="I227" s="42">
        <f t="shared" si="41"/>
        <v>2.0786328875732591</v>
      </c>
      <c r="J227" s="42">
        <f t="shared" si="41"/>
        <v>51.636035434850477</v>
      </c>
      <c r="K227" s="42">
        <f t="shared" si="41"/>
        <v>16.092462463442729</v>
      </c>
      <c r="L227" s="42">
        <f t="shared" si="41"/>
        <v>0.88569626294754189</v>
      </c>
      <c r="M227" s="42">
        <f t="shared" si="41"/>
        <v>1.6227573796134958</v>
      </c>
      <c r="N227" s="42">
        <f t="shared" si="41"/>
        <v>5.2347948478468007</v>
      </c>
      <c r="Q227" s="42">
        <f t="shared" si="42"/>
        <v>3.3883144681565122E-3</v>
      </c>
      <c r="R227" s="42">
        <f t="shared" si="42"/>
        <v>0</v>
      </c>
      <c r="S227" s="42">
        <f t="shared" si="42"/>
        <v>0.90727515263094216</v>
      </c>
      <c r="T227" s="42">
        <f t="shared" si="42"/>
        <v>0.82707457930174277</v>
      </c>
      <c r="U227" s="42">
        <f t="shared" si="42"/>
        <v>1.9951536476586957</v>
      </c>
      <c r="V227" s="42">
        <f t="shared" si="42"/>
        <v>37.553200780711066</v>
      </c>
      <c r="W227" s="42">
        <f t="shared" si="42"/>
        <v>14.516144984204168</v>
      </c>
      <c r="X227" s="42">
        <f t="shared" si="42"/>
        <v>0.84643236222310503</v>
      </c>
      <c r="Y227" s="42">
        <f t="shared" si="42"/>
        <v>1.537807795487526</v>
      </c>
      <c r="Z227" s="42">
        <f t="shared" si="42"/>
        <v>3.3413628372057529</v>
      </c>
      <c r="AC227" s="42">
        <f t="shared" si="43"/>
        <v>2.1501080316488879E-2</v>
      </c>
      <c r="AD227" s="42">
        <f t="shared" si="43"/>
        <v>1.5228777924121475</v>
      </c>
      <c r="AE227" s="42">
        <f t="shared" si="43"/>
        <v>1.2239933828017948</v>
      </c>
      <c r="AF227" s="42">
        <f t="shared" si="43"/>
        <v>1.2301331011379801</v>
      </c>
      <c r="AG227" s="42">
        <f t="shared" si="43"/>
        <v>2.3087698119782938</v>
      </c>
      <c r="AH227" s="42">
        <f t="shared" si="43"/>
        <v>65.718870088990101</v>
      </c>
      <c r="AI227" s="42">
        <f t="shared" si="43"/>
        <v>17.668779942681248</v>
      </c>
      <c r="AJ227" s="42">
        <f t="shared" si="43"/>
        <v>0.91827832414985666</v>
      </c>
      <c r="AK227" s="42">
        <f t="shared" si="43"/>
        <v>1.7391895139643205</v>
      </c>
      <c r="AL227" s="42">
        <f t="shared" si="43"/>
        <v>7.1282268584878095</v>
      </c>
    </row>
    <row r="228" spans="4:38">
      <c r="D228" s="42">
        <f t="shared" si="34"/>
        <v>8.75</v>
      </c>
      <c r="E228" s="42">
        <f t="shared" si="41"/>
        <v>1.0155919246007948E-2</v>
      </c>
      <c r="F228" s="42">
        <f t="shared" si="41"/>
        <v>0.74869046530159189</v>
      </c>
      <c r="G228" s="42">
        <f t="shared" si="41"/>
        <v>1.0674515084799328</v>
      </c>
      <c r="H228" s="42">
        <f t="shared" si="41"/>
        <v>1.0390975177508206</v>
      </c>
      <c r="I228" s="42">
        <f t="shared" si="41"/>
        <v>2.049477797093096</v>
      </c>
      <c r="J228" s="42">
        <f t="shared" si="41"/>
        <v>50.960417669989937</v>
      </c>
      <c r="K228" s="42">
        <f t="shared" si="41"/>
        <v>16.1362337019482</v>
      </c>
      <c r="L228" s="42">
        <f t="shared" si="41"/>
        <v>0.88068391177505978</v>
      </c>
      <c r="M228" s="42">
        <f t="shared" si="41"/>
        <v>1.6160657896337234</v>
      </c>
      <c r="N228" s="42">
        <f t="shared" si="41"/>
        <v>5.1876506505114968</v>
      </c>
      <c r="Q228" s="42">
        <f t="shared" si="42"/>
        <v>1.244840867242115E-3</v>
      </c>
      <c r="R228" s="42">
        <f t="shared" si="42"/>
        <v>0</v>
      </c>
      <c r="S228" s="42">
        <f t="shared" si="42"/>
        <v>0.91050089293991254</v>
      </c>
      <c r="T228" s="42">
        <f t="shared" si="42"/>
        <v>0.83103764149338</v>
      </c>
      <c r="U228" s="42">
        <f t="shared" si="42"/>
        <v>1.9443451417574638</v>
      </c>
      <c r="V228" s="42">
        <f t="shared" si="42"/>
        <v>36.819231358544265</v>
      </c>
      <c r="W228" s="42">
        <f t="shared" si="42"/>
        <v>14.539318378686161</v>
      </c>
      <c r="X228" s="42">
        <f t="shared" si="42"/>
        <v>0.84760168413947778</v>
      </c>
      <c r="Y228" s="42">
        <f t="shared" si="42"/>
        <v>1.5367734374040682</v>
      </c>
      <c r="Z228" s="42">
        <f t="shared" si="42"/>
        <v>3.3114911633781561</v>
      </c>
      <c r="AC228" s="42">
        <f t="shared" si="43"/>
        <v>1.9066997624773825E-2</v>
      </c>
      <c r="AD228" s="42">
        <f t="shared" si="43"/>
        <v>1.515561439507296</v>
      </c>
      <c r="AE228" s="42">
        <f t="shared" si="43"/>
        <v>1.2075053890682037</v>
      </c>
      <c r="AF228" s="42">
        <f t="shared" si="43"/>
        <v>1.2471573940082572</v>
      </c>
      <c r="AG228" s="42">
        <f t="shared" si="43"/>
        <v>2.2890466632116624</v>
      </c>
      <c r="AH228" s="42">
        <f t="shared" si="43"/>
        <v>65.101603981435517</v>
      </c>
      <c r="AI228" s="42">
        <f t="shared" si="43"/>
        <v>17.733149025210235</v>
      </c>
      <c r="AJ228" s="42">
        <f t="shared" si="43"/>
        <v>0.90764111984869489</v>
      </c>
      <c r="AK228" s="42">
        <f t="shared" si="43"/>
        <v>1.7242171462361708</v>
      </c>
      <c r="AL228" s="42">
        <f t="shared" si="43"/>
        <v>7.063810137644885</v>
      </c>
    </row>
    <row r="229" spans="4:38">
      <c r="D229" s="42">
        <f t="shared" si="34"/>
        <v>9</v>
      </c>
      <c r="E229" s="42">
        <f t="shared" si="41"/>
        <v>8.2832825808413866E-3</v>
      </c>
      <c r="F229" s="42">
        <f t="shared" si="41"/>
        <v>0.74123140050205905</v>
      </c>
      <c r="G229" s="42">
        <f t="shared" si="41"/>
        <v>1.0613976502005795</v>
      </c>
      <c r="H229" s="42">
        <f t="shared" si="41"/>
        <v>1.0505905931418704</v>
      </c>
      <c r="I229" s="42">
        <f t="shared" si="41"/>
        <v>2.0256236321547791</v>
      </c>
      <c r="J229" s="42">
        <f t="shared" si="41"/>
        <v>50.239648878686708</v>
      </c>
      <c r="K229" s="42">
        <f t="shared" si="41"/>
        <v>16.184173629835165</v>
      </c>
      <c r="L229" s="42">
        <f t="shared" si="41"/>
        <v>0.87658289717939197</v>
      </c>
      <c r="M229" s="42">
        <f t="shared" si="41"/>
        <v>1.61057935832238</v>
      </c>
      <c r="N229" s="42">
        <f t="shared" si="41"/>
        <v>5.1490781254190257</v>
      </c>
      <c r="Q229" s="42">
        <f t="shared" si="42"/>
        <v>0</v>
      </c>
      <c r="R229" s="42">
        <f t="shared" si="42"/>
        <v>0</v>
      </c>
      <c r="S229" s="42">
        <f t="shared" si="42"/>
        <v>0.91403384661164133</v>
      </c>
      <c r="T229" s="42">
        <f t="shared" si="42"/>
        <v>0.83537813817946038</v>
      </c>
      <c r="U229" s="42">
        <f t="shared" si="42"/>
        <v>1.8956638704084305</v>
      </c>
      <c r="V229" s="42">
        <f t="shared" si="42"/>
        <v>36.034438113695288</v>
      </c>
      <c r="W229" s="42">
        <f t="shared" si="42"/>
        <v>14.564698763118852</v>
      </c>
      <c r="X229" s="42">
        <f t="shared" si="42"/>
        <v>0.84888237004788325</v>
      </c>
      <c r="Y229" s="42">
        <f t="shared" si="42"/>
        <v>1.5359271444266955</v>
      </c>
      <c r="Z229" s="42">
        <f t="shared" si="42"/>
        <v>3.2870507029737555</v>
      </c>
      <c r="AC229" s="42">
        <f t="shared" si="43"/>
        <v>1.707547542246152E-2</v>
      </c>
      <c r="AD229" s="42">
        <f t="shared" si="43"/>
        <v>1.5095753325851475</v>
      </c>
      <c r="AE229" s="42">
        <f t="shared" si="43"/>
        <v>1.1940152123770851</v>
      </c>
      <c r="AF229" s="42">
        <f t="shared" si="43"/>
        <v>1.2658030481042806</v>
      </c>
      <c r="AG229" s="42">
        <f t="shared" si="43"/>
        <v>2.2729095414935072</v>
      </c>
      <c r="AH229" s="42">
        <f t="shared" si="43"/>
        <v>64.444859643678058</v>
      </c>
      <c r="AI229" s="42">
        <f t="shared" si="43"/>
        <v>17.803648496551475</v>
      </c>
      <c r="AJ229" s="42">
        <f t="shared" si="43"/>
        <v>0.89893795269319809</v>
      </c>
      <c r="AK229" s="42">
        <f t="shared" si="43"/>
        <v>1.7104176123979595</v>
      </c>
      <c r="AL229" s="42">
        <f t="shared" si="43"/>
        <v>7.0111055478642692</v>
      </c>
    </row>
    <row r="230" spans="4:38">
      <c r="D230" s="42">
        <f t="shared" si="34"/>
        <v>9.25</v>
      </c>
      <c r="E230" s="42">
        <f t="shared" si="41"/>
        <v>6.8267873968229191E-3</v>
      </c>
      <c r="F230" s="42">
        <f t="shared" si="41"/>
        <v>0.7354299056579765</v>
      </c>
      <c r="G230" s="42">
        <f t="shared" si="41"/>
        <v>1.0566890937610827</v>
      </c>
      <c r="H230" s="42">
        <f t="shared" si="41"/>
        <v>1.0630830663930113</v>
      </c>
      <c r="I230" s="42">
        <f t="shared" si="41"/>
        <v>2.0070703927583136</v>
      </c>
      <c r="J230" s="42">
        <f t="shared" si="41"/>
        <v>49.477069370120944</v>
      </c>
      <c r="K230" s="42">
        <f t="shared" si="41"/>
        <v>16.236282247103588</v>
      </c>
      <c r="L230" s="42">
        <f t="shared" si="41"/>
        <v>0.87339321916053814</v>
      </c>
      <c r="M230" s="42">
        <f t="shared" si="41"/>
        <v>1.6062980856794662</v>
      </c>
      <c r="N230" s="42">
        <f t="shared" si="41"/>
        <v>5.1190772725693101</v>
      </c>
      <c r="Q230" s="42">
        <f t="shared" si="42"/>
        <v>0</v>
      </c>
      <c r="R230" s="42">
        <f t="shared" si="42"/>
        <v>0</v>
      </c>
      <c r="S230" s="42">
        <f t="shared" si="42"/>
        <v>0.91787401364612842</v>
      </c>
      <c r="T230" s="42">
        <f t="shared" si="42"/>
        <v>0.84009606935997905</v>
      </c>
      <c r="U230" s="42">
        <f t="shared" si="42"/>
        <v>1.8491098336116025</v>
      </c>
      <c r="V230" s="42">
        <f t="shared" si="42"/>
        <v>35.202141255291295</v>
      </c>
      <c r="W230" s="42">
        <f t="shared" si="42"/>
        <v>14.592286137502169</v>
      </c>
      <c r="X230" s="42">
        <f t="shared" si="42"/>
        <v>0.85027441994832498</v>
      </c>
      <c r="Y230" s="42">
        <f t="shared" si="42"/>
        <v>1.5352689165554048</v>
      </c>
      <c r="Z230" s="42">
        <f t="shared" si="42"/>
        <v>3.268041455992555</v>
      </c>
      <c r="AC230" s="42">
        <f t="shared" si="43"/>
        <v>1.5526513709551958E-2</v>
      </c>
      <c r="AD230" s="42">
        <f t="shared" si="43"/>
        <v>1.5049194716456986</v>
      </c>
      <c r="AE230" s="42">
        <f t="shared" si="43"/>
        <v>1.1835228527284358</v>
      </c>
      <c r="AF230" s="42">
        <f t="shared" si="43"/>
        <v>1.2860700634260394</v>
      </c>
      <c r="AG230" s="42">
        <f t="shared" si="43"/>
        <v>2.2603584468238314</v>
      </c>
      <c r="AH230" s="42">
        <f t="shared" si="43"/>
        <v>63.751997484950863</v>
      </c>
      <c r="AI230" s="42">
        <f t="shared" si="43"/>
        <v>17.880278356705009</v>
      </c>
      <c r="AJ230" s="42">
        <f t="shared" si="43"/>
        <v>0.89216882268337039</v>
      </c>
      <c r="AK230" s="42">
        <f t="shared" si="43"/>
        <v>1.6977909124496866</v>
      </c>
      <c r="AL230" s="42">
        <f t="shared" si="43"/>
        <v>6.9701130891460377</v>
      </c>
    </row>
    <row r="231" spans="4:38">
      <c r="D231" s="42">
        <f t="shared" si="34"/>
        <v>9.5</v>
      </c>
      <c r="E231" s="42">
        <f t="shared" si="41"/>
        <v>5.7864336939525748E-3</v>
      </c>
      <c r="F231" s="42">
        <f t="shared" si="41"/>
        <v>0.73128598076934836</v>
      </c>
      <c r="G231" s="42">
        <f t="shared" si="41"/>
        <v>1.053325839161444</v>
      </c>
      <c r="H231" s="42">
        <f t="shared" si="41"/>
        <v>1.0765749375042426</v>
      </c>
      <c r="I231" s="42">
        <f t="shared" si="41"/>
        <v>1.9938180789036943</v>
      </c>
      <c r="J231" s="42">
        <f t="shared" si="41"/>
        <v>48.676019453473621</v>
      </c>
      <c r="K231" s="42">
        <f t="shared" si="41"/>
        <v>16.29255955375351</v>
      </c>
      <c r="L231" s="42">
        <f t="shared" si="41"/>
        <v>0.87111487771849883</v>
      </c>
      <c r="M231" s="42">
        <f t="shared" si="41"/>
        <v>1.6032219717049727</v>
      </c>
      <c r="N231" s="42">
        <f t="shared" si="41"/>
        <v>5.0976480919623457</v>
      </c>
      <c r="Q231" s="42">
        <f t="shared" si="42"/>
        <v>0</v>
      </c>
      <c r="R231" s="42">
        <f t="shared" si="42"/>
        <v>0</v>
      </c>
      <c r="S231" s="42">
        <f t="shared" si="42"/>
        <v>0.92202139404337424</v>
      </c>
      <c r="T231" s="42">
        <f t="shared" si="42"/>
        <v>0.84519143503494099</v>
      </c>
      <c r="U231" s="42">
        <f t="shared" si="42"/>
        <v>1.8046830313669737</v>
      </c>
      <c r="V231" s="42">
        <f t="shared" si="42"/>
        <v>34.325660992459461</v>
      </c>
      <c r="W231" s="42">
        <f t="shared" si="42"/>
        <v>14.62208050183618</v>
      </c>
      <c r="X231" s="42">
        <f t="shared" si="42"/>
        <v>0.85177783384080363</v>
      </c>
      <c r="Y231" s="42">
        <f t="shared" si="42"/>
        <v>1.5347987537901948</v>
      </c>
      <c r="Z231" s="42">
        <f t="shared" si="42"/>
        <v>3.254463422434557</v>
      </c>
      <c r="AC231" s="42">
        <f t="shared" si="43"/>
        <v>1.4420112486045099E-2</v>
      </c>
      <c r="AD231" s="42">
        <f t="shared" si="43"/>
        <v>1.5015938566889484</v>
      </c>
      <c r="AE231" s="42">
        <f t="shared" si="43"/>
        <v>1.1760283101222597</v>
      </c>
      <c r="AF231" s="42">
        <f t="shared" si="43"/>
        <v>1.3079584399735442</v>
      </c>
      <c r="AG231" s="42">
        <f t="shared" si="43"/>
        <v>2.2513933792026322</v>
      </c>
      <c r="AH231" s="42">
        <f t="shared" si="43"/>
        <v>63.026377914487867</v>
      </c>
      <c r="AI231" s="42">
        <f t="shared" si="43"/>
        <v>17.963038605670796</v>
      </c>
      <c r="AJ231" s="42">
        <f t="shared" si="43"/>
        <v>0.88733372981920389</v>
      </c>
      <c r="AK231" s="42">
        <f t="shared" si="43"/>
        <v>1.6863370463913527</v>
      </c>
      <c r="AL231" s="42">
        <f t="shared" si="43"/>
        <v>6.9408327614901557</v>
      </c>
    </row>
    <row r="232" spans="4:38">
      <c r="D232" s="42">
        <f t="shared" si="34"/>
        <v>9.75</v>
      </c>
      <c r="E232" s="42">
        <f t="shared" si="41"/>
        <v>5.1622214722304022E-3</v>
      </c>
      <c r="F232" s="42">
        <f t="shared" si="41"/>
        <v>0.72879962583617075</v>
      </c>
      <c r="G232" s="42">
        <f t="shared" si="41"/>
        <v>1.0513078864016581</v>
      </c>
      <c r="H232" s="42">
        <f t="shared" si="41"/>
        <v>1.091066206475565</v>
      </c>
      <c r="I232" s="42">
        <f t="shared" si="41"/>
        <v>1.9858666905909224</v>
      </c>
      <c r="J232" s="42">
        <f t="shared" si="41"/>
        <v>47.839839437924475</v>
      </c>
      <c r="K232" s="42">
        <f t="shared" si="41"/>
        <v>16.353005549784889</v>
      </c>
      <c r="L232" s="42">
        <f t="shared" si="41"/>
        <v>0.86974787285327737</v>
      </c>
      <c r="M232" s="42">
        <f t="shared" si="41"/>
        <v>1.6013510163989075</v>
      </c>
      <c r="N232" s="42">
        <f t="shared" si="41"/>
        <v>5.0847905835981742</v>
      </c>
      <c r="Q232" s="42">
        <f t="shared" si="42"/>
        <v>0</v>
      </c>
      <c r="R232" s="42">
        <f t="shared" si="42"/>
        <v>0</v>
      </c>
      <c r="S232" s="42">
        <f t="shared" si="42"/>
        <v>0.92647598780338247</v>
      </c>
      <c r="T232" s="42">
        <f t="shared" si="42"/>
        <v>0.85066423520434564</v>
      </c>
      <c r="U232" s="42">
        <f t="shared" si="42"/>
        <v>1.7623834636745466</v>
      </c>
      <c r="V232" s="42">
        <f t="shared" si="42"/>
        <v>33.40831753432694</v>
      </c>
      <c r="W232" s="42">
        <f t="shared" si="42"/>
        <v>14.654081856120854</v>
      </c>
      <c r="X232" s="42">
        <f t="shared" si="42"/>
        <v>0.85339261172531489</v>
      </c>
      <c r="Y232" s="42">
        <f t="shared" si="42"/>
        <v>1.5345166561310706</v>
      </c>
      <c r="Z232" s="42">
        <f t="shared" si="42"/>
        <v>3.2463166022997552</v>
      </c>
      <c r="AC232" s="42">
        <f t="shared" si="43"/>
        <v>1.3756271751940979E-2</v>
      </c>
      <c r="AD232" s="42">
        <f t="shared" si="43"/>
        <v>1.4995984877148973</v>
      </c>
      <c r="AE232" s="42">
        <f t="shared" si="43"/>
        <v>1.1715315845585517</v>
      </c>
      <c r="AF232" s="42">
        <f t="shared" si="43"/>
        <v>1.3314681777467881</v>
      </c>
      <c r="AG232" s="42">
        <f t="shared" si="43"/>
        <v>2.2460143386299167</v>
      </c>
      <c r="AH232" s="42">
        <f t="shared" si="43"/>
        <v>62.271361341521882</v>
      </c>
      <c r="AI232" s="42">
        <f t="shared" si="43"/>
        <v>18.051929243448882</v>
      </c>
      <c r="AJ232" s="42">
        <f t="shared" si="43"/>
        <v>0.88443267410070647</v>
      </c>
      <c r="AK232" s="42">
        <f t="shared" si="43"/>
        <v>1.6760560142229612</v>
      </c>
      <c r="AL232" s="42">
        <f t="shared" si="43"/>
        <v>6.9232645648966153</v>
      </c>
    </row>
    <row r="233" spans="4:38">
      <c r="D233" s="42">
        <f t="shared" si="34"/>
        <v>10</v>
      </c>
      <c r="E233" s="42">
        <f t="shared" si="41"/>
        <v>4.9541507316563172E-3</v>
      </c>
      <c r="F233" s="42">
        <f t="shared" si="41"/>
        <v>0.72797084085844754</v>
      </c>
      <c r="G233" s="42">
        <f t="shared" si="41"/>
        <v>1.0506352354817294</v>
      </c>
      <c r="H233" s="42">
        <f t="shared" si="41"/>
        <v>1.1065568733069819</v>
      </c>
      <c r="I233" s="42">
        <f t="shared" si="41"/>
        <v>1.9832162278199976</v>
      </c>
      <c r="J233" s="42">
        <f t="shared" si="41"/>
        <v>46.9718696326537</v>
      </c>
      <c r="K233" s="42">
        <f t="shared" si="41"/>
        <v>16.417620235197731</v>
      </c>
      <c r="L233" s="42">
        <f t="shared" si="41"/>
        <v>0.86929220456487044</v>
      </c>
      <c r="M233" s="42">
        <f t="shared" si="41"/>
        <v>1.600685219761268</v>
      </c>
      <c r="N233" s="42">
        <f t="shared" si="41"/>
        <v>5.080504747476799</v>
      </c>
      <c r="Q233" s="42">
        <f t="shared" si="42"/>
        <v>0</v>
      </c>
      <c r="R233" s="42">
        <f t="shared" si="42"/>
        <v>0</v>
      </c>
      <c r="S233" s="42">
        <f t="shared" si="42"/>
        <v>0.93123779492614522</v>
      </c>
      <c r="T233" s="42">
        <f t="shared" si="42"/>
        <v>0.85651446986819291</v>
      </c>
      <c r="U233" s="42">
        <f t="shared" si="42"/>
        <v>1.7222111305343182</v>
      </c>
      <c r="V233" s="42">
        <f t="shared" si="42"/>
        <v>32.453431090020807</v>
      </c>
      <c r="W233" s="42">
        <f t="shared" si="42"/>
        <v>14.688290200356228</v>
      </c>
      <c r="X233" s="42">
        <f t="shared" si="42"/>
        <v>0.85511875360186285</v>
      </c>
      <c r="Y233" s="42">
        <f t="shared" si="42"/>
        <v>1.5344226235780281</v>
      </c>
      <c r="Z233" s="42">
        <f t="shared" si="42"/>
        <v>3.2436009955881544</v>
      </c>
      <c r="AC233" s="42">
        <f t="shared" si="43"/>
        <v>1.3534991507239608E-2</v>
      </c>
      <c r="AD233" s="42">
        <f t="shared" si="43"/>
        <v>1.4989333647235457</v>
      </c>
      <c r="AE233" s="42">
        <f t="shared" si="43"/>
        <v>1.1700326760373174</v>
      </c>
      <c r="AF233" s="42">
        <f t="shared" si="43"/>
        <v>1.3565992767457709</v>
      </c>
      <c r="AG233" s="42">
        <f t="shared" si="43"/>
        <v>2.2442213251056762</v>
      </c>
      <c r="AH233" s="42">
        <f t="shared" si="43"/>
        <v>61.490308175286856</v>
      </c>
      <c r="AI233" s="42">
        <f t="shared" si="43"/>
        <v>18.146950270039262</v>
      </c>
      <c r="AJ233" s="42">
        <f t="shared" si="43"/>
        <v>0.88346565552787393</v>
      </c>
      <c r="AK233" s="42">
        <f t="shared" si="43"/>
        <v>1.6669478159445084</v>
      </c>
      <c r="AL233" s="42">
        <f t="shared" si="43"/>
        <v>6.9174084993654628</v>
      </c>
    </row>
    <row r="234" spans="4:38">
      <c r="D234" s="42">
        <f t="shared" si="34"/>
        <v>10.25</v>
      </c>
      <c r="E234" s="42">
        <f t="shared" ref="E234:N237" si="44">E130/$J$176/2220*$F$175*60*24</f>
        <v>4.9541507316563172E-3</v>
      </c>
      <c r="F234" s="42">
        <f t="shared" si="44"/>
        <v>0.72797084085844754</v>
      </c>
      <c r="G234" s="42">
        <f t="shared" si="44"/>
        <v>1.0506352354817294</v>
      </c>
      <c r="H234" s="42">
        <f t="shared" si="44"/>
        <v>1.1065568733069819</v>
      </c>
      <c r="I234" s="42">
        <f t="shared" si="44"/>
        <v>1.9832162278199976</v>
      </c>
      <c r="J234" s="42">
        <f t="shared" si="44"/>
        <v>46.9718696326537</v>
      </c>
      <c r="K234" s="42">
        <f t="shared" si="44"/>
        <v>16.417620235197731</v>
      </c>
      <c r="L234" s="42">
        <f t="shared" si="44"/>
        <v>0.86929220456487044</v>
      </c>
      <c r="M234" s="42">
        <f t="shared" si="44"/>
        <v>1.600685219761268</v>
      </c>
      <c r="N234" s="42">
        <f t="shared" si="44"/>
        <v>5.080504747476799</v>
      </c>
      <c r="Q234" s="42">
        <f t="shared" ref="Q234:Z237" si="45">Q130/$J$176/2220*$F$175*60*24</f>
        <v>0</v>
      </c>
      <c r="R234" s="42">
        <f t="shared" si="45"/>
        <v>0</v>
      </c>
      <c r="S234" s="42">
        <f t="shared" si="45"/>
        <v>0.93615320873028929</v>
      </c>
      <c r="T234" s="42">
        <f t="shared" si="45"/>
        <v>0.86255342177925765</v>
      </c>
      <c r="U234" s="42">
        <f t="shared" si="45"/>
        <v>1.6831024146701943</v>
      </c>
      <c r="V234" s="42">
        <f t="shared" si="45"/>
        <v>31.480879889003589</v>
      </c>
      <c r="W234" s="42">
        <f t="shared" si="45"/>
        <v>14.723602039566869</v>
      </c>
      <c r="X234" s="42">
        <f t="shared" si="45"/>
        <v>0.85690057747442894</v>
      </c>
      <c r="Y234" s="42">
        <f t="shared" si="45"/>
        <v>1.5344226235780281</v>
      </c>
      <c r="Z234" s="42">
        <f t="shared" si="45"/>
        <v>3.2436009955881544</v>
      </c>
      <c r="AC234" s="42">
        <f t="shared" ref="AC234:AL237" si="46">AC130/$J$176/2220*$F$175*60*24</f>
        <v>1.3534991507239608E-2</v>
      </c>
      <c r="AD234" s="42">
        <f t="shared" si="46"/>
        <v>1.4989333647235457</v>
      </c>
      <c r="AE234" s="42">
        <f t="shared" si="46"/>
        <v>1.1700326760373174</v>
      </c>
      <c r="AF234" s="42">
        <f t="shared" si="46"/>
        <v>1.3825410563576268</v>
      </c>
      <c r="AG234" s="42">
        <f t="shared" si="46"/>
        <v>2.2442213251056762</v>
      </c>
      <c r="AH234" s="42">
        <f t="shared" si="46"/>
        <v>60.697356848828775</v>
      </c>
      <c r="AI234" s="42">
        <f t="shared" si="46"/>
        <v>18.245036491035794</v>
      </c>
      <c r="AJ234" s="42">
        <f t="shared" si="46"/>
        <v>0.88346565552787393</v>
      </c>
      <c r="AK234" s="42">
        <f t="shared" si="46"/>
        <v>1.6584260346110249</v>
      </c>
      <c r="AL234" s="42">
        <f t="shared" si="46"/>
        <v>6.9174084993654628</v>
      </c>
    </row>
    <row r="235" spans="4:38">
      <c r="D235" s="42">
        <f t="shared" si="34"/>
        <v>10.5</v>
      </c>
      <c r="E235" s="42">
        <f t="shared" si="44"/>
        <v>5.0129999529190915E-3</v>
      </c>
      <c r="F235" s="42">
        <f t="shared" si="44"/>
        <v>0.73661823965735396</v>
      </c>
      <c r="G235" s="42">
        <f t="shared" si="44"/>
        <v>1.0631154906835452</v>
      </c>
      <c r="H235" s="42">
        <f t="shared" si="44"/>
        <v>1.1197014088296857</v>
      </c>
      <c r="I235" s="42">
        <f t="shared" si="44"/>
        <v>2.006774398922289</v>
      </c>
      <c r="J235" s="42">
        <f t="shared" si="44"/>
        <v>47.529837708084891</v>
      </c>
      <c r="K235" s="42">
        <f t="shared" si="44"/>
        <v>16.612641383758206</v>
      </c>
      <c r="L235" s="42">
        <f t="shared" si="44"/>
        <v>0.8796183274584588</v>
      </c>
      <c r="M235" s="42">
        <f t="shared" si="44"/>
        <v>1.6196993926785084</v>
      </c>
      <c r="N235" s="42">
        <f t="shared" si="44"/>
        <v>5.1408548991385921</v>
      </c>
      <c r="Q235" s="42">
        <f t="shared" si="45"/>
        <v>0</v>
      </c>
      <c r="R235" s="42">
        <f t="shared" si="45"/>
        <v>0</v>
      </c>
      <c r="S235" s="42">
        <f t="shared" si="45"/>
        <v>0.94106862253443335</v>
      </c>
      <c r="T235" s="42">
        <f t="shared" si="45"/>
        <v>0.86859237369032627</v>
      </c>
      <c r="U235" s="42">
        <f t="shared" si="45"/>
        <v>1.6439936988060664</v>
      </c>
      <c r="V235" s="42">
        <f t="shared" si="45"/>
        <v>30.508328687986367</v>
      </c>
      <c r="W235" s="42">
        <f t="shared" si="45"/>
        <v>14.758913878777552</v>
      </c>
      <c r="X235" s="42">
        <f t="shared" si="45"/>
        <v>0.85868240134699536</v>
      </c>
      <c r="Y235" s="42">
        <f t="shared" si="45"/>
        <v>1.5344226235780281</v>
      </c>
      <c r="Z235" s="42">
        <f t="shared" si="45"/>
        <v>3.2436009955881544</v>
      </c>
      <c r="AC235" s="42">
        <f t="shared" si="46"/>
        <v>1.3534991507239608E-2</v>
      </c>
      <c r="AD235" s="42">
        <f t="shared" si="46"/>
        <v>1.4989333647235457</v>
      </c>
      <c r="AE235" s="42">
        <f t="shared" si="46"/>
        <v>1.1700326760373174</v>
      </c>
      <c r="AF235" s="42">
        <f t="shared" si="46"/>
        <v>1.4084828359694788</v>
      </c>
      <c r="AG235" s="42">
        <f t="shared" si="46"/>
        <v>2.2442213251056762</v>
      </c>
      <c r="AH235" s="42">
        <f t="shared" si="46"/>
        <v>59.904405522370297</v>
      </c>
      <c r="AI235" s="42">
        <f t="shared" si="46"/>
        <v>18.343122712032283</v>
      </c>
      <c r="AJ235" s="42">
        <f t="shared" si="46"/>
        <v>0.88346565552787393</v>
      </c>
      <c r="AK235" s="42">
        <f t="shared" si="46"/>
        <v>1.649904253277541</v>
      </c>
      <c r="AL235" s="42">
        <f t="shared" si="46"/>
        <v>6.9174084993654628</v>
      </c>
    </row>
    <row r="236" spans="4:38">
      <c r="D236" s="42">
        <f t="shared" si="34"/>
        <v>10.75</v>
      </c>
      <c r="E236" s="42">
        <f t="shared" si="44"/>
        <v>5.101836878468954E-3</v>
      </c>
      <c r="F236" s="42">
        <f t="shared" si="44"/>
        <v>0.74967207973908101</v>
      </c>
      <c r="G236" s="42">
        <f t="shared" si="44"/>
        <v>1.0819552897227935</v>
      </c>
      <c r="H236" s="42">
        <f t="shared" si="44"/>
        <v>1.1395439844587469</v>
      </c>
      <c r="I236" s="42">
        <f t="shared" si="44"/>
        <v>2.0423370698871306</v>
      </c>
      <c r="J236" s="42">
        <f t="shared" si="44"/>
        <v>48.37212869023648</v>
      </c>
      <c r="K236" s="42">
        <f t="shared" si="44"/>
        <v>16.907039149498477</v>
      </c>
      <c r="L236" s="42">
        <f t="shared" si="44"/>
        <v>0.8952063164077142</v>
      </c>
      <c r="M236" s="42">
        <f t="shared" si="44"/>
        <v>1.6484025875143167</v>
      </c>
      <c r="N236" s="42">
        <f t="shared" si="44"/>
        <v>5.2319575818089712</v>
      </c>
      <c r="Q236" s="42">
        <f t="shared" si="45"/>
        <v>0</v>
      </c>
      <c r="R236" s="42">
        <f t="shared" si="45"/>
        <v>0</v>
      </c>
      <c r="S236" s="42">
        <f t="shared" si="45"/>
        <v>0.94598403633857731</v>
      </c>
      <c r="T236" s="42">
        <f t="shared" si="45"/>
        <v>0.87463132560139112</v>
      </c>
      <c r="U236" s="42">
        <f t="shared" si="45"/>
        <v>1.6048849829419427</v>
      </c>
      <c r="V236" s="42">
        <f t="shared" si="45"/>
        <v>29.535777486969188</v>
      </c>
      <c r="W236" s="42">
        <f t="shared" si="45"/>
        <v>14.794225717988235</v>
      </c>
      <c r="X236" s="42">
        <f t="shared" si="45"/>
        <v>0.86046422521956145</v>
      </c>
      <c r="Y236" s="42">
        <f t="shared" si="45"/>
        <v>1.5344226235780281</v>
      </c>
      <c r="Z236" s="42">
        <f t="shared" si="45"/>
        <v>3.2436009955881544</v>
      </c>
      <c r="AC236" s="42">
        <f t="shared" si="46"/>
        <v>1.3534991507239608E-2</v>
      </c>
      <c r="AD236" s="42">
        <f t="shared" si="46"/>
        <v>1.4989333647235457</v>
      </c>
      <c r="AE236" s="42">
        <f t="shared" si="46"/>
        <v>1.1700326760373174</v>
      </c>
      <c r="AF236" s="42">
        <f t="shared" si="46"/>
        <v>1.4344246155813349</v>
      </c>
      <c r="AG236" s="42">
        <f t="shared" si="46"/>
        <v>2.2442213251056762</v>
      </c>
      <c r="AH236" s="42">
        <f t="shared" si="46"/>
        <v>59.111454195911826</v>
      </c>
      <c r="AI236" s="42">
        <f t="shared" si="46"/>
        <v>18.441208933028815</v>
      </c>
      <c r="AJ236" s="42">
        <f t="shared" si="46"/>
        <v>0.88346565552787393</v>
      </c>
      <c r="AK236" s="42">
        <f t="shared" si="46"/>
        <v>1.6413824719440577</v>
      </c>
      <c r="AL236" s="42">
        <f t="shared" si="46"/>
        <v>6.9174084993654628</v>
      </c>
    </row>
    <row r="237" spans="4:38">
      <c r="D237" s="42">
        <f t="shared" si="34"/>
        <v>11</v>
      </c>
      <c r="E237" s="42">
        <f t="shared" si="44"/>
        <v>5.1614219457736003E-3</v>
      </c>
      <c r="F237" s="42">
        <f t="shared" si="44"/>
        <v>0.75842760493358163</v>
      </c>
      <c r="G237" s="42">
        <f t="shared" si="44"/>
        <v>1.0945915970557123</v>
      </c>
      <c r="H237" s="42">
        <f t="shared" si="44"/>
        <v>1.1528528782215282</v>
      </c>
      <c r="I237" s="42">
        <f t="shared" si="44"/>
        <v>2.0661898105111156</v>
      </c>
      <c r="J237" s="42">
        <f t="shared" si="44"/>
        <v>48.937073554671606</v>
      </c>
      <c r="K237" s="42">
        <f t="shared" si="44"/>
        <v>17.104498827187641</v>
      </c>
      <c r="L237" s="42">
        <f t="shared" si="44"/>
        <v>0.90566155633116419</v>
      </c>
      <c r="M237" s="42">
        <f t="shared" si="44"/>
        <v>1.667654512156735</v>
      </c>
      <c r="N237" s="42">
        <f t="shared" si="44"/>
        <v>5.293062347028493</v>
      </c>
      <c r="Q237" s="42">
        <f t="shared" si="45"/>
        <v>0</v>
      </c>
      <c r="R237" s="42">
        <f t="shared" si="45"/>
        <v>0</v>
      </c>
      <c r="S237" s="42">
        <f t="shared" si="45"/>
        <v>0.95089945014272126</v>
      </c>
      <c r="T237" s="42">
        <f t="shared" si="45"/>
        <v>0.88067027751245974</v>
      </c>
      <c r="U237" s="42">
        <f t="shared" si="45"/>
        <v>1.5657762670778153</v>
      </c>
      <c r="V237" s="42">
        <f t="shared" si="45"/>
        <v>28.56322628595197</v>
      </c>
      <c r="W237" s="42">
        <f t="shared" si="45"/>
        <v>14.829537557198918</v>
      </c>
      <c r="X237" s="42">
        <f t="shared" si="45"/>
        <v>0.86224604909212754</v>
      </c>
      <c r="Y237" s="42">
        <f t="shared" si="45"/>
        <v>1.5344226235780281</v>
      </c>
      <c r="Z237" s="42">
        <f t="shared" si="45"/>
        <v>3.2436009955881544</v>
      </c>
      <c r="AC237" s="42">
        <f t="shared" si="46"/>
        <v>1.3534991507239608E-2</v>
      </c>
      <c r="AD237" s="42">
        <f t="shared" si="46"/>
        <v>1.4989333647235457</v>
      </c>
      <c r="AE237" s="42">
        <f t="shared" si="46"/>
        <v>1.1700326760373174</v>
      </c>
      <c r="AF237" s="42">
        <f t="shared" si="46"/>
        <v>1.4603663951931909</v>
      </c>
      <c r="AG237" s="42">
        <f t="shared" si="46"/>
        <v>2.2442213251056762</v>
      </c>
      <c r="AH237" s="42">
        <f t="shared" si="46"/>
        <v>58.318502869453738</v>
      </c>
      <c r="AI237" s="42">
        <f t="shared" si="46"/>
        <v>18.539295154025307</v>
      </c>
      <c r="AJ237" s="42">
        <f t="shared" si="46"/>
        <v>0.88346565552787393</v>
      </c>
      <c r="AK237" s="42">
        <f t="shared" si="46"/>
        <v>1.632860690610574</v>
      </c>
      <c r="AL237" s="42">
        <f t="shared" si="46"/>
        <v>6.9174084993654628</v>
      </c>
    </row>
    <row r="238" spans="4:38">
      <c r="D238" s="42">
        <f t="shared" si="34"/>
        <v>12</v>
      </c>
    </row>
    <row r="239" spans="4:38">
      <c r="D239" s="42">
        <f t="shared" si="34"/>
        <v>13</v>
      </c>
    </row>
    <row r="240" spans="4:38">
      <c r="D240" s="42">
        <f t="shared" si="34"/>
        <v>14</v>
      </c>
    </row>
    <row r="241" spans="4:4">
      <c r="D241" s="42">
        <f t="shared" si="34"/>
        <v>15</v>
      </c>
    </row>
    <row r="242" spans="4:4">
      <c r="D242" s="42">
        <f t="shared" si="34"/>
        <v>16</v>
      </c>
    </row>
    <row r="243" spans="4:4">
      <c r="D243" s="42">
        <f t="shared" si="34"/>
        <v>17</v>
      </c>
    </row>
    <row r="244" spans="4:4">
      <c r="D244" s="42">
        <f t="shared" si="34"/>
        <v>18</v>
      </c>
    </row>
    <row r="245" spans="4:4">
      <c r="D245" s="42">
        <f t="shared" si="34"/>
        <v>19</v>
      </c>
    </row>
    <row r="246" spans="4:4">
      <c r="D246" s="42">
        <f t="shared" si="34"/>
        <v>20</v>
      </c>
    </row>
    <row r="247" spans="4:4">
      <c r="D247" s="42">
        <f t="shared" si="34"/>
        <v>25</v>
      </c>
    </row>
    <row r="248" spans="4:4">
      <c r="D248" s="42">
        <f t="shared" si="34"/>
        <v>30</v>
      </c>
    </row>
    <row r="249" spans="4:4">
      <c r="D249" s="42">
        <f t="shared" si="34"/>
        <v>40</v>
      </c>
    </row>
    <row r="250" spans="4:4">
      <c r="D250" s="42">
        <f t="shared" ref="D250:D266" si="47">D146</f>
        <v>50</v>
      </c>
    </row>
    <row r="251" spans="4:4">
      <c r="D251" s="42">
        <f t="shared" si="47"/>
        <v>60</v>
      </c>
    </row>
    <row r="252" spans="4:4">
      <c r="D252" s="42">
        <f t="shared" si="47"/>
        <v>75</v>
      </c>
    </row>
    <row r="253" spans="4:4">
      <c r="D253" s="42">
        <f t="shared" si="47"/>
        <v>100</v>
      </c>
    </row>
    <row r="254" spans="4:4">
      <c r="D254" s="42">
        <f t="shared" si="47"/>
        <v>125</v>
      </c>
    </row>
    <row r="255" spans="4:4">
      <c r="D255" s="42">
        <f t="shared" si="47"/>
        <v>150</v>
      </c>
    </row>
    <row r="256" spans="4:4">
      <c r="D256" s="42">
        <f t="shared" si="47"/>
        <v>175</v>
      </c>
    </row>
    <row r="257" spans="4:5">
      <c r="D257" s="42">
        <f t="shared" si="47"/>
        <v>200</v>
      </c>
    </row>
    <row r="258" spans="4:5">
      <c r="D258" s="42">
        <f t="shared" si="47"/>
        <v>225</v>
      </c>
    </row>
    <row r="259" spans="4:5">
      <c r="D259" s="42">
        <f t="shared" si="47"/>
        <v>250</v>
      </c>
    </row>
    <row r="260" spans="4:5">
      <c r="D260" s="42">
        <f t="shared" si="47"/>
        <v>300</v>
      </c>
    </row>
    <row r="261" spans="4:5">
      <c r="D261" s="42">
        <f t="shared" si="47"/>
        <v>365</v>
      </c>
    </row>
    <row r="262" spans="4:5">
      <c r="D262" s="42">
        <f t="shared" si="47"/>
        <v>730</v>
      </c>
    </row>
    <row r="263" spans="4:5">
      <c r="D263" s="42">
        <f t="shared" si="47"/>
        <v>1460</v>
      </c>
    </row>
    <row r="264" spans="4:5">
      <c r="D264" s="42">
        <f t="shared" si="47"/>
        <v>2920</v>
      </c>
    </row>
    <row r="265" spans="4:5">
      <c r="D265" s="42">
        <f t="shared" si="47"/>
        <v>5840</v>
      </c>
    </row>
    <row r="266" spans="4:5">
      <c r="D266" s="42">
        <f t="shared" si="47"/>
        <v>7946.78</v>
      </c>
    </row>
    <row r="270" spans="4:5">
      <c r="D270" s="53" t="s">
        <v>56</v>
      </c>
      <c r="E270" s="53" t="s">
        <v>53</v>
      </c>
    </row>
    <row r="272" spans="4:5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48">F184</f>
        <v>Thymus</v>
      </c>
      <c r="G274" s="53" t="str">
        <f t="shared" si="48"/>
        <v>Heart</v>
      </c>
      <c r="H274" s="53" t="str">
        <f t="shared" si="48"/>
        <v>Lungs</v>
      </c>
      <c r="I274" s="53" t="str">
        <f t="shared" si="48"/>
        <v>Kidneys</v>
      </c>
      <c r="J274" s="53" t="str">
        <f t="shared" si="48"/>
        <v>Spleen</v>
      </c>
      <c r="K274" s="53" t="str">
        <f t="shared" si="48"/>
        <v>Liver</v>
      </c>
      <c r="L274" s="53" t="str">
        <f t="shared" si="48"/>
        <v>ART</v>
      </c>
      <c r="M274" s="53" t="str">
        <f t="shared" si="48"/>
        <v>Carcass</v>
      </c>
      <c r="N274" s="53" t="str">
        <f t="shared" si="48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49">R184</f>
        <v>Thymus</v>
      </c>
      <c r="S274" s="53" t="str">
        <f t="shared" si="49"/>
        <v>Heart</v>
      </c>
      <c r="T274" s="53" t="str">
        <f t="shared" si="49"/>
        <v>Lungs</v>
      </c>
      <c r="U274" s="53" t="str">
        <f t="shared" si="49"/>
        <v>Kidneys</v>
      </c>
      <c r="V274" s="53" t="str">
        <f t="shared" si="49"/>
        <v>Spleen</v>
      </c>
      <c r="W274" s="53" t="str">
        <f t="shared" si="49"/>
        <v>Liver</v>
      </c>
      <c r="X274" s="53" t="str">
        <f t="shared" si="49"/>
        <v>ART</v>
      </c>
      <c r="Y274" s="53" t="str">
        <f t="shared" si="49"/>
        <v>Carcass</v>
      </c>
      <c r="Z274" s="53" t="str">
        <f t="shared" si="49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50">AD184</f>
        <v>Thymus</v>
      </c>
      <c r="AE274" s="53" t="str">
        <f t="shared" si="50"/>
        <v>Heart</v>
      </c>
      <c r="AF274" s="53" t="str">
        <f t="shared" si="50"/>
        <v>Lungs</v>
      </c>
      <c r="AG274" s="53" t="str">
        <f t="shared" si="50"/>
        <v>Kidneys</v>
      </c>
      <c r="AH274" s="53" t="str">
        <f t="shared" si="50"/>
        <v>Spleen</v>
      </c>
      <c r="AI274" s="53" t="str">
        <f t="shared" si="50"/>
        <v>Liver</v>
      </c>
      <c r="AJ274" s="53" t="str">
        <f t="shared" si="50"/>
        <v>ART</v>
      </c>
      <c r="AK274" s="53" t="str">
        <f t="shared" si="50"/>
        <v>Carcass</v>
      </c>
      <c r="AL274" s="53" t="str">
        <f t="shared" si="50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51">D186</f>
        <v>4.1666666666666664E-2</v>
      </c>
      <c r="E276" s="42">
        <f t="shared" ref="E276:N291" si="52">($D186-$D185)/8*(E185+3*((2*E185+E186)/3)+3*((E185+2*E186)/3)+E186)</f>
        <v>0.5248811092248602</v>
      </c>
      <c r="F276" s="42">
        <f t="shared" si="52"/>
        <v>0.17443788151569761</v>
      </c>
      <c r="G276" s="42">
        <f t="shared" si="52"/>
        <v>0.15332436905493885</v>
      </c>
      <c r="H276" s="42">
        <f t="shared" si="52"/>
        <v>0.250009692767174</v>
      </c>
      <c r="I276" s="42">
        <f t="shared" si="52"/>
        <v>0.21188655079726129</v>
      </c>
      <c r="J276" s="42">
        <f t="shared" si="52"/>
        <v>0.79931306612114317</v>
      </c>
      <c r="K276" s="42">
        <f t="shared" si="52"/>
        <v>0.30440058987934193</v>
      </c>
      <c r="L276" s="42">
        <f t="shared" si="52"/>
        <v>2.5655311323542811E-2</v>
      </c>
      <c r="M276" s="42">
        <f t="shared" si="52"/>
        <v>4.0962430640288941E-2</v>
      </c>
      <c r="N276" s="42">
        <f t="shared" si="52"/>
        <v>3.4062349624328192E-2</v>
      </c>
      <c r="Q276" s="42">
        <f t="shared" ref="Q276:Z291" si="53">($D186-$D185)/8*(Q185+3*((2*Q185+Q186)/3)+3*((Q185+2*Q186)/3)+Q186)</f>
        <v>0.51372301715967317</v>
      </c>
      <c r="R276" s="42">
        <f t="shared" si="53"/>
        <v>0.13678982925820574</v>
      </c>
      <c r="S276" s="42">
        <f t="shared" si="53"/>
        <v>0.14437792334035715</v>
      </c>
      <c r="T276" s="42">
        <f t="shared" si="53"/>
        <v>0.24226428210340389</v>
      </c>
      <c r="U276" s="42">
        <f t="shared" si="53"/>
        <v>0.19847953085330353</v>
      </c>
      <c r="V276" s="42">
        <f t="shared" si="53"/>
        <v>0.70421559306701609</v>
      </c>
      <c r="W276" s="42">
        <f t="shared" si="53"/>
        <v>0.27267059912583913</v>
      </c>
      <c r="X276" s="42">
        <f t="shared" si="53"/>
        <v>2.3041951455792756E-2</v>
      </c>
      <c r="Y276" s="42">
        <f t="shared" si="53"/>
        <v>3.6635663415236344E-2</v>
      </c>
      <c r="Z276" s="42">
        <f t="shared" si="53"/>
        <v>4.3449875127236255E-3</v>
      </c>
      <c r="AC276" s="42">
        <f t="shared" ref="AC276:AL291" si="54">($D186-$D185)/8*(AC185+3*((2*AC185+AC186)/3)+3*((AC185+2*AC186)/3)+AC186)</f>
        <v>0.53603920129004723</v>
      </c>
      <c r="AD276" s="42">
        <f t="shared" si="54"/>
        <v>0.21208593377318957</v>
      </c>
      <c r="AE276" s="42">
        <f t="shared" si="54"/>
        <v>0.16227081476952057</v>
      </c>
      <c r="AF276" s="42">
        <f t="shared" si="54"/>
        <v>0.25775510343094488</v>
      </c>
      <c r="AG276" s="42">
        <f t="shared" si="54"/>
        <v>0.22529357074121817</v>
      </c>
      <c r="AH276" s="42">
        <f t="shared" si="54"/>
        <v>0.89441053917526969</v>
      </c>
      <c r="AI276" s="42">
        <f t="shared" si="54"/>
        <v>0.33613058063284484</v>
      </c>
      <c r="AJ276" s="42">
        <f t="shared" si="54"/>
        <v>2.8268671191292869E-2</v>
      </c>
      <c r="AK276" s="42">
        <f t="shared" si="54"/>
        <v>4.5289197865341531E-2</v>
      </c>
      <c r="AL276" s="42">
        <f t="shared" si="54"/>
        <v>6.377971173593272E-2</v>
      </c>
    </row>
    <row r="277" spans="4:38">
      <c r="D277" s="52">
        <f t="shared" si="51"/>
        <v>7.4999999999999997E-2</v>
      </c>
      <c r="E277" s="42">
        <f t="shared" si="52"/>
        <v>0.77479196169442344</v>
      </c>
      <c r="F277" s="42">
        <f t="shared" si="52"/>
        <v>0.26306876702270754</v>
      </c>
      <c r="G277" s="42">
        <f t="shared" si="52"/>
        <v>0.23505429675932804</v>
      </c>
      <c r="H277" s="42">
        <f t="shared" si="52"/>
        <v>0.37726479201235669</v>
      </c>
      <c r="I277" s="42">
        <f t="shared" si="52"/>
        <v>0.33285175965587038</v>
      </c>
      <c r="J277" s="42">
        <f t="shared" si="52"/>
        <v>1.2488963157915967</v>
      </c>
      <c r="K277" s="42">
        <f t="shared" si="52"/>
        <v>0.49110701688948538</v>
      </c>
      <c r="L277" s="42">
        <f t="shared" si="52"/>
        <v>4.6677230927614007E-2</v>
      </c>
      <c r="M277" s="42">
        <f t="shared" si="52"/>
        <v>6.6885384443057458E-2</v>
      </c>
      <c r="N277" s="42">
        <f t="shared" si="52"/>
        <v>9.2492370836378804E-2</v>
      </c>
      <c r="Q277" s="42">
        <f t="shared" si="53"/>
        <v>0.75377860014381548</v>
      </c>
      <c r="R277" s="42">
        <f t="shared" si="53"/>
        <v>0.20776552117151839</v>
      </c>
      <c r="S277" s="42">
        <f t="shared" si="53"/>
        <v>0.21211255825054842</v>
      </c>
      <c r="T277" s="42">
        <f t="shared" si="53"/>
        <v>0.36301260992094331</v>
      </c>
      <c r="U277" s="42">
        <f t="shared" si="53"/>
        <v>0.30581062980925944</v>
      </c>
      <c r="V277" s="42">
        <f t="shared" si="53"/>
        <v>1.0944138048733834</v>
      </c>
      <c r="W277" s="42">
        <f t="shared" si="53"/>
        <v>0.42993243355621225</v>
      </c>
      <c r="X277" s="42">
        <f t="shared" si="53"/>
        <v>4.2003247959712296E-2</v>
      </c>
      <c r="Y277" s="42">
        <f t="shared" si="53"/>
        <v>6.0918080595327474E-2</v>
      </c>
      <c r="Z277" s="42">
        <f t="shared" si="53"/>
        <v>2.0825067799829601E-2</v>
      </c>
      <c r="AC277" s="42">
        <f t="shared" si="54"/>
        <v>0.79580532324503128</v>
      </c>
      <c r="AD277" s="42">
        <f t="shared" si="54"/>
        <v>0.31837201287389671</v>
      </c>
      <c r="AE277" s="42">
        <f t="shared" si="54"/>
        <v>0.25751449673606103</v>
      </c>
      <c r="AF277" s="42">
        <f t="shared" si="54"/>
        <v>0.39151697410377001</v>
      </c>
      <c r="AG277" s="42">
        <f t="shared" si="54"/>
        <v>0.359359699090538</v>
      </c>
      <c r="AH277" s="42">
        <f t="shared" si="54"/>
        <v>1.4033788267098126</v>
      </c>
      <c r="AI277" s="42">
        <f t="shared" si="54"/>
        <v>0.55195598727351003</v>
      </c>
      <c r="AJ277" s="42">
        <f t="shared" si="54"/>
        <v>5.1349843497332216E-2</v>
      </c>
      <c r="AK277" s="42">
        <f t="shared" si="54"/>
        <v>7.2865740194229756E-2</v>
      </c>
      <c r="AL277" s="42">
        <f t="shared" si="54"/>
        <v>0.16415967387292774</v>
      </c>
    </row>
    <row r="278" spans="4:38">
      <c r="D278" s="52">
        <f t="shared" si="51"/>
        <v>0.1</v>
      </c>
      <c r="E278" s="42">
        <f t="shared" si="52"/>
        <v>0.49508728100182758</v>
      </c>
      <c r="F278" s="42">
        <f t="shared" si="52"/>
        <v>0.17610573609285757</v>
      </c>
      <c r="G278" s="42">
        <f t="shared" si="52"/>
        <v>0.16271030336685033</v>
      </c>
      <c r="H278" s="42">
        <f t="shared" si="52"/>
        <v>0.25271973665612774</v>
      </c>
      <c r="I278" s="42">
        <f t="shared" si="52"/>
        <v>0.24158312036182625</v>
      </c>
      <c r="J278" s="42">
        <f t="shared" si="52"/>
        <v>0.89712656288378745</v>
      </c>
      <c r="K278" s="42">
        <f t="shared" si="52"/>
        <v>0.37369213461192718</v>
      </c>
      <c r="L278" s="42">
        <f t="shared" si="52"/>
        <v>4.250623642926106E-2</v>
      </c>
      <c r="M278" s="42">
        <f t="shared" si="52"/>
        <v>5.1948501174365051E-2</v>
      </c>
      <c r="N278" s="42">
        <f t="shared" si="52"/>
        <v>0.11874122360682515</v>
      </c>
      <c r="Q278" s="42">
        <f t="shared" si="53"/>
        <v>0.47505874103901308</v>
      </c>
      <c r="R278" s="42">
        <f t="shared" si="53"/>
        <v>0.14114931619530086</v>
      </c>
      <c r="S278" s="42">
        <f t="shared" si="53"/>
        <v>0.13390611260212576</v>
      </c>
      <c r="T278" s="42">
        <f t="shared" si="53"/>
        <v>0.23962196549121337</v>
      </c>
      <c r="U278" s="42">
        <f t="shared" si="53"/>
        <v>0.21384096081240175</v>
      </c>
      <c r="V278" s="42">
        <f t="shared" si="53"/>
        <v>0.77786624446190533</v>
      </c>
      <c r="W278" s="42">
        <f t="shared" si="53"/>
        <v>0.31420372872392188</v>
      </c>
      <c r="X278" s="42">
        <f t="shared" si="53"/>
        <v>3.8335853108052383E-2</v>
      </c>
      <c r="Y278" s="42">
        <f t="shared" si="53"/>
        <v>4.8753103986551478E-2</v>
      </c>
      <c r="Z278" s="42">
        <f t="shared" si="53"/>
        <v>3.3782234445535284E-2</v>
      </c>
      <c r="AC278" s="42">
        <f t="shared" si="54"/>
        <v>0.51511582096464192</v>
      </c>
      <c r="AD278" s="42">
        <f t="shared" si="54"/>
        <v>0.21106215599041381</v>
      </c>
      <c r="AE278" s="42">
        <f t="shared" si="54"/>
        <v>0.1903489520028718</v>
      </c>
      <c r="AF278" s="42">
        <f t="shared" si="54"/>
        <v>0.26581750782104108</v>
      </c>
      <c r="AG278" s="42">
        <f t="shared" si="54"/>
        <v>0.26803471675507085</v>
      </c>
      <c r="AH278" s="42">
        <f t="shared" si="54"/>
        <v>1.0163868813056705</v>
      </c>
      <c r="AI278" s="42">
        <f t="shared" si="54"/>
        <v>0.43239240915686455</v>
      </c>
      <c r="AJ278" s="42">
        <f t="shared" si="54"/>
        <v>4.6673302763957175E-2</v>
      </c>
      <c r="AK278" s="42">
        <f t="shared" si="54"/>
        <v>5.5175489901192303E-2</v>
      </c>
      <c r="AL278" s="42">
        <f t="shared" si="54"/>
        <v>0.20370021276811473</v>
      </c>
    </row>
    <row r="279" spans="4:38">
      <c r="D279" s="52">
        <f t="shared" si="51"/>
        <v>0.125</v>
      </c>
      <c r="E279" s="42">
        <f t="shared" si="52"/>
        <v>0.42485801462439721</v>
      </c>
      <c r="F279" s="42">
        <f t="shared" si="52"/>
        <v>0.15917242441512808</v>
      </c>
      <c r="G279" s="42">
        <f t="shared" si="52"/>
        <v>0.15162247670166895</v>
      </c>
      <c r="H279" s="42">
        <f t="shared" si="52"/>
        <v>0.22812165745272087</v>
      </c>
      <c r="I279" s="42">
        <f t="shared" si="52"/>
        <v>0.2349402035611324</v>
      </c>
      <c r="J279" s="42">
        <f t="shared" si="52"/>
        <v>0.86571423783458468</v>
      </c>
      <c r="K279" s="42">
        <f t="shared" si="52"/>
        <v>0.37833832689830077</v>
      </c>
      <c r="L279" s="42">
        <f t="shared" si="52"/>
        <v>4.8579181389887816E-2</v>
      </c>
      <c r="M279" s="42">
        <f t="shared" si="52"/>
        <v>5.3402665006553371E-2</v>
      </c>
      <c r="N279" s="42">
        <f t="shared" si="52"/>
        <v>0.15962166354252322</v>
      </c>
      <c r="Q279" s="42">
        <f t="shared" si="53"/>
        <v>0.40140011420142335</v>
      </c>
      <c r="R279" s="42">
        <f t="shared" si="53"/>
        <v>0.12942301347290808</v>
      </c>
      <c r="S279" s="42">
        <f t="shared" si="53"/>
        <v>0.11346636981648391</v>
      </c>
      <c r="T279" s="42">
        <f t="shared" si="53"/>
        <v>0.21302441333720828</v>
      </c>
      <c r="U279" s="42">
        <f t="shared" si="53"/>
        <v>0.20114819551125507</v>
      </c>
      <c r="V279" s="42">
        <f t="shared" si="53"/>
        <v>0.74326784957265679</v>
      </c>
      <c r="W279" s="42">
        <f t="shared" si="53"/>
        <v>0.30781685438098821</v>
      </c>
      <c r="X279" s="42">
        <f t="shared" si="53"/>
        <v>4.3857724271807737E-2</v>
      </c>
      <c r="Y279" s="42">
        <f t="shared" si="53"/>
        <v>5.123400413635084E-2</v>
      </c>
      <c r="Z279" s="42">
        <f t="shared" si="53"/>
        <v>4.8733854227612006E-2</v>
      </c>
      <c r="AC279" s="42">
        <f t="shared" si="54"/>
        <v>0.44831591504737123</v>
      </c>
      <c r="AD279" s="42">
        <f t="shared" si="54"/>
        <v>0.18892183535734763</v>
      </c>
      <c r="AE279" s="42">
        <f t="shared" si="54"/>
        <v>0.18794818996220136</v>
      </c>
      <c r="AF279" s="42">
        <f t="shared" si="54"/>
        <v>0.24321890156823289</v>
      </c>
      <c r="AG279" s="42">
        <f t="shared" si="54"/>
        <v>0.26670548214743145</v>
      </c>
      <c r="AH279" s="42">
        <f t="shared" si="54"/>
        <v>0.98816062609651101</v>
      </c>
      <c r="AI279" s="42">
        <f t="shared" si="54"/>
        <v>0.44762210019375415</v>
      </c>
      <c r="AJ279" s="42">
        <f t="shared" si="54"/>
        <v>5.3295429437599559E-2</v>
      </c>
      <c r="AK279" s="42">
        <f t="shared" si="54"/>
        <v>5.5620937941544935E-2</v>
      </c>
      <c r="AL279" s="42">
        <f t="shared" si="54"/>
        <v>0.27050947285743449</v>
      </c>
    </row>
    <row r="280" spans="4:38">
      <c r="D280" s="52">
        <f t="shared" si="51"/>
        <v>0.25</v>
      </c>
      <c r="E280" s="42">
        <f t="shared" si="52"/>
        <v>1.6481496219642777</v>
      </c>
      <c r="F280" s="42">
        <f t="shared" si="52"/>
        <v>0.73763262196963553</v>
      </c>
      <c r="G280" s="42">
        <f t="shared" si="52"/>
        <v>0.68392122620671536</v>
      </c>
      <c r="H280" s="42">
        <f t="shared" si="52"/>
        <v>1.0108528459879838</v>
      </c>
      <c r="I280" s="42">
        <f t="shared" si="52"/>
        <v>1.1027974504279279</v>
      </c>
      <c r="J280" s="42">
        <f t="shared" si="52"/>
        <v>4.2271592957648743</v>
      </c>
      <c r="K280" s="42">
        <f t="shared" si="52"/>
        <v>1.9679735179618922</v>
      </c>
      <c r="L280" s="42">
        <f t="shared" si="52"/>
        <v>0.26748726246089521</v>
      </c>
      <c r="M280" s="42">
        <f t="shared" si="52"/>
        <v>0.27562845129564933</v>
      </c>
      <c r="N280" s="42">
        <f t="shared" si="52"/>
        <v>1.3144778821986025</v>
      </c>
      <c r="Q280" s="42">
        <f t="shared" si="53"/>
        <v>1.5313135396344564</v>
      </c>
      <c r="R280" s="42">
        <f t="shared" si="53"/>
        <v>0.60667811866540156</v>
      </c>
      <c r="S280" s="42">
        <f t="shared" si="53"/>
        <v>0.47949891505515302</v>
      </c>
      <c r="T280" s="42">
        <f t="shared" si="53"/>
        <v>0.90764153311066476</v>
      </c>
      <c r="U280" s="42">
        <f t="shared" si="53"/>
        <v>0.9105985971101942</v>
      </c>
      <c r="V280" s="42">
        <f t="shared" si="53"/>
        <v>3.5833935302074091</v>
      </c>
      <c r="W280" s="42">
        <f t="shared" si="53"/>
        <v>1.5257887218301018</v>
      </c>
      <c r="X280" s="42">
        <f t="shared" si="53"/>
        <v>0.24110676240087861</v>
      </c>
      <c r="Y280" s="42">
        <f t="shared" si="53"/>
        <v>0.26618241268707327</v>
      </c>
      <c r="Z280" s="42">
        <f t="shared" si="53"/>
        <v>0.39588297573214609</v>
      </c>
      <c r="AC280" s="42">
        <f t="shared" si="54"/>
        <v>1.7649857042940995</v>
      </c>
      <c r="AD280" s="42">
        <f t="shared" si="54"/>
        <v>0.86858712527387194</v>
      </c>
      <c r="AE280" s="42">
        <f t="shared" si="54"/>
        <v>0.90161926556582905</v>
      </c>
      <c r="AF280" s="42">
        <f t="shared" si="54"/>
        <v>1.1132049801982045</v>
      </c>
      <c r="AG280" s="42">
        <f t="shared" si="54"/>
        <v>1.3100206855594638</v>
      </c>
      <c r="AH280" s="42">
        <f t="shared" si="54"/>
        <v>4.8709250613223372</v>
      </c>
      <c r="AI280" s="42">
        <f t="shared" si="54"/>
        <v>2.4193335227310642</v>
      </c>
      <c r="AJ280" s="42">
        <f t="shared" si="54"/>
        <v>0.29374852221478548</v>
      </c>
      <c r="AK280" s="42">
        <f t="shared" si="54"/>
        <v>0.28477690425590352</v>
      </c>
      <c r="AL280" s="42">
        <f t="shared" si="54"/>
        <v>2.2330727886650577</v>
      </c>
    </row>
    <row r="281" spans="4:38">
      <c r="D281" s="52">
        <f t="shared" si="51"/>
        <v>0.375</v>
      </c>
      <c r="E281" s="42">
        <f t="shared" si="52"/>
        <v>1.1515450690397084</v>
      </c>
      <c r="F281" s="42">
        <f t="shared" si="52"/>
        <v>0.76734520063101308</v>
      </c>
      <c r="G281" s="42">
        <f t="shared" si="52"/>
        <v>0.60879357693642588</v>
      </c>
      <c r="H281" s="42">
        <f t="shared" si="52"/>
        <v>0.9127844225143632</v>
      </c>
      <c r="I281" s="42">
        <f t="shared" si="52"/>
        <v>1.0047944166292055</v>
      </c>
      <c r="J281" s="42">
        <f t="shared" si="52"/>
        <v>4.3176585325585517</v>
      </c>
      <c r="K281" s="42">
        <f t="shared" si="52"/>
        <v>2.1148081131878014</v>
      </c>
      <c r="L281" s="42">
        <f t="shared" si="52"/>
        <v>0.27658566599012485</v>
      </c>
      <c r="M281" s="42">
        <f t="shared" si="52"/>
        <v>0.28346784943527731</v>
      </c>
      <c r="N281" s="42">
        <f t="shared" si="52"/>
        <v>2.0759008445431339</v>
      </c>
      <c r="Q281" s="42">
        <f t="shared" si="53"/>
        <v>1.057145724884639</v>
      </c>
      <c r="R281" s="42">
        <f t="shared" si="53"/>
        <v>0.6266511205871037</v>
      </c>
      <c r="S281" s="42">
        <f t="shared" si="53"/>
        <v>0.43545409883926278</v>
      </c>
      <c r="T281" s="42">
        <f t="shared" si="53"/>
        <v>0.76635123965657603</v>
      </c>
      <c r="U281" s="42">
        <f t="shared" si="53"/>
        <v>0.80395998685858761</v>
      </c>
      <c r="V281" s="42">
        <f t="shared" si="53"/>
        <v>3.5697854527329484</v>
      </c>
      <c r="W281" s="42">
        <f t="shared" si="53"/>
        <v>1.583211697249874</v>
      </c>
      <c r="X281" s="42">
        <f t="shared" si="53"/>
        <v>0.24649163352898579</v>
      </c>
      <c r="Y281" s="42">
        <f t="shared" si="53"/>
        <v>0.26971851163152227</v>
      </c>
      <c r="Z281" s="42">
        <f t="shared" si="53"/>
        <v>0.602056684980254</v>
      </c>
      <c r="AC281" s="42">
        <f t="shared" si="54"/>
        <v>1.2459444131947803</v>
      </c>
      <c r="AD281" s="42">
        <f t="shared" si="54"/>
        <v>0.9080392806749249</v>
      </c>
      <c r="AE281" s="42">
        <f t="shared" si="54"/>
        <v>0.83147521455676643</v>
      </c>
      <c r="AF281" s="42">
        <f t="shared" si="54"/>
        <v>1.0538835378139209</v>
      </c>
      <c r="AG281" s="42">
        <f t="shared" si="54"/>
        <v>1.2622791442738397</v>
      </c>
      <c r="AH281" s="42">
        <f t="shared" si="54"/>
        <v>5.0655316123841487</v>
      </c>
      <c r="AI281" s="42">
        <f t="shared" si="54"/>
        <v>2.6810001822983867</v>
      </c>
      <c r="AJ281" s="42">
        <f t="shared" si="54"/>
        <v>0.30584527908908909</v>
      </c>
      <c r="AK281" s="42">
        <f t="shared" si="54"/>
        <v>0.29626624152799352</v>
      </c>
      <c r="AL281" s="42">
        <f t="shared" si="54"/>
        <v>3.5497450041060112</v>
      </c>
    </row>
    <row r="282" spans="4:38">
      <c r="D282" s="52">
        <f t="shared" si="51"/>
        <v>0.5</v>
      </c>
      <c r="E282" s="42">
        <f t="shared" si="52"/>
        <v>0.81480172872846324</v>
      </c>
      <c r="F282" s="42">
        <f t="shared" si="52"/>
        <v>0.89147649365981907</v>
      </c>
      <c r="G282" s="42">
        <f t="shared" si="52"/>
        <v>0.56065110758905301</v>
      </c>
      <c r="H282" s="42">
        <f t="shared" si="52"/>
        <v>0.86834659804513348</v>
      </c>
      <c r="I282" s="42">
        <f t="shared" si="52"/>
        <v>0.92940706117462746</v>
      </c>
      <c r="J282" s="42">
        <f t="shared" si="52"/>
        <v>4.6221280254947983</v>
      </c>
      <c r="K282" s="42">
        <f t="shared" si="52"/>
        <v>2.2877580124589101</v>
      </c>
      <c r="L282" s="42">
        <f t="shared" si="52"/>
        <v>0.27263126590922038</v>
      </c>
      <c r="M282" s="42">
        <f t="shared" si="52"/>
        <v>0.2882285487935673</v>
      </c>
      <c r="N282" s="42">
        <f t="shared" si="52"/>
        <v>2.7032975045972854</v>
      </c>
      <c r="Q282" s="42">
        <f t="shared" si="53"/>
        <v>0.74641355370750118</v>
      </c>
      <c r="R282" s="42">
        <f t="shared" si="53"/>
        <v>0.71136932505749295</v>
      </c>
      <c r="S282" s="42">
        <f t="shared" si="53"/>
        <v>0.42965474451824603</v>
      </c>
      <c r="T282" s="42">
        <f t="shared" si="53"/>
        <v>0.6840885172566662</v>
      </c>
      <c r="U282" s="42">
        <f t="shared" si="53"/>
        <v>0.72928743769580184</v>
      </c>
      <c r="V282" s="42">
        <f t="shared" si="53"/>
        <v>3.6717609903537123</v>
      </c>
      <c r="W282" s="42">
        <f t="shared" si="53"/>
        <v>1.7252794877599162</v>
      </c>
      <c r="X282" s="42">
        <f t="shared" si="53"/>
        <v>0.23695046471329856</v>
      </c>
      <c r="Y282" s="42">
        <f t="shared" si="53"/>
        <v>0.26771640985055339</v>
      </c>
      <c r="Z282" s="42">
        <f t="shared" si="53"/>
        <v>0.76555671181499785</v>
      </c>
      <c r="AC282" s="42">
        <f t="shared" si="54"/>
        <v>0.88318990374942774</v>
      </c>
      <c r="AD282" s="42">
        <f t="shared" si="54"/>
        <v>1.0715836622621449</v>
      </c>
      <c r="AE282" s="42">
        <f t="shared" si="54"/>
        <v>0.75269905629283018</v>
      </c>
      <c r="AF282" s="42">
        <f t="shared" si="54"/>
        <v>1.0389652174934305</v>
      </c>
      <c r="AG282" s="42">
        <f t="shared" si="54"/>
        <v>1.2022806205018133</v>
      </c>
      <c r="AH282" s="42">
        <f t="shared" si="54"/>
        <v>5.5724950606358892</v>
      </c>
      <c r="AI282" s="42">
        <f t="shared" si="54"/>
        <v>2.8946664876791353</v>
      </c>
      <c r="AJ282" s="42">
        <f t="shared" si="54"/>
        <v>0.30599309814031944</v>
      </c>
      <c r="AK282" s="42">
        <f t="shared" si="54"/>
        <v>0.30807408862335006</v>
      </c>
      <c r="AL282" s="42">
        <f t="shared" si="54"/>
        <v>4.6410382973795752</v>
      </c>
    </row>
    <row r="283" spans="4:38">
      <c r="D283" s="52">
        <f t="shared" si="51"/>
        <v>0.625</v>
      </c>
      <c r="E283" s="42">
        <f t="shared" si="52"/>
        <v>0.54577138251580126</v>
      </c>
      <c r="F283" s="42">
        <f t="shared" si="52"/>
        <v>1.0518127471553587</v>
      </c>
      <c r="G283" s="42">
        <f t="shared" si="52"/>
        <v>0.52309800750271951</v>
      </c>
      <c r="H283" s="42">
        <f t="shared" si="52"/>
        <v>0.83483220562438265</v>
      </c>
      <c r="I283" s="42">
        <f t="shared" si="52"/>
        <v>0.87047162112453458</v>
      </c>
      <c r="J283" s="42">
        <f t="shared" si="52"/>
        <v>5.0184856560817357</v>
      </c>
      <c r="K283" s="42">
        <f t="shared" si="52"/>
        <v>2.467259611200102</v>
      </c>
      <c r="L283" s="42">
        <f t="shared" si="52"/>
        <v>0.26716535221715965</v>
      </c>
      <c r="M283" s="42">
        <f t="shared" si="52"/>
        <v>0.29203710828019941</v>
      </c>
      <c r="N283" s="42">
        <f t="shared" si="52"/>
        <v>3.2052148326406078</v>
      </c>
      <c r="Q283" s="42">
        <f t="shared" si="53"/>
        <v>0.49814995953983376</v>
      </c>
      <c r="R283" s="42">
        <f t="shared" si="53"/>
        <v>0.82079700583174675</v>
      </c>
      <c r="S283" s="42">
        <f t="shared" si="53"/>
        <v>0.42535973671895289</v>
      </c>
      <c r="T283" s="42">
        <f t="shared" si="53"/>
        <v>0.6195666090925942</v>
      </c>
      <c r="U283" s="42">
        <f t="shared" si="53"/>
        <v>0.67032243603201014</v>
      </c>
      <c r="V283" s="42">
        <f t="shared" si="53"/>
        <v>3.8071181439930415</v>
      </c>
      <c r="W283" s="42">
        <f t="shared" si="53"/>
        <v>1.9087837171687185</v>
      </c>
      <c r="X283" s="42">
        <f t="shared" si="53"/>
        <v>0.22431576273651499</v>
      </c>
      <c r="Y283" s="42">
        <f t="shared" si="53"/>
        <v>0.26495000117679995</v>
      </c>
      <c r="Z283" s="42">
        <f t="shared" si="53"/>
        <v>0.89635673328279364</v>
      </c>
      <c r="AC283" s="42">
        <f t="shared" si="54"/>
        <v>0.59339280549176932</v>
      </c>
      <c r="AD283" s="42">
        <f t="shared" si="54"/>
        <v>1.2828284884789705</v>
      </c>
      <c r="AE283" s="42">
        <f t="shared" si="54"/>
        <v>0.67222796726432521</v>
      </c>
      <c r="AF283" s="42">
        <f t="shared" si="54"/>
        <v>1.0279381523672928</v>
      </c>
      <c r="AG283" s="42">
        <f t="shared" si="54"/>
        <v>1.1358980530059064</v>
      </c>
      <c r="AH283" s="42">
        <f t="shared" si="54"/>
        <v>6.2298531681704166</v>
      </c>
      <c r="AI283" s="42">
        <f t="shared" si="54"/>
        <v>3.065599531983735</v>
      </c>
      <c r="AJ283" s="42">
        <f t="shared" si="54"/>
        <v>0.3061113533813038</v>
      </c>
      <c r="AK283" s="42">
        <f t="shared" si="54"/>
        <v>0.31933673142749908</v>
      </c>
      <c r="AL283" s="42">
        <f t="shared" si="54"/>
        <v>5.5140729319984292</v>
      </c>
    </row>
    <row r="284" spans="4:38">
      <c r="D284" s="52">
        <f t="shared" si="51"/>
        <v>0.75</v>
      </c>
      <c r="E284" s="42">
        <f t="shared" si="52"/>
        <v>0.34370312941080527</v>
      </c>
      <c r="F284" s="42">
        <f t="shared" si="52"/>
        <v>1.2173211378604294</v>
      </c>
      <c r="G284" s="42">
        <f t="shared" si="52"/>
        <v>0.4941538464810703</v>
      </c>
      <c r="H284" s="42">
        <f t="shared" si="52"/>
        <v>0.80804518317767471</v>
      </c>
      <c r="I284" s="42">
        <f t="shared" si="52"/>
        <v>0.82515527232118835</v>
      </c>
      <c r="J284" s="42">
        <f t="shared" si="52"/>
        <v>5.433115025850916</v>
      </c>
      <c r="K284" s="42">
        <f t="shared" si="52"/>
        <v>2.6323934114498648</v>
      </c>
      <c r="L284" s="42">
        <f t="shared" si="52"/>
        <v>0.26088613553885098</v>
      </c>
      <c r="M284" s="42">
        <f t="shared" si="52"/>
        <v>0.29489352789517348</v>
      </c>
      <c r="N284" s="42">
        <f t="shared" si="52"/>
        <v>3.5816528286730982</v>
      </c>
      <c r="Q284" s="42">
        <f t="shared" si="53"/>
        <v>0.31169098399238793</v>
      </c>
      <c r="R284" s="42">
        <f t="shared" si="53"/>
        <v>0.93375461179226416</v>
      </c>
      <c r="S284" s="42">
        <f t="shared" si="53"/>
        <v>0.42185908744496764</v>
      </c>
      <c r="T284" s="42">
        <f t="shared" si="53"/>
        <v>0.57013030269045917</v>
      </c>
      <c r="U284" s="42">
        <f t="shared" si="53"/>
        <v>0.6254716981272278</v>
      </c>
      <c r="V284" s="42">
        <f t="shared" si="53"/>
        <v>3.9533133677964249</v>
      </c>
      <c r="W284" s="42">
        <f t="shared" si="53"/>
        <v>2.0982074378487732</v>
      </c>
      <c r="X284" s="42">
        <f t="shared" si="53"/>
        <v>0.21072090716213465</v>
      </c>
      <c r="Y284" s="42">
        <f t="shared" si="53"/>
        <v>0.26177357277982632</v>
      </c>
      <c r="Z284" s="42">
        <f t="shared" si="53"/>
        <v>0.99445674938364081</v>
      </c>
      <c r="AC284" s="42">
        <f t="shared" si="54"/>
        <v>0.3757152748292234</v>
      </c>
      <c r="AD284" s="42">
        <f t="shared" si="54"/>
        <v>1.5008876639285951</v>
      </c>
      <c r="AE284" s="42">
        <f t="shared" si="54"/>
        <v>0.59747991837177272</v>
      </c>
      <c r="AF284" s="42">
        <f t="shared" si="54"/>
        <v>1.0189317347624651</v>
      </c>
      <c r="AG284" s="42">
        <f t="shared" si="54"/>
        <v>1.0694114159084172</v>
      </c>
      <c r="AH284" s="42">
        <f t="shared" si="54"/>
        <v>6.9129166839053564</v>
      </c>
      <c r="AI284" s="42">
        <f t="shared" si="54"/>
        <v>3.1937993152121851</v>
      </c>
      <c r="AJ284" s="42">
        <f t="shared" si="54"/>
        <v>0.30620004481204194</v>
      </c>
      <c r="AK284" s="42">
        <f t="shared" si="54"/>
        <v>0.32913059445169635</v>
      </c>
      <c r="AL284" s="42">
        <f t="shared" si="54"/>
        <v>6.1688489079625475</v>
      </c>
    </row>
    <row r="285" spans="4:38">
      <c r="D285" s="52">
        <f t="shared" si="51"/>
        <v>0.875</v>
      </c>
      <c r="E285" s="42">
        <f t="shared" si="52"/>
        <v>0.2078460684225604</v>
      </c>
      <c r="F285" s="42">
        <f t="shared" si="52"/>
        <v>1.356968842517833</v>
      </c>
      <c r="G285" s="42">
        <f t="shared" si="52"/>
        <v>0.47183819432775381</v>
      </c>
      <c r="H285" s="42">
        <f t="shared" si="52"/>
        <v>0.78378946863057319</v>
      </c>
      <c r="I285" s="42">
        <f t="shared" si="52"/>
        <v>0.79062519060685044</v>
      </c>
      <c r="J285" s="42">
        <f t="shared" si="52"/>
        <v>5.7923997363338904</v>
      </c>
      <c r="K285" s="42">
        <f t="shared" si="52"/>
        <v>2.7622399152466892</v>
      </c>
      <c r="L285" s="42">
        <f t="shared" si="52"/>
        <v>0.25449182649920216</v>
      </c>
      <c r="M285" s="42">
        <f t="shared" si="52"/>
        <v>0.29679780763848967</v>
      </c>
      <c r="N285" s="42">
        <f t="shared" si="52"/>
        <v>3.8326114926947596</v>
      </c>
      <c r="Q285" s="42">
        <f t="shared" si="53"/>
        <v>0.1863726686759142</v>
      </c>
      <c r="R285" s="42">
        <f t="shared" si="53"/>
        <v>1.0290625918214515</v>
      </c>
      <c r="S285" s="42">
        <f t="shared" si="53"/>
        <v>0.4184428086998751</v>
      </c>
      <c r="T285" s="42">
        <f t="shared" si="53"/>
        <v>0.53312438557636099</v>
      </c>
      <c r="U285" s="42">
        <f t="shared" si="53"/>
        <v>0.59314194024147038</v>
      </c>
      <c r="V285" s="42">
        <f t="shared" si="53"/>
        <v>4.0878031159093515</v>
      </c>
      <c r="W285" s="42">
        <f t="shared" si="53"/>
        <v>2.2580337021725692</v>
      </c>
      <c r="X285" s="42">
        <f t="shared" si="53"/>
        <v>0.19829927755365678</v>
      </c>
      <c r="Y285" s="42">
        <f t="shared" si="53"/>
        <v>0.25854141182919677</v>
      </c>
      <c r="Z285" s="42">
        <f t="shared" si="53"/>
        <v>1.0598567601175397</v>
      </c>
      <c r="AC285" s="42">
        <f t="shared" si="54"/>
        <v>0.22931946816920729</v>
      </c>
      <c r="AD285" s="42">
        <f t="shared" si="54"/>
        <v>1.6848750932142165</v>
      </c>
      <c r="AE285" s="42">
        <f t="shared" si="54"/>
        <v>0.53587288051569382</v>
      </c>
      <c r="AF285" s="42">
        <f t="shared" si="54"/>
        <v>1.010075357005906</v>
      </c>
      <c r="AG285" s="42">
        <f t="shared" si="54"/>
        <v>1.0091006833316416</v>
      </c>
      <c r="AH285" s="42">
        <f t="shared" si="54"/>
        <v>7.496996356758399</v>
      </c>
      <c r="AI285" s="42">
        <f t="shared" si="54"/>
        <v>3.2792658373644827</v>
      </c>
      <c r="AJ285" s="42">
        <f t="shared" si="54"/>
        <v>0.30625917243253387</v>
      </c>
      <c r="AK285" s="42">
        <f t="shared" si="54"/>
        <v>0.33653210220719765</v>
      </c>
      <c r="AL285" s="42">
        <f t="shared" si="54"/>
        <v>6.60536622527197</v>
      </c>
    </row>
    <row r="286" spans="4:38">
      <c r="D286" s="52">
        <f t="shared" si="51"/>
        <v>1</v>
      </c>
      <c r="E286" s="42">
        <f t="shared" si="52"/>
        <v>0.13744929856015151</v>
      </c>
      <c r="F286" s="42">
        <f t="shared" si="52"/>
        <v>1.4397230378703687</v>
      </c>
      <c r="G286" s="42">
        <f t="shared" si="52"/>
        <v>0.4541706208464189</v>
      </c>
      <c r="H286" s="42">
        <f t="shared" si="52"/>
        <v>0.75786899990863688</v>
      </c>
      <c r="I286" s="42">
        <f t="shared" si="52"/>
        <v>0.76404855182378195</v>
      </c>
      <c r="J286" s="42">
        <f t="shared" si="52"/>
        <v>6.0227233890622349</v>
      </c>
      <c r="K286" s="42">
        <f t="shared" si="52"/>
        <v>2.8358796246290647</v>
      </c>
      <c r="L286" s="42">
        <f t="shared" si="52"/>
        <v>0.24868063572312099</v>
      </c>
      <c r="M286" s="42">
        <f t="shared" si="52"/>
        <v>0.29774994751014772</v>
      </c>
      <c r="N286" s="42">
        <f t="shared" si="52"/>
        <v>3.958090824705589</v>
      </c>
      <c r="Q286" s="42">
        <f t="shared" si="53"/>
        <v>0.12153105520116211</v>
      </c>
      <c r="R286" s="42">
        <f t="shared" si="53"/>
        <v>1.0855413948017101</v>
      </c>
      <c r="S286" s="42">
        <f t="shared" si="53"/>
        <v>0.41440091248726046</v>
      </c>
      <c r="T286" s="42">
        <f t="shared" si="53"/>
        <v>0.50589364527639691</v>
      </c>
      <c r="U286" s="42">
        <f t="shared" si="53"/>
        <v>0.57173987863474851</v>
      </c>
      <c r="V286" s="42">
        <f t="shared" si="53"/>
        <v>4.1880438424773105</v>
      </c>
      <c r="W286" s="42">
        <f t="shared" si="53"/>
        <v>2.352745562512597</v>
      </c>
      <c r="X286" s="42">
        <f t="shared" si="53"/>
        <v>0.18918425347458073</v>
      </c>
      <c r="Y286" s="42">
        <f t="shared" si="53"/>
        <v>0.25560780549447626</v>
      </c>
      <c r="Z286" s="42">
        <f t="shared" si="53"/>
        <v>1.0925567654844905</v>
      </c>
      <c r="AC286" s="42">
        <f t="shared" si="54"/>
        <v>0.15336754191914118</v>
      </c>
      <c r="AD286" s="42">
        <f t="shared" si="54"/>
        <v>1.7939046809390291</v>
      </c>
      <c r="AE286" s="42">
        <f t="shared" si="54"/>
        <v>0.49482482459661115</v>
      </c>
      <c r="AF286" s="42">
        <f t="shared" si="54"/>
        <v>0.99949841142458085</v>
      </c>
      <c r="AG286" s="42">
        <f t="shared" si="54"/>
        <v>0.9612458293978825</v>
      </c>
      <c r="AH286" s="42">
        <f t="shared" si="54"/>
        <v>7.8574029356471673</v>
      </c>
      <c r="AI286" s="42">
        <f t="shared" si="54"/>
        <v>3.3219990984406325</v>
      </c>
      <c r="AJ286" s="42">
        <f t="shared" si="54"/>
        <v>0.30628873624278002</v>
      </c>
      <c r="AK286" s="42">
        <f t="shared" si="54"/>
        <v>0.34061767920525815</v>
      </c>
      <c r="AL286" s="42">
        <f t="shared" si="54"/>
        <v>6.8236248839266924</v>
      </c>
    </row>
    <row r="287" spans="4:38">
      <c r="D287" s="52">
        <f t="shared" si="51"/>
        <v>1.125</v>
      </c>
      <c r="E287" s="42">
        <f t="shared" si="52"/>
        <v>0.11578084466443989</v>
      </c>
      <c r="F287" s="42">
        <f t="shared" si="52"/>
        <v>1.4617774924053166</v>
      </c>
      <c r="G287" s="42">
        <f t="shared" si="52"/>
        <v>0.43902445579538318</v>
      </c>
      <c r="H287" s="42">
        <f t="shared" si="52"/>
        <v>0.72862136073166306</v>
      </c>
      <c r="I287" s="42">
        <f t="shared" si="52"/>
        <v>0.74209830311699432</v>
      </c>
      <c r="J287" s="42">
        <f t="shared" si="52"/>
        <v>6.1162006018276616</v>
      </c>
      <c r="K287" s="42">
        <f t="shared" si="52"/>
        <v>2.8552303242322887</v>
      </c>
      <c r="L287" s="42">
        <f t="shared" si="52"/>
        <v>0.24369761763690381</v>
      </c>
      <c r="M287" s="42">
        <f t="shared" si="52"/>
        <v>0.29793035743992535</v>
      </c>
      <c r="N287" s="42">
        <f t="shared" si="52"/>
        <v>3.9865992218747706</v>
      </c>
      <c r="Q287" s="42">
        <f t="shared" si="53"/>
        <v>0.1017228125371468</v>
      </c>
      <c r="R287" s="42">
        <f t="shared" si="53"/>
        <v>1.1004591949530294</v>
      </c>
      <c r="S287" s="42">
        <f t="shared" si="53"/>
        <v>0.40935790453928445</v>
      </c>
      <c r="T287" s="42">
        <f t="shared" si="53"/>
        <v>0.48467897400042537</v>
      </c>
      <c r="U287" s="42">
        <f t="shared" si="53"/>
        <v>0.5578000391941933</v>
      </c>
      <c r="V287" s="42">
        <f t="shared" si="53"/>
        <v>4.2500916816936165</v>
      </c>
      <c r="W287" s="42">
        <f t="shared" si="53"/>
        <v>2.3788498221175027</v>
      </c>
      <c r="X287" s="42">
        <f t="shared" si="53"/>
        <v>0.18372995540349363</v>
      </c>
      <c r="Y287" s="42">
        <f t="shared" si="53"/>
        <v>0.25309527315648012</v>
      </c>
      <c r="Z287" s="42">
        <f t="shared" si="53"/>
        <v>1.1002371073737467</v>
      </c>
      <c r="AC287" s="42">
        <f t="shared" si="54"/>
        <v>0.129838876791733</v>
      </c>
      <c r="AD287" s="42">
        <f t="shared" si="54"/>
        <v>1.8230957898576059</v>
      </c>
      <c r="AE287" s="42">
        <f t="shared" si="54"/>
        <v>0.47334003004387848</v>
      </c>
      <c r="AF287" s="42">
        <f t="shared" si="54"/>
        <v>0.98617635946971516</v>
      </c>
      <c r="AG287" s="42">
        <f t="shared" si="54"/>
        <v>0.92636677719763338</v>
      </c>
      <c r="AH287" s="42">
        <f t="shared" si="54"/>
        <v>7.9823095219617057</v>
      </c>
      <c r="AI287" s="42">
        <f t="shared" si="54"/>
        <v>3.3316108263470747</v>
      </c>
      <c r="AJ287" s="42">
        <f t="shared" si="54"/>
        <v>0.30616766419134345</v>
      </c>
      <c r="AK287" s="42">
        <f t="shared" si="54"/>
        <v>0.34164690474382847</v>
      </c>
      <c r="AL287" s="42">
        <f t="shared" si="54"/>
        <v>6.872961336375786</v>
      </c>
    </row>
    <row r="288" spans="4:38">
      <c r="D288" s="52">
        <f t="shared" si="51"/>
        <v>1.325</v>
      </c>
      <c r="E288" s="42">
        <f t="shared" si="52"/>
        <v>0.17410852596877424</v>
      </c>
      <c r="F288" s="42">
        <f t="shared" si="52"/>
        <v>2.326001559538696</v>
      </c>
      <c r="G288" s="42">
        <f t="shared" si="52"/>
        <v>0.67308757877516534</v>
      </c>
      <c r="H288" s="42">
        <f t="shared" si="52"/>
        <v>1.1032448785143647</v>
      </c>
      <c r="I288" s="42">
        <f t="shared" si="52"/>
        <v>1.1457994201420991</v>
      </c>
      <c r="J288" s="42">
        <f t="shared" si="52"/>
        <v>9.8664483488178298</v>
      </c>
      <c r="K288" s="42">
        <f t="shared" si="52"/>
        <v>4.5599238618155553</v>
      </c>
      <c r="L288" s="42">
        <f t="shared" si="52"/>
        <v>0.38039184667223847</v>
      </c>
      <c r="M288" s="42">
        <f t="shared" si="52"/>
        <v>0.47607998522951922</v>
      </c>
      <c r="N288" s="42">
        <f t="shared" si="52"/>
        <v>6.3484330540393241</v>
      </c>
      <c r="Q288" s="42">
        <f t="shared" si="53"/>
        <v>0.1529083592675978</v>
      </c>
      <c r="R288" s="42">
        <f t="shared" si="53"/>
        <v>1.7505570766691263</v>
      </c>
      <c r="S288" s="42">
        <f t="shared" si="53"/>
        <v>0.64249299327315956</v>
      </c>
      <c r="T288" s="42">
        <f t="shared" si="53"/>
        <v>0.73590599112306798</v>
      </c>
      <c r="U288" s="42">
        <f t="shared" si="53"/>
        <v>0.86930740925440619</v>
      </c>
      <c r="V288" s="42">
        <f t="shared" si="53"/>
        <v>6.8951428715000356</v>
      </c>
      <c r="W288" s="42">
        <f t="shared" si="53"/>
        <v>3.8005463774699284</v>
      </c>
      <c r="X288" s="42">
        <f t="shared" si="53"/>
        <v>0.28585674468421357</v>
      </c>
      <c r="Y288" s="42">
        <f t="shared" si="53"/>
        <v>0.4001448421024425</v>
      </c>
      <c r="Z288" s="42">
        <f t="shared" si="53"/>
        <v>1.7551642697121246</v>
      </c>
      <c r="AC288" s="42">
        <f t="shared" si="54"/>
        <v>0.19530869266995107</v>
      </c>
      <c r="AD288" s="42">
        <f t="shared" si="54"/>
        <v>2.9014460424082702</v>
      </c>
      <c r="AE288" s="42">
        <f t="shared" si="54"/>
        <v>0.72893073283680465</v>
      </c>
      <c r="AF288" s="42">
        <f t="shared" si="54"/>
        <v>1.5444412843867381</v>
      </c>
      <c r="AG288" s="42">
        <f t="shared" si="54"/>
        <v>1.4219347790954751</v>
      </c>
      <c r="AH288" s="42">
        <f t="shared" si="54"/>
        <v>12.837753826135645</v>
      </c>
      <c r="AI288" s="42">
        <f t="shared" si="54"/>
        <v>5.31930134616118</v>
      </c>
      <c r="AJ288" s="42">
        <f t="shared" si="54"/>
        <v>0.48851294149735186</v>
      </c>
      <c r="AK288" s="42">
        <f t="shared" si="54"/>
        <v>0.54590445284355349</v>
      </c>
      <c r="AL288" s="42">
        <f t="shared" si="54"/>
        <v>10.941701838366527</v>
      </c>
    </row>
    <row r="289" spans="4:38">
      <c r="D289" s="52">
        <f t="shared" si="51"/>
        <v>1.5249999999999999</v>
      </c>
      <c r="E289" s="42">
        <f t="shared" si="52"/>
        <v>0.16091805769900669</v>
      </c>
      <c r="F289" s="42">
        <f t="shared" si="52"/>
        <v>2.2953679006542638</v>
      </c>
      <c r="G289" s="42">
        <f t="shared" si="52"/>
        <v>0.63837237164303962</v>
      </c>
      <c r="H289" s="42">
        <f t="shared" si="52"/>
        <v>1.0288471438375046</v>
      </c>
      <c r="I289" s="42">
        <f t="shared" si="52"/>
        <v>1.0971428296285886</v>
      </c>
      <c r="J289" s="42">
        <f t="shared" si="52"/>
        <v>9.9622296800019097</v>
      </c>
      <c r="K289" s="42">
        <f t="shared" si="52"/>
        <v>4.5397860806026138</v>
      </c>
      <c r="L289" s="42">
        <f t="shared" si="52"/>
        <v>0.36885032255078742</v>
      </c>
      <c r="M289" s="42">
        <f t="shared" si="52"/>
        <v>0.47462242012556827</v>
      </c>
      <c r="N289" s="42">
        <f t="shared" si="52"/>
        <v>6.2765484438709738</v>
      </c>
      <c r="Q289" s="42">
        <f t="shared" si="53"/>
        <v>0.14125158873661744</v>
      </c>
      <c r="R289" s="42">
        <f t="shared" si="53"/>
        <v>1.7262763884045949</v>
      </c>
      <c r="S289" s="42">
        <f t="shared" si="53"/>
        <v>0.62538305760834589</v>
      </c>
      <c r="T289" s="42">
        <f t="shared" si="53"/>
        <v>0.68882809054878102</v>
      </c>
      <c r="U289" s="42">
        <f t="shared" si="53"/>
        <v>0.84241224142181381</v>
      </c>
      <c r="V289" s="42">
        <f t="shared" si="53"/>
        <v>7.0081337571786078</v>
      </c>
      <c r="W289" s="42">
        <f t="shared" si="53"/>
        <v>3.7871603783161354</v>
      </c>
      <c r="X289" s="42">
        <f t="shared" si="53"/>
        <v>0.27620909514637337</v>
      </c>
      <c r="Y289" s="42">
        <f t="shared" si="53"/>
        <v>0.39430731076431835</v>
      </c>
      <c r="Z289" s="42">
        <f t="shared" si="53"/>
        <v>1.7426997148812524</v>
      </c>
      <c r="AC289" s="42">
        <f t="shared" si="54"/>
        <v>0.18058452666139591</v>
      </c>
      <c r="AD289" s="42">
        <f t="shared" si="54"/>
        <v>2.8644594129039289</v>
      </c>
      <c r="AE289" s="42">
        <f t="shared" si="54"/>
        <v>0.69557258592859295</v>
      </c>
      <c r="AF289" s="42">
        <f t="shared" si="54"/>
        <v>1.4980245786792712</v>
      </c>
      <c r="AG289" s="42">
        <f t="shared" si="54"/>
        <v>1.35079262891811</v>
      </c>
      <c r="AH289" s="42">
        <f t="shared" si="54"/>
        <v>12.916325602825285</v>
      </c>
      <c r="AI289" s="42">
        <f t="shared" si="54"/>
        <v>5.2924117828890962</v>
      </c>
      <c r="AJ289" s="42">
        <f t="shared" si="54"/>
        <v>0.48527088895605031</v>
      </c>
      <c r="AK289" s="42">
        <f t="shared" si="54"/>
        <v>0.5441533589979467</v>
      </c>
      <c r="AL289" s="42">
        <f t="shared" si="54"/>
        <v>10.810397172860727</v>
      </c>
    </row>
    <row r="290" spans="4:38">
      <c r="D290" s="52">
        <f t="shared" si="51"/>
        <v>1.7249999999999999</v>
      </c>
      <c r="E290" s="42">
        <f t="shared" si="52"/>
        <v>0.14836065493904976</v>
      </c>
      <c r="F290" s="42">
        <f t="shared" si="52"/>
        <v>2.2478338894328522</v>
      </c>
      <c r="G290" s="42">
        <f t="shared" si="52"/>
        <v>0.60536461826299814</v>
      </c>
      <c r="H290" s="42">
        <f t="shared" si="52"/>
        <v>0.9576321999489581</v>
      </c>
      <c r="I290" s="42">
        <f t="shared" si="52"/>
        <v>1.0514437827139071</v>
      </c>
      <c r="J290" s="42">
        <f t="shared" si="52"/>
        <v>10.053913414129998</v>
      </c>
      <c r="K290" s="42">
        <f t="shared" si="52"/>
        <v>4.5085500948866502</v>
      </c>
      <c r="L290" s="42">
        <f t="shared" si="52"/>
        <v>0.35754318893153719</v>
      </c>
      <c r="M290" s="42">
        <f t="shared" si="52"/>
        <v>0.47234864004484034</v>
      </c>
      <c r="N290" s="42">
        <f t="shared" si="52"/>
        <v>6.1649555780607468</v>
      </c>
      <c r="Q290" s="42">
        <f t="shared" si="53"/>
        <v>0.13015790523543272</v>
      </c>
      <c r="R290" s="42">
        <f t="shared" si="53"/>
        <v>1.6885930554913895</v>
      </c>
      <c r="S290" s="42">
        <f t="shared" si="53"/>
        <v>0.60631975384177572</v>
      </c>
      <c r="T290" s="42">
        <f t="shared" si="53"/>
        <v>0.64376421780654924</v>
      </c>
      <c r="U290" s="42">
        <f t="shared" si="53"/>
        <v>0.8174231144647679</v>
      </c>
      <c r="V290" s="42">
        <f t="shared" si="53"/>
        <v>7.1162908081757408</v>
      </c>
      <c r="W290" s="42">
        <f t="shared" si="53"/>
        <v>3.7663971733761059</v>
      </c>
      <c r="X290" s="42">
        <f t="shared" si="53"/>
        <v>0.26697417927860079</v>
      </c>
      <c r="Y290" s="42">
        <f t="shared" si="53"/>
        <v>0.3885767750559086</v>
      </c>
      <c r="Z290" s="42">
        <f t="shared" si="53"/>
        <v>1.7233076895263302</v>
      </c>
      <c r="AC290" s="42">
        <f t="shared" si="54"/>
        <v>0.16656340464266639</v>
      </c>
      <c r="AD290" s="42">
        <f t="shared" si="54"/>
        <v>2.8070747233743143</v>
      </c>
      <c r="AE290" s="42">
        <f t="shared" si="54"/>
        <v>0.66413691494570759</v>
      </c>
      <c r="AF290" s="42">
        <f t="shared" si="54"/>
        <v>1.4457244322052965</v>
      </c>
      <c r="AG290" s="42">
        <f t="shared" si="54"/>
        <v>1.2832865843483614</v>
      </c>
      <c r="AH290" s="42">
        <f t="shared" si="54"/>
        <v>12.991536020084302</v>
      </c>
      <c r="AI290" s="42">
        <f t="shared" si="54"/>
        <v>5.2507030163972033</v>
      </c>
      <c r="AJ290" s="42">
        <f t="shared" si="54"/>
        <v>0.48022141331274981</v>
      </c>
      <c r="AK290" s="42">
        <f t="shared" si="54"/>
        <v>0.54141897434282282</v>
      </c>
      <c r="AL290" s="42">
        <f t="shared" si="54"/>
        <v>10.606603466595175</v>
      </c>
    </row>
    <row r="291" spans="4:38">
      <c r="D291" s="52">
        <f t="shared" si="51"/>
        <v>2</v>
      </c>
      <c r="E291" s="42">
        <f t="shared" si="52"/>
        <v>0.18469667755250541</v>
      </c>
      <c r="F291" s="42">
        <f t="shared" si="52"/>
        <v>2.9839881631339393</v>
      </c>
      <c r="G291" s="42">
        <f t="shared" si="52"/>
        <v>0.78171776397120585</v>
      </c>
      <c r="H291" s="42">
        <f t="shared" si="52"/>
        <v>1.2066349438053534</v>
      </c>
      <c r="I291" s="42">
        <f t="shared" si="52"/>
        <v>1.3765609772256815</v>
      </c>
      <c r="J291" s="42">
        <f t="shared" si="52"/>
        <v>13.965888194924325</v>
      </c>
      <c r="K291" s="42">
        <f t="shared" si="52"/>
        <v>6.1291228149894401</v>
      </c>
      <c r="L291" s="42">
        <f t="shared" si="52"/>
        <v>0.47364578884678299</v>
      </c>
      <c r="M291" s="42">
        <f t="shared" si="52"/>
        <v>0.64433309368414071</v>
      </c>
      <c r="N291" s="42">
        <f t="shared" si="52"/>
        <v>8.2259658396868698</v>
      </c>
      <c r="Q291" s="42">
        <f t="shared" si="53"/>
        <v>0.16192363941251872</v>
      </c>
      <c r="R291" s="42">
        <f t="shared" si="53"/>
        <v>2.2371384550544158</v>
      </c>
      <c r="S291" s="42">
        <f t="shared" si="53"/>
        <v>0.79931152573169462</v>
      </c>
      <c r="T291" s="42">
        <f t="shared" si="53"/>
        <v>0.81550007393276847</v>
      </c>
      <c r="U291" s="42">
        <f t="shared" si="53"/>
        <v>1.0865991642520749</v>
      </c>
      <c r="V291" s="42">
        <f t="shared" si="53"/>
        <v>9.9521274105650956</v>
      </c>
      <c r="W291" s="42">
        <f t="shared" si="53"/>
        <v>5.1321768836847248</v>
      </c>
      <c r="X291" s="42">
        <f t="shared" si="53"/>
        <v>0.35281088651882292</v>
      </c>
      <c r="Y291" s="42">
        <f t="shared" si="53"/>
        <v>0.52516802390166217</v>
      </c>
      <c r="Z291" s="42">
        <f t="shared" si="53"/>
        <v>2.3258233084482911</v>
      </c>
      <c r="AC291" s="42">
        <f t="shared" si="54"/>
        <v>0.20746971569249217</v>
      </c>
      <c r="AD291" s="42">
        <f t="shared" si="54"/>
        <v>3.7308378712134629</v>
      </c>
      <c r="AE291" s="42">
        <f t="shared" si="54"/>
        <v>0.86542284701827754</v>
      </c>
      <c r="AF291" s="42">
        <f t="shared" si="54"/>
        <v>1.8926381995486601</v>
      </c>
      <c r="AG291" s="42">
        <f t="shared" si="54"/>
        <v>1.661147882612344</v>
      </c>
      <c r="AH291" s="42">
        <f t="shared" si="54"/>
        <v>17.979648979283585</v>
      </c>
      <c r="AI291" s="42">
        <f t="shared" si="54"/>
        <v>7.1260687462941625</v>
      </c>
      <c r="AJ291" s="42">
        <f t="shared" si="54"/>
        <v>0.64890135197354215</v>
      </c>
      <c r="AK291" s="42">
        <f t="shared" si="54"/>
        <v>0.73825378170352163</v>
      </c>
      <c r="AL291" s="42">
        <f t="shared" si="54"/>
        <v>14.126108370925463</v>
      </c>
    </row>
    <row r="292" spans="4:38">
      <c r="D292" s="52">
        <f t="shared" si="51"/>
        <v>2.25</v>
      </c>
      <c r="E292" s="42">
        <f t="shared" ref="E292:N307" si="55">($D202-$D201)/8*(E201+3*((2*E201+E202)/3)+3*((E201+2*E202)/3)+E202)</f>
        <v>0.14963961242685081</v>
      </c>
      <c r="F292" s="42">
        <f t="shared" si="55"/>
        <v>2.5810637267518919</v>
      </c>
      <c r="G292" s="42">
        <f t="shared" si="55"/>
        <v>0.66276286706743492</v>
      </c>
      <c r="H292" s="42">
        <f t="shared" si="55"/>
        <v>0.99217917487971874</v>
      </c>
      <c r="I292" s="42">
        <f t="shared" si="55"/>
        <v>1.1868204721090956</v>
      </c>
      <c r="J292" s="42">
        <f t="shared" si="55"/>
        <v>12.831134562546524</v>
      </c>
      <c r="K292" s="42">
        <f t="shared" si="55"/>
        <v>5.4855104251212694</v>
      </c>
      <c r="L292" s="42">
        <f t="shared" si="55"/>
        <v>0.41301807500692456</v>
      </c>
      <c r="M292" s="42">
        <f t="shared" si="55"/>
        <v>0.57936281013422841</v>
      </c>
      <c r="N292" s="42">
        <f t="shared" si="55"/>
        <v>7.168675418459248</v>
      </c>
      <c r="Q292" s="42">
        <f t="shared" ref="Q292:Z307" si="56">($D202-$D201)/8*(Q201+3*((2*Q201+Q202)/3)+3*((Q201+2*Q202)/3)+Q202)</f>
        <v>0.13107697851583258</v>
      </c>
      <c r="R292" s="42">
        <f t="shared" si="56"/>
        <v>1.9293348501216119</v>
      </c>
      <c r="S292" s="42">
        <f t="shared" si="56"/>
        <v>0.68951684606174157</v>
      </c>
      <c r="T292" s="42">
        <f t="shared" si="56"/>
        <v>0.67507189881018914</v>
      </c>
      <c r="U292" s="42">
        <f t="shared" si="56"/>
        <v>0.95332287443512409</v>
      </c>
      <c r="V292" s="42">
        <f t="shared" si="56"/>
        <v>9.2064944124203141</v>
      </c>
      <c r="W292" s="42">
        <f t="shared" si="56"/>
        <v>4.6081705840332683</v>
      </c>
      <c r="X292" s="42">
        <f t="shared" si="56"/>
        <v>0.30715202468986796</v>
      </c>
      <c r="Y292" s="42">
        <f t="shared" si="56"/>
        <v>0.46850055791497291</v>
      </c>
      <c r="Z292" s="42">
        <f t="shared" si="56"/>
        <v>2.0602675372680528</v>
      </c>
      <c r="AC292" s="42">
        <f t="shared" ref="AC292:AL307" si="57">($D202-$D201)/8*(AC201+3*((2*AC201+AC202)/3)+3*((AC201+2*AC202)/3)+AC202)</f>
        <v>0.16820224633786904</v>
      </c>
      <c r="AD292" s="42">
        <f t="shared" si="57"/>
        <v>3.2327926033821623</v>
      </c>
      <c r="AE292" s="42">
        <f t="shared" si="57"/>
        <v>0.74199015627526799</v>
      </c>
      <c r="AF292" s="42">
        <f t="shared" si="57"/>
        <v>1.6170156102145017</v>
      </c>
      <c r="AG292" s="42">
        <f t="shared" si="57"/>
        <v>1.4126063198736136</v>
      </c>
      <c r="AH292" s="42">
        <f t="shared" si="57"/>
        <v>16.455774712672721</v>
      </c>
      <c r="AI292" s="42">
        <f t="shared" si="57"/>
        <v>6.3628502662092741</v>
      </c>
      <c r="AJ292" s="42">
        <f t="shared" si="57"/>
        <v>0.57577414726361387</v>
      </c>
      <c r="AK292" s="42">
        <f t="shared" si="57"/>
        <v>0.66342832056633994</v>
      </c>
      <c r="AL292" s="42">
        <f t="shared" si="57"/>
        <v>12.27708329965045</v>
      </c>
    </row>
    <row r="293" spans="4:38">
      <c r="D293" s="52">
        <f t="shared" si="51"/>
        <v>2.5</v>
      </c>
      <c r="E293" s="42">
        <f t="shared" si="55"/>
        <v>0.13346893917646765</v>
      </c>
      <c r="F293" s="42">
        <f t="shared" si="55"/>
        <v>2.4324253332337515</v>
      </c>
      <c r="G293" s="42">
        <f t="shared" si="55"/>
        <v>0.62042148142991294</v>
      </c>
      <c r="H293" s="42">
        <f t="shared" si="55"/>
        <v>0.89893335100330973</v>
      </c>
      <c r="I293" s="42">
        <f t="shared" si="55"/>
        <v>1.1304419718312433</v>
      </c>
      <c r="J293" s="42">
        <f t="shared" si="55"/>
        <v>12.951181351296659</v>
      </c>
      <c r="K293" s="42">
        <f t="shared" si="55"/>
        <v>5.3880111385736313</v>
      </c>
      <c r="L293" s="42">
        <f t="shared" si="55"/>
        <v>0.3968672965470102</v>
      </c>
      <c r="M293" s="42">
        <f t="shared" si="55"/>
        <v>0.57207085027299298</v>
      </c>
      <c r="N293" s="42">
        <f t="shared" si="55"/>
        <v>6.8189722015006939</v>
      </c>
      <c r="Q293" s="42">
        <f t="shared" si="56"/>
        <v>0.11680560351000757</v>
      </c>
      <c r="R293" s="42">
        <f t="shared" si="56"/>
        <v>1.8113914464381604</v>
      </c>
      <c r="S293" s="42">
        <f t="shared" si="56"/>
        <v>0.65184758049371627</v>
      </c>
      <c r="T293" s="42">
        <f t="shared" si="56"/>
        <v>0.61606717716795134</v>
      </c>
      <c r="U293" s="42">
        <f t="shared" si="56"/>
        <v>0.92358526542631481</v>
      </c>
      <c r="V293" s="42">
        <f t="shared" si="56"/>
        <v>9.3481106628530135</v>
      </c>
      <c r="W293" s="42">
        <f t="shared" si="56"/>
        <v>4.5433607942445402</v>
      </c>
      <c r="X293" s="42">
        <f t="shared" si="56"/>
        <v>0.29506021794959369</v>
      </c>
      <c r="Y293" s="42">
        <f t="shared" si="56"/>
        <v>0.46029731880421432</v>
      </c>
      <c r="Z293" s="42">
        <f t="shared" si="56"/>
        <v>1.9988634324208931</v>
      </c>
      <c r="AC293" s="42">
        <f t="shared" si="57"/>
        <v>0.15013227484292724</v>
      </c>
      <c r="AD293" s="42">
        <f t="shared" si="57"/>
        <v>3.0534592200293327</v>
      </c>
      <c r="AE293" s="42">
        <f t="shared" si="57"/>
        <v>0.70278515471297986</v>
      </c>
      <c r="AF293" s="42">
        <f t="shared" si="57"/>
        <v>1.5112945436703709</v>
      </c>
      <c r="AG293" s="42">
        <f t="shared" si="57"/>
        <v>1.3265560028472492</v>
      </c>
      <c r="AH293" s="42">
        <f t="shared" si="57"/>
        <v>16.554252039740298</v>
      </c>
      <c r="AI293" s="42">
        <f t="shared" si="57"/>
        <v>6.2326614829027305</v>
      </c>
      <c r="AJ293" s="42">
        <f t="shared" si="57"/>
        <v>0.55970150082078463</v>
      </c>
      <c r="AK293" s="42">
        <f t="shared" si="57"/>
        <v>0.65461874315107549</v>
      </c>
      <c r="AL293" s="42">
        <f t="shared" si="57"/>
        <v>11.639080970580476</v>
      </c>
    </row>
    <row r="294" spans="4:38">
      <c r="D294" s="52">
        <f t="shared" si="51"/>
        <v>2.75</v>
      </c>
      <c r="E294" s="42">
        <f t="shared" si="55"/>
        <v>0.11843984174223161</v>
      </c>
      <c r="F294" s="42">
        <f t="shared" si="55"/>
        <v>2.2657389871700895</v>
      </c>
      <c r="G294" s="42">
        <f t="shared" si="55"/>
        <v>0.58110823758244401</v>
      </c>
      <c r="H294" s="42">
        <f t="shared" si="55"/>
        <v>0.81190391538532558</v>
      </c>
      <c r="I294" s="42">
        <f t="shared" si="55"/>
        <v>1.0786313128713063</v>
      </c>
      <c r="J294" s="42">
        <f t="shared" si="55"/>
        <v>13.063225020796754</v>
      </c>
      <c r="K294" s="42">
        <f t="shared" si="55"/>
        <v>5.2787597058796294</v>
      </c>
      <c r="L294" s="42">
        <f t="shared" si="55"/>
        <v>0.38130670989696824</v>
      </c>
      <c r="M294" s="42">
        <f t="shared" si="55"/>
        <v>0.56380386777871594</v>
      </c>
      <c r="N294" s="42">
        <f t="shared" si="55"/>
        <v>6.4264361156858811</v>
      </c>
      <c r="Q294" s="42">
        <f t="shared" si="56"/>
        <v>0.10354515113543243</v>
      </c>
      <c r="R294" s="42">
        <f t="shared" si="56"/>
        <v>1.6790739221682125</v>
      </c>
      <c r="S294" s="42">
        <f t="shared" si="56"/>
        <v>0.6125914107244208</v>
      </c>
      <c r="T294" s="42">
        <f t="shared" si="56"/>
        <v>0.5609961036351957</v>
      </c>
      <c r="U294" s="42">
        <f t="shared" si="56"/>
        <v>0.89652808382359894</v>
      </c>
      <c r="V294" s="42">
        <f t="shared" si="56"/>
        <v>9.4802858299235293</v>
      </c>
      <c r="W294" s="42">
        <f t="shared" si="56"/>
        <v>4.4707391101509222</v>
      </c>
      <c r="X294" s="42">
        <f t="shared" si="56"/>
        <v>0.28377453165867089</v>
      </c>
      <c r="Y294" s="42">
        <f t="shared" si="56"/>
        <v>0.45240440731133486</v>
      </c>
      <c r="Z294" s="42">
        <f t="shared" si="56"/>
        <v>1.9296263524406703</v>
      </c>
      <c r="AC294" s="42">
        <f t="shared" si="57"/>
        <v>0.1333345323490305</v>
      </c>
      <c r="AD294" s="42">
        <f t="shared" si="57"/>
        <v>2.8524040521719618</v>
      </c>
      <c r="AE294" s="42">
        <f t="shared" si="57"/>
        <v>0.66665148665666174</v>
      </c>
      <c r="AF294" s="42">
        <f t="shared" si="57"/>
        <v>1.400612139749092</v>
      </c>
      <c r="AG294" s="42">
        <f t="shared" si="57"/>
        <v>1.2467898404187132</v>
      </c>
      <c r="AH294" s="42">
        <f t="shared" si="57"/>
        <v>16.646164211670023</v>
      </c>
      <c r="AI294" s="42">
        <f t="shared" si="57"/>
        <v>6.0867803016083419</v>
      </c>
      <c r="AJ294" s="42">
        <f t="shared" si="57"/>
        <v>0.54153783957818136</v>
      </c>
      <c r="AK294" s="42">
        <f t="shared" si="57"/>
        <v>0.64461177504301337</v>
      </c>
      <c r="AL294" s="42">
        <f t="shared" si="57"/>
        <v>10.923245878931057</v>
      </c>
    </row>
    <row r="295" spans="4:38">
      <c r="D295" s="52">
        <f t="shared" si="51"/>
        <v>3</v>
      </c>
      <c r="E295" s="42">
        <f t="shared" si="55"/>
        <v>0.10452735163527416</v>
      </c>
      <c r="F295" s="42">
        <f t="shared" si="55"/>
        <v>2.0849416749063381</v>
      </c>
      <c r="G295" s="42">
        <f t="shared" si="55"/>
        <v>0.54474241741463636</v>
      </c>
      <c r="H295" s="42">
        <f t="shared" si="55"/>
        <v>0.73109086802576972</v>
      </c>
      <c r="I295" s="42">
        <f t="shared" si="55"/>
        <v>1.0310704396967709</v>
      </c>
      <c r="J295" s="42">
        <f t="shared" si="55"/>
        <v>13.167265571046858</v>
      </c>
      <c r="K295" s="42">
        <f t="shared" si="55"/>
        <v>5.1603677150717839</v>
      </c>
      <c r="L295" s="42">
        <f t="shared" si="55"/>
        <v>0.36637115659897224</v>
      </c>
      <c r="M295" s="42">
        <f t="shared" si="55"/>
        <v>0.55472479613652226</v>
      </c>
      <c r="N295" s="42">
        <f t="shared" si="55"/>
        <v>6.0002046131054039</v>
      </c>
      <c r="Q295" s="42">
        <f t="shared" si="56"/>
        <v>9.1272238043733536E-2</v>
      </c>
      <c r="R295" s="42">
        <f t="shared" si="56"/>
        <v>1.5354883088230709</v>
      </c>
      <c r="S295" s="42">
        <f t="shared" si="56"/>
        <v>0.57233472303608468</v>
      </c>
      <c r="T295" s="42">
        <f t="shared" si="56"/>
        <v>0.50985867821192321</v>
      </c>
      <c r="U295" s="42">
        <f t="shared" si="56"/>
        <v>0.87187703786935411</v>
      </c>
      <c r="V295" s="42">
        <f t="shared" si="56"/>
        <v>9.6030199136318686</v>
      </c>
      <c r="W295" s="42">
        <f t="shared" si="56"/>
        <v>4.3920415082646063</v>
      </c>
      <c r="X295" s="42">
        <f t="shared" si="56"/>
        <v>0.27329496581709922</v>
      </c>
      <c r="Y295" s="42">
        <f t="shared" si="56"/>
        <v>0.44484849495701778</v>
      </c>
      <c r="Z295" s="42">
        <f t="shared" si="56"/>
        <v>1.8540555712048072</v>
      </c>
      <c r="AC295" s="42">
        <f t="shared" si="57"/>
        <v>0.11778246522681449</v>
      </c>
      <c r="AD295" s="42">
        <f t="shared" si="57"/>
        <v>2.6343950409896015</v>
      </c>
      <c r="AE295" s="42">
        <f t="shared" si="57"/>
        <v>0.63340928308376476</v>
      </c>
      <c r="AF295" s="42">
        <f t="shared" si="57"/>
        <v>1.2866867557848651</v>
      </c>
      <c r="AG295" s="42">
        <f t="shared" si="57"/>
        <v>1.1730926709650915</v>
      </c>
      <c r="AH295" s="42">
        <f t="shared" si="57"/>
        <v>16.731511228461844</v>
      </c>
      <c r="AI295" s="42">
        <f t="shared" si="57"/>
        <v>5.9286939218789687</v>
      </c>
      <c r="AJ295" s="42">
        <f t="shared" si="57"/>
        <v>0.52166187628483562</v>
      </c>
      <c r="AK295" s="42">
        <f t="shared" si="57"/>
        <v>0.63359770549729633</v>
      </c>
      <c r="AL295" s="42">
        <f t="shared" si="57"/>
        <v>10.146353655005974</v>
      </c>
    </row>
    <row r="296" spans="4:38">
      <c r="D296" s="52">
        <f t="shared" si="51"/>
        <v>3.25</v>
      </c>
      <c r="E296" s="42">
        <f t="shared" si="55"/>
        <v>9.1706500366726423E-2</v>
      </c>
      <c r="F296" s="42">
        <f t="shared" si="55"/>
        <v>1.8939703827879191</v>
      </c>
      <c r="G296" s="42">
        <f t="shared" si="55"/>
        <v>0.51124330281609898</v>
      </c>
      <c r="H296" s="42">
        <f t="shared" si="55"/>
        <v>0.65649420892464094</v>
      </c>
      <c r="I296" s="42">
        <f t="shared" si="55"/>
        <v>0.98744129677512382</v>
      </c>
      <c r="J296" s="42">
        <f t="shared" si="55"/>
        <v>13.263303002046966</v>
      </c>
      <c r="K296" s="42">
        <f t="shared" si="55"/>
        <v>5.0354467541826242</v>
      </c>
      <c r="L296" s="42">
        <f t="shared" si="55"/>
        <v>0.3520954781951956</v>
      </c>
      <c r="M296" s="42">
        <f t="shared" si="55"/>
        <v>0.54499656883153713</v>
      </c>
      <c r="N296" s="42">
        <f t="shared" si="55"/>
        <v>5.5494151458498688</v>
      </c>
      <c r="Q296" s="42">
        <f t="shared" si="56"/>
        <v>7.9963480886537777E-2</v>
      </c>
      <c r="R296" s="42">
        <f t="shared" si="56"/>
        <v>1.383740637914032</v>
      </c>
      <c r="S296" s="42">
        <f t="shared" si="56"/>
        <v>0.53166390371093786</v>
      </c>
      <c r="T296" s="42">
        <f t="shared" si="56"/>
        <v>0.46265490089813327</v>
      </c>
      <c r="U296" s="42">
        <f t="shared" si="56"/>
        <v>0.84935783580595758</v>
      </c>
      <c r="V296" s="42">
        <f t="shared" si="56"/>
        <v>9.7163129139780295</v>
      </c>
      <c r="W296" s="42">
        <f t="shared" si="56"/>
        <v>4.3090039650977925</v>
      </c>
      <c r="X296" s="42">
        <f t="shared" si="56"/>
        <v>0.26362152042487957</v>
      </c>
      <c r="Y296" s="42">
        <f t="shared" si="56"/>
        <v>0.43765625326194618</v>
      </c>
      <c r="Z296" s="42">
        <f t="shared" si="56"/>
        <v>1.7736503625907332</v>
      </c>
      <c r="AC296" s="42">
        <f t="shared" si="57"/>
        <v>0.10344951984691507</v>
      </c>
      <c r="AD296" s="42">
        <f t="shared" si="57"/>
        <v>2.4042001276618064</v>
      </c>
      <c r="AE296" s="42">
        <f t="shared" si="57"/>
        <v>0.60287867497174119</v>
      </c>
      <c r="AF296" s="42">
        <f t="shared" si="57"/>
        <v>1.1712367491118818</v>
      </c>
      <c r="AG296" s="42">
        <f t="shared" si="57"/>
        <v>1.1052493328634743</v>
      </c>
      <c r="AH296" s="42">
        <f t="shared" si="57"/>
        <v>16.810293090115866</v>
      </c>
      <c r="AI296" s="42">
        <f t="shared" si="57"/>
        <v>5.7618895432674613</v>
      </c>
      <c r="AJ296" s="42">
        <f t="shared" si="57"/>
        <v>0.50045232368977954</v>
      </c>
      <c r="AK296" s="42">
        <f t="shared" si="57"/>
        <v>0.62176682376906711</v>
      </c>
      <c r="AL296" s="42">
        <f t="shared" si="57"/>
        <v>9.3251799291089981</v>
      </c>
    </row>
    <row r="297" spans="4:38">
      <c r="D297" s="52">
        <f t="shared" si="51"/>
        <v>3.5</v>
      </c>
      <c r="E297" s="42">
        <f t="shared" si="55"/>
        <v>7.9952319447719647E-2</v>
      </c>
      <c r="F297" s="42">
        <f t="shared" si="55"/>
        <v>1.6967620971602684</v>
      </c>
      <c r="G297" s="42">
        <f t="shared" si="55"/>
        <v>0.48053017567643991</v>
      </c>
      <c r="H297" s="42">
        <f t="shared" si="55"/>
        <v>0.58811393808193935</v>
      </c>
      <c r="I297" s="42">
        <f t="shared" si="55"/>
        <v>0.94742582857385382</v>
      </c>
      <c r="J297" s="42">
        <f t="shared" si="55"/>
        <v>13.351337313797028</v>
      </c>
      <c r="K297" s="42">
        <f t="shared" si="55"/>
        <v>4.9066084112446759</v>
      </c>
      <c r="L297" s="42">
        <f t="shared" si="55"/>
        <v>0.33851451622781281</v>
      </c>
      <c r="M297" s="42">
        <f t="shared" si="55"/>
        <v>0.5347821193488862</v>
      </c>
      <c r="N297" s="42">
        <f t="shared" si="55"/>
        <v>5.0832051660098792</v>
      </c>
      <c r="Q297" s="42">
        <f t="shared" si="56"/>
        <v>6.9595496315471253E-2</v>
      </c>
      <c r="R297" s="42">
        <f t="shared" si="56"/>
        <v>1.2269369409524036</v>
      </c>
      <c r="S297" s="42">
        <f t="shared" si="56"/>
        <v>0.49116533903120985</v>
      </c>
      <c r="T297" s="42">
        <f t="shared" si="56"/>
        <v>0.41938477169382526</v>
      </c>
      <c r="U297" s="42">
        <f t="shared" si="56"/>
        <v>0.82869618587578731</v>
      </c>
      <c r="V297" s="42">
        <f t="shared" si="56"/>
        <v>9.8201648309620175</v>
      </c>
      <c r="W297" s="42">
        <f t="shared" si="56"/>
        <v>4.2233624571626844</v>
      </c>
      <c r="X297" s="42">
        <f t="shared" si="56"/>
        <v>0.25475419548201195</v>
      </c>
      <c r="Y297" s="42">
        <f t="shared" si="56"/>
        <v>0.4308543537468022</v>
      </c>
      <c r="Z297" s="42">
        <f t="shared" si="56"/>
        <v>1.6899100004758822</v>
      </c>
      <c r="AC297" s="42">
        <f t="shared" si="57"/>
        <v>9.0309142579967958E-2</v>
      </c>
      <c r="AD297" s="42">
        <f t="shared" si="57"/>
        <v>2.1665872533681383</v>
      </c>
      <c r="AE297" s="42">
        <f t="shared" si="57"/>
        <v>0.57487979329804262</v>
      </c>
      <c r="AF297" s="42">
        <f t="shared" si="57"/>
        <v>1.0559804770643271</v>
      </c>
      <c r="AG297" s="42">
        <f t="shared" si="57"/>
        <v>1.043044664490963</v>
      </c>
      <c r="AH297" s="42">
        <f t="shared" si="57"/>
        <v>16.882509796632093</v>
      </c>
      <c r="AI297" s="42">
        <f t="shared" si="57"/>
        <v>5.5898543653266728</v>
      </c>
      <c r="AJ297" s="42">
        <f t="shared" si="57"/>
        <v>0.47828789454204301</v>
      </c>
      <c r="AK297" s="42">
        <f t="shared" si="57"/>
        <v>0.60930941911346781</v>
      </c>
      <c r="AL297" s="42">
        <f t="shared" si="57"/>
        <v>8.4765003315438658</v>
      </c>
    </row>
    <row r="298" spans="4:38">
      <c r="D298" s="52">
        <f t="shared" si="51"/>
        <v>3.75</v>
      </c>
      <c r="E298" s="42">
        <f t="shared" si="55"/>
        <v>6.9239840389384813E-2</v>
      </c>
      <c r="F298" s="42">
        <f t="shared" si="55"/>
        <v>1.4972538043688179</v>
      </c>
      <c r="G298" s="42">
        <f t="shared" si="55"/>
        <v>0.45252231788526853</v>
      </c>
      <c r="H298" s="42">
        <f t="shared" si="55"/>
        <v>0.5259500554976646</v>
      </c>
      <c r="I298" s="42">
        <f t="shared" si="55"/>
        <v>0.91070597956045529</v>
      </c>
      <c r="J298" s="42">
        <f t="shared" si="55"/>
        <v>13.431368506297105</v>
      </c>
      <c r="K298" s="42">
        <f t="shared" si="55"/>
        <v>4.7764642742904631</v>
      </c>
      <c r="L298" s="42">
        <f t="shared" si="55"/>
        <v>0.32566311223899808</v>
      </c>
      <c r="M298" s="42">
        <f t="shared" si="55"/>
        <v>0.52424438117369432</v>
      </c>
      <c r="N298" s="42">
        <f t="shared" si="55"/>
        <v>4.6107121256760308</v>
      </c>
      <c r="Q298" s="42">
        <f t="shared" si="56"/>
        <v>6.0144900982160347E-2</v>
      </c>
      <c r="R298" s="42">
        <f t="shared" si="56"/>
        <v>1.068183249449483</v>
      </c>
      <c r="S298" s="42">
        <f t="shared" si="56"/>
        <v>0.45142541527913016</v>
      </c>
      <c r="T298" s="42">
        <f t="shared" si="56"/>
        <v>0.38004829059899975</v>
      </c>
      <c r="U298" s="42">
        <f t="shared" si="56"/>
        <v>0.80961779632122011</v>
      </c>
      <c r="V298" s="42">
        <f t="shared" si="56"/>
        <v>9.9145756645838041</v>
      </c>
      <c r="W298" s="42">
        <f t="shared" si="56"/>
        <v>4.1368529609714777</v>
      </c>
      <c r="X298" s="42">
        <f t="shared" si="56"/>
        <v>0.2466929909884954</v>
      </c>
      <c r="Y298" s="42">
        <f t="shared" si="56"/>
        <v>0.42446946793226809</v>
      </c>
      <c r="Z298" s="42">
        <f t="shared" si="56"/>
        <v>1.604333758737678</v>
      </c>
      <c r="AC298" s="42">
        <f t="shared" si="57"/>
        <v>7.833477979660923E-2</v>
      </c>
      <c r="AD298" s="42">
        <f t="shared" si="57"/>
        <v>1.9263243592881487</v>
      </c>
      <c r="AE298" s="42">
        <f t="shared" si="57"/>
        <v>0.54923276904012064</v>
      </c>
      <c r="AF298" s="42">
        <f t="shared" si="57"/>
        <v>0.94263629697640094</v>
      </c>
      <c r="AG298" s="42">
        <f t="shared" si="57"/>
        <v>0.98626350422464093</v>
      </c>
      <c r="AH298" s="42">
        <f t="shared" si="57"/>
        <v>16.948161348010455</v>
      </c>
      <c r="AI298" s="42">
        <f t="shared" si="57"/>
        <v>5.41607558760946</v>
      </c>
      <c r="AJ298" s="42">
        <f t="shared" si="57"/>
        <v>0.45554730159065793</v>
      </c>
      <c r="AK298" s="42">
        <f t="shared" si="57"/>
        <v>0.5964157807856415</v>
      </c>
      <c r="AL298" s="42">
        <f t="shared" si="57"/>
        <v>7.6170904926143752</v>
      </c>
    </row>
    <row r="299" spans="4:38">
      <c r="D299" s="52">
        <f t="shared" si="51"/>
        <v>4</v>
      </c>
      <c r="E299" s="42">
        <f t="shared" si="55"/>
        <v>5.9544094702853059E-2</v>
      </c>
      <c r="F299" s="42">
        <f t="shared" si="55"/>
        <v>1.2993824907589844</v>
      </c>
      <c r="G299" s="42">
        <f t="shared" si="55"/>
        <v>0.42713901133219317</v>
      </c>
      <c r="H299" s="42">
        <f t="shared" si="55"/>
        <v>0.47000256117181788</v>
      </c>
      <c r="I299" s="42">
        <f t="shared" si="55"/>
        <v>0.87696369420241393</v>
      </c>
      <c r="J299" s="42">
        <f t="shared" si="55"/>
        <v>13.503396579547186</v>
      </c>
      <c r="K299" s="42">
        <f t="shared" si="55"/>
        <v>4.6476259313525157</v>
      </c>
      <c r="L299" s="42">
        <f t="shared" si="55"/>
        <v>0.31357610777092521</v>
      </c>
      <c r="M299" s="42">
        <f t="shared" si="55"/>
        <v>0.51354628779108735</v>
      </c>
      <c r="N299" s="42">
        <f t="shared" si="55"/>
        <v>4.1410734769389297</v>
      </c>
      <c r="Q299" s="42">
        <f t="shared" si="56"/>
        <v>5.1588311538231527E-2</v>
      </c>
      <c r="R299" s="42">
        <f t="shared" si="56"/>
        <v>0.91058559491656976</v>
      </c>
      <c r="S299" s="42">
        <f t="shared" si="56"/>
        <v>0.41303051873692892</v>
      </c>
      <c r="T299" s="42">
        <f t="shared" si="56"/>
        <v>0.34464545761365678</v>
      </c>
      <c r="U299" s="42">
        <f t="shared" si="56"/>
        <v>0.79184837538463371</v>
      </c>
      <c r="V299" s="42">
        <f t="shared" si="56"/>
        <v>9.9995454148434</v>
      </c>
      <c r="W299" s="42">
        <f t="shared" si="56"/>
        <v>4.0512114530363705</v>
      </c>
      <c r="X299" s="42">
        <f t="shared" si="56"/>
        <v>0.23943790694433048</v>
      </c>
      <c r="Y299" s="42">
        <f t="shared" si="56"/>
        <v>0.41852826733902704</v>
      </c>
      <c r="Z299" s="42">
        <f t="shared" si="56"/>
        <v>1.5184209112535445</v>
      </c>
      <c r="AC299" s="42">
        <f t="shared" si="57"/>
        <v>6.7499877867474647E-2</v>
      </c>
      <c r="AD299" s="42">
        <f t="shared" si="57"/>
        <v>1.6881793866013974</v>
      </c>
      <c r="AE299" s="42">
        <f t="shared" si="57"/>
        <v>0.52575773317542718</v>
      </c>
      <c r="AF299" s="42">
        <f t="shared" si="57"/>
        <v>0.83292256618230143</v>
      </c>
      <c r="AG299" s="42">
        <f t="shared" si="57"/>
        <v>0.93469069044159858</v>
      </c>
      <c r="AH299" s="42">
        <f t="shared" si="57"/>
        <v>17.007247744250975</v>
      </c>
      <c r="AI299" s="42">
        <f t="shared" si="57"/>
        <v>5.244040409668667</v>
      </c>
      <c r="AJ299" s="42">
        <f t="shared" si="57"/>
        <v>0.43260925758465579</v>
      </c>
      <c r="AK299" s="42">
        <f t="shared" si="57"/>
        <v>0.5832761980407295</v>
      </c>
      <c r="AL299" s="42">
        <f t="shared" si="57"/>
        <v>6.7637260426243051</v>
      </c>
    </row>
    <row r="300" spans="4:38">
      <c r="D300" s="52">
        <f t="shared" si="51"/>
        <v>4.25</v>
      </c>
      <c r="E300" s="42">
        <f t="shared" si="55"/>
        <v>5.0840113899255517E-2</v>
      </c>
      <c r="F300" s="42">
        <f t="shared" si="55"/>
        <v>1.1070851426762041</v>
      </c>
      <c r="G300" s="42">
        <f t="shared" si="55"/>
        <v>0.40429953790682227</v>
      </c>
      <c r="H300" s="42">
        <f t="shared" si="55"/>
        <v>0.42027145510439912</v>
      </c>
      <c r="I300" s="42">
        <f t="shared" si="55"/>
        <v>0.84588091696721968</v>
      </c>
      <c r="J300" s="42">
        <f t="shared" si="55"/>
        <v>13.567421533547275</v>
      </c>
      <c r="K300" s="42">
        <f t="shared" si="55"/>
        <v>4.522704970463356</v>
      </c>
      <c r="L300" s="42">
        <f t="shared" si="55"/>
        <v>0.30228834436576824</v>
      </c>
      <c r="M300" s="42">
        <f t="shared" si="55"/>
        <v>0.50285077268619105</v>
      </c>
      <c r="N300" s="42">
        <f t="shared" si="55"/>
        <v>3.6834266718891753</v>
      </c>
      <c r="Q300" s="42">
        <f t="shared" si="56"/>
        <v>4.3902344635311133E-2</v>
      </c>
      <c r="R300" s="42">
        <f t="shared" si="56"/>
        <v>0.75725000886497096</v>
      </c>
      <c r="S300" s="42">
        <f t="shared" si="56"/>
        <v>0.37656703568683553</v>
      </c>
      <c r="T300" s="42">
        <f t="shared" si="56"/>
        <v>0.3131762727377963</v>
      </c>
      <c r="U300" s="42">
        <f t="shared" si="56"/>
        <v>0.77511363130840594</v>
      </c>
      <c r="V300" s="42">
        <f t="shared" si="56"/>
        <v>10.075074081740864</v>
      </c>
      <c r="W300" s="42">
        <f t="shared" si="56"/>
        <v>3.9681739098695572</v>
      </c>
      <c r="X300" s="42">
        <f t="shared" si="56"/>
        <v>0.23298894334951759</v>
      </c>
      <c r="Y300" s="42">
        <f t="shared" si="56"/>
        <v>0.41305742348776159</v>
      </c>
      <c r="Z300" s="42">
        <f t="shared" si="56"/>
        <v>1.4336707319009157</v>
      </c>
      <c r="AC300" s="42">
        <f t="shared" si="57"/>
        <v>5.7777883163199949E-2</v>
      </c>
      <c r="AD300" s="42">
        <f t="shared" si="57"/>
        <v>1.4569202764874416</v>
      </c>
      <c r="AE300" s="42">
        <f t="shared" si="57"/>
        <v>0.50427481668141394</v>
      </c>
      <c r="AF300" s="42">
        <f t="shared" si="57"/>
        <v>0.72855764201621598</v>
      </c>
      <c r="AG300" s="42">
        <f t="shared" si="57"/>
        <v>0.8881110615189296</v>
      </c>
      <c r="AH300" s="42">
        <f t="shared" si="57"/>
        <v>17.059768985353635</v>
      </c>
      <c r="AI300" s="42">
        <f t="shared" si="57"/>
        <v>5.0772360310571596</v>
      </c>
      <c r="AJ300" s="42">
        <f t="shared" si="57"/>
        <v>0.40985247527306651</v>
      </c>
      <c r="AK300" s="42">
        <f t="shared" si="57"/>
        <v>0.57008096013387444</v>
      </c>
      <c r="AL300" s="42">
        <f t="shared" si="57"/>
        <v>5.9331826118774247</v>
      </c>
    </row>
    <row r="301" spans="4:38">
      <c r="D301" s="52">
        <f t="shared" si="51"/>
        <v>4.5</v>
      </c>
      <c r="E301" s="42">
        <f t="shared" si="55"/>
        <v>4.3102929489723295E-2</v>
      </c>
      <c r="F301" s="42">
        <f t="shared" si="55"/>
        <v>0.92429874646591081</v>
      </c>
      <c r="G301" s="42">
        <f t="shared" si="55"/>
        <v>0.38392317949876498</v>
      </c>
      <c r="H301" s="42">
        <f t="shared" si="55"/>
        <v>0.37675673729540687</v>
      </c>
      <c r="I301" s="42">
        <f t="shared" si="55"/>
        <v>0.81713959232236166</v>
      </c>
      <c r="J301" s="42">
        <f t="shared" si="55"/>
        <v>13.623443368297323</v>
      </c>
      <c r="K301" s="42">
        <f t="shared" si="55"/>
        <v>4.4043129796555105</v>
      </c>
      <c r="L301" s="42">
        <f t="shared" si="55"/>
        <v>0.29183466356570165</v>
      </c>
      <c r="M301" s="42">
        <f t="shared" si="55"/>
        <v>0.49232076934412955</v>
      </c>
      <c r="N301" s="42">
        <f t="shared" si="55"/>
        <v>3.2469091626173663</v>
      </c>
      <c r="Q301" s="42">
        <f t="shared" si="56"/>
        <v>3.7063616925025543E-2</v>
      </c>
      <c r="R301" s="42">
        <f t="shared" si="56"/>
        <v>0.6112825228059845</v>
      </c>
      <c r="S301" s="42">
        <f t="shared" si="56"/>
        <v>0.34262135241107916</v>
      </c>
      <c r="T301" s="42">
        <f t="shared" si="56"/>
        <v>0.28564073597141876</v>
      </c>
      <c r="U301" s="42">
        <f t="shared" si="56"/>
        <v>0.75913927233491374</v>
      </c>
      <c r="V301" s="42">
        <f t="shared" si="56"/>
        <v>10.141161665276147</v>
      </c>
      <c r="W301" s="42">
        <f t="shared" si="56"/>
        <v>3.8894763079832408</v>
      </c>
      <c r="X301" s="42">
        <f t="shared" si="56"/>
        <v>0.22734610020405616</v>
      </c>
      <c r="Y301" s="42">
        <f t="shared" si="56"/>
        <v>0.40808360789915388</v>
      </c>
      <c r="Z301" s="42">
        <f t="shared" si="56"/>
        <v>1.3515824945572157</v>
      </c>
      <c r="AC301" s="42">
        <f t="shared" si="57"/>
        <v>4.914224205442104E-2</v>
      </c>
      <c r="AD301" s="42">
        <f t="shared" si="57"/>
        <v>1.2373149701258375</v>
      </c>
      <c r="AE301" s="42">
        <f t="shared" si="57"/>
        <v>0.48460415053553257</v>
      </c>
      <c r="AF301" s="42">
        <f t="shared" si="57"/>
        <v>0.63125988181234161</v>
      </c>
      <c r="AG301" s="42">
        <f t="shared" si="57"/>
        <v>0.84630945583372441</v>
      </c>
      <c r="AH301" s="42">
        <f t="shared" si="57"/>
        <v>17.105725071318499</v>
      </c>
      <c r="AI301" s="42">
        <f t="shared" si="57"/>
        <v>4.9191496513277855</v>
      </c>
      <c r="AJ301" s="42">
        <f t="shared" si="57"/>
        <v>0.38765566740492235</v>
      </c>
      <c r="AK301" s="42">
        <f t="shared" si="57"/>
        <v>0.55702035632021896</v>
      </c>
      <c r="AL301" s="42">
        <f t="shared" si="57"/>
        <v>5.1422358306775111</v>
      </c>
    </row>
    <row r="302" spans="4:38">
      <c r="D302" s="52">
        <f t="shared" si="51"/>
        <v>4.75</v>
      </c>
      <c r="E302" s="42">
        <f t="shared" si="55"/>
        <v>3.6307572985387497E-2</v>
      </c>
      <c r="F302" s="42">
        <f t="shared" si="55"/>
        <v>0.75496028847352836</v>
      </c>
      <c r="G302" s="42">
        <f t="shared" si="55"/>
        <v>0.3659292179976289</v>
      </c>
      <c r="H302" s="42">
        <f t="shared" si="55"/>
        <v>0.33945840774484198</v>
      </c>
      <c r="I302" s="42">
        <f t="shared" si="55"/>
        <v>0.7904216647353286</v>
      </c>
      <c r="J302" s="42">
        <f t="shared" si="55"/>
        <v>13.671462083797326</v>
      </c>
      <c r="K302" s="42">
        <f t="shared" si="55"/>
        <v>4.2950615469615094</v>
      </c>
      <c r="L302" s="42">
        <f t="shared" si="55"/>
        <v>0.28224990691289903</v>
      </c>
      <c r="M302" s="42">
        <f t="shared" si="55"/>
        <v>0.48211921125002827</v>
      </c>
      <c r="N302" s="42">
        <f t="shared" si="55"/>
        <v>2.8406584012141041</v>
      </c>
      <c r="Q302" s="42">
        <f t="shared" si="56"/>
        <v>3.1048745059001143E-2</v>
      </c>
      <c r="R302" s="42">
        <f t="shared" si="56"/>
        <v>0.47578916825091205</v>
      </c>
      <c r="S302" s="42">
        <f t="shared" si="56"/>
        <v>0.31177985519188983</v>
      </c>
      <c r="T302" s="42">
        <f t="shared" si="56"/>
        <v>0.26203884731452376</v>
      </c>
      <c r="U302" s="42">
        <f t="shared" si="56"/>
        <v>0.74365100670653506</v>
      </c>
      <c r="V302" s="42">
        <f t="shared" si="56"/>
        <v>10.197808165449194</v>
      </c>
      <c r="W302" s="42">
        <f t="shared" si="56"/>
        <v>3.8168546238896175</v>
      </c>
      <c r="X302" s="42">
        <f t="shared" si="56"/>
        <v>0.22250937750794636</v>
      </c>
      <c r="Y302" s="42">
        <f t="shared" si="56"/>
        <v>0.4036334920938871</v>
      </c>
      <c r="Z302" s="42">
        <f t="shared" si="56"/>
        <v>1.2736554730998728</v>
      </c>
      <c r="AC302" s="42">
        <f t="shared" si="57"/>
        <v>4.156640091177375E-2</v>
      </c>
      <c r="AD302" s="42">
        <f t="shared" si="57"/>
        <v>1.0341314086961444</v>
      </c>
      <c r="AE302" s="42">
        <f t="shared" si="57"/>
        <v>0.46656586571523501</v>
      </c>
      <c r="AF302" s="42">
        <f t="shared" si="57"/>
        <v>0.54274764290487165</v>
      </c>
      <c r="AG302" s="42">
        <f t="shared" si="57"/>
        <v>0.8090707117630751</v>
      </c>
      <c r="AH302" s="42">
        <f t="shared" si="57"/>
        <v>17.14511600214551</v>
      </c>
      <c r="AI302" s="42">
        <f t="shared" si="57"/>
        <v>4.7732684700333969</v>
      </c>
      <c r="AJ302" s="42">
        <f t="shared" si="57"/>
        <v>0.36639754672925434</v>
      </c>
      <c r="AK302" s="42">
        <f t="shared" si="57"/>
        <v>0.54428467585490603</v>
      </c>
      <c r="AL302" s="42">
        <f t="shared" si="57"/>
        <v>4.4076613293283415</v>
      </c>
    </row>
    <row r="303" spans="4:38">
      <c r="D303" s="52">
        <f t="shared" si="51"/>
        <v>5</v>
      </c>
      <c r="E303" s="42">
        <f t="shared" si="55"/>
        <v>3.0429075897379206E-2</v>
      </c>
      <c r="F303" s="42">
        <f t="shared" si="55"/>
        <v>0.60300675504448598</v>
      </c>
      <c r="G303" s="42">
        <f t="shared" si="55"/>
        <v>0.35023693529302369</v>
      </c>
      <c r="H303" s="42">
        <f t="shared" si="55"/>
        <v>0.30837646645270517</v>
      </c>
      <c r="I303" s="42">
        <f t="shared" si="55"/>
        <v>0.7654090786736103</v>
      </c>
      <c r="J303" s="42">
        <f t="shared" si="55"/>
        <v>13.711477680047388</v>
      </c>
      <c r="K303" s="42">
        <f t="shared" si="55"/>
        <v>4.1975622604138714</v>
      </c>
      <c r="L303" s="42">
        <f t="shared" si="55"/>
        <v>0.27356891594953381</v>
      </c>
      <c r="M303" s="42">
        <f t="shared" si="55"/>
        <v>0.47240903188901323</v>
      </c>
      <c r="N303" s="42">
        <f t="shared" si="55"/>
        <v>2.4738118397699989</v>
      </c>
      <c r="Q303" s="42">
        <f t="shared" si="56"/>
        <v>2.5834345688864328E-2</v>
      </c>
      <c r="R303" s="42">
        <f t="shared" si="56"/>
        <v>0.35387597671105425</v>
      </c>
      <c r="S303" s="42">
        <f t="shared" si="56"/>
        <v>0.28462893031149816</v>
      </c>
      <c r="T303" s="42">
        <f t="shared" si="56"/>
        <v>0.24237060676711131</v>
      </c>
      <c r="U303" s="42">
        <f t="shared" si="56"/>
        <v>0.72837454266564672</v>
      </c>
      <c r="V303" s="42">
        <f t="shared" si="56"/>
        <v>10.24501358226011</v>
      </c>
      <c r="W303" s="42">
        <f t="shared" si="56"/>
        <v>3.752044834100889</v>
      </c>
      <c r="X303" s="42">
        <f t="shared" si="56"/>
        <v>0.21847877526118811</v>
      </c>
      <c r="Y303" s="42">
        <f t="shared" si="56"/>
        <v>0.39973374759264424</v>
      </c>
      <c r="Z303" s="42">
        <f t="shared" si="56"/>
        <v>1.2013889414063117</v>
      </c>
      <c r="AC303" s="42">
        <f t="shared" si="57"/>
        <v>3.5023806105893937E-2</v>
      </c>
      <c r="AD303" s="42">
        <f t="shared" si="57"/>
        <v>0.85213753337791887</v>
      </c>
      <c r="AE303" s="42">
        <f t="shared" si="57"/>
        <v>0.44998009319797311</v>
      </c>
      <c r="AF303" s="42">
        <f t="shared" si="57"/>
        <v>0.46473928262800035</v>
      </c>
      <c r="AG303" s="42">
        <f t="shared" si="57"/>
        <v>0.77617966768407276</v>
      </c>
      <c r="AH303" s="42">
        <f t="shared" si="57"/>
        <v>17.177941777834668</v>
      </c>
      <c r="AI303" s="42">
        <f t="shared" si="57"/>
        <v>4.6430796867268542</v>
      </c>
      <c r="AJ303" s="42">
        <f t="shared" si="57"/>
        <v>0.34645682599509298</v>
      </c>
      <c r="AK303" s="42">
        <f t="shared" si="57"/>
        <v>0.53206420799307685</v>
      </c>
      <c r="AL303" s="42">
        <f t="shared" si="57"/>
        <v>3.7462347381336856</v>
      </c>
    </row>
    <row r="304" spans="4:38">
      <c r="D304" s="52">
        <f t="shared" si="51"/>
        <v>5.25</v>
      </c>
      <c r="E304" s="42">
        <f t="shared" si="55"/>
        <v>2.5442469736829482E-2</v>
      </c>
      <c r="F304" s="42">
        <f t="shared" si="55"/>
        <v>0.47237513252421426</v>
      </c>
      <c r="G304" s="42">
        <f t="shared" si="55"/>
        <v>0.33676561327455817</v>
      </c>
      <c r="H304" s="42">
        <f t="shared" si="55"/>
        <v>0.28351091341899531</v>
      </c>
      <c r="I304" s="42">
        <f t="shared" si="55"/>
        <v>0.74178377860469524</v>
      </c>
      <c r="J304" s="42">
        <f t="shared" si="55"/>
        <v>13.743490157047457</v>
      </c>
      <c r="K304" s="42">
        <f t="shared" si="55"/>
        <v>4.1144267080451291</v>
      </c>
      <c r="L304" s="42">
        <f t="shared" si="55"/>
        <v>0.26582653221778052</v>
      </c>
      <c r="M304" s="42">
        <f t="shared" si="55"/>
        <v>0.46335316474620947</v>
      </c>
      <c r="N304" s="42">
        <f t="shared" si="55"/>
        <v>2.1555069303756467</v>
      </c>
      <c r="Q304" s="42">
        <f t="shared" si="56"/>
        <v>2.1397035466241478E-2</v>
      </c>
      <c r="R304" s="42">
        <f t="shared" si="56"/>
        <v>0.24864897969771338</v>
      </c>
      <c r="S304" s="42">
        <f t="shared" si="56"/>
        <v>0.26175496405213311</v>
      </c>
      <c r="T304" s="42">
        <f t="shared" si="56"/>
        <v>0.22663601432918129</v>
      </c>
      <c r="U304" s="42">
        <f t="shared" si="56"/>
        <v>0.71303558845462589</v>
      </c>
      <c r="V304" s="42">
        <f t="shared" si="56"/>
        <v>10.28277791570884</v>
      </c>
      <c r="W304" s="42">
        <f t="shared" si="56"/>
        <v>3.6967829151292522</v>
      </c>
      <c r="X304" s="42">
        <f t="shared" si="56"/>
        <v>0.21525429346378139</v>
      </c>
      <c r="Y304" s="42">
        <f t="shared" si="56"/>
        <v>0.39641104591610715</v>
      </c>
      <c r="Z304" s="42">
        <f t="shared" si="56"/>
        <v>1.136282173353961</v>
      </c>
      <c r="AC304" s="42">
        <f t="shared" si="57"/>
        <v>2.9487904007417489E-2</v>
      </c>
      <c r="AD304" s="42">
        <f t="shared" si="57"/>
        <v>0.69610128535071514</v>
      </c>
      <c r="AE304" s="42">
        <f t="shared" si="57"/>
        <v>0.43466696396119825</v>
      </c>
      <c r="AF304" s="42">
        <f t="shared" si="57"/>
        <v>0.3989531583159221</v>
      </c>
      <c r="AG304" s="42">
        <f t="shared" si="57"/>
        <v>0.74742116197380803</v>
      </c>
      <c r="AH304" s="42">
        <f t="shared" si="57"/>
        <v>17.204202398386027</v>
      </c>
      <c r="AI304" s="42">
        <f t="shared" si="57"/>
        <v>4.5320705009610105</v>
      </c>
      <c r="AJ304" s="42">
        <f t="shared" si="57"/>
        <v>0.32821221795147004</v>
      </c>
      <c r="AK304" s="42">
        <f t="shared" si="57"/>
        <v>0.52054924198987418</v>
      </c>
      <c r="AL304" s="42">
        <f t="shared" si="57"/>
        <v>3.1747316873973208</v>
      </c>
    </row>
    <row r="305" spans="4:38">
      <c r="D305" s="52">
        <f t="shared" si="51"/>
        <v>5.5</v>
      </c>
      <c r="E305" s="42">
        <f t="shared" si="55"/>
        <v>2.1322786014869536E-2</v>
      </c>
      <c r="F305" s="42">
        <f t="shared" si="55"/>
        <v>0.36700240725814159</v>
      </c>
      <c r="G305" s="42">
        <f t="shared" si="55"/>
        <v>0.32543453383184023</v>
      </c>
      <c r="H305" s="42">
        <f t="shared" si="55"/>
        <v>0.26486174864371337</v>
      </c>
      <c r="I305" s="42">
        <f t="shared" si="55"/>
        <v>0.71922770899607291</v>
      </c>
      <c r="J305" s="42">
        <f t="shared" si="55"/>
        <v>13.767499514797485</v>
      </c>
      <c r="K305" s="42">
        <f t="shared" si="55"/>
        <v>4.0482664778878057</v>
      </c>
      <c r="L305" s="42">
        <f t="shared" si="55"/>
        <v>0.25905759725981375</v>
      </c>
      <c r="M305" s="42">
        <f t="shared" si="55"/>
        <v>0.45511454330674217</v>
      </c>
      <c r="N305" s="42">
        <f t="shared" si="55"/>
        <v>1.8948811251216389</v>
      </c>
      <c r="Q305" s="42">
        <f t="shared" si="56"/>
        <v>1.7713431042759006E-2</v>
      </c>
      <c r="R305" s="42">
        <f t="shared" si="56"/>
        <v>0.16321420872219045</v>
      </c>
      <c r="S305" s="42">
        <f t="shared" si="56"/>
        <v>0.2437443426960243</v>
      </c>
      <c r="T305" s="42">
        <f t="shared" si="56"/>
        <v>0.21483507000073329</v>
      </c>
      <c r="U305" s="42">
        <f t="shared" si="56"/>
        <v>0.69735985231585129</v>
      </c>
      <c r="V305" s="42">
        <f t="shared" si="56"/>
        <v>10.311101165795339</v>
      </c>
      <c r="W305" s="42">
        <f t="shared" si="56"/>
        <v>3.6528048434868974</v>
      </c>
      <c r="X305" s="42">
        <f t="shared" si="56"/>
        <v>0.21283593211572668</v>
      </c>
      <c r="Y305" s="42">
        <f t="shared" si="56"/>
        <v>0.39369205858495904</v>
      </c>
      <c r="Z305" s="42">
        <f t="shared" si="56"/>
        <v>1.0798344428202542</v>
      </c>
      <c r="AC305" s="42">
        <f t="shared" si="57"/>
        <v>2.4932140986980066E-2</v>
      </c>
      <c r="AD305" s="42">
        <f t="shared" si="57"/>
        <v>0.57079060579409169</v>
      </c>
      <c r="AE305" s="42">
        <f t="shared" si="57"/>
        <v>0.42044660898236197</v>
      </c>
      <c r="AF305" s="42">
        <f t="shared" si="57"/>
        <v>0.34710762730283018</v>
      </c>
      <c r="AG305" s="42">
        <f t="shared" si="57"/>
        <v>0.72258003300937224</v>
      </c>
      <c r="AH305" s="42">
        <f t="shared" si="57"/>
        <v>17.223897863799532</v>
      </c>
      <c r="AI305" s="42">
        <f t="shared" si="57"/>
        <v>4.4437281122887171</v>
      </c>
      <c r="AJ305" s="42">
        <f t="shared" si="57"/>
        <v>0.31204243534741694</v>
      </c>
      <c r="AK305" s="42">
        <f t="shared" si="57"/>
        <v>0.50993006710044098</v>
      </c>
      <c r="AL305" s="42">
        <f t="shared" si="57"/>
        <v>2.7099278074230186</v>
      </c>
    </row>
    <row r="306" spans="4:38">
      <c r="D306" s="52">
        <f t="shared" si="51"/>
        <v>5.75</v>
      </c>
      <c r="E306" s="42">
        <f t="shared" si="55"/>
        <v>1.8045056242630534E-2</v>
      </c>
      <c r="F306" s="42">
        <f t="shared" si="55"/>
        <v>0.29082556559169642</v>
      </c>
      <c r="G306" s="42">
        <f t="shared" si="55"/>
        <v>0.31616297885447842</v>
      </c>
      <c r="H306" s="42">
        <f t="shared" si="55"/>
        <v>0.25242897212685889</v>
      </c>
      <c r="I306" s="42">
        <f t="shared" si="55"/>
        <v>0.69742281431523212</v>
      </c>
      <c r="J306" s="42">
        <f t="shared" si="55"/>
        <v>13.783505753297471</v>
      </c>
      <c r="K306" s="42">
        <f t="shared" si="55"/>
        <v>4.0016931579744233</v>
      </c>
      <c r="L306" s="42">
        <f t="shared" si="55"/>
        <v>0.25329695261780688</v>
      </c>
      <c r="M306" s="42">
        <f t="shared" si="55"/>
        <v>0.44785610105573703</v>
      </c>
      <c r="N306" s="42">
        <f t="shared" si="55"/>
        <v>1.701071876098585</v>
      </c>
      <c r="Q306" s="42">
        <f t="shared" si="56"/>
        <v>1.4760149070043277E-2</v>
      </c>
      <c r="R306" s="42">
        <f t="shared" si="56"/>
        <v>0.10067769529578682</v>
      </c>
      <c r="S306" s="42">
        <f t="shared" si="56"/>
        <v>0.23118345252540123</v>
      </c>
      <c r="T306" s="42">
        <f t="shared" si="56"/>
        <v>0.20696777378176828</v>
      </c>
      <c r="U306" s="42">
        <f t="shared" si="56"/>
        <v>0.6810730424917002</v>
      </c>
      <c r="V306" s="42">
        <f t="shared" si="56"/>
        <v>10.329983332519705</v>
      </c>
      <c r="W306" s="42">
        <f t="shared" si="56"/>
        <v>3.6218465956860282</v>
      </c>
      <c r="X306" s="42">
        <f t="shared" si="56"/>
        <v>0.21122369121702364</v>
      </c>
      <c r="Y306" s="42">
        <f t="shared" si="56"/>
        <v>0.39160345711988248</v>
      </c>
      <c r="Z306" s="42">
        <f t="shared" si="56"/>
        <v>1.0335450236826109</v>
      </c>
      <c r="AC306" s="42">
        <f t="shared" si="57"/>
        <v>2.1329963415217638E-2</v>
      </c>
      <c r="AD306" s="42">
        <f t="shared" si="57"/>
        <v>0.48097343588760622</v>
      </c>
      <c r="AE306" s="42">
        <f t="shared" si="57"/>
        <v>0.40713915923891664</v>
      </c>
      <c r="AF306" s="42">
        <f t="shared" si="57"/>
        <v>0.310921046922919</v>
      </c>
      <c r="AG306" s="42">
        <f t="shared" si="57"/>
        <v>0.70144111916785745</v>
      </c>
      <c r="AH306" s="42">
        <f t="shared" si="57"/>
        <v>17.237028174075189</v>
      </c>
      <c r="AI306" s="42">
        <f t="shared" si="57"/>
        <v>4.3815397202628237</v>
      </c>
      <c r="AJ306" s="42">
        <f t="shared" si="57"/>
        <v>0.29832619093196477</v>
      </c>
      <c r="AK306" s="42">
        <f t="shared" si="57"/>
        <v>0.50039697257991944</v>
      </c>
      <c r="AL306" s="42">
        <f t="shared" si="57"/>
        <v>2.3685987285145598</v>
      </c>
    </row>
    <row r="307" spans="4:38">
      <c r="D307" s="52">
        <f t="shared" si="51"/>
        <v>6</v>
      </c>
      <c r="E307" s="42">
        <f t="shared" si="55"/>
        <v>1.5584311931243442E-2</v>
      </c>
      <c r="F307" s="42">
        <f t="shared" si="55"/>
        <v>0.24778159387030896</v>
      </c>
      <c r="G307" s="42">
        <f t="shared" si="55"/>
        <v>0.3088702302320816</v>
      </c>
      <c r="H307" s="42">
        <f t="shared" si="55"/>
        <v>0.24621258386843092</v>
      </c>
      <c r="I307" s="42">
        <f t="shared" si="55"/>
        <v>0.6760510390296619</v>
      </c>
      <c r="J307" s="42">
        <f t="shared" si="55"/>
        <v>13.791508872547464</v>
      </c>
      <c r="K307" s="42">
        <f t="shared" si="55"/>
        <v>3.9773183363375177</v>
      </c>
      <c r="L307" s="42">
        <f t="shared" si="55"/>
        <v>0.24857943983393346</v>
      </c>
      <c r="M307" s="42">
        <f t="shared" si="55"/>
        <v>0.44174077147831903</v>
      </c>
      <c r="N307" s="42">
        <f t="shared" si="55"/>
        <v>1.5832166353970876</v>
      </c>
      <c r="Q307" s="42">
        <f t="shared" si="56"/>
        <v>1.2513806199720746E-2</v>
      </c>
      <c r="R307" s="42">
        <f t="shared" si="56"/>
        <v>6.4145470929803411E-2</v>
      </c>
      <c r="S307" s="42">
        <f t="shared" si="56"/>
        <v>0.22465867982249405</v>
      </c>
      <c r="T307" s="42">
        <f t="shared" si="56"/>
        <v>0.20303412567228576</v>
      </c>
      <c r="U307" s="42">
        <f t="shared" si="56"/>
        <v>0.66390086722454877</v>
      </c>
      <c r="V307" s="42">
        <f t="shared" si="56"/>
        <v>10.339424415881886</v>
      </c>
      <c r="W307" s="42">
        <f t="shared" si="56"/>
        <v>3.6056441482388446</v>
      </c>
      <c r="X307" s="42">
        <f t="shared" si="56"/>
        <v>0.21041757076767204</v>
      </c>
      <c r="Y307" s="42">
        <f t="shared" si="56"/>
        <v>0.39017191304155929</v>
      </c>
      <c r="Z307" s="42">
        <f t="shared" si="56"/>
        <v>0.99891318981845978</v>
      </c>
      <c r="AC307" s="42">
        <f t="shared" si="57"/>
        <v>1.8654817662766089E-2</v>
      </c>
      <c r="AD307" s="42">
        <f t="shared" si="57"/>
        <v>0.43141771681081481</v>
      </c>
      <c r="AE307" s="42">
        <f t="shared" si="57"/>
        <v>0.39456474570831357</v>
      </c>
      <c r="AF307" s="42">
        <f t="shared" si="57"/>
        <v>0.29211177451038267</v>
      </c>
      <c r="AG307" s="42">
        <f t="shared" si="57"/>
        <v>0.68378925882635444</v>
      </c>
      <c r="AH307" s="42">
        <f t="shared" si="57"/>
        <v>17.243593329213034</v>
      </c>
      <c r="AI307" s="42">
        <f t="shared" si="57"/>
        <v>4.348992524436186</v>
      </c>
      <c r="AJ307" s="42">
        <f t="shared" si="57"/>
        <v>0.28744219745414423</v>
      </c>
      <c r="AK307" s="42">
        <f t="shared" si="57"/>
        <v>0.49214024768345144</v>
      </c>
      <c r="AL307" s="42">
        <f t="shared" si="57"/>
        <v>2.1675200809757205</v>
      </c>
    </row>
    <row r="308" spans="4:38">
      <c r="D308" s="52">
        <f t="shared" si="51"/>
        <v>6.25</v>
      </c>
      <c r="E308" s="42">
        <f t="shared" ref="E308:N323" si="58">($D218-$D217)/8*(E217+3*((2*E217+E218)/3)+3*((E217+2*E218)/3)+E218)</f>
        <v>1.3748790959929761E-2</v>
      </c>
      <c r="F308" s="42">
        <f t="shared" si="58"/>
        <v>0.23182340700037102</v>
      </c>
      <c r="G308" s="42">
        <f t="shared" si="58"/>
        <v>0.3031019454311048</v>
      </c>
      <c r="H308" s="42">
        <f t="shared" si="58"/>
        <v>0.24472094917007964</v>
      </c>
      <c r="I308" s="42">
        <f t="shared" si="58"/>
        <v>0.6551631310568008</v>
      </c>
      <c r="J308" s="42">
        <f t="shared" si="58"/>
        <v>13.788460840420408</v>
      </c>
      <c r="K308" s="42">
        <f t="shared" si="58"/>
        <v>3.9712675416785892</v>
      </c>
      <c r="L308" s="42">
        <f t="shared" si="58"/>
        <v>0.24472010698172297</v>
      </c>
      <c r="M308" s="42">
        <f t="shared" si="58"/>
        <v>0.43664635446064443</v>
      </c>
      <c r="N308" s="42">
        <f t="shared" si="58"/>
        <v>1.5278120836676712</v>
      </c>
      <c r="Q308" s="42">
        <f t="shared" ref="Q308:Z323" si="59">($D218-$D217)/8*(Q217+3*((2*Q217+Q218)/3)+3*((Q217+2*Q218)/3)+Q218)</f>
        <v>1.0809359330379898E-2</v>
      </c>
      <c r="R308" s="42">
        <f t="shared" si="59"/>
        <v>4.8922952964935956E-2</v>
      </c>
      <c r="S308" s="42">
        <f t="shared" si="59"/>
        <v>0.22299782195842044</v>
      </c>
      <c r="T308" s="42">
        <f t="shared" si="59"/>
        <v>0.20207430330081744</v>
      </c>
      <c r="U308" s="42">
        <f t="shared" si="59"/>
        <v>0.64604904533261487</v>
      </c>
      <c r="V308" s="42">
        <f t="shared" si="59"/>
        <v>10.33639472505336</v>
      </c>
      <c r="W308" s="42">
        <f t="shared" si="59"/>
        <v>3.6015868085396185</v>
      </c>
      <c r="X308" s="42">
        <f t="shared" si="59"/>
        <v>0.21022300090483659</v>
      </c>
      <c r="Y308" s="42">
        <f t="shared" si="59"/>
        <v>0.3892593631461353</v>
      </c>
      <c r="Z308" s="42">
        <f t="shared" si="59"/>
        <v>0.97417610243198616</v>
      </c>
      <c r="AC308" s="42">
        <f t="shared" ref="AC308:AL323" si="60">($D218-$D217)/8*(AC217+3*((2*AC217+AC218)/3)+3*((AC217+2*AC218)/3)+AC218)</f>
        <v>1.6688222589479669E-2</v>
      </c>
      <c r="AD308" s="42">
        <f t="shared" si="60"/>
        <v>0.41472386103580555</v>
      </c>
      <c r="AE308" s="42">
        <f t="shared" si="60"/>
        <v>0.38263004384861637</v>
      </c>
      <c r="AF308" s="42">
        <f t="shared" si="60"/>
        <v>0.28736759503934184</v>
      </c>
      <c r="AG308" s="42">
        <f t="shared" si="60"/>
        <v>0.66886026942131405</v>
      </c>
      <c r="AH308" s="42">
        <f t="shared" si="60"/>
        <v>17.240526955787509</v>
      </c>
      <c r="AI308" s="42">
        <f t="shared" si="60"/>
        <v>4.3409482748175563</v>
      </c>
      <c r="AJ308" s="42">
        <f t="shared" si="60"/>
        <v>0.27900840557354367</v>
      </c>
      <c r="AK308" s="42">
        <f t="shared" si="60"/>
        <v>0.48501717546968059</v>
      </c>
      <c r="AL308" s="42">
        <f t="shared" si="60"/>
        <v>2.081448064903368</v>
      </c>
    </row>
    <row r="309" spans="4:38">
      <c r="D309" s="52">
        <f t="shared" si="51"/>
        <v>6.5</v>
      </c>
      <c r="E309" s="42">
        <f t="shared" si="58"/>
        <v>1.218826040562428E-2</v>
      </c>
      <c r="F309" s="42">
        <f t="shared" si="58"/>
        <v>0.22560751966742787</v>
      </c>
      <c r="G309" s="42">
        <f t="shared" si="58"/>
        <v>0.29805706353164463</v>
      </c>
      <c r="H309" s="42">
        <f t="shared" si="58"/>
        <v>0.24497079863510282</v>
      </c>
      <c r="I309" s="42">
        <f t="shared" si="58"/>
        <v>0.6352846602748714</v>
      </c>
      <c r="J309" s="42">
        <f t="shared" si="58"/>
        <v>13.768543951760593</v>
      </c>
      <c r="K309" s="42">
        <f t="shared" si="58"/>
        <v>3.9723097140239538</v>
      </c>
      <c r="L309" s="42">
        <f t="shared" si="58"/>
        <v>0.2413025948186662</v>
      </c>
      <c r="M309" s="42">
        <f t="shared" si="58"/>
        <v>0.4321112051281914</v>
      </c>
      <c r="N309" s="42">
        <f t="shared" si="58"/>
        <v>1.4956683127572608</v>
      </c>
      <c r="Q309" s="42">
        <f t="shared" si="59"/>
        <v>9.3479000570291671E-3</v>
      </c>
      <c r="R309" s="42">
        <f t="shared" si="59"/>
        <v>4.1479600734175087E-2</v>
      </c>
      <c r="S309" s="42">
        <f t="shared" si="59"/>
        <v>0.22307462529911004</v>
      </c>
      <c r="T309" s="42">
        <f t="shared" si="59"/>
        <v>0.20216866192442817</v>
      </c>
      <c r="U309" s="42">
        <f t="shared" si="59"/>
        <v>0.62829473679582892</v>
      </c>
      <c r="V309" s="42">
        <f t="shared" si="59"/>
        <v>10.315111562471035</v>
      </c>
      <c r="W309" s="42">
        <f t="shared" si="59"/>
        <v>3.6021385560272838</v>
      </c>
      <c r="X309" s="42">
        <f t="shared" si="59"/>
        <v>0.21025084190284526</v>
      </c>
      <c r="Y309" s="42">
        <f t="shared" si="59"/>
        <v>0.38855411899832337</v>
      </c>
      <c r="Z309" s="42">
        <f t="shared" si="59"/>
        <v>0.95380905209498579</v>
      </c>
      <c r="AC309" s="42">
        <f t="shared" si="60"/>
        <v>1.5028620754219381E-2</v>
      </c>
      <c r="AD309" s="42">
        <f t="shared" si="60"/>
        <v>0.40973543860068051</v>
      </c>
      <c r="AE309" s="42">
        <f t="shared" si="60"/>
        <v>0.37138822993934972</v>
      </c>
      <c r="AF309" s="42">
        <f t="shared" si="60"/>
        <v>0.28777293534577747</v>
      </c>
      <c r="AG309" s="42">
        <f t="shared" si="60"/>
        <v>0.65541266798951814</v>
      </c>
      <c r="AH309" s="42">
        <f t="shared" si="60"/>
        <v>17.221976341050155</v>
      </c>
      <c r="AI309" s="42">
        <f t="shared" si="60"/>
        <v>4.3424808720206292</v>
      </c>
      <c r="AJ309" s="42">
        <f t="shared" si="60"/>
        <v>0.27175576627729725</v>
      </c>
      <c r="AK309" s="42">
        <f t="shared" si="60"/>
        <v>0.47848860304903673</v>
      </c>
      <c r="AL309" s="42">
        <f t="shared" si="60"/>
        <v>2.0375275734195406</v>
      </c>
    </row>
    <row r="310" spans="4:38">
      <c r="D310" s="52">
        <f t="shared" si="51"/>
        <v>6.75</v>
      </c>
      <c r="E310" s="42">
        <f t="shared" si="58"/>
        <v>1.0731765221605807E-2</v>
      </c>
      <c r="F310" s="42">
        <f t="shared" si="58"/>
        <v>0.21980602482334791</v>
      </c>
      <c r="G310" s="42">
        <f t="shared" si="58"/>
        <v>0.29334850709214833</v>
      </c>
      <c r="H310" s="42">
        <f t="shared" si="58"/>
        <v>0.24547049756514822</v>
      </c>
      <c r="I310" s="42">
        <f t="shared" si="58"/>
        <v>0.61673142087840371</v>
      </c>
      <c r="J310" s="42">
        <f t="shared" si="58"/>
        <v>13.729406072186878</v>
      </c>
      <c r="K310" s="42">
        <f t="shared" si="58"/>
        <v>3.9743940587146875</v>
      </c>
      <c r="L310" s="42">
        <f t="shared" si="58"/>
        <v>0.23811291679981306</v>
      </c>
      <c r="M310" s="42">
        <f t="shared" si="58"/>
        <v>0.42787734546284467</v>
      </c>
      <c r="N310" s="42">
        <f t="shared" si="58"/>
        <v>1.4656674599075437</v>
      </c>
      <c r="Q310" s="42">
        <f t="shared" si="59"/>
        <v>7.9838714019018191E-3</v>
      </c>
      <c r="R310" s="42">
        <f t="shared" si="59"/>
        <v>3.4532471985464976E-2</v>
      </c>
      <c r="S310" s="42">
        <f t="shared" si="59"/>
        <v>0.2232282319804898</v>
      </c>
      <c r="T310" s="42">
        <f t="shared" si="59"/>
        <v>0.20235737917164903</v>
      </c>
      <c r="U310" s="42">
        <f t="shared" si="59"/>
        <v>0.61107223689709322</v>
      </c>
      <c r="V310" s="42">
        <f t="shared" si="59"/>
        <v>10.273236947541211</v>
      </c>
      <c r="W310" s="42">
        <f t="shared" si="59"/>
        <v>3.603242051002614</v>
      </c>
      <c r="X310" s="42">
        <f t="shared" si="59"/>
        <v>0.21030652389886256</v>
      </c>
      <c r="Y310" s="42">
        <f t="shared" si="59"/>
        <v>0.38789589112703171</v>
      </c>
      <c r="Z310" s="42">
        <f t="shared" si="59"/>
        <v>0.93479980511378602</v>
      </c>
      <c r="AC310" s="42">
        <f t="shared" si="60"/>
        <v>1.3479659041309789E-2</v>
      </c>
      <c r="AD310" s="42">
        <f t="shared" si="60"/>
        <v>0.40507957766123087</v>
      </c>
      <c r="AE310" s="42">
        <f t="shared" si="60"/>
        <v>0.36089587029070097</v>
      </c>
      <c r="AF310" s="42">
        <f t="shared" si="60"/>
        <v>0.2885836159586479</v>
      </c>
      <c r="AG310" s="42">
        <f t="shared" si="60"/>
        <v>0.64286157331984273</v>
      </c>
      <c r="AH310" s="42">
        <f t="shared" si="60"/>
        <v>17.185575196832453</v>
      </c>
      <c r="AI310" s="42">
        <f t="shared" si="60"/>
        <v>4.3455460664267713</v>
      </c>
      <c r="AJ310" s="42">
        <f t="shared" si="60"/>
        <v>0.26498663626746716</v>
      </c>
      <c r="AK310" s="42">
        <f t="shared" si="60"/>
        <v>0.47225323910087758</v>
      </c>
      <c r="AL310" s="42">
        <f t="shared" si="60"/>
        <v>1.9965351147012997</v>
      </c>
    </row>
    <row r="311" spans="4:38">
      <c r="D311" s="52">
        <f t="shared" si="51"/>
        <v>7</v>
      </c>
      <c r="E311" s="42">
        <f t="shared" si="58"/>
        <v>9.379305407874388E-3</v>
      </c>
      <c r="F311" s="42">
        <f t="shared" si="58"/>
        <v>0.21441892246813057</v>
      </c>
      <c r="G311" s="42">
        <f t="shared" si="58"/>
        <v>0.28897627611261634</v>
      </c>
      <c r="H311" s="42">
        <f t="shared" si="58"/>
        <v>0.24622004596021629</v>
      </c>
      <c r="I311" s="42">
        <f t="shared" si="58"/>
        <v>0.59950341286739817</v>
      </c>
      <c r="J311" s="42">
        <f t="shared" si="58"/>
        <v>13.671882278994254</v>
      </c>
      <c r="K311" s="42">
        <f t="shared" si="58"/>
        <v>3.9775205757507961</v>
      </c>
      <c r="L311" s="42">
        <f t="shared" si="58"/>
        <v>0.23515107292516391</v>
      </c>
      <c r="M311" s="42">
        <f t="shared" si="58"/>
        <v>0.42394477546460452</v>
      </c>
      <c r="N311" s="42">
        <f t="shared" si="58"/>
        <v>1.4378095251185197</v>
      </c>
      <c r="Q311" s="42">
        <f t="shared" si="59"/>
        <v>6.7172733649978594E-3</v>
      </c>
      <c r="R311" s="42">
        <f t="shared" si="59"/>
        <v>2.8081566718805583E-2</v>
      </c>
      <c r="S311" s="42">
        <f t="shared" si="59"/>
        <v>0.22345864200255919</v>
      </c>
      <c r="T311" s="42">
        <f t="shared" si="59"/>
        <v>0.20264045504248013</v>
      </c>
      <c r="U311" s="42">
        <f t="shared" si="59"/>
        <v>0.5943815456364081</v>
      </c>
      <c r="V311" s="42">
        <f t="shared" si="59"/>
        <v>10.21160093254567</v>
      </c>
      <c r="W311" s="42">
        <f t="shared" si="59"/>
        <v>3.6048972934656138</v>
      </c>
      <c r="X311" s="42">
        <f t="shared" si="59"/>
        <v>0.21039004689288904</v>
      </c>
      <c r="Y311" s="42">
        <f t="shared" si="59"/>
        <v>0.38728467953226109</v>
      </c>
      <c r="Z311" s="42">
        <f t="shared" si="59"/>
        <v>0.91714836148838674</v>
      </c>
      <c r="AC311" s="42">
        <f t="shared" si="60"/>
        <v>1.2041337450750939E-2</v>
      </c>
      <c r="AD311" s="42">
        <f t="shared" si="60"/>
        <v>0.40075627821745602</v>
      </c>
      <c r="AE311" s="42">
        <f t="shared" si="60"/>
        <v>0.35115296490266978</v>
      </c>
      <c r="AF311" s="42">
        <f t="shared" si="60"/>
        <v>0.28979963687795346</v>
      </c>
      <c r="AG311" s="42">
        <f t="shared" si="60"/>
        <v>0.6312069854122867</v>
      </c>
      <c r="AH311" s="42">
        <f t="shared" si="60"/>
        <v>17.132163625442786</v>
      </c>
      <c r="AI311" s="42">
        <f t="shared" si="60"/>
        <v>4.3501438580359828</v>
      </c>
      <c r="AJ311" s="42">
        <f t="shared" si="60"/>
        <v>0.25870101554405373</v>
      </c>
      <c r="AK311" s="42">
        <f t="shared" si="60"/>
        <v>0.46631108362520357</v>
      </c>
      <c r="AL311" s="42">
        <f t="shared" si="60"/>
        <v>1.9584706887486505</v>
      </c>
    </row>
    <row r="312" spans="4:38">
      <c r="D312" s="52">
        <f t="shared" si="51"/>
        <v>7.25</v>
      </c>
      <c r="E312" s="42">
        <f t="shared" si="58"/>
        <v>8.1308809644300012E-3</v>
      </c>
      <c r="F312" s="42">
        <f t="shared" si="58"/>
        <v>0.20944621260177632</v>
      </c>
      <c r="G312" s="42">
        <f t="shared" si="58"/>
        <v>0.28494037059304816</v>
      </c>
      <c r="H312" s="42">
        <f t="shared" si="58"/>
        <v>0.24721944382030803</v>
      </c>
      <c r="I312" s="42">
        <f t="shared" si="58"/>
        <v>0.58360063624185443</v>
      </c>
      <c r="J312" s="42">
        <f t="shared" si="58"/>
        <v>13.596807649477858</v>
      </c>
      <c r="K312" s="42">
        <f t="shared" si="58"/>
        <v>3.9816892651322742</v>
      </c>
      <c r="L312" s="42">
        <f t="shared" si="58"/>
        <v>0.23241706319471828</v>
      </c>
      <c r="M312" s="42">
        <f t="shared" si="58"/>
        <v>0.42031349513347066</v>
      </c>
      <c r="N312" s="42">
        <f t="shared" si="58"/>
        <v>1.4120945083901892</v>
      </c>
      <c r="Q312" s="42">
        <f t="shared" si="59"/>
        <v>5.5481059463172826E-3</v>
      </c>
      <c r="R312" s="42">
        <f t="shared" si="59"/>
        <v>2.2126884934196903E-2</v>
      </c>
      <c r="S312" s="42">
        <f t="shared" si="59"/>
        <v>0.22376585536531818</v>
      </c>
      <c r="T312" s="42">
        <f t="shared" si="59"/>
        <v>0.2030178895369219</v>
      </c>
      <c r="U312" s="42">
        <f t="shared" si="59"/>
        <v>0.57822266301377323</v>
      </c>
      <c r="V312" s="42">
        <f t="shared" si="59"/>
        <v>10.131033569766208</v>
      </c>
      <c r="W312" s="42">
        <f t="shared" si="59"/>
        <v>3.6071042834162843</v>
      </c>
      <c r="X312" s="42">
        <f t="shared" si="59"/>
        <v>0.21050141088492469</v>
      </c>
      <c r="Y312" s="42">
        <f t="shared" si="59"/>
        <v>0.38672048421401128</v>
      </c>
      <c r="Z312" s="42">
        <f t="shared" si="59"/>
        <v>0.90085472121878718</v>
      </c>
      <c r="AC312" s="42">
        <f t="shared" si="60"/>
        <v>1.0713655982542741E-2</v>
      </c>
      <c r="AD312" s="42">
        <f t="shared" si="60"/>
        <v>0.3967655402693559</v>
      </c>
      <c r="AE312" s="42">
        <f t="shared" si="60"/>
        <v>0.3421595137752565</v>
      </c>
      <c r="AF312" s="42">
        <f t="shared" si="60"/>
        <v>0.29142099810369415</v>
      </c>
      <c r="AG312" s="42">
        <f t="shared" si="60"/>
        <v>0.62044890426685018</v>
      </c>
      <c r="AH312" s="42">
        <f t="shared" si="60"/>
        <v>17.06258172918951</v>
      </c>
      <c r="AI312" s="42">
        <f t="shared" si="60"/>
        <v>4.3562742468482636</v>
      </c>
      <c r="AJ312" s="42">
        <f t="shared" si="60"/>
        <v>0.25289890410705662</v>
      </c>
      <c r="AK312" s="42">
        <f t="shared" si="60"/>
        <v>0.46066213662201433</v>
      </c>
      <c r="AL312" s="42">
        <f t="shared" si="60"/>
        <v>1.9233342955615926</v>
      </c>
    </row>
    <row r="313" spans="4:38">
      <c r="D313" s="52">
        <f t="shared" si="51"/>
        <v>7.5</v>
      </c>
      <c r="E313" s="42">
        <f t="shared" si="58"/>
        <v>6.9864918912726417E-3</v>
      </c>
      <c r="F313" s="42">
        <f t="shared" si="58"/>
        <v>0.20488789522428513</v>
      </c>
      <c r="G313" s="42">
        <f t="shared" si="58"/>
        <v>0.28124079053344431</v>
      </c>
      <c r="H313" s="42">
        <f t="shared" si="58"/>
        <v>0.24846869114542253</v>
      </c>
      <c r="I313" s="42">
        <f t="shared" si="58"/>
        <v>0.56902309100177284</v>
      </c>
      <c r="J313" s="42">
        <f t="shared" si="58"/>
        <v>13.505017260932783</v>
      </c>
      <c r="K313" s="42">
        <f t="shared" si="58"/>
        <v>3.9869001268591169</v>
      </c>
      <c r="L313" s="42">
        <f t="shared" si="58"/>
        <v>0.22991088760847672</v>
      </c>
      <c r="M313" s="42">
        <f t="shared" si="58"/>
        <v>0.41698350446944299</v>
      </c>
      <c r="N313" s="42">
        <f t="shared" si="58"/>
        <v>1.3885224097225521</v>
      </c>
      <c r="Q313" s="42">
        <f t="shared" si="59"/>
        <v>4.4763691458600853E-3</v>
      </c>
      <c r="R313" s="42">
        <f t="shared" si="59"/>
        <v>1.6668426631638977E-2</v>
      </c>
      <c r="S313" s="42">
        <f t="shared" si="59"/>
        <v>0.22414987206876683</v>
      </c>
      <c r="T313" s="42">
        <f t="shared" si="59"/>
        <v>0.20348968265497386</v>
      </c>
      <c r="U313" s="42">
        <f t="shared" si="59"/>
        <v>0.56259558902918871</v>
      </c>
      <c r="V313" s="42">
        <f t="shared" si="59"/>
        <v>10.032364911484608</v>
      </c>
      <c r="W313" s="42">
        <f t="shared" si="59"/>
        <v>3.6098630208546192</v>
      </c>
      <c r="X313" s="42">
        <f t="shared" si="59"/>
        <v>0.21064061587496902</v>
      </c>
      <c r="Y313" s="42">
        <f t="shared" si="59"/>
        <v>0.38620330517228219</v>
      </c>
      <c r="Z313" s="42">
        <f t="shared" si="59"/>
        <v>0.88591888430498722</v>
      </c>
      <c r="AC313" s="42">
        <f t="shared" si="60"/>
        <v>9.4966146366851877E-3</v>
      </c>
      <c r="AD313" s="42">
        <f t="shared" si="60"/>
        <v>0.39310736381693051</v>
      </c>
      <c r="AE313" s="42">
        <f t="shared" si="60"/>
        <v>0.33391551690846083</v>
      </c>
      <c r="AF313" s="42">
        <f t="shared" si="60"/>
        <v>0.29344769963587014</v>
      </c>
      <c r="AG313" s="42">
        <f t="shared" si="60"/>
        <v>0.61058732988353315</v>
      </c>
      <c r="AH313" s="42">
        <f t="shared" si="60"/>
        <v>16.977669610381014</v>
      </c>
      <c r="AI313" s="42">
        <f t="shared" si="60"/>
        <v>4.3639372328636128</v>
      </c>
      <c r="AJ313" s="42">
        <f t="shared" si="60"/>
        <v>0.24758030195647582</v>
      </c>
      <c r="AK313" s="42">
        <f t="shared" si="60"/>
        <v>0.45530639809130968</v>
      </c>
      <c r="AL313" s="42">
        <f t="shared" si="60"/>
        <v>1.8911259351401211</v>
      </c>
    </row>
    <row r="314" spans="4:38">
      <c r="D314" s="52">
        <f t="shared" si="51"/>
        <v>7.75</v>
      </c>
      <c r="E314" s="42">
        <f t="shared" si="58"/>
        <v>5.9461381884023147E-3</v>
      </c>
      <c r="F314" s="42">
        <f t="shared" si="58"/>
        <v>0.20074397033565655</v>
      </c>
      <c r="G314" s="42">
        <f t="shared" si="58"/>
        <v>0.27787753593380432</v>
      </c>
      <c r="H314" s="42">
        <f t="shared" si="58"/>
        <v>0.24996778793555918</v>
      </c>
      <c r="I314" s="42">
        <f t="shared" si="58"/>
        <v>0.55577077714715351</v>
      </c>
      <c r="J314" s="42">
        <f t="shared" si="58"/>
        <v>13.397346190654119</v>
      </c>
      <c r="K314" s="42">
        <f t="shared" si="58"/>
        <v>3.9931531609313282</v>
      </c>
      <c r="L314" s="42">
        <f t="shared" si="58"/>
        <v>0.22763254616643874</v>
      </c>
      <c r="M314" s="42">
        <f t="shared" si="58"/>
        <v>0.413954803472522</v>
      </c>
      <c r="N314" s="42">
        <f t="shared" si="58"/>
        <v>1.3670932291156133</v>
      </c>
      <c r="Q314" s="42">
        <f t="shared" si="59"/>
        <v>3.5020629636262706E-3</v>
      </c>
      <c r="R314" s="42">
        <f t="shared" si="59"/>
        <v>1.170619181113176E-2</v>
      </c>
      <c r="S314" s="42">
        <f t="shared" si="59"/>
        <v>0.22461069211290507</v>
      </c>
      <c r="T314" s="42">
        <f t="shared" si="59"/>
        <v>0.2040558343966361</v>
      </c>
      <c r="U314" s="42">
        <f t="shared" si="59"/>
        <v>0.54750032368265467</v>
      </c>
      <c r="V314" s="42">
        <f t="shared" si="59"/>
        <v>9.9164250099826532</v>
      </c>
      <c r="W314" s="42">
        <f t="shared" si="59"/>
        <v>3.6131735057806207</v>
      </c>
      <c r="X314" s="42">
        <f t="shared" si="59"/>
        <v>0.21080766186302197</v>
      </c>
      <c r="Y314" s="42">
        <f t="shared" si="59"/>
        <v>0.38573314240707413</v>
      </c>
      <c r="Z314" s="42">
        <f t="shared" si="59"/>
        <v>0.87234085074698764</v>
      </c>
      <c r="AC314" s="42">
        <f t="shared" si="60"/>
        <v>8.3902134131783532E-3</v>
      </c>
      <c r="AD314" s="42">
        <f t="shared" si="60"/>
        <v>0.38978174886018047</v>
      </c>
      <c r="AE314" s="42">
        <f t="shared" si="60"/>
        <v>0.3264209743022829</v>
      </c>
      <c r="AF314" s="42">
        <f t="shared" si="60"/>
        <v>0.29587974147448176</v>
      </c>
      <c r="AG314" s="42">
        <f t="shared" si="60"/>
        <v>0.60162226226233584</v>
      </c>
      <c r="AH314" s="42">
        <f t="shared" si="60"/>
        <v>16.878267371325638</v>
      </c>
      <c r="AI314" s="42">
        <f t="shared" si="60"/>
        <v>4.3731328160820366</v>
      </c>
      <c r="AJ314" s="42">
        <f t="shared" si="60"/>
        <v>0.2427452090923117</v>
      </c>
      <c r="AK314" s="42">
        <f t="shared" si="60"/>
        <v>0.45024386803309024</v>
      </c>
      <c r="AL314" s="42">
        <f t="shared" si="60"/>
        <v>1.8618456074842364</v>
      </c>
    </row>
    <row r="315" spans="4:38">
      <c r="D315" s="52">
        <f t="shared" si="51"/>
        <v>8</v>
      </c>
      <c r="E315" s="42">
        <f t="shared" si="58"/>
        <v>5.0098198558190194E-3</v>
      </c>
      <c r="F315" s="42">
        <f t="shared" si="58"/>
        <v>0.19701443793589057</v>
      </c>
      <c r="G315" s="42">
        <f t="shared" si="58"/>
        <v>0.27485060679412798</v>
      </c>
      <c r="H315" s="42">
        <f t="shared" si="58"/>
        <v>0.25171673419071855</v>
      </c>
      <c r="I315" s="42">
        <f t="shared" si="58"/>
        <v>0.54384369467799587</v>
      </c>
      <c r="J315" s="42">
        <f t="shared" si="58"/>
        <v>13.274629515936955</v>
      </c>
      <c r="K315" s="42">
        <f t="shared" si="58"/>
        <v>4.0004483673489091</v>
      </c>
      <c r="L315" s="42">
        <f t="shared" si="58"/>
        <v>0.22558203886860431</v>
      </c>
      <c r="M315" s="42">
        <f t="shared" si="58"/>
        <v>0.41122739214270732</v>
      </c>
      <c r="N315" s="42">
        <f t="shared" si="58"/>
        <v>1.3478069665693679</v>
      </c>
      <c r="Q315" s="42">
        <f t="shared" si="59"/>
        <v>2.6251873996158402E-3</v>
      </c>
      <c r="R315" s="42">
        <f t="shared" si="59"/>
        <v>7.2401804726752303E-3</v>
      </c>
      <c r="S315" s="42">
        <f t="shared" si="59"/>
        <v>0.22514831549773345</v>
      </c>
      <c r="T315" s="42">
        <f t="shared" si="59"/>
        <v>0.20471634476190903</v>
      </c>
      <c r="U315" s="42">
        <f t="shared" si="59"/>
        <v>0.53293686697417042</v>
      </c>
      <c r="V315" s="42">
        <f t="shared" si="59"/>
        <v>9.7840439175421192</v>
      </c>
      <c r="W315" s="42">
        <f t="shared" si="59"/>
        <v>3.6170357381942906</v>
      </c>
      <c r="X315" s="42">
        <f t="shared" si="59"/>
        <v>0.21100254884908407</v>
      </c>
      <c r="Y315" s="42">
        <f t="shared" si="59"/>
        <v>0.38530999591838699</v>
      </c>
      <c r="Z315" s="42">
        <f t="shared" si="59"/>
        <v>0.86012062054478799</v>
      </c>
      <c r="AC315" s="42">
        <f t="shared" si="60"/>
        <v>7.3944523120221982E-3</v>
      </c>
      <c r="AD315" s="42">
        <f t="shared" si="60"/>
        <v>0.38678869539910576</v>
      </c>
      <c r="AE315" s="42">
        <f t="shared" si="60"/>
        <v>0.3196758859567233</v>
      </c>
      <c r="AF315" s="42">
        <f t="shared" si="60"/>
        <v>0.29871712361952862</v>
      </c>
      <c r="AG315" s="42">
        <f t="shared" si="60"/>
        <v>0.5935537014032588</v>
      </c>
      <c r="AH315" s="42">
        <f t="shared" si="60"/>
        <v>16.76521511433177</v>
      </c>
      <c r="AI315" s="42">
        <f t="shared" si="60"/>
        <v>4.3838609965035298</v>
      </c>
      <c r="AJ315" s="42">
        <f t="shared" si="60"/>
        <v>0.23839362551456383</v>
      </c>
      <c r="AK315" s="42">
        <f t="shared" si="60"/>
        <v>0.44547454644735596</v>
      </c>
      <c r="AL315" s="42">
        <f t="shared" si="60"/>
        <v>1.8354933125939432</v>
      </c>
    </row>
    <row r="316" spans="4:38">
      <c r="D316" s="52">
        <f t="shared" si="51"/>
        <v>8.25</v>
      </c>
      <c r="E316" s="42">
        <f t="shared" si="58"/>
        <v>4.1775368935227566E-3</v>
      </c>
      <c r="F316" s="42">
        <f t="shared" si="58"/>
        <v>0.19369929802498775</v>
      </c>
      <c r="G316" s="42">
        <f t="shared" si="58"/>
        <v>0.27216000311441596</v>
      </c>
      <c r="H316" s="42">
        <f t="shared" si="58"/>
        <v>0.25371552991090113</v>
      </c>
      <c r="I316" s="42">
        <f t="shared" si="58"/>
        <v>0.53324184359429982</v>
      </c>
      <c r="J316" s="42">
        <f t="shared" si="58"/>
        <v>13.137702314076327</v>
      </c>
      <c r="K316" s="42">
        <f t="shared" si="58"/>
        <v>4.0087857461118599</v>
      </c>
      <c r="L316" s="42">
        <f t="shared" si="58"/>
        <v>0.2237593657149744</v>
      </c>
      <c r="M316" s="42">
        <f t="shared" si="58"/>
        <v>0.40880127047999926</v>
      </c>
      <c r="N316" s="42">
        <f t="shared" si="58"/>
        <v>1.3306636220838111</v>
      </c>
      <c r="Q316" s="42">
        <f t="shared" si="59"/>
        <v>1.8457424538287875E-3</v>
      </c>
      <c r="R316" s="42">
        <f t="shared" si="59"/>
        <v>3.2703926162694456E-3</v>
      </c>
      <c r="S316" s="42">
        <f t="shared" si="59"/>
        <v>0.22576274222325149</v>
      </c>
      <c r="T316" s="42">
        <f t="shared" si="59"/>
        <v>0.20547121375079261</v>
      </c>
      <c r="U316" s="42">
        <f t="shared" si="59"/>
        <v>0.51890521890373642</v>
      </c>
      <c r="V316" s="42">
        <f t="shared" si="59"/>
        <v>9.6360516864447856</v>
      </c>
      <c r="W316" s="42">
        <f t="shared" si="59"/>
        <v>3.6214497180956253</v>
      </c>
      <c r="X316" s="42">
        <f t="shared" si="59"/>
        <v>0.21122527683315484</v>
      </c>
      <c r="Y316" s="42">
        <f t="shared" si="59"/>
        <v>0.38493386570622051</v>
      </c>
      <c r="Z316" s="42">
        <f t="shared" si="59"/>
        <v>0.84925819369838795</v>
      </c>
      <c r="AC316" s="42">
        <f t="shared" si="60"/>
        <v>6.5093313332167261E-3</v>
      </c>
      <c r="AD316" s="42">
        <f t="shared" si="60"/>
        <v>0.38412820343370579</v>
      </c>
      <c r="AE316" s="42">
        <f t="shared" si="60"/>
        <v>0.31368025187178139</v>
      </c>
      <c r="AF316" s="42">
        <f t="shared" si="60"/>
        <v>0.30195984607101056</v>
      </c>
      <c r="AG316" s="42">
        <f t="shared" si="60"/>
        <v>0.58638164730630105</v>
      </c>
      <c r="AH316" s="42">
        <f t="shared" si="60"/>
        <v>16.639352941707855</v>
      </c>
      <c r="AI316" s="42">
        <f t="shared" si="60"/>
        <v>4.3961217741280967</v>
      </c>
      <c r="AJ316" s="42">
        <f t="shared" si="60"/>
        <v>0.23452555122323229</v>
      </c>
      <c r="AK316" s="42">
        <f t="shared" si="60"/>
        <v>0.44099843333410627</v>
      </c>
      <c r="AL316" s="42">
        <f t="shared" si="60"/>
        <v>1.8120690504692361</v>
      </c>
    </row>
    <row r="317" spans="4:38">
      <c r="D317" s="52">
        <f t="shared" si="51"/>
        <v>8.5</v>
      </c>
      <c r="E317" s="42">
        <f t="shared" si="58"/>
        <v>3.4492893015135263E-3</v>
      </c>
      <c r="F317" s="42">
        <f t="shared" si="58"/>
        <v>0.19079855060294754</v>
      </c>
      <c r="G317" s="42">
        <f t="shared" si="58"/>
        <v>0.26980572489466786</v>
      </c>
      <c r="H317" s="42">
        <f t="shared" si="58"/>
        <v>0.25596417509610686</v>
      </c>
      <c r="I317" s="42">
        <f t="shared" si="58"/>
        <v>0.52396522389606603</v>
      </c>
      <c r="J317" s="42">
        <f t="shared" si="58"/>
        <v>12.987399662367329</v>
      </c>
      <c r="K317" s="42">
        <f t="shared" si="58"/>
        <v>4.0181652972201807</v>
      </c>
      <c r="L317" s="42">
        <f t="shared" si="58"/>
        <v>0.22216452670554801</v>
      </c>
      <c r="M317" s="42">
        <f t="shared" si="58"/>
        <v>0.40667643848439805</v>
      </c>
      <c r="N317" s="42">
        <f t="shared" si="58"/>
        <v>1.3156631956589524</v>
      </c>
      <c r="Q317" s="42">
        <f t="shared" si="59"/>
        <v>1.1637281262651181E-3</v>
      </c>
      <c r="R317" s="42">
        <f t="shared" si="59"/>
        <v>7.0477727928961679E-4</v>
      </c>
      <c r="S317" s="42">
        <f t="shared" si="59"/>
        <v>0.22645397228945907</v>
      </c>
      <c r="T317" s="42">
        <f t="shared" si="59"/>
        <v>0.20632044136328639</v>
      </c>
      <c r="U317" s="42">
        <f t="shared" si="59"/>
        <v>0.50540537947135322</v>
      </c>
      <c r="V317" s="42">
        <f t="shared" si="59"/>
        <v>9.4732783689724567</v>
      </c>
      <c r="W317" s="42">
        <f t="shared" si="59"/>
        <v>3.6264154454846258</v>
      </c>
      <c r="X317" s="42">
        <f t="shared" si="59"/>
        <v>0.21147584581523426</v>
      </c>
      <c r="Y317" s="42">
        <f t="shared" si="59"/>
        <v>0.38460475177057435</v>
      </c>
      <c r="Z317" s="42">
        <f t="shared" si="59"/>
        <v>0.83975357020778807</v>
      </c>
      <c r="AC317" s="42">
        <f t="shared" si="60"/>
        <v>5.7348504767619395E-3</v>
      </c>
      <c r="AD317" s="42">
        <f t="shared" si="60"/>
        <v>0.38180027296398072</v>
      </c>
      <c r="AE317" s="42">
        <f t="shared" si="60"/>
        <v>0.30843407204745665</v>
      </c>
      <c r="AF317" s="42">
        <f t="shared" si="60"/>
        <v>0.30560790882892774</v>
      </c>
      <c r="AG317" s="42">
        <f t="shared" si="60"/>
        <v>0.5801060999714629</v>
      </c>
      <c r="AH317" s="42">
        <f t="shared" si="60"/>
        <v>16.501520955762238</v>
      </c>
      <c r="AI317" s="42">
        <f t="shared" si="60"/>
        <v>4.4099151489557311</v>
      </c>
      <c r="AJ317" s="42">
        <f t="shared" si="60"/>
        <v>0.23114098621831752</v>
      </c>
      <c r="AK317" s="42">
        <f t="shared" si="60"/>
        <v>0.43681552869334128</v>
      </c>
      <c r="AL317" s="42">
        <f t="shared" si="60"/>
        <v>1.7915728211101158</v>
      </c>
    </row>
    <row r="318" spans="4:38">
      <c r="D318" s="52">
        <f t="shared" si="51"/>
        <v>8.75</v>
      </c>
      <c r="E318" s="42">
        <f t="shared" si="58"/>
        <v>2.8250770797913285E-3</v>
      </c>
      <c r="F318" s="42">
        <f t="shared" si="58"/>
        <v>0.18831219566977039</v>
      </c>
      <c r="G318" s="42">
        <f t="shared" si="58"/>
        <v>0.26778777213488408</v>
      </c>
      <c r="H318" s="42">
        <f t="shared" si="58"/>
        <v>0.25846266974633531</v>
      </c>
      <c r="I318" s="42">
        <f t="shared" si="58"/>
        <v>0.51601383558329439</v>
      </c>
      <c r="J318" s="42">
        <f t="shared" si="58"/>
        <v>12.824556638105051</v>
      </c>
      <c r="K318" s="42">
        <f t="shared" si="58"/>
        <v>4.0285870206738661</v>
      </c>
      <c r="L318" s="42">
        <f t="shared" si="58"/>
        <v>0.22079752184032519</v>
      </c>
      <c r="M318" s="42">
        <f t="shared" si="58"/>
        <v>0.40485289615590236</v>
      </c>
      <c r="N318" s="42">
        <f t="shared" si="58"/>
        <v>1.3028056872947871</v>
      </c>
      <c r="Q318" s="42">
        <f t="shared" si="59"/>
        <v>5.791444169248284E-4</v>
      </c>
      <c r="R318" s="42">
        <f t="shared" si="59"/>
        <v>0</v>
      </c>
      <c r="S318" s="42">
        <f t="shared" si="59"/>
        <v>0.22722200569635681</v>
      </c>
      <c r="T318" s="42">
        <f t="shared" si="59"/>
        <v>0.20726402759939033</v>
      </c>
      <c r="U318" s="42">
        <f t="shared" si="59"/>
        <v>0.49243734867701994</v>
      </c>
      <c r="V318" s="42">
        <f t="shared" si="59"/>
        <v>9.2965540174069154</v>
      </c>
      <c r="W318" s="42">
        <f t="shared" si="59"/>
        <v>3.6319329203612911</v>
      </c>
      <c r="X318" s="42">
        <f t="shared" si="59"/>
        <v>0.21175425579532284</v>
      </c>
      <c r="Y318" s="42">
        <f t="shared" si="59"/>
        <v>0.38432265411144928</v>
      </c>
      <c r="Z318" s="42">
        <f t="shared" si="59"/>
        <v>0.83160675007298868</v>
      </c>
      <c r="AC318" s="42">
        <f t="shared" si="60"/>
        <v>5.0710097426578376E-3</v>
      </c>
      <c r="AD318" s="42">
        <f t="shared" si="60"/>
        <v>0.37980490398993044</v>
      </c>
      <c r="AE318" s="42">
        <f t="shared" si="60"/>
        <v>0.30393734648374982</v>
      </c>
      <c r="AF318" s="42">
        <f t="shared" si="60"/>
        <v>0.30966131189327967</v>
      </c>
      <c r="AG318" s="42">
        <f t="shared" si="60"/>
        <v>0.57472705939874458</v>
      </c>
      <c r="AH318" s="42">
        <f t="shared" si="60"/>
        <v>16.352559258803204</v>
      </c>
      <c r="AI318" s="42">
        <f t="shared" si="60"/>
        <v>4.4252411209864357</v>
      </c>
      <c r="AJ318" s="42">
        <f t="shared" si="60"/>
        <v>0.22823993049981894</v>
      </c>
      <c r="AK318" s="42">
        <f t="shared" si="60"/>
        <v>0.43292583252506145</v>
      </c>
      <c r="AL318" s="42">
        <f t="shared" si="60"/>
        <v>1.7740046245165868</v>
      </c>
    </row>
    <row r="319" spans="4:38">
      <c r="D319" s="52">
        <f t="shared" si="51"/>
        <v>9</v>
      </c>
      <c r="E319" s="42">
        <f t="shared" si="58"/>
        <v>2.3049002283561672E-3</v>
      </c>
      <c r="F319" s="42">
        <f t="shared" si="58"/>
        <v>0.18624023322545635</v>
      </c>
      <c r="G319" s="42">
        <f t="shared" si="58"/>
        <v>0.26610614483506406</v>
      </c>
      <c r="H319" s="42">
        <f t="shared" si="58"/>
        <v>0.26121101386158641</v>
      </c>
      <c r="I319" s="42">
        <f t="shared" si="58"/>
        <v>0.50938767865598433</v>
      </c>
      <c r="J319" s="42">
        <f t="shared" si="58"/>
        <v>12.650008318584579</v>
      </c>
      <c r="K319" s="42">
        <f t="shared" si="58"/>
        <v>4.0400509164729206</v>
      </c>
      <c r="L319" s="42">
        <f t="shared" si="58"/>
        <v>0.21965835111930646</v>
      </c>
      <c r="M319" s="42">
        <f t="shared" si="58"/>
        <v>0.40333064349451286</v>
      </c>
      <c r="N319" s="42">
        <f t="shared" si="58"/>
        <v>1.2920910969913151</v>
      </c>
      <c r="Q319" s="42">
        <f t="shared" si="59"/>
        <v>1.5560510840526438E-4</v>
      </c>
      <c r="R319" s="42">
        <f t="shared" si="59"/>
        <v>0</v>
      </c>
      <c r="S319" s="42">
        <f t="shared" si="59"/>
        <v>0.22806684244394421</v>
      </c>
      <c r="T319" s="42">
        <f t="shared" si="59"/>
        <v>0.20830197245910506</v>
      </c>
      <c r="U319" s="42">
        <f t="shared" si="59"/>
        <v>0.48000112652073679</v>
      </c>
      <c r="V319" s="42">
        <f t="shared" si="59"/>
        <v>9.1067086840299449</v>
      </c>
      <c r="W319" s="42">
        <f t="shared" si="59"/>
        <v>3.6380021427256271</v>
      </c>
      <c r="X319" s="42">
        <f t="shared" si="59"/>
        <v>0.21206050677342014</v>
      </c>
      <c r="Y319" s="42">
        <f t="shared" si="59"/>
        <v>0.38408757272884547</v>
      </c>
      <c r="Z319" s="42">
        <f t="shared" si="59"/>
        <v>0.82481773329398889</v>
      </c>
      <c r="AC319" s="42">
        <f t="shared" si="60"/>
        <v>4.5178091309044186E-3</v>
      </c>
      <c r="AD319" s="42">
        <f t="shared" si="60"/>
        <v>0.37814209651155539</v>
      </c>
      <c r="AE319" s="42">
        <f t="shared" si="60"/>
        <v>0.3001900751806611</v>
      </c>
      <c r="AF319" s="42">
        <f t="shared" si="60"/>
        <v>0.31412005526406717</v>
      </c>
      <c r="AG319" s="42">
        <f t="shared" si="60"/>
        <v>0.5702445255881462</v>
      </c>
      <c r="AH319" s="42">
        <f t="shared" si="60"/>
        <v>16.193307953139197</v>
      </c>
      <c r="AI319" s="42">
        <f t="shared" si="60"/>
        <v>4.4420996902202141</v>
      </c>
      <c r="AJ319" s="42">
        <f t="shared" si="60"/>
        <v>0.22582238406773661</v>
      </c>
      <c r="AK319" s="42">
        <f t="shared" si="60"/>
        <v>0.42932934482926632</v>
      </c>
      <c r="AL319" s="42">
        <f t="shared" si="60"/>
        <v>1.7593644606886443</v>
      </c>
    </row>
    <row r="320" spans="4:38">
      <c r="D320" s="52">
        <f t="shared" si="51"/>
        <v>9.25</v>
      </c>
      <c r="E320" s="42">
        <f t="shared" si="58"/>
        <v>1.888758747208038E-3</v>
      </c>
      <c r="F320" s="42">
        <f t="shared" si="58"/>
        <v>0.18458266327000444</v>
      </c>
      <c r="G320" s="42">
        <f t="shared" si="58"/>
        <v>0.2647608429952078</v>
      </c>
      <c r="H320" s="42">
        <f t="shared" si="58"/>
        <v>0.26420920744186022</v>
      </c>
      <c r="I320" s="42">
        <f t="shared" si="58"/>
        <v>0.50408675311413664</v>
      </c>
      <c r="J320" s="42">
        <f t="shared" si="58"/>
        <v>12.464589781100957</v>
      </c>
      <c r="K320" s="42">
        <f t="shared" si="58"/>
        <v>4.0525569846173441</v>
      </c>
      <c r="L320" s="42">
        <f t="shared" si="58"/>
        <v>0.21874701454249126</v>
      </c>
      <c r="M320" s="42">
        <f t="shared" si="58"/>
        <v>0.40210968050023077</v>
      </c>
      <c r="N320" s="42">
        <f t="shared" si="58"/>
        <v>1.2835194247485417</v>
      </c>
      <c r="Q320" s="42">
        <f t="shared" si="59"/>
        <v>0</v>
      </c>
      <c r="R320" s="42">
        <f t="shared" si="59"/>
        <v>0</v>
      </c>
      <c r="S320" s="42">
        <f t="shared" si="59"/>
        <v>0.2289884825322212</v>
      </c>
      <c r="T320" s="42">
        <f t="shared" si="59"/>
        <v>0.20943427594242991</v>
      </c>
      <c r="U320" s="42">
        <f t="shared" si="59"/>
        <v>0.46809671300250411</v>
      </c>
      <c r="V320" s="42">
        <f t="shared" si="59"/>
        <v>8.9045724211233228</v>
      </c>
      <c r="W320" s="42">
        <f t="shared" si="59"/>
        <v>3.6446231125776278</v>
      </c>
      <c r="X320" s="42">
        <f t="shared" si="59"/>
        <v>0.21239459874952601</v>
      </c>
      <c r="Y320" s="42">
        <f t="shared" si="59"/>
        <v>0.38389950762276254</v>
      </c>
      <c r="Z320" s="42">
        <f t="shared" si="59"/>
        <v>0.81938651987078881</v>
      </c>
      <c r="AC320" s="42">
        <f t="shared" si="60"/>
        <v>4.0752486415016843E-3</v>
      </c>
      <c r="AD320" s="42">
        <f t="shared" si="60"/>
        <v>0.3768118505288558</v>
      </c>
      <c r="AE320" s="42">
        <f t="shared" si="60"/>
        <v>0.29719225813819011</v>
      </c>
      <c r="AF320" s="42">
        <f t="shared" si="60"/>
        <v>0.31898413894129002</v>
      </c>
      <c r="AG320" s="42">
        <f t="shared" si="60"/>
        <v>0.56665849853966743</v>
      </c>
      <c r="AH320" s="42">
        <f t="shared" si="60"/>
        <v>16.024607141078615</v>
      </c>
      <c r="AI320" s="42">
        <f t="shared" si="60"/>
        <v>4.4604908566570609</v>
      </c>
      <c r="AJ320" s="42">
        <f t="shared" si="60"/>
        <v>0.22388834692207105</v>
      </c>
      <c r="AK320" s="42">
        <f t="shared" si="60"/>
        <v>0.42602606560595579</v>
      </c>
      <c r="AL320" s="42">
        <f t="shared" si="60"/>
        <v>1.7476523296262885</v>
      </c>
    </row>
    <row r="321" spans="4:38">
      <c r="D321" s="52">
        <f t="shared" si="51"/>
        <v>9.5</v>
      </c>
      <c r="E321" s="42">
        <f t="shared" si="58"/>
        <v>1.5766526363469367E-3</v>
      </c>
      <c r="F321" s="42">
        <f t="shared" si="58"/>
        <v>0.18333948580341558</v>
      </c>
      <c r="G321" s="42">
        <f t="shared" si="58"/>
        <v>0.26375186661531586</v>
      </c>
      <c r="H321" s="42">
        <f t="shared" si="58"/>
        <v>0.26745725048715674</v>
      </c>
      <c r="I321" s="42">
        <f t="shared" si="58"/>
        <v>0.50011105895775099</v>
      </c>
      <c r="J321" s="42">
        <f t="shared" si="58"/>
        <v>12.269136102949322</v>
      </c>
      <c r="K321" s="42">
        <f t="shared" si="58"/>
        <v>4.0661052251071368</v>
      </c>
      <c r="L321" s="42">
        <f t="shared" si="58"/>
        <v>0.21806351210987962</v>
      </c>
      <c r="M321" s="42">
        <f t="shared" si="58"/>
        <v>0.40119000717305486</v>
      </c>
      <c r="N321" s="42">
        <f t="shared" si="58"/>
        <v>1.2770906705664571</v>
      </c>
      <c r="Q321" s="42">
        <f t="shared" si="59"/>
        <v>0</v>
      </c>
      <c r="R321" s="42">
        <f t="shared" si="59"/>
        <v>0</v>
      </c>
      <c r="S321" s="42">
        <f t="shared" si="59"/>
        <v>0.22998692596118783</v>
      </c>
      <c r="T321" s="42">
        <f t="shared" si="59"/>
        <v>0.21066093804936503</v>
      </c>
      <c r="U321" s="42">
        <f t="shared" si="59"/>
        <v>0.456724108122322</v>
      </c>
      <c r="V321" s="42">
        <f t="shared" si="59"/>
        <v>8.6909752809688445</v>
      </c>
      <c r="W321" s="42">
        <f t="shared" si="59"/>
        <v>3.6517958299172939</v>
      </c>
      <c r="X321" s="42">
        <f t="shared" si="59"/>
        <v>0.21275653172364109</v>
      </c>
      <c r="Y321" s="42">
        <f t="shared" si="59"/>
        <v>0.38375845879319997</v>
      </c>
      <c r="Z321" s="42">
        <f t="shared" si="59"/>
        <v>0.815313109803389</v>
      </c>
      <c r="AC321" s="42">
        <f t="shared" si="60"/>
        <v>3.7433282744496321E-3</v>
      </c>
      <c r="AD321" s="42">
        <f t="shared" si="60"/>
        <v>0.37581416604183093</v>
      </c>
      <c r="AE321" s="42">
        <f t="shared" si="60"/>
        <v>0.29494389535633692</v>
      </c>
      <c r="AF321" s="42">
        <f t="shared" si="60"/>
        <v>0.32425356292494795</v>
      </c>
      <c r="AG321" s="42">
        <f t="shared" si="60"/>
        <v>0.56396897825330794</v>
      </c>
      <c r="AH321" s="42">
        <f t="shared" si="60"/>
        <v>15.847296924929839</v>
      </c>
      <c r="AI321" s="42">
        <f t="shared" si="60"/>
        <v>4.4804146202969752</v>
      </c>
      <c r="AJ321" s="42">
        <f t="shared" si="60"/>
        <v>0.22243781906282178</v>
      </c>
      <c r="AK321" s="42">
        <f t="shared" si="60"/>
        <v>0.42301599485512992</v>
      </c>
      <c r="AL321" s="42">
        <f t="shared" si="60"/>
        <v>1.7388682313295241</v>
      </c>
    </row>
    <row r="322" spans="4:38">
      <c r="D322" s="52">
        <f t="shared" si="51"/>
        <v>9.75</v>
      </c>
      <c r="E322" s="42">
        <f t="shared" si="58"/>
        <v>1.3685818957728721E-3</v>
      </c>
      <c r="F322" s="42">
        <f t="shared" si="58"/>
        <v>0.1825107008256899</v>
      </c>
      <c r="G322" s="42">
        <f t="shared" si="58"/>
        <v>0.26307921569538772</v>
      </c>
      <c r="H322" s="42">
        <f t="shared" si="58"/>
        <v>0.27095514299747597</v>
      </c>
      <c r="I322" s="42">
        <f t="shared" si="58"/>
        <v>0.49746059618682709</v>
      </c>
      <c r="J322" s="42">
        <f t="shared" si="58"/>
        <v>12.064482361424762</v>
      </c>
      <c r="K322" s="42">
        <f t="shared" si="58"/>
        <v>4.0806956379422994</v>
      </c>
      <c r="L322" s="42">
        <f t="shared" si="58"/>
        <v>0.217607843821472</v>
      </c>
      <c r="M322" s="42">
        <f t="shared" si="58"/>
        <v>0.40057162351298503</v>
      </c>
      <c r="N322" s="42">
        <f t="shared" si="58"/>
        <v>1.2728048344450649</v>
      </c>
      <c r="Q322" s="42">
        <f t="shared" si="59"/>
        <v>0</v>
      </c>
      <c r="R322" s="42">
        <f t="shared" si="59"/>
        <v>0</v>
      </c>
      <c r="S322" s="42">
        <f t="shared" si="59"/>
        <v>0.23106217273084456</v>
      </c>
      <c r="T322" s="42">
        <f t="shared" si="59"/>
        <v>0.21198195877991083</v>
      </c>
      <c r="U322" s="42">
        <f t="shared" si="59"/>
        <v>0.44588331188019004</v>
      </c>
      <c r="V322" s="42">
        <f t="shared" si="59"/>
        <v>8.4667473158483002</v>
      </c>
      <c r="W322" s="42">
        <f t="shared" si="59"/>
        <v>3.6595202947446293</v>
      </c>
      <c r="X322" s="42">
        <f t="shared" si="59"/>
        <v>0.21314630569576482</v>
      </c>
      <c r="Y322" s="42">
        <f t="shared" si="59"/>
        <v>0.38366442624015817</v>
      </c>
      <c r="Z322" s="42">
        <f t="shared" si="59"/>
        <v>0.81259750309178913</v>
      </c>
      <c r="AC322" s="42">
        <f t="shared" si="60"/>
        <v>3.5220480297482597E-3</v>
      </c>
      <c r="AD322" s="42">
        <f t="shared" si="60"/>
        <v>0.37514904305048075</v>
      </c>
      <c r="AE322" s="42">
        <f t="shared" si="60"/>
        <v>0.29344498683510145</v>
      </c>
      <c r="AF322" s="42">
        <f t="shared" si="60"/>
        <v>0.32992832721504151</v>
      </c>
      <c r="AG322" s="42">
        <f t="shared" si="60"/>
        <v>0.56217596472906861</v>
      </c>
      <c r="AH322" s="42">
        <f t="shared" si="60"/>
        <v>15.662217407001219</v>
      </c>
      <c r="AI322" s="42">
        <f t="shared" si="60"/>
        <v>4.5018709811399598</v>
      </c>
      <c r="AJ322" s="42">
        <f t="shared" si="60"/>
        <v>0.22147080048998879</v>
      </c>
      <c r="AK322" s="42">
        <f t="shared" si="60"/>
        <v>0.42029913257678925</v>
      </c>
      <c r="AL322" s="42">
        <f t="shared" si="60"/>
        <v>1.7330121657983462</v>
      </c>
    </row>
    <row r="323" spans="4:38">
      <c r="D323" s="52">
        <f t="shared" si="51"/>
        <v>10</v>
      </c>
      <c r="E323" s="42">
        <f t="shared" si="58"/>
        <v>1.2645465254858398E-3</v>
      </c>
      <c r="F323" s="42">
        <f t="shared" si="58"/>
        <v>0.1820963083368273</v>
      </c>
      <c r="G323" s="42">
        <f t="shared" si="58"/>
        <v>0.26274289023542347</v>
      </c>
      <c r="H323" s="42">
        <f t="shared" si="58"/>
        <v>0.27470288497281836</v>
      </c>
      <c r="I323" s="42">
        <f t="shared" si="58"/>
        <v>0.496135364801365</v>
      </c>
      <c r="J323" s="42">
        <f t="shared" si="58"/>
        <v>11.851463633822272</v>
      </c>
      <c r="K323" s="42">
        <f t="shared" si="58"/>
        <v>4.0963282231228266</v>
      </c>
      <c r="L323" s="42">
        <f t="shared" si="58"/>
        <v>0.21738000967726848</v>
      </c>
      <c r="M323" s="42">
        <f t="shared" si="58"/>
        <v>0.40025452952002194</v>
      </c>
      <c r="N323" s="42">
        <f t="shared" si="58"/>
        <v>1.2706619163843718</v>
      </c>
      <c r="Q323" s="42">
        <f t="shared" si="59"/>
        <v>0</v>
      </c>
      <c r="R323" s="42">
        <f t="shared" si="59"/>
        <v>0</v>
      </c>
      <c r="S323" s="42">
        <f t="shared" si="59"/>
        <v>0.23221422284119098</v>
      </c>
      <c r="T323" s="42">
        <f t="shared" si="59"/>
        <v>0.2133973381340673</v>
      </c>
      <c r="U323" s="42">
        <f t="shared" si="59"/>
        <v>0.43557432427610809</v>
      </c>
      <c r="V323" s="42">
        <f t="shared" si="59"/>
        <v>8.2327185780434693</v>
      </c>
      <c r="W323" s="42">
        <f t="shared" si="59"/>
        <v>3.6677965070596352</v>
      </c>
      <c r="X323" s="42">
        <f t="shared" si="59"/>
        <v>0.21356392066589722</v>
      </c>
      <c r="Y323" s="42">
        <f t="shared" si="59"/>
        <v>0.3836174099636373</v>
      </c>
      <c r="Z323" s="42">
        <f t="shared" si="59"/>
        <v>0.81123969973598864</v>
      </c>
      <c r="AC323" s="42">
        <f t="shared" si="60"/>
        <v>3.4114079073975733E-3</v>
      </c>
      <c r="AD323" s="42">
        <f t="shared" si="60"/>
        <v>0.3748164815548054</v>
      </c>
      <c r="AE323" s="42">
        <f t="shared" si="60"/>
        <v>0.29269553257448366</v>
      </c>
      <c r="AF323" s="42">
        <f t="shared" si="60"/>
        <v>0.33600843181156986</v>
      </c>
      <c r="AG323" s="42">
        <f t="shared" si="60"/>
        <v>0.56127945796694911</v>
      </c>
      <c r="AH323" s="42">
        <f t="shared" si="60"/>
        <v>15.47020868960109</v>
      </c>
      <c r="AI323" s="42">
        <f t="shared" si="60"/>
        <v>4.524859939186018</v>
      </c>
      <c r="AJ323" s="42">
        <f t="shared" si="60"/>
        <v>0.22098729120357255</v>
      </c>
      <c r="AK323" s="42">
        <f t="shared" si="60"/>
        <v>0.41787547877093373</v>
      </c>
      <c r="AL323" s="42">
        <f t="shared" si="60"/>
        <v>1.7300841330327599</v>
      </c>
    </row>
    <row r="324" spans="4:38">
      <c r="D324" s="52">
        <f t="shared" si="51"/>
        <v>10.25</v>
      </c>
      <c r="E324" s="42">
        <f t="shared" ref="E324:N327" si="61">($D234-$D233)/8*(E233+3*((2*E233+E234)/3)+3*((E233+2*E234)/3)+E234)</f>
        <v>1.2385376829140793E-3</v>
      </c>
      <c r="F324" s="42">
        <f t="shared" si="61"/>
        <v>0.18199271021461189</v>
      </c>
      <c r="G324" s="42">
        <f t="shared" si="61"/>
        <v>0.26265880887043236</v>
      </c>
      <c r="H324" s="42">
        <f t="shared" si="61"/>
        <v>0.27663921832674548</v>
      </c>
      <c r="I324" s="42">
        <f t="shared" si="61"/>
        <v>0.49580405695499941</v>
      </c>
      <c r="J324" s="42">
        <f t="shared" si="61"/>
        <v>11.742967408163425</v>
      </c>
      <c r="K324" s="42">
        <f t="shared" si="61"/>
        <v>4.1044050587994327</v>
      </c>
      <c r="L324" s="42">
        <f t="shared" si="61"/>
        <v>0.21732305114121761</v>
      </c>
      <c r="M324" s="42">
        <f t="shared" si="61"/>
        <v>0.40017130494031694</v>
      </c>
      <c r="N324" s="42">
        <f t="shared" si="61"/>
        <v>1.2701261868691998</v>
      </c>
      <c r="Q324" s="42">
        <f t="shared" ref="Q324:Z327" si="62">($D234-$D233)/8*(Q233+3*((2*Q233+Q234)/3)+3*((Q233+2*Q234)/3)+Q234)</f>
        <v>0</v>
      </c>
      <c r="R324" s="42">
        <f t="shared" si="62"/>
        <v>0</v>
      </c>
      <c r="S324" s="42">
        <f t="shared" si="62"/>
        <v>0.23342387545705429</v>
      </c>
      <c r="T324" s="42">
        <f t="shared" si="62"/>
        <v>0.21488348645593133</v>
      </c>
      <c r="U324" s="42">
        <f t="shared" si="62"/>
        <v>0.42566419315056409</v>
      </c>
      <c r="V324" s="42">
        <f t="shared" si="62"/>
        <v>7.9917888723780504</v>
      </c>
      <c r="W324" s="42">
        <f t="shared" si="62"/>
        <v>3.6764865299903868</v>
      </c>
      <c r="X324" s="42">
        <f t="shared" si="62"/>
        <v>0.21400241638453646</v>
      </c>
      <c r="Y324" s="42">
        <f t="shared" si="62"/>
        <v>0.38360565589450701</v>
      </c>
      <c r="Z324" s="42">
        <f t="shared" si="62"/>
        <v>0.81090024889703849</v>
      </c>
      <c r="AC324" s="42">
        <f t="shared" ref="AC324:AL327" si="63">($D234-$D233)/8*(AC233+3*((2*AC233+AC234)/3)+3*((AC233+2*AC234)/3)+AC234)</f>
        <v>3.3837478768099019E-3</v>
      </c>
      <c r="AD324" s="42">
        <f t="shared" si="63"/>
        <v>0.37473334118088641</v>
      </c>
      <c r="AE324" s="42">
        <f t="shared" si="63"/>
        <v>0.29250816900932936</v>
      </c>
      <c r="AF324" s="42">
        <f t="shared" si="63"/>
        <v>0.34239254163792465</v>
      </c>
      <c r="AG324" s="42">
        <f t="shared" si="63"/>
        <v>0.56105533127641904</v>
      </c>
      <c r="AH324" s="42">
        <f t="shared" si="63"/>
        <v>15.273458128014454</v>
      </c>
      <c r="AI324" s="42">
        <f t="shared" si="63"/>
        <v>4.5489983451343816</v>
      </c>
      <c r="AJ324" s="42">
        <f t="shared" si="63"/>
        <v>0.22086641388196848</v>
      </c>
      <c r="AK324" s="42">
        <f t="shared" si="63"/>
        <v>0.41567173131944168</v>
      </c>
      <c r="AL324" s="42">
        <f t="shared" si="63"/>
        <v>1.7293521248413657</v>
      </c>
    </row>
    <row r="325" spans="4:38">
      <c r="D325" s="52">
        <f t="shared" si="51"/>
        <v>10.5</v>
      </c>
      <c r="E325" s="42">
        <f t="shared" si="61"/>
        <v>1.245893835571926E-3</v>
      </c>
      <c r="F325" s="42">
        <f t="shared" si="61"/>
        <v>0.18307363506447522</v>
      </c>
      <c r="G325" s="42">
        <f t="shared" si="61"/>
        <v>0.26421884077065932</v>
      </c>
      <c r="H325" s="42">
        <f t="shared" si="61"/>
        <v>0.27828228526708343</v>
      </c>
      <c r="I325" s="42">
        <f t="shared" si="61"/>
        <v>0.49874882834278583</v>
      </c>
      <c r="J325" s="42">
        <f t="shared" si="61"/>
        <v>11.812713417592324</v>
      </c>
      <c r="K325" s="42">
        <f t="shared" si="61"/>
        <v>4.1287827023694925</v>
      </c>
      <c r="L325" s="42">
        <f t="shared" si="61"/>
        <v>0.21861381650291617</v>
      </c>
      <c r="M325" s="42">
        <f t="shared" si="61"/>
        <v>0.40254807655497205</v>
      </c>
      <c r="N325" s="42">
        <f t="shared" si="61"/>
        <v>1.2776699558269238</v>
      </c>
      <c r="Q325" s="42">
        <f t="shared" si="62"/>
        <v>0</v>
      </c>
      <c r="R325" s="42">
        <f t="shared" si="62"/>
        <v>0</v>
      </c>
      <c r="S325" s="42">
        <f t="shared" si="62"/>
        <v>0.23465272890809033</v>
      </c>
      <c r="T325" s="42">
        <f t="shared" si="62"/>
        <v>0.21639322443369799</v>
      </c>
      <c r="U325" s="42">
        <f t="shared" si="62"/>
        <v>0.41588701418453256</v>
      </c>
      <c r="V325" s="42">
        <f t="shared" si="62"/>
        <v>7.748651072123744</v>
      </c>
      <c r="W325" s="42">
        <f t="shared" si="62"/>
        <v>3.6853144897930523</v>
      </c>
      <c r="X325" s="42">
        <f t="shared" si="62"/>
        <v>0.21444787235267804</v>
      </c>
      <c r="Y325" s="42">
        <f t="shared" si="62"/>
        <v>0.38360565589450701</v>
      </c>
      <c r="Z325" s="42">
        <f t="shared" si="62"/>
        <v>0.81090024889703849</v>
      </c>
      <c r="AC325" s="42">
        <f t="shared" si="63"/>
        <v>3.3837478768099019E-3</v>
      </c>
      <c r="AD325" s="42">
        <f t="shared" si="63"/>
        <v>0.37473334118088641</v>
      </c>
      <c r="AE325" s="42">
        <f t="shared" si="63"/>
        <v>0.29250816900932936</v>
      </c>
      <c r="AF325" s="42">
        <f t="shared" si="63"/>
        <v>0.3488779865408882</v>
      </c>
      <c r="AG325" s="42">
        <f t="shared" si="63"/>
        <v>0.56105533127641904</v>
      </c>
      <c r="AH325" s="42">
        <f t="shared" si="63"/>
        <v>15.075220296399884</v>
      </c>
      <c r="AI325" s="42">
        <f t="shared" si="63"/>
        <v>4.5735199003835101</v>
      </c>
      <c r="AJ325" s="42">
        <f t="shared" si="63"/>
        <v>0.22086641388196848</v>
      </c>
      <c r="AK325" s="42">
        <f t="shared" si="63"/>
        <v>0.41354128598607071</v>
      </c>
      <c r="AL325" s="42">
        <f t="shared" si="63"/>
        <v>1.7293521248413657</v>
      </c>
    </row>
    <row r="326" spans="4:38">
      <c r="D326" s="52">
        <f t="shared" si="51"/>
        <v>10.75</v>
      </c>
      <c r="E326" s="42">
        <f t="shared" si="61"/>
        <v>1.2643546039235057E-3</v>
      </c>
      <c r="F326" s="42">
        <f t="shared" si="61"/>
        <v>0.18578628992455437</v>
      </c>
      <c r="G326" s="42">
        <f t="shared" si="61"/>
        <v>0.26813384755079234</v>
      </c>
      <c r="H326" s="42">
        <f t="shared" si="61"/>
        <v>0.28240567416105405</v>
      </c>
      <c r="I326" s="42">
        <f t="shared" si="61"/>
        <v>0.50613893360117745</v>
      </c>
      <c r="J326" s="42">
        <f t="shared" si="61"/>
        <v>11.987745799790172</v>
      </c>
      <c r="K326" s="42">
        <f t="shared" si="61"/>
        <v>4.1899600666570853</v>
      </c>
      <c r="L326" s="42">
        <f t="shared" si="61"/>
        <v>0.22185308048327163</v>
      </c>
      <c r="M326" s="42">
        <f t="shared" si="61"/>
        <v>0.4085127475241031</v>
      </c>
      <c r="N326" s="42">
        <f t="shared" si="61"/>
        <v>1.2966015601184453</v>
      </c>
      <c r="Q326" s="42">
        <f t="shared" si="62"/>
        <v>0</v>
      </c>
      <c r="R326" s="42">
        <f t="shared" si="62"/>
        <v>0</v>
      </c>
      <c r="S326" s="42">
        <f t="shared" si="62"/>
        <v>0.23588158235912632</v>
      </c>
      <c r="T326" s="42">
        <f t="shared" si="62"/>
        <v>0.21790296241146467</v>
      </c>
      <c r="U326" s="42">
        <f t="shared" si="62"/>
        <v>0.40610983521850119</v>
      </c>
      <c r="V326" s="42">
        <f t="shared" si="62"/>
        <v>7.5055132718694439</v>
      </c>
      <c r="W326" s="42">
        <f t="shared" si="62"/>
        <v>3.6941424495957236</v>
      </c>
      <c r="X326" s="42">
        <f t="shared" si="62"/>
        <v>0.21489332832081962</v>
      </c>
      <c r="Y326" s="42">
        <f t="shared" si="62"/>
        <v>0.38360565589450701</v>
      </c>
      <c r="Z326" s="42">
        <f t="shared" si="62"/>
        <v>0.81090024889703849</v>
      </c>
      <c r="AC326" s="42">
        <f t="shared" si="63"/>
        <v>3.3837478768099019E-3</v>
      </c>
      <c r="AD326" s="42">
        <f t="shared" si="63"/>
        <v>0.37473334118088641</v>
      </c>
      <c r="AE326" s="42">
        <f t="shared" si="63"/>
        <v>0.29250816900932936</v>
      </c>
      <c r="AF326" s="42">
        <f t="shared" si="63"/>
        <v>0.35536343144385174</v>
      </c>
      <c r="AG326" s="42">
        <f t="shared" si="63"/>
        <v>0.56105533127641904</v>
      </c>
      <c r="AH326" s="42">
        <f t="shared" si="63"/>
        <v>14.876982464785266</v>
      </c>
      <c r="AI326" s="42">
        <f t="shared" si="63"/>
        <v>4.5980414556326368</v>
      </c>
      <c r="AJ326" s="42">
        <f t="shared" si="63"/>
        <v>0.22086641388196848</v>
      </c>
      <c r="AK326" s="42">
        <f t="shared" si="63"/>
        <v>0.41141084065269984</v>
      </c>
      <c r="AL326" s="42">
        <f t="shared" si="63"/>
        <v>1.7293521248413657</v>
      </c>
    </row>
    <row r="327" spans="4:38">
      <c r="D327" s="52">
        <f t="shared" si="51"/>
        <v>11</v>
      </c>
      <c r="E327" s="42">
        <f t="shared" si="61"/>
        <v>1.2829073530303192E-3</v>
      </c>
      <c r="F327" s="42">
        <f t="shared" si="61"/>
        <v>0.18851246058408283</v>
      </c>
      <c r="G327" s="42">
        <f t="shared" si="61"/>
        <v>0.27206836084731323</v>
      </c>
      <c r="H327" s="42">
        <f t="shared" si="61"/>
        <v>0.28654960783503441</v>
      </c>
      <c r="I327" s="42">
        <f t="shared" si="61"/>
        <v>0.51356586004978078</v>
      </c>
      <c r="J327" s="42">
        <f t="shared" si="61"/>
        <v>12.16365028061351</v>
      </c>
      <c r="K327" s="42">
        <f t="shared" si="61"/>
        <v>4.2514422470857642</v>
      </c>
      <c r="L327" s="42">
        <f t="shared" si="61"/>
        <v>0.22510848409235978</v>
      </c>
      <c r="M327" s="42">
        <f t="shared" si="61"/>
        <v>0.41450713745888146</v>
      </c>
      <c r="N327" s="42">
        <f t="shared" si="61"/>
        <v>1.3156274911046832</v>
      </c>
      <c r="Q327" s="42">
        <f t="shared" si="62"/>
        <v>0</v>
      </c>
      <c r="R327" s="42">
        <f t="shared" si="62"/>
        <v>0</v>
      </c>
      <c r="S327" s="42">
        <f t="shared" si="62"/>
        <v>0.23711043581016231</v>
      </c>
      <c r="T327" s="42">
        <f t="shared" si="62"/>
        <v>0.21941270038923133</v>
      </c>
      <c r="U327" s="42">
        <f t="shared" si="62"/>
        <v>0.39633265625246972</v>
      </c>
      <c r="V327" s="42">
        <f t="shared" si="62"/>
        <v>7.2623754716151447</v>
      </c>
      <c r="W327" s="42">
        <f t="shared" si="62"/>
        <v>3.7029704093983939</v>
      </c>
      <c r="X327" s="42">
        <f t="shared" si="62"/>
        <v>0.21533878428896114</v>
      </c>
      <c r="Y327" s="42">
        <f t="shared" si="62"/>
        <v>0.38360565589450701</v>
      </c>
      <c r="Z327" s="42">
        <f t="shared" si="62"/>
        <v>0.81090024889703849</v>
      </c>
      <c r="AC327" s="42">
        <f t="shared" si="63"/>
        <v>3.3837478768099019E-3</v>
      </c>
      <c r="AD327" s="42">
        <f t="shared" si="63"/>
        <v>0.37473334118088641</v>
      </c>
      <c r="AE327" s="42">
        <f t="shared" si="63"/>
        <v>0.29250816900932936</v>
      </c>
      <c r="AF327" s="42">
        <f t="shared" si="63"/>
        <v>0.36184887634681573</v>
      </c>
      <c r="AG327" s="42">
        <f t="shared" si="63"/>
        <v>0.56105533127641904</v>
      </c>
      <c r="AH327" s="42">
        <f t="shared" si="63"/>
        <v>14.678744633170695</v>
      </c>
      <c r="AI327" s="42">
        <f t="shared" si="63"/>
        <v>4.6225630108817644</v>
      </c>
      <c r="AJ327" s="42">
        <f t="shared" si="63"/>
        <v>0.22086641388196848</v>
      </c>
      <c r="AK327" s="42">
        <f t="shared" si="63"/>
        <v>0.40928039531932897</v>
      </c>
      <c r="AL327" s="42">
        <f t="shared" si="63"/>
        <v>1.7293521248413657</v>
      </c>
    </row>
    <row r="328" spans="4:38">
      <c r="D328" s="52">
        <f t="shared" si="51"/>
        <v>12</v>
      </c>
    </row>
    <row r="329" spans="4:38">
      <c r="D329" s="52">
        <f t="shared" si="51"/>
        <v>13</v>
      </c>
    </row>
    <row r="330" spans="4:38">
      <c r="D330" s="52">
        <f t="shared" si="51"/>
        <v>14</v>
      </c>
    </row>
    <row r="331" spans="4:38">
      <c r="D331" s="52">
        <f t="shared" si="51"/>
        <v>15</v>
      </c>
    </row>
    <row r="332" spans="4:38">
      <c r="D332" s="52">
        <f t="shared" si="51"/>
        <v>16</v>
      </c>
    </row>
    <row r="333" spans="4:38">
      <c r="D333" s="52">
        <f t="shared" si="51"/>
        <v>17</v>
      </c>
    </row>
    <row r="334" spans="4:38">
      <c r="D334" s="52">
        <f t="shared" si="51"/>
        <v>18</v>
      </c>
    </row>
    <row r="335" spans="4:38">
      <c r="D335" s="52">
        <f t="shared" si="51"/>
        <v>19</v>
      </c>
    </row>
    <row r="336" spans="4:38">
      <c r="D336" s="52">
        <f t="shared" si="51"/>
        <v>20</v>
      </c>
    </row>
    <row r="337" spans="4:4">
      <c r="D337" s="52">
        <f t="shared" si="51"/>
        <v>25</v>
      </c>
    </row>
    <row r="338" spans="4:4">
      <c r="D338" s="52">
        <f t="shared" si="51"/>
        <v>30</v>
      </c>
    </row>
    <row r="339" spans="4:4">
      <c r="D339" s="52">
        <f t="shared" si="51"/>
        <v>40</v>
      </c>
    </row>
    <row r="340" spans="4:4">
      <c r="D340" s="52">
        <f t="shared" ref="D340:D356" si="64">D250</f>
        <v>50</v>
      </c>
    </row>
    <row r="341" spans="4:4">
      <c r="D341" s="52">
        <f t="shared" si="64"/>
        <v>60</v>
      </c>
    </row>
    <row r="342" spans="4:4">
      <c r="D342" s="52">
        <f t="shared" si="64"/>
        <v>75</v>
      </c>
    </row>
    <row r="343" spans="4:4">
      <c r="D343" s="52">
        <f t="shared" si="64"/>
        <v>100</v>
      </c>
    </row>
    <row r="344" spans="4:4">
      <c r="D344" s="52">
        <f t="shared" si="64"/>
        <v>125</v>
      </c>
    </row>
    <row r="345" spans="4:4">
      <c r="D345" s="52">
        <f t="shared" si="64"/>
        <v>150</v>
      </c>
    </row>
    <row r="346" spans="4:4">
      <c r="D346" s="52">
        <f t="shared" si="64"/>
        <v>175</v>
      </c>
    </row>
    <row r="347" spans="4:4">
      <c r="D347" s="52">
        <f t="shared" si="64"/>
        <v>200</v>
      </c>
    </row>
    <row r="348" spans="4:4">
      <c r="D348" s="52">
        <f t="shared" si="64"/>
        <v>225</v>
      </c>
    </row>
    <row r="349" spans="4:4">
      <c r="D349" s="52">
        <f t="shared" si="64"/>
        <v>250</v>
      </c>
    </row>
    <row r="350" spans="4:4">
      <c r="D350" s="52">
        <f t="shared" si="64"/>
        <v>300</v>
      </c>
    </row>
    <row r="351" spans="4:4">
      <c r="D351" s="52">
        <f t="shared" si="64"/>
        <v>365</v>
      </c>
    </row>
    <row r="352" spans="4:4">
      <c r="D352" s="52">
        <f t="shared" si="64"/>
        <v>730</v>
      </c>
    </row>
    <row r="353" spans="4:38">
      <c r="D353" s="52">
        <f t="shared" si="64"/>
        <v>1460</v>
      </c>
    </row>
    <row r="354" spans="4:38">
      <c r="D354" s="52">
        <f t="shared" si="64"/>
        <v>2920</v>
      </c>
    </row>
    <row r="355" spans="4:38">
      <c r="D355" s="52">
        <f t="shared" si="64"/>
        <v>5840</v>
      </c>
    </row>
    <row r="356" spans="4:38">
      <c r="D356" s="52">
        <f t="shared" si="64"/>
        <v>7946.78</v>
      </c>
    </row>
    <row r="359" spans="4:38">
      <c r="D359" s="53" t="s">
        <v>58</v>
      </c>
      <c r="E359" s="53" t="s">
        <v>59</v>
      </c>
      <c r="F359" s="53"/>
      <c r="G359" s="53"/>
    </row>
    <row r="361" spans="4:38">
      <c r="E361" s="53" t="s">
        <v>60</v>
      </c>
    </row>
    <row r="363" spans="4:38">
      <c r="D363" s="53" t="str">
        <f>D274</f>
        <v>Average</v>
      </c>
      <c r="E363" s="53" t="str">
        <f>E274</f>
        <v>Blood</v>
      </c>
      <c r="F363" s="53" t="str">
        <f t="shared" ref="F363:N363" si="65">F274</f>
        <v>Thymus</v>
      </c>
      <c r="G363" s="53" t="str">
        <f t="shared" si="65"/>
        <v>Heart</v>
      </c>
      <c r="H363" s="53" t="str">
        <f t="shared" si="65"/>
        <v>Lungs</v>
      </c>
      <c r="I363" s="53" t="str">
        <f t="shared" si="65"/>
        <v>Kidneys</v>
      </c>
      <c r="J363" s="53" t="str">
        <f t="shared" si="65"/>
        <v>Spleen</v>
      </c>
      <c r="K363" s="53" t="str">
        <f t="shared" si="65"/>
        <v>Liver</v>
      </c>
      <c r="L363" s="53" t="str">
        <f t="shared" si="65"/>
        <v>ART</v>
      </c>
      <c r="M363" s="53" t="str">
        <f t="shared" si="65"/>
        <v>Carcass</v>
      </c>
      <c r="N363" s="53" t="str">
        <f t="shared" si="65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66">R274</f>
        <v>Thymus</v>
      </c>
      <c r="S363" s="53" t="str">
        <f t="shared" si="66"/>
        <v>Heart</v>
      </c>
      <c r="T363" s="53" t="str">
        <f t="shared" si="66"/>
        <v>Lungs</v>
      </c>
      <c r="U363" s="53" t="str">
        <f t="shared" si="66"/>
        <v>Kidneys</v>
      </c>
      <c r="V363" s="53" t="str">
        <f t="shared" si="66"/>
        <v>Spleen</v>
      </c>
      <c r="W363" s="53" t="str">
        <f t="shared" si="66"/>
        <v>Liver</v>
      </c>
      <c r="X363" s="53" t="str">
        <f t="shared" si="66"/>
        <v>ART</v>
      </c>
      <c r="Y363" s="53" t="str">
        <f t="shared" si="66"/>
        <v>Carcass</v>
      </c>
      <c r="Z363" s="53" t="str">
        <f t="shared" si="66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67">AD274</f>
        <v>Thymus</v>
      </c>
      <c r="AE363" s="53" t="str">
        <f t="shared" si="67"/>
        <v>Heart</v>
      </c>
      <c r="AF363" s="53" t="str">
        <f t="shared" si="67"/>
        <v>Lungs</v>
      </c>
      <c r="AG363" s="53" t="str">
        <f t="shared" si="67"/>
        <v>Kidneys</v>
      </c>
      <c r="AH363" s="53" t="str">
        <f t="shared" si="67"/>
        <v>Spleen</v>
      </c>
      <c r="AI363" s="53" t="str">
        <f t="shared" si="67"/>
        <v>Liver</v>
      </c>
      <c r="AJ363" s="53" t="str">
        <f t="shared" si="67"/>
        <v>ART</v>
      </c>
      <c r="AK363" s="53" t="str">
        <f t="shared" si="67"/>
        <v>Carcass</v>
      </c>
      <c r="AL363" s="53" t="str">
        <f t="shared" si="67"/>
        <v>Tumor</v>
      </c>
    </row>
    <row r="364" spans="4:38">
      <c r="D364" s="52">
        <f t="shared" ref="D364:D427" si="68">D275</f>
        <v>0</v>
      </c>
      <c r="E364" s="55">
        <f>E275/$R$173</f>
        <v>0</v>
      </c>
      <c r="F364" s="55">
        <f t="shared" ref="F364:N364" si="69">F275/$R$173</f>
        <v>0</v>
      </c>
      <c r="G364" s="55">
        <f t="shared" si="69"/>
        <v>0</v>
      </c>
      <c r="H364" s="55">
        <f t="shared" si="69"/>
        <v>0</v>
      </c>
      <c r="I364" s="55">
        <f t="shared" si="69"/>
        <v>0</v>
      </c>
      <c r="J364" s="55">
        <f t="shared" si="69"/>
        <v>0</v>
      </c>
      <c r="K364" s="55">
        <f t="shared" si="69"/>
        <v>0</v>
      </c>
      <c r="L364" s="55">
        <f t="shared" si="69"/>
        <v>0</v>
      </c>
      <c r="M364" s="55">
        <f t="shared" si="69"/>
        <v>0</v>
      </c>
      <c r="N364" s="55">
        <f t="shared" si="69"/>
        <v>0</v>
      </c>
      <c r="Q364" s="55">
        <f>Q275/$R$173</f>
        <v>0</v>
      </c>
      <c r="R364" s="55">
        <f t="shared" ref="R364:Z364" si="70">R275/$R$173</f>
        <v>0</v>
      </c>
      <c r="S364" s="55">
        <f t="shared" si="70"/>
        <v>0</v>
      </c>
      <c r="T364" s="55">
        <f t="shared" si="70"/>
        <v>0</v>
      </c>
      <c r="U364" s="55">
        <f t="shared" si="70"/>
        <v>0</v>
      </c>
      <c r="V364" s="55">
        <f t="shared" si="70"/>
        <v>0</v>
      </c>
      <c r="W364" s="55">
        <f t="shared" si="70"/>
        <v>0</v>
      </c>
      <c r="X364" s="55">
        <f t="shared" si="70"/>
        <v>0</v>
      </c>
      <c r="Y364" s="55">
        <f t="shared" si="70"/>
        <v>0</v>
      </c>
      <c r="Z364" s="55">
        <f t="shared" si="70"/>
        <v>0</v>
      </c>
      <c r="AC364" s="55">
        <f>AC275/$R$173</f>
        <v>0</v>
      </c>
      <c r="AD364" s="55">
        <f t="shared" ref="AD364:AL364" si="71">AD275/$R$173</f>
        <v>0</v>
      </c>
      <c r="AE364" s="55">
        <f t="shared" si="71"/>
        <v>0</v>
      </c>
      <c r="AF364" s="55">
        <f t="shared" si="71"/>
        <v>0</v>
      </c>
      <c r="AG364" s="55">
        <f t="shared" si="71"/>
        <v>0</v>
      </c>
      <c r="AH364" s="55">
        <f t="shared" si="71"/>
        <v>0</v>
      </c>
      <c r="AI364" s="55">
        <f t="shared" si="71"/>
        <v>0</v>
      </c>
      <c r="AJ364" s="55">
        <f t="shared" si="71"/>
        <v>0</v>
      </c>
      <c r="AK364" s="55">
        <f t="shared" si="71"/>
        <v>0</v>
      </c>
      <c r="AL364" s="55">
        <f t="shared" si="71"/>
        <v>0</v>
      </c>
    </row>
    <row r="365" spans="4:38">
      <c r="D365" s="52">
        <f t="shared" si="68"/>
        <v>4.1666666666666664E-2</v>
      </c>
      <c r="E365" s="55">
        <f t="shared" ref="E365:N380" si="72">E364+E276/$R$173</f>
        <v>8.4088610897926982E-8</v>
      </c>
      <c r="F365" s="55">
        <f t="shared" si="72"/>
        <v>2.7945831707096702E-8</v>
      </c>
      <c r="G365" s="55">
        <f t="shared" si="72"/>
        <v>2.4563340124149125E-8</v>
      </c>
      <c r="H365" s="55">
        <f t="shared" si="72"/>
        <v>4.0052818450364304E-8</v>
      </c>
      <c r="I365" s="55">
        <f t="shared" si="72"/>
        <v>3.3945298109141505E-8</v>
      </c>
      <c r="J365" s="55">
        <f t="shared" si="72"/>
        <v>1.2805399969899762E-7</v>
      </c>
      <c r="K365" s="55">
        <f t="shared" si="72"/>
        <v>4.8766515520561029E-8</v>
      </c>
      <c r="L365" s="55">
        <f t="shared" si="72"/>
        <v>4.1101107535313695E-9</v>
      </c>
      <c r="M365" s="55">
        <f t="shared" si="72"/>
        <v>6.5623887600591062E-9</v>
      </c>
      <c r="N365" s="55">
        <f t="shared" si="72"/>
        <v>5.4569608497802293E-9</v>
      </c>
      <c r="Q365" s="55">
        <f t="shared" ref="Q365:Z380" si="73">Q364+Q276/$R$173</f>
        <v>8.2301028061466388E-8</v>
      </c>
      <c r="R365" s="55">
        <f t="shared" si="73"/>
        <v>2.1914423142935876E-8</v>
      </c>
      <c r="S365" s="55">
        <f t="shared" si="73"/>
        <v>2.3130074229470867E-8</v>
      </c>
      <c r="T365" s="55">
        <f t="shared" si="73"/>
        <v>3.881196445104196E-8</v>
      </c>
      <c r="U365" s="55">
        <f t="shared" si="73"/>
        <v>3.1797425641349488E-8</v>
      </c>
      <c r="V365" s="55">
        <f t="shared" si="73"/>
        <v>1.1281890308667351E-7</v>
      </c>
      <c r="W365" s="55">
        <f t="shared" si="73"/>
        <v>4.3683210369407105E-8</v>
      </c>
      <c r="X365" s="55">
        <f t="shared" si="73"/>
        <v>3.6914372726358146E-9</v>
      </c>
      <c r="Y365" s="55">
        <f t="shared" si="73"/>
        <v>5.8692187464332499E-9</v>
      </c>
      <c r="Z365" s="55">
        <f t="shared" si="73"/>
        <v>6.9608899595059688E-10</v>
      </c>
      <c r="AC365" s="55">
        <f t="shared" ref="AC365:AL380" si="74">AC364+AC276/$R$173</f>
        <v>8.5876193734387577E-8</v>
      </c>
      <c r="AD365" s="55">
        <f t="shared" si="74"/>
        <v>3.3977240271257541E-8</v>
      </c>
      <c r="AE365" s="55">
        <f t="shared" si="74"/>
        <v>2.599660601882739E-8</v>
      </c>
      <c r="AF365" s="55">
        <f t="shared" si="74"/>
        <v>4.1293672449686781E-8</v>
      </c>
      <c r="AG365" s="55">
        <f t="shared" si="74"/>
        <v>3.6093170576933383E-8</v>
      </c>
      <c r="AH365" s="55">
        <f t="shared" si="74"/>
        <v>1.4328909631132165E-7</v>
      </c>
      <c r="AI365" s="55">
        <f t="shared" si="74"/>
        <v>5.3849820671714972E-8</v>
      </c>
      <c r="AJ365" s="55">
        <f t="shared" si="74"/>
        <v>4.5287842344269256E-9</v>
      </c>
      <c r="AK365" s="55">
        <f t="shared" si="74"/>
        <v>7.2555587736849616E-9</v>
      </c>
      <c r="AL365" s="55">
        <f t="shared" si="74"/>
        <v>1.0217832703609856E-8</v>
      </c>
    </row>
    <row r="366" spans="4:38">
      <c r="D366" s="52">
        <f t="shared" si="68"/>
        <v>7.4999999999999997E-2</v>
      </c>
      <c r="E366" s="55">
        <f t="shared" si="72"/>
        <v>2.08214205530164E-7</v>
      </c>
      <c r="F366" s="55">
        <f t="shared" si="72"/>
        <v>7.0090779964499378E-8</v>
      </c>
      <c r="G366" s="55">
        <f t="shared" si="72"/>
        <v>6.2220228422663714E-8</v>
      </c>
      <c r="H366" s="55">
        <f t="shared" si="72"/>
        <v>1.0049254802619844E-7</v>
      </c>
      <c r="I366" s="55">
        <f t="shared" si="72"/>
        <v>8.7269835061379631E-8</v>
      </c>
      <c r="J366" s="55">
        <f t="shared" si="72"/>
        <v>3.2813351200140014E-7</v>
      </c>
      <c r="K366" s="55">
        <f t="shared" si="72"/>
        <v>1.2744434584569487E-7</v>
      </c>
      <c r="L366" s="55">
        <f t="shared" si="72"/>
        <v>1.1588039450681964E-8</v>
      </c>
      <c r="M366" s="55">
        <f t="shared" si="72"/>
        <v>1.7277765953756232E-8</v>
      </c>
      <c r="N366" s="55">
        <f t="shared" si="72"/>
        <v>2.0274706898543254E-8</v>
      </c>
      <c r="Q366" s="55">
        <f t="shared" si="73"/>
        <v>2.0306017579357396E-7</v>
      </c>
      <c r="R366" s="55">
        <f t="shared" si="73"/>
        <v>5.5199511443403415E-8</v>
      </c>
      <c r="S366" s="55">
        <f t="shared" si="73"/>
        <v>5.711157987678718E-8</v>
      </c>
      <c r="T366" s="55">
        <f t="shared" si="73"/>
        <v>9.6968422304445248E-8</v>
      </c>
      <c r="U366" s="55">
        <f t="shared" si="73"/>
        <v>8.078983669698221E-8</v>
      </c>
      <c r="V366" s="55">
        <f t="shared" si="73"/>
        <v>2.8814953507536037E-7</v>
      </c>
      <c r="W366" s="55">
        <f t="shared" si="73"/>
        <v>1.1256056274944752E-7</v>
      </c>
      <c r="X366" s="55">
        <f t="shared" si="73"/>
        <v>1.0420570236383379E-8</v>
      </c>
      <c r="Y366" s="55">
        <f t="shared" si="73"/>
        <v>1.5628603654367802E-8</v>
      </c>
      <c r="Z366" s="55">
        <f t="shared" si="73"/>
        <v>4.0323702839720008E-9</v>
      </c>
      <c r="AC366" s="55">
        <f t="shared" si="74"/>
        <v>2.1336823526675401E-7</v>
      </c>
      <c r="AD366" s="55">
        <f t="shared" si="74"/>
        <v>8.4982048485595361E-8</v>
      </c>
      <c r="AE366" s="55">
        <f t="shared" si="74"/>
        <v>6.72517320579272E-8</v>
      </c>
      <c r="AF366" s="55">
        <f t="shared" si="74"/>
        <v>1.0401667374795177E-7</v>
      </c>
      <c r="AG366" s="55">
        <f t="shared" si="74"/>
        <v>9.3664413622517812E-8</v>
      </c>
      <c r="AH366" s="55">
        <f t="shared" si="74"/>
        <v>3.6811748892744034E-7</v>
      </c>
      <c r="AI366" s="55">
        <f t="shared" si="74"/>
        <v>1.4227596409906357E-7</v>
      </c>
      <c r="AJ366" s="55">
        <f t="shared" si="74"/>
        <v>1.2755289120253939E-8</v>
      </c>
      <c r="AK366" s="55">
        <f t="shared" si="74"/>
        <v>1.8929019234151121E-8</v>
      </c>
      <c r="AL366" s="55">
        <f t="shared" si="74"/>
        <v>3.651704351311446E-8</v>
      </c>
    </row>
    <row r="367" spans="4:38">
      <c r="D367" s="52">
        <f t="shared" si="68"/>
        <v>0.1</v>
      </c>
      <c r="E367" s="55">
        <f t="shared" si="72"/>
        <v>2.8752969431610241E-7</v>
      </c>
      <c r="F367" s="55">
        <f t="shared" si="72"/>
        <v>9.8303810418337506E-8</v>
      </c>
      <c r="G367" s="55">
        <f t="shared" si="72"/>
        <v>8.8287242739685556E-8</v>
      </c>
      <c r="H367" s="55">
        <f t="shared" si="72"/>
        <v>1.4097952922711605E-7</v>
      </c>
      <c r="I367" s="55">
        <f t="shared" si="72"/>
        <v>1.2597267395305317E-7</v>
      </c>
      <c r="J367" s="55">
        <f t="shared" si="72"/>
        <v>4.7185772906064196E-7</v>
      </c>
      <c r="K367" s="55">
        <f t="shared" si="72"/>
        <v>1.8731171761947366E-7</v>
      </c>
      <c r="L367" s="55">
        <f t="shared" si="72"/>
        <v>1.8397753713620296E-8</v>
      </c>
      <c r="M367" s="55">
        <f t="shared" si="72"/>
        <v>2.5600178830136408E-8</v>
      </c>
      <c r="N367" s="55">
        <f t="shared" si="72"/>
        <v>3.9297652045423287E-8</v>
      </c>
      <c r="Q367" s="55">
        <f t="shared" si="73"/>
        <v>2.7916699108338703E-7</v>
      </c>
      <c r="R367" s="55">
        <f t="shared" si="73"/>
        <v>7.7812346463477245E-8</v>
      </c>
      <c r="S367" s="55">
        <f t="shared" si="73"/>
        <v>7.856401701266122E-8</v>
      </c>
      <c r="T367" s="55">
        <f t="shared" si="73"/>
        <v>1.3535707425753935E-7</v>
      </c>
      <c r="U367" s="55">
        <f t="shared" si="73"/>
        <v>1.1504824118471078E-7</v>
      </c>
      <c r="V367" s="55">
        <f t="shared" si="73"/>
        <v>4.1276764537044291E-7</v>
      </c>
      <c r="W367" s="55">
        <f t="shared" si="73"/>
        <v>1.6289759074110433E-7</v>
      </c>
      <c r="X367" s="55">
        <f t="shared" si="73"/>
        <v>1.656216797878203E-8</v>
      </c>
      <c r="Y367" s="55">
        <f t="shared" si="73"/>
        <v>2.343909772462597E-8</v>
      </c>
      <c r="Z367" s="55">
        <f t="shared" si="73"/>
        <v>9.4444552640321219E-9</v>
      </c>
      <c r="AC367" s="55">
        <f t="shared" si="74"/>
        <v>2.9589239754881779E-7</v>
      </c>
      <c r="AD367" s="55">
        <f t="shared" si="74"/>
        <v>1.187952743731977E-7</v>
      </c>
      <c r="AE367" s="55">
        <f t="shared" si="74"/>
        <v>9.774659780654492E-8</v>
      </c>
      <c r="AF367" s="55">
        <f t="shared" si="74"/>
        <v>1.4660198419669275E-7</v>
      </c>
      <c r="AG367" s="55">
        <f t="shared" si="74"/>
        <v>1.3660493216706617E-7</v>
      </c>
      <c r="AH367" s="55">
        <f t="shared" si="74"/>
        <v>5.3094781275084153E-7</v>
      </c>
      <c r="AI367" s="55">
        <f t="shared" si="74"/>
        <v>2.1154741702390572E-7</v>
      </c>
      <c r="AJ367" s="55">
        <f t="shared" si="74"/>
        <v>2.0232588505700458E-8</v>
      </c>
      <c r="AK367" s="55">
        <f t="shared" si="74"/>
        <v>2.7768412041134828E-8</v>
      </c>
      <c r="AL367" s="55">
        <f t="shared" si="74"/>
        <v>6.915084882681435E-8</v>
      </c>
    </row>
    <row r="368" spans="4:38">
      <c r="D368" s="52">
        <f t="shared" si="68"/>
        <v>0.125</v>
      </c>
      <c r="E368" s="55">
        <f t="shared" si="72"/>
        <v>3.5559409909412184E-7</v>
      </c>
      <c r="F368" s="55">
        <f t="shared" si="72"/>
        <v>1.2380403861685211E-7</v>
      </c>
      <c r="G368" s="55">
        <f t="shared" si="72"/>
        <v>1.1257793109304488E-7</v>
      </c>
      <c r="H368" s="55">
        <f t="shared" si="72"/>
        <v>1.775257736123645E-7</v>
      </c>
      <c r="I368" s="55">
        <f t="shared" si="72"/>
        <v>1.6361128394362227E-7</v>
      </c>
      <c r="J368" s="55">
        <f t="shared" si="72"/>
        <v>6.1054953262273504E-7</v>
      </c>
      <c r="K368" s="55">
        <f t="shared" si="72"/>
        <v>2.4792343291878492E-7</v>
      </c>
      <c r="L368" s="55">
        <f t="shared" si="72"/>
        <v>2.6180384503413283E-8</v>
      </c>
      <c r="M368" s="55">
        <f t="shared" si="72"/>
        <v>3.415555611410843E-8</v>
      </c>
      <c r="N368" s="55">
        <f t="shared" si="72"/>
        <v>6.4869850626410666E-8</v>
      </c>
      <c r="Q368" s="55">
        <f t="shared" si="73"/>
        <v>3.4347332145849488E-7</v>
      </c>
      <c r="R368" s="55">
        <f t="shared" si="73"/>
        <v>9.8546568423251045E-8</v>
      </c>
      <c r="S368" s="55">
        <f t="shared" si="73"/>
        <v>9.6741903878486906E-8</v>
      </c>
      <c r="T368" s="55">
        <f t="shared" si="73"/>
        <v>1.694846637059867E-7</v>
      </c>
      <c r="U368" s="55">
        <f t="shared" si="73"/>
        <v>1.4727320041432551E-7</v>
      </c>
      <c r="V368" s="55">
        <f t="shared" si="73"/>
        <v>5.318429176505866E-7</v>
      </c>
      <c r="W368" s="55">
        <f t="shared" si="73"/>
        <v>2.1221140912959972E-7</v>
      </c>
      <c r="X368" s="55">
        <f t="shared" si="73"/>
        <v>2.3588397435976477E-8</v>
      </c>
      <c r="Y368" s="55">
        <f t="shared" si="73"/>
        <v>3.1647044558389324E-8</v>
      </c>
      <c r="Z368" s="55">
        <f t="shared" si="73"/>
        <v>1.7251865425456667E-8</v>
      </c>
      <c r="AC368" s="55">
        <f t="shared" si="74"/>
        <v>3.677148767297488E-7</v>
      </c>
      <c r="AD368" s="55">
        <f t="shared" si="74"/>
        <v>1.4906150881045301E-7</v>
      </c>
      <c r="AE368" s="55">
        <f t="shared" si="74"/>
        <v>1.2785684932243748E-7</v>
      </c>
      <c r="AF368" s="55">
        <f t="shared" si="74"/>
        <v>1.8556688351874223E-7</v>
      </c>
      <c r="AG368" s="55">
        <f t="shared" si="74"/>
        <v>1.7933250059824711E-7</v>
      </c>
      <c r="AH368" s="55">
        <f t="shared" si="74"/>
        <v>6.892561475948837E-7</v>
      </c>
      <c r="AI368" s="55">
        <f t="shared" si="74"/>
        <v>2.8325874355286344E-7</v>
      </c>
      <c r="AJ368" s="55">
        <f t="shared" si="74"/>
        <v>2.877078610864816E-8</v>
      </c>
      <c r="AK368" s="55">
        <f t="shared" si="74"/>
        <v>3.6679167879254813E-8</v>
      </c>
      <c r="AL368" s="55">
        <f t="shared" si="74"/>
        <v>1.1248783582736457E-7</v>
      </c>
    </row>
    <row r="369" spans="4:38">
      <c r="D369" s="52">
        <f t="shared" si="68"/>
        <v>0.25</v>
      </c>
      <c r="E369" s="55">
        <f t="shared" si="72"/>
        <v>6.1963601225725507E-7</v>
      </c>
      <c r="F369" s="55">
        <f t="shared" si="72"/>
        <v>2.4197651890676489E-7</v>
      </c>
      <c r="G369" s="55">
        <f t="shared" si="72"/>
        <v>2.2214557386887242E-7</v>
      </c>
      <c r="H369" s="55">
        <f t="shared" si="72"/>
        <v>3.3946951696192931E-7</v>
      </c>
      <c r="I369" s="55">
        <f t="shared" si="72"/>
        <v>3.402850183921849E-7</v>
      </c>
      <c r="J369" s="55">
        <f t="shared" si="72"/>
        <v>1.2877618517135511E-6</v>
      </c>
      <c r="K369" s="55">
        <f t="shared" si="72"/>
        <v>5.6320275332280478E-7</v>
      </c>
      <c r="L369" s="55">
        <f t="shared" si="72"/>
        <v>6.9033198098558302E-8</v>
      </c>
      <c r="M369" s="55">
        <f t="shared" si="72"/>
        <v>7.8312629375186506E-8</v>
      </c>
      <c r="N369" s="55">
        <f t="shared" si="72"/>
        <v>2.7545586187258219E-7</v>
      </c>
      <c r="Q369" s="55">
        <f t="shared" si="73"/>
        <v>5.8879750275206364E-7</v>
      </c>
      <c r="R369" s="55">
        <f t="shared" si="73"/>
        <v>1.9573947432927501E-7</v>
      </c>
      <c r="S369" s="55">
        <f t="shared" si="73"/>
        <v>1.7356005752397762E-7</v>
      </c>
      <c r="T369" s="55">
        <f t="shared" si="73"/>
        <v>3.1489343222740044E-7</v>
      </c>
      <c r="U369" s="55">
        <f t="shared" si="73"/>
        <v>2.931557055585412E-7</v>
      </c>
      <c r="V369" s="55">
        <f t="shared" si="73"/>
        <v>1.1059207020478004E-6</v>
      </c>
      <c r="W369" s="55">
        <f t="shared" si="73"/>
        <v>4.5665048664163145E-7</v>
      </c>
      <c r="X369" s="55">
        <f t="shared" si="73"/>
        <v>6.221492137075357E-8</v>
      </c>
      <c r="Y369" s="55">
        <f t="shared" si="73"/>
        <v>7.4290814613992214E-8</v>
      </c>
      <c r="Z369" s="55">
        <f t="shared" si="73"/>
        <v>8.0674322287383312E-8</v>
      </c>
      <c r="AC369" s="55">
        <f t="shared" si="74"/>
        <v>6.5047452176244651E-7</v>
      </c>
      <c r="AD369" s="55">
        <f t="shared" si="74"/>
        <v>2.88213563484255E-7</v>
      </c>
      <c r="AE369" s="55">
        <f t="shared" si="74"/>
        <v>2.7230082009555975E-7</v>
      </c>
      <c r="AF369" s="55">
        <f t="shared" si="74"/>
        <v>3.639079569244142E-7</v>
      </c>
      <c r="AG369" s="55">
        <f t="shared" si="74"/>
        <v>3.8920444637835988E-7</v>
      </c>
      <c r="AH369" s="55">
        <f t="shared" si="74"/>
        <v>1.4696030013793018E-6</v>
      </c>
      <c r="AI369" s="55">
        <f t="shared" si="74"/>
        <v>6.7084822172189008E-7</v>
      </c>
      <c r="AJ369" s="55">
        <f t="shared" si="74"/>
        <v>7.5830786463468004E-8</v>
      </c>
      <c r="AK369" s="55">
        <f t="shared" si="74"/>
        <v>8.2301869618425524E-8</v>
      </c>
      <c r="AL369" s="55">
        <f t="shared" si="74"/>
        <v>4.7023740145778076E-7</v>
      </c>
    </row>
    <row r="370" spans="4:38">
      <c r="D370" s="52">
        <f t="shared" si="68"/>
        <v>0.375</v>
      </c>
      <c r="E370" s="55">
        <f t="shared" si="72"/>
        <v>8.0411936199126793E-7</v>
      </c>
      <c r="F370" s="55">
        <f t="shared" si="72"/>
        <v>3.6490910471756479E-7</v>
      </c>
      <c r="G370" s="55">
        <f t="shared" si="72"/>
        <v>3.1967738689937959E-7</v>
      </c>
      <c r="H370" s="55">
        <f t="shared" si="72"/>
        <v>4.8570220240159019E-7</v>
      </c>
      <c r="I370" s="55">
        <f t="shared" si="72"/>
        <v>5.0125817068779611E-7</v>
      </c>
      <c r="J370" s="55">
        <f t="shared" si="72"/>
        <v>1.9794726066892885E-6</v>
      </c>
      <c r="K370" s="55">
        <f t="shared" si="72"/>
        <v>9.0200571922921315E-7</v>
      </c>
      <c r="L370" s="55">
        <f t="shared" si="72"/>
        <v>1.1334362199957158E-7</v>
      </c>
      <c r="M370" s="55">
        <f t="shared" si="72"/>
        <v>1.2372561390502906E-7</v>
      </c>
      <c r="N370" s="55">
        <f t="shared" si="72"/>
        <v>6.0802568637484654E-7</v>
      </c>
      <c r="Q370" s="55">
        <f t="shared" si="73"/>
        <v>7.5815759965764499E-7</v>
      </c>
      <c r="R370" s="55">
        <f t="shared" si="73"/>
        <v>2.9613215625607789E-7</v>
      </c>
      <c r="S370" s="55">
        <f t="shared" si="73"/>
        <v>2.4332200863568263E-7</v>
      </c>
      <c r="T370" s="55">
        <f t="shared" si="73"/>
        <v>4.3766678045818801E-7</v>
      </c>
      <c r="U370" s="55">
        <f t="shared" si="73"/>
        <v>4.2195416548462059E-7</v>
      </c>
      <c r="V370" s="55">
        <f t="shared" si="73"/>
        <v>1.677818403542986E-6</v>
      </c>
      <c r="W370" s="55">
        <f t="shared" si="73"/>
        <v>7.1028901551857376E-7</v>
      </c>
      <c r="X370" s="55">
        <f t="shared" si="73"/>
        <v>1.0170412892105568E-7</v>
      </c>
      <c r="Y370" s="55">
        <f t="shared" si="73"/>
        <v>1.1750108562192593E-7</v>
      </c>
      <c r="Z370" s="55">
        <f t="shared" si="73"/>
        <v>1.7712685112113115E-7</v>
      </c>
      <c r="AC370" s="55">
        <f t="shared" si="74"/>
        <v>8.5008112432489129E-7</v>
      </c>
      <c r="AD370" s="55">
        <f t="shared" si="74"/>
        <v>4.3368605317905233E-7</v>
      </c>
      <c r="AE370" s="55">
        <f t="shared" si="74"/>
        <v>4.0550735879417659E-7</v>
      </c>
      <c r="AF370" s="55">
        <f t="shared" si="74"/>
        <v>5.3274543494650983E-7</v>
      </c>
      <c r="AG370" s="55">
        <f t="shared" si="74"/>
        <v>5.9142795555391893E-7</v>
      </c>
      <c r="AH370" s="55">
        <f t="shared" si="74"/>
        <v>2.2811268098355898E-6</v>
      </c>
      <c r="AI370" s="55">
        <f t="shared" si="74"/>
        <v>1.1003580234358257E-6</v>
      </c>
      <c r="AJ370" s="55">
        <f t="shared" si="74"/>
        <v>1.2482874850914073E-7</v>
      </c>
      <c r="AK370" s="55">
        <f t="shared" si="74"/>
        <v>1.2976522135312492E-7</v>
      </c>
      <c r="AL370" s="55">
        <f t="shared" si="74"/>
        <v>1.0389245216285612E-6</v>
      </c>
    </row>
    <row r="371" spans="4:38">
      <c r="D371" s="52">
        <f t="shared" si="68"/>
        <v>0.5</v>
      </c>
      <c r="E371" s="55">
        <f t="shared" si="72"/>
        <v>9.3465472385100246E-7</v>
      </c>
      <c r="F371" s="55">
        <f t="shared" si="72"/>
        <v>5.0772815208376454E-7</v>
      </c>
      <c r="G371" s="55">
        <f t="shared" si="72"/>
        <v>4.0949653262015065E-7</v>
      </c>
      <c r="H371" s="55">
        <f t="shared" si="72"/>
        <v>6.2481572339568393E-7</v>
      </c>
      <c r="I371" s="55">
        <f t="shared" si="72"/>
        <v>6.5015388699260662E-7</v>
      </c>
      <c r="J371" s="55">
        <f t="shared" si="72"/>
        <v>2.7199609158041231E-6</v>
      </c>
      <c r="K371" s="55">
        <f t="shared" si="72"/>
        <v>1.2685161345542548E-6</v>
      </c>
      <c r="L371" s="55">
        <f t="shared" si="72"/>
        <v>1.5702053098855273E-7</v>
      </c>
      <c r="M371" s="55">
        <f t="shared" si="72"/>
        <v>1.6990128657301484E-7</v>
      </c>
      <c r="N371" s="55">
        <f t="shared" si="72"/>
        <v>1.0411076320008134E-6</v>
      </c>
      <c r="Q371" s="55">
        <f t="shared" si="73"/>
        <v>8.7773682966525497E-7</v>
      </c>
      <c r="R371" s="55">
        <f t="shared" si="73"/>
        <v>4.1009712342325076E-7</v>
      </c>
      <c r="S371" s="55">
        <f t="shared" si="73"/>
        <v>3.1215487382604564E-7</v>
      </c>
      <c r="T371" s="55">
        <f t="shared" si="73"/>
        <v>5.472612241071253E-7</v>
      </c>
      <c r="U371" s="55">
        <f t="shared" si="73"/>
        <v>5.3878970500653693E-7</v>
      </c>
      <c r="V371" s="55">
        <f t="shared" si="73"/>
        <v>2.2660531024141353E-6</v>
      </c>
      <c r="W371" s="55">
        <f t="shared" si="73"/>
        <v>9.8668752365056934E-7</v>
      </c>
      <c r="X371" s="55">
        <f t="shared" si="73"/>
        <v>1.3966479292510865E-7</v>
      </c>
      <c r="Y371" s="55">
        <f t="shared" si="73"/>
        <v>1.6039060978894825E-7</v>
      </c>
      <c r="Z371" s="55">
        <f t="shared" si="73"/>
        <v>2.9977291196941657E-7</v>
      </c>
      <c r="AC371" s="55">
        <f t="shared" si="74"/>
        <v>9.9157261803675101E-7</v>
      </c>
      <c r="AD371" s="55">
        <f t="shared" si="74"/>
        <v>6.0535918074427896E-7</v>
      </c>
      <c r="AE371" s="55">
        <f t="shared" si="74"/>
        <v>5.2609355813618719E-7</v>
      </c>
      <c r="AF371" s="55">
        <f t="shared" si="74"/>
        <v>6.9919292252956496E-7</v>
      </c>
      <c r="AG371" s="55">
        <f t="shared" si="74"/>
        <v>7.8403939747987424E-7</v>
      </c>
      <c r="AH371" s="55">
        <f t="shared" si="74"/>
        <v>3.1738687291941109E-6</v>
      </c>
      <c r="AI371" s="55">
        <f t="shared" si="74"/>
        <v>1.5640982489531496E-6</v>
      </c>
      <c r="AJ371" s="55">
        <f t="shared" si="74"/>
        <v>1.7385039191515152E-7</v>
      </c>
      <c r="AK371" s="55">
        <f t="shared" si="74"/>
        <v>1.7912024996948986E-7</v>
      </c>
      <c r="AL371" s="55">
        <f t="shared" si="74"/>
        <v>1.7824423520322099E-6</v>
      </c>
    </row>
    <row r="372" spans="4:38">
      <c r="D372" s="52">
        <f t="shared" si="68"/>
        <v>0.625</v>
      </c>
      <c r="E372" s="55">
        <f t="shared" si="72"/>
        <v>1.0220900622867284E-6</v>
      </c>
      <c r="F372" s="55">
        <f t="shared" si="72"/>
        <v>6.762338789590223E-7</v>
      </c>
      <c r="G372" s="55">
        <f t="shared" si="72"/>
        <v>4.9329948159527392E-7</v>
      </c>
      <c r="H372" s="55">
        <f t="shared" si="72"/>
        <v>7.585600690580329E-7</v>
      </c>
      <c r="I372" s="55">
        <f t="shared" si="72"/>
        <v>7.8960784744190727E-7</v>
      </c>
      <c r="J372" s="55">
        <f t="shared" si="72"/>
        <v>3.5239477238915528E-6</v>
      </c>
      <c r="K372" s="55">
        <f t="shared" si="72"/>
        <v>1.6637836147208845E-6</v>
      </c>
      <c r="L372" s="55">
        <f t="shared" si="72"/>
        <v>1.9982177293298715E-7</v>
      </c>
      <c r="M372" s="55">
        <f t="shared" si="72"/>
        <v>2.1668710975151522E-7</v>
      </c>
      <c r="N372" s="55">
        <f t="shared" si="72"/>
        <v>1.5545992745257426E-6</v>
      </c>
      <c r="Q372" s="55">
        <f t="shared" si="73"/>
        <v>9.5754297505773067E-7</v>
      </c>
      <c r="R372" s="55">
        <f t="shared" si="73"/>
        <v>5.4159295902590164E-7</v>
      </c>
      <c r="S372" s="55">
        <f t="shared" si="73"/>
        <v>3.8029965702357093E-7</v>
      </c>
      <c r="T372" s="55">
        <f t="shared" si="73"/>
        <v>6.4651893142731016E-7</v>
      </c>
      <c r="U372" s="55">
        <f t="shared" si="73"/>
        <v>6.461787527527737E-7</v>
      </c>
      <c r="V372" s="55">
        <f t="shared" si="73"/>
        <v>2.8759727025411845E-6</v>
      </c>
      <c r="W372" s="55">
        <f t="shared" si="73"/>
        <v>1.2924843383203416E-6</v>
      </c>
      <c r="X372" s="55">
        <f t="shared" si="73"/>
        <v>1.7560131370955514E-7</v>
      </c>
      <c r="Y372" s="55">
        <f t="shared" si="73"/>
        <v>2.0283694128154677E-7</v>
      </c>
      <c r="Z372" s="55">
        <f t="shared" si="73"/>
        <v>4.4337379842933225E-7</v>
      </c>
      <c r="AC372" s="55">
        <f t="shared" si="74"/>
        <v>1.0866371495157271E-6</v>
      </c>
      <c r="AD372" s="55">
        <f t="shared" si="74"/>
        <v>8.1087479889214348E-7</v>
      </c>
      <c r="AE372" s="55">
        <f t="shared" si="74"/>
        <v>6.3378788163255463E-7</v>
      </c>
      <c r="AF372" s="55">
        <f t="shared" si="74"/>
        <v>8.6387381845511652E-7</v>
      </c>
      <c r="AG372" s="55">
        <f t="shared" si="74"/>
        <v>9.6601601603256674E-7</v>
      </c>
      <c r="AH372" s="55">
        <f t="shared" si="74"/>
        <v>4.171922745241919E-6</v>
      </c>
      <c r="AI372" s="55">
        <f t="shared" si="74"/>
        <v>2.0552228135131841E-6</v>
      </c>
      <c r="AJ372" s="55">
        <f t="shared" si="74"/>
        <v>2.2289098040943282E-7</v>
      </c>
      <c r="AK372" s="55">
        <f t="shared" si="74"/>
        <v>2.3027961097998314E-7</v>
      </c>
      <c r="AL372" s="55">
        <f t="shared" si="74"/>
        <v>2.6658247506221535E-6</v>
      </c>
    </row>
    <row r="373" spans="4:38">
      <c r="D373" s="52">
        <f t="shared" si="68"/>
        <v>0.75</v>
      </c>
      <c r="E373" s="55">
        <f t="shared" si="72"/>
        <v>1.0771530436085492E-6</v>
      </c>
      <c r="F373" s="55">
        <f t="shared" si="72"/>
        <v>8.7125488790814591E-7</v>
      </c>
      <c r="G373" s="55">
        <f t="shared" si="72"/>
        <v>5.7246542944549346E-7</v>
      </c>
      <c r="H373" s="55">
        <f t="shared" si="72"/>
        <v>8.8801299811565466E-7</v>
      </c>
      <c r="I373" s="55">
        <f t="shared" si="72"/>
        <v>9.2180189939980348E-7</v>
      </c>
      <c r="J373" s="55">
        <f t="shared" si="72"/>
        <v>4.3943602560688863E-6</v>
      </c>
      <c r="K373" s="55">
        <f t="shared" si="72"/>
        <v>2.0855063656740831E-6</v>
      </c>
      <c r="L373" s="55">
        <f t="shared" si="72"/>
        <v>2.4161705257714783E-7</v>
      </c>
      <c r="M373" s="55">
        <f t="shared" si="72"/>
        <v>2.6393054581290157E-7</v>
      </c>
      <c r="N373" s="55">
        <f t="shared" si="72"/>
        <v>2.1283981897248933E-6</v>
      </c>
      <c r="Q373" s="55">
        <f t="shared" si="73"/>
        <v>1.007477448622676E-6</v>
      </c>
      <c r="R373" s="55">
        <f t="shared" si="73"/>
        <v>6.9118517494904552E-7</v>
      </c>
      <c r="S373" s="55">
        <f t="shared" si="73"/>
        <v>4.4788361848543692E-7</v>
      </c>
      <c r="T373" s="55">
        <f t="shared" si="73"/>
        <v>7.3785669219156188E-7</v>
      </c>
      <c r="U373" s="55">
        <f t="shared" si="73"/>
        <v>7.4638248523070187E-7</v>
      </c>
      <c r="V373" s="55">
        <f t="shared" si="73"/>
        <v>3.5093135176319287E-6</v>
      </c>
      <c r="W373" s="55">
        <f t="shared" si="73"/>
        <v>1.6286277919968511E-6</v>
      </c>
      <c r="X373" s="55">
        <f t="shared" si="73"/>
        <v>2.093598698073018E-7</v>
      </c>
      <c r="Y373" s="55">
        <f t="shared" si="73"/>
        <v>2.4477439286434496E-7</v>
      </c>
      <c r="Z373" s="55">
        <f t="shared" si="73"/>
        <v>6.0269080409797065E-7</v>
      </c>
      <c r="AC373" s="55">
        <f t="shared" si="74"/>
        <v>1.1468286385944237E-6</v>
      </c>
      <c r="AD373" s="55">
        <f t="shared" si="74"/>
        <v>1.0513246008672468E-6</v>
      </c>
      <c r="AE373" s="55">
        <f t="shared" si="74"/>
        <v>7.2950718928583444E-7</v>
      </c>
      <c r="AF373" s="55">
        <f t="shared" si="74"/>
        <v>1.0271118406855659E-6</v>
      </c>
      <c r="AG373" s="55">
        <f t="shared" si="74"/>
        <v>1.1373411387349726E-6</v>
      </c>
      <c r="AH373" s="55">
        <f t="shared" si="74"/>
        <v>5.2794069945058341E-6</v>
      </c>
      <c r="AI373" s="55">
        <f t="shared" si="74"/>
        <v>2.5668856323552515E-6</v>
      </c>
      <c r="AJ373" s="55">
        <f t="shared" si="74"/>
        <v>2.7194577771991694E-7</v>
      </c>
      <c r="AK373" s="55">
        <f t="shared" si="74"/>
        <v>2.8300799842818827E-7</v>
      </c>
      <c r="AL373" s="55">
        <f t="shared" si="74"/>
        <v>3.654105575351815E-6</v>
      </c>
    </row>
    <row r="374" spans="4:38">
      <c r="D374" s="52">
        <f t="shared" si="68"/>
        <v>0.875</v>
      </c>
      <c r="E374" s="55">
        <f t="shared" si="72"/>
        <v>1.1104510359864024E-6</v>
      </c>
      <c r="F374" s="55">
        <f t="shared" si="72"/>
        <v>1.0886481661070938E-6</v>
      </c>
      <c r="G374" s="55">
        <f t="shared" si="72"/>
        <v>6.4805629684820953E-7</v>
      </c>
      <c r="H374" s="55">
        <f t="shared" si="72"/>
        <v>1.0135800389087615E-6</v>
      </c>
      <c r="I374" s="55">
        <f t="shared" si="72"/>
        <v>1.0484640574592157E-6</v>
      </c>
      <c r="J374" s="55">
        <f t="shared" si="72"/>
        <v>5.3223320177372442E-6</v>
      </c>
      <c r="K374" s="55">
        <f t="shared" si="72"/>
        <v>2.5280311838808578E-6</v>
      </c>
      <c r="L374" s="55">
        <f t="shared" si="72"/>
        <v>2.823879315420953E-7</v>
      </c>
      <c r="M374" s="55">
        <f t="shared" si="72"/>
        <v>3.1147905712954522E-7</v>
      </c>
      <c r="N374" s="55">
        <f t="shared" si="72"/>
        <v>2.742401953373525E-6</v>
      </c>
      <c r="Q374" s="55">
        <f t="shared" si="73"/>
        <v>1.0373352936524604E-6</v>
      </c>
      <c r="R374" s="55">
        <f t="shared" si="73"/>
        <v>8.5604621176760557E-7</v>
      </c>
      <c r="S374" s="55">
        <f t="shared" si="73"/>
        <v>5.1492027479749634E-7</v>
      </c>
      <c r="T374" s="55">
        <f t="shared" si="73"/>
        <v>8.2326591769242079E-7</v>
      </c>
      <c r="U374" s="55">
        <f t="shared" si="73"/>
        <v>8.4140682682657984E-7</v>
      </c>
      <c r="V374" s="55">
        <f t="shared" si="73"/>
        <v>4.1642002712220206E-6</v>
      </c>
      <c r="W374" s="55">
        <f t="shared" si="73"/>
        <v>1.9903762223352954E-6</v>
      </c>
      <c r="X374" s="55">
        <f t="shared" si="73"/>
        <v>2.4112841795751915E-7</v>
      </c>
      <c r="Y374" s="55">
        <f t="shared" si="73"/>
        <v>2.8619403590010223E-7</v>
      </c>
      <c r="Z374" s="55">
        <f t="shared" si="73"/>
        <v>7.7248522257242432E-7</v>
      </c>
      <c r="AC374" s="55">
        <f t="shared" si="74"/>
        <v>1.1835667783203461E-6</v>
      </c>
      <c r="AD374" s="55">
        <f t="shared" si="74"/>
        <v>1.3212501204465832E-6</v>
      </c>
      <c r="AE374" s="55">
        <f t="shared" si="74"/>
        <v>8.1535673759017501E-7</v>
      </c>
      <c r="AF374" s="55">
        <f t="shared" si="74"/>
        <v>1.1889310263641795E-6</v>
      </c>
      <c r="AG374" s="55">
        <f t="shared" si="74"/>
        <v>1.2990041767567031E-6</v>
      </c>
      <c r="AH374" s="55">
        <f t="shared" si="74"/>
        <v>6.4804637642524534E-6</v>
      </c>
      <c r="AI374" s="55">
        <f t="shared" si="74"/>
        <v>3.0922406207186738E-6</v>
      </c>
      <c r="AJ374" s="55">
        <f t="shared" si="74"/>
        <v>3.2101004757453625E-7</v>
      </c>
      <c r="AK374" s="55">
        <f t="shared" si="74"/>
        <v>3.3692214488880948E-7</v>
      </c>
      <c r="AL374" s="55">
        <f t="shared" si="74"/>
        <v>4.7123186841746237E-6</v>
      </c>
    </row>
    <row r="375" spans="4:38">
      <c r="D375" s="52">
        <f t="shared" si="68"/>
        <v>1</v>
      </c>
      <c r="E375" s="55">
        <f t="shared" si="72"/>
        <v>1.1324711094500602E-6</v>
      </c>
      <c r="F375" s="55">
        <f t="shared" si="72"/>
        <v>1.3192990853429748E-6</v>
      </c>
      <c r="G375" s="55">
        <f t="shared" si="72"/>
        <v>7.2081672953747879E-7</v>
      </c>
      <c r="H375" s="55">
        <f t="shared" si="72"/>
        <v>1.1349944893907604E-6</v>
      </c>
      <c r="I375" s="55">
        <f t="shared" si="72"/>
        <v>1.1708685034418785E-6</v>
      </c>
      <c r="J375" s="55">
        <f t="shared" si="72"/>
        <v>6.2872027945815621E-6</v>
      </c>
      <c r="K375" s="55">
        <f t="shared" si="72"/>
        <v>2.9823534563302435E-6</v>
      </c>
      <c r="L375" s="55">
        <f t="shared" si="72"/>
        <v>3.2222782832567766E-7</v>
      </c>
      <c r="M375" s="55">
        <f t="shared" si="72"/>
        <v>3.5918010607381752E-7</v>
      </c>
      <c r="N375" s="55">
        <f t="shared" si="72"/>
        <v>3.376508141246897E-6</v>
      </c>
      <c r="Q375" s="55">
        <f t="shared" si="73"/>
        <v>1.0568051839442199E-6</v>
      </c>
      <c r="R375" s="55">
        <f t="shared" si="73"/>
        <v>1.029955438746412E-6</v>
      </c>
      <c r="S375" s="55">
        <f t="shared" si="73"/>
        <v>5.8130939887427633E-7</v>
      </c>
      <c r="T375" s="55">
        <f t="shared" si="73"/>
        <v>9.043126407421479E-7</v>
      </c>
      <c r="U375" s="55">
        <f t="shared" si="73"/>
        <v>9.3300244980555268E-7</v>
      </c>
      <c r="V375" s="55">
        <f t="shared" si="73"/>
        <v>4.8351460966749701E-6</v>
      </c>
      <c r="W375" s="55">
        <f t="shared" si="73"/>
        <v>2.3672979721771087E-6</v>
      </c>
      <c r="X375" s="55">
        <f t="shared" si="73"/>
        <v>2.7143669310564165E-7</v>
      </c>
      <c r="Y375" s="55">
        <f t="shared" si="73"/>
        <v>3.2714370034971394E-7</v>
      </c>
      <c r="Z375" s="55">
        <f t="shared" si="73"/>
        <v>9.4751834744978581E-7</v>
      </c>
      <c r="AC375" s="55">
        <f t="shared" si="74"/>
        <v>1.2081370349559023E-6</v>
      </c>
      <c r="AD375" s="55">
        <f t="shared" si="74"/>
        <v>1.6086427319395387E-6</v>
      </c>
      <c r="AE375" s="55">
        <f t="shared" si="74"/>
        <v>8.9463017953131748E-7</v>
      </c>
      <c r="AF375" s="55">
        <f t="shared" si="74"/>
        <v>1.3490557318150896E-6</v>
      </c>
      <c r="AG375" s="55">
        <f t="shared" si="74"/>
        <v>1.4530006249140058E-6</v>
      </c>
      <c r="AH375" s="55">
        <f t="shared" si="74"/>
        <v>7.7392594924881423E-6</v>
      </c>
      <c r="AI375" s="55">
        <f t="shared" si="74"/>
        <v>3.624441693842774E-6</v>
      </c>
      <c r="AJ375" s="55">
        <f t="shared" si="74"/>
        <v>3.7007905370122321E-7</v>
      </c>
      <c r="AK375" s="55">
        <f t="shared" si="74"/>
        <v>3.9149082146767175E-7</v>
      </c>
      <c r="AL375" s="55">
        <f t="shared" si="74"/>
        <v>5.8054979350440071E-6</v>
      </c>
    </row>
    <row r="376" spans="4:38">
      <c r="D376" s="52">
        <f t="shared" si="68"/>
        <v>1.125</v>
      </c>
      <c r="E376" s="55">
        <f t="shared" si="72"/>
        <v>1.1510197869035111E-6</v>
      </c>
      <c r="F376" s="55">
        <f t="shared" si="72"/>
        <v>1.5534832398455889E-6</v>
      </c>
      <c r="G376" s="55">
        <f t="shared" si="72"/>
        <v>7.9115066990841492E-7</v>
      </c>
      <c r="H376" s="55">
        <f t="shared" si="72"/>
        <v>1.2517233200110204E-6</v>
      </c>
      <c r="I376" s="55">
        <f t="shared" si="72"/>
        <v>1.2897564084590196E-6</v>
      </c>
      <c r="J376" s="55">
        <f t="shared" si="72"/>
        <v>7.2670490941374197E-6</v>
      </c>
      <c r="K376" s="55">
        <f t="shared" si="72"/>
        <v>3.4397758088185947E-6</v>
      </c>
      <c r="L376" s="55">
        <f t="shared" si="72"/>
        <v>3.6126942038541875E-7</v>
      </c>
      <c r="M376" s="55">
        <f t="shared" si="72"/>
        <v>4.0691005760216184E-7</v>
      </c>
      <c r="N376" s="55">
        <f t="shared" si="72"/>
        <v>4.0151815186699618E-6</v>
      </c>
      <c r="Q376" s="55">
        <f t="shared" si="73"/>
        <v>1.0731016934823722E-6</v>
      </c>
      <c r="R376" s="55">
        <f t="shared" si="73"/>
        <v>1.2062545728305244E-6</v>
      </c>
      <c r="S376" s="55">
        <f t="shared" si="73"/>
        <v>6.4689060754766379E-7</v>
      </c>
      <c r="T376" s="55">
        <f t="shared" si="73"/>
        <v>9.8196066605461596E-7</v>
      </c>
      <c r="U376" s="55">
        <f t="shared" si="73"/>
        <v>1.0223648399359907E-6</v>
      </c>
      <c r="V376" s="55">
        <f t="shared" si="73"/>
        <v>5.5160323000863153E-6</v>
      </c>
      <c r="W376" s="55">
        <f t="shared" si="73"/>
        <v>2.7484017565599191E-6</v>
      </c>
      <c r="X376" s="55">
        <f t="shared" si="73"/>
        <v>3.0087116209050124E-7</v>
      </c>
      <c r="Y376" s="55">
        <f t="shared" si="73"/>
        <v>3.6769084439913402E-7</v>
      </c>
      <c r="Z376" s="55">
        <f t="shared" si="73"/>
        <v>1.1237819019793832E-6</v>
      </c>
      <c r="AC376" s="55">
        <f t="shared" si="74"/>
        <v>1.2289378803246516E-6</v>
      </c>
      <c r="AD376" s="55">
        <f t="shared" si="74"/>
        <v>1.9007119068606546E-6</v>
      </c>
      <c r="AE376" s="55">
        <f t="shared" si="74"/>
        <v>9.7046164861876992E-7</v>
      </c>
      <c r="AF376" s="55">
        <f t="shared" si="74"/>
        <v>1.5070461771002089E-6</v>
      </c>
      <c r="AG376" s="55">
        <f t="shared" si="74"/>
        <v>1.6014092723343252E-6</v>
      </c>
      <c r="AH376" s="55">
        <f t="shared" si="74"/>
        <v>9.0180658881885114E-6</v>
      </c>
      <c r="AI376" s="55">
        <f t="shared" si="74"/>
        <v>4.1581826144366659E-6</v>
      </c>
      <c r="AJ376" s="55">
        <f t="shared" si="74"/>
        <v>4.1912866347234521E-7</v>
      </c>
      <c r="AK376" s="55">
        <f t="shared" si="74"/>
        <v>4.4622438518824662E-7</v>
      </c>
      <c r="AL376" s="55">
        <f t="shared" si="74"/>
        <v>6.9065811353605378E-6</v>
      </c>
    </row>
    <row r="377" spans="4:38">
      <c r="D377" s="52">
        <f t="shared" si="68"/>
        <v>1.325</v>
      </c>
      <c r="E377" s="55">
        <f t="shared" si="72"/>
        <v>1.1789128541846349E-6</v>
      </c>
      <c r="F377" s="55">
        <f t="shared" si="72"/>
        <v>1.9261204650200036E-6</v>
      </c>
      <c r="G377" s="55">
        <f t="shared" si="72"/>
        <v>8.9898270752058491E-7</v>
      </c>
      <c r="H377" s="55">
        <f t="shared" si="72"/>
        <v>1.428468734704126E-6</v>
      </c>
      <c r="I377" s="55">
        <f t="shared" si="72"/>
        <v>1.473319276152403E-6</v>
      </c>
      <c r="J377" s="55">
        <f t="shared" si="72"/>
        <v>8.8477040683152207E-6</v>
      </c>
      <c r="K377" s="55">
        <f t="shared" si="72"/>
        <v>4.1702986960046816E-6</v>
      </c>
      <c r="L377" s="55">
        <f t="shared" si="72"/>
        <v>4.2221011994841753E-7</v>
      </c>
      <c r="M377" s="55">
        <f t="shared" si="72"/>
        <v>4.8318048138132228E-7</v>
      </c>
      <c r="N377" s="55">
        <f t="shared" si="72"/>
        <v>5.0322326327422665E-6</v>
      </c>
      <c r="Q377" s="55">
        <f t="shared" si="73"/>
        <v>1.0975983867325481E-6</v>
      </c>
      <c r="R377" s="55">
        <f t="shared" si="73"/>
        <v>1.486702678673063E-6</v>
      </c>
      <c r="S377" s="55">
        <f t="shared" si="73"/>
        <v>7.4982123767793602E-7</v>
      </c>
      <c r="T377" s="55">
        <f t="shared" si="73"/>
        <v>1.0998565313418746E-6</v>
      </c>
      <c r="U377" s="55">
        <f t="shared" si="73"/>
        <v>1.1616322877498975E-6</v>
      </c>
      <c r="V377" s="55">
        <f t="shared" si="73"/>
        <v>6.6206690946233281E-6</v>
      </c>
      <c r="W377" s="55">
        <f t="shared" si="73"/>
        <v>3.3572685264205294E-6</v>
      </c>
      <c r="X377" s="55">
        <f t="shared" si="73"/>
        <v>3.4666685973295773E-7</v>
      </c>
      <c r="Y377" s="55">
        <f t="shared" si="73"/>
        <v>4.3179607382919526E-7</v>
      </c>
      <c r="Z377" s="55">
        <f t="shared" si="73"/>
        <v>1.4049681034712327E-6</v>
      </c>
      <c r="AC377" s="55">
        <f t="shared" si="74"/>
        <v>1.2602273216367233E-6</v>
      </c>
      <c r="AD377" s="55">
        <f t="shared" si="74"/>
        <v>2.3655382513669457E-6</v>
      </c>
      <c r="AE377" s="55">
        <f t="shared" si="74"/>
        <v>1.0872400422164636E-6</v>
      </c>
      <c r="AF377" s="55">
        <f t="shared" si="74"/>
        <v>1.7544734895620381E-6</v>
      </c>
      <c r="AG377" s="55">
        <f t="shared" si="74"/>
        <v>1.8292104224617644E-6</v>
      </c>
      <c r="AH377" s="55">
        <f t="shared" si="74"/>
        <v>1.1074739042007102E-5</v>
      </c>
      <c r="AI377" s="55">
        <f t="shared" si="74"/>
        <v>5.0103616189482295E-6</v>
      </c>
      <c r="AJ377" s="55">
        <f t="shared" si="74"/>
        <v>4.9739090978720452E-7</v>
      </c>
      <c r="AK377" s="55">
        <f t="shared" si="74"/>
        <v>5.3368104216414431E-7</v>
      </c>
      <c r="AL377" s="55">
        <f t="shared" si="74"/>
        <v>8.6594971620132971E-6</v>
      </c>
    </row>
    <row r="378" spans="4:38">
      <c r="D378" s="52">
        <f t="shared" si="68"/>
        <v>1.5249999999999999</v>
      </c>
      <c r="E378" s="55">
        <f t="shared" si="72"/>
        <v>1.2046927416724604E-6</v>
      </c>
      <c r="F378" s="55">
        <f t="shared" si="72"/>
        <v>2.2938500229588476E-6</v>
      </c>
      <c r="G378" s="55">
        <f t="shared" si="72"/>
        <v>1.0012531932051476E-6</v>
      </c>
      <c r="H378" s="55">
        <f t="shared" si="72"/>
        <v>1.5932952556649568E-6</v>
      </c>
      <c r="I378" s="55">
        <f t="shared" si="72"/>
        <v>1.649087111722507E-6</v>
      </c>
      <c r="J378" s="55">
        <f t="shared" si="72"/>
        <v>1.0443703696639782E-5</v>
      </c>
      <c r="K378" s="55">
        <f t="shared" si="72"/>
        <v>4.8975954086933411E-6</v>
      </c>
      <c r="L378" s="55">
        <f t="shared" si="72"/>
        <v>4.8130180891842517E-7</v>
      </c>
      <c r="M378" s="55">
        <f t="shared" si="72"/>
        <v>5.5921739585193555E-7</v>
      </c>
      <c r="N378" s="55">
        <f t="shared" si="72"/>
        <v>6.0377674683512012E-6</v>
      </c>
      <c r="Q378" s="55">
        <f t="shared" si="73"/>
        <v>1.1202276063314936E-6</v>
      </c>
      <c r="R378" s="55">
        <f t="shared" si="73"/>
        <v>1.7632608953351257E-6</v>
      </c>
      <c r="S378" s="55">
        <f t="shared" si="73"/>
        <v>8.5001076949599847E-7</v>
      </c>
      <c r="T378" s="55">
        <f t="shared" si="73"/>
        <v>1.2102102786262035E-6</v>
      </c>
      <c r="U378" s="55">
        <f t="shared" si="73"/>
        <v>1.2965909935207743E-6</v>
      </c>
      <c r="V378" s="55">
        <f t="shared" si="73"/>
        <v>7.7434076010601446E-6</v>
      </c>
      <c r="W378" s="55">
        <f t="shared" si="73"/>
        <v>3.9639907914503494E-6</v>
      </c>
      <c r="X378" s="55">
        <f t="shared" si="73"/>
        <v>3.9091695507841966E-7</v>
      </c>
      <c r="Y378" s="55">
        <f t="shared" si="73"/>
        <v>4.9496610118650361E-7</v>
      </c>
      <c r="Z378" s="55">
        <f t="shared" si="73"/>
        <v>1.6841574201776173E-6</v>
      </c>
      <c r="AC378" s="55">
        <f t="shared" si="74"/>
        <v>1.2891578770134287E-6</v>
      </c>
      <c r="AD378" s="55">
        <f t="shared" si="74"/>
        <v>2.8244391505825701E-6</v>
      </c>
      <c r="AE378" s="55">
        <f t="shared" si="74"/>
        <v>1.1986742918045111E-6</v>
      </c>
      <c r="AF378" s="55">
        <f t="shared" si="74"/>
        <v>1.994464610785888E-6</v>
      </c>
      <c r="AG378" s="55">
        <f t="shared" si="74"/>
        <v>2.045614239975079E-6</v>
      </c>
      <c r="AH378" s="55">
        <f t="shared" si="74"/>
        <v>1.314399979221942E-5</v>
      </c>
      <c r="AI378" s="55">
        <f t="shared" si="74"/>
        <v>5.8582327792957294E-6</v>
      </c>
      <c r="AJ378" s="55">
        <f t="shared" si="74"/>
        <v>5.751337628721213E-7</v>
      </c>
      <c r="AK378" s="55">
        <f t="shared" si="74"/>
        <v>6.2085716504109825E-7</v>
      </c>
      <c r="AL378" s="55">
        <f t="shared" si="74"/>
        <v>1.0391377516524788E-5</v>
      </c>
    </row>
    <row r="379" spans="4:38">
      <c r="D379" s="52">
        <f t="shared" si="68"/>
        <v>1.7249999999999999</v>
      </c>
      <c r="E379" s="55">
        <f t="shared" si="72"/>
        <v>1.2284608696665408E-6</v>
      </c>
      <c r="F379" s="55">
        <f t="shared" si="72"/>
        <v>2.6539643916600416E-6</v>
      </c>
      <c r="G379" s="55">
        <f t="shared" si="72"/>
        <v>1.0982356696971369E-6</v>
      </c>
      <c r="H379" s="55">
        <f t="shared" si="72"/>
        <v>1.7467127820906149E-6</v>
      </c>
      <c r="I379" s="55">
        <f t="shared" si="72"/>
        <v>1.8175337286263691E-6</v>
      </c>
      <c r="J379" s="55">
        <f t="shared" si="72"/>
        <v>1.205439152331873E-5</v>
      </c>
      <c r="K379" s="55">
        <f t="shared" si="72"/>
        <v>5.6198879583387513E-6</v>
      </c>
      <c r="L379" s="55">
        <f t="shared" si="72"/>
        <v>5.3858203784049139E-7</v>
      </c>
      <c r="M379" s="55">
        <f t="shared" si="72"/>
        <v>6.3489003924265008E-7</v>
      </c>
      <c r="N379" s="55">
        <f t="shared" si="72"/>
        <v>7.0254245619206894E-6</v>
      </c>
      <c r="Q379" s="55">
        <f t="shared" si="73"/>
        <v>1.1410795616719987E-6</v>
      </c>
      <c r="R379" s="55">
        <f t="shared" si="73"/>
        <v>2.0337820512933746E-6</v>
      </c>
      <c r="S379" s="55">
        <f t="shared" si="73"/>
        <v>9.4714626354306279E-7</v>
      </c>
      <c r="T379" s="55">
        <f t="shared" si="73"/>
        <v>1.3133445653622736E-6</v>
      </c>
      <c r="U379" s="55">
        <f t="shared" si="73"/>
        <v>1.4275463146461777E-6</v>
      </c>
      <c r="V379" s="55">
        <f t="shared" si="73"/>
        <v>8.8834734146096071E-6</v>
      </c>
      <c r="W379" s="55">
        <f t="shared" si="73"/>
        <v>4.5673866859354678E-6</v>
      </c>
      <c r="X379" s="55">
        <f t="shared" si="73"/>
        <v>4.3368757015028777E-7</v>
      </c>
      <c r="Y379" s="55">
        <f t="shared" si="73"/>
        <v>5.572180677126024E-7</v>
      </c>
      <c r="Z379" s="55">
        <f t="shared" si="73"/>
        <v>1.9602400362504035E-6</v>
      </c>
      <c r="AC379" s="55">
        <f t="shared" si="74"/>
        <v>1.3158421776610844E-6</v>
      </c>
      <c r="AD379" s="55">
        <f t="shared" si="74"/>
        <v>3.2741467320267089E-6</v>
      </c>
      <c r="AE379" s="55">
        <f t="shared" si="74"/>
        <v>1.3050723877586456E-6</v>
      </c>
      <c r="AF379" s="55">
        <f t="shared" si="74"/>
        <v>2.2260769837761632E-6</v>
      </c>
      <c r="AG379" s="55">
        <f t="shared" si="74"/>
        <v>2.2512032474003211E-6</v>
      </c>
      <c r="AH379" s="55">
        <f t="shared" si="74"/>
        <v>1.5225309632027863E-5</v>
      </c>
      <c r="AI379" s="55">
        <f t="shared" si="74"/>
        <v>6.6994219841014329E-6</v>
      </c>
      <c r="AJ379" s="55">
        <f t="shared" si="74"/>
        <v>6.5206766439611198E-7</v>
      </c>
      <c r="AK379" s="55">
        <f t="shared" si="74"/>
        <v>7.0759522565353383E-7</v>
      </c>
      <c r="AL379" s="55">
        <f t="shared" si="74"/>
        <v>1.2090609087590981E-5</v>
      </c>
    </row>
    <row r="380" spans="4:38">
      <c r="D380" s="52">
        <f t="shared" si="68"/>
        <v>2</v>
      </c>
      <c r="E380" s="55">
        <f t="shared" si="72"/>
        <v>1.2580502124336837E-6</v>
      </c>
      <c r="F380" s="55">
        <f t="shared" si="72"/>
        <v>3.1320144017744184E-6</v>
      </c>
      <c r="G380" s="55">
        <f t="shared" si="72"/>
        <v>1.2234708129158499E-6</v>
      </c>
      <c r="H380" s="55">
        <f t="shared" si="72"/>
        <v>1.9400218086534719E-6</v>
      </c>
      <c r="I380" s="55">
        <f t="shared" si="72"/>
        <v>2.0380657659903042E-6</v>
      </c>
      <c r="J380" s="55">
        <f t="shared" si="72"/>
        <v>1.4291797514174918E-5</v>
      </c>
      <c r="K380" s="55">
        <f t="shared" si="72"/>
        <v>6.6018044618615706E-6</v>
      </c>
      <c r="L380" s="55">
        <f t="shared" si="72"/>
        <v>6.1446249103606697E-7</v>
      </c>
      <c r="M380" s="55">
        <f t="shared" si="72"/>
        <v>7.3811546277423306E-7</v>
      </c>
      <c r="N380" s="55">
        <f t="shared" si="72"/>
        <v>8.343265933225859E-6</v>
      </c>
      <c r="Q380" s="55">
        <f t="shared" si="73"/>
        <v>1.1670205484410662E-6</v>
      </c>
      <c r="R380" s="55">
        <f t="shared" si="73"/>
        <v>2.3921829572617205E-6</v>
      </c>
      <c r="S380" s="55">
        <f t="shared" si="73"/>
        <v>1.0752000164638725E-6</v>
      </c>
      <c r="T380" s="55">
        <f t="shared" si="73"/>
        <v>1.4439918056590965E-6</v>
      </c>
      <c r="U380" s="55">
        <f t="shared" si="73"/>
        <v>1.6016250016458692E-6</v>
      </c>
      <c r="V380" s="55">
        <f t="shared" si="73"/>
        <v>1.0477854608227853E-5</v>
      </c>
      <c r="W380" s="55">
        <f t="shared" si="73"/>
        <v>5.3895874042444593E-6</v>
      </c>
      <c r="X380" s="55">
        <f t="shared" si="73"/>
        <v>4.9020966026865098E-7</v>
      </c>
      <c r="Y380" s="55">
        <f t="shared" si="73"/>
        <v>6.413526437942528E-7</v>
      </c>
      <c r="Z380" s="55">
        <f t="shared" si="73"/>
        <v>2.3328487046977425E-6</v>
      </c>
      <c r="AC380" s="55">
        <f t="shared" si="74"/>
        <v>1.3490798764263026E-6</v>
      </c>
      <c r="AD380" s="55">
        <f t="shared" si="74"/>
        <v>3.8718458462871166E-6</v>
      </c>
      <c r="AE380" s="55">
        <f t="shared" si="74"/>
        <v>1.443717509036806E-6</v>
      </c>
      <c r="AF380" s="55">
        <f t="shared" si="74"/>
        <v>2.5292872047868426E-6</v>
      </c>
      <c r="AG380" s="55">
        <f t="shared" si="74"/>
        <v>2.5173275477227089E-6</v>
      </c>
      <c r="AH380" s="55">
        <f t="shared" si="74"/>
        <v>1.8105740420121997E-5</v>
      </c>
      <c r="AI380" s="55">
        <f t="shared" si="74"/>
        <v>7.8410542728380818E-6</v>
      </c>
      <c r="AJ380" s="55">
        <f t="shared" si="74"/>
        <v>7.5602494603237308E-7</v>
      </c>
      <c r="AK380" s="55">
        <f t="shared" si="74"/>
        <v>8.2586721887742384E-7</v>
      </c>
      <c r="AL380" s="55">
        <f t="shared" si="74"/>
        <v>1.4353683161753984E-5</v>
      </c>
    </row>
    <row r="381" spans="4:38">
      <c r="D381" s="52">
        <f t="shared" si="68"/>
        <v>2.25</v>
      </c>
      <c r="E381" s="55">
        <f t="shared" ref="E381:N396" si="75">E380+E292/$R$173</f>
        <v>1.2820232358920064E-6</v>
      </c>
      <c r="F381" s="55">
        <f t="shared" si="75"/>
        <v>3.5455138773835005E-6</v>
      </c>
      <c r="G381" s="55">
        <f t="shared" si="75"/>
        <v>1.3296487794437953E-6</v>
      </c>
      <c r="H381" s="55">
        <f t="shared" si="75"/>
        <v>2.0989739353564066E-6</v>
      </c>
      <c r="I381" s="55">
        <f t="shared" si="75"/>
        <v>2.2282004138770546E-6</v>
      </c>
      <c r="J381" s="55">
        <f t="shared" si="75"/>
        <v>1.6347410228456644E-5</v>
      </c>
      <c r="K381" s="55">
        <f t="shared" si="75"/>
        <v>7.4806110022526741E-6</v>
      </c>
      <c r="L381" s="55">
        <f t="shared" si="75"/>
        <v>6.8063007754791008E-7</v>
      </c>
      <c r="M381" s="55">
        <f t="shared" si="75"/>
        <v>8.309323179703606E-7</v>
      </c>
      <c r="N381" s="55">
        <f t="shared" si="75"/>
        <v>9.4917240265387788E-6</v>
      </c>
      <c r="Q381" s="55">
        <f t="shared" ref="Q381:Z396" si="76">Q380+Q292/$R$173</f>
        <v>1.1880197439738815E-6</v>
      </c>
      <c r="R381" s="55">
        <f t="shared" si="76"/>
        <v>2.7012721674702454E-6</v>
      </c>
      <c r="S381" s="55">
        <f t="shared" si="76"/>
        <v>1.1856641058681887E-6</v>
      </c>
      <c r="T381" s="55">
        <f t="shared" si="76"/>
        <v>1.5521417413864578E-6</v>
      </c>
      <c r="U381" s="55">
        <f t="shared" si="76"/>
        <v>1.7543521523083371E-6</v>
      </c>
      <c r="V381" s="55">
        <f t="shared" si="76"/>
        <v>1.1952781620791185E-5</v>
      </c>
      <c r="W381" s="55">
        <f t="shared" si="76"/>
        <v>6.1278396605778894E-6</v>
      </c>
      <c r="X381" s="55">
        <f t="shared" si="76"/>
        <v>5.3941696957494194E-7</v>
      </c>
      <c r="Y381" s="55">
        <f t="shared" si="76"/>
        <v>7.1640880494692386E-7</v>
      </c>
      <c r="Z381" s="55">
        <f t="shared" si="76"/>
        <v>2.6629139942312337E-6</v>
      </c>
      <c r="AC381" s="55">
        <f t="shared" ref="AC381:AL396" si="77">AC380+AC292/$R$173</f>
        <v>1.3760267278101329E-6</v>
      </c>
      <c r="AD381" s="55">
        <f t="shared" si="77"/>
        <v>4.3897555872967553E-6</v>
      </c>
      <c r="AE381" s="55">
        <f t="shared" si="77"/>
        <v>1.5625880883824113E-6</v>
      </c>
      <c r="AF381" s="55">
        <f t="shared" si="77"/>
        <v>2.7883412916523509E-6</v>
      </c>
      <c r="AG381" s="55">
        <f t="shared" si="77"/>
        <v>2.7436342314576681E-6</v>
      </c>
      <c r="AH381" s="55">
        <f t="shared" si="77"/>
        <v>2.0742038836122112E-5</v>
      </c>
      <c r="AI381" s="55">
        <f t="shared" si="77"/>
        <v>8.8604150972868603E-6</v>
      </c>
      <c r="AJ381" s="55">
        <f t="shared" si="77"/>
        <v>8.4826687926909434E-7</v>
      </c>
      <c r="AK381" s="55">
        <f t="shared" si="77"/>
        <v>9.3215179442473884E-7</v>
      </c>
      <c r="AL381" s="55">
        <f t="shared" si="77"/>
        <v>1.6320534058846334E-5</v>
      </c>
    </row>
    <row r="382" spans="4:38">
      <c r="D382" s="52">
        <f t="shared" si="68"/>
        <v>2.5</v>
      </c>
      <c r="E382" s="55">
        <f t="shared" si="75"/>
        <v>1.3034056356319083E-6</v>
      </c>
      <c r="F382" s="55">
        <f t="shared" si="75"/>
        <v>3.9352007298720861E-6</v>
      </c>
      <c r="G382" s="55">
        <f t="shared" si="75"/>
        <v>1.4290434416401927E-6</v>
      </c>
      <c r="H382" s="55">
        <f t="shared" si="75"/>
        <v>2.2429876090192245E-6</v>
      </c>
      <c r="I382" s="55">
        <f t="shared" si="75"/>
        <v>2.4093029406042644E-6</v>
      </c>
      <c r="J382" s="55">
        <f t="shared" si="75"/>
        <v>1.8422255046030605E-5</v>
      </c>
      <c r="K382" s="55">
        <f t="shared" si="75"/>
        <v>8.3437976633506608E-6</v>
      </c>
      <c r="L382" s="55">
        <f t="shared" si="75"/>
        <v>7.4421022758748241E-7</v>
      </c>
      <c r="M382" s="55">
        <f t="shared" si="75"/>
        <v>9.2258096428131748E-7</v>
      </c>
      <c r="N382" s="55">
        <f t="shared" si="75"/>
        <v>1.0584157894129406E-5</v>
      </c>
      <c r="Q382" s="55">
        <f t="shared" si="76"/>
        <v>1.2067325929822134E-6</v>
      </c>
      <c r="R382" s="55">
        <f t="shared" si="76"/>
        <v>2.9914662473225621E-6</v>
      </c>
      <c r="S382" s="55">
        <f t="shared" si="76"/>
        <v>1.2900933882286048E-6</v>
      </c>
      <c r="T382" s="55">
        <f t="shared" si="76"/>
        <v>1.6508388219965108E-6</v>
      </c>
      <c r="U382" s="55">
        <f t="shared" si="76"/>
        <v>1.9023151874615435E-6</v>
      </c>
      <c r="V382" s="55">
        <f t="shared" si="76"/>
        <v>1.3450396273603267E-5</v>
      </c>
      <c r="W382" s="55">
        <f t="shared" si="76"/>
        <v>6.855709060488902E-6</v>
      </c>
      <c r="X382" s="55">
        <f t="shared" si="76"/>
        <v>5.8668711022691141E-7</v>
      </c>
      <c r="Y382" s="55">
        <f t="shared" si="76"/>
        <v>7.9015076566531769E-7</v>
      </c>
      <c r="Z382" s="55">
        <f t="shared" si="76"/>
        <v>2.9831420353111588E-6</v>
      </c>
      <c r="AC382" s="55">
        <f t="shared" si="77"/>
        <v>1.4000786782816047E-6</v>
      </c>
      <c r="AD382" s="55">
        <f t="shared" si="77"/>
        <v>4.8789352124216084E-6</v>
      </c>
      <c r="AE382" s="55">
        <f t="shared" si="77"/>
        <v>1.6751778280032027E-6</v>
      </c>
      <c r="AF382" s="55">
        <f t="shared" si="77"/>
        <v>3.030458328446707E-6</v>
      </c>
      <c r="AG382" s="55">
        <f t="shared" si="77"/>
        <v>2.9561552187769966E-6</v>
      </c>
      <c r="AH382" s="55">
        <f t="shared" si="77"/>
        <v>2.3394113818457951E-5</v>
      </c>
      <c r="AI382" s="55">
        <f t="shared" si="77"/>
        <v>9.8589190195718212E-6</v>
      </c>
      <c r="AJ382" s="55">
        <f t="shared" si="77"/>
        <v>9.3793389317822354E-7</v>
      </c>
      <c r="AK382" s="55">
        <f t="shared" si="77"/>
        <v>1.0370250310718191E-6</v>
      </c>
      <c r="AL382" s="55">
        <f t="shared" si="77"/>
        <v>1.8185173752947661E-5</v>
      </c>
    </row>
    <row r="383" spans="4:38">
      <c r="D383" s="52">
        <f t="shared" si="68"/>
        <v>2.75</v>
      </c>
      <c r="E383" s="55">
        <f t="shared" si="75"/>
        <v>1.3223802978783408E-6</v>
      </c>
      <c r="F383" s="55">
        <f t="shared" si="75"/>
        <v>4.298183585874984E-6</v>
      </c>
      <c r="G383" s="55">
        <f t="shared" si="75"/>
        <v>1.5221399231497159E-6</v>
      </c>
      <c r="H383" s="55">
        <f t="shared" si="75"/>
        <v>2.3730587265112663E-6</v>
      </c>
      <c r="I383" s="55">
        <f t="shared" si="75"/>
        <v>2.5821051374756688E-6</v>
      </c>
      <c r="J383" s="55">
        <f t="shared" si="75"/>
        <v>2.0515049826677312E-5</v>
      </c>
      <c r="K383" s="55">
        <f t="shared" si="75"/>
        <v>9.1894816918478771E-6</v>
      </c>
      <c r="L383" s="55">
        <f t="shared" si="75"/>
        <v>8.0529749287055966E-7</v>
      </c>
      <c r="M383" s="55">
        <f t="shared" si="75"/>
        <v>1.0129051981452578E-6</v>
      </c>
      <c r="N383" s="55">
        <f t="shared" si="75"/>
        <v>1.1613705493566426E-5</v>
      </c>
      <c r="Q383" s="55">
        <f t="shared" si="76"/>
        <v>1.2233210503893636E-6</v>
      </c>
      <c r="R383" s="55">
        <f t="shared" si="76"/>
        <v>3.2604623899320164E-6</v>
      </c>
      <c r="S383" s="55">
        <f t="shared" si="76"/>
        <v>1.3882336334584062E-6</v>
      </c>
      <c r="T383" s="55">
        <f t="shared" si="76"/>
        <v>1.7407132378304095E-6</v>
      </c>
      <c r="U383" s="55">
        <f t="shared" si="76"/>
        <v>2.045943525145555E-6</v>
      </c>
      <c r="V383" s="55">
        <f t="shared" si="76"/>
        <v>1.4969186057314182E-5</v>
      </c>
      <c r="W383" s="55">
        <f t="shared" si="76"/>
        <v>7.5719440989622955E-6</v>
      </c>
      <c r="X383" s="55">
        <f t="shared" si="76"/>
        <v>6.3214922680151425E-7</v>
      </c>
      <c r="Y383" s="55">
        <f t="shared" si="76"/>
        <v>8.6262824200484584E-7</v>
      </c>
      <c r="Z383" s="55">
        <f t="shared" si="76"/>
        <v>3.2922779456669213E-6</v>
      </c>
      <c r="AC383" s="55">
        <f t="shared" si="77"/>
        <v>1.4214395453673193E-6</v>
      </c>
      <c r="AD383" s="55">
        <f t="shared" si="77"/>
        <v>5.3359047818179495E-6</v>
      </c>
      <c r="AE383" s="55">
        <f t="shared" si="77"/>
        <v>1.781978771075401E-6</v>
      </c>
      <c r="AF383" s="55">
        <f t="shared" si="77"/>
        <v>3.2548434838054208E-6</v>
      </c>
      <c r="AG383" s="55">
        <f t="shared" si="77"/>
        <v>3.1558972630606739E-6</v>
      </c>
      <c r="AH383" s="55">
        <f t="shared" si="77"/>
        <v>2.6060913596040461E-5</v>
      </c>
      <c r="AI383" s="55">
        <f t="shared" si="77"/>
        <v>1.0834052038092863E-5</v>
      </c>
      <c r="AJ383" s="55">
        <f t="shared" si="77"/>
        <v>1.0246909966031163E-6</v>
      </c>
      <c r="AK383" s="55">
        <f t="shared" si="77"/>
        <v>1.1402951007679124E-6</v>
      </c>
      <c r="AL383" s="55">
        <f t="shared" si="77"/>
        <v>1.9935133041465934E-5</v>
      </c>
    </row>
    <row r="384" spans="4:38">
      <c r="D384" s="52">
        <f t="shared" si="68"/>
        <v>3</v>
      </c>
      <c r="E384" s="55">
        <f t="shared" si="75"/>
        <v>1.3391261087779361E-6</v>
      </c>
      <c r="F384" s="55">
        <f t="shared" si="75"/>
        <v>4.632201797170456E-6</v>
      </c>
      <c r="G384" s="55">
        <f t="shared" si="75"/>
        <v>1.6094104161671199E-6</v>
      </c>
      <c r="H384" s="55">
        <f t="shared" si="75"/>
        <v>2.4901831847018734E-6</v>
      </c>
      <c r="I384" s="55">
        <f t="shared" si="75"/>
        <v>2.7472878416885448E-6</v>
      </c>
      <c r="J384" s="55">
        <f t="shared" si="75"/>
        <v>2.2624512430177289E-5</v>
      </c>
      <c r="K384" s="55">
        <f t="shared" si="75"/>
        <v>1.0016198724060594E-5</v>
      </c>
      <c r="L384" s="55">
        <f t="shared" si="75"/>
        <v>8.6399200690435846E-7</v>
      </c>
      <c r="M384" s="55">
        <f t="shared" si="75"/>
        <v>1.1017749187695003E-6</v>
      </c>
      <c r="N384" s="55">
        <f t="shared" si="75"/>
        <v>1.2574968648501607E-5</v>
      </c>
      <c r="Q384" s="55">
        <f t="shared" si="76"/>
        <v>1.237943324987847E-6</v>
      </c>
      <c r="R384" s="55">
        <f t="shared" si="76"/>
        <v>3.5064553903842865E-6</v>
      </c>
      <c r="S384" s="55">
        <f t="shared" si="76"/>
        <v>1.4799245535218611E-6</v>
      </c>
      <c r="T384" s="55">
        <f t="shared" si="76"/>
        <v>1.8223951792293078E-6</v>
      </c>
      <c r="U384" s="55">
        <f t="shared" si="76"/>
        <v>2.1856226404722698E-6</v>
      </c>
      <c r="V384" s="55">
        <f t="shared" si="76"/>
        <v>1.6507638462574015E-5</v>
      </c>
      <c r="W384" s="55">
        <f t="shared" si="76"/>
        <v>8.2755713832084676E-6</v>
      </c>
      <c r="X384" s="55">
        <f t="shared" si="76"/>
        <v>6.759324638757051E-7</v>
      </c>
      <c r="Y384" s="55">
        <f t="shared" si="76"/>
        <v>9.3389522293355747E-7</v>
      </c>
      <c r="Z384" s="55">
        <f t="shared" si="76"/>
        <v>3.5893070342931318E-6</v>
      </c>
      <c r="AC384" s="55">
        <f t="shared" si="77"/>
        <v>1.4403088925680265E-6</v>
      </c>
      <c r="AD384" s="55">
        <f t="shared" si="77"/>
        <v>5.7579482039566229E-6</v>
      </c>
      <c r="AE384" s="55">
        <f t="shared" si="77"/>
        <v>1.8834541448472313E-6</v>
      </c>
      <c r="AF384" s="55">
        <f t="shared" si="77"/>
        <v>3.4609772159080905E-6</v>
      </c>
      <c r="AG384" s="55">
        <f t="shared" si="77"/>
        <v>3.3438326477074364E-6</v>
      </c>
      <c r="AH384" s="55">
        <f t="shared" si="77"/>
        <v>2.8741386397780584E-5</v>
      </c>
      <c r="AI384" s="55">
        <f t="shared" si="77"/>
        <v>1.1783858818272127E-5</v>
      </c>
      <c r="AJ384" s="55">
        <f t="shared" si="77"/>
        <v>1.1082638700867492E-6</v>
      </c>
      <c r="AK384" s="55">
        <f t="shared" si="77"/>
        <v>1.241800660764275E-6</v>
      </c>
      <c r="AL384" s="55">
        <f t="shared" si="77"/>
        <v>2.1560630262710081E-5</v>
      </c>
    </row>
    <row r="385" spans="4:38">
      <c r="D385" s="52">
        <f t="shared" si="68"/>
        <v>3.25</v>
      </c>
      <c r="E385" s="55">
        <f t="shared" si="75"/>
        <v>1.3538179543990073E-6</v>
      </c>
      <c r="F385" s="55">
        <f t="shared" si="75"/>
        <v>4.9356254406802155E-6</v>
      </c>
      <c r="G385" s="55">
        <f t="shared" si="75"/>
        <v>1.6913141814372415E-6</v>
      </c>
      <c r="H385" s="55">
        <f t="shared" si="75"/>
        <v>2.595356880460387E-6</v>
      </c>
      <c r="I385" s="55">
        <f t="shared" si="75"/>
        <v>2.9054809363337105E-6</v>
      </c>
      <c r="J385" s="55">
        <f t="shared" si="75"/>
        <v>2.4749360716311055E-5</v>
      </c>
      <c r="K385" s="55">
        <f t="shared" si="75"/>
        <v>1.0822902785929005E-5</v>
      </c>
      <c r="L385" s="55">
        <f t="shared" si="75"/>
        <v>9.2039948498753628E-7</v>
      </c>
      <c r="M385" s="55">
        <f t="shared" si="75"/>
        <v>1.1890861281305283E-6</v>
      </c>
      <c r="N385" s="55">
        <f t="shared" si="75"/>
        <v>1.3464013048669802E-5</v>
      </c>
      <c r="Q385" s="55">
        <f t="shared" si="76"/>
        <v>1.250753879439391E-6</v>
      </c>
      <c r="R385" s="55">
        <f t="shared" si="76"/>
        <v>3.7281376457373837E-6</v>
      </c>
      <c r="S385" s="55">
        <f t="shared" si="76"/>
        <v>1.5650998024342189E-6</v>
      </c>
      <c r="T385" s="55">
        <f t="shared" si="76"/>
        <v>1.8965148365343596E-6</v>
      </c>
      <c r="U385" s="55">
        <f t="shared" si="76"/>
        <v>2.3216940656254192E-6</v>
      </c>
      <c r="V385" s="55">
        <f t="shared" si="76"/>
        <v>1.8064240980032846E-5</v>
      </c>
      <c r="W385" s="55">
        <f t="shared" si="76"/>
        <v>8.9658956326634159E-6</v>
      </c>
      <c r="X385" s="55">
        <f t="shared" si="76"/>
        <v>7.1816596602643882E-7</v>
      </c>
      <c r="Y385" s="55">
        <f t="shared" si="76"/>
        <v>1.004009970332139E-6</v>
      </c>
      <c r="Z385" s="55">
        <f t="shared" si="76"/>
        <v>3.8734548014496094E-6</v>
      </c>
      <c r="AC385" s="55">
        <f t="shared" si="77"/>
        <v>1.456882029358625E-6</v>
      </c>
      <c r="AD385" s="55">
        <f t="shared" si="77"/>
        <v>6.1431132356230448E-6</v>
      </c>
      <c r="AE385" s="55">
        <f t="shared" si="77"/>
        <v>1.9800383606389232E-6</v>
      </c>
      <c r="AF385" s="55">
        <f t="shared" si="77"/>
        <v>3.6486152724784017E-6</v>
      </c>
      <c r="AG385" s="55">
        <f t="shared" si="77"/>
        <v>3.5208991861347793E-6</v>
      </c>
      <c r="AH385" s="55">
        <f t="shared" si="77"/>
        <v>3.1434480452589278E-5</v>
      </c>
      <c r="AI385" s="55">
        <f t="shared" si="77"/>
        <v>1.2706942692554002E-5</v>
      </c>
      <c r="AJ385" s="55">
        <f t="shared" si="77"/>
        <v>1.1884388658717186E-6</v>
      </c>
      <c r="AK385" s="55">
        <f t="shared" si="77"/>
        <v>1.3414108536141737E-6</v>
      </c>
      <c r="AL385" s="55">
        <f t="shared" si="77"/>
        <v>2.3054571295889989E-5</v>
      </c>
    </row>
    <row r="386" spans="4:38">
      <c r="D386" s="52">
        <f t="shared" si="68"/>
        <v>3.5</v>
      </c>
      <c r="E386" s="55">
        <f t="shared" si="75"/>
        <v>1.3666267207315482E-6</v>
      </c>
      <c r="F386" s="55">
        <f t="shared" si="75"/>
        <v>5.2074553184694287E-6</v>
      </c>
      <c r="G386" s="55">
        <f t="shared" si="75"/>
        <v>1.7682975482549985E-6</v>
      </c>
      <c r="H386" s="55">
        <f t="shared" si="75"/>
        <v>2.689575710656148E-6</v>
      </c>
      <c r="I386" s="55">
        <f t="shared" si="75"/>
        <v>3.057263350395526E-6</v>
      </c>
      <c r="J386" s="55">
        <f t="shared" si="75"/>
        <v>2.6888312544859121E-5</v>
      </c>
      <c r="K386" s="55">
        <f t="shared" si="75"/>
        <v>1.1608966293017227E-5</v>
      </c>
      <c r="L386" s="55">
        <f t="shared" si="75"/>
        <v>9.7463122421019136E-7</v>
      </c>
      <c r="M386" s="55">
        <f t="shared" si="75"/>
        <v>1.2747609309739896E-6</v>
      </c>
      <c r="N386" s="55">
        <f t="shared" si="75"/>
        <v>1.4278368249888944E-5</v>
      </c>
      <c r="Q386" s="55">
        <f t="shared" si="76"/>
        <v>1.2619034302749358E-6</v>
      </c>
      <c r="R386" s="55">
        <f t="shared" si="76"/>
        <v>3.9246991550216522E-6</v>
      </c>
      <c r="S386" s="55">
        <f t="shared" si="76"/>
        <v>1.6437869762617116E-6</v>
      </c>
      <c r="T386" s="55">
        <f t="shared" si="76"/>
        <v>1.9637024000867186E-6</v>
      </c>
      <c r="U386" s="55">
        <f t="shared" si="76"/>
        <v>2.4544553898605662E-6</v>
      </c>
      <c r="V386" s="55">
        <f t="shared" si="76"/>
        <v>1.9637481100340764E-5</v>
      </c>
      <c r="W386" s="55">
        <f t="shared" si="76"/>
        <v>9.642499678988741E-6</v>
      </c>
      <c r="X386" s="55">
        <f t="shared" si="76"/>
        <v>7.5897887783067016E-7</v>
      </c>
      <c r="Y386" s="55">
        <f t="shared" si="76"/>
        <v>1.0730350189939143E-6</v>
      </c>
      <c r="Z386" s="55">
        <f t="shared" si="76"/>
        <v>4.1441869386613819E-6</v>
      </c>
      <c r="AC386" s="55">
        <f t="shared" si="77"/>
        <v>1.4713500111881616E-6</v>
      </c>
      <c r="AD386" s="55">
        <f t="shared" si="77"/>
        <v>6.4902114819172034E-6</v>
      </c>
      <c r="AE386" s="55">
        <f t="shared" si="77"/>
        <v>2.0721370138427109E-6</v>
      </c>
      <c r="AF386" s="55">
        <f t="shared" si="77"/>
        <v>3.817788690784125E-6</v>
      </c>
      <c r="AG386" s="55">
        <f t="shared" si="77"/>
        <v>3.6880002217789577E-6</v>
      </c>
      <c r="AH386" s="55">
        <f t="shared" si="77"/>
        <v>3.4139143989377502E-5</v>
      </c>
      <c r="AI386" s="55">
        <f t="shared" si="77"/>
        <v>1.3602465660405119E-5</v>
      </c>
      <c r="AJ386" s="55">
        <f t="shared" si="77"/>
        <v>1.265063007900242E-6</v>
      </c>
      <c r="AK386" s="55">
        <f t="shared" si="77"/>
        <v>1.4390253071728838E-6</v>
      </c>
      <c r="AL386" s="55">
        <f t="shared" si="77"/>
        <v>2.4412549561116499E-5</v>
      </c>
    </row>
    <row r="387" spans="4:38">
      <c r="D387" s="52">
        <f t="shared" si="68"/>
        <v>3.75</v>
      </c>
      <c r="E387" s="55">
        <f t="shared" si="75"/>
        <v>1.3777192936872329E-6</v>
      </c>
      <c r="F387" s="55">
        <f t="shared" si="75"/>
        <v>5.4473229577467143E-6</v>
      </c>
      <c r="G387" s="55">
        <f t="shared" si="75"/>
        <v>1.8407939144653908E-6</v>
      </c>
      <c r="H387" s="55">
        <f t="shared" si="75"/>
        <v>2.7738355721584971E-6</v>
      </c>
      <c r="I387" s="55">
        <f t="shared" si="75"/>
        <v>3.2031630587518952E-6</v>
      </c>
      <c r="J387" s="55">
        <f t="shared" si="75"/>
        <v>2.9040085775602007E-5</v>
      </c>
      <c r="K387" s="55">
        <f t="shared" si="75"/>
        <v>1.2374180050513295E-5</v>
      </c>
      <c r="L387" s="55">
        <f t="shared" si="75"/>
        <v>1.0268041034538629E-6</v>
      </c>
      <c r="M387" s="55">
        <f t="shared" si="75"/>
        <v>1.3587475348146969E-6</v>
      </c>
      <c r="N387" s="55">
        <f t="shared" si="75"/>
        <v>1.5017027674060048E-5</v>
      </c>
      <c r="Q387" s="55">
        <f t="shared" si="76"/>
        <v>1.2715389478946347E-6</v>
      </c>
      <c r="R387" s="55">
        <f t="shared" si="76"/>
        <v>4.095827519239769E-6</v>
      </c>
      <c r="S387" s="55">
        <f t="shared" si="76"/>
        <v>1.716107613121553E-6</v>
      </c>
      <c r="T387" s="55">
        <f t="shared" si="76"/>
        <v>2.0245880602275388E-6</v>
      </c>
      <c r="U387" s="55">
        <f t="shared" si="76"/>
        <v>2.5841602595051066E-6</v>
      </c>
      <c r="V387" s="55">
        <f t="shared" si="76"/>
        <v>2.1225846314147846E-5</v>
      </c>
      <c r="W387" s="55">
        <f t="shared" si="76"/>
        <v>1.0305244466071644E-5</v>
      </c>
      <c r="X387" s="55">
        <f t="shared" si="76"/>
        <v>7.9850034386535378E-7</v>
      </c>
      <c r="Y387" s="55">
        <f t="shared" si="76"/>
        <v>1.1410371766248447E-6</v>
      </c>
      <c r="Z387" s="55">
        <f t="shared" si="76"/>
        <v>4.401209328718684E-6</v>
      </c>
      <c r="AC387" s="55">
        <f t="shared" si="77"/>
        <v>1.4838996394798325E-6</v>
      </c>
      <c r="AD387" s="55">
        <f t="shared" si="77"/>
        <v>6.7988183962536578E-6</v>
      </c>
      <c r="AE387" s="55">
        <f t="shared" si="77"/>
        <v>2.1601268839228327E-6</v>
      </c>
      <c r="AF387" s="55">
        <f t="shared" si="77"/>
        <v>3.9688037976371214E-6</v>
      </c>
      <c r="AG387" s="55">
        <f t="shared" si="77"/>
        <v>3.846004628094985E-6</v>
      </c>
      <c r="AH387" s="55">
        <f t="shared" si="77"/>
        <v>3.6854325237056203E-5</v>
      </c>
      <c r="AI387" s="55">
        <f t="shared" si="77"/>
        <v>1.4470148388314357E-5</v>
      </c>
      <c r="AJ387" s="55">
        <f t="shared" si="77"/>
        <v>1.338043991814157E-6</v>
      </c>
      <c r="AK387" s="55">
        <f t="shared" si="77"/>
        <v>1.5345741345976902E-6</v>
      </c>
      <c r="AL387" s="55">
        <f t="shared" si="77"/>
        <v>2.5632846019401404E-5</v>
      </c>
    </row>
    <row r="388" spans="4:38">
      <c r="D388" s="52">
        <f t="shared" si="68"/>
        <v>4</v>
      </c>
      <c r="E388" s="55">
        <f t="shared" si="75"/>
        <v>1.3872585590994171E-6</v>
      </c>
      <c r="F388" s="55">
        <f t="shared" si="75"/>
        <v>5.6554906108641421E-6</v>
      </c>
      <c r="G388" s="55">
        <f t="shared" si="75"/>
        <v>1.9092237464634992E-6</v>
      </c>
      <c r="H388" s="55">
        <f t="shared" si="75"/>
        <v>2.8491323618367762E-6</v>
      </c>
      <c r="I388" s="55">
        <f t="shared" si="75"/>
        <v>3.343657082174262E-6</v>
      </c>
      <c r="J388" s="55">
        <f t="shared" si="75"/>
        <v>3.1203398268320239E-5</v>
      </c>
      <c r="K388" s="55">
        <f t="shared" si="75"/>
        <v>1.3118753253229175E-5</v>
      </c>
      <c r="L388" s="55">
        <f t="shared" si="75"/>
        <v>1.0770405833915312E-6</v>
      </c>
      <c r="M388" s="55">
        <f t="shared" si="75"/>
        <v>1.4410202499366269E-6</v>
      </c>
      <c r="N388" s="55">
        <f t="shared" si="75"/>
        <v>1.5680448609167215E-5</v>
      </c>
      <c r="Q388" s="55">
        <f t="shared" si="76"/>
        <v>1.2798036565678534E-6</v>
      </c>
      <c r="R388" s="55">
        <f t="shared" si="76"/>
        <v>4.2417079413667427E-6</v>
      </c>
      <c r="S388" s="55">
        <f t="shared" si="76"/>
        <v>1.7822771931819389E-6</v>
      </c>
      <c r="T388" s="55">
        <f t="shared" si="76"/>
        <v>2.0798020072979741E-6</v>
      </c>
      <c r="U388" s="55">
        <f t="shared" si="76"/>
        <v>2.7110183779582679E-6</v>
      </c>
      <c r="V388" s="55">
        <f t="shared" si="76"/>
        <v>2.2827824112104174E-5</v>
      </c>
      <c r="W388" s="55">
        <f t="shared" si="76"/>
        <v>1.0954269050024924E-5</v>
      </c>
      <c r="X388" s="55">
        <f t="shared" si="76"/>
        <v>8.3685950870744452E-7</v>
      </c>
      <c r="Y388" s="55">
        <f t="shared" si="76"/>
        <v>1.2080875238435289E-6</v>
      </c>
      <c r="Z388" s="55">
        <f t="shared" si="76"/>
        <v>4.6444680456769574E-6</v>
      </c>
      <c r="AC388" s="55">
        <f t="shared" si="77"/>
        <v>1.4947134616309818E-6</v>
      </c>
      <c r="AD388" s="55">
        <f t="shared" si="77"/>
        <v>7.0692732803615398E-6</v>
      </c>
      <c r="AE388" s="55">
        <f t="shared" si="77"/>
        <v>2.2443559344155316E-6</v>
      </c>
      <c r="AF388" s="55">
        <f t="shared" si="77"/>
        <v>4.102242209393338E-6</v>
      </c>
      <c r="AG388" s="55">
        <f t="shared" si="77"/>
        <v>3.995746808556632E-6</v>
      </c>
      <c r="AH388" s="55">
        <f t="shared" si="77"/>
        <v>3.9578972424536334E-5</v>
      </c>
      <c r="AI388" s="55">
        <f t="shared" si="77"/>
        <v>1.5310270209792835E-5</v>
      </c>
      <c r="AJ388" s="55">
        <f t="shared" si="77"/>
        <v>1.4073501849549221E-6</v>
      </c>
      <c r="AK388" s="55">
        <f t="shared" si="77"/>
        <v>1.6280179343478872E-6</v>
      </c>
      <c r="AL388" s="55">
        <f t="shared" si="77"/>
        <v>2.6716429172657461E-5</v>
      </c>
    </row>
    <row r="389" spans="4:38">
      <c r="D389" s="52">
        <f t="shared" si="68"/>
        <v>4.25</v>
      </c>
      <c r="E389" s="55">
        <f t="shared" si="75"/>
        <v>1.3954034027231362E-6</v>
      </c>
      <c r="F389" s="55">
        <f t="shared" si="75"/>
        <v>5.8328512553172346E-6</v>
      </c>
      <c r="G389" s="55">
        <f t="shared" si="75"/>
        <v>1.9739945791944864E-6</v>
      </c>
      <c r="H389" s="55">
        <f t="shared" si="75"/>
        <v>2.9164619765603263E-6</v>
      </c>
      <c r="I389" s="55">
        <f t="shared" si="75"/>
        <v>3.4791714873276134E-6</v>
      </c>
      <c r="J389" s="55">
        <f t="shared" si="75"/>
        <v>3.3376967882794332E-5</v>
      </c>
      <c r="K389" s="55">
        <f t="shared" si="75"/>
        <v>1.3843313485600749E-5</v>
      </c>
      <c r="L389" s="55">
        <f t="shared" si="75"/>
        <v>1.125468706487617E-6</v>
      </c>
      <c r="M389" s="55">
        <f t="shared" si="75"/>
        <v>1.5215794893929216E-6</v>
      </c>
      <c r="N389" s="55">
        <f t="shared" si="75"/>
        <v>1.6270552209277625E-5</v>
      </c>
      <c r="Q389" s="55">
        <f t="shared" si="76"/>
        <v>1.2868370344331707E-6</v>
      </c>
      <c r="R389" s="55">
        <f t="shared" si="76"/>
        <v>4.3630232263499167E-6</v>
      </c>
      <c r="S389" s="55">
        <f t="shared" si="76"/>
        <v>1.842605138662047E-6</v>
      </c>
      <c r="T389" s="55">
        <f t="shared" si="76"/>
        <v>2.1299744316391783E-6</v>
      </c>
      <c r="U389" s="55">
        <f t="shared" si="76"/>
        <v>2.8351955056911108E-6</v>
      </c>
      <c r="V389" s="55">
        <f t="shared" si="76"/>
        <v>2.4441901984859841E-5</v>
      </c>
      <c r="W389" s="55">
        <f t="shared" si="76"/>
        <v>1.158999059918698E-5</v>
      </c>
      <c r="X389" s="55">
        <f t="shared" si="76"/>
        <v>8.7418551693389724E-7</v>
      </c>
      <c r="Y389" s="55">
        <f t="shared" si="76"/>
        <v>1.274261414181203E-6</v>
      </c>
      <c r="Z389" s="55">
        <f t="shared" si="76"/>
        <v>4.874149354856854E-6</v>
      </c>
      <c r="AC389" s="55">
        <f t="shared" si="77"/>
        <v>1.503969771013103E-6</v>
      </c>
      <c r="AD389" s="55">
        <f t="shared" si="77"/>
        <v>7.3026792842845516E-6</v>
      </c>
      <c r="AE389" s="55">
        <f t="shared" si="77"/>
        <v>2.3251433129290549E-6</v>
      </c>
      <c r="AF389" s="55">
        <f t="shared" si="77"/>
        <v>4.2189608319528084E-6</v>
      </c>
      <c r="AG389" s="55">
        <f t="shared" si="77"/>
        <v>4.1380266966564288E-6</v>
      </c>
      <c r="AH389" s="55">
        <f t="shared" si="77"/>
        <v>4.2312033780728842E-5</v>
      </c>
      <c r="AI389" s="55">
        <f t="shared" si="77"/>
        <v>1.6123669125373925E-5</v>
      </c>
      <c r="AJ389" s="55">
        <f t="shared" si="77"/>
        <v>1.4730106263636159E-6</v>
      </c>
      <c r="AK389" s="55">
        <f t="shared" si="77"/>
        <v>1.7193477901847783E-6</v>
      </c>
      <c r="AL389" s="55">
        <f t="shared" si="77"/>
        <v>2.766695506369838E-5</v>
      </c>
    </row>
    <row r="390" spans="4:38">
      <c r="D390" s="52">
        <f t="shared" si="68"/>
        <v>4.5</v>
      </c>
      <c r="E390" s="55">
        <f t="shared" si="75"/>
        <v>1.4023087102351073E-6</v>
      </c>
      <c r="F390" s="55">
        <f t="shared" si="75"/>
        <v>5.9809285937449676E-6</v>
      </c>
      <c r="G390" s="55">
        <f t="shared" si="75"/>
        <v>2.0355010161535964E-6</v>
      </c>
      <c r="H390" s="55">
        <f t="shared" si="75"/>
        <v>2.9768203131984881E-6</v>
      </c>
      <c r="I390" s="55">
        <f t="shared" si="75"/>
        <v>3.6100813867704781E-6</v>
      </c>
      <c r="J390" s="55">
        <f t="shared" si="75"/>
        <v>3.5559512478804798E-5</v>
      </c>
      <c r="K390" s="55">
        <f t="shared" si="75"/>
        <v>1.4548906721687821E-5</v>
      </c>
      <c r="L390" s="55">
        <f t="shared" si="75"/>
        <v>1.1722220969979826E-6</v>
      </c>
      <c r="M390" s="55">
        <f t="shared" si="75"/>
        <v>1.6004517690058869E-6</v>
      </c>
      <c r="N390" s="55">
        <f t="shared" si="75"/>
        <v>1.6790723494541539E-5</v>
      </c>
      <c r="Q390" s="55">
        <f t="shared" si="76"/>
        <v>1.2927748134983782E-6</v>
      </c>
      <c r="R390" s="55">
        <f t="shared" si="76"/>
        <v>4.4609537811089658E-6</v>
      </c>
      <c r="S390" s="55">
        <f t="shared" si="76"/>
        <v>1.8974948138320373E-6</v>
      </c>
      <c r="T390" s="55">
        <f t="shared" si="76"/>
        <v>2.1757355235923051E-6</v>
      </c>
      <c r="U390" s="55">
        <f t="shared" si="76"/>
        <v>2.956813460246528E-6</v>
      </c>
      <c r="V390" s="55">
        <f t="shared" si="76"/>
        <v>2.6066567423064926E-5</v>
      </c>
      <c r="W390" s="55">
        <f t="shared" si="76"/>
        <v>1.2213104394121816E-5</v>
      </c>
      <c r="X390" s="55">
        <f t="shared" si="76"/>
        <v>9.106075131216666E-7</v>
      </c>
      <c r="Y390" s="55">
        <f t="shared" si="76"/>
        <v>1.3396384740817402E-6</v>
      </c>
      <c r="Z390" s="55">
        <f t="shared" si="76"/>
        <v>5.0906797128442321E-6</v>
      </c>
      <c r="AC390" s="55">
        <f t="shared" si="77"/>
        <v>1.5118426069718376E-6</v>
      </c>
      <c r="AD390" s="55">
        <f t="shared" si="77"/>
        <v>7.5009034063809686E-6</v>
      </c>
      <c r="AE390" s="55">
        <f t="shared" si="77"/>
        <v>2.4027793511436549E-6</v>
      </c>
      <c r="AF390" s="55">
        <f t="shared" si="77"/>
        <v>4.3200918607596556E-6</v>
      </c>
      <c r="AG390" s="55">
        <f t="shared" si="77"/>
        <v>4.2736097559056637E-6</v>
      </c>
      <c r="AH390" s="55">
        <f t="shared" si="77"/>
        <v>4.5052457534544683E-5</v>
      </c>
      <c r="AI390" s="55">
        <f t="shared" si="77"/>
        <v>1.6911741802613237E-5</v>
      </c>
      <c r="AJ390" s="55">
        <f t="shared" si="77"/>
        <v>1.5351150267809377E-6</v>
      </c>
      <c r="AK390" s="55">
        <f t="shared" si="77"/>
        <v>1.8085852711716766E-6</v>
      </c>
      <c r="AL390" s="55">
        <f t="shared" si="77"/>
        <v>2.8490767276238835E-5</v>
      </c>
    </row>
    <row r="391" spans="4:38">
      <c r="D391" s="52">
        <f t="shared" si="68"/>
        <v>4.75</v>
      </c>
      <c r="E391" s="55">
        <f t="shared" si="75"/>
        <v>1.4081253672337274E-6</v>
      </c>
      <c r="F391" s="55">
        <f t="shared" si="75"/>
        <v>6.1018770539297691E-6</v>
      </c>
      <c r="G391" s="55">
        <f t="shared" si="75"/>
        <v>2.0941247293861549E-6</v>
      </c>
      <c r="H391" s="55">
        <f t="shared" si="75"/>
        <v>3.0312032686206031E-6</v>
      </c>
      <c r="I391" s="55">
        <f t="shared" si="75"/>
        <v>3.736710938954927E-6</v>
      </c>
      <c r="J391" s="55">
        <f t="shared" si="75"/>
        <v>3.774974991613215E-5</v>
      </c>
      <c r="K391" s="55">
        <f t="shared" si="75"/>
        <v>1.5236997325174126E-5</v>
      </c>
      <c r="L391" s="55">
        <f t="shared" si="75"/>
        <v>1.2174399609699305E-6</v>
      </c>
      <c r="M391" s="55">
        <f t="shared" si="75"/>
        <v>1.6776897073669936E-6</v>
      </c>
      <c r="N391" s="55">
        <f t="shared" si="75"/>
        <v>1.7245811351192308E-5</v>
      </c>
      <c r="Q391" s="55">
        <f t="shared" si="76"/>
        <v>1.2977489796404803E-6</v>
      </c>
      <c r="R391" s="55">
        <f t="shared" si="76"/>
        <v>4.5371776145358981E-6</v>
      </c>
      <c r="S391" s="55">
        <f t="shared" si="76"/>
        <v>1.9474435250130515E-6</v>
      </c>
      <c r="T391" s="55">
        <f t="shared" si="76"/>
        <v>2.217715473498509E-6</v>
      </c>
      <c r="U391" s="55">
        <f t="shared" si="76"/>
        <v>3.0759501162392442E-6</v>
      </c>
      <c r="V391" s="55">
        <f t="shared" si="76"/>
        <v>2.7700307917369505E-5</v>
      </c>
      <c r="W391" s="55">
        <f t="shared" si="76"/>
        <v>1.2824583827619031E-5</v>
      </c>
      <c r="X391" s="55">
        <f t="shared" si="76"/>
        <v>9.4625464184770734E-7</v>
      </c>
      <c r="Y391" s="55">
        <f t="shared" si="76"/>
        <v>1.4043026029016517E-6</v>
      </c>
      <c r="Z391" s="55">
        <f t="shared" si="76"/>
        <v>5.2947257674901588E-6</v>
      </c>
      <c r="AC391" s="55">
        <f t="shared" si="77"/>
        <v>1.518501754826976E-6</v>
      </c>
      <c r="AD391" s="55">
        <f t="shared" si="77"/>
        <v>7.6665764933236383E-6</v>
      </c>
      <c r="AE391" s="55">
        <f t="shared" si="77"/>
        <v>2.4775255648115876E-6</v>
      </c>
      <c r="AF391" s="55">
        <f t="shared" si="77"/>
        <v>4.4070427808020895E-6</v>
      </c>
      <c r="AG391" s="55">
        <f t="shared" si="77"/>
        <v>4.4032269798343844E-6</v>
      </c>
      <c r="AH391" s="55">
        <f t="shared" si="77"/>
        <v>4.7799191914894811E-5</v>
      </c>
      <c r="AI391" s="55">
        <f t="shared" si="77"/>
        <v>1.7676443576088629E-5</v>
      </c>
      <c r="AJ391" s="55">
        <f t="shared" si="77"/>
        <v>1.5938137686472071E-6</v>
      </c>
      <c r="AK391" s="55">
        <f t="shared" si="77"/>
        <v>1.8957824316739045E-6</v>
      </c>
      <c r="AL391" s="55">
        <f t="shared" si="77"/>
        <v>2.9196896934894449E-5</v>
      </c>
    </row>
    <row r="392" spans="4:38">
      <c r="D392" s="52">
        <f t="shared" si="68"/>
        <v>5</v>
      </c>
      <c r="E392" s="55">
        <f t="shared" si="75"/>
        <v>1.4130002592390749E-6</v>
      </c>
      <c r="F392" s="55">
        <f t="shared" si="75"/>
        <v>6.1984817887975176E-6</v>
      </c>
      <c r="G392" s="55">
        <f t="shared" si="75"/>
        <v>2.1502344594875686E-6</v>
      </c>
      <c r="H392" s="55">
        <f t="shared" si="75"/>
        <v>3.0806067396960127E-6</v>
      </c>
      <c r="I392" s="55">
        <f t="shared" si="75"/>
        <v>3.8593333482265719E-6</v>
      </c>
      <c r="J392" s="55">
        <f t="shared" si="75"/>
        <v>3.9946398054556913E-5</v>
      </c>
      <c r="K392" s="55">
        <f t="shared" si="75"/>
        <v>1.5909468049367313E-5</v>
      </c>
      <c r="L392" s="55">
        <f t="shared" si="75"/>
        <v>1.2612670862422046E-6</v>
      </c>
      <c r="M392" s="55">
        <f t="shared" si="75"/>
        <v>1.7533720258368771E-6</v>
      </c>
      <c r="N392" s="55">
        <f t="shared" si="75"/>
        <v>1.7642128531546363E-5</v>
      </c>
      <c r="Q392" s="55">
        <f t="shared" si="76"/>
        <v>1.3018877726056941E-6</v>
      </c>
      <c r="R392" s="55">
        <f t="shared" si="76"/>
        <v>4.5938703374950548E-6</v>
      </c>
      <c r="S392" s="55">
        <f t="shared" si="76"/>
        <v>1.9930425205772135E-6</v>
      </c>
      <c r="T392" s="55">
        <f t="shared" si="76"/>
        <v>2.2565444716989436E-6</v>
      </c>
      <c r="U392" s="55">
        <f t="shared" si="76"/>
        <v>3.1926394053558168E-6</v>
      </c>
      <c r="V392" s="55">
        <f t="shared" si="76"/>
        <v>2.9341610958423673E-5</v>
      </c>
      <c r="W392" s="55">
        <f t="shared" si="76"/>
        <v>1.3425680404693829E-5</v>
      </c>
      <c r="X392" s="55">
        <f t="shared" si="76"/>
        <v>9.8125604768897421E-7</v>
      </c>
      <c r="Y392" s="55">
        <f t="shared" si="76"/>
        <v>1.4683419729100856E-6</v>
      </c>
      <c r="Z392" s="55">
        <f t="shared" si="76"/>
        <v>5.4871943579109072E-6</v>
      </c>
      <c r="AC392" s="55">
        <f t="shared" si="77"/>
        <v>1.5241127458724572E-6</v>
      </c>
      <c r="AD392" s="55">
        <f t="shared" si="77"/>
        <v>7.8030932400999786E-6</v>
      </c>
      <c r="AE392" s="55">
        <f t="shared" si="77"/>
        <v>2.5496146537571134E-6</v>
      </c>
      <c r="AF392" s="55">
        <f t="shared" si="77"/>
        <v>4.4814963666124065E-6</v>
      </c>
      <c r="AG392" s="55">
        <f t="shared" si="77"/>
        <v>4.5275748919913972E-6</v>
      </c>
      <c r="AH392" s="55">
        <f t="shared" si="77"/>
        <v>5.0551185150690174E-5</v>
      </c>
      <c r="AI392" s="55">
        <f t="shared" si="77"/>
        <v>1.8420288447400205E-5</v>
      </c>
      <c r="AJ392" s="55">
        <f t="shared" si="77"/>
        <v>1.6493179061023645E-6</v>
      </c>
      <c r="AK392" s="55">
        <f t="shared" si="77"/>
        <v>1.9810218113587936E-6</v>
      </c>
      <c r="AL392" s="55">
        <f t="shared" si="77"/>
        <v>2.9797062705181806E-5</v>
      </c>
    </row>
    <row r="393" spans="4:38">
      <c r="D393" s="52">
        <f t="shared" si="68"/>
        <v>5.25</v>
      </c>
      <c r="E393" s="55">
        <f t="shared" si="75"/>
        <v>1.4170762716929085E-6</v>
      </c>
      <c r="F393" s="55">
        <f t="shared" si="75"/>
        <v>6.2741586764175453E-6</v>
      </c>
      <c r="G393" s="55">
        <f t="shared" si="75"/>
        <v>2.2041860156033261E-6</v>
      </c>
      <c r="H393" s="55">
        <f t="shared" si="75"/>
        <v>3.1260266232940576E-6</v>
      </c>
      <c r="I393" s="55">
        <f t="shared" si="75"/>
        <v>3.9781708648245684E-6</v>
      </c>
      <c r="J393" s="55">
        <f t="shared" si="75"/>
        <v>4.2148174753859614E-5</v>
      </c>
      <c r="K393" s="55">
        <f t="shared" si="75"/>
        <v>1.6568620037198957E-5</v>
      </c>
      <c r="L393" s="55">
        <f t="shared" si="75"/>
        <v>1.303853842444989E-6</v>
      </c>
      <c r="M393" s="55">
        <f t="shared" si="75"/>
        <v>1.8276035485453374E-6</v>
      </c>
      <c r="N393" s="55">
        <f t="shared" si="75"/>
        <v>1.7987451654003211E-5</v>
      </c>
      <c r="Q393" s="55">
        <f t="shared" si="76"/>
        <v>1.3053156860094495E-6</v>
      </c>
      <c r="R393" s="55">
        <f t="shared" si="76"/>
        <v>4.6337051628231086E-6</v>
      </c>
      <c r="S393" s="55">
        <f t="shared" si="76"/>
        <v>2.0349769909476289E-6</v>
      </c>
      <c r="T393" s="55">
        <f t="shared" si="76"/>
        <v>2.2928527085347625E-6</v>
      </c>
      <c r="U393" s="55">
        <f t="shared" si="76"/>
        <v>3.3068713163546355E-6</v>
      </c>
      <c r="V393" s="55">
        <f t="shared" si="76"/>
        <v>3.098896403687751E-5</v>
      </c>
      <c r="W393" s="55">
        <f t="shared" si="76"/>
        <v>1.4017923742587013E-5</v>
      </c>
      <c r="X393" s="55">
        <f t="shared" si="76"/>
        <v>1.015740875222422E-6</v>
      </c>
      <c r="Y393" s="55">
        <f t="shared" si="76"/>
        <v>1.5318490292888276E-6</v>
      </c>
      <c r="Z393" s="55">
        <f t="shared" si="76"/>
        <v>5.6692325144879594E-6</v>
      </c>
      <c r="AC393" s="55">
        <f t="shared" si="77"/>
        <v>1.528836857376369E-6</v>
      </c>
      <c r="AD393" s="55">
        <f t="shared" si="77"/>
        <v>7.9146121900119804E-6</v>
      </c>
      <c r="AE393" s="55">
        <f t="shared" si="77"/>
        <v>2.6192505018764978E-6</v>
      </c>
      <c r="AF393" s="55">
        <f t="shared" si="77"/>
        <v>4.5454106822669917E-6</v>
      </c>
      <c r="AG393" s="55">
        <f t="shared" si="77"/>
        <v>4.6473155459442659E-6</v>
      </c>
      <c r="AH393" s="55">
        <f t="shared" si="77"/>
        <v>5.3307385470841732E-5</v>
      </c>
      <c r="AI393" s="55">
        <f t="shared" si="77"/>
        <v>1.9146349085170312E-5</v>
      </c>
      <c r="AJ393" s="55">
        <f t="shared" si="77"/>
        <v>1.7018991649859708E-6</v>
      </c>
      <c r="AK393" s="55">
        <f t="shared" si="77"/>
        <v>2.0644164351956846E-6</v>
      </c>
      <c r="AL393" s="55">
        <f t="shared" si="77"/>
        <v>3.0305670793518447E-5</v>
      </c>
    </row>
    <row r="394" spans="4:38">
      <c r="D394" s="52">
        <f t="shared" si="68"/>
        <v>5.5</v>
      </c>
      <c r="E394" s="55">
        <f t="shared" si="75"/>
        <v>1.4204922899586677E-6</v>
      </c>
      <c r="F394" s="55">
        <f t="shared" si="75"/>
        <v>6.3329543200026373E-6</v>
      </c>
      <c r="G394" s="55">
        <f t="shared" si="75"/>
        <v>2.2563222754289975E-6</v>
      </c>
      <c r="H394" s="55">
        <f t="shared" si="75"/>
        <v>3.1684588162840791E-6</v>
      </c>
      <c r="I394" s="55">
        <f t="shared" si="75"/>
        <v>4.0933947848816133E-6</v>
      </c>
      <c r="J394" s="55">
        <f t="shared" si="75"/>
        <v>4.4353797873820765E-5</v>
      </c>
      <c r="K394" s="55">
        <f t="shared" si="75"/>
        <v>1.721717282122456E-5</v>
      </c>
      <c r="L394" s="55">
        <f t="shared" si="75"/>
        <v>1.3453561809999094E-6</v>
      </c>
      <c r="M394" s="55">
        <f t="shared" si="75"/>
        <v>1.9005152023913391E-6</v>
      </c>
      <c r="N394" s="55">
        <f t="shared" si="75"/>
        <v>1.8291021203045448E-5</v>
      </c>
      <c r="Q394" s="55">
        <f t="shared" si="76"/>
        <v>1.3081534673363893E-6</v>
      </c>
      <c r="R394" s="55">
        <f t="shared" si="76"/>
        <v>4.659852905329067E-6</v>
      </c>
      <c r="S394" s="55">
        <f t="shared" si="76"/>
        <v>2.0740260685983857E-6</v>
      </c>
      <c r="T394" s="55">
        <f t="shared" si="76"/>
        <v>2.3272703743471196E-6</v>
      </c>
      <c r="U394" s="55">
        <f t="shared" si="76"/>
        <v>3.4185918950659221E-6</v>
      </c>
      <c r="V394" s="55">
        <f t="shared" si="76"/>
        <v>3.2640854643381089E-5</v>
      </c>
      <c r="W394" s="55">
        <f t="shared" si="76"/>
        <v>1.4603121570764984E-5</v>
      </c>
      <c r="X394" s="55">
        <f t="shared" si="76"/>
        <v>1.0498382690250056E-6</v>
      </c>
      <c r="Y394" s="55">
        <f t="shared" si="76"/>
        <v>1.5949204901323008E-6</v>
      </c>
      <c r="Z394" s="55">
        <f t="shared" si="76"/>
        <v>5.8422274588680064E-6</v>
      </c>
      <c r="AC394" s="55">
        <f t="shared" si="77"/>
        <v>1.5328311125809477E-6</v>
      </c>
      <c r="AD394" s="55">
        <f t="shared" si="77"/>
        <v>8.0060557346762051E-6</v>
      </c>
      <c r="AE394" s="55">
        <f t="shared" si="77"/>
        <v>2.6866081771380106E-6</v>
      </c>
      <c r="AF394" s="55">
        <f t="shared" si="77"/>
        <v>4.6010190813863171E-6</v>
      </c>
      <c r="AG394" s="55">
        <f t="shared" si="77"/>
        <v>4.7630765252793147E-6</v>
      </c>
      <c r="AH394" s="55">
        <f t="shared" si="77"/>
        <v>5.6066741104260434E-5</v>
      </c>
      <c r="AI394" s="55">
        <f t="shared" si="77"/>
        <v>1.9858256825043544E-5</v>
      </c>
      <c r="AJ394" s="55">
        <f t="shared" si="77"/>
        <v>1.7518899428372072E-6</v>
      </c>
      <c r="AK394" s="55">
        <f t="shared" si="77"/>
        <v>2.1461098134559282E-6</v>
      </c>
      <c r="AL394" s="55">
        <f t="shared" si="77"/>
        <v>3.0739814947222869E-5</v>
      </c>
    </row>
    <row r="395" spans="4:38">
      <c r="D395" s="52">
        <f t="shared" si="68"/>
        <v>5.75</v>
      </c>
      <c r="E395" s="55">
        <f t="shared" si="75"/>
        <v>1.4233831993214731E-6</v>
      </c>
      <c r="F395" s="55">
        <f t="shared" si="75"/>
        <v>6.3795460479090293E-6</v>
      </c>
      <c r="G395" s="55">
        <f t="shared" si="75"/>
        <v>2.3069731852102341E-6</v>
      </c>
      <c r="H395" s="55">
        <f t="shared" si="75"/>
        <v>3.2088992155354181E-6</v>
      </c>
      <c r="I395" s="55">
        <f t="shared" si="75"/>
        <v>4.2051254504239446E-6</v>
      </c>
      <c r="J395" s="55">
        <f t="shared" si="75"/>
        <v>4.656198527422087E-5</v>
      </c>
      <c r="K395" s="55">
        <f t="shared" si="75"/>
        <v>1.785826432362354E-5</v>
      </c>
      <c r="L395" s="55">
        <f t="shared" si="75"/>
        <v>1.3859356351200323E-6</v>
      </c>
      <c r="M395" s="55">
        <f t="shared" si="75"/>
        <v>1.972264017043011E-6</v>
      </c>
      <c r="N395" s="55">
        <f t="shared" si="75"/>
        <v>1.856354152923875E-5</v>
      </c>
      <c r="Q395" s="55">
        <f t="shared" si="76"/>
        <v>1.3105181179403694E-6</v>
      </c>
      <c r="R395" s="55">
        <f t="shared" si="76"/>
        <v>4.6759819817942683E-6</v>
      </c>
      <c r="S395" s="55">
        <f t="shared" si="76"/>
        <v>2.1110628280545538E-6</v>
      </c>
      <c r="T395" s="55">
        <f t="shared" si="76"/>
        <v>2.3604276594771692E-6</v>
      </c>
      <c r="U395" s="55">
        <f t="shared" si="76"/>
        <v>3.5277032443917312E-6</v>
      </c>
      <c r="V395" s="55">
        <f t="shared" si="76"/>
        <v>3.4295770268584501E-5</v>
      </c>
      <c r="W395" s="55">
        <f t="shared" si="76"/>
        <v>1.5183359730919747E-5</v>
      </c>
      <c r="X395" s="55">
        <f t="shared" si="76"/>
        <v>1.0836773736736797E-6</v>
      </c>
      <c r="Y395" s="55">
        <f t="shared" si="76"/>
        <v>1.6576573464475655E-6</v>
      </c>
      <c r="Z395" s="55">
        <f t="shared" si="76"/>
        <v>6.0078066039629458E-6</v>
      </c>
      <c r="AC395" s="55">
        <f t="shared" si="77"/>
        <v>1.5362482807025783E-6</v>
      </c>
      <c r="AD395" s="55">
        <f t="shared" si="77"/>
        <v>8.083110114023787E-6</v>
      </c>
      <c r="AE395" s="55">
        <f t="shared" si="77"/>
        <v>2.7518339315819256E-6</v>
      </c>
      <c r="AF395" s="55">
        <f t="shared" si="77"/>
        <v>4.6508302071349421E-6</v>
      </c>
      <c r="AG395" s="55">
        <f t="shared" si="77"/>
        <v>4.8754509436016244E-6</v>
      </c>
      <c r="AH395" s="55">
        <f t="shared" si="77"/>
        <v>5.8828200279857226E-5</v>
      </c>
      <c r="AI395" s="55">
        <f t="shared" si="77"/>
        <v>2.0560201669686738E-5</v>
      </c>
      <c r="AJ395" s="55">
        <f t="shared" si="77"/>
        <v>1.7996833088948754E-6</v>
      </c>
      <c r="AK395" s="55">
        <f t="shared" si="77"/>
        <v>2.2262759417128842E-6</v>
      </c>
      <c r="AL395" s="55">
        <f t="shared" si="77"/>
        <v>3.1119276454514532E-5</v>
      </c>
    </row>
    <row r="396" spans="4:38">
      <c r="D396" s="52">
        <f t="shared" si="68"/>
        <v>6</v>
      </c>
      <c r="E396" s="55">
        <f t="shared" si="75"/>
        <v>1.4258798849881254E-6</v>
      </c>
      <c r="F396" s="55">
        <f t="shared" si="75"/>
        <v>6.4192419136364099E-6</v>
      </c>
      <c r="G396" s="55">
        <f t="shared" si="75"/>
        <v>2.3564557597427686E-6</v>
      </c>
      <c r="H396" s="55">
        <f t="shared" si="75"/>
        <v>3.2483437179174158E-6</v>
      </c>
      <c r="I396" s="55">
        <f t="shared" si="75"/>
        <v>4.3134322493713431E-6</v>
      </c>
      <c r="J396" s="55">
        <f t="shared" si="75"/>
        <v>4.8771454814840457E-5</v>
      </c>
      <c r="K396" s="55">
        <f t="shared" si="75"/>
        <v>1.8495450856199239E-5</v>
      </c>
      <c r="L396" s="55">
        <f t="shared" si="75"/>
        <v>1.4257593198098646E-6</v>
      </c>
      <c r="M396" s="55">
        <f t="shared" si="75"/>
        <v>2.0430331249376473E-6</v>
      </c>
      <c r="N396" s="55">
        <f t="shared" si="75"/>
        <v>1.8817180849231874E-5</v>
      </c>
      <c r="Q396" s="55">
        <f t="shared" si="76"/>
        <v>1.3125228930444579E-6</v>
      </c>
      <c r="R396" s="55">
        <f t="shared" si="76"/>
        <v>4.6862584109723845E-6</v>
      </c>
      <c r="S396" s="55">
        <f t="shared" si="76"/>
        <v>2.1470542858921851E-6</v>
      </c>
      <c r="T396" s="55">
        <f t="shared" si="76"/>
        <v>2.3929547542660647E-6</v>
      </c>
      <c r="U396" s="55">
        <f t="shared" si="76"/>
        <v>3.634063524305949E-6</v>
      </c>
      <c r="V396" s="55">
        <f t="shared" si="76"/>
        <v>3.5952198403137829E-5</v>
      </c>
      <c r="W396" s="55">
        <f t="shared" si="76"/>
        <v>1.5761002176968906E-5</v>
      </c>
      <c r="X396" s="55">
        <f t="shared" si="76"/>
        <v>1.1173873337453989E-6</v>
      </c>
      <c r="Y396" s="55">
        <f t="shared" si="76"/>
        <v>1.7201648621543197E-6</v>
      </c>
      <c r="Z396" s="55">
        <f t="shared" si="76"/>
        <v>6.1678375539498829E-6</v>
      </c>
      <c r="AC396" s="55">
        <f t="shared" si="77"/>
        <v>1.5392368769317942E-6</v>
      </c>
      <c r="AD396" s="55">
        <f t="shared" si="77"/>
        <v>8.1522254163004319E-6</v>
      </c>
      <c r="AE396" s="55">
        <f t="shared" si="77"/>
        <v>2.8150452013205212E-6</v>
      </c>
      <c r="AF396" s="55">
        <f t="shared" si="77"/>
        <v>4.697627992221514E-6</v>
      </c>
      <c r="AG396" s="55">
        <f t="shared" si="77"/>
        <v>4.9849974445350362E-6</v>
      </c>
      <c r="AH396" s="55">
        <f t="shared" si="77"/>
        <v>6.1590711226543071E-5</v>
      </c>
      <c r="AI396" s="55">
        <f t="shared" si="77"/>
        <v>2.1256932288788979E-5</v>
      </c>
      <c r="AJ396" s="55">
        <f t="shared" si="77"/>
        <v>1.8457330040973976E-6</v>
      </c>
      <c r="AK396" s="55">
        <f t="shared" si="77"/>
        <v>2.3051193008419214E-6</v>
      </c>
      <c r="AL396" s="55">
        <f t="shared" si="77"/>
        <v>3.1466524144513843E-5</v>
      </c>
    </row>
    <row r="397" spans="4:38">
      <c r="D397" s="52">
        <f t="shared" si="68"/>
        <v>6.25</v>
      </c>
      <c r="E397" s="55">
        <f t="shared" ref="E397:N412" si="78">E396+E308/$R$173</f>
        <v>1.428082510902885E-6</v>
      </c>
      <c r="F397" s="55">
        <f t="shared" si="78"/>
        <v>6.4563811970392253E-6</v>
      </c>
      <c r="G397" s="55">
        <f t="shared" si="78"/>
        <v>2.4050142258483608E-6</v>
      </c>
      <c r="H397" s="55">
        <f t="shared" si="78"/>
        <v>3.2875492528693669E-6</v>
      </c>
      <c r="I397" s="55">
        <f t="shared" si="78"/>
        <v>4.4183926997168734E-6</v>
      </c>
      <c r="J397" s="55">
        <f t="shared" si="78"/>
        <v>5.0980436045282689E-5</v>
      </c>
      <c r="K397" s="55">
        <f t="shared" si="78"/>
        <v>1.9131668020838553E-5</v>
      </c>
      <c r="L397" s="55">
        <f t="shared" si="78"/>
        <v>1.4649647198389776E-6</v>
      </c>
      <c r="M397" s="55">
        <f t="shared" si="78"/>
        <v>2.1129860814356677E-6</v>
      </c>
      <c r="N397" s="55">
        <f t="shared" si="78"/>
        <v>1.9061944079553512E-5</v>
      </c>
      <c r="Q397" s="55">
        <f t="shared" ref="Q397:Z412" si="79">Q396+Q308/$R$173</f>
        <v>1.3142546071313499E-6</v>
      </c>
      <c r="R397" s="55">
        <f t="shared" si="79"/>
        <v>4.6940961157088371E-6</v>
      </c>
      <c r="S397" s="55">
        <f t="shared" si="79"/>
        <v>2.182779665891932E-6</v>
      </c>
      <c r="T397" s="55">
        <f t="shared" si="79"/>
        <v>2.4253280806519694E-6</v>
      </c>
      <c r="U397" s="55">
        <f t="shared" si="79"/>
        <v>3.7375638519785885E-6</v>
      </c>
      <c r="V397" s="55">
        <f t="shared" si="79"/>
        <v>3.7608141165882677E-5</v>
      </c>
      <c r="W397" s="55">
        <f t="shared" si="79"/>
        <v>1.6337994616658046E-5</v>
      </c>
      <c r="X397" s="55">
        <f t="shared" si="79"/>
        <v>1.1510661227400859E-6</v>
      </c>
      <c r="Y397" s="55">
        <f t="shared" si="79"/>
        <v>1.7825261827480614E-6</v>
      </c>
      <c r="Z397" s="55">
        <f t="shared" si="79"/>
        <v>6.3239054973064968E-6</v>
      </c>
      <c r="AC397" s="55">
        <f t="shared" ref="AC397:AL412" si="80">AC396+AC308/$R$173</f>
        <v>1.5419104146744215E-6</v>
      </c>
      <c r="AD397" s="55">
        <f t="shared" si="80"/>
        <v>8.2186662783696092E-6</v>
      </c>
      <c r="AE397" s="55">
        <f t="shared" si="80"/>
        <v>2.8763444714020039E-6</v>
      </c>
      <c r="AF397" s="55">
        <f t="shared" si="80"/>
        <v>4.7436657357395113E-6</v>
      </c>
      <c r="AG397" s="55">
        <f t="shared" si="80"/>
        <v>5.0921522457880502E-6</v>
      </c>
      <c r="AH397" s="55">
        <f t="shared" si="80"/>
        <v>6.4352730924682687E-5</v>
      </c>
      <c r="AI397" s="55">
        <f t="shared" si="80"/>
        <v>2.1952374178378463E-5</v>
      </c>
      <c r="AJ397" s="55">
        <f t="shared" si="80"/>
        <v>1.8904315631447452E-6</v>
      </c>
      <c r="AK397" s="55">
        <f t="shared" si="80"/>
        <v>2.3828215077419022E-6</v>
      </c>
      <c r="AL397" s="55">
        <f t="shared" si="80"/>
        <v>3.1799982661800507E-5</v>
      </c>
    </row>
    <row r="398" spans="4:38">
      <c r="D398" s="52">
        <f t="shared" si="68"/>
        <v>6.5</v>
      </c>
      <c r="E398" s="55">
        <f t="shared" si="78"/>
        <v>1.4300351319226903E-6</v>
      </c>
      <c r="F398" s="55">
        <f t="shared" si="78"/>
        <v>6.4925246638234976E-6</v>
      </c>
      <c r="G398" s="55">
        <f t="shared" si="78"/>
        <v>2.4527644763340456E-6</v>
      </c>
      <c r="H398" s="55">
        <f t="shared" si="78"/>
        <v>3.3267948149704729E-6</v>
      </c>
      <c r="I398" s="55">
        <f t="shared" si="78"/>
        <v>4.5201685184087788E-6</v>
      </c>
      <c r="J398" s="55">
        <f t="shared" si="78"/>
        <v>5.318622648933277E-5</v>
      </c>
      <c r="K398" s="55">
        <f t="shared" si="78"/>
        <v>1.9768052146763569E-5</v>
      </c>
      <c r="L398" s="55">
        <f t="shared" si="78"/>
        <v>1.503622617118482E-6</v>
      </c>
      <c r="M398" s="55">
        <f t="shared" si="78"/>
        <v>2.1822124840515267E-6</v>
      </c>
      <c r="N398" s="55">
        <f t="shared" si="78"/>
        <v>1.9301557715048108E-5</v>
      </c>
      <c r="Q398" s="55">
        <f t="shared" si="79"/>
        <v>1.3157521880440427E-6</v>
      </c>
      <c r="R398" s="55">
        <f t="shared" si="79"/>
        <v>4.7007413577361002E-6</v>
      </c>
      <c r="S398" s="55">
        <f t="shared" si="79"/>
        <v>2.2185173501756726E-6</v>
      </c>
      <c r="T398" s="55">
        <f t="shared" si="79"/>
        <v>2.4577165237670651E-6</v>
      </c>
      <c r="U398" s="55">
        <f t="shared" si="79"/>
        <v>3.8382198495428035E-6</v>
      </c>
      <c r="V398" s="55">
        <f t="shared" si="79"/>
        <v>3.9260674258236253E-5</v>
      </c>
      <c r="W398" s="55">
        <f t="shared" si="79"/>
        <v>1.6915075449087922E-5</v>
      </c>
      <c r="X398" s="55">
        <f t="shared" si="79"/>
        <v>1.1847493720035984E-6</v>
      </c>
      <c r="Y398" s="55">
        <f t="shared" si="79"/>
        <v>1.8447745196590392E-6</v>
      </c>
      <c r="Z398" s="55">
        <f t="shared" si="79"/>
        <v>6.4767105360913392E-6</v>
      </c>
      <c r="AC398" s="55">
        <f t="shared" si="80"/>
        <v>1.5443180758013391E-6</v>
      </c>
      <c r="AD398" s="55">
        <f t="shared" si="80"/>
        <v>8.2843079699108908E-6</v>
      </c>
      <c r="AE398" s="55">
        <f t="shared" si="80"/>
        <v>2.9358427459837647E-6</v>
      </c>
      <c r="AF398" s="55">
        <f t="shared" si="80"/>
        <v>4.7897684168266271E-6</v>
      </c>
      <c r="AG398" s="55">
        <f t="shared" si="80"/>
        <v>5.1971526732134774E-6</v>
      </c>
      <c r="AH398" s="55">
        <f t="shared" si="80"/>
        <v>6.7111778720429274E-5</v>
      </c>
      <c r="AI398" s="55">
        <f t="shared" si="80"/>
        <v>2.2648061597798623E-5</v>
      </c>
      <c r="AJ398" s="55">
        <f t="shared" si="80"/>
        <v>1.9339682126604929E-6</v>
      </c>
      <c r="AK398" s="55">
        <f t="shared" si="80"/>
        <v>2.459477804289329E-6</v>
      </c>
      <c r="AL398" s="55">
        <f t="shared" si="80"/>
        <v>3.2126404894004857E-5</v>
      </c>
    </row>
    <row r="399" spans="4:38">
      <c r="D399" s="52">
        <f t="shared" si="68"/>
        <v>6.75</v>
      </c>
      <c r="E399" s="55">
        <f t="shared" si="78"/>
        <v>1.4317544150405381E-6</v>
      </c>
      <c r="F399" s="55">
        <f t="shared" si="78"/>
        <v>6.5277387017637966E-6</v>
      </c>
      <c r="G399" s="55">
        <f t="shared" si="78"/>
        <v>2.4997603922411504E-6</v>
      </c>
      <c r="H399" s="55">
        <f t="shared" si="78"/>
        <v>3.3661204313698878E-6</v>
      </c>
      <c r="I399" s="55">
        <f t="shared" si="78"/>
        <v>4.618972014223967E-6</v>
      </c>
      <c r="J399" s="55">
        <f t="shared" si="78"/>
        <v>5.538574684694041E-5</v>
      </c>
      <c r="K399" s="55">
        <f t="shared" si="78"/>
        <v>2.0404770195259996E-5</v>
      </c>
      <c r="L399" s="55">
        <f t="shared" si="78"/>
        <v>1.541769511831685E-6</v>
      </c>
      <c r="M399" s="55">
        <f t="shared" si="78"/>
        <v>2.2507606009151673E-6</v>
      </c>
      <c r="N399" s="55">
        <f t="shared" si="78"/>
        <v>1.9536365062037461E-5</v>
      </c>
      <c r="Q399" s="55">
        <f t="shared" si="79"/>
        <v>1.3170312446608165E-6</v>
      </c>
      <c r="R399" s="55">
        <f t="shared" si="79"/>
        <v>4.7062736345681194E-6</v>
      </c>
      <c r="S399" s="55">
        <f t="shared" si="79"/>
        <v>2.2542796430274012E-6</v>
      </c>
      <c r="T399" s="55">
        <f t="shared" si="79"/>
        <v>2.4901352003405431E-6</v>
      </c>
      <c r="U399" s="55">
        <f t="shared" si="79"/>
        <v>3.9361167154346804E-6</v>
      </c>
      <c r="V399" s="55">
        <f t="shared" si="79"/>
        <v>4.0906498825288676E-5</v>
      </c>
      <c r="W399" s="55">
        <f t="shared" si="79"/>
        <v>1.7492333066999268E-5</v>
      </c>
      <c r="X399" s="55">
        <f t="shared" si="79"/>
        <v>1.2184415418047618E-6</v>
      </c>
      <c r="Y399" s="55">
        <f t="shared" si="79"/>
        <v>1.9069174051327706E-6</v>
      </c>
      <c r="Z399" s="55">
        <f t="shared" si="79"/>
        <v>6.626470197275861E-6</v>
      </c>
      <c r="AC399" s="55">
        <f t="shared" si="80"/>
        <v>1.5464775854202609E-6</v>
      </c>
      <c r="AD399" s="55">
        <f t="shared" si="80"/>
        <v>8.3492037689594704E-6</v>
      </c>
      <c r="AE399" s="55">
        <f t="shared" si="80"/>
        <v>2.993660091432451E-6</v>
      </c>
      <c r="AF399" s="55">
        <f t="shared" si="80"/>
        <v>4.836000973051979E-6</v>
      </c>
      <c r="AG399" s="55">
        <f t="shared" si="80"/>
        <v>5.3001423517331573E-6</v>
      </c>
      <c r="AH399" s="55">
        <f t="shared" si="80"/>
        <v>6.9864994868592111E-5</v>
      </c>
      <c r="AI399" s="55">
        <f t="shared" si="80"/>
        <v>2.3344240076880131E-5</v>
      </c>
      <c r="AJ399" s="55">
        <f t="shared" si="80"/>
        <v>1.9764204132800808E-6</v>
      </c>
      <c r="AK399" s="55">
        <f t="shared" si="80"/>
        <v>2.5351351639658554E-6</v>
      </c>
      <c r="AL399" s="55">
        <f t="shared" si="80"/>
        <v>3.2446259926799039E-5</v>
      </c>
    </row>
    <row r="400" spans="4:38">
      <c r="D400" s="52">
        <f t="shared" si="68"/>
        <v>7</v>
      </c>
      <c r="E400" s="55">
        <f t="shared" si="78"/>
        <v>1.4332570272494253E-6</v>
      </c>
      <c r="F400" s="55">
        <f t="shared" si="78"/>
        <v>6.5620896986346919E-6</v>
      </c>
      <c r="G400" s="55">
        <f t="shared" si="78"/>
        <v>2.5460558546110024E-6</v>
      </c>
      <c r="H400" s="55">
        <f t="shared" si="78"/>
        <v>3.4055661292167662E-6</v>
      </c>
      <c r="I400" s="55">
        <f t="shared" si="78"/>
        <v>4.7150154959393466E-6</v>
      </c>
      <c r="J400" s="55">
        <f t="shared" si="78"/>
        <v>5.7576051601665539E-5</v>
      </c>
      <c r="K400" s="55">
        <f t="shared" si="78"/>
        <v>2.1041989127613536E-5</v>
      </c>
      <c r="L400" s="55">
        <f t="shared" si="78"/>
        <v>1.5794419041618939E-6</v>
      </c>
      <c r="M400" s="55">
        <f t="shared" si="78"/>
        <v>2.3186787001565331E-6</v>
      </c>
      <c r="N400" s="55">
        <f t="shared" si="78"/>
        <v>1.9766709426843375E-5</v>
      </c>
      <c r="Q400" s="55">
        <f t="shared" si="79"/>
        <v>1.318107385859951E-6</v>
      </c>
      <c r="R400" s="55">
        <f t="shared" si="79"/>
        <v>4.7107724437188412E-6</v>
      </c>
      <c r="S400" s="55">
        <f t="shared" si="79"/>
        <v>2.2900788487311112E-6</v>
      </c>
      <c r="T400" s="55">
        <f t="shared" si="79"/>
        <v>2.522599227101594E-6</v>
      </c>
      <c r="U400" s="55">
        <f t="shared" si="79"/>
        <v>4.0313396480903052E-6</v>
      </c>
      <c r="V400" s="55">
        <f t="shared" si="79"/>
        <v>4.2542448990707718E-5</v>
      </c>
      <c r="W400" s="55">
        <f t="shared" si="79"/>
        <v>1.8069855863132816E-5</v>
      </c>
      <c r="X400" s="55">
        <f t="shared" si="79"/>
        <v>1.2521470924124019E-6</v>
      </c>
      <c r="Y400" s="55">
        <f t="shared" si="79"/>
        <v>1.9689623714147735E-6</v>
      </c>
      <c r="Z400" s="55">
        <f t="shared" si="79"/>
        <v>6.773402007831514E-6</v>
      </c>
      <c r="AC400" s="55">
        <f t="shared" si="80"/>
        <v>1.548406668638901E-6</v>
      </c>
      <c r="AD400" s="55">
        <f t="shared" si="80"/>
        <v>8.41340695355054E-6</v>
      </c>
      <c r="AE400" s="55">
        <f t="shared" si="80"/>
        <v>3.0499165741147116E-6</v>
      </c>
      <c r="AF400" s="55">
        <f t="shared" si="80"/>
        <v>4.8824283419846854E-6</v>
      </c>
      <c r="AG400" s="55">
        <f t="shared" si="80"/>
        <v>5.4012649062689285E-6</v>
      </c>
      <c r="AH400" s="55">
        <f t="shared" si="80"/>
        <v>7.260965421262332E-5</v>
      </c>
      <c r="AI400" s="55">
        <f t="shared" si="80"/>
        <v>2.4041155145453663E-5</v>
      </c>
      <c r="AJ400" s="55">
        <f t="shared" si="80"/>
        <v>2.0178656256389486E-6</v>
      </c>
      <c r="AK400" s="55">
        <f t="shared" si="80"/>
        <v>2.6098405602531355E-6</v>
      </c>
      <c r="AL400" s="55">
        <f t="shared" si="80"/>
        <v>3.2760016845855214E-5</v>
      </c>
    </row>
    <row r="401" spans="4:38">
      <c r="D401" s="52">
        <f t="shared" si="68"/>
        <v>7.25</v>
      </c>
      <c r="E401" s="55">
        <f t="shared" si="78"/>
        <v>1.4345596355423491E-6</v>
      </c>
      <c r="F401" s="55">
        <f t="shared" si="78"/>
        <v>6.5956440422107531E-6</v>
      </c>
      <c r="G401" s="55">
        <f t="shared" si="78"/>
        <v>2.5917047444849289E-6</v>
      </c>
      <c r="H401" s="55">
        <f t="shared" si="78"/>
        <v>3.445171935660263E-6</v>
      </c>
      <c r="I401" s="55">
        <f t="shared" si="78"/>
        <v>4.808511272331826E-6</v>
      </c>
      <c r="J401" s="55">
        <f t="shared" si="78"/>
        <v>5.9754329020678335E-5</v>
      </c>
      <c r="K401" s="55">
        <f t="shared" si="78"/>
        <v>2.1679875905109894E-5</v>
      </c>
      <c r="L401" s="55">
        <f t="shared" si="78"/>
        <v>1.6166762942924158E-6</v>
      </c>
      <c r="M401" s="55">
        <f t="shared" si="78"/>
        <v>2.3860150499055671E-6</v>
      </c>
      <c r="N401" s="55">
        <f t="shared" si="78"/>
        <v>1.9992934115787655E-5</v>
      </c>
      <c r="Q401" s="55">
        <f t="shared" si="79"/>
        <v>1.3189962205197263E-6</v>
      </c>
      <c r="R401" s="55">
        <f t="shared" si="79"/>
        <v>4.7143172827022112E-6</v>
      </c>
      <c r="S401" s="55">
        <f t="shared" si="79"/>
        <v>2.3259272715707968E-6</v>
      </c>
      <c r="T401" s="55">
        <f t="shared" si="79"/>
        <v>2.5551237207794092E-6</v>
      </c>
      <c r="U401" s="55">
        <f t="shared" si="79"/>
        <v>4.1239738459457637E-6</v>
      </c>
      <c r="V401" s="55">
        <f t="shared" si="79"/>
        <v>4.4165491856738831E-5</v>
      </c>
      <c r="W401" s="55">
        <f t="shared" si="79"/>
        <v>1.8647732230229303E-5</v>
      </c>
      <c r="X401" s="55">
        <f t="shared" si="79"/>
        <v>1.2858704840953441E-6</v>
      </c>
      <c r="Y401" s="55">
        <f t="shared" si="79"/>
        <v>2.030916950750565E-6</v>
      </c>
      <c r="Z401" s="55">
        <f t="shared" si="79"/>
        <v>6.91772349472975E-6</v>
      </c>
      <c r="AC401" s="55">
        <f t="shared" si="80"/>
        <v>1.5501230505649733E-6</v>
      </c>
      <c r="AD401" s="55">
        <f t="shared" si="80"/>
        <v>8.4769708017192934E-6</v>
      </c>
      <c r="AE401" s="55">
        <f t="shared" si="80"/>
        <v>3.1047322603971943E-6</v>
      </c>
      <c r="AF401" s="55">
        <f t="shared" si="80"/>
        <v>4.9291154611938638E-6</v>
      </c>
      <c r="AG401" s="55">
        <f t="shared" si="80"/>
        <v>5.5006639617426308E-6</v>
      </c>
      <c r="AH401" s="55">
        <f t="shared" si="80"/>
        <v>7.5343166184617798E-5</v>
      </c>
      <c r="AI401" s="55">
        <f t="shared" si="80"/>
        <v>2.4739052333349891E-5</v>
      </c>
      <c r="AJ401" s="55">
        <f t="shared" si="80"/>
        <v>2.0583813103725368E-6</v>
      </c>
      <c r="AK401" s="55">
        <f t="shared" si="80"/>
        <v>2.683640966632824E-6</v>
      </c>
      <c r="AL401" s="55">
        <f t="shared" si="80"/>
        <v>3.3068144736845538E-5</v>
      </c>
    </row>
    <row r="402" spans="4:38">
      <c r="D402" s="52">
        <f t="shared" si="68"/>
        <v>7.5</v>
      </c>
      <c r="E402" s="55">
        <f t="shared" si="78"/>
        <v>1.4356789069123062E-6</v>
      </c>
      <c r="F402" s="55">
        <f t="shared" si="78"/>
        <v>6.62846812026655E-6</v>
      </c>
      <c r="G402" s="55">
        <f t="shared" si="78"/>
        <v>2.6367609429042567E-6</v>
      </c>
      <c r="H402" s="55">
        <f t="shared" si="78"/>
        <v>3.4849778778495327E-6</v>
      </c>
      <c r="I402" s="55">
        <f t="shared" si="78"/>
        <v>4.8996716521783131E-6</v>
      </c>
      <c r="J402" s="55">
        <f t="shared" si="78"/>
        <v>6.1917901154759209E-5</v>
      </c>
      <c r="K402" s="55">
        <f t="shared" si="78"/>
        <v>2.2318597489034776E-5</v>
      </c>
      <c r="L402" s="55">
        <f t="shared" si="78"/>
        <v>1.6535091824065582E-6</v>
      </c>
      <c r="M402" s="55">
        <f t="shared" si="78"/>
        <v>2.4528179182922128E-6</v>
      </c>
      <c r="N402" s="55">
        <f t="shared" si="78"/>
        <v>2.0215382435192102E-5</v>
      </c>
      <c r="Q402" s="55">
        <f t="shared" si="79"/>
        <v>1.3197133575184222E-6</v>
      </c>
      <c r="R402" s="55">
        <f t="shared" si="79"/>
        <v>4.7169876490321757E-6</v>
      </c>
      <c r="S402" s="55">
        <f t="shared" si="79"/>
        <v>2.3618372158304518E-6</v>
      </c>
      <c r="T402" s="55">
        <f t="shared" si="79"/>
        <v>2.5877237981031796E-6</v>
      </c>
      <c r="U402" s="55">
        <f t="shared" si="79"/>
        <v>4.2141045074371431E-6</v>
      </c>
      <c r="V402" s="55">
        <f t="shared" si="79"/>
        <v>4.5772727504205127E-5</v>
      </c>
      <c r="W402" s="55">
        <f t="shared" si="79"/>
        <v>1.9226050561029466E-5</v>
      </c>
      <c r="X402" s="55">
        <f t="shared" si="79"/>
        <v>1.3196161771224138E-6</v>
      </c>
      <c r="Y402" s="55">
        <f t="shared" si="79"/>
        <v>2.0927886753856632E-6</v>
      </c>
      <c r="Z402" s="55">
        <f t="shared" si="79"/>
        <v>7.0596521849420198E-6</v>
      </c>
      <c r="AC402" s="55">
        <f t="shared" si="80"/>
        <v>1.5516444563061916E-6</v>
      </c>
      <c r="AD402" s="55">
        <f t="shared" si="80"/>
        <v>8.5399485915009225E-6</v>
      </c>
      <c r="AE402" s="55">
        <f t="shared" si="80"/>
        <v>3.1582272166465472E-6</v>
      </c>
      <c r="AF402" s="55">
        <f t="shared" si="80"/>
        <v>4.9761272682486329E-6</v>
      </c>
      <c r="AG402" s="55">
        <f t="shared" si="80"/>
        <v>5.5984831430761027E-6</v>
      </c>
      <c r="AH402" s="55">
        <f t="shared" si="80"/>
        <v>7.8063074805313244E-5</v>
      </c>
      <c r="AI402" s="55">
        <f t="shared" si="80"/>
        <v>2.5438177170399492E-5</v>
      </c>
      <c r="AJ402" s="55">
        <f t="shared" si="80"/>
        <v>2.0980449281162849E-6</v>
      </c>
      <c r="AK402" s="55">
        <f t="shared" si="80"/>
        <v>2.7565833565865743E-6</v>
      </c>
      <c r="AL402" s="55">
        <f t="shared" si="80"/>
        <v>3.3371112685442164E-5</v>
      </c>
    </row>
    <row r="403" spans="4:38">
      <c r="D403" s="52">
        <f t="shared" si="68"/>
        <v>7.75</v>
      </c>
      <c r="E403" s="55">
        <f t="shared" si="78"/>
        <v>1.4366315083522938E-6</v>
      </c>
      <c r="F403" s="55">
        <f t="shared" si="78"/>
        <v>6.660628320576652E-6</v>
      </c>
      <c r="G403" s="55">
        <f t="shared" si="78"/>
        <v>2.6812783309103131E-6</v>
      </c>
      <c r="H403" s="55">
        <f t="shared" si="78"/>
        <v>3.5250239829337298E-6</v>
      </c>
      <c r="I403" s="55">
        <f t="shared" si="78"/>
        <v>4.9887089442557163E-6</v>
      </c>
      <c r="J403" s="55">
        <f t="shared" si="78"/>
        <v>6.4064223838298796E-5</v>
      </c>
      <c r="K403" s="55">
        <f t="shared" si="78"/>
        <v>2.2958320840673886E-5</v>
      </c>
      <c r="L403" s="55">
        <f t="shared" si="78"/>
        <v>1.6899770686876283E-6</v>
      </c>
      <c r="M403" s="55">
        <f t="shared" si="78"/>
        <v>2.5191355734464138E-6</v>
      </c>
      <c r="N403" s="55">
        <f t="shared" si="78"/>
        <v>2.0434397691378518E-5</v>
      </c>
      <c r="Q403" s="55">
        <f t="shared" si="79"/>
        <v>1.3202744057343188E-6</v>
      </c>
      <c r="R403" s="55">
        <f t="shared" si="79"/>
        <v>4.7188630402226803E-6</v>
      </c>
      <c r="S403" s="55">
        <f t="shared" si="79"/>
        <v>2.39782098579407E-6</v>
      </c>
      <c r="T403" s="55">
        <f t="shared" si="79"/>
        <v>2.6204145758020961E-6</v>
      </c>
      <c r="U403" s="55">
        <f t="shared" si="79"/>
        <v>4.3018168310005292E-6</v>
      </c>
      <c r="V403" s="55">
        <f t="shared" si="79"/>
        <v>4.7361388992507377E-5</v>
      </c>
      <c r="W403" s="55">
        <f t="shared" si="79"/>
        <v>1.9804899248274039E-5</v>
      </c>
      <c r="X403" s="55">
        <f t="shared" si="79"/>
        <v>1.3533886317624366E-6</v>
      </c>
      <c r="Y403" s="55">
        <f t="shared" si="79"/>
        <v>2.1545850775655856E-6</v>
      </c>
      <c r="Z403" s="55">
        <f t="shared" si="79"/>
        <v>7.1994056054397752E-6</v>
      </c>
      <c r="AC403" s="55">
        <f t="shared" si="80"/>
        <v>1.5529886109702701E-6</v>
      </c>
      <c r="AD403" s="55">
        <f t="shared" si="80"/>
        <v>8.6023936009306212E-6</v>
      </c>
      <c r="AE403" s="55">
        <f t="shared" si="80"/>
        <v>3.2105215092294184E-6</v>
      </c>
      <c r="AF403" s="55">
        <f t="shared" si="80"/>
        <v>5.0235287007181109E-6</v>
      </c>
      <c r="AG403" s="55">
        <f t="shared" si="80"/>
        <v>5.694866075191184E-6</v>
      </c>
      <c r="AH403" s="55">
        <f t="shared" si="80"/>
        <v>8.0767058684090174E-5</v>
      </c>
      <c r="AI403" s="55">
        <f t="shared" si="80"/>
        <v>2.613877518643314E-5</v>
      </c>
      <c r="AJ403" s="55">
        <f t="shared" si="80"/>
        <v>2.1369339395056331E-6</v>
      </c>
      <c r="AK403" s="55">
        <f t="shared" si="80"/>
        <v>2.8287147035960408E-6</v>
      </c>
      <c r="AL403" s="55">
        <f t="shared" si="80"/>
        <v>3.366938977731724E-5</v>
      </c>
    </row>
    <row r="404" spans="4:38">
      <c r="D404" s="52">
        <f t="shared" si="68"/>
        <v>8</v>
      </c>
      <c r="E404" s="55">
        <f t="shared" si="78"/>
        <v>1.4374341068553087E-6</v>
      </c>
      <c r="F404" s="55">
        <f t="shared" si="78"/>
        <v>6.6921910309156281E-6</v>
      </c>
      <c r="G404" s="55">
        <f t="shared" si="78"/>
        <v>2.7253107895444254E-6</v>
      </c>
      <c r="H404" s="55">
        <f t="shared" si="78"/>
        <v>3.5653502780620088E-6</v>
      </c>
      <c r="I404" s="55">
        <f t="shared" si="78"/>
        <v>5.0758354573409451E-6</v>
      </c>
      <c r="J404" s="55">
        <f t="shared" si="78"/>
        <v>6.6190886689297982E-5</v>
      </c>
      <c r="K404" s="55">
        <f t="shared" si="78"/>
        <v>2.3599212921312931E-5</v>
      </c>
      <c r="L404" s="55">
        <f t="shared" si="78"/>
        <v>1.726116453318933E-6</v>
      </c>
      <c r="M404" s="55">
        <f t="shared" si="78"/>
        <v>2.5850162834981131E-6</v>
      </c>
      <c r="N404" s="55">
        <f t="shared" si="78"/>
        <v>2.065032319066871E-5</v>
      </c>
      <c r="Q404" s="55">
        <f t="shared" si="79"/>
        <v>1.3206949740456958E-6</v>
      </c>
      <c r="R404" s="55">
        <f t="shared" si="79"/>
        <v>4.7200229537876715E-6</v>
      </c>
      <c r="S404" s="55">
        <f t="shared" si="79"/>
        <v>2.4338908857456452E-6</v>
      </c>
      <c r="T404" s="55">
        <f t="shared" si="79"/>
        <v>2.6532111706053498E-6</v>
      </c>
      <c r="U404" s="55">
        <f t="shared" si="79"/>
        <v>4.3871960150720077E-6</v>
      </c>
      <c r="V404" s="55">
        <f t="shared" si="79"/>
        <v>4.8928842359624026E-5</v>
      </c>
      <c r="W404" s="55">
        <f t="shared" si="79"/>
        <v>2.0384366684703756E-5</v>
      </c>
      <c r="X404" s="55">
        <f t="shared" si="79"/>
        <v>1.3871923082842379E-6</v>
      </c>
      <c r="Y404" s="55">
        <f t="shared" si="79"/>
        <v>2.2163136895358494E-6</v>
      </c>
      <c r="Z404" s="55">
        <f t="shared" si="79"/>
        <v>7.3372012831944672E-6</v>
      </c>
      <c r="AC404" s="55">
        <f t="shared" si="80"/>
        <v>1.5541732396649229E-6</v>
      </c>
      <c r="AD404" s="55">
        <f t="shared" si="80"/>
        <v>8.6643591080435831E-6</v>
      </c>
      <c r="AE404" s="55">
        <f t="shared" si="80"/>
        <v>3.2617352045124565E-6</v>
      </c>
      <c r="AF404" s="55">
        <f t="shared" si="80"/>
        <v>5.0713846961714156E-6</v>
      </c>
      <c r="AG404" s="55">
        <f t="shared" si="80"/>
        <v>5.7899563830097133E-6</v>
      </c>
      <c r="AH404" s="55">
        <f t="shared" si="80"/>
        <v>8.3452931018971905E-5</v>
      </c>
      <c r="AI404" s="55">
        <f t="shared" si="80"/>
        <v>2.6841091911281513E-5</v>
      </c>
      <c r="AJ404" s="55">
        <f t="shared" si="80"/>
        <v>2.1751258051760215E-6</v>
      </c>
      <c r="AK404" s="55">
        <f t="shared" si="80"/>
        <v>2.9000819811428777E-6</v>
      </c>
      <c r="AL404" s="55">
        <f t="shared" si="80"/>
        <v>3.3963445098142926E-5</v>
      </c>
    </row>
    <row r="405" spans="4:38">
      <c r="D405" s="52">
        <f t="shared" si="68"/>
        <v>8.25</v>
      </c>
      <c r="E405" s="55">
        <f t="shared" si="78"/>
        <v>1.4381033694143479E-6</v>
      </c>
      <c r="F405" s="55">
        <f t="shared" si="78"/>
        <v>6.7232226390580488E-6</v>
      </c>
      <c r="G405" s="55">
        <f t="shared" si="78"/>
        <v>2.7689121998479204E-6</v>
      </c>
      <c r="H405" s="55">
        <f t="shared" si="78"/>
        <v>3.6059967903835245E-6</v>
      </c>
      <c r="I405" s="55">
        <f t="shared" si="78"/>
        <v>5.1612635002109063E-6</v>
      </c>
      <c r="J405" s="55">
        <f t="shared" si="78"/>
        <v>6.8295613109367891E-5</v>
      </c>
      <c r="K405" s="55">
        <f t="shared" si="78"/>
        <v>2.4241440692237613E-5</v>
      </c>
      <c r="L405" s="55">
        <f t="shared" si="78"/>
        <v>1.76196383648378E-6</v>
      </c>
      <c r="M405" s="55">
        <f t="shared" si="78"/>
        <v>2.6505083165772542E-6</v>
      </c>
      <c r="N405" s="55">
        <f t="shared" si="78"/>
        <v>2.0863502239384477E-5</v>
      </c>
      <c r="Q405" s="55">
        <f t="shared" si="79"/>
        <v>1.3209906713308334E-6</v>
      </c>
      <c r="R405" s="55">
        <f t="shared" si="79"/>
        <v>4.7205468872410947E-6</v>
      </c>
      <c r="S405" s="55">
        <f t="shared" si="79"/>
        <v>2.4700592199691716E-6</v>
      </c>
      <c r="T405" s="55">
        <f t="shared" si="79"/>
        <v>2.6861286992421316E-6</v>
      </c>
      <c r="U405" s="55">
        <f t="shared" si="79"/>
        <v>4.4703272580876651E-6</v>
      </c>
      <c r="V405" s="55">
        <f t="shared" si="79"/>
        <v>5.0472586622111178E-5</v>
      </c>
      <c r="W405" s="55">
        <f t="shared" si="79"/>
        <v>2.0964541263059351E-5</v>
      </c>
      <c r="X405" s="55">
        <f t="shared" si="79"/>
        <v>1.4210316669566434E-6</v>
      </c>
      <c r="Y405" s="55">
        <f t="shared" si="79"/>
        <v>2.2779820435419726E-6</v>
      </c>
      <c r="Z405" s="55">
        <f t="shared" si="79"/>
        <v>7.4732567451775476E-6</v>
      </c>
      <c r="AC405" s="55">
        <f t="shared" si="80"/>
        <v>1.5552160674978636E-6</v>
      </c>
      <c r="AD405" s="55">
        <f t="shared" si="80"/>
        <v>8.7258983908750003E-6</v>
      </c>
      <c r="AE405" s="55">
        <f t="shared" si="80"/>
        <v>3.3119883688623091E-6</v>
      </c>
      <c r="AF405" s="55">
        <f t="shared" si="80"/>
        <v>5.1197601921776653E-6</v>
      </c>
      <c r="AG405" s="55">
        <f t="shared" si="80"/>
        <v>5.8838976914535293E-6</v>
      </c>
      <c r="AH405" s="55">
        <f t="shared" si="80"/>
        <v>8.6118639596624556E-5</v>
      </c>
      <c r="AI405" s="55">
        <f t="shared" si="80"/>
        <v>2.7545372874775281E-5</v>
      </c>
      <c r="AJ405" s="55">
        <f t="shared" si="80"/>
        <v>2.2126979857628898E-6</v>
      </c>
      <c r="AK405" s="55">
        <f t="shared" si="80"/>
        <v>2.9707321627087389E-6</v>
      </c>
      <c r="AL405" s="55">
        <f t="shared" si="80"/>
        <v>3.4253747733591379E-5</v>
      </c>
    </row>
    <row r="406" spans="4:38">
      <c r="D406" s="52">
        <f t="shared" si="68"/>
        <v>8.5</v>
      </c>
      <c r="E406" s="55">
        <f t="shared" si="78"/>
        <v>1.4386559630224084E-6</v>
      </c>
      <c r="F406" s="55">
        <f t="shared" si="78"/>
        <v>6.7537895327784827E-6</v>
      </c>
      <c r="G406" s="55">
        <f t="shared" si="78"/>
        <v>2.8121364428621254E-6</v>
      </c>
      <c r="H406" s="55">
        <f t="shared" si="78"/>
        <v>3.6470035470474316E-6</v>
      </c>
      <c r="I406" s="55">
        <f t="shared" si="78"/>
        <v>5.2452053816425093E-6</v>
      </c>
      <c r="J406" s="55">
        <f t="shared" si="78"/>
        <v>7.037626028372985E-5</v>
      </c>
      <c r="K406" s="55">
        <f t="shared" si="78"/>
        <v>2.4885171114733636E-5</v>
      </c>
      <c r="L406" s="55">
        <f t="shared" si="78"/>
        <v>1.7975557183654763E-6</v>
      </c>
      <c r="M406" s="55">
        <f t="shared" si="78"/>
        <v>2.7156599408137806E-6</v>
      </c>
      <c r="N406" s="55">
        <f t="shared" si="78"/>
        <v>2.1074278143847623E-5</v>
      </c>
      <c r="Q406" s="55">
        <f t="shared" si="79"/>
        <v>1.3211771064680114E-6</v>
      </c>
      <c r="R406" s="55">
        <f t="shared" si="79"/>
        <v>4.7206597961291579E-6</v>
      </c>
      <c r="S406" s="55">
        <f t="shared" si="79"/>
        <v>2.5063382927486429E-6</v>
      </c>
      <c r="T406" s="55">
        <f t="shared" si="79"/>
        <v>2.7191822784416328E-6</v>
      </c>
      <c r="U406" s="55">
        <f t="shared" si="79"/>
        <v>4.5512957584835881E-6</v>
      </c>
      <c r="V406" s="55">
        <f t="shared" si="79"/>
        <v>5.1990253775102598E-5</v>
      </c>
      <c r="W406" s="55">
        <f t="shared" si="79"/>
        <v>2.154551137608156E-5</v>
      </c>
      <c r="X406" s="55">
        <f t="shared" si="79"/>
        <v>1.4549111680484783E-6</v>
      </c>
      <c r="Y406" s="55">
        <f t="shared" si="79"/>
        <v>2.3395976718294724E-6</v>
      </c>
      <c r="Z406" s="55">
        <f t="shared" si="79"/>
        <v>7.6077895183604681E-6</v>
      </c>
      <c r="AC406" s="55">
        <f t="shared" si="80"/>
        <v>1.5561348195768066E-6</v>
      </c>
      <c r="AD406" s="55">
        <f t="shared" si="80"/>
        <v>8.7870647274600665E-6</v>
      </c>
      <c r="AE406" s="55">
        <f t="shared" si="80"/>
        <v>3.3614010686456248E-6</v>
      </c>
      <c r="AF406" s="55">
        <f t="shared" si="80"/>
        <v>5.1687201263059776E-6</v>
      </c>
      <c r="AG406" s="55">
        <f t="shared" si="80"/>
        <v>5.9768336254444716E-6</v>
      </c>
      <c r="AH406" s="55">
        <f t="shared" si="80"/>
        <v>8.8762266792357048E-5</v>
      </c>
      <c r="AI406" s="55">
        <f t="shared" si="80"/>
        <v>2.8251863606745118E-5</v>
      </c>
      <c r="AJ406" s="55">
        <f t="shared" si="80"/>
        <v>2.2497279419016783E-6</v>
      </c>
      <c r="AK406" s="55">
        <f t="shared" si="80"/>
        <v>3.0407122217752788E-6</v>
      </c>
      <c r="AL406" s="55">
        <f t="shared" si="80"/>
        <v>3.4540766769334751E-5</v>
      </c>
    </row>
    <row r="407" spans="4:38">
      <c r="D407" s="52">
        <f t="shared" si="68"/>
        <v>8.75</v>
      </c>
      <c r="E407" s="55">
        <f t="shared" si="78"/>
        <v>1.439108554672487E-6</v>
      </c>
      <c r="F407" s="55">
        <f t="shared" si="78"/>
        <v>6.7839580998514997E-6</v>
      </c>
      <c r="G407" s="55">
        <f t="shared" si="78"/>
        <v>2.8550373996283676E-6</v>
      </c>
      <c r="H407" s="55">
        <f t="shared" si="78"/>
        <v>3.6884105752028843E-6</v>
      </c>
      <c r="I407" s="55">
        <f t="shared" si="78"/>
        <v>5.3278734104126619E-6</v>
      </c>
      <c r="J407" s="55">
        <f t="shared" si="78"/>
        <v>7.2430819181215438E-5</v>
      </c>
      <c r="K407" s="55">
        <f t="shared" si="78"/>
        <v>2.5530571150086706E-5</v>
      </c>
      <c r="L407" s="55">
        <f t="shared" si="78"/>
        <v>1.832928599147329E-6</v>
      </c>
      <c r="M407" s="55">
        <f t="shared" si="78"/>
        <v>2.7805194243376354E-6</v>
      </c>
      <c r="N407" s="55">
        <f t="shared" si="78"/>
        <v>2.1282994210379951E-5</v>
      </c>
      <c r="Q407" s="55">
        <f t="shared" si="79"/>
        <v>1.3212698883355097E-6</v>
      </c>
      <c r="R407" s="55">
        <f t="shared" si="79"/>
        <v>4.7206597961291579E-6</v>
      </c>
      <c r="S407" s="55">
        <f t="shared" si="79"/>
        <v>2.542740408368053E-6</v>
      </c>
      <c r="T407" s="55">
        <f t="shared" si="79"/>
        <v>2.7523870249330441E-6</v>
      </c>
      <c r="U407" s="55">
        <f t="shared" si="79"/>
        <v>4.630186714695863E-6</v>
      </c>
      <c r="V407" s="55">
        <f t="shared" si="79"/>
        <v>5.347960879230973E-5</v>
      </c>
      <c r="W407" s="55">
        <f t="shared" si="79"/>
        <v>2.2127365416511117E-5</v>
      </c>
      <c r="X407" s="55">
        <f t="shared" si="79"/>
        <v>1.4888352718285685E-6</v>
      </c>
      <c r="Y407" s="55">
        <f t="shared" si="79"/>
        <v>2.4011681066438667E-6</v>
      </c>
      <c r="Z407" s="55">
        <f t="shared" si="79"/>
        <v>7.7410171297146805E-6</v>
      </c>
      <c r="AC407" s="55">
        <f t="shared" si="80"/>
        <v>1.5569472210094655E-6</v>
      </c>
      <c r="AD407" s="55">
        <f t="shared" si="80"/>
        <v>8.8479113958339738E-6</v>
      </c>
      <c r="AE407" s="55">
        <f t="shared" si="80"/>
        <v>3.4100933702290517E-6</v>
      </c>
      <c r="AF407" s="55">
        <f t="shared" si="80"/>
        <v>5.2183294361254711E-6</v>
      </c>
      <c r="AG407" s="55">
        <f t="shared" si="80"/>
        <v>6.0689078099043791E-6</v>
      </c>
      <c r="AH407" s="55">
        <f t="shared" si="80"/>
        <v>9.1382029570121105E-5</v>
      </c>
      <c r="AI407" s="55">
        <f t="shared" si="80"/>
        <v>2.8960809637021703E-5</v>
      </c>
      <c r="AJ407" s="55">
        <f t="shared" si="80"/>
        <v>2.2862931342278268E-6</v>
      </c>
      <c r="AK407" s="55">
        <f t="shared" si="80"/>
        <v>3.1100691318241512E-6</v>
      </c>
      <c r="AL407" s="55">
        <f t="shared" si="80"/>
        <v>3.4824971291045196E-5</v>
      </c>
    </row>
    <row r="408" spans="4:38">
      <c r="D408" s="52">
        <f t="shared" si="68"/>
        <v>9</v>
      </c>
      <c r="E408" s="55">
        <f t="shared" si="78"/>
        <v>1.4394778113575809E-6</v>
      </c>
      <c r="F408" s="55">
        <f t="shared" si="78"/>
        <v>6.8137947280516692E-6</v>
      </c>
      <c r="G408" s="55">
        <f t="shared" si="78"/>
        <v>2.8976689511879743E-6</v>
      </c>
      <c r="H408" s="55">
        <f t="shared" si="78"/>
        <v>3.7302579019990374E-6</v>
      </c>
      <c r="I408" s="55">
        <f t="shared" si="78"/>
        <v>5.4094798952982734E-6</v>
      </c>
      <c r="J408" s="55">
        <f t="shared" si="78"/>
        <v>7.445741455426648E-5</v>
      </c>
      <c r="K408" s="55">
        <f t="shared" si="78"/>
        <v>2.6177807759582529E-5</v>
      </c>
      <c r="L408" s="55">
        <f t="shared" si="78"/>
        <v>1.8681189790126456E-6</v>
      </c>
      <c r="M408" s="55">
        <f t="shared" si="78"/>
        <v>2.8451350352787622E-6</v>
      </c>
      <c r="N408" s="55">
        <f t="shared" si="78"/>
        <v>2.1489993745303264E-5</v>
      </c>
      <c r="Q408" s="55">
        <f t="shared" si="79"/>
        <v>1.3212948170616241E-6</v>
      </c>
      <c r="R408" s="55">
        <f t="shared" si="79"/>
        <v>4.7206597961291579E-6</v>
      </c>
      <c r="S408" s="55">
        <f t="shared" si="79"/>
        <v>2.5792778711113957E-6</v>
      </c>
      <c r="T408" s="55">
        <f t="shared" si="79"/>
        <v>2.7857580554455568E-6</v>
      </c>
      <c r="U408" s="55">
        <f t="shared" si="79"/>
        <v>4.7070853251605757E-6</v>
      </c>
      <c r="V408" s="55">
        <f t="shared" si="79"/>
        <v>5.4938549626021672E-5</v>
      </c>
      <c r="W408" s="55">
        <f t="shared" si="79"/>
        <v>2.2710191777088755E-5</v>
      </c>
      <c r="X408" s="55">
        <f t="shared" si="79"/>
        <v>1.5228084385657392E-6</v>
      </c>
      <c r="Y408" s="55">
        <f t="shared" si="79"/>
        <v>2.4627008802306733E-6</v>
      </c>
      <c r="Z408" s="55">
        <f t="shared" si="79"/>
        <v>7.8731571062116349E-6</v>
      </c>
      <c r="AC408" s="55">
        <f t="shared" si="80"/>
        <v>1.5576709969035548E-6</v>
      </c>
      <c r="AD408" s="55">
        <f t="shared" si="80"/>
        <v>8.9084916740319158E-6</v>
      </c>
      <c r="AE408" s="55">
        <f t="shared" si="80"/>
        <v>3.4581853399792379E-6</v>
      </c>
      <c r="AF408" s="55">
        <f t="shared" si="80"/>
        <v>5.2686530592052642E-6</v>
      </c>
      <c r="AG408" s="55">
        <f t="shared" si="80"/>
        <v>6.1602638697550912E-6</v>
      </c>
      <c r="AH408" s="55">
        <f t="shared" si="80"/>
        <v>9.397627948251124E-5</v>
      </c>
      <c r="AI408" s="55">
        <f t="shared" si="80"/>
        <v>2.9672456495435707E-5</v>
      </c>
      <c r="AJ408" s="55">
        <f t="shared" si="80"/>
        <v>2.3224710233767753E-6</v>
      </c>
      <c r="AK408" s="55">
        <f t="shared" si="80"/>
        <v>3.1788498663370105E-6</v>
      </c>
      <c r="AL408" s="55">
        <f t="shared" si="80"/>
        <v>3.5106830384394864E-5</v>
      </c>
    </row>
    <row r="409" spans="4:38">
      <c r="D409" s="52">
        <f t="shared" si="68"/>
        <v>9.25</v>
      </c>
      <c r="E409" s="55">
        <f t="shared" si="78"/>
        <v>1.439780400070687E-6</v>
      </c>
      <c r="F409" s="55">
        <f t="shared" si="78"/>
        <v>6.8433658051535602E-6</v>
      </c>
      <c r="G409" s="55">
        <f t="shared" si="78"/>
        <v>2.9400849785822724E-6</v>
      </c>
      <c r="H409" s="55">
        <f t="shared" si="78"/>
        <v>3.7725855545850452E-6</v>
      </c>
      <c r="I409" s="55">
        <f t="shared" si="78"/>
        <v>5.4902371450762507E-6</v>
      </c>
      <c r="J409" s="55">
        <f t="shared" si="78"/>
        <v>7.6454304938935007E-5</v>
      </c>
      <c r="K409" s="55">
        <f t="shared" si="78"/>
        <v>2.6827047904506807E-5</v>
      </c>
      <c r="L409" s="55">
        <f t="shared" si="78"/>
        <v>1.9031633581447333E-6</v>
      </c>
      <c r="M409" s="55">
        <f t="shared" si="78"/>
        <v>2.9095550417671043E-6</v>
      </c>
      <c r="N409" s="55">
        <f t="shared" si="78"/>
        <v>2.1695620054939364E-5</v>
      </c>
      <c r="Q409" s="55">
        <f t="shared" si="79"/>
        <v>1.3212948170616241E-6</v>
      </c>
      <c r="R409" s="55">
        <f t="shared" si="79"/>
        <v>4.7206597961291579E-6</v>
      </c>
      <c r="S409" s="55">
        <f t="shared" si="79"/>
        <v>2.6159629852626648E-6</v>
      </c>
      <c r="T409" s="55">
        <f t="shared" si="79"/>
        <v>2.8193104867083618E-6</v>
      </c>
      <c r="U409" s="55">
        <f t="shared" si="79"/>
        <v>4.7820767883138126E-6</v>
      </c>
      <c r="V409" s="55">
        <f t="shared" si="79"/>
        <v>5.6365107207105193E-5</v>
      </c>
      <c r="W409" s="55">
        <f t="shared" si="79"/>
        <v>2.3294078850555213E-5</v>
      </c>
      <c r="X409" s="55">
        <f t="shared" si="79"/>
        <v>1.556835128528816E-6</v>
      </c>
      <c r="Y409" s="55">
        <f t="shared" si="79"/>
        <v>2.5242035248354095E-6</v>
      </c>
      <c r="Z409" s="55">
        <f t="shared" si="79"/>
        <v>8.0044269748227839E-6</v>
      </c>
      <c r="AC409" s="55">
        <f t="shared" si="80"/>
        <v>1.5583238723667879E-6</v>
      </c>
      <c r="AD409" s="55">
        <f t="shared" si="80"/>
        <v>8.9688588400890863E-6</v>
      </c>
      <c r="AE409" s="55">
        <f t="shared" si="80"/>
        <v>3.5057970442628312E-6</v>
      </c>
      <c r="AF409" s="55">
        <f t="shared" si="80"/>
        <v>5.3197559331144744E-6</v>
      </c>
      <c r="AG409" s="55">
        <f t="shared" si="80"/>
        <v>6.2510454299184466E-6</v>
      </c>
      <c r="AH409" s="55">
        <f t="shared" si="80"/>
        <v>9.6543502670764781E-5</v>
      </c>
      <c r="AI409" s="55">
        <f t="shared" si="80"/>
        <v>3.0387049711817805E-5</v>
      </c>
      <c r="AJ409" s="55">
        <f t="shared" si="80"/>
        <v>2.358339069983964E-6</v>
      </c>
      <c r="AK409" s="55">
        <f t="shared" si="80"/>
        <v>3.2471013987955105E-6</v>
      </c>
      <c r="AL409" s="55">
        <f t="shared" si="80"/>
        <v>3.5386813135055914E-5</v>
      </c>
    </row>
    <row r="410" spans="4:38">
      <c r="D410" s="52">
        <f t="shared" si="68"/>
        <v>9.5</v>
      </c>
      <c r="E410" s="55">
        <f t="shared" si="78"/>
        <v>1.4400329878048023E-6</v>
      </c>
      <c r="F410" s="55">
        <f t="shared" si="78"/>
        <v>6.8727377189317431E-6</v>
      </c>
      <c r="G410" s="55">
        <f t="shared" si="78"/>
        <v>2.9823393628525891E-6</v>
      </c>
      <c r="H410" s="55">
        <f t="shared" si="78"/>
        <v>3.8154335601100623E-6</v>
      </c>
      <c r="I410" s="55">
        <f t="shared" si="78"/>
        <v>5.5703574685235031E-6</v>
      </c>
      <c r="J410" s="55">
        <f t="shared" si="78"/>
        <v>7.8419882654883315E-5</v>
      </c>
      <c r="K410" s="55">
        <f t="shared" si="78"/>
        <v>2.7478458546145245E-5</v>
      </c>
      <c r="L410" s="55">
        <f t="shared" si="78"/>
        <v>1.9380982367268992E-6</v>
      </c>
      <c r="M410" s="55">
        <f t="shared" si="78"/>
        <v>2.9738277119326049E-6</v>
      </c>
      <c r="N410" s="55">
        <f t="shared" si="78"/>
        <v>2.1900216445610055E-5</v>
      </c>
      <c r="Q410" s="55">
        <f t="shared" si="79"/>
        <v>1.3212948170616241E-6</v>
      </c>
      <c r="R410" s="55">
        <f t="shared" si="79"/>
        <v>4.7206597961291579E-6</v>
      </c>
      <c r="S410" s="55">
        <f t="shared" si="79"/>
        <v>2.6528080551058541E-6</v>
      </c>
      <c r="T410" s="55">
        <f t="shared" si="79"/>
        <v>2.8530594354506505E-6</v>
      </c>
      <c r="U410" s="55">
        <f t="shared" si="79"/>
        <v>4.8552463025916594E-6</v>
      </c>
      <c r="V410" s="55">
        <f t="shared" si="79"/>
        <v>5.7757445445004717E-5</v>
      </c>
      <c r="W410" s="55">
        <f t="shared" si="79"/>
        <v>2.3879115029651223E-5</v>
      </c>
      <c r="X410" s="55">
        <f t="shared" si="79"/>
        <v>1.5909198019866246E-6</v>
      </c>
      <c r="Y410" s="55">
        <f t="shared" si="79"/>
        <v>2.5856835727035928E-6</v>
      </c>
      <c r="Z410" s="55">
        <f t="shared" si="79"/>
        <v>8.1350442625195775E-6</v>
      </c>
      <c r="AC410" s="55">
        <f t="shared" si="80"/>
        <v>1.5589235725068791E-6</v>
      </c>
      <c r="AD410" s="55">
        <f t="shared" si="80"/>
        <v>9.0290661720406773E-6</v>
      </c>
      <c r="AE410" s="55">
        <f t="shared" si="80"/>
        <v>3.5530485494464803E-6</v>
      </c>
      <c r="AF410" s="55">
        <f t="shared" si="80"/>
        <v>5.3717029954222202E-6</v>
      </c>
      <c r="AG410" s="55">
        <f t="shared" si="80"/>
        <v>6.341396115316285E-6</v>
      </c>
      <c r="AH410" s="55">
        <f t="shared" si="80"/>
        <v>9.9082319864761872E-5</v>
      </c>
      <c r="AI410" s="55">
        <f t="shared" si="80"/>
        <v>3.110483481599867E-5</v>
      </c>
      <c r="AJ410" s="55">
        <f t="shared" si="80"/>
        <v>2.3939747346848324E-6</v>
      </c>
      <c r="AK410" s="55">
        <f t="shared" si="80"/>
        <v>3.3148707026813051E-6</v>
      </c>
      <c r="AL410" s="55">
        <f t="shared" si="80"/>
        <v>3.5665388628700501E-5</v>
      </c>
    </row>
    <row r="411" spans="4:38">
      <c r="D411" s="52">
        <f t="shared" si="68"/>
        <v>9.75</v>
      </c>
      <c r="E411" s="55">
        <f t="shared" si="78"/>
        <v>1.4402522415529235E-6</v>
      </c>
      <c r="F411" s="55">
        <f t="shared" si="78"/>
        <v>6.9019768571607867E-6</v>
      </c>
      <c r="G411" s="55">
        <f t="shared" si="78"/>
        <v>3.0244859850402513E-6</v>
      </c>
      <c r="H411" s="55">
        <f t="shared" si="78"/>
        <v>3.8588419457232435E-6</v>
      </c>
      <c r="I411" s="55">
        <f t="shared" si="78"/>
        <v>5.6500531744169394E-6</v>
      </c>
      <c r="J411" s="55">
        <f t="shared" si="78"/>
        <v>8.0352673805383917E-5</v>
      </c>
      <c r="K411" s="55">
        <f t="shared" si="78"/>
        <v>2.8132206645783551E-5</v>
      </c>
      <c r="L411" s="55">
        <f t="shared" si="78"/>
        <v>1.9729601149424507E-6</v>
      </c>
      <c r="M411" s="55">
        <f t="shared" si="78"/>
        <v>3.0380013139052076E-6</v>
      </c>
      <c r="N411" s="55">
        <f t="shared" si="78"/>
        <v>2.210412622363714E-5</v>
      </c>
      <c r="Q411" s="55">
        <f t="shared" si="79"/>
        <v>1.3212948170616241E-6</v>
      </c>
      <c r="R411" s="55">
        <f t="shared" si="79"/>
        <v>4.7206597961291579E-6</v>
      </c>
      <c r="S411" s="55">
        <f t="shared" si="79"/>
        <v>2.6898253849249577E-6</v>
      </c>
      <c r="T411" s="55">
        <f t="shared" si="79"/>
        <v>2.8870200184016135E-6</v>
      </c>
      <c r="U411" s="55">
        <f t="shared" si="79"/>
        <v>4.9266790664302028E-6</v>
      </c>
      <c r="V411" s="55">
        <f t="shared" si="79"/>
        <v>5.9113861227742348E-5</v>
      </c>
      <c r="W411" s="55">
        <f t="shared" si="79"/>
        <v>2.4465388707117519E-5</v>
      </c>
      <c r="X411" s="55">
        <f t="shared" si="79"/>
        <v>1.6250669192079903E-6</v>
      </c>
      <c r="Y411" s="55">
        <f t="shared" si="79"/>
        <v>2.6471485560807409E-6</v>
      </c>
      <c r="Z411" s="55">
        <f t="shared" si="79"/>
        <v>8.2652264962734693E-6</v>
      </c>
      <c r="AC411" s="55">
        <f t="shared" si="80"/>
        <v>1.5594878224315425E-6</v>
      </c>
      <c r="AD411" s="55">
        <f t="shared" si="80"/>
        <v>9.0891669479218825E-6</v>
      </c>
      <c r="AE411" s="55">
        <f t="shared" si="80"/>
        <v>3.6000599218968328E-6</v>
      </c>
      <c r="AF411" s="55">
        <f t="shared" si="80"/>
        <v>5.4245591836976193E-6</v>
      </c>
      <c r="AG411" s="55">
        <f t="shared" si="80"/>
        <v>6.4314595508704451E-6</v>
      </c>
      <c r="AH411" s="55">
        <f t="shared" si="80"/>
        <v>1.0159148638302545E-4</v>
      </c>
      <c r="AI411" s="55">
        <f t="shared" si="80"/>
        <v>3.1826057337808983E-5</v>
      </c>
      <c r="AJ411" s="55">
        <f t="shared" si="80"/>
        <v>2.4294554781148211E-6</v>
      </c>
      <c r="AK411" s="55">
        <f t="shared" si="80"/>
        <v>3.3822047514760486E-6</v>
      </c>
      <c r="AL411" s="55">
        <f t="shared" si="80"/>
        <v>3.594302595100078E-5</v>
      </c>
    </row>
    <row r="412" spans="4:38">
      <c r="D412" s="52">
        <f t="shared" si="68"/>
        <v>10</v>
      </c>
      <c r="E412" s="55">
        <f t="shared" si="78"/>
        <v>1.4404548283080477E-6</v>
      </c>
      <c r="F412" s="55">
        <f t="shared" si="78"/>
        <v>6.9311496076152607E-6</v>
      </c>
      <c r="G412" s="55">
        <f t="shared" si="78"/>
        <v>3.0665787261865862E-6</v>
      </c>
      <c r="H412" s="55">
        <f t="shared" si="78"/>
        <v>3.902850738573743E-6</v>
      </c>
      <c r="I412" s="55">
        <f t="shared" si="78"/>
        <v>5.729536571533467E-6</v>
      </c>
      <c r="J412" s="55">
        <f t="shared" si="78"/>
        <v>8.2251338277319563E-5</v>
      </c>
      <c r="K412" s="55">
        <f t="shared" si="78"/>
        <v>2.8788459164707425E-5</v>
      </c>
      <c r="L412" s="55">
        <f t="shared" si="78"/>
        <v>2.0077854929746952E-6</v>
      </c>
      <c r="M412" s="55">
        <f t="shared" si="78"/>
        <v>3.1021241158148553E-6</v>
      </c>
      <c r="N412" s="55">
        <f t="shared" si="78"/>
        <v>2.2307692695342423E-5</v>
      </c>
      <c r="Q412" s="55">
        <f t="shared" si="79"/>
        <v>1.3212948170616241E-6</v>
      </c>
      <c r="R412" s="55">
        <f t="shared" si="79"/>
        <v>4.7206597961291579E-6</v>
      </c>
      <c r="S412" s="55">
        <f t="shared" si="79"/>
        <v>2.7270272790039695E-6</v>
      </c>
      <c r="T412" s="55">
        <f t="shared" si="79"/>
        <v>2.9212073522904422E-6</v>
      </c>
      <c r="U412" s="55">
        <f t="shared" si="79"/>
        <v>4.9964602782655292E-6</v>
      </c>
      <c r="V412" s="55">
        <f t="shared" si="79"/>
        <v>6.0432784421917849E-5</v>
      </c>
      <c r="W412" s="55">
        <f t="shared" si="79"/>
        <v>2.5052988275694841E-5</v>
      </c>
      <c r="X412" s="55">
        <f t="shared" si="79"/>
        <v>1.6592809404617387E-6</v>
      </c>
      <c r="Y412" s="55">
        <f t="shared" si="79"/>
        <v>2.7086060072123711E-6</v>
      </c>
      <c r="Z412" s="55">
        <f t="shared" si="79"/>
        <v>8.3951912030559093E-6</v>
      </c>
      <c r="AC412" s="55">
        <f t="shared" si="80"/>
        <v>1.5600343472484918E-6</v>
      </c>
      <c r="AD412" s="55">
        <f t="shared" si="80"/>
        <v>9.149214445767894E-6</v>
      </c>
      <c r="AE412" s="55">
        <f t="shared" si="80"/>
        <v>3.6469512279805374E-6</v>
      </c>
      <c r="AF412" s="55">
        <f t="shared" si="80"/>
        <v>5.47838943550979E-6</v>
      </c>
      <c r="AG412" s="55">
        <f t="shared" si="80"/>
        <v>6.5213793615027665E-6</v>
      </c>
      <c r="AH412" s="55">
        <f t="shared" si="80"/>
        <v>1.0406989213272124E-4</v>
      </c>
      <c r="AI412" s="55">
        <f t="shared" si="80"/>
        <v>3.2550962807079409E-5</v>
      </c>
      <c r="AJ412" s="55">
        <f t="shared" si="80"/>
        <v>2.4648587609093697E-6</v>
      </c>
      <c r="AK412" s="55">
        <f t="shared" si="80"/>
        <v>3.4491505186613953E-6</v>
      </c>
      <c r="AL412" s="55">
        <f t="shared" si="80"/>
        <v>3.6220194187628904E-5</v>
      </c>
    </row>
    <row r="413" spans="4:38">
      <c r="D413" s="52">
        <f t="shared" si="68"/>
        <v>10.25</v>
      </c>
      <c r="E413" s="55">
        <f t="shared" ref="E413:N416" si="81">E412+E324/$R$173</f>
        <v>1.4406532483149229E-6</v>
      </c>
      <c r="F413" s="55">
        <f t="shared" si="81"/>
        <v>6.9603057611260928E-6</v>
      </c>
      <c r="G413" s="55">
        <f t="shared" si="81"/>
        <v>3.1086579970725894E-6</v>
      </c>
      <c r="H413" s="55">
        <f t="shared" si="81"/>
        <v>3.9471697418301909E-6</v>
      </c>
      <c r="I413" s="55">
        <f t="shared" si="81"/>
        <v>5.8089668914557673E-6</v>
      </c>
      <c r="J413" s="55">
        <f t="shared" si="81"/>
        <v>8.4132621104644685E-5</v>
      </c>
      <c r="K413" s="55">
        <f t="shared" si="81"/>
        <v>2.9446005633595511E-5</v>
      </c>
      <c r="L413" s="55">
        <f t="shared" si="81"/>
        <v>2.0426017459611126E-6</v>
      </c>
      <c r="M413" s="55">
        <f t="shared" si="81"/>
        <v>3.1662335847255118E-6</v>
      </c>
      <c r="N413" s="55">
        <f t="shared" si="81"/>
        <v>2.2511173340467253E-5</v>
      </c>
      <c r="Q413" s="55">
        <f t="shared" ref="Q413:Z416" si="82">Q412+Q324/$R$173</f>
        <v>1.3212948170616241E-6</v>
      </c>
      <c r="R413" s="55">
        <f t="shared" si="82"/>
        <v>4.7206597961291579E-6</v>
      </c>
      <c r="S413" s="55">
        <f t="shared" si="82"/>
        <v>2.7644229655558848E-6</v>
      </c>
      <c r="T413" s="55">
        <f t="shared" si="82"/>
        <v>2.9556327746640296E-6</v>
      </c>
      <c r="U413" s="55">
        <f t="shared" si="82"/>
        <v>5.0646538369247031E-6</v>
      </c>
      <c r="V413" s="55">
        <f t="shared" si="82"/>
        <v>6.1713109457543937E-5</v>
      </c>
      <c r="W413" s="55">
        <f t="shared" si="82"/>
        <v>2.5641980029938737E-5</v>
      </c>
      <c r="X413" s="55">
        <f t="shared" si="82"/>
        <v>1.6935652109494888E-6</v>
      </c>
      <c r="Y413" s="55">
        <f t="shared" si="82"/>
        <v>2.7700615752826223E-6</v>
      </c>
      <c r="Z413" s="55">
        <f t="shared" si="82"/>
        <v>8.5251015280954864E-6</v>
      </c>
      <c r="AC413" s="55">
        <f t="shared" ref="AC413:AL416" si="83">AC412+AC324/$R$173</f>
        <v>1.5605764407885125E-6</v>
      </c>
      <c r="AD413" s="55">
        <f t="shared" si="83"/>
        <v>9.2092486241051067E-6</v>
      </c>
      <c r="AE413" s="55">
        <f t="shared" si="83"/>
        <v>3.6938125174725801E-6</v>
      </c>
      <c r="AF413" s="55">
        <f t="shared" si="83"/>
        <v>5.533242454035571E-6</v>
      </c>
      <c r="AG413" s="55">
        <f t="shared" si="83"/>
        <v>6.6112632659046275E-6</v>
      </c>
      <c r="AH413" s="55">
        <f t="shared" si="83"/>
        <v>1.0651677744640506E-4</v>
      </c>
      <c r="AI413" s="55">
        <f t="shared" si="83"/>
        <v>3.3279735371182965E-5</v>
      </c>
      <c r="AJ413" s="55">
        <f t="shared" si="83"/>
        <v>2.5002426785450583E-6</v>
      </c>
      <c r="AK413" s="55">
        <f t="shared" si="83"/>
        <v>3.5157432343485854E-6</v>
      </c>
      <c r="AL413" s="55">
        <f t="shared" si="83"/>
        <v>3.6497245152838994E-5</v>
      </c>
    </row>
    <row r="414" spans="4:38">
      <c r="D414" s="52">
        <f t="shared" si="68"/>
        <v>10.5</v>
      </c>
      <c r="E414" s="55">
        <f t="shared" si="81"/>
        <v>1.4408528468146942E-6</v>
      </c>
      <c r="F414" s="55">
        <f t="shared" si="81"/>
        <v>6.989635084270033E-6</v>
      </c>
      <c r="G414" s="55">
        <f t="shared" si="81"/>
        <v>3.1509871929666392E-6</v>
      </c>
      <c r="H414" s="55">
        <f t="shared" si="81"/>
        <v>3.9917519727284741E-6</v>
      </c>
      <c r="I414" s="55">
        <f t="shared" si="81"/>
        <v>5.888868978662237E-6</v>
      </c>
      <c r="J414" s="55">
        <f t="shared" si="81"/>
        <v>8.6025077595768099E-5</v>
      </c>
      <c r="K414" s="55">
        <f t="shared" si="81"/>
        <v>3.0107457524394854E-5</v>
      </c>
      <c r="L414" s="55">
        <f t="shared" si="81"/>
        <v>2.077624786092948E-6</v>
      </c>
      <c r="M414" s="55">
        <f t="shared" si="81"/>
        <v>3.2307238244811946E-6</v>
      </c>
      <c r="N414" s="55">
        <f t="shared" si="81"/>
        <v>2.271586253556929E-5</v>
      </c>
      <c r="Q414" s="55">
        <f t="shared" si="82"/>
        <v>1.3212948170616241E-6</v>
      </c>
      <c r="R414" s="55">
        <f t="shared" si="82"/>
        <v>4.7206597961291579E-6</v>
      </c>
      <c r="S414" s="55">
        <f t="shared" si="82"/>
        <v>2.8020155206517021E-6</v>
      </c>
      <c r="T414" s="55">
        <f t="shared" si="82"/>
        <v>2.9903000647046732E-6</v>
      </c>
      <c r="U414" s="55">
        <f t="shared" si="82"/>
        <v>5.1312810420167458E-6</v>
      </c>
      <c r="V414" s="55">
        <f t="shared" si="82"/>
        <v>6.2954482586689042E-5</v>
      </c>
      <c r="W414" s="55">
        <f t="shared" si="82"/>
        <v>2.6232386068034389E-5</v>
      </c>
      <c r="X414" s="55">
        <f t="shared" si="82"/>
        <v>1.7279208457384471E-6</v>
      </c>
      <c r="Y414" s="55">
        <f t="shared" si="82"/>
        <v>2.8315171433528734E-6</v>
      </c>
      <c r="Z414" s="55">
        <f t="shared" si="82"/>
        <v>8.6550118531350635E-6</v>
      </c>
      <c r="AC414" s="55">
        <f t="shared" si="83"/>
        <v>1.5611185343285332E-6</v>
      </c>
      <c r="AD414" s="55">
        <f t="shared" si="83"/>
        <v>9.2692828024423193E-6</v>
      </c>
      <c r="AE414" s="55">
        <f t="shared" si="83"/>
        <v>3.7406738069646228E-6</v>
      </c>
      <c r="AF414" s="55">
        <f t="shared" si="83"/>
        <v>5.5891344736672413E-6</v>
      </c>
      <c r="AG414" s="55">
        <f t="shared" si="83"/>
        <v>6.7011471703064886E-6</v>
      </c>
      <c r="AH414" s="55">
        <f t="shared" si="83"/>
        <v>1.0893190405588918E-4</v>
      </c>
      <c r="AI414" s="55">
        <f t="shared" si="83"/>
        <v>3.4012436412577312E-5</v>
      </c>
      <c r="AJ414" s="55">
        <f t="shared" si="83"/>
        <v>2.5356265961807469E-6</v>
      </c>
      <c r="AK414" s="55">
        <f t="shared" si="83"/>
        <v>3.581994641908033E-6</v>
      </c>
      <c r="AL414" s="55">
        <f t="shared" si="83"/>
        <v>3.6774296118049085E-5</v>
      </c>
    </row>
    <row r="415" spans="4:38">
      <c r="D415" s="52">
        <f t="shared" si="68"/>
        <v>10.75</v>
      </c>
      <c r="E415" s="55">
        <f t="shared" si="81"/>
        <v>1.4410554028230126E-6</v>
      </c>
      <c r="F415" s="55">
        <f t="shared" si="81"/>
        <v>7.0193989884553185E-6</v>
      </c>
      <c r="G415" s="55">
        <f t="shared" si="81"/>
        <v>3.19394359276651E-6</v>
      </c>
      <c r="H415" s="55">
        <f t="shared" si="81"/>
        <v>4.0369947914021449E-6</v>
      </c>
      <c r="I415" s="55">
        <f t="shared" si="81"/>
        <v>5.9699549981433612E-6</v>
      </c>
      <c r="J415" s="55">
        <f t="shared" si="81"/>
        <v>8.7945575160617537E-5</v>
      </c>
      <c r="K415" s="55">
        <f t="shared" si="81"/>
        <v>3.0778710338662249E-5</v>
      </c>
      <c r="L415" s="55">
        <f t="shared" si="81"/>
        <v>2.1131667727131455E-6</v>
      </c>
      <c r="M415" s="55">
        <f t="shared" si="81"/>
        <v>3.2961696347221596E-6</v>
      </c>
      <c r="N415" s="55">
        <f t="shared" si="81"/>
        <v>2.2923584669519698E-5</v>
      </c>
      <c r="Q415" s="55">
        <f t="shared" si="82"/>
        <v>1.3212948170616241E-6</v>
      </c>
      <c r="R415" s="55">
        <f t="shared" si="82"/>
        <v>4.7206597961291579E-6</v>
      </c>
      <c r="S415" s="55">
        <f t="shared" si="82"/>
        <v>2.8398049442914213E-6</v>
      </c>
      <c r="T415" s="55">
        <f t="shared" si="82"/>
        <v>3.0252092224123734E-6</v>
      </c>
      <c r="U415" s="55">
        <f t="shared" si="82"/>
        <v>5.196341893541658E-6</v>
      </c>
      <c r="V415" s="55">
        <f t="shared" si="82"/>
        <v>6.4156903809353165E-5</v>
      </c>
      <c r="W415" s="55">
        <f t="shared" si="82"/>
        <v>2.6824206389981798E-5</v>
      </c>
      <c r="X415" s="55">
        <f t="shared" si="82"/>
        <v>1.7623478448286135E-6</v>
      </c>
      <c r="Y415" s="55">
        <f t="shared" si="82"/>
        <v>2.8929727114231246E-6</v>
      </c>
      <c r="Z415" s="55">
        <f t="shared" si="82"/>
        <v>8.7849221781746405E-6</v>
      </c>
      <c r="AC415" s="55">
        <f t="shared" si="83"/>
        <v>1.561660627868554E-6</v>
      </c>
      <c r="AD415" s="55">
        <f t="shared" si="83"/>
        <v>9.329316980779532E-6</v>
      </c>
      <c r="AE415" s="55">
        <f t="shared" si="83"/>
        <v>3.7875350964566655E-6</v>
      </c>
      <c r="AF415" s="55">
        <f t="shared" si="83"/>
        <v>5.6460654944048017E-6</v>
      </c>
      <c r="AG415" s="55">
        <f t="shared" si="83"/>
        <v>6.7910310747083497E-6</v>
      </c>
      <c r="AH415" s="55">
        <f t="shared" si="83"/>
        <v>1.1131527196117359E-4</v>
      </c>
      <c r="AI415" s="55">
        <f t="shared" si="83"/>
        <v>3.4749065931262452E-5</v>
      </c>
      <c r="AJ415" s="55">
        <f t="shared" si="83"/>
        <v>2.5710105138164355E-6</v>
      </c>
      <c r="AK415" s="55">
        <f t="shared" si="83"/>
        <v>3.6479047413397377E-6</v>
      </c>
      <c r="AL415" s="55">
        <f t="shared" si="83"/>
        <v>3.7051347083259175E-5</v>
      </c>
    </row>
    <row r="416" spans="4:38">
      <c r="D416" s="52">
        <f t="shared" si="68"/>
        <v>11</v>
      </c>
      <c r="E416" s="55">
        <f t="shared" si="81"/>
        <v>1.4412609310756609E-6</v>
      </c>
      <c r="F416" s="55">
        <f t="shared" si="81"/>
        <v>7.0495996389814452E-6</v>
      </c>
      <c r="G416" s="55">
        <f t="shared" si="81"/>
        <v>3.237530321514878E-6</v>
      </c>
      <c r="H416" s="55">
        <f t="shared" si="81"/>
        <v>4.0829014892289684E-6</v>
      </c>
      <c r="I416" s="55">
        <f t="shared" si="81"/>
        <v>6.0522308488402181E-6</v>
      </c>
      <c r="J416" s="55">
        <f t="shared" si="81"/>
        <v>8.9894253513807783E-5</v>
      </c>
      <c r="K416" s="55">
        <f t="shared" si="81"/>
        <v>3.1459812909486624E-5</v>
      </c>
      <c r="L416" s="55">
        <f t="shared" si="81"/>
        <v>2.1492302914719341E-6</v>
      </c>
      <c r="M416" s="55">
        <f t="shared" si="81"/>
        <v>3.3625757765771551E-6</v>
      </c>
      <c r="N416" s="55">
        <f t="shared" si="81"/>
        <v>2.3134354853932496E-5</v>
      </c>
      <c r="Q416" s="55">
        <f t="shared" si="82"/>
        <v>1.3212948170616241E-6</v>
      </c>
      <c r="R416" s="55">
        <f t="shared" si="82"/>
        <v>4.7206597961291579E-6</v>
      </c>
      <c r="S416" s="55">
        <f t="shared" si="82"/>
        <v>2.8777912364750421E-6</v>
      </c>
      <c r="T416" s="55">
        <f t="shared" si="82"/>
        <v>3.0603602477871302E-6</v>
      </c>
      <c r="U416" s="55">
        <f t="shared" si="82"/>
        <v>5.259836391499439E-6</v>
      </c>
      <c r="V416" s="55">
        <f t="shared" si="82"/>
        <v>6.5320373125536305E-5</v>
      </c>
      <c r="W416" s="55">
        <f t="shared" si="82"/>
        <v>2.7417440995780964E-5</v>
      </c>
      <c r="X416" s="55">
        <f t="shared" si="82"/>
        <v>1.7968462082199882E-6</v>
      </c>
      <c r="Y416" s="55">
        <f t="shared" si="82"/>
        <v>2.9544282794933758E-6</v>
      </c>
      <c r="Z416" s="55">
        <f t="shared" si="82"/>
        <v>8.9148325032142176E-6</v>
      </c>
      <c r="AC416" s="55">
        <f t="shared" si="83"/>
        <v>1.5622027214085747E-6</v>
      </c>
      <c r="AD416" s="55">
        <f t="shared" si="83"/>
        <v>9.3893511591167447E-6</v>
      </c>
      <c r="AE416" s="55">
        <f t="shared" si="83"/>
        <v>3.8343963859487082E-6</v>
      </c>
      <c r="AF416" s="55">
        <f t="shared" si="83"/>
        <v>5.7040355162482522E-6</v>
      </c>
      <c r="AG416" s="55">
        <f t="shared" si="83"/>
        <v>6.8809149791102107E-6</v>
      </c>
      <c r="AH416" s="55">
        <f t="shared" si="83"/>
        <v>1.1366688116225829E-4</v>
      </c>
      <c r="AI416" s="55">
        <f t="shared" si="83"/>
        <v>3.5489623927238385E-5</v>
      </c>
      <c r="AJ416" s="55">
        <f t="shared" si="83"/>
        <v>2.6063944314521241E-6</v>
      </c>
      <c r="AK416" s="55">
        <f t="shared" si="83"/>
        <v>3.7134735326436995E-6</v>
      </c>
      <c r="AL416" s="55">
        <f t="shared" si="83"/>
        <v>3.7328398048469266E-5</v>
      </c>
    </row>
    <row r="417" spans="4:38">
      <c r="D417" s="52">
        <f t="shared" si="68"/>
        <v>12</v>
      </c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</row>
    <row r="418" spans="4:38">
      <c r="D418" s="52">
        <f t="shared" si="68"/>
        <v>13</v>
      </c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</row>
    <row r="419" spans="4:38">
      <c r="D419" s="52">
        <f t="shared" si="68"/>
        <v>14</v>
      </c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</row>
    <row r="420" spans="4:38">
      <c r="D420" s="52">
        <f t="shared" si="68"/>
        <v>15</v>
      </c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</row>
    <row r="421" spans="4:38">
      <c r="D421" s="52">
        <f t="shared" si="68"/>
        <v>16</v>
      </c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</row>
    <row r="422" spans="4:38">
      <c r="D422" s="52">
        <f t="shared" si="68"/>
        <v>17</v>
      </c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</row>
    <row r="423" spans="4:38">
      <c r="D423" s="52">
        <f t="shared" si="68"/>
        <v>18</v>
      </c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</row>
    <row r="424" spans="4:38">
      <c r="D424" s="52">
        <f t="shared" si="68"/>
        <v>19</v>
      </c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</row>
    <row r="425" spans="4:38">
      <c r="D425" s="52">
        <f t="shared" si="68"/>
        <v>20</v>
      </c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</row>
    <row r="426" spans="4:38">
      <c r="D426" s="52">
        <f t="shared" si="68"/>
        <v>25</v>
      </c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</row>
    <row r="427" spans="4:38">
      <c r="D427" s="52">
        <f t="shared" si="68"/>
        <v>30</v>
      </c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</row>
    <row r="428" spans="4:38">
      <c r="D428" s="52">
        <f t="shared" ref="D428:D445" si="84">D339</f>
        <v>40</v>
      </c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</row>
    <row r="429" spans="4:38">
      <c r="D429" s="52">
        <f t="shared" si="84"/>
        <v>50</v>
      </c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</row>
    <row r="430" spans="4:38">
      <c r="D430" s="52">
        <f t="shared" si="84"/>
        <v>60</v>
      </c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</row>
    <row r="431" spans="4:38">
      <c r="D431" s="52">
        <f t="shared" si="84"/>
        <v>75</v>
      </c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</row>
    <row r="432" spans="4:38">
      <c r="D432" s="52">
        <f t="shared" si="84"/>
        <v>100</v>
      </c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</row>
    <row r="433" spans="4:38">
      <c r="D433" s="52">
        <f t="shared" si="84"/>
        <v>125</v>
      </c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</row>
    <row r="434" spans="4:38">
      <c r="D434" s="52">
        <f t="shared" si="84"/>
        <v>150</v>
      </c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</row>
    <row r="435" spans="4:38">
      <c r="D435" s="52">
        <f t="shared" si="84"/>
        <v>175</v>
      </c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</row>
    <row r="436" spans="4:38">
      <c r="D436" s="52">
        <f t="shared" si="84"/>
        <v>200</v>
      </c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</row>
    <row r="437" spans="4:38">
      <c r="D437" s="52">
        <f t="shared" si="84"/>
        <v>225</v>
      </c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</row>
    <row r="438" spans="4:38">
      <c r="D438" s="52">
        <f t="shared" si="84"/>
        <v>250</v>
      </c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</row>
    <row r="439" spans="4:38">
      <c r="D439" s="52">
        <f t="shared" si="84"/>
        <v>300</v>
      </c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</row>
    <row r="440" spans="4:38">
      <c r="D440" s="52">
        <f t="shared" si="84"/>
        <v>365</v>
      </c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</row>
    <row r="441" spans="4:38">
      <c r="D441" s="52">
        <f t="shared" si="84"/>
        <v>730</v>
      </c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</row>
    <row r="442" spans="4:38">
      <c r="D442" s="52">
        <f t="shared" si="84"/>
        <v>1460</v>
      </c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</row>
    <row r="443" spans="4:38">
      <c r="D443" s="52">
        <f t="shared" si="84"/>
        <v>2920</v>
      </c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</row>
    <row r="444" spans="4:38">
      <c r="D444" s="52">
        <f t="shared" si="84"/>
        <v>5840</v>
      </c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</row>
    <row r="445" spans="4:38">
      <c r="D445" s="52">
        <f t="shared" si="84"/>
        <v>7946.78</v>
      </c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</row>
    <row r="446" spans="4:38">
      <c r="D446" s="52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J448"/>
  <sheetViews>
    <sheetView zoomScale="80" zoomScaleNormal="80" zoomScalePageLayoutView="110" workbookViewId="0">
      <selection sqref="A1:A2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 ht="12" thickBot="1">
      <c r="A1" s="74">
        <v>43271</v>
      </c>
    </row>
    <row r="2" spans="1:29" ht="12" thickBot="1">
      <c r="A2" s="53" t="s">
        <v>95</v>
      </c>
      <c r="B2" s="53" t="s">
        <v>13</v>
      </c>
      <c r="C2" s="71">
        <v>20</v>
      </c>
      <c r="D2" s="72" t="s">
        <v>14</v>
      </c>
      <c r="E2" s="73"/>
    </row>
    <row r="4" spans="1:29" s="36" customFormat="1" ht="12.75" thickBot="1">
      <c r="D4" s="35" t="str">
        <f>'[1]% Avg'!$B$1</f>
        <v>Ab + Ac-225 DOTA</v>
      </c>
      <c r="E4" s="35" t="s">
        <v>0</v>
      </c>
      <c r="R4" s="35" t="s">
        <v>1</v>
      </c>
    </row>
    <row r="5" spans="1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1:29" s="38" customFormat="1" ht="12">
      <c r="D6" s="6" t="str">
        <f>'[1]% Recovery'!B7</f>
        <v>Ab + Ac-225 DOTA @ 1 h</v>
      </c>
      <c r="E6" s="7">
        <v>0.24728396362008861</v>
      </c>
      <c r="F6" s="7">
        <v>0.17120158689234088</v>
      </c>
      <c r="G6" s="7">
        <v>9.5882593715484243E-2</v>
      </c>
      <c r="H6" s="7">
        <v>0.13319939096603825</v>
      </c>
      <c r="I6" s="7">
        <v>0.14128432884323658</v>
      </c>
      <c r="J6" s="7">
        <v>0.66241115937962214</v>
      </c>
      <c r="K6" s="7">
        <v>0.18258713377699565</v>
      </c>
      <c r="L6" s="7">
        <v>1.5560484277461173E-2</v>
      </c>
      <c r="M6" s="8">
        <v>3.1078773695020392E-2</v>
      </c>
      <c r="N6" s="8">
        <v>2.599155520449048E-2</v>
      </c>
      <c r="O6" s="9"/>
      <c r="P6" s="9"/>
      <c r="R6" s="10">
        <v>6.3206231783778828E-3</v>
      </c>
      <c r="S6" s="7">
        <v>8.2887355374242688E-2</v>
      </c>
      <c r="T6" s="7">
        <v>1.9025152490887078E-2</v>
      </c>
      <c r="U6" s="7">
        <v>6.6308524475320691E-3</v>
      </c>
      <c r="V6" s="7">
        <v>1.7676016557306898E-2</v>
      </c>
      <c r="W6" s="7">
        <v>9.5415916725951525E-2</v>
      </c>
      <c r="X6" s="7">
        <v>1.4336310994206385E-2</v>
      </c>
      <c r="Y6" s="7">
        <v>3.7184602537309705E-3</v>
      </c>
      <c r="Z6" s="8">
        <v>4.1001872362094764E-3</v>
      </c>
      <c r="AA6" s="8">
        <v>4.1440168098122351E-4</v>
      </c>
      <c r="AB6" s="9"/>
      <c r="AC6" s="9"/>
    </row>
    <row r="7" spans="1:29" s="38" customFormat="1" ht="12">
      <c r="D7" s="11" t="str">
        <f>'[1]% Recovery'!B8</f>
        <v>Ab + Ac-225 DOTA @ 4 h</v>
      </c>
      <c r="E7" s="12">
        <v>0.18576359844897938</v>
      </c>
      <c r="F7" s="12">
        <v>0.13244121646523122</v>
      </c>
      <c r="G7" s="12">
        <v>7.0529360688530759E-2</v>
      </c>
      <c r="H7" s="12">
        <v>0.10943499243405426</v>
      </c>
      <c r="I7" s="12">
        <v>0.1150791283785972</v>
      </c>
      <c r="J7" s="12">
        <v>0.950094676212491</v>
      </c>
      <c r="K7" s="12">
        <v>0.23194329188891202</v>
      </c>
      <c r="L7" s="12">
        <v>2.7765465183039198E-2</v>
      </c>
      <c r="M7" s="13">
        <v>2.9325760628353348E-2</v>
      </c>
      <c r="N7" s="13">
        <v>7.2469365492985743E-2</v>
      </c>
      <c r="O7" s="9"/>
      <c r="P7" s="9"/>
      <c r="R7" s="14">
        <v>7.3450167169899133E-2</v>
      </c>
      <c r="S7" s="12">
        <v>0.10783666899808435</v>
      </c>
      <c r="T7" s="12">
        <v>1.5995071486821447E-2</v>
      </c>
      <c r="U7" s="12">
        <v>3.738149625897777E-2</v>
      </c>
      <c r="V7" s="12">
        <v>1.8214234808381375E-2</v>
      </c>
      <c r="W7" s="12">
        <v>0.33082992950847112</v>
      </c>
      <c r="X7" s="12">
        <v>8.9466328997952857E-2</v>
      </c>
      <c r="Y7" s="12">
        <v>2.68095843950856E-3</v>
      </c>
      <c r="Z7" s="13">
        <v>2.3282175308166455E-3</v>
      </c>
      <c r="AA7" s="13">
        <v>1.101811480499091E-2</v>
      </c>
      <c r="AB7" s="9"/>
      <c r="AC7" s="9"/>
    </row>
    <row r="8" spans="1:29" s="38" customFormat="1" ht="12">
      <c r="D8" s="39" t="str">
        <f>'[1]% Recovery'!B9</f>
        <v>Ab + Ac-225 DOTA @ 1 d</v>
      </c>
      <c r="E8" s="12">
        <v>2.4184417272278897E-2</v>
      </c>
      <c r="F8" s="12">
        <v>3.7746107797647713E-2</v>
      </c>
      <c r="G8" s="12">
        <v>4.0226943397849463E-2</v>
      </c>
      <c r="H8" s="12">
        <v>0.10203156504942061</v>
      </c>
      <c r="I8" s="12">
        <v>0.12428149674750384</v>
      </c>
      <c r="J8" s="12">
        <v>1.189876600609598</v>
      </c>
      <c r="K8" s="12">
        <v>0.28241241029932385</v>
      </c>
      <c r="L8" s="12">
        <v>2.9426596537105092E-2</v>
      </c>
      <c r="M8" s="13">
        <v>3.0685297878156607E-2</v>
      </c>
      <c r="N8" s="15" t="e">
        <v>#DIV/0!</v>
      </c>
      <c r="O8" s="9"/>
      <c r="P8" s="9"/>
      <c r="R8" s="14">
        <v>1.0455616598239126E-2</v>
      </c>
      <c r="S8" s="12">
        <v>8.9898697217162312E-3</v>
      </c>
      <c r="T8" s="12">
        <v>6.3692001755114884E-3</v>
      </c>
      <c r="U8" s="12">
        <v>5.3240581936660751E-2</v>
      </c>
      <c r="V8" s="12">
        <v>3.305578268937117E-2</v>
      </c>
      <c r="W8" s="12">
        <v>0.60439332598569828</v>
      </c>
      <c r="X8" s="12">
        <v>1.1559565101671599E-2</v>
      </c>
      <c r="Y8" s="12">
        <v>2.7634001411107338E-3</v>
      </c>
      <c r="Z8" s="13">
        <v>1.844937252234554E-3</v>
      </c>
      <c r="AA8" s="15" t="e">
        <v>#DIV/0!</v>
      </c>
      <c r="AB8" s="9"/>
      <c r="AC8" s="9"/>
    </row>
    <row r="9" spans="1:29" s="38" customFormat="1" ht="12">
      <c r="D9" s="39" t="str">
        <f>'[1]% Recovery'!B10</f>
        <v>Ab + Ac-225 DOTA @ 6 d</v>
      </c>
      <c r="E9" s="12">
        <v>1.649755258889077E-3</v>
      </c>
      <c r="F9" s="12">
        <v>3.1525287663286515E-2</v>
      </c>
      <c r="G9" s="12">
        <v>1.8623709703158124E-2</v>
      </c>
      <c r="H9" s="12">
        <v>1.5480260205877991E-2</v>
      </c>
      <c r="I9" s="12">
        <v>3.4534003910843131E-2</v>
      </c>
      <c r="J9" s="12">
        <v>1.7969905614935406</v>
      </c>
      <c r="K9" s="12">
        <v>0.22767421709539626</v>
      </c>
      <c r="L9" s="12">
        <v>1.4818959361045528E-2</v>
      </c>
      <c r="M9" s="13">
        <v>2.0586001678718008E-2</v>
      </c>
      <c r="N9" s="13">
        <v>8.6905012805742518E-2</v>
      </c>
      <c r="O9" s="9"/>
      <c r="P9" s="9"/>
      <c r="R9" s="14">
        <v>1.9810891078242326E-4</v>
      </c>
      <c r="S9" s="12">
        <v>6.1290564546493068E-3</v>
      </c>
      <c r="T9" s="12">
        <v>8.6716221275765486E-3</v>
      </c>
      <c r="U9" s="12">
        <v>1.814400959409399E-3</v>
      </c>
      <c r="V9" s="12">
        <v>1.8074715192118039E-3</v>
      </c>
      <c r="W9" s="12">
        <v>0.91145819076704671</v>
      </c>
      <c r="X9" s="12">
        <v>2.0433301834136889E-2</v>
      </c>
      <c r="Y9" s="12">
        <v>1.8082770616924455E-3</v>
      </c>
      <c r="Z9" s="13">
        <v>3.2726262334493701E-4</v>
      </c>
      <c r="AA9" s="13">
        <v>6.715922175872259E-2</v>
      </c>
      <c r="AB9" s="9"/>
      <c r="AC9" s="9"/>
    </row>
    <row r="10" spans="1:29" s="38" customFormat="1" ht="12.75" thickBot="1">
      <c r="D10" s="40" t="str">
        <f>'[1]% Recovery'!B11</f>
        <v>Ab + Ac-225 DOTA @ 10 d</v>
      </c>
      <c r="E10" s="16">
        <v>6.8052596874755057E-4</v>
      </c>
      <c r="F10" s="16">
        <v>1.5890627323728753E-2</v>
      </c>
      <c r="G10" s="16">
        <v>2.0914648883886805E-2</v>
      </c>
      <c r="H10" s="16">
        <v>2.5118111616447319E-2</v>
      </c>
      <c r="I10" s="16">
        <v>3.0348438988576171E-2</v>
      </c>
      <c r="J10" s="16">
        <v>1.7564076541956004</v>
      </c>
      <c r="K10" s="16">
        <v>0.25474437995585547</v>
      </c>
      <c r="L10" s="16">
        <v>1.4298343429443453E-2</v>
      </c>
      <c r="M10" s="17">
        <v>2.072069845947316E-2</v>
      </c>
      <c r="N10" s="17">
        <v>6.9432800914612527E-2</v>
      </c>
      <c r="O10" s="9"/>
      <c r="P10" s="9"/>
      <c r="R10" s="18">
        <v>2.0556536772992399E-4</v>
      </c>
      <c r="S10" s="16">
        <v>1.3647930191114982E-3</v>
      </c>
      <c r="T10" s="16">
        <v>4.5122162635794563E-3</v>
      </c>
      <c r="U10" s="16">
        <v>8.6112768101533448E-3</v>
      </c>
      <c r="V10" s="16">
        <v>6.2424438536633946E-3</v>
      </c>
      <c r="W10" s="16">
        <v>0.66152846315599911</v>
      </c>
      <c r="X10" s="16">
        <v>1.961910178707197E-2</v>
      </c>
      <c r="Y10" s="16">
        <v>1.3014366473000512E-3</v>
      </c>
      <c r="Z10" s="17">
        <v>1.5153137222676278E-3</v>
      </c>
      <c r="AA10" s="17">
        <v>2.4297683790140526E-2</v>
      </c>
      <c r="AB10" s="9"/>
      <c r="AC10" s="9"/>
    </row>
    <row r="11" spans="1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1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1:29" s="37" customFormat="1" ht="12">
      <c r="D13" s="43" t="str">
        <f>D6</f>
        <v>Ab + Ac-225 DOTA @ 1 h</v>
      </c>
      <c r="E13" s="44">
        <f t="shared" ref="E13:N13" si="3">E6*$C$2</f>
        <v>4.9456792724017724</v>
      </c>
      <c r="F13" s="44">
        <f t="shared" si="3"/>
        <v>3.4240317378468177</v>
      </c>
      <c r="G13" s="44">
        <f t="shared" si="3"/>
        <v>1.9176518743096849</v>
      </c>
      <c r="H13" s="44">
        <f t="shared" si="3"/>
        <v>2.6639878193207651</v>
      </c>
      <c r="I13" s="44">
        <f t="shared" si="3"/>
        <v>2.8256865768647317</v>
      </c>
      <c r="J13" s="44">
        <f t="shared" si="3"/>
        <v>13.248223187592442</v>
      </c>
      <c r="K13" s="44">
        <f t="shared" si="3"/>
        <v>3.6517426755399129</v>
      </c>
      <c r="L13" s="44">
        <f t="shared" si="3"/>
        <v>0.31120968554922346</v>
      </c>
      <c r="M13" s="44">
        <f t="shared" si="3"/>
        <v>0.62157547390040779</v>
      </c>
      <c r="N13" s="44">
        <f t="shared" si="3"/>
        <v>0.51983110408980959</v>
      </c>
      <c r="O13" s="45"/>
      <c r="P13" s="45"/>
      <c r="Q13" s="46"/>
      <c r="R13" s="47">
        <f t="shared" ref="R13:AA13" si="4">R6*$C$2</f>
        <v>0.12641246356755764</v>
      </c>
      <c r="S13" s="47">
        <f t="shared" si="4"/>
        <v>1.6577471074848538</v>
      </c>
      <c r="T13" s="47">
        <f t="shared" si="4"/>
        <v>0.38050304981774152</v>
      </c>
      <c r="U13" s="47">
        <f t="shared" si="4"/>
        <v>0.13261704895064139</v>
      </c>
      <c r="V13" s="47">
        <f t="shared" si="4"/>
        <v>0.35352033114613796</v>
      </c>
      <c r="W13" s="47">
        <f t="shared" si="4"/>
        <v>1.9083183345190304</v>
      </c>
      <c r="X13" s="47">
        <f t="shared" si="4"/>
        <v>0.28672621988412772</v>
      </c>
      <c r="Y13" s="47">
        <f t="shared" si="4"/>
        <v>7.4369205074619416E-2</v>
      </c>
      <c r="Z13" s="47">
        <f t="shared" si="4"/>
        <v>8.2003744724189531E-2</v>
      </c>
      <c r="AA13" s="47">
        <f t="shared" si="4"/>
        <v>8.28803361962447E-3</v>
      </c>
      <c r="AB13" s="26"/>
      <c r="AC13" s="26"/>
    </row>
    <row r="14" spans="1:29" s="37" customFormat="1" ht="12">
      <c r="D14" s="48" t="str">
        <f>D7</f>
        <v>Ab + Ac-225 DOTA @ 4 h</v>
      </c>
      <c r="E14" s="44">
        <f t="shared" ref="E14:N14" si="5">E7*$C$2</f>
        <v>3.7152719689795877</v>
      </c>
      <c r="F14" s="44">
        <f t="shared" si="5"/>
        <v>2.6488243293046243</v>
      </c>
      <c r="G14" s="44">
        <f t="shared" si="5"/>
        <v>1.4105872137706152</v>
      </c>
      <c r="H14" s="44">
        <f t="shared" si="5"/>
        <v>2.1886998486810851</v>
      </c>
      <c r="I14" s="44">
        <f t="shared" si="5"/>
        <v>2.3015825675719439</v>
      </c>
      <c r="J14" s="44">
        <f t="shared" si="5"/>
        <v>19.001893524249819</v>
      </c>
      <c r="K14" s="44">
        <f t="shared" si="5"/>
        <v>4.6388658377782406</v>
      </c>
      <c r="L14" s="44">
        <f t="shared" si="5"/>
        <v>0.5553093036607839</v>
      </c>
      <c r="M14" s="44">
        <f t="shared" si="5"/>
        <v>0.58651521256706696</v>
      </c>
      <c r="N14" s="44">
        <f t="shared" si="5"/>
        <v>1.449387309859715</v>
      </c>
      <c r="O14" s="45"/>
      <c r="P14" s="45"/>
      <c r="Q14" s="46"/>
      <c r="R14" s="47">
        <f t="shared" ref="R14:AA14" si="6">R7*$C$2</f>
        <v>1.4690033433979828</v>
      </c>
      <c r="S14" s="47">
        <f t="shared" si="6"/>
        <v>2.156733379961687</v>
      </c>
      <c r="T14" s="47">
        <f t="shared" si="6"/>
        <v>0.31990142973642893</v>
      </c>
      <c r="U14" s="47">
        <f t="shared" si="6"/>
        <v>0.7476299251795554</v>
      </c>
      <c r="V14" s="47">
        <f t="shared" si="6"/>
        <v>0.36428469616762749</v>
      </c>
      <c r="W14" s="47">
        <f t="shared" si="6"/>
        <v>6.6165985901694224</v>
      </c>
      <c r="X14" s="47">
        <f t="shared" si="6"/>
        <v>1.7893265799590572</v>
      </c>
      <c r="Y14" s="47">
        <f t="shared" si="6"/>
        <v>5.3619168790171201E-2</v>
      </c>
      <c r="Z14" s="47">
        <f t="shared" si="6"/>
        <v>4.6564350616332906E-2</v>
      </c>
      <c r="AA14" s="47">
        <f t="shared" si="6"/>
        <v>0.22036229609981819</v>
      </c>
      <c r="AB14" s="26"/>
      <c r="AC14" s="26"/>
    </row>
    <row r="15" spans="1:29" s="37" customFormat="1" ht="12">
      <c r="D15" s="49" t="str">
        <f>D8</f>
        <v>Ab + Ac-225 DOTA @ 1 d</v>
      </c>
      <c r="E15" s="44">
        <f t="shared" ref="E15:N15" si="7">E8*$C$2</f>
        <v>0.48368834544557793</v>
      </c>
      <c r="F15" s="44">
        <f t="shared" si="7"/>
        <v>0.7549221559529542</v>
      </c>
      <c r="G15" s="44">
        <f t="shared" si="7"/>
        <v>0.80453886795698926</v>
      </c>
      <c r="H15" s="44">
        <f t="shared" si="7"/>
        <v>2.0406313009884123</v>
      </c>
      <c r="I15" s="44">
        <f t="shared" si="7"/>
        <v>2.4856299349500768</v>
      </c>
      <c r="J15" s="44">
        <f t="shared" si="7"/>
        <v>23.797532012191958</v>
      </c>
      <c r="K15" s="44">
        <f t="shared" si="7"/>
        <v>5.6482482059864765</v>
      </c>
      <c r="L15" s="44">
        <f t="shared" si="7"/>
        <v>0.58853193074210186</v>
      </c>
      <c r="M15" s="44">
        <f t="shared" si="7"/>
        <v>0.61370595756313218</v>
      </c>
      <c r="N15" s="44" t="e">
        <f t="shared" si="7"/>
        <v>#DIV/0!</v>
      </c>
      <c r="O15" s="45"/>
      <c r="P15" s="45"/>
      <c r="Q15" s="46"/>
      <c r="R15" s="47">
        <f t="shared" ref="R15:AA15" si="8">R8*$C$2</f>
        <v>0.20911233196478252</v>
      </c>
      <c r="S15" s="47">
        <f t="shared" si="8"/>
        <v>0.17979739443432463</v>
      </c>
      <c r="T15" s="47">
        <f t="shared" si="8"/>
        <v>0.12738400351022977</v>
      </c>
      <c r="U15" s="47">
        <f t="shared" si="8"/>
        <v>1.0648116387332149</v>
      </c>
      <c r="V15" s="47">
        <f t="shared" si="8"/>
        <v>0.66111565378742343</v>
      </c>
      <c r="W15" s="47">
        <f t="shared" si="8"/>
        <v>12.087866519713966</v>
      </c>
      <c r="X15" s="47">
        <f t="shared" si="8"/>
        <v>0.23119130203343197</v>
      </c>
      <c r="Y15" s="47">
        <f t="shared" si="8"/>
        <v>5.5268002822214675E-2</v>
      </c>
      <c r="Z15" s="47">
        <f t="shared" si="8"/>
        <v>3.6898745044691081E-2</v>
      </c>
      <c r="AA15" s="47" t="e">
        <f t="shared" si="8"/>
        <v>#DIV/0!</v>
      </c>
      <c r="AB15" s="26"/>
      <c r="AC15" s="26"/>
    </row>
    <row r="16" spans="1:29" s="37" customFormat="1" ht="12">
      <c r="D16" s="49" t="str">
        <f>D9</f>
        <v>Ab + Ac-225 DOTA @ 6 d</v>
      </c>
      <c r="E16" s="44">
        <f t="shared" ref="E16:N16" si="9">E9*$C$2</f>
        <v>3.2995105177781536E-2</v>
      </c>
      <c r="F16" s="44">
        <f t="shared" si="9"/>
        <v>0.63050575326573033</v>
      </c>
      <c r="G16" s="44">
        <f t="shared" si="9"/>
        <v>0.37247419406316251</v>
      </c>
      <c r="H16" s="44">
        <f t="shared" si="9"/>
        <v>0.30960520411755982</v>
      </c>
      <c r="I16" s="44">
        <f t="shared" si="9"/>
        <v>0.69068007821686261</v>
      </c>
      <c r="J16" s="44">
        <f t="shared" si="9"/>
        <v>35.939811229870813</v>
      </c>
      <c r="K16" s="44">
        <f t="shared" si="9"/>
        <v>4.5534843419079252</v>
      </c>
      <c r="L16" s="44">
        <f t="shared" si="9"/>
        <v>0.29637918722091056</v>
      </c>
      <c r="M16" s="44">
        <f t="shared" si="9"/>
        <v>0.41172003357436016</v>
      </c>
      <c r="N16" s="44">
        <f t="shared" si="9"/>
        <v>1.7381002561148504</v>
      </c>
      <c r="O16" s="45"/>
      <c r="P16" s="45"/>
      <c r="Q16" s="46"/>
      <c r="R16" s="47">
        <f t="shared" ref="R16:AA16" si="10">R9*$C$2</f>
        <v>3.9621782156484655E-3</v>
      </c>
      <c r="S16" s="47">
        <f t="shared" si="10"/>
        <v>0.12258112909298613</v>
      </c>
      <c r="T16" s="47">
        <f t="shared" si="10"/>
        <v>0.17343244255153098</v>
      </c>
      <c r="U16" s="47">
        <f t="shared" si="10"/>
        <v>3.6288019188187984E-2</v>
      </c>
      <c r="V16" s="47">
        <f t="shared" si="10"/>
        <v>3.6149430384236077E-2</v>
      </c>
      <c r="W16" s="47">
        <f t="shared" si="10"/>
        <v>18.229163815340932</v>
      </c>
      <c r="X16" s="47">
        <f t="shared" si="10"/>
        <v>0.40866603668273777</v>
      </c>
      <c r="Y16" s="47">
        <f t="shared" si="10"/>
        <v>3.6165541233848908E-2</v>
      </c>
      <c r="Z16" s="47">
        <f t="shared" si="10"/>
        <v>6.5452524668987398E-3</v>
      </c>
      <c r="AA16" s="47">
        <f t="shared" si="10"/>
        <v>1.3431844351744517</v>
      </c>
      <c r="AB16" s="26"/>
      <c r="AC16" s="26"/>
    </row>
    <row r="17" spans="4:29" s="37" customFormat="1" ht="12.75" thickBot="1">
      <c r="D17" s="50" t="str">
        <f>D10</f>
        <v>Ab + Ac-225 DOTA @ 10 d</v>
      </c>
      <c r="E17" s="44">
        <f t="shared" ref="E17:N17" si="11">E10*$C$2</f>
        <v>1.3610519374951011E-2</v>
      </c>
      <c r="F17" s="44">
        <f t="shared" si="11"/>
        <v>0.31781254647457508</v>
      </c>
      <c r="G17" s="44">
        <f t="shared" si="11"/>
        <v>0.4182929776777361</v>
      </c>
      <c r="H17" s="44">
        <f t="shared" si="11"/>
        <v>0.50236223232894639</v>
      </c>
      <c r="I17" s="44">
        <f t="shared" si="11"/>
        <v>0.60696877977152341</v>
      </c>
      <c r="J17" s="44">
        <f t="shared" si="11"/>
        <v>35.128153083912011</v>
      </c>
      <c r="K17" s="44">
        <f t="shared" si="11"/>
        <v>5.0948875991171096</v>
      </c>
      <c r="L17" s="44">
        <f t="shared" si="11"/>
        <v>0.28596686858886905</v>
      </c>
      <c r="M17" s="44">
        <f t="shared" si="11"/>
        <v>0.41441396918946322</v>
      </c>
      <c r="N17" s="44">
        <f t="shared" si="11"/>
        <v>1.3886560182922505</v>
      </c>
      <c r="O17" s="45"/>
      <c r="P17" s="45"/>
      <c r="Q17" s="46"/>
      <c r="R17" s="47">
        <f t="shared" ref="R17:AA17" si="12">R10*$C$2</f>
        <v>4.1113073545984797E-3</v>
      </c>
      <c r="S17" s="47">
        <f t="shared" si="12"/>
        <v>2.7295860382229965E-2</v>
      </c>
      <c r="T17" s="47">
        <f t="shared" si="12"/>
        <v>9.0244325271589126E-2</v>
      </c>
      <c r="U17" s="47">
        <f t="shared" si="12"/>
        <v>0.17222553620306691</v>
      </c>
      <c r="V17" s="47">
        <f t="shared" si="12"/>
        <v>0.12484887707326789</v>
      </c>
      <c r="W17" s="47">
        <f t="shared" si="12"/>
        <v>13.230569263119982</v>
      </c>
      <c r="X17" s="47">
        <f t="shared" si="12"/>
        <v>0.39238203574143937</v>
      </c>
      <c r="Y17" s="47">
        <f t="shared" si="12"/>
        <v>2.6028732946001026E-2</v>
      </c>
      <c r="Z17" s="47">
        <f t="shared" si="12"/>
        <v>3.0306274445352555E-2</v>
      </c>
      <c r="AA17" s="47">
        <f t="shared" si="12"/>
        <v>0.48595367580281051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13">F12</f>
        <v>Thymus</v>
      </c>
      <c r="G55" s="42" t="str">
        <f t="shared" si="13"/>
        <v>Heart</v>
      </c>
      <c r="H55" s="42" t="str">
        <f t="shared" si="13"/>
        <v>Lungs</v>
      </c>
      <c r="I55" s="42" t="str">
        <f t="shared" si="13"/>
        <v>Kidneys</v>
      </c>
      <c r="J55" s="42" t="str">
        <f t="shared" si="13"/>
        <v>Spleen</v>
      </c>
      <c r="K55" s="42" t="str">
        <f t="shared" si="13"/>
        <v>Liver</v>
      </c>
      <c r="L55" s="42" t="str">
        <f t="shared" si="13"/>
        <v>ART</v>
      </c>
      <c r="M55" s="42" t="str">
        <f t="shared" si="13"/>
        <v>Carcass</v>
      </c>
      <c r="N55" s="42" t="str">
        <f t="shared" si="13"/>
        <v>Tumor</v>
      </c>
      <c r="Q55" s="42" t="str">
        <f t="shared" ref="Q55:Z55" si="14">E55</f>
        <v>Blood</v>
      </c>
      <c r="R55" s="42" t="str">
        <f t="shared" si="14"/>
        <v>Thymus</v>
      </c>
      <c r="S55" s="42" t="str">
        <f t="shared" si="14"/>
        <v>Heart</v>
      </c>
      <c r="T55" s="42" t="str">
        <f t="shared" si="14"/>
        <v>Lungs</v>
      </c>
      <c r="U55" s="42" t="str">
        <f t="shared" si="14"/>
        <v>Kidneys</v>
      </c>
      <c r="V55" s="42" t="str">
        <f t="shared" si="14"/>
        <v>Spleen</v>
      </c>
      <c r="W55" s="42" t="str">
        <f t="shared" si="14"/>
        <v>Liver</v>
      </c>
      <c r="X55" s="42" t="str">
        <f t="shared" si="14"/>
        <v>ART</v>
      </c>
      <c r="Y55" s="42" t="str">
        <f t="shared" si="14"/>
        <v>Carcass</v>
      </c>
      <c r="Z55" s="42" t="str">
        <f t="shared" si="14"/>
        <v>Tumor</v>
      </c>
      <c r="AC55" s="42" t="str">
        <f t="shared" ref="AC55:AL55" si="15">Q55</f>
        <v>Blood</v>
      </c>
      <c r="AD55" s="42" t="str">
        <f t="shared" si="15"/>
        <v>Thymus</v>
      </c>
      <c r="AE55" s="42" t="str">
        <f t="shared" si="15"/>
        <v>Heart</v>
      </c>
      <c r="AF55" s="42" t="str">
        <f t="shared" si="15"/>
        <v>Lungs</v>
      </c>
      <c r="AG55" s="42" t="str">
        <f t="shared" si="15"/>
        <v>Kidneys</v>
      </c>
      <c r="AH55" s="42" t="str">
        <f t="shared" si="15"/>
        <v>Spleen</v>
      </c>
      <c r="AI55" s="42" t="str">
        <f t="shared" si="15"/>
        <v>Liver</v>
      </c>
      <c r="AJ55" s="42" t="str">
        <f t="shared" si="15"/>
        <v>ART</v>
      </c>
      <c r="AK55" s="42" t="str">
        <f t="shared" si="15"/>
        <v>Carcass</v>
      </c>
      <c r="AL55" s="42" t="str">
        <f t="shared" si="15"/>
        <v>Tumor</v>
      </c>
    </row>
    <row r="56" spans="4:88">
      <c r="D56" s="42">
        <f>1/24</f>
        <v>4.1666666666666664E-2</v>
      </c>
      <c r="E56" s="51">
        <f>E13</f>
        <v>4.9456792724017724</v>
      </c>
      <c r="F56" s="51">
        <f t="shared" si="13"/>
        <v>3.4240317378468177</v>
      </c>
      <c r="G56" s="51">
        <f t="shared" si="13"/>
        <v>1.9176518743096849</v>
      </c>
      <c r="H56" s="51">
        <f t="shared" si="13"/>
        <v>2.6639878193207651</v>
      </c>
      <c r="I56" s="51">
        <f t="shared" si="13"/>
        <v>2.8256865768647317</v>
      </c>
      <c r="J56" s="51">
        <f t="shared" si="13"/>
        <v>13.248223187592442</v>
      </c>
      <c r="K56" s="51">
        <f t="shared" si="13"/>
        <v>3.6517426755399129</v>
      </c>
      <c r="L56" s="51">
        <f t="shared" si="13"/>
        <v>0.31120968554922346</v>
      </c>
      <c r="M56" s="51">
        <f t="shared" si="13"/>
        <v>0.62157547390040779</v>
      </c>
      <c r="N56" s="51">
        <f t="shared" si="13"/>
        <v>0.51983110408980959</v>
      </c>
      <c r="Q56" s="51">
        <f t="shared" ref="Q56:Z60" si="16">E56-R13</f>
        <v>4.8192668088342145</v>
      </c>
      <c r="R56" s="51">
        <f t="shared" si="16"/>
        <v>1.7662846303619639</v>
      </c>
      <c r="S56" s="51">
        <f t="shared" si="16"/>
        <v>1.5371488244919433</v>
      </c>
      <c r="T56" s="51">
        <f t="shared" si="16"/>
        <v>2.5313707703701236</v>
      </c>
      <c r="U56" s="51">
        <f t="shared" si="16"/>
        <v>2.4721662457185936</v>
      </c>
      <c r="V56" s="51">
        <f t="shared" si="16"/>
        <v>11.339904853073412</v>
      </c>
      <c r="W56" s="51">
        <f t="shared" si="16"/>
        <v>3.3650164556557853</v>
      </c>
      <c r="X56" s="51">
        <f t="shared" si="16"/>
        <v>0.23684048047460404</v>
      </c>
      <c r="Y56" s="51">
        <f t="shared" si="16"/>
        <v>0.53957172917621832</v>
      </c>
      <c r="Z56" s="51">
        <f t="shared" si="16"/>
        <v>0.5115430704701851</v>
      </c>
      <c r="AC56" s="51">
        <f t="shared" ref="AC56:AL60" si="17">E56+R13</f>
        <v>5.0720917359693303</v>
      </c>
      <c r="AD56" s="51">
        <f t="shared" si="17"/>
        <v>5.0817788453316712</v>
      </c>
      <c r="AE56" s="51">
        <f t="shared" si="17"/>
        <v>2.2981549241274264</v>
      </c>
      <c r="AF56" s="51">
        <f t="shared" si="17"/>
        <v>2.7966048682714066</v>
      </c>
      <c r="AG56" s="51">
        <f t="shared" si="17"/>
        <v>3.1792069080108698</v>
      </c>
      <c r="AH56" s="51">
        <f t="shared" si="17"/>
        <v>15.156541522111473</v>
      </c>
      <c r="AI56" s="51">
        <f t="shared" si="17"/>
        <v>3.9384688954240406</v>
      </c>
      <c r="AJ56" s="51">
        <f t="shared" si="17"/>
        <v>0.38557889062384287</v>
      </c>
      <c r="AK56" s="51">
        <f t="shared" si="17"/>
        <v>0.70357921862459727</v>
      </c>
      <c r="AL56" s="51">
        <f t="shared" si="17"/>
        <v>0.52811913770943408</v>
      </c>
    </row>
    <row r="57" spans="4:88">
      <c r="D57" s="42">
        <f>4/24</f>
        <v>0.16666666666666666</v>
      </c>
      <c r="E57" s="51">
        <f t="shared" ref="E57:N60" si="18">E14</f>
        <v>3.7152719689795877</v>
      </c>
      <c r="F57" s="51">
        <f t="shared" si="18"/>
        <v>2.6488243293046243</v>
      </c>
      <c r="G57" s="51">
        <f t="shared" si="18"/>
        <v>1.4105872137706152</v>
      </c>
      <c r="H57" s="51">
        <f t="shared" si="18"/>
        <v>2.1886998486810851</v>
      </c>
      <c r="I57" s="51">
        <f t="shared" si="18"/>
        <v>2.3015825675719439</v>
      </c>
      <c r="J57" s="51">
        <f t="shared" si="18"/>
        <v>19.001893524249819</v>
      </c>
      <c r="K57" s="51">
        <f t="shared" si="18"/>
        <v>4.6388658377782406</v>
      </c>
      <c r="L57" s="51">
        <f t="shared" si="18"/>
        <v>0.5553093036607839</v>
      </c>
      <c r="M57" s="51">
        <f t="shared" si="18"/>
        <v>0.58651521256706696</v>
      </c>
      <c r="N57" s="51">
        <f t="shared" si="18"/>
        <v>1.449387309859715</v>
      </c>
      <c r="Q57" s="51">
        <f t="shared" si="16"/>
        <v>2.2462686255816049</v>
      </c>
      <c r="R57" s="51">
        <f t="shared" si="16"/>
        <v>0.49209094934293729</v>
      </c>
      <c r="S57" s="51">
        <f t="shared" si="16"/>
        <v>1.0906857840341864</v>
      </c>
      <c r="T57" s="51">
        <f t="shared" si="16"/>
        <v>1.4410699235015296</v>
      </c>
      <c r="U57" s="51">
        <f t="shared" si="16"/>
        <v>1.9372978714043163</v>
      </c>
      <c r="V57" s="51">
        <f t="shared" si="16"/>
        <v>12.385294934080397</v>
      </c>
      <c r="W57" s="51">
        <f t="shared" si="16"/>
        <v>2.8495392578191834</v>
      </c>
      <c r="X57" s="51">
        <f t="shared" si="16"/>
        <v>0.50169013487061265</v>
      </c>
      <c r="Y57" s="51">
        <f t="shared" si="16"/>
        <v>0.53995086195073405</v>
      </c>
      <c r="Z57" s="51">
        <f t="shared" si="16"/>
        <v>1.2290250137598968</v>
      </c>
      <c r="AC57" s="51">
        <f t="shared" si="17"/>
        <v>5.1842753123775704</v>
      </c>
      <c r="AD57" s="51">
        <f t="shared" si="17"/>
        <v>4.8055577092663118</v>
      </c>
      <c r="AE57" s="51">
        <f t="shared" si="17"/>
        <v>1.7304886435070441</v>
      </c>
      <c r="AF57" s="51">
        <f t="shared" si="17"/>
        <v>2.9363297738606406</v>
      </c>
      <c r="AG57" s="51">
        <f t="shared" si="17"/>
        <v>2.6658672637395715</v>
      </c>
      <c r="AH57" s="51">
        <f t="shared" si="17"/>
        <v>25.61849211441924</v>
      </c>
      <c r="AI57" s="51">
        <f t="shared" si="17"/>
        <v>6.4281924177372982</v>
      </c>
      <c r="AJ57" s="51">
        <f t="shared" si="17"/>
        <v>0.60892847245095516</v>
      </c>
      <c r="AK57" s="51">
        <f t="shared" si="17"/>
        <v>0.63307956318339986</v>
      </c>
      <c r="AL57" s="51">
        <f t="shared" si="17"/>
        <v>1.6697496059595331</v>
      </c>
    </row>
    <row r="58" spans="4:88">
      <c r="D58" s="42">
        <f>24/24</f>
        <v>1</v>
      </c>
      <c r="E58" s="51">
        <f t="shared" si="18"/>
        <v>0.48368834544557793</v>
      </c>
      <c r="F58" s="51">
        <f t="shared" si="18"/>
        <v>0.7549221559529542</v>
      </c>
      <c r="G58" s="51">
        <f t="shared" si="18"/>
        <v>0.80453886795698926</v>
      </c>
      <c r="H58" s="51">
        <f t="shared" si="18"/>
        <v>2.0406313009884123</v>
      </c>
      <c r="I58" s="51">
        <f t="shared" si="18"/>
        <v>2.4856299349500768</v>
      </c>
      <c r="J58" s="51">
        <f t="shared" si="18"/>
        <v>23.797532012191958</v>
      </c>
      <c r="K58" s="51">
        <f t="shared" si="18"/>
        <v>5.6482482059864765</v>
      </c>
      <c r="L58" s="51">
        <f t="shared" si="18"/>
        <v>0.58853193074210186</v>
      </c>
      <c r="M58" s="51">
        <f t="shared" si="18"/>
        <v>0.61370595756313218</v>
      </c>
      <c r="N58" s="51"/>
      <c r="Q58" s="51">
        <f t="shared" si="16"/>
        <v>0.27457601348079541</v>
      </c>
      <c r="R58" s="51">
        <f t="shared" si="16"/>
        <v>0.57512476151862957</v>
      </c>
      <c r="S58" s="51">
        <f t="shared" si="16"/>
        <v>0.67715486444675954</v>
      </c>
      <c r="T58" s="51">
        <f t="shared" si="16"/>
        <v>0.97581966225519734</v>
      </c>
      <c r="U58" s="51">
        <f t="shared" si="16"/>
        <v>1.8245142811626534</v>
      </c>
      <c r="V58" s="51">
        <f t="shared" si="16"/>
        <v>11.709665492477992</v>
      </c>
      <c r="W58" s="51">
        <f t="shared" si="16"/>
        <v>5.4170569039530445</v>
      </c>
      <c r="X58" s="51">
        <f t="shared" si="16"/>
        <v>0.53326392791988719</v>
      </c>
      <c r="Y58" s="51">
        <f t="shared" si="16"/>
        <v>0.57680721251844114</v>
      </c>
      <c r="Z58" s="51" t="e">
        <f t="shared" si="16"/>
        <v>#DIV/0!</v>
      </c>
      <c r="AC58" s="51">
        <f t="shared" si="17"/>
        <v>0.69280067741036044</v>
      </c>
      <c r="AD58" s="51">
        <f t="shared" si="17"/>
        <v>0.93471955038727883</v>
      </c>
      <c r="AE58" s="51">
        <f t="shared" si="17"/>
        <v>0.93192287146721897</v>
      </c>
      <c r="AF58" s="51">
        <f t="shared" si="17"/>
        <v>3.1054429397216272</v>
      </c>
      <c r="AG58" s="51">
        <f t="shared" si="17"/>
        <v>3.1467455887375002</v>
      </c>
      <c r="AH58" s="51">
        <f t="shared" si="17"/>
        <v>35.885398531905921</v>
      </c>
      <c r="AI58" s="51">
        <f t="shared" si="17"/>
        <v>5.8794395080199084</v>
      </c>
      <c r="AJ58" s="51">
        <f t="shared" si="17"/>
        <v>0.64379993356431653</v>
      </c>
      <c r="AK58" s="51">
        <f t="shared" si="17"/>
        <v>0.65060470260782322</v>
      </c>
      <c r="AL58" s="51" t="e">
        <f t="shared" si="17"/>
        <v>#DIV/0!</v>
      </c>
      <c r="CJ58" s="42" t="s">
        <v>26</v>
      </c>
    </row>
    <row r="59" spans="4:88">
      <c r="D59" s="42">
        <f>6*24/24</f>
        <v>6</v>
      </c>
      <c r="E59" s="51">
        <f t="shared" si="18"/>
        <v>3.2995105177781536E-2</v>
      </c>
      <c r="F59" s="51">
        <f t="shared" si="18"/>
        <v>0.63050575326573033</v>
      </c>
      <c r="G59" s="51">
        <f t="shared" si="18"/>
        <v>0.37247419406316251</v>
      </c>
      <c r="H59" s="51">
        <f t="shared" si="18"/>
        <v>0.30960520411755982</v>
      </c>
      <c r="I59" s="51">
        <f t="shared" si="18"/>
        <v>0.69068007821686261</v>
      </c>
      <c r="J59" s="51">
        <f t="shared" si="18"/>
        <v>35.939811229870813</v>
      </c>
      <c r="K59" s="51">
        <f t="shared" si="18"/>
        <v>4.5534843419079252</v>
      </c>
      <c r="L59" s="51">
        <f t="shared" si="18"/>
        <v>0.29637918722091056</v>
      </c>
      <c r="M59" s="51">
        <f t="shared" si="18"/>
        <v>0.41172003357436016</v>
      </c>
      <c r="N59" s="51">
        <f t="shared" si="18"/>
        <v>1.7381002561148504</v>
      </c>
      <c r="Q59" s="51">
        <f t="shared" si="16"/>
        <v>2.9032926962133072E-2</v>
      </c>
      <c r="R59" s="51">
        <f t="shared" si="16"/>
        <v>0.5079246241727442</v>
      </c>
      <c r="S59" s="51">
        <f t="shared" si="16"/>
        <v>0.19904175151163153</v>
      </c>
      <c r="T59" s="51">
        <f t="shared" si="16"/>
        <v>0.27331718492937185</v>
      </c>
      <c r="U59" s="51">
        <f t="shared" si="16"/>
        <v>0.65453064783262649</v>
      </c>
      <c r="V59" s="51">
        <f t="shared" si="16"/>
        <v>17.71064741452988</v>
      </c>
      <c r="W59" s="51">
        <f t="shared" si="16"/>
        <v>4.1448183052251872</v>
      </c>
      <c r="X59" s="51">
        <f t="shared" si="16"/>
        <v>0.26021364598706165</v>
      </c>
      <c r="Y59" s="51">
        <f t="shared" si="16"/>
        <v>0.40517478110746141</v>
      </c>
      <c r="Z59" s="51">
        <f t="shared" si="16"/>
        <v>0.39491582094039868</v>
      </c>
      <c r="AC59" s="51">
        <f t="shared" si="17"/>
        <v>3.6957283393430004E-2</v>
      </c>
      <c r="AD59" s="51">
        <f t="shared" si="17"/>
        <v>0.75308688235871646</v>
      </c>
      <c r="AE59" s="51">
        <f t="shared" si="17"/>
        <v>0.54590663661469352</v>
      </c>
      <c r="AF59" s="51">
        <f t="shared" si="17"/>
        <v>0.34589322330574779</v>
      </c>
      <c r="AG59" s="51">
        <f t="shared" si="17"/>
        <v>0.72682950860109874</v>
      </c>
      <c r="AH59" s="51">
        <f t="shared" si="17"/>
        <v>54.168975045211745</v>
      </c>
      <c r="AI59" s="51">
        <f t="shared" si="17"/>
        <v>4.9621503785906631</v>
      </c>
      <c r="AJ59" s="51">
        <f t="shared" si="17"/>
        <v>0.33254472845475946</v>
      </c>
      <c r="AK59" s="51">
        <f t="shared" si="17"/>
        <v>0.4182652860412589</v>
      </c>
      <c r="AL59" s="51">
        <f t="shared" si="17"/>
        <v>3.0812846912893024</v>
      </c>
    </row>
    <row r="60" spans="4:88">
      <c r="D60" s="42">
        <v>10</v>
      </c>
      <c r="E60" s="51">
        <f t="shared" si="18"/>
        <v>1.3610519374951011E-2</v>
      </c>
      <c r="F60" s="51">
        <f t="shared" si="18"/>
        <v>0.31781254647457508</v>
      </c>
      <c r="G60" s="51">
        <f t="shared" si="18"/>
        <v>0.4182929776777361</v>
      </c>
      <c r="H60" s="51">
        <f t="shared" si="18"/>
        <v>0.50236223232894639</v>
      </c>
      <c r="I60" s="51">
        <f t="shared" si="18"/>
        <v>0.60696877977152341</v>
      </c>
      <c r="J60" s="51">
        <f t="shared" si="18"/>
        <v>35.128153083912011</v>
      </c>
      <c r="K60" s="51">
        <f t="shared" si="18"/>
        <v>5.0948875991171096</v>
      </c>
      <c r="L60" s="51">
        <f t="shared" si="18"/>
        <v>0.28596686858886905</v>
      </c>
      <c r="M60" s="51">
        <f t="shared" si="18"/>
        <v>0.41441396918946322</v>
      </c>
      <c r="N60" s="51">
        <f t="shared" si="18"/>
        <v>1.3886560182922505</v>
      </c>
      <c r="Q60" s="51">
        <f t="shared" si="16"/>
        <v>9.4992120203525321E-3</v>
      </c>
      <c r="R60" s="51">
        <f t="shared" si="16"/>
        <v>0.2905166860923451</v>
      </c>
      <c r="S60" s="51">
        <f t="shared" si="16"/>
        <v>0.328048652406147</v>
      </c>
      <c r="T60" s="51">
        <f t="shared" si="16"/>
        <v>0.33013669612587948</v>
      </c>
      <c r="U60" s="51">
        <f t="shared" si="16"/>
        <v>0.48211990269825555</v>
      </c>
      <c r="V60" s="51">
        <f t="shared" si="16"/>
        <v>21.897583820792029</v>
      </c>
      <c r="W60" s="51">
        <f t="shared" si="16"/>
        <v>4.7025055633756701</v>
      </c>
      <c r="X60" s="51">
        <f t="shared" si="16"/>
        <v>0.25993813564286805</v>
      </c>
      <c r="Y60" s="51">
        <f t="shared" si="16"/>
        <v>0.38410769474411066</v>
      </c>
      <c r="Z60" s="51">
        <f t="shared" si="16"/>
        <v>0.90270234248944003</v>
      </c>
      <c r="AC60" s="51">
        <f t="shared" si="17"/>
        <v>1.772182672954949E-2</v>
      </c>
      <c r="AD60" s="51">
        <f t="shared" si="17"/>
        <v>0.34510840685680505</v>
      </c>
      <c r="AE60" s="51">
        <f t="shared" si="17"/>
        <v>0.5085373029493252</v>
      </c>
      <c r="AF60" s="51">
        <f t="shared" si="17"/>
        <v>0.6745877685320133</v>
      </c>
      <c r="AG60" s="51">
        <f t="shared" si="17"/>
        <v>0.73181765684479128</v>
      </c>
      <c r="AH60" s="51">
        <f t="shared" si="17"/>
        <v>48.358722347031993</v>
      </c>
      <c r="AI60" s="51">
        <f t="shared" si="17"/>
        <v>5.4872696348585492</v>
      </c>
      <c r="AJ60" s="51">
        <f t="shared" si="17"/>
        <v>0.31199560153487005</v>
      </c>
      <c r="AK60" s="51">
        <f t="shared" si="17"/>
        <v>0.44472024363481577</v>
      </c>
      <c r="AL60" s="51">
        <f t="shared" si="17"/>
        <v>1.874609694095061</v>
      </c>
    </row>
    <row r="62" spans="4:88">
      <c r="D62" s="42">
        <f>D56</f>
        <v>4.1666666666666664E-2</v>
      </c>
      <c r="N62" s="51">
        <f>N56</f>
        <v>0.51983110408980959</v>
      </c>
      <c r="Z62" s="51">
        <f>Z56</f>
        <v>0.5115430704701851</v>
      </c>
      <c r="AL62" s="51">
        <f>AL56</f>
        <v>0.52811913770943408</v>
      </c>
    </row>
    <row r="63" spans="4:88">
      <c r="D63" s="42">
        <f>D57</f>
        <v>0.16666666666666666</v>
      </c>
      <c r="N63" s="51">
        <f>N57</f>
        <v>1.449387309859715</v>
      </c>
      <c r="Z63" s="51">
        <f>Z57</f>
        <v>1.2290250137598968</v>
      </c>
      <c r="AL63" s="51">
        <f>AL57</f>
        <v>1.6697496059595331</v>
      </c>
    </row>
    <row r="64" spans="4:88">
      <c r="D64" s="42">
        <f>D59</f>
        <v>6</v>
      </c>
      <c r="N64" s="51">
        <f>N59</f>
        <v>1.7381002561148504</v>
      </c>
      <c r="Z64" s="51">
        <f>Z59</f>
        <v>0.39491582094039868</v>
      </c>
      <c r="AL64" s="51">
        <f>AL59</f>
        <v>3.0812846912893024</v>
      </c>
    </row>
    <row r="65" spans="1:38">
      <c r="D65" s="42">
        <f>D60</f>
        <v>10</v>
      </c>
      <c r="N65" s="51">
        <f>N60</f>
        <v>1.3886560182922505</v>
      </c>
      <c r="Z65" s="51">
        <f>Z60</f>
        <v>0.90270234248944003</v>
      </c>
      <c r="AL65" s="51">
        <f>AL60</f>
        <v>1.874609694095061</v>
      </c>
    </row>
    <row r="68" spans="1:38" ht="12" thickBot="1"/>
    <row r="69" spans="1:38" ht="12" thickBot="1">
      <c r="B69" s="53"/>
      <c r="C69" s="42" t="s">
        <v>74</v>
      </c>
      <c r="D69" s="53" t="s">
        <v>73</v>
      </c>
      <c r="E69" s="65">
        <v>10000000</v>
      </c>
    </row>
    <row r="70" spans="1:38">
      <c r="D70" s="66" t="s">
        <v>75</v>
      </c>
    </row>
    <row r="73" spans="1:38">
      <c r="A73" s="53" t="s">
        <v>92</v>
      </c>
    </row>
    <row r="75" spans="1:38">
      <c r="A75" s="53" t="s">
        <v>91</v>
      </c>
    </row>
    <row r="76" spans="1:38">
      <c r="A76" s="42" t="s">
        <v>82</v>
      </c>
    </row>
    <row r="77" spans="1:38">
      <c r="A77" s="42" t="s">
        <v>83</v>
      </c>
      <c r="E77" s="42" t="s">
        <v>42</v>
      </c>
    </row>
    <row r="78" spans="1:38">
      <c r="A78" s="42" t="s">
        <v>84</v>
      </c>
      <c r="Q78" s="42" t="s">
        <v>20</v>
      </c>
    </row>
    <row r="79" spans="1:38">
      <c r="A79" s="42" t="s">
        <v>85</v>
      </c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1:38">
      <c r="A80" s="42" t="s">
        <v>86</v>
      </c>
      <c r="D80" s="53" t="s">
        <v>21</v>
      </c>
      <c r="E80" s="42" t="str">
        <f t="shared" ref="E80:N80" si="19">E12</f>
        <v>Blood</v>
      </c>
      <c r="F80" s="42" t="str">
        <f t="shared" si="19"/>
        <v>Thymus</v>
      </c>
      <c r="G80" s="42" t="str">
        <f t="shared" si="19"/>
        <v>Heart</v>
      </c>
      <c r="H80" s="42" t="str">
        <f t="shared" si="19"/>
        <v>Lungs</v>
      </c>
      <c r="I80" s="42" t="str">
        <f t="shared" si="19"/>
        <v>Kidneys</v>
      </c>
      <c r="J80" s="42" t="str">
        <f t="shared" si="19"/>
        <v>Spleen</v>
      </c>
      <c r="K80" s="42" t="str">
        <f t="shared" si="19"/>
        <v>Liver</v>
      </c>
      <c r="L80" s="42" t="str">
        <f t="shared" si="19"/>
        <v>ART</v>
      </c>
      <c r="M80" s="42" t="str">
        <f t="shared" si="19"/>
        <v>Carcass</v>
      </c>
      <c r="N80" s="42" t="str">
        <f t="shared" si="19"/>
        <v>Tumor</v>
      </c>
      <c r="P80" s="53" t="s">
        <v>62</v>
      </c>
      <c r="Q80" s="42" t="str">
        <f>Q55</f>
        <v>Blood</v>
      </c>
      <c r="R80" s="42" t="str">
        <f t="shared" ref="R80:Z80" si="20">R55</f>
        <v>Thymus</v>
      </c>
      <c r="S80" s="42" t="str">
        <f t="shared" si="20"/>
        <v>Heart</v>
      </c>
      <c r="T80" s="42" t="str">
        <f t="shared" si="20"/>
        <v>Lungs</v>
      </c>
      <c r="U80" s="42" t="str">
        <f t="shared" si="20"/>
        <v>Kidneys</v>
      </c>
      <c r="V80" s="42" t="str">
        <f t="shared" si="20"/>
        <v>Spleen</v>
      </c>
      <c r="W80" s="42" t="str">
        <f t="shared" si="20"/>
        <v>Liver</v>
      </c>
      <c r="X80" s="42" t="str">
        <f t="shared" si="20"/>
        <v>ART</v>
      </c>
      <c r="Y80" s="42" t="str">
        <f t="shared" si="20"/>
        <v>Carcass</v>
      </c>
      <c r="Z80" s="42" t="str">
        <f t="shared" si="20"/>
        <v>Tumor</v>
      </c>
      <c r="AB80" s="53" t="s">
        <v>61</v>
      </c>
      <c r="AC80" s="42" t="str">
        <f>AC55</f>
        <v>Blood</v>
      </c>
      <c r="AD80" s="42" t="str">
        <f t="shared" ref="AD80:AL80" si="21">AD55</f>
        <v>Thymus</v>
      </c>
      <c r="AE80" s="42" t="str">
        <f t="shared" si="21"/>
        <v>Heart</v>
      </c>
      <c r="AF80" s="42" t="str">
        <f t="shared" si="21"/>
        <v>Lungs</v>
      </c>
      <c r="AG80" s="42" t="str">
        <f t="shared" si="21"/>
        <v>Kidneys</v>
      </c>
      <c r="AH80" s="42" t="str">
        <f t="shared" si="21"/>
        <v>Spleen</v>
      </c>
      <c r="AI80" s="42" t="str">
        <f t="shared" si="21"/>
        <v>Liver</v>
      </c>
      <c r="AJ80" s="42" t="str">
        <f t="shared" si="21"/>
        <v>ART</v>
      </c>
      <c r="AK80" s="42" t="str">
        <f t="shared" si="21"/>
        <v>Carcass</v>
      </c>
      <c r="AL80" s="42" t="str">
        <f t="shared" si="21"/>
        <v>Tumor</v>
      </c>
    </row>
    <row r="81" spans="1:38">
      <c r="B81" s="42" t="s">
        <v>87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1:38">
      <c r="A82" s="42" t="s">
        <v>88</v>
      </c>
      <c r="D82" s="42">
        <f>$D$56</f>
        <v>4.1666666666666664E-2</v>
      </c>
      <c r="E82" s="42">
        <f>_xll.SRS1Splines.Functions25.OneWay_Spline($D$56:$D$60,$E$56:$E$60,D82)</f>
        <v>4.9456792724017697</v>
      </c>
      <c r="F82" s="42">
        <f>_xll.SRS1Splines.Functions25.OneWay_Spline($D$56:$D$60,F$56:F$60,$D82)</f>
        <v>3.4240317378468199</v>
      </c>
      <c r="G82" s="42">
        <f>_xll.SRS1Splines.Functions25.OneWay_Spline($D$56:$D$60,G$56:G$60,$D82)</f>
        <v>1.91765187430968</v>
      </c>
      <c r="H82" s="42">
        <f>_xll.SRS1Splines.Functions25.OneWay_Spline($D$56:$D$60,H$56:H$60,$D82)</f>
        <v>2.66398781932077</v>
      </c>
      <c r="I82" s="42">
        <f>_xll.SRS1Splines.Functions25.OneWay_Spline($D$56:$D$60,I$56:I$60,$D82)</f>
        <v>2.8256865768647299</v>
      </c>
      <c r="J82" s="42">
        <f>_xll.SRS1Splines.Functions25.OneWay_Spline($D$56:$D$60,J$56:J$60,$D82)</f>
        <v>13.2482231875924</v>
      </c>
      <c r="K82" s="42">
        <f>_xll.SRS1Splines.Functions25.OneWay_Spline($D$56:$D$60,K$56:K$60,$D82)</f>
        <v>3.6517426755399098</v>
      </c>
      <c r="L82" s="42">
        <f>_xll.SRS1Splines.Functions25.OneWay_Spline($D$56:$D$60,L$56:L$60,$D82)</f>
        <v>0.31120968554922301</v>
      </c>
      <c r="M82" s="42">
        <f>_xll.SRS1Splines.Functions25.OneWay_Spline($D$56:$D$60,M$56:M$60,$D82)</f>
        <v>0.62157547390040802</v>
      </c>
      <c r="N82" s="42">
        <f>_xll.SRS1Splines.Functions25.OneWay_Spline(($D$62:$D$65),N$62:N$65,$D82)</f>
        <v>0.51983110408981004</v>
      </c>
      <c r="P82" s="42">
        <f>$D$56</f>
        <v>4.1666666666666664E-2</v>
      </c>
      <c r="Q82" s="42">
        <f>_xll.SRS1Splines.Functions25.OneWay_Spline($D$56:$D$60,Q$56:Q$60,P82)</f>
        <v>4.8192668088342101</v>
      </c>
      <c r="R82" s="42">
        <f>_xll.SRS1Splines.Functions25.OneWay_Spline($D$56:$D$60,R$56:R$60,$D82)</f>
        <v>1.7662846303619599</v>
      </c>
      <c r="S82" s="42">
        <f>_xll.SRS1Splines.Functions25.OneWay_Spline($D$56:$D$60,S$56:S$60,$D82)</f>
        <v>1.53714882449194</v>
      </c>
      <c r="T82" s="42">
        <f>_xll.SRS1Splines.Functions25.OneWay_Spline($D$56:$D$60,T$56:T$60,$D82)</f>
        <v>2.53137077037012</v>
      </c>
      <c r="U82" s="42">
        <f>_xll.SRS1Splines.Functions25.OneWay_Spline($D$56:$D$60,U$56:U$60,$D82)</f>
        <v>2.47216624571859</v>
      </c>
      <c r="V82" s="42">
        <f>_xll.SRS1Splines.Functions25.OneWay_Spline($D$56:$D$60,V$56:V$60,$D82)</f>
        <v>11.339904853073399</v>
      </c>
      <c r="W82" s="42">
        <f>_xll.SRS1Splines.Functions25.OneWay_Spline($D$56:$D$60,W$56:W$60,$D82)</f>
        <v>3.3650164556557902</v>
      </c>
      <c r="X82" s="42">
        <f>_xll.SRS1Splines.Functions25.OneWay_Spline($D$56:$D$60,X$56:X$60,$D82)</f>
        <v>0.23684048047460399</v>
      </c>
      <c r="Y82" s="42">
        <f>_xll.SRS1Splines.Functions25.OneWay_Spline($D$56:$D$60,Y$56:Y$60,$D82)</f>
        <v>0.53957172917621798</v>
      </c>
      <c r="Z82" s="42">
        <f>_xll.SRS1Splines.Functions25.OneWay_Spline($D$62:$D$65,Z$62:Z$65,$D82)</f>
        <v>0.51154307047018499</v>
      </c>
      <c r="AB82" s="42">
        <f>$D$56</f>
        <v>4.1666666666666664E-2</v>
      </c>
      <c r="AC82" s="42">
        <f>_xll.SRS1Splines.Functions25.OneWay_Spline($D$56:$D$60,AC$56:AC$60,AB82)</f>
        <v>5.0720917359693303</v>
      </c>
      <c r="AD82" s="42">
        <f>_xll.SRS1Splines.Functions25.OneWay_Spline($D$56:$D$60,AD$56:AD$60,$D82)</f>
        <v>5.0817788453316703</v>
      </c>
      <c r="AE82" s="42">
        <f>_xll.SRS1Splines.Functions25.OneWay_Spline($D$56:$D$60,AE$56:AE$60,$D82)</f>
        <v>2.2981549241274299</v>
      </c>
      <c r="AF82" s="42">
        <f>_xll.SRS1Splines.Functions25.OneWay_Spline($D$56:$D$60,AF$56:AF$60,$D82)</f>
        <v>2.7966048682714102</v>
      </c>
      <c r="AG82" s="42">
        <f>_xll.SRS1Splines.Functions25.OneWay_Spline($D$56:$D$60,AG$56:AG$60,$D82)</f>
        <v>3.1792069080108698</v>
      </c>
      <c r="AH82" s="42">
        <f>_xll.SRS1Splines.Functions25.OneWay_Spline($D$56:$D$60,AH$56:AH$60,$D82)</f>
        <v>15.1565415221115</v>
      </c>
      <c r="AI82" s="42">
        <f>_xll.SRS1Splines.Functions25.OneWay_Spline($D$56:$D$60,AI$56:AI$60,$D82)</f>
        <v>3.9384688954240401</v>
      </c>
      <c r="AJ82" s="42">
        <f>_xll.SRS1Splines.Functions25.OneWay_Spline($D$56:$D$60,AJ$56:AJ$60,$D82)</f>
        <v>0.38557889062384298</v>
      </c>
      <c r="AK82" s="42">
        <f>_xll.SRS1Splines.Functions25.OneWay_Spline($D$56:$D$60,AK$56:AK$60,$D82)</f>
        <v>0.70357921862459705</v>
      </c>
      <c r="AL82" s="42">
        <f>_xll.SRS1Splines.Functions25.OneWay_Spline($D$62:$D$65,AL$62:AL$65,$D82)</f>
        <v>0.52811913770943397</v>
      </c>
    </row>
    <row r="83" spans="1:38">
      <c r="A83" s="42" t="s">
        <v>89</v>
      </c>
      <c r="D83" s="42">
        <v>7.4999999999999997E-2</v>
      </c>
      <c r="E83" s="42">
        <f>_xll.SRS1Splines.Functions25.OneWay_Spline($D$56:$D$60,$E$56:$E$60,D83)</f>
        <v>4.5900155392741002</v>
      </c>
      <c r="F83" s="42">
        <f>_xll.SRS1Splines.Functions25.OneWay_Spline($D$56:$D$60,F$56:F$60,$D83)</f>
        <v>3.1973265860126001</v>
      </c>
      <c r="G83" s="42">
        <f>_xll.SRS1Splines.Functions25.OneWay_Spline($D$56:$D$60,G$56:G$60,$D83)</f>
        <v>1.75768908313095</v>
      </c>
      <c r="H83" s="42">
        <f>_xll.SRS1Splines.Functions25.OneWay_Spline($D$56:$D$60,H$56:H$60,$D83)</f>
        <v>2.5063004627120198</v>
      </c>
      <c r="I83" s="42">
        <f>_xll.SRS1Splines.Functions25.OneWay_Spline($D$56:$D$60,I$56:I$60,$D83)</f>
        <v>2.6482745245608901</v>
      </c>
      <c r="J83" s="42">
        <f>_xll.SRS1Splines.Functions25.OneWay_Spline($D$56:$D$60,J$56:J$60,$D83)</f>
        <v>15.1017220523653</v>
      </c>
      <c r="K83" s="42">
        <f>_xll.SRS1Splines.Functions25.OneWay_Spline($D$56:$D$60,K$56:K$60,$D83)</f>
        <v>3.9662932639186099</v>
      </c>
      <c r="L83" s="42">
        <f>_xll.SRS1Splines.Functions25.OneWay_Spline($D$56:$D$60,L$56:L$60,$D83)</f>
        <v>0.39298525460580302</v>
      </c>
      <c r="M83" s="42">
        <f>_xll.SRS1Splines.Functions25.OneWay_Spline($D$56:$D$60,M$56:M$60,$D83)</f>
        <v>0.60966563826506304</v>
      </c>
      <c r="N83" s="42">
        <f>_xll.SRS1Splines.Functions25.OneWay_Spline(($D$62:$D$65),N$62:N$65,$D83)</f>
        <v>0.81832014371749195</v>
      </c>
      <c r="P83" s="42">
        <v>7.4999999999999997E-2</v>
      </c>
      <c r="Q83" s="42">
        <f>_xll.SRS1Splines.Functions25.OneWay_Spline($D$56:$D$60,Q$56:Q$60,P83)</f>
        <v>3.9872063355051601</v>
      </c>
      <c r="R83" s="42">
        <f>_xll.SRS1Splines.Functions25.OneWay_Spline($D$56:$D$60,R$56:R$60,$D83)</f>
        <v>1.33598563896756</v>
      </c>
      <c r="S83" s="42">
        <f>_xll.SRS1Splines.Functions25.OneWay_Spline($D$56:$D$60,S$56:S$60,$D83)</f>
        <v>1.3940883069143599</v>
      </c>
      <c r="T83" s="42">
        <f>_xll.SRS1Splines.Functions25.OneWay_Spline($D$56:$D$60,T$56:T$60,$D83)</f>
        <v>2.17195626777688</v>
      </c>
      <c r="U83" s="42">
        <f>_xll.SRS1Splines.Functions25.OneWay_Spline($D$56:$D$60,U$56:U$60,$D83)</f>
        <v>2.2937182875982698</v>
      </c>
      <c r="V83" s="42">
        <f>_xll.SRS1Splines.Functions25.OneWay_Spline($D$56:$D$60,V$56:V$60,$D83)</f>
        <v>11.694640727015599</v>
      </c>
      <c r="W83" s="42">
        <f>_xll.SRS1Splines.Functions25.OneWay_Spline($D$56:$D$60,W$56:W$60,$D83)</f>
        <v>3.1838285918664502</v>
      </c>
      <c r="X83" s="42">
        <f>_xll.SRS1Splines.Functions25.OneWay_Spline($D$56:$D$60,X$56:X$60,$D83)</f>
        <v>0.325650025837184</v>
      </c>
      <c r="Y83" s="42">
        <f>_xll.SRS1Splines.Functions25.OneWay_Spline($D$56:$D$60,Y$56:Y$60,$D83)</f>
        <v>0.53959868972907299</v>
      </c>
      <c r="Z83" s="42">
        <f>_xll.SRS1Splines.Functions25.OneWay_Spline($D$62:$D$65,Z$62:Z$65,$D83)</f>
        <v>0.74249929557974303</v>
      </c>
      <c r="AB83" s="42">
        <v>7.4999999999999997E-2</v>
      </c>
      <c r="AC83" s="42">
        <f>_xll.SRS1Splines.Functions25.OneWay_Spline($D$56:$D$60,AC$56:AC$60,AB83)</f>
        <v>5.12255811764265</v>
      </c>
      <c r="AD83" s="42">
        <f>_xll.SRS1Splines.Functions25.OneWay_Spline($D$56:$D$60,AD$56:AD$60,$D83)</f>
        <v>5.0158843985326298</v>
      </c>
      <c r="AE83" s="42">
        <f>_xll.SRS1Splines.Functions25.OneWay_Spline($D$56:$D$60,AE$56:AE$60,$D83)</f>
        <v>2.1212898593475402</v>
      </c>
      <c r="AF83" s="42">
        <f>_xll.SRS1Splines.Functions25.OneWay_Spline($D$56:$D$60,AF$56:AF$60,$D83)</f>
        <v>2.8406446576471498</v>
      </c>
      <c r="AG83" s="42">
        <f>_xll.SRS1Splines.Functions25.OneWay_Spline($D$56:$D$60,AG$56:AG$60,$D83)</f>
        <v>3.0045951981352799</v>
      </c>
      <c r="AH83" s="42">
        <f>_xll.SRS1Splines.Functions25.OneWay_Spline($D$56:$D$60,AH$56:AH$60,$D83)</f>
        <v>18.498233530450801</v>
      </c>
      <c r="AI83" s="42">
        <f>_xll.SRS1Splines.Functions25.OneWay_Spline($D$56:$D$60,AI$56:AI$60,$D83)</f>
        <v>4.7803403887360396</v>
      </c>
      <c r="AJ83" s="42">
        <f>_xll.SRS1Splines.Functions25.OneWay_Spline($D$56:$D$60,AJ$56:AJ$60,$D83)</f>
        <v>0.460320483374423</v>
      </c>
      <c r="AK83" s="42">
        <f>_xll.SRS1Splines.Functions25.OneWay_Spline($D$56:$D$60,AK$56:AK$60,$D83)</f>
        <v>0.67973499385260405</v>
      </c>
      <c r="AL83" s="42">
        <f>_xll.SRS1Splines.Functions25.OneWay_Spline($D$62:$D$65,AL$62:AL$65,$D83)</f>
        <v>0.892276824008433</v>
      </c>
    </row>
    <row r="84" spans="1:38">
      <c r="A84" s="42" t="s">
        <v>90</v>
      </c>
      <c r="D84" s="42">
        <v>0.1</v>
      </c>
      <c r="E84" s="42">
        <f>_xll.SRS1Splines.Functions25.OneWay_Spline($D$56:$D$60,$E$56:$E$60,D84)</f>
        <v>4.32827187032147</v>
      </c>
      <c r="F84" s="42">
        <f>_xll.SRS1Splines.Functions25.OneWay_Spline($D$56:$D$60,F$56:F$60,$D84)</f>
        <v>3.0297180521745601</v>
      </c>
      <c r="G84" s="42">
        <f>_xll.SRS1Splines.Functions25.OneWay_Spline($D$56:$D$60,G$56:G$60,$D84)</f>
        <v>1.63603914260032</v>
      </c>
      <c r="H84" s="42">
        <f>_xll.SRS1Splines.Functions25.OneWay_Spline($D$56:$D$60,H$56:H$60,$D84)</f>
        <v>2.3842977235367302</v>
      </c>
      <c r="I84" s="42">
        <f>_xll.SRS1Splines.Functions25.OneWay_Spline($D$56:$D$60,I$56:I$60,$D84)</f>
        <v>2.5106786641798</v>
      </c>
      <c r="J84" s="42">
        <f>_xll.SRS1Splines.Functions25.OneWay_Spline($D$56:$D$60,J$56:J$60,$D84)</f>
        <v>16.521610484620801</v>
      </c>
      <c r="K84" s="42">
        <f>_xll.SRS1Splines.Functions25.OneWay_Spline($D$56:$D$60,K$56:K$60,$D84)</f>
        <v>4.2063509022440897</v>
      </c>
      <c r="L84" s="42">
        <f>_xll.SRS1Splines.Functions25.OneWay_Spline($D$56:$D$60,L$56:L$60,$D84)</f>
        <v>0.456456995905138</v>
      </c>
      <c r="M84" s="42">
        <f>_xll.SRS1Splines.Functions25.OneWay_Spline($D$56:$D$60,M$56:M$60,$D84)</f>
        <v>0.60046418335734997</v>
      </c>
      <c r="N84" s="42">
        <f>_xll.SRS1Splines.Functions25.OneWay_Spline(($D$62:$D$65),N$62:N$65,$D84)</f>
        <v>1.06272445553407</v>
      </c>
      <c r="P84" s="42">
        <v>0.1</v>
      </c>
      <c r="Q84" s="42">
        <f>_xll.SRS1Splines.Functions25.OneWay_Spline($D$56:$D$60,Q$56:Q$60,P84)</f>
        <v>3.3489596531625501</v>
      </c>
      <c r="R84" s="42">
        <f>_xll.SRS1Splines.Functions25.OneWay_Spline($D$56:$D$60,R$56:R$60,$D84)</f>
        <v>1.0013886271825001</v>
      </c>
      <c r="S84" s="42">
        <f>_xll.SRS1Splines.Functions25.OneWay_Spline($D$56:$D$60,S$56:S$60,$D84)</f>
        <v>1.28469672175396</v>
      </c>
      <c r="T84" s="42">
        <f>_xll.SRS1Splines.Functions25.OneWay_Spline($D$56:$D$60,T$56:T$60,$D84)</f>
        <v>1.8944694938215001</v>
      </c>
      <c r="U84" s="42">
        <f>_xll.SRS1Splines.Functions25.OneWay_Spline($D$56:$D$60,U$56:U$60,$D84)</f>
        <v>2.1553991089617202</v>
      </c>
      <c r="V84" s="42">
        <f>_xll.SRS1Splines.Functions25.OneWay_Spline($D$56:$D$60,V$56:V$60,$D84)</f>
        <v>11.9690282517096</v>
      </c>
      <c r="W84" s="42">
        <f>_xll.SRS1Splines.Functions25.OneWay_Spline($D$56:$D$60,W$56:W$60,$D84)</f>
        <v>3.0489956270737699</v>
      </c>
      <c r="X84" s="42">
        <f>_xll.SRS1Splines.Functions25.OneWay_Spline($D$56:$D$60,X$56:X$60,$D84)</f>
        <v>0.39460222060883499</v>
      </c>
      <c r="Y84" s="42">
        <f>_xll.SRS1Splines.Functions25.OneWay_Spline($D$56:$D$60,Y$56:Y$60,$D84)</f>
        <v>0.539654295869335</v>
      </c>
      <c r="Z84" s="42">
        <f>_xll.SRS1Splines.Functions25.OneWay_Spline($D$62:$D$65,Z$62:Z$65,$D84)</f>
        <v>0.93174997348392896</v>
      </c>
      <c r="AB84" s="42">
        <v>0.1</v>
      </c>
      <c r="AC84" s="42">
        <f>_xll.SRS1Splines.Functions25.OneWay_Spline($D$56:$D$60,AC$56:AC$60,AB84)</f>
        <v>5.1510811490886503</v>
      </c>
      <c r="AD84" s="42">
        <f>_xll.SRS1Splines.Functions25.OneWay_Spline($D$56:$D$60,AD$56:AD$60,$D84)</f>
        <v>4.9627577684518496</v>
      </c>
      <c r="AE84" s="42">
        <f>_xll.SRS1Splines.Functions25.OneWay_Spline($D$56:$D$60,AE$56:AE$60,$D84)</f>
        <v>1.9873815634466701</v>
      </c>
      <c r="AF84" s="42">
        <f>_xll.SRS1Splines.Functions25.OneWay_Spline($D$56:$D$60,AF$56:AF$60,$D84)</f>
        <v>2.8741259532519701</v>
      </c>
      <c r="AG84" s="42">
        <f>_xll.SRS1Splines.Functions25.OneWay_Spline($D$56:$D$60,AG$56:AG$60,$D84)</f>
        <v>2.8698881009422998</v>
      </c>
      <c r="AH84" s="42">
        <f>_xll.SRS1Splines.Functions25.OneWay_Spline($D$56:$D$60,AH$56:AH$60,$D84)</f>
        <v>21.050650784989099</v>
      </c>
      <c r="AI84" s="42">
        <f>_xll.SRS1Splines.Functions25.OneWay_Spline($D$56:$D$60,AI$56:AI$60,$D84)</f>
        <v>5.4340489131188798</v>
      </c>
      <c r="AJ84" s="42">
        <f>_xll.SRS1Splines.Functions25.OneWay_Spline($D$56:$D$60,AJ$56:AJ$60,$D84)</f>
        <v>0.51831177120144201</v>
      </c>
      <c r="AK84" s="42">
        <f>_xll.SRS1Splines.Functions25.OneWay_Spline($D$56:$D$60,AK$56:AK$60,$D84)</f>
        <v>0.66122482871366495</v>
      </c>
      <c r="AL84" s="42">
        <f>_xll.SRS1Splines.Functions25.OneWay_Spline($D$62:$D$65,AL$62:AL$65,$D84)</f>
        <v>1.1895469273799499</v>
      </c>
    </row>
    <row r="85" spans="1:38">
      <c r="D85" s="42">
        <v>0.125</v>
      </c>
      <c r="E85" s="42">
        <f>_xll.SRS1Splines.Functions25.OneWay_Spline($D$56:$D$60,$E$56:$E$60,D85)</f>
        <v>4.07954657339784</v>
      </c>
      <c r="F85" s="42">
        <f>_xll.SRS1Splines.Functions25.OneWay_Spline($D$56:$D$60,F$56:F$60,$D85)</f>
        <v>2.8718095458450801</v>
      </c>
      <c r="G85" s="42">
        <f>_xll.SRS1Splines.Functions25.OneWay_Spline($D$56:$D$60,G$56:G$60,$D85)</f>
        <v>1.52740271434138</v>
      </c>
      <c r="H85" s="42">
        <f>_xll.SRS1Splines.Functions25.OneWay_Spline($D$56:$D$60,H$56:H$60,$D85)</f>
        <v>2.2789194016745902</v>
      </c>
      <c r="I85" s="42">
        <f>_xll.SRS1Splines.Functions25.OneWay_Spline($D$56:$D$60,I$56:I$60,$D85)</f>
        <v>2.39330832342102</v>
      </c>
      <c r="J85" s="42">
        <f>_xll.SRS1Splines.Functions25.OneWay_Spline($D$56:$D$60,J$56:J$60,$D85)</f>
        <v>17.771900346146801</v>
      </c>
      <c r="K85" s="42">
        <f>_xll.SRS1Splines.Functions25.OneWay_Spline($D$56:$D$60,K$56:K$60,$D85)</f>
        <v>4.4192783624514904</v>
      </c>
      <c r="L85" s="42">
        <f>_xll.SRS1Splines.Functions25.OneWay_Spline($D$56:$D$60,L$56:L$60,$D85)</f>
        <v>0.51093941115518404</v>
      </c>
      <c r="M85" s="42">
        <f>_xll.SRS1Splines.Functions25.OneWay_Spline($D$56:$D$60,M$56:M$60,$D85)</f>
        <v>0.59262970019160399</v>
      </c>
      <c r="N85" s="42">
        <f>_xll.SRS1Splines.Functions25.OneWay_Spline(($D$62:$D$65),N$62:N$65,$D85)</f>
        <v>1.2768490913202899</v>
      </c>
      <c r="P85" s="42">
        <v>0.125</v>
      </c>
      <c r="Q85" s="42">
        <f>_xll.SRS1Splines.Functions25.OneWay_Spline($D$56:$D$60,Q$56:Q$60,P85)</f>
        <v>2.78837819308468</v>
      </c>
      <c r="R85" s="42">
        <f>_xll.SRS1Splines.Functions25.OneWay_Spline($D$56:$D$60,R$56:R$60,$D85)</f>
        <v>0.71562135320785802</v>
      </c>
      <c r="S85" s="42">
        <f>_xll.SRS1Splines.Functions25.OneWay_Spline($D$56:$D$60,S$56:S$60,$D85)</f>
        <v>1.18802894444987</v>
      </c>
      <c r="T85" s="42">
        <f>_xll.SRS1Splines.Functions25.OneWay_Spline($D$56:$D$60,T$56:T$60,$D85)</f>
        <v>1.6537952451669</v>
      </c>
      <c r="U85" s="42">
        <f>_xll.SRS1Splines.Functions25.OneWay_Spline($D$56:$D$60,U$56:U$60,$D85)</f>
        <v>2.0363558184609101</v>
      </c>
      <c r="V85" s="42">
        <f>_xll.SRS1Splines.Functions25.OneWay_Spline($D$56:$D$60,V$56:V$60,$D85)</f>
        <v>12.2027837386982</v>
      </c>
      <c r="W85" s="42">
        <f>_xll.SRS1Splines.Functions25.OneWay_Spline($D$56:$D$60,W$56:W$60,$D85)</f>
        <v>2.9362965020746898</v>
      </c>
      <c r="X85" s="42">
        <f>_xll.SRS1Splines.Functions25.OneWay_Spline($D$56:$D$60,X$56:X$60,$D85)</f>
        <v>0.453753797622514</v>
      </c>
      <c r="Y85" s="42">
        <f>_xll.SRS1Splines.Functions25.OneWay_Spline($D$56:$D$60,Y$56:Y$60,$D85)</f>
        <v>0.53974023263155901</v>
      </c>
      <c r="Z85" s="42">
        <f>_xll.SRS1Splines.Functions25.OneWay_Spline($D$62:$D$65,Z$62:Z$65,$D85)</f>
        <v>1.0973007311434999</v>
      </c>
      <c r="AB85" s="42">
        <v>0.125</v>
      </c>
      <c r="AC85" s="42">
        <f>_xll.SRS1Splines.Functions25.OneWay_Spline($D$56:$D$60,AC$56:AC$60,AB85)</f>
        <v>5.1710938588235802</v>
      </c>
      <c r="AD85" s="42">
        <f>_xll.SRS1Splines.Functions25.OneWay_Spline($D$56:$D$60,AD$56:AD$60,$D85)</f>
        <v>4.9064547426726302</v>
      </c>
      <c r="AE85" s="42">
        <f>_xll.SRS1Splines.Functions25.OneWay_Spline($D$56:$D$60,AE$56:AE$60,$D85)</f>
        <v>1.8667764842329</v>
      </c>
      <c r="AF85" s="42">
        <f>_xll.SRS1Splines.Functions25.OneWay_Spline($D$56:$D$60,AF$56:AF$60,$D85)</f>
        <v>2.9040435581822801</v>
      </c>
      <c r="AG85" s="42">
        <f>_xll.SRS1Splines.Functions25.OneWay_Spline($D$56:$D$60,AG$56:AG$60,$D85)</f>
        <v>2.75527343239186</v>
      </c>
      <c r="AH85" s="42">
        <f>_xll.SRS1Splines.Functions25.OneWay_Spline($D$56:$D$60,AH$56:AH$60,$D85)</f>
        <v>23.310988978412901</v>
      </c>
      <c r="AI85" s="42">
        <f>_xll.SRS1Splines.Functions25.OneWay_Spline($D$56:$D$60,AI$56:AI$60,$D85)</f>
        <v>5.9919831000023596</v>
      </c>
      <c r="AJ85" s="42">
        <f>_xll.SRS1Splines.Functions25.OneWay_Spline($D$56:$D$60,AJ$56:AJ$60,$D85)</f>
        <v>0.56812502468785397</v>
      </c>
      <c r="AK85" s="42">
        <f>_xll.SRS1Splines.Functions25.OneWay_Spline($D$56:$D$60,AK$56:AK$60,$D85)</f>
        <v>0.64542850008776198</v>
      </c>
      <c r="AL85" s="42">
        <f>_xll.SRS1Splines.Functions25.OneWay_Spline($D$62:$D$65,AL$62:AL$65,$D85)</f>
        <v>1.4511015201141</v>
      </c>
    </row>
    <row r="86" spans="1:38">
      <c r="D86" s="42">
        <f>D85+0.125</f>
        <v>0.25</v>
      </c>
      <c r="E86" s="42">
        <f>_xll.SRS1Splines.Functions25.OneWay_Spline($D$56:$D$60,$E$56:$E$60,D86)</f>
        <v>3.10262316022893</v>
      </c>
      <c r="F86" s="42">
        <f>_xll.SRS1Splines.Functions25.OneWay_Spline($D$56:$D$60,F$56:F$60,$D86)</f>
        <v>2.2893561655758701</v>
      </c>
      <c r="G86" s="42">
        <f>_xll.SRS1Splines.Functions25.OneWay_Spline($D$56:$D$60,G$56:G$60,$D86)</f>
        <v>1.2967342220877101</v>
      </c>
      <c r="H86" s="42">
        <f>_xll.SRS1Splines.Functions25.OneWay_Spline($D$56:$D$60,H$56:H$60,$D86)</f>
        <v>2.1620800018652901</v>
      </c>
      <c r="I86" s="42">
        <f>_xll.SRS1Splines.Functions25.OneWay_Spline($D$56:$D$60,I$56:I$60,$D86)</f>
        <v>2.3067358938585301</v>
      </c>
      <c r="J86" s="42">
        <f>_xll.SRS1Splines.Functions25.OneWay_Spline($D$56:$D$60,J$56:J$60,$D86)</f>
        <v>19.8766379993058</v>
      </c>
      <c r="K86" s="42">
        <f>_xll.SRS1Splines.Functions25.OneWay_Spline($D$56:$D$60,K$56:K$60,$D86)</f>
        <v>4.8306484877378102</v>
      </c>
      <c r="L86" s="42">
        <f>_xll.SRS1Splines.Functions25.OneWay_Spline($D$56:$D$60,L$56:L$60,$D86)</f>
        <v>0.56162160280623397</v>
      </c>
      <c r="M86" s="42">
        <f>_xll.SRS1Splines.Functions25.OneWay_Spline($D$56:$D$60,M$56:M$60,$D86)</f>
        <v>0.58727655342695695</v>
      </c>
      <c r="N86" s="42">
        <f>_xll.SRS1Splines.Functions25.OneWay_Spline(($D$62:$D$65),N$62:N$65,$D86)</f>
        <v>1.45757733017185</v>
      </c>
      <c r="P86" s="42">
        <f>P85+0.125</f>
        <v>0.25</v>
      </c>
      <c r="Q86" s="42">
        <f>_xll.SRS1Splines.Functions25.OneWay_Spline($D$56:$D$60,Q$56:Q$60,P86)</f>
        <v>1.8723836585420099</v>
      </c>
      <c r="R86" s="42">
        <f>_xll.SRS1Splines.Functions25.OneWay_Spline($D$56:$D$60,R$56:R$60,$D86)</f>
        <v>0.494415896083857</v>
      </c>
      <c r="S86" s="42">
        <f>_xll.SRS1Splines.Functions25.OneWay_Spline($D$56:$D$60,S$56:S$60,$D86)</f>
        <v>1.01354924865138</v>
      </c>
      <c r="T86" s="42">
        <f>_xll.SRS1Splines.Functions25.OneWay_Spline($D$56:$D$60,T$56:T$60,$D86)</f>
        <v>1.3547798812967</v>
      </c>
      <c r="U86" s="42">
        <f>_xll.SRS1Splines.Functions25.OneWay_Spline($D$56:$D$60,U$56:U$60,$D86)</f>
        <v>1.9169897448759801</v>
      </c>
      <c r="V86" s="42">
        <f>_xll.SRS1Splines.Functions25.OneWay_Spline($D$56:$D$60,V$56:V$60,$D86)</f>
        <v>12.366377309715499</v>
      </c>
      <c r="W86" s="42">
        <f>_xll.SRS1Splines.Functions25.OneWay_Spline($D$56:$D$60,W$56:W$60,$D86)</f>
        <v>2.9214297519109298</v>
      </c>
      <c r="X86" s="42">
        <f>_xll.SRS1Splines.Functions25.OneWay_Spline($D$56:$D$60,X$56:X$60,$D86)</f>
        <v>0.50768915554997496</v>
      </c>
      <c r="Y86" s="42">
        <f>_xll.SRS1Splines.Functions25.OneWay_Spline($D$56:$D$60,Y$56:Y$60,$D86)</f>
        <v>0.54139230316310705</v>
      </c>
      <c r="Z86" s="42">
        <f>_xll.SRS1Splines.Functions25.OneWay_Spline($D$62:$D$65,Z$62:Z$65,$D86)</f>
        <v>1.2285191982727099</v>
      </c>
      <c r="AB86" s="42">
        <f>AB85+0.125</f>
        <v>0.25</v>
      </c>
      <c r="AC86" s="42">
        <f>_xll.SRS1Splines.Functions25.OneWay_Spline($D$56:$D$60,AC$56:AC$60,AB86)</f>
        <v>5.0604815527805398</v>
      </c>
      <c r="AD86" s="42">
        <f>_xll.SRS1Splines.Functions25.OneWay_Spline($D$56:$D$60,AD$56:AD$60,$D86)</f>
        <v>4.5271190543820703</v>
      </c>
      <c r="AE86" s="42">
        <f>_xll.SRS1Splines.Functions25.OneWay_Spline($D$56:$D$60,AE$56:AE$60,$D86)</f>
        <v>1.5799191955240299</v>
      </c>
      <c r="AF86" s="42">
        <f>_xll.SRS1Splines.Functions25.OneWay_Spline($D$56:$D$60,AF$56:AF$60,$D86)</f>
        <v>2.9684612753742301</v>
      </c>
      <c r="AG86" s="42">
        <f>_xll.SRS1Splines.Functions25.OneWay_Spline($D$56:$D$60,AG$56:AG$60,$D86)</f>
        <v>2.6793318568395099</v>
      </c>
      <c r="AH86" s="42">
        <f>_xll.SRS1Splines.Functions25.OneWay_Spline($D$56:$D$60,AH$56:AH$60,$D86)</f>
        <v>27.514353604201801</v>
      </c>
      <c r="AI86" s="42">
        <f>_xll.SRS1Splines.Functions25.OneWay_Spline($D$56:$D$60,AI$56:AI$60,$D86)</f>
        <v>6.4155792036535004</v>
      </c>
      <c r="AJ86" s="42">
        <f>_xll.SRS1Splines.Functions25.OneWay_Spline($D$56:$D$60,AJ$56:AJ$60,$D86)</f>
        <v>0.61555405006249397</v>
      </c>
      <c r="AK86" s="42">
        <f>_xll.SRS1Splines.Functions25.OneWay_Spline($D$56:$D$60,AK$56:AK$60,$D86)</f>
        <v>0.63357026708728403</v>
      </c>
      <c r="AL86" s="42">
        <f>_xll.SRS1Splines.Functions25.OneWay_Spline($D$62:$D$65,AL$62:AL$65,$D86)</f>
        <v>1.70979111144134</v>
      </c>
    </row>
    <row r="87" spans="1:38">
      <c r="D87" s="42">
        <f t="shared" ref="D87:D93" si="22">D86+0.125</f>
        <v>0.375</v>
      </c>
      <c r="E87" s="42">
        <f>_xll.SRS1Splines.Functions25.OneWay_Spline($D$56:$D$60,$E$56:$E$60,D87)</f>
        <v>2.3084962155626401</v>
      </c>
      <c r="F87" s="42">
        <f>_xll.SRS1Splines.Functions25.OneWay_Spline($D$56:$D$60,F$56:F$60,$D87)</f>
        <v>1.8221861347552599</v>
      </c>
      <c r="G87" s="42">
        <f>_xll.SRS1Splines.Functions25.OneWay_Spline($D$56:$D$60,G$56:G$60,$D87)</f>
        <v>1.1521920730067501</v>
      </c>
      <c r="H87" s="42">
        <f>_xll.SRS1Splines.Functions25.OneWay_Spline($D$56:$D$60,H$56:H$60,$D87)</f>
        <v>2.1318009905541602</v>
      </c>
      <c r="I87" s="42">
        <f>_xll.SRS1Splines.Functions25.OneWay_Spline($D$56:$D$60,I$56:I$60,$D87)</f>
        <v>2.3303399687247799</v>
      </c>
      <c r="J87" s="42">
        <f>_xll.SRS1Splines.Functions25.OneWay_Spline($D$56:$D$60,J$56:J$60,$D87)</f>
        <v>20.9102622499483</v>
      </c>
      <c r="K87" s="42">
        <f>_xll.SRS1Splines.Functions25.OneWay_Spline($D$56:$D$60,K$56:K$60,$D87)</f>
        <v>5.0804706238693402</v>
      </c>
      <c r="L87" s="42">
        <f>_xll.SRS1Splines.Functions25.OneWay_Spline($D$56:$D$60,L$56:L$60,$D87)</f>
        <v>0.56984420300885996</v>
      </c>
      <c r="M87" s="42">
        <f>_xll.SRS1Splines.Functions25.OneWay_Spline($D$56:$D$60,M$56:M$60,$D87)</f>
        <v>0.59076376647270201</v>
      </c>
      <c r="N87" s="42">
        <f>_xll.SRS1Splines.Functions25.OneWay_Spline(($D$62:$D$65),N$62:N$65,$D87)</f>
        <v>1.4696414068546499</v>
      </c>
      <c r="P87" s="42">
        <f t="shared" ref="P87:P93" si="23">P86+0.125</f>
        <v>0.375</v>
      </c>
      <c r="Q87" s="42">
        <f>_xll.SRS1Splines.Functions25.OneWay_Spline($D$56:$D$60,Q$56:Q$60,P87)</f>
        <v>1.38748971851435</v>
      </c>
      <c r="R87" s="42">
        <f>_xll.SRS1Splines.Functions25.OneWay_Spline($D$56:$D$60,R$56:R$60,$D87)</f>
        <v>0.505064982495389</v>
      </c>
      <c r="S87" s="42">
        <f>_xll.SRS1Splines.Functions25.OneWay_Spline($D$56:$D$60,S$56:S$60,$D87)</f>
        <v>0.91723652410429801</v>
      </c>
      <c r="T87" s="42">
        <f>_xll.SRS1Splines.Functions25.OneWay_Spline($D$56:$D$60,T$56:T$60,$D87)</f>
        <v>1.2484995354144801</v>
      </c>
      <c r="U87" s="42">
        <f>_xll.SRS1Splines.Functions25.OneWay_Spline($D$56:$D$60,U$56:U$60,$D87)</f>
        <v>1.89379231951514</v>
      </c>
      <c r="V87" s="42">
        <f>_xll.SRS1Splines.Functions25.OneWay_Spline($D$56:$D$60,V$56:V$60,$D87)</f>
        <v>12.27972783383</v>
      </c>
      <c r="W87" s="42">
        <f>_xll.SRS1Splines.Functions25.OneWay_Spline($D$56:$D$60,W$56:W$60,$D87)</f>
        <v>3.2507138900275998</v>
      </c>
      <c r="X87" s="42">
        <f>_xll.SRS1Splines.Functions25.OneWay_Spline($D$56:$D$60,X$56:X$60,$D87)</f>
        <v>0.51550366932966996</v>
      </c>
      <c r="Y87" s="42">
        <f>_xll.SRS1Splines.Functions25.OneWay_Spline($D$56:$D$60,Y$56:Y$60,$D87)</f>
        <v>0.54642054067915502</v>
      </c>
      <c r="Z87" s="42">
        <f>_xll.SRS1Splines.Functions25.OneWay_Spline($D$62:$D$65,Z$62:Z$65,$D87)</f>
        <v>1.22590926331296</v>
      </c>
      <c r="AB87" s="42">
        <f t="shared" ref="AB87:AB93" si="24">AB86+0.125</f>
        <v>0.375</v>
      </c>
      <c r="AC87" s="42">
        <f>_xll.SRS1Splines.Functions25.OneWay_Spline($D$56:$D$60,AC$56:AC$60,AB87)</f>
        <v>4.4927299536954601</v>
      </c>
      <c r="AD87" s="42">
        <f>_xll.SRS1Splines.Functions25.OneWay_Spline($D$56:$D$60,AD$56:AD$60,$D87)</f>
        <v>3.9073965552271201</v>
      </c>
      <c r="AE87" s="42">
        <f>_xll.SRS1Splines.Functions25.OneWay_Spline($D$56:$D$60,AE$56:AE$60,$D87)</f>
        <v>1.3871476219091901</v>
      </c>
      <c r="AF87" s="42">
        <f>_xll.SRS1Splines.Functions25.OneWay_Spline($D$56:$D$60,AF$56:AF$60,$D87)</f>
        <v>3.0103167839248202</v>
      </c>
      <c r="AG87" s="42">
        <f>_xll.SRS1Splines.Functions25.OneWay_Spline($D$56:$D$60,AG$56:AG$60,$D87)</f>
        <v>2.7410045020205001</v>
      </c>
      <c r="AH87" s="42">
        <f>_xll.SRS1Splines.Functions25.OneWay_Spline($D$56:$D$60,AH$56:AH$60,$D87)</f>
        <v>29.824582789049298</v>
      </c>
      <c r="AI87" s="42">
        <f>_xll.SRS1Splines.Functions25.OneWay_Spline($D$56:$D$60,AI$56:AI$60,$D87)</f>
        <v>6.3567824182412904</v>
      </c>
      <c r="AJ87" s="42">
        <f>_xll.SRS1Splines.Functions25.OneWay_Spline($D$56:$D$60,AJ$56:AJ$60,$D87)</f>
        <v>0.62418473668805097</v>
      </c>
      <c r="AK87" s="42">
        <f>_xll.SRS1Splines.Functions25.OneWay_Spline($D$56:$D$60,AK$56:AK$60,$D87)</f>
        <v>0.63581786621846603</v>
      </c>
      <c r="AL87" s="42">
        <f>_xll.SRS1Splines.Functions25.OneWay_Spline($D$62:$D$65,AL$62:AL$65,$D87)</f>
        <v>1.7687731132211899</v>
      </c>
    </row>
    <row r="88" spans="1:38">
      <c r="D88" s="42">
        <f t="shared" si="22"/>
        <v>0.5</v>
      </c>
      <c r="E88" s="42">
        <f>_xll.SRS1Splines.Functions25.OneWay_Spline($D$56:$D$60,$E$56:$E$60,D88)</f>
        <v>1.6614806336063901</v>
      </c>
      <c r="F88" s="42">
        <f>_xll.SRS1Splines.Functions25.OneWay_Spline($D$56:$D$60,F$56:F$60,$D88)</f>
        <v>1.4407082632455499</v>
      </c>
      <c r="G88" s="42">
        <f>_xll.SRS1Splines.Functions25.OneWay_Spline($D$56:$D$60,G$56:G$60,$D88)</f>
        <v>1.0365423420144999</v>
      </c>
      <c r="H88" s="42">
        <f>_xll.SRS1Splines.Functions25.OneWay_Spline($D$56:$D$60,H$56:H$60,$D88)</f>
        <v>2.1100765354464799</v>
      </c>
      <c r="I88" s="42">
        <f>_xll.SRS1Splines.Functions25.OneWay_Spline($D$56:$D$60,I$56:I$60,$D88)</f>
        <v>2.3663672408890499</v>
      </c>
      <c r="J88" s="42">
        <f>_xll.SRS1Splines.Functions25.OneWay_Spline($D$56:$D$60,J$56:J$60,$D88)</f>
        <v>21.682549221567101</v>
      </c>
      <c r="K88" s="42">
        <f>_xll.SRS1Splines.Functions25.OneWay_Spline($D$56:$D$60,K$56:K$60,$D88)</f>
        <v>5.2848705534315101</v>
      </c>
      <c r="L88" s="42">
        <f>_xll.SRS1Splines.Functions25.OneWay_Spline($D$56:$D$60,L$56:L$60,$D88)</f>
        <v>0.57657178499282702</v>
      </c>
      <c r="M88" s="42">
        <f>_xll.SRS1Splines.Functions25.OneWay_Spline($D$56:$D$60,M$56:M$60,$D88)</f>
        <v>0.59608635480568195</v>
      </c>
      <c r="N88" s="42">
        <f>_xll.SRS1Splines.Functions25.OneWay_Spline(($D$62:$D$65),N$62:N$65,$D88)</f>
        <v>1.48144033899498</v>
      </c>
      <c r="P88" s="42">
        <f t="shared" si="23"/>
        <v>0.5</v>
      </c>
      <c r="Q88" s="42">
        <f>_xll.SRS1Splines.Functions25.OneWay_Spline($D$56:$D$60,Q$56:Q$60,P88)</f>
        <v>0.99224273260568396</v>
      </c>
      <c r="R88" s="42">
        <f>_xll.SRS1Splines.Functions25.OneWay_Spline($D$56:$D$60,R$56:R$60,$D88)</f>
        <v>0.52131885122878097</v>
      </c>
      <c r="S88" s="42">
        <f>_xll.SRS1Splines.Functions25.OneWay_Spline($D$56:$D$60,S$56:S$60,$D88)</f>
        <v>0.84132561511215698</v>
      </c>
      <c r="T88" s="42">
        <f>_xll.SRS1Splines.Functions25.OneWay_Spline($D$56:$D$60,T$56:T$60,$D88)</f>
        <v>1.1657898355783001</v>
      </c>
      <c r="U88" s="42">
        <f>_xll.SRS1Splines.Functions25.OneWay_Spline($D$56:$D$60,U$56:U$60,$D88)</f>
        <v>1.8770711002371501</v>
      </c>
      <c r="V88" s="42">
        <f>_xll.SRS1Splines.Functions25.OneWay_Spline($D$56:$D$60,V$56:V$60,$D88)</f>
        <v>12.1474733706364</v>
      </c>
      <c r="W88" s="42">
        <f>_xll.SRS1Splines.Functions25.OneWay_Spline($D$56:$D$60,W$56:W$60,$D88)</f>
        <v>3.7533054692582999</v>
      </c>
      <c r="X88" s="42">
        <f>_xll.SRS1Splines.Functions25.OneWay_Spline($D$56:$D$60,X$56:X$60,$D88)</f>
        <v>0.52189736242214801</v>
      </c>
      <c r="Y88" s="42">
        <f>_xll.SRS1Splines.Functions25.OneWay_Spline($D$56:$D$60,Y$56:Y$60,$D88)</f>
        <v>0.55365223227763705</v>
      </c>
      <c r="Z88" s="42">
        <f>_xll.SRS1Splines.Functions25.OneWay_Spline($D$62:$D$65,Z$62:Z$65,$D88)</f>
        <v>1.2211654192666199</v>
      </c>
      <c r="AB88" s="42">
        <f t="shared" si="24"/>
        <v>0.5</v>
      </c>
      <c r="AC88" s="42">
        <f>_xll.SRS1Splines.Functions25.OneWay_Spline($D$56:$D$60,AC$56:AC$60,AB88)</f>
        <v>3.6242632294776498</v>
      </c>
      <c r="AD88" s="42">
        <f>_xll.SRS1Splines.Functions25.OneWay_Spline($D$56:$D$60,AD$56:AD$60,$D88)</f>
        <v>3.1455458837138601</v>
      </c>
      <c r="AE88" s="42">
        <f>_xll.SRS1Splines.Functions25.OneWay_Spline($D$56:$D$60,AE$56:AE$60,$D88)</f>
        <v>1.2317590689168401</v>
      </c>
      <c r="AF88" s="42">
        <f>_xll.SRS1Splines.Functions25.OneWay_Spline($D$56:$D$60,AF$56:AF$60,$D88)</f>
        <v>3.0445622000116699</v>
      </c>
      <c r="AG88" s="42">
        <f>_xll.SRS1Splines.Functions25.OneWay_Spline($D$56:$D$60,AG$56:AG$60,$D88)</f>
        <v>2.8351364341388399</v>
      </c>
      <c r="AH88" s="42">
        <f>_xll.SRS1Splines.Functions25.OneWay_Spline($D$56:$D$60,AH$56:AH$60,$D88)</f>
        <v>31.604237773184899</v>
      </c>
      <c r="AI88" s="42">
        <f>_xll.SRS1Splines.Functions25.OneWay_Spline($D$56:$D$60,AI$56:AI$60,$D88)</f>
        <v>6.2643846456585104</v>
      </c>
      <c r="AJ88" s="42">
        <f>_xll.SRS1Splines.Functions25.OneWay_Spline($D$56:$D$60,AJ$56:AJ$60,$D88)</f>
        <v>0.63124620756350602</v>
      </c>
      <c r="AK88" s="42">
        <f>_xll.SRS1Splines.Functions25.OneWay_Spline($D$56:$D$60,AK$56:AK$60,$D88)</f>
        <v>0.63924841226079698</v>
      </c>
      <c r="AL88" s="42">
        <f>_xll.SRS1Splines.Functions25.OneWay_Spline($D$62:$D$65,AL$62:AL$65,$D88)</f>
        <v>1.82645880726961</v>
      </c>
    </row>
    <row r="89" spans="1:38">
      <c r="D89" s="42">
        <f t="shared" si="22"/>
        <v>0.625</v>
      </c>
      <c r="E89" s="42">
        <f>_xll.SRS1Splines.Functions25.OneWay_Spline($D$56:$D$60,$E$56:$E$60,D89)</f>
        <v>1.15853423498837</v>
      </c>
      <c r="F89" s="42">
        <f>_xll.SRS1Splines.Functions25.OneWay_Spline($D$56:$D$60,F$56:F$60,$D89)</f>
        <v>1.1440827403286</v>
      </c>
      <c r="G89" s="42">
        <f>_xll.SRS1Splines.Functions25.OneWay_Spline($D$56:$D$60,G$56:G$60,$D89)</f>
        <v>0.94686859256218103</v>
      </c>
      <c r="H89" s="42">
        <f>_xll.SRS1Splines.Functions25.OneWay_Spline($D$56:$D$60,H$56:H$60,$D89)</f>
        <v>2.0935019877391401</v>
      </c>
      <c r="I89" s="42">
        <f>_xll.SRS1Splines.Functions25.OneWay_Spline($D$56:$D$60,I$56:I$60,$D89)</f>
        <v>2.4073637919725299</v>
      </c>
      <c r="J89" s="42">
        <f>_xll.SRS1Splines.Functions25.OneWay_Spline($D$56:$D$60,J$56:J$60,$D89)</f>
        <v>22.275459298881501</v>
      </c>
      <c r="K89" s="42">
        <f>_xll.SRS1Splines.Functions25.OneWay_Spline($D$56:$D$60,K$56:K$60,$D89)</f>
        <v>5.4438482764243101</v>
      </c>
      <c r="L89" s="42">
        <f>_xll.SRS1Splines.Functions25.OneWay_Spline($D$56:$D$60,L$56:L$60,$D89)</f>
        <v>0.58180434875813503</v>
      </c>
      <c r="M89" s="42">
        <f>_xll.SRS1Splines.Functions25.OneWay_Spline($D$56:$D$60,M$56:M$60,$D89)</f>
        <v>0.60214309325355497</v>
      </c>
      <c r="N89" s="42">
        <f>_xll.SRS1Splines.Functions25.OneWay_Spline(($D$62:$D$65),N$62:N$65,$D89)</f>
        <v>1.49297412659282</v>
      </c>
      <c r="P89" s="42">
        <f t="shared" si="23"/>
        <v>0.625</v>
      </c>
      <c r="Q89" s="42">
        <f>_xll.SRS1Splines.Functions25.OneWay_Spline($D$56:$D$60,Q$56:Q$60,P89)</f>
        <v>0.68498528498199396</v>
      </c>
      <c r="R89" s="42">
        <f>_xll.SRS1Splines.Functions25.OneWay_Spline($D$56:$D$60,R$56:R$60,$D89)</f>
        <v>0.53981463289091602</v>
      </c>
      <c r="S89" s="42">
        <f>_xll.SRS1Splines.Functions25.OneWay_Spline($D$56:$D$60,S$56:S$60,$D89)</f>
        <v>0.78258925816264502</v>
      </c>
      <c r="T89" s="42">
        <f>_xll.SRS1Splines.Functions25.OneWay_Spline($D$56:$D$60,T$56:T$60,$D89)</f>
        <v>1.1019088900662399</v>
      </c>
      <c r="U89" s="42">
        <f>_xll.SRS1Splines.Functions25.OneWay_Spline($D$56:$D$60,U$56:U$60,$D89)</f>
        <v>1.86430438690245</v>
      </c>
      <c r="V89" s="42">
        <f>_xll.SRS1Splines.Functions25.OneWay_Spline($D$56:$D$60,V$56:V$60,$D89)</f>
        <v>11.996976912519401</v>
      </c>
      <c r="W89" s="42">
        <f>_xll.SRS1Splines.Functions25.OneWay_Spline($D$56:$D$60,W$56:W$60,$D89)</f>
        <v>4.3252200249346204</v>
      </c>
      <c r="X89" s="42">
        <f>_xll.SRS1Splines.Functions25.OneWay_Spline($D$56:$D$60,X$56:X$60,$D89)</f>
        <v>0.52687023482740902</v>
      </c>
      <c r="Y89" s="42">
        <f>_xll.SRS1Splines.Functions25.OneWay_Spline($D$56:$D$60,Y$56:Y$60,$D89)</f>
        <v>0.56169706160968003</v>
      </c>
      <c r="Z89" s="42">
        <f>_xll.SRS1Splines.Functions25.OneWay_Spline($D$62:$D$65,Z$62:Z$65,$D89)</f>
        <v>1.21438615424539</v>
      </c>
      <c r="AB89" s="42">
        <f t="shared" si="24"/>
        <v>0.625</v>
      </c>
      <c r="AC89" s="42">
        <f>_xll.SRS1Splines.Functions25.OneWay_Spline($D$56:$D$60,AC$56:AC$60,AB89)</f>
        <v>2.6325591599336802</v>
      </c>
      <c r="AD89" s="42">
        <f>_xll.SRS1Splines.Functions25.OneWay_Spline($D$56:$D$60,AD$56:AD$60,$D89)</f>
        <v>2.35445994365777</v>
      </c>
      <c r="AE89" s="42">
        <f>_xll.SRS1Splines.Functions25.OneWay_Spline($D$56:$D$60,AE$56:AE$60,$D89)</f>
        <v>1.1111479269617199</v>
      </c>
      <c r="AF89" s="42">
        <f>_xll.SRS1Splines.Functions25.OneWay_Spline($D$56:$D$60,AF$56:AF$60,$D89)</f>
        <v>3.0711975236347802</v>
      </c>
      <c r="AG89" s="42">
        <f>_xll.SRS1Splines.Functions25.OneWay_Spline($D$56:$D$60,AG$56:AG$60,$D89)</f>
        <v>2.9422520810321302</v>
      </c>
      <c r="AH89" s="42">
        <f>_xll.SRS1Splines.Functions25.OneWay_Spline($D$56:$D$60,AH$56:AH$60,$D89)</f>
        <v>32.976732698073597</v>
      </c>
      <c r="AI89" s="42">
        <f>_xll.SRS1Splines.Functions25.OneWay_Spline($D$56:$D$60,AI$56:AI$60,$D89)</f>
        <v>6.1544186771250802</v>
      </c>
      <c r="AJ89" s="42">
        <f>_xll.SRS1Splines.Functions25.OneWay_Spline($D$56:$D$60,AJ$56:AJ$60,$D89)</f>
        <v>0.63673846268886103</v>
      </c>
      <c r="AK89" s="42">
        <f>_xll.SRS1Splines.Functions25.OneWay_Spline($D$56:$D$60,AK$56:AK$60,$D89)</f>
        <v>0.643152137067587</v>
      </c>
      <c r="AL89" s="42">
        <f>_xll.SRS1Splines.Functions25.OneWay_Spline($D$62:$D$65,AL$62:AL$65,$D89)</f>
        <v>1.8828481935866099</v>
      </c>
    </row>
    <row r="90" spans="1:38">
      <c r="D90" s="42">
        <f t="shared" si="22"/>
        <v>0.75</v>
      </c>
      <c r="E90" s="42">
        <f>_xll.SRS1Splines.Functions25.OneWay_Spline($D$56:$D$60,$E$56:$E$60,D90)</f>
        <v>0.796614840336762</v>
      </c>
      <c r="F90" s="42">
        <f>_xll.SRS1Splines.Functions25.OneWay_Spline($D$56:$D$60,F$56:F$60,$D90)</f>
        <v>0.93146975528627796</v>
      </c>
      <c r="G90" s="42">
        <f>_xll.SRS1Splines.Functions25.OneWay_Spline($D$56:$D$60,G$56:G$60,$D90)</f>
        <v>0.88025438810101297</v>
      </c>
      <c r="H90" s="42">
        <f>_xll.SRS1Splines.Functions25.OneWay_Spline($D$56:$D$60,H$56:H$60,$D90)</f>
        <v>2.07867269862908</v>
      </c>
      <c r="I90" s="42">
        <f>_xll.SRS1Splines.Functions25.OneWay_Spline($D$56:$D$60,I$56:I$60,$D90)</f>
        <v>2.4458757035963998</v>
      </c>
      <c r="J90" s="42">
        <f>_xll.SRS1Splines.Functions25.OneWay_Spline($D$56:$D$60,J$56:J$60,$D90)</f>
        <v>22.770952866610902</v>
      </c>
      <c r="K90" s="42">
        <f>_xll.SRS1Splines.Functions25.OneWay_Spline($D$56:$D$60,K$56:K$60,$D90)</f>
        <v>5.5574037928477296</v>
      </c>
      <c r="L90" s="42">
        <f>_xll.SRS1Splines.Functions25.OneWay_Spline($D$56:$D$60,L$56:L$60,$D90)</f>
        <v>0.58554189430478298</v>
      </c>
      <c r="M90" s="42">
        <f>_xll.SRS1Splines.Functions25.OneWay_Spline($D$56:$D$60,M$56:M$60,$D90)</f>
        <v>0.60783275664398195</v>
      </c>
      <c r="N90" s="42">
        <f>_xll.SRS1Splines.Functions25.OneWay_Spline(($D$62:$D$65),N$62:N$65,$D90)</f>
        <v>1.5042427696481899</v>
      </c>
      <c r="P90" s="42">
        <f t="shared" si="23"/>
        <v>0.75</v>
      </c>
      <c r="Q90" s="42">
        <f>_xll.SRS1Splines.Functions25.OneWay_Spline($D$56:$D$60,Q$56:Q$60,P90)</f>
        <v>0.464059959809283</v>
      </c>
      <c r="R90" s="42">
        <f>_xll.SRS1Splines.Functions25.OneWay_Spline($D$56:$D$60,R$56:R$60,$D90)</f>
        <v>0.55718945808868003</v>
      </c>
      <c r="S90" s="42">
        <f>_xll.SRS1Splines.Functions25.OneWay_Spline($D$56:$D$60,S$56:S$60,$D90)</f>
        <v>0.73780018974344896</v>
      </c>
      <c r="T90" s="42">
        <f>_xll.SRS1Splines.Functions25.OneWay_Spline($D$56:$D$60,T$56:T$60,$D90)</f>
        <v>1.05211480715633</v>
      </c>
      <c r="U90" s="42">
        <f>_xll.SRS1Splines.Functions25.OneWay_Spline($D$56:$D$60,U$56:U$60,$D90)</f>
        <v>1.85297047937151</v>
      </c>
      <c r="V90" s="42">
        <f>_xll.SRS1Splines.Functions25.OneWay_Spline($D$56:$D$60,V$56:V$60,$D90)</f>
        <v>11.8556014518641</v>
      </c>
      <c r="W90" s="42">
        <f>_xll.SRS1Splines.Functions25.OneWay_Spline($D$56:$D$60,W$56:W$60,$D90)</f>
        <v>4.8624730923881296</v>
      </c>
      <c r="X90" s="42">
        <f>_xll.SRS1Splines.Functions25.OneWay_Spline($D$56:$D$60,X$56:X$60,$D90)</f>
        <v>0.53042228654545298</v>
      </c>
      <c r="Y90" s="42">
        <f>_xll.SRS1Splines.Functions25.OneWay_Spline($D$56:$D$60,Y$56:Y$60,$D90)</f>
        <v>0.56916471232640997</v>
      </c>
      <c r="Z90" s="42">
        <f>_xll.SRS1Splines.Functions25.OneWay_Spline($D$62:$D$65,Z$62:Z$65,$D90)</f>
        <v>1.2056699563609501</v>
      </c>
      <c r="AB90" s="42">
        <f t="shared" si="24"/>
        <v>0.75</v>
      </c>
      <c r="AC90" s="42">
        <f>_xll.SRS1Splines.Functions25.OneWay_Spline($D$56:$D$60,AC$56:AC$60,AB90)</f>
        <v>1.6950955248701101</v>
      </c>
      <c r="AD90" s="42">
        <f>_xll.SRS1Splines.Functions25.OneWay_Spline($D$56:$D$60,AD$56:AD$60,$D90)</f>
        <v>1.64703163887433</v>
      </c>
      <c r="AE90" s="42">
        <f>_xll.SRS1Splines.Functions25.OneWay_Spline($D$56:$D$60,AE$56:AE$60,$D90)</f>
        <v>1.0227085864585801</v>
      </c>
      <c r="AF90" s="42">
        <f>_xll.SRS1Splines.Functions25.OneWay_Spline($D$56:$D$60,AF$56:AF$60,$D90)</f>
        <v>3.0902227547941399</v>
      </c>
      <c r="AG90" s="42">
        <f>_xll.SRS1Splines.Functions25.OneWay_Spline($D$56:$D$60,AG$56:AG$60,$D90)</f>
        <v>3.0428758705379502</v>
      </c>
      <c r="AH90" s="42">
        <f>_xll.SRS1Splines.Functions25.OneWay_Spline($D$56:$D$60,AH$56:AH$60,$D90)</f>
        <v>34.065481705180098</v>
      </c>
      <c r="AI90" s="42">
        <f>_xll.SRS1Splines.Functions25.OneWay_Spline($D$56:$D$60,AI$56:AI$60,$D90)</f>
        <v>6.0429173038609001</v>
      </c>
      <c r="AJ90" s="42">
        <f>_xll.SRS1Splines.Functions25.OneWay_Spline($D$56:$D$60,AJ$56:AJ$60,$D90)</f>
        <v>0.64066150206411399</v>
      </c>
      <c r="AK90" s="42">
        <f>_xll.SRS1Splines.Functions25.OneWay_Spline($D$56:$D$60,AK$56:AK$60,$D90)</f>
        <v>0.64681927249214799</v>
      </c>
      <c r="AL90" s="42">
        <f>_xll.SRS1Splines.Functions25.OneWay_Spline($D$62:$D$65,AL$62:AL$65,$D90)</f>
        <v>1.93794127217219</v>
      </c>
    </row>
    <row r="91" spans="1:38">
      <c r="D91" s="42">
        <f t="shared" si="22"/>
        <v>0.875</v>
      </c>
      <c r="E91" s="42">
        <f>_xll.SRS1Splines.Functions25.OneWay_Spline($D$56:$D$60,$E$56:$E$60,D91)</f>
        <v>0.57268027027976798</v>
      </c>
      <c r="F91" s="42">
        <f>_xll.SRS1Splines.Functions25.OneWay_Spline($D$56:$D$60,F$56:F$60,$D91)</f>
        <v>0.80202949740044205</v>
      </c>
      <c r="G91" s="42">
        <f>_xll.SRS1Splines.Functions25.OneWay_Spline($D$56:$D$60,G$56:G$60,$D91)</f>
        <v>0.83378329208221102</v>
      </c>
      <c r="H91" s="42">
        <f>_xll.SRS1Splines.Functions25.OneWay_Spline($D$56:$D$60,H$56:H$60,$D91)</f>
        <v>2.0621840193132002</v>
      </c>
      <c r="I91" s="42">
        <f>_xll.SRS1Splines.Functions25.OneWay_Spline($D$56:$D$60,I$56:I$60,$D91)</f>
        <v>2.4744490573818601</v>
      </c>
      <c r="J91" s="42">
        <f>_xll.SRS1Splines.Functions25.OneWay_Spline($D$56:$D$60,J$56:J$60,$D91)</f>
        <v>23.250990309474599</v>
      </c>
      <c r="K91" s="42">
        <f>_xll.SRS1Splines.Functions25.OneWay_Spline($D$56:$D$60,K$56:K$60,$D91)</f>
        <v>5.6255371027017897</v>
      </c>
      <c r="L91" s="42">
        <f>_xll.SRS1Splines.Functions25.OneWay_Spline($D$56:$D$60,L$56:L$60,$D91)</f>
        <v>0.587784421632772</v>
      </c>
      <c r="M91" s="42">
        <f>_xll.SRS1Splines.Functions25.OneWay_Spline($D$56:$D$60,M$56:M$60,$D91)</f>
        <v>0.61205411980462099</v>
      </c>
      <c r="N91" s="42">
        <f>_xll.SRS1Splines.Functions25.OneWay_Spline(($D$62:$D$65),N$62:N$65,$D91)</f>
        <v>1.5152462681610801</v>
      </c>
      <c r="P91" s="42">
        <f t="shared" si="23"/>
        <v>0.875</v>
      </c>
      <c r="Q91" s="42">
        <f>_xll.SRS1Splines.Functions25.OneWay_Spline($D$56:$D$60,Q$56:Q$60,P91)</f>
        <v>0.32780934125354999</v>
      </c>
      <c r="R91" s="42">
        <f>_xll.SRS1Splines.Functions25.OneWay_Spline($D$56:$D$60,R$56:R$60,$D91)</f>
        <v>0.57008045742895597</v>
      </c>
      <c r="S91" s="42">
        <f>_xll.SRS1Splines.Functions25.OneWay_Spline($D$56:$D$60,S$56:S$60,$D91)</f>
        <v>0.70373114634225797</v>
      </c>
      <c r="T91" s="42">
        <f>_xll.SRS1Splines.Functions25.OneWay_Spline($D$56:$D$60,T$56:T$60,$D91)</f>
        <v>1.0116656951266401</v>
      </c>
      <c r="U91" s="42">
        <f>_xll.SRS1Splines.Functions25.OneWay_Spline($D$56:$D$60,U$56:U$60,$D91)</f>
        <v>1.84054767750476</v>
      </c>
      <c r="V91" s="42">
        <f>_xll.SRS1Splines.Functions25.OneWay_Spline($D$56:$D$60,V$56:V$60,$D91)</f>
        <v>11.7507099810553</v>
      </c>
      <c r="W91" s="42">
        <f>_xll.SRS1Splines.Functions25.OneWay_Spline($D$56:$D$60,W$56:W$60,$D91)</f>
        <v>5.2610802069504103</v>
      </c>
      <c r="X91" s="42">
        <f>_xll.SRS1Splines.Functions25.OneWay_Spline($D$56:$D$60,X$56:X$60,$D91)</f>
        <v>0.532553517576278</v>
      </c>
      <c r="Y91" s="42">
        <f>_xll.SRS1Splines.Functions25.OneWay_Spline($D$56:$D$60,Y$56:Y$60,$D91)</f>
        <v>0.57466486807895401</v>
      </c>
      <c r="Z91" s="42">
        <f>_xll.SRS1Splines.Functions25.OneWay_Spline($D$62:$D$65,Z$62:Z$65,$D91)</f>
        <v>1.1951153137249899</v>
      </c>
      <c r="AB91" s="42">
        <f t="shared" si="24"/>
        <v>0.875</v>
      </c>
      <c r="AC91" s="42">
        <f>_xll.SRS1Splines.Functions25.OneWay_Spline($D$56:$D$60,AC$56:AC$60,AB91)</f>
        <v>0.98935010409348001</v>
      </c>
      <c r="AD91" s="42">
        <f>_xll.SRS1Splines.Functions25.OneWay_Spline($D$56:$D$60,AD$56:AD$60,$D91)</f>
        <v>1.136153873179</v>
      </c>
      <c r="AE91" s="42">
        <f>_xll.SRS1Splines.Functions25.OneWay_Spline($D$56:$D$60,AE$56:AE$60,$D91)</f>
        <v>0.96383543782216197</v>
      </c>
      <c r="AF91" s="42">
        <f>_xll.SRS1Splines.Functions25.OneWay_Spline($D$56:$D$60,AF$56:AF$60,$D91)</f>
        <v>3.1016378934897499</v>
      </c>
      <c r="AG91" s="42">
        <f>_xll.SRS1Splines.Functions25.OneWay_Spline($D$56:$D$60,AG$56:AG$60,$D91)</f>
        <v>3.1175322304938802</v>
      </c>
      <c r="AH91" s="42">
        <f>_xll.SRS1Splines.Functions25.OneWay_Spline($D$56:$D$60,AH$56:AH$60,$D91)</f>
        <v>34.993898935969298</v>
      </c>
      <c r="AI91" s="42">
        <f>_xll.SRS1Splines.Functions25.OneWay_Spline($D$56:$D$60,AI$56:AI$60,$D91)</f>
        <v>5.9459133170858696</v>
      </c>
      <c r="AJ91" s="42">
        <f>_xll.SRS1Splines.Functions25.OneWay_Spline($D$56:$D$60,AJ$56:AJ$60,$D91)</f>
        <v>0.643015325689266</v>
      </c>
      <c r="AK91" s="42">
        <f>_xll.SRS1Splines.Functions25.OneWay_Spline($D$56:$D$60,AK$56:AK$60,$D91)</f>
        <v>0.64954005038778995</v>
      </c>
      <c r="AL91" s="42">
        <f>_xll.SRS1Splines.Functions25.OneWay_Spline($D$62:$D$65,AL$62:AL$65,$D91)</f>
        <v>1.9917380430263401</v>
      </c>
    </row>
    <row r="92" spans="1:38">
      <c r="D92" s="42">
        <f t="shared" si="22"/>
        <v>1</v>
      </c>
      <c r="E92" s="42">
        <f>_xll.SRS1Splines.Functions25.OneWay_Spline($D$56:$D$60,$E$56:$E$60,D92)</f>
        <v>0.48368834544557798</v>
      </c>
      <c r="F92" s="42">
        <f>_xll.SRS1Splines.Functions25.OneWay_Spline($D$56:$D$60,F$56:F$60,$D92)</f>
        <v>0.75492215595295398</v>
      </c>
      <c r="G92" s="42">
        <f>_xll.SRS1Splines.Functions25.OneWay_Spline($D$56:$D$60,G$56:G$60,$D92)</f>
        <v>0.80453886795698903</v>
      </c>
      <c r="H92" s="42">
        <f>_xll.SRS1Splines.Functions25.OneWay_Spline($D$56:$D$60,H$56:H$60,$D92)</f>
        <v>2.0406313009884101</v>
      </c>
      <c r="I92" s="42">
        <f>_xll.SRS1Splines.Functions25.OneWay_Spline($D$56:$D$60,I$56:I$60,$D92)</f>
        <v>2.4856299349500799</v>
      </c>
      <c r="J92" s="42">
        <f>_xll.SRS1Splines.Functions25.OneWay_Spline($D$56:$D$60,J$56:J$60,$D92)</f>
        <v>23.797532012192001</v>
      </c>
      <c r="K92" s="42">
        <f>_xll.SRS1Splines.Functions25.OneWay_Spline($D$56:$D$60,K$56:K$60,$D92)</f>
        <v>5.64824820598648</v>
      </c>
      <c r="L92" s="42">
        <f>_xll.SRS1Splines.Functions25.OneWay_Spline($D$56:$D$60,L$56:L$60,$D92)</f>
        <v>0.58853193074210197</v>
      </c>
      <c r="M92" s="42">
        <f>_xll.SRS1Splines.Functions25.OneWay_Spline($D$56:$D$60,M$56:M$60,$D92)</f>
        <v>0.61370595756313195</v>
      </c>
      <c r="N92" s="42">
        <f>_xll.SRS1Splines.Functions25.OneWay_Spline(($D$62:$D$65),N$62:N$65,$D92)</f>
        <v>1.5259846221314901</v>
      </c>
      <c r="P92" s="42">
        <f t="shared" si="23"/>
        <v>1</v>
      </c>
      <c r="Q92" s="42">
        <f>_xll.SRS1Splines.Functions25.OneWay_Spline($D$56:$D$60,Q$56:Q$60,P92)</f>
        <v>0.27457601348079502</v>
      </c>
      <c r="R92" s="42">
        <f>_xll.SRS1Splines.Functions25.OneWay_Spline($D$56:$D$60,R$56:R$60,$D92)</f>
        <v>0.57512476151863001</v>
      </c>
      <c r="S92" s="42">
        <f>_xll.SRS1Splines.Functions25.OneWay_Spline($D$56:$D$60,S$56:S$60,$D92)</f>
        <v>0.67715486444675999</v>
      </c>
      <c r="T92" s="42">
        <f>_xll.SRS1Splines.Functions25.OneWay_Spline($D$56:$D$60,T$56:T$60,$D92)</f>
        <v>0.97581966225519701</v>
      </c>
      <c r="U92" s="42">
        <f>_xll.SRS1Splines.Functions25.OneWay_Spline($D$56:$D$60,U$56:U$60,$D92)</f>
        <v>1.82451428116265</v>
      </c>
      <c r="V92" s="42">
        <f>_xll.SRS1Splines.Functions25.OneWay_Spline($D$56:$D$60,V$56:V$60,$D92)</f>
        <v>11.709665492478001</v>
      </c>
      <c r="W92" s="42">
        <f>_xll.SRS1Splines.Functions25.OneWay_Spline($D$56:$D$60,W$56:W$60,$D92)</f>
        <v>5.4170569039530401</v>
      </c>
      <c r="X92" s="42">
        <f>_xll.SRS1Splines.Functions25.OneWay_Spline($D$56:$D$60,X$56:X$60,$D92)</f>
        <v>0.53326392791988697</v>
      </c>
      <c r="Y92" s="42">
        <f>_xll.SRS1Splines.Functions25.OneWay_Spline($D$56:$D$60,Y$56:Y$60,$D92)</f>
        <v>0.57680721251844103</v>
      </c>
      <c r="Z92" s="42">
        <f>_xll.SRS1Splines.Functions25.OneWay_Spline($D$62:$D$65,Z$62:Z$65,$D92)</f>
        <v>1.1828207144492</v>
      </c>
      <c r="AB92" s="42">
        <f t="shared" si="24"/>
        <v>1</v>
      </c>
      <c r="AC92" s="42">
        <f>_xll.SRS1Splines.Functions25.OneWay_Spline($D$56:$D$60,AC$56:AC$60,AB92)</f>
        <v>0.69280067741036</v>
      </c>
      <c r="AD92" s="42">
        <f>_xll.SRS1Splines.Functions25.OneWay_Spline($D$56:$D$60,AD$56:AD$60,$D92)</f>
        <v>0.93471955038727905</v>
      </c>
      <c r="AE92" s="42">
        <f>_xll.SRS1Splines.Functions25.OneWay_Spline($D$56:$D$60,AE$56:AE$60,$D92)</f>
        <v>0.93192287146721897</v>
      </c>
      <c r="AF92" s="42">
        <f>_xll.SRS1Splines.Functions25.OneWay_Spline($D$56:$D$60,AF$56:AF$60,$D92)</f>
        <v>3.1054429397216299</v>
      </c>
      <c r="AG92" s="42">
        <f>_xll.SRS1Splines.Functions25.OneWay_Spline($D$56:$D$60,AG$56:AG$60,$D92)</f>
        <v>3.1467455887375002</v>
      </c>
      <c r="AH92" s="42">
        <f>_xll.SRS1Splines.Functions25.OneWay_Spline($D$56:$D$60,AH$56:AH$60,$D92)</f>
        <v>35.885398531905899</v>
      </c>
      <c r="AI92" s="42">
        <f>_xll.SRS1Splines.Functions25.OneWay_Spline($D$56:$D$60,AI$56:AI$60,$D92)</f>
        <v>5.8794395080199102</v>
      </c>
      <c r="AJ92" s="42">
        <f>_xll.SRS1Splines.Functions25.OneWay_Spline($D$56:$D$60,AJ$56:AJ$60,$D92)</f>
        <v>0.64379993356431697</v>
      </c>
      <c r="AK92" s="42">
        <f>_xll.SRS1Splines.Functions25.OneWay_Spline($D$56:$D$60,AK$56:AK$60,$D92)</f>
        <v>0.65060470260782299</v>
      </c>
      <c r="AL92" s="42">
        <f>_xll.SRS1Splines.Functions25.OneWay_Spline($D$62:$D$65,AL$62:AL$65,$D92)</f>
        <v>2.04423850614906</v>
      </c>
    </row>
    <row r="93" spans="1:38">
      <c r="D93" s="42">
        <f t="shared" si="22"/>
        <v>1.125</v>
      </c>
      <c r="E93" s="42">
        <f>_xll.SRS1Splines.Functions25.OneWay_Spline($D$56:$D$60,$E$56:$E$60,D93)</f>
        <v>0.46146489791229001</v>
      </c>
      <c r="F93" s="42">
        <f>_xll.SRS1Splines.Functions25.OneWay_Spline($D$56:$D$60,F$56:F$60,$D93)</f>
        <v>0.74893072856104803</v>
      </c>
      <c r="G93" s="42">
        <f>_xll.SRS1Splines.Functions25.OneWay_Spline($D$56:$D$60,G$56:G$60,$D93)</f>
        <v>0.78320567468348201</v>
      </c>
      <c r="H93" s="42">
        <f>_xll.SRS1Splines.Functions25.OneWay_Spline($D$56:$D$60,H$56:H$60,$D93)</f>
        <v>2.0134653196339101</v>
      </c>
      <c r="I93" s="42">
        <f>_xll.SRS1Splines.Functions25.OneWay_Spline($D$56:$D$60,I$56:I$60,$D93)</f>
        <v>2.4824480250829501</v>
      </c>
      <c r="J93" s="42">
        <f>_xll.SRS1Splines.Functions25.OneWay_Spline($D$56:$D$60,J$56:J$60,$D93)</f>
        <v>24.3970570485649</v>
      </c>
      <c r="K93" s="42">
        <f>_xll.SRS1Splines.Functions25.OneWay_Spline($D$56:$D$60,K$56:K$60,$D93)</f>
        <v>5.6462297351120796</v>
      </c>
      <c r="L93" s="42">
        <f>_xll.SRS1Splines.Functions25.OneWay_Spline($D$56:$D$60,L$56:L$60,$D93)</f>
        <v>0.588009136637901</v>
      </c>
      <c r="M93" s="42">
        <f>_xll.SRS1Splines.Functions25.OneWay_Spline($D$56:$D$60,M$56:M$60,$D93)</f>
        <v>0.61333354601577805</v>
      </c>
      <c r="N93" s="42">
        <f>_xll.SRS1Splines.Functions25.OneWay_Spline(($D$62:$D$65),N$62:N$65,$D93)</f>
        <v>1.53645783155941</v>
      </c>
      <c r="P93" s="42">
        <f t="shared" si="23"/>
        <v>1.125</v>
      </c>
      <c r="Q93" s="42">
        <f>_xll.SRS1Splines.Functions25.OneWay_Spline($D$56:$D$60,Q$56:Q$60,P93)</f>
        <v>0.26248208197779299</v>
      </c>
      <c r="R93" s="42">
        <f>_xll.SRS1Splines.Functions25.OneWay_Spline($D$56:$D$60,R$56:R$60,$D93)</f>
        <v>0.57508276143278803</v>
      </c>
      <c r="S93" s="42">
        <f>_xll.SRS1Splines.Functions25.OneWay_Spline($D$56:$D$60,S$56:S$60,$D93)</f>
        <v>0.65354802949558799</v>
      </c>
      <c r="T93" s="42">
        <f>_xll.SRS1Splines.Functions25.OneWay_Spline($D$56:$D$60,T$56:T$60,$D93)</f>
        <v>0.94113360243723498</v>
      </c>
      <c r="U93" s="42">
        <f>_xll.SRS1Splines.Functions25.OneWay_Spline($D$56:$D$60,U$56:U$60,$D93)</f>
        <v>1.8048628090172401</v>
      </c>
      <c r="V93" s="42">
        <f>_xll.SRS1Splines.Functions25.OneWay_Spline($D$56:$D$60,V$56:V$60,$D93)</f>
        <v>11.717332721423</v>
      </c>
      <c r="W93" s="42">
        <f>_xll.SRS1Splines.Functions25.OneWay_Spline($D$56:$D$60,W$56:W$60,$D93)</f>
        <v>5.4147112140366396</v>
      </c>
      <c r="X93" s="42">
        <f>_xll.SRS1Splines.Functions25.OneWay_Spline($D$56:$D$60,X$56:X$60,$D93)</f>
        <v>0.53276091118536395</v>
      </c>
      <c r="Y93" s="42">
        <f>_xll.SRS1Splines.Functions25.OneWay_Spline($D$56:$D$60,Y$56:Y$60,$D93)</f>
        <v>0.57652285961240901</v>
      </c>
      <c r="Z93" s="42">
        <f>_xll.SRS1Splines.Functions25.OneWay_Spline($D$62:$D$65,Z$62:Z$65,$D93)</f>
        <v>1.16888464664526</v>
      </c>
      <c r="AB93" s="42">
        <f t="shared" si="24"/>
        <v>1.125</v>
      </c>
      <c r="AC93" s="42">
        <f>_xll.SRS1Splines.Functions25.OneWay_Spline($D$56:$D$60,AC$56:AC$60,AB93)</f>
        <v>0.66044771384678602</v>
      </c>
      <c r="AD93" s="42">
        <f>_xll.SRS1Splines.Functions25.OneWay_Spline($D$56:$D$60,AD$56:AD$60,$D93)</f>
        <v>0.92597280221752798</v>
      </c>
      <c r="AE93" s="42">
        <f>_xll.SRS1Splines.Functions25.OneWay_Spline($D$56:$D$60,AE$56:AE$60,$D93)</f>
        <v>0.91292024971563102</v>
      </c>
      <c r="AF93" s="42">
        <f>_xll.SRS1Splines.Functions25.OneWay_Spline($D$56:$D$60,AF$56:AF$60,$D93)</f>
        <v>3.1003550199319898</v>
      </c>
      <c r="AG93" s="42">
        <f>_xll.SRS1Splines.Functions25.OneWay_Spline($D$56:$D$60,AG$56:AG$60,$D93)</f>
        <v>3.1422838684647498</v>
      </c>
      <c r="AH93" s="42">
        <f>_xll.SRS1Splines.Functions25.OneWay_Spline($D$56:$D$60,AH$56:AH$60,$D93)</f>
        <v>36.7881501222504</v>
      </c>
      <c r="AI93" s="42">
        <f>_xll.SRS1Splines.Functions25.OneWay_Spline($D$56:$D$60,AI$56:AI$60,$D93)</f>
        <v>5.8341483572543398</v>
      </c>
      <c r="AJ93" s="42">
        <f>_xll.SRS1Splines.Functions25.OneWay_Spline($D$56:$D$60,AJ$56:AJ$60,$D93)</f>
        <v>0.64325736209043805</v>
      </c>
      <c r="AK93" s="42">
        <f>_xll.SRS1Splines.Functions25.OneWay_Spline($D$56:$D$60,AK$56:AK$60,$D93)</f>
        <v>0.65017632680852899</v>
      </c>
      <c r="AL93" s="42">
        <f>_xll.SRS1Splines.Functions25.OneWay_Spline($D$62:$D$65,AL$62:AL$65,$D93)</f>
        <v>2.0954426615403601</v>
      </c>
    </row>
    <row r="94" spans="1:38">
      <c r="D94" s="52">
        <f>D93+0.2</f>
        <v>1.325</v>
      </c>
      <c r="E94" s="42">
        <f>_xll.SRS1Splines.Functions25.OneWay_Spline($D$56:$D$60,$E$56:$E$60,D94)</f>
        <v>0.427193844108748</v>
      </c>
      <c r="F94" s="42">
        <f>_xll.SRS1Splines.Functions25.OneWay_Spline($D$56:$D$60,F$56:F$60,$D94)</f>
        <v>0.74025666579850002</v>
      </c>
      <c r="G94" s="42">
        <f>_xll.SRS1Splines.Functions25.OneWay_Spline($D$56:$D$60,G$56:G$60,$D94)</f>
        <v>0.75019593359799297</v>
      </c>
      <c r="H94" s="42">
        <f>_xll.SRS1Splines.Functions25.OneWay_Spline($D$56:$D$60,H$56:H$60,$D94)</f>
        <v>1.96231749159294</v>
      </c>
      <c r="I94" s="42">
        <f>_xll.SRS1Splines.Functions25.OneWay_Spline($D$56:$D$60,I$56:I$60,$D94)</f>
        <v>2.4646915492762802</v>
      </c>
      <c r="J94" s="42">
        <f>_xll.SRS1Splines.Functions25.OneWay_Spline($D$56:$D$60,J$56:J$60,$D94)</f>
        <v>25.324727180795499</v>
      </c>
      <c r="K94" s="42">
        <f>_xll.SRS1Splines.Functions25.OneWay_Spline($D$56:$D$60,K$56:K$60,$D94)</f>
        <v>5.63497337306163</v>
      </c>
      <c r="L94" s="42">
        <f>_xll.SRS1Splines.Functions25.OneWay_Spline($D$56:$D$60,L$56:L$60,$D94)</f>
        <v>0.58509219102039001</v>
      </c>
      <c r="M94" s="42">
        <f>_xll.SRS1Splines.Functions25.OneWay_Spline($D$56:$D$60,M$56:M$60,$D94)</f>
        <v>0.61125672674532505</v>
      </c>
      <c r="N94" s="42">
        <f>_xll.SRS1Splines.Functions25.OneWay_Spline(($D$62:$D$65),N$62:N$65,$D94)</f>
        <v>1.5526634659957399</v>
      </c>
      <c r="P94" s="52">
        <f>P93+0.2</f>
        <v>1.325</v>
      </c>
      <c r="Q94" s="42">
        <f>_xll.SRS1Splines.Functions25.OneWay_Spline($D$56:$D$60,Q$56:Q$60,P94)</f>
        <v>0.24388574552181899</v>
      </c>
      <c r="R94" s="42">
        <f>_xll.SRS1Splines.Functions25.OneWay_Spline($D$56:$D$60,R$56:R$60,$D94)</f>
        <v>0.57484084093834298</v>
      </c>
      <c r="S94" s="42">
        <f>_xll.SRS1Splines.Functions25.OneWay_Spline($D$56:$D$60,S$56:S$60,$D94)</f>
        <v>0.61702018766734401</v>
      </c>
      <c r="T94" s="42">
        <f>_xll.SRS1Splines.Functions25.OneWay_Spline($D$56:$D$60,T$56:T$60,$D94)</f>
        <v>0.887462413169542</v>
      </c>
      <c r="U94" s="42">
        <f>_xll.SRS1Splines.Functions25.OneWay_Spline($D$56:$D$60,U$56:U$60,$D94)</f>
        <v>1.76957239140707</v>
      </c>
      <c r="V94" s="42">
        <f>_xll.SRS1Splines.Functions25.OneWay_Spline($D$56:$D$60,V$56:V$60,$D94)</f>
        <v>11.7604097521856</v>
      </c>
      <c r="W94" s="42">
        <f>_xll.SRS1Splines.Functions25.OneWay_Spline($D$56:$D$60,W$56:W$60,$D94)</f>
        <v>5.4016300567645201</v>
      </c>
      <c r="X94" s="42">
        <f>_xll.SRS1Splines.Functions25.OneWay_Spline($D$56:$D$60,X$56:X$60,$D94)</f>
        <v>0.52995570938668002</v>
      </c>
      <c r="Y94" s="42">
        <f>_xll.SRS1Splines.Functions25.OneWay_Spline($D$56:$D$60,Y$56:Y$60,$D94)</f>
        <v>0.57493409779149096</v>
      </c>
      <c r="Z94" s="42">
        <f>_xll.SRS1Splines.Functions25.OneWay_Spline($D$62:$D$65,Z$62:Z$65,$D94)</f>
        <v>1.1434185099472001</v>
      </c>
      <c r="AB94" s="52">
        <f>AB93+0.2</f>
        <v>1.325</v>
      </c>
      <c r="AC94" s="42">
        <f>_xll.SRS1Splines.Functions25.OneWay_Spline($D$56:$D$60,AC$56:AC$60,AB94)</f>
        <v>0.61050194269567704</v>
      </c>
      <c r="AD94" s="42">
        <f>_xll.SRS1Splines.Functions25.OneWay_Spline($D$56:$D$60,AD$56:AD$60,$D94)</f>
        <v>0.91330973586791298</v>
      </c>
      <c r="AE94" s="42">
        <f>_xll.SRS1Splines.Functions25.OneWay_Spline($D$56:$D$60,AE$56:AE$60,$D94)</f>
        <v>0.88374073673233799</v>
      </c>
      <c r="AF94" s="42">
        <f>_xll.SRS1Splines.Functions25.OneWay_Spline($D$56:$D$60,AF$56:AF$60,$D94)</f>
        <v>3.0719813297477998</v>
      </c>
      <c r="AG94" s="42">
        <f>_xll.SRS1Splines.Functions25.OneWay_Spline($D$56:$D$60,AG$56:AG$60,$D94)</f>
        <v>3.1174022913287902</v>
      </c>
      <c r="AH94" s="42">
        <f>_xll.SRS1Splines.Functions25.OneWay_Spline($D$56:$D$60,AH$56:AH$60,$D94)</f>
        <v>38.185015367867003</v>
      </c>
      <c r="AI94" s="42">
        <f>_xll.SRS1Splines.Functions25.OneWay_Spline($D$56:$D$60,AI$56:AI$60,$D94)</f>
        <v>5.7640674677659396</v>
      </c>
      <c r="AJ94" s="42">
        <f>_xll.SRS1Splines.Functions25.OneWay_Spline($D$56:$D$60,AJ$56:AJ$60,$D94)</f>
        <v>0.6402286726541</v>
      </c>
      <c r="AK94" s="42">
        <f>_xll.SRS1Splines.Functions25.OneWay_Spline($D$56:$D$60,AK$56:AK$60,$D94)</f>
        <v>0.64778741292739095</v>
      </c>
      <c r="AL94" s="42">
        <f>_xll.SRS1Splines.Functions25.OneWay_Spline($D$62:$D$65,AL$62:AL$65,$D94)</f>
        <v>2.1746729900850799</v>
      </c>
    </row>
    <row r="95" spans="1:38">
      <c r="D95" s="52">
        <f t="shared" ref="D95:D96" si="25">D94+0.2</f>
        <v>1.5249999999999999</v>
      </c>
      <c r="E95" s="42">
        <f>_xll.SRS1Splines.Functions25.OneWay_Spline($D$56:$D$60,$E$56:$E$60,D95)</f>
        <v>0.39448984540663401</v>
      </c>
      <c r="F95" s="42">
        <f>_xll.SRS1Splines.Functions25.OneWay_Spline($D$56:$D$60,F$56:F$60,$D95)</f>
        <v>0.73262172883119503</v>
      </c>
      <c r="G95" s="42">
        <f>_xll.SRS1Splines.Functions25.OneWay_Spline($D$56:$D$60,G$56:G$60,$D95)</f>
        <v>0.71856879946896501</v>
      </c>
      <c r="H95" s="42">
        <f>_xll.SRS1Splines.Functions25.OneWay_Spline($D$56:$D$60,H$56:H$60,$D95)</f>
        <v>1.9025388747721199</v>
      </c>
      <c r="I95" s="42">
        <f>_xll.SRS1Splines.Functions25.OneWay_Spline($D$56:$D$60,I$56:I$60,$D95)</f>
        <v>2.4324827530281699</v>
      </c>
      <c r="J95" s="42">
        <f>_xll.SRS1Splines.Functions25.OneWay_Spline($D$56:$D$60,J$56:J$60,$D95)</f>
        <v>26.213542019529601</v>
      </c>
      <c r="K95" s="42">
        <f>_xll.SRS1Splines.Functions25.OneWay_Spline($D$56:$D$60,K$56:K$60,$D95)</f>
        <v>5.6145735432183903</v>
      </c>
      <c r="L95" s="42">
        <f>_xll.SRS1Splines.Functions25.OneWay_Spline($D$56:$D$60,L$56:L$60,$D95)</f>
        <v>0.57980224102098099</v>
      </c>
      <c r="M95" s="42">
        <f>_xll.SRS1Splines.Functions25.OneWay_Spline($D$56:$D$60,M$56:M$60,$D95)</f>
        <v>0.60749292103771901</v>
      </c>
      <c r="N95" s="42">
        <f>_xll.SRS1Splines.Functions25.OneWay_Spline(($D$62:$D$65),N$62:N$65,$D95)</f>
        <v>1.56819033040333</v>
      </c>
      <c r="P95" s="52">
        <f t="shared" ref="P95:P96" si="26">P94+0.2</f>
        <v>1.5249999999999999</v>
      </c>
      <c r="Q95" s="42">
        <f>_xll.SRS1Splines.Functions25.OneWay_Spline($D$56:$D$60,Q$56:Q$60,P95)</f>
        <v>0.22620094406692901</v>
      </c>
      <c r="R95" s="42">
        <f>_xll.SRS1Splines.Functions25.OneWay_Spline($D$56:$D$60,R$56:R$60,$D95)</f>
        <v>0.574383880004391</v>
      </c>
      <c r="S95" s="42">
        <f>_xll.SRS1Splines.Functions25.OneWay_Spline($D$56:$D$60,S$56:S$60,$D95)</f>
        <v>0.58202230780049202</v>
      </c>
      <c r="T95" s="42">
        <f>_xll.SRS1Splines.Functions25.OneWay_Spline($D$56:$D$60,T$56:T$60,$D95)</f>
        <v>0.83603923182929096</v>
      </c>
      <c r="U95" s="42">
        <f>_xll.SRS1Splines.Functions25.OneWay_Spline($D$56:$D$60,U$56:U$60,$D95)</f>
        <v>1.7299362519880901</v>
      </c>
      <c r="V95" s="42">
        <f>_xll.SRS1Splines.Functions25.OneWay_Spline($D$56:$D$60,V$56:V$60,$D95)</f>
        <v>11.8392465624206</v>
      </c>
      <c r="W95" s="42">
        <f>_xll.SRS1Splines.Functions25.OneWay_Spline($D$56:$D$60,W$56:W$60,$D95)</f>
        <v>5.3779231627158204</v>
      </c>
      <c r="X95" s="42">
        <f>_xll.SRS1Splines.Functions25.OneWay_Spline($D$56:$D$60,X$56:X$60,$D95)</f>
        <v>0.52487176591991003</v>
      </c>
      <c r="Y95" s="42">
        <f>_xll.SRS1Splines.Functions25.OneWay_Spline($D$56:$D$60,Y$56:Y$60,$D95)</f>
        <v>0.57204753393960905</v>
      </c>
      <c r="Z95" s="42">
        <f>_xll.SRS1Splines.Functions25.OneWay_Spline($D$62:$D$65,Z$62:Z$65,$D95)</f>
        <v>1.1144057506884899</v>
      </c>
      <c r="AB95" s="52">
        <f t="shared" ref="AB95:AB96" si="27">AB94+0.2</f>
        <v>1.5249999999999999</v>
      </c>
      <c r="AC95" s="42">
        <f>_xll.SRS1Splines.Functions25.OneWay_Spline($D$56:$D$60,AC$56:AC$60,AB95)</f>
        <v>0.56277874674633899</v>
      </c>
      <c r="AD95" s="42">
        <f>_xll.SRS1Splines.Functions25.OneWay_Spline($D$56:$D$60,AD$56:AD$60,$D95)</f>
        <v>0.90216366556167205</v>
      </c>
      <c r="AE95" s="42">
        <f>_xll.SRS1Splines.Functions25.OneWay_Spline($D$56:$D$60,AE$56:AE$60,$D95)</f>
        <v>0.85603713420937899</v>
      </c>
      <c r="AF95" s="42">
        <f>_xll.SRS1Splines.Functions25.OneWay_Spline($D$56:$D$60,AF$56:AF$60,$D95)</f>
        <v>3.0205598803321001</v>
      </c>
      <c r="AG95" s="42">
        <f>_xll.SRS1Splines.Functions25.OneWay_Spline($D$56:$D$60,AG$56:AG$60,$D95)</f>
        <v>3.0723095750915199</v>
      </c>
      <c r="AH95" s="42">
        <f>_xll.SRS1Splines.Functions25.OneWay_Spline($D$56:$D$60,AH$56:AH$60,$D95)</f>
        <v>39.523373168641001</v>
      </c>
      <c r="AI95" s="42">
        <f>_xll.SRS1Splines.Functions25.OneWay_Spline($D$56:$D$60,AI$56:AI$60,$D95)</f>
        <v>5.6969219034917202</v>
      </c>
      <c r="AJ95" s="42">
        <f>_xll.SRS1Splines.Functions25.OneWay_Spline($D$56:$D$60,AJ$56:AJ$60,$D95)</f>
        <v>0.63473271612205096</v>
      </c>
      <c r="AK95" s="42">
        <f>_xll.SRS1Splines.Functions25.OneWay_Spline($D$56:$D$60,AK$56:AK$60,$D95)</f>
        <v>0.64345800023909006</v>
      </c>
      <c r="AL95" s="42">
        <f>_xll.SRS1Splines.Functions25.OneWay_Spline($D$62:$D$65,AL$62:AL$65,$D95)</f>
        <v>2.2505847708373401</v>
      </c>
    </row>
    <row r="96" spans="1:38">
      <c r="D96" s="52">
        <f t="shared" si="25"/>
        <v>1.7249999999999999</v>
      </c>
      <c r="E96" s="42">
        <f>_xll.SRS1Splines.Functions25.OneWay_Spline($D$56:$D$60,$E$56:$E$60,D96)</f>
        <v>0.36333429260357603</v>
      </c>
      <c r="F96" s="42">
        <f>_xll.SRS1Splines.Functions25.OneWay_Spline($D$56:$D$60,F$56:F$60,$D96)</f>
        <v>0.72593036586187099</v>
      </c>
      <c r="G96" s="42">
        <f>_xll.SRS1Splines.Functions25.OneWay_Spline($D$56:$D$60,G$56:G$60,$D96)</f>
        <v>0.68832427229639703</v>
      </c>
      <c r="H96" s="42">
        <f>_xll.SRS1Splines.Functions25.OneWay_Spline($D$56:$D$60,H$56:H$60,$D96)</f>
        <v>1.8350715238389199</v>
      </c>
      <c r="I96" s="42">
        <f>_xll.SRS1Splines.Functions25.OneWay_Spline($D$56:$D$60,I$56:I$60,$D96)</f>
        <v>2.3871197949820702</v>
      </c>
      <c r="J96" s="42">
        <f>_xll.SRS1Splines.Functions25.OneWay_Spline($D$56:$D$60,J$56:J$60,$D96)</f>
        <v>27.063501564767101</v>
      </c>
      <c r="K96" s="42">
        <f>_xll.SRS1Splines.Functions25.OneWay_Spline($D$56:$D$60,K$56:K$60,$D96)</f>
        <v>5.5858710242299798</v>
      </c>
      <c r="L96" s="42">
        <f>_xll.SRS1Splines.Functions25.OneWay_Spline($D$56:$D$60,L$56:L$60,$D96)</f>
        <v>0.57235366412081001</v>
      </c>
      <c r="M96" s="42">
        <f>_xll.SRS1Splines.Functions25.OneWay_Spline($D$56:$D$60,M$56:M$60,$D96)</f>
        <v>0.60219725408258096</v>
      </c>
      <c r="N96" s="42">
        <f>_xll.SRS1Splines.Functions25.OneWay_Spline(($D$62:$D$65),N$62:N$65,$D96)</f>
        <v>1.5830384247821601</v>
      </c>
      <c r="P96" s="52">
        <f t="shared" si="26"/>
        <v>1.7249999999999999</v>
      </c>
      <c r="Q96" s="42">
        <f>_xll.SRS1Splines.Functions25.OneWay_Spline($D$56:$D$60,Q$56:Q$60,P96)</f>
        <v>0.20940892524678001</v>
      </c>
      <c r="R96" s="42">
        <f>_xll.SRS1Splines.Functions25.OneWay_Spline($D$56:$D$60,R$56:R$60,$D96)</f>
        <v>0.57371187863093198</v>
      </c>
      <c r="S96" s="42">
        <f>_xll.SRS1Splines.Functions25.OneWay_Spline($D$56:$D$60,S$56:S$60,$D96)</f>
        <v>0.54855438989503402</v>
      </c>
      <c r="T96" s="42">
        <f>_xll.SRS1Splines.Functions25.OneWay_Spline($D$56:$D$60,T$56:T$60,$D96)</f>
        <v>0.78686405841648299</v>
      </c>
      <c r="U96" s="42">
        <f>_xll.SRS1Splines.Functions25.OneWay_Spline($D$56:$D$60,U$56:U$60,$D96)</f>
        <v>1.6864005104372399</v>
      </c>
      <c r="V96" s="42">
        <f>_xll.SRS1Splines.Functions25.OneWay_Spline($D$56:$D$60,V$56:V$60,$D96)</f>
        <v>11.9513750819681</v>
      </c>
      <c r="W96" s="42">
        <f>_xll.SRS1Splines.Functions25.OneWay_Spline($D$56:$D$60,W$56:W$60,$D96)</f>
        <v>5.3445676111343801</v>
      </c>
      <c r="X96" s="42">
        <f>_xll.SRS1Splines.Functions25.OneWay_Spline($D$56:$D$60,X$56:X$60,$D96)</f>
        <v>0.517718518911648</v>
      </c>
      <c r="Y96" s="42">
        <f>_xll.SRS1Splines.Functions25.OneWay_Spline($D$56:$D$60,Y$56:Y$60,$D96)</f>
        <v>0.56797475736117697</v>
      </c>
      <c r="Z96" s="42">
        <f>_xll.SRS1Splines.Functions25.OneWay_Spline($D$62:$D$65,Z$62:Z$65,$D96)</f>
        <v>1.0822497761746099</v>
      </c>
      <c r="AB96" s="52">
        <f t="shared" si="27"/>
        <v>1.7249999999999999</v>
      </c>
      <c r="AC96" s="42">
        <f>_xll.SRS1Splines.Functions25.OneWay_Spline($D$56:$D$60,AC$56:AC$60,AB96)</f>
        <v>0.51725965996037204</v>
      </c>
      <c r="AD96" s="42">
        <f>_xll.SRS1Splines.Functions25.OneWay_Spline($D$56:$D$60,AD$56:AD$60,$D96)</f>
        <v>0.89239509740975997</v>
      </c>
      <c r="AE96" s="42">
        <f>_xll.SRS1Splines.Functions25.OneWay_Spline($D$56:$D$60,AE$56:AE$60,$D96)</f>
        <v>0.82977356758643295</v>
      </c>
      <c r="AF96" s="42">
        <f>_xll.SRS1Splines.Functions25.OneWay_Spline($D$56:$D$60,AF$56:AF$60,$D96)</f>
        <v>2.9482100058671099</v>
      </c>
      <c r="AG96" s="42">
        <f>_xll.SRS1Splines.Functions25.OneWay_Spline($D$56:$D$60,AG$56:AG$60,$D96)</f>
        <v>3.00886421530251</v>
      </c>
      <c r="AH96" s="42">
        <f>_xll.SRS1Splines.Functions25.OneWay_Spline($D$56:$D$60,AH$56:AH$60,$D96)</f>
        <v>40.803223524572402</v>
      </c>
      <c r="AI96" s="42">
        <f>_xll.SRS1Splines.Functions25.OneWay_Spline($D$56:$D$60,AI$56:AI$60,$D96)</f>
        <v>5.6327116644316799</v>
      </c>
      <c r="AJ96" s="42">
        <f>_xll.SRS1Splines.Functions25.OneWay_Spline($D$56:$D$60,AJ$56:AJ$60,$D96)</f>
        <v>0.62698880932997203</v>
      </c>
      <c r="AK96" s="42">
        <f>_xll.SRS1Splines.Functions25.OneWay_Spline($D$56:$D$60,AK$56:AK$60,$D96)</f>
        <v>0.63736652541554795</v>
      </c>
      <c r="AL96" s="42">
        <f>_xll.SRS1Splines.Functions25.OneWay_Spline($D$62:$D$65,AL$62:AL$65,$D96)</f>
        <v>2.3231780037971599</v>
      </c>
    </row>
    <row r="97" spans="4:38">
      <c r="D97" s="42">
        <v>2</v>
      </c>
      <c r="E97" s="42">
        <f>_xll.SRS1Splines.Functions25.OneWay_Spline($D$56:$D$60,$E$56:$E$60,D97)</f>
        <v>0.322989545813398</v>
      </c>
      <c r="F97" s="42">
        <f>_xll.SRS1Splines.Functions25.OneWay_Spline($D$56:$D$60,F$56:F$60,$D97)</f>
        <v>0.71809490075753601</v>
      </c>
      <c r="G97" s="42">
        <f>_xll.SRS1Splines.Functions25.OneWay_Spline($D$56:$D$60,G$56:G$60,$D97)</f>
        <v>0.64899558535521196</v>
      </c>
      <c r="H97" s="42">
        <f>_xll.SRS1Splines.Functions25.OneWay_Spline($D$56:$D$60,H$56:H$60,$D97)</f>
        <v>1.7314801286042301</v>
      </c>
      <c r="I97" s="42">
        <f>_xll.SRS1Splines.Functions25.OneWay_Spline($D$56:$D$60,I$56:I$60,$D97)</f>
        <v>2.3056520537254501</v>
      </c>
      <c r="J97" s="42">
        <f>_xll.SRS1Splines.Functions25.OneWay_Spline($D$56:$D$60,J$56:J$60,$D97)</f>
        <v>28.168752530556301</v>
      </c>
      <c r="K97" s="42">
        <f>_xll.SRS1Splines.Functions25.OneWay_Spline($D$56:$D$60,K$56:K$60,$D97)</f>
        <v>5.5343927641223098</v>
      </c>
      <c r="L97" s="42">
        <f>_xll.SRS1Splines.Functions25.OneWay_Spline($D$56:$D$60,L$56:L$60,$D97)</f>
        <v>0.55898103090646101</v>
      </c>
      <c r="M97" s="42">
        <f>_xll.SRS1Splines.Functions25.OneWay_Spline($D$56:$D$60,M$56:M$60,$D97)</f>
        <v>0.59269942146830001</v>
      </c>
      <c r="N97" s="42">
        <f>_xll.SRS1Splines.Functions25.OneWay_Spline(($D$62:$D$65),N$62:N$65,$D97)</f>
        <v>1.6023462503654999</v>
      </c>
      <c r="P97" s="42">
        <v>2</v>
      </c>
      <c r="Q97" s="42">
        <f>_xll.SRS1Splines.Functions25.OneWay_Spline($D$56:$D$60,Q$56:Q$60,P97)</f>
        <v>0.18774319952941901</v>
      </c>
      <c r="R97" s="42">
        <f>_xll.SRS1Splines.Functions25.OneWay_Spline($D$56:$D$60,R$56:R$60,$D97)</f>
        <v>0.57243675602479405</v>
      </c>
      <c r="S97" s="42">
        <f>_xll.SRS1Splines.Functions25.OneWay_Spline($D$56:$D$60,S$56:S$60,$D97)</f>
        <v>0.50503414379011302</v>
      </c>
      <c r="T97" s="42">
        <f>_xll.SRS1Splines.Functions25.OneWay_Spline($D$56:$D$60,T$56:T$60,$D97)</f>
        <v>0.72291877041789998</v>
      </c>
      <c r="U97" s="42">
        <f>_xll.SRS1Splines.Functions25.OneWay_Spline($D$56:$D$60,U$56:U$60,$D97)</f>
        <v>1.62099103020711</v>
      </c>
      <c r="V97" s="42">
        <f>_xll.SRS1Splines.Functions25.OneWay_Spline($D$56:$D$60,V$56:V$60,$D97)</f>
        <v>12.1553772826742</v>
      </c>
      <c r="W97" s="42">
        <f>_xll.SRS1Splines.Functions25.OneWay_Spline($D$56:$D$60,W$56:W$60,$D97)</f>
        <v>5.2847440896853497</v>
      </c>
      <c r="X97" s="42">
        <f>_xll.SRS1Splines.Functions25.OneWay_Spline($D$56:$D$60,X$56:X$60,$D97)</f>
        <v>0.50488873942640899</v>
      </c>
      <c r="Y97" s="42">
        <f>_xll.SRS1Splines.Functions25.OneWay_Spline($D$56:$D$60,Y$56:Y$60,$D97)</f>
        <v>0.56064280656076704</v>
      </c>
      <c r="Z97" s="42">
        <f>_xll.SRS1Splines.Functions25.OneWay_Spline($D$62:$D$65,Z$62:Z$65,$D97)</f>
        <v>1.03364405461153</v>
      </c>
      <c r="AB97" s="42">
        <v>2</v>
      </c>
      <c r="AC97" s="42">
        <f>_xll.SRS1Splines.Functions25.OneWay_Spline($D$56:$D$60,AC$56:AC$60,AB97)</f>
        <v>0.45823589209737597</v>
      </c>
      <c r="AD97" s="42">
        <f>_xll.SRS1Splines.Functions25.OneWay_Spline($D$56:$D$60,AD$56:AD$60,$D97)</f>
        <v>0.88095628065082399</v>
      </c>
      <c r="AE97" s="42">
        <f>_xll.SRS1Splines.Functions25.OneWay_Spline($D$56:$D$60,AE$56:AE$60,$D97)</f>
        <v>0.79594657361353904</v>
      </c>
      <c r="AF97" s="42">
        <f>_xll.SRS1Splines.Functions25.OneWay_Spline($D$56:$D$60,AF$56:AF$60,$D97)</f>
        <v>2.81844976921438</v>
      </c>
      <c r="AG97" s="42">
        <f>_xll.SRS1Splines.Functions25.OneWay_Spline($D$56:$D$60,AG$56:AG$60,$D97)</f>
        <v>2.8950743164033099</v>
      </c>
      <c r="AH97" s="42">
        <f>_xll.SRS1Splines.Functions25.OneWay_Spline($D$56:$D$60,AH$56:AH$60,$D97)</f>
        <v>42.467486076695998</v>
      </c>
      <c r="AI97" s="42">
        <f>_xll.SRS1Splines.Functions25.OneWay_Spline($D$56:$D$60,AI$56:AI$60,$D97)</f>
        <v>5.5492154214253802</v>
      </c>
      <c r="AJ97" s="42">
        <f>_xll.SRS1Splines.Functions25.OneWay_Spline($D$56:$D$60,AJ$56:AJ$60,$D97)</f>
        <v>0.61307332238651402</v>
      </c>
      <c r="AK97" s="42">
        <f>_xll.SRS1Splines.Functions25.OneWay_Spline($D$56:$D$60,AK$56:AK$60,$D97)</f>
        <v>0.62644140328490105</v>
      </c>
      <c r="AL97" s="42">
        <f>_xll.SRS1Splines.Functions25.OneWay_Spline($D$62:$D$65,AL$62:AL$65,$D97)</f>
        <v>2.4175751327995498</v>
      </c>
    </row>
    <row r="98" spans="4:38">
      <c r="D98" s="42">
        <f>D97+0.25</f>
        <v>2.25</v>
      </c>
      <c r="E98" s="42">
        <f>_xll.SRS1Splines.Functions25.OneWay_Spline($D$56:$D$60,$E$56:$E$60,D98)</f>
        <v>0.28878168397718601</v>
      </c>
      <c r="F98" s="42">
        <f>_xll.SRS1Splines.Functions25.OneWay_Spline($D$56:$D$60,F$56:F$60,$D98)</f>
        <v>0.71215401752922103</v>
      </c>
      <c r="G98" s="42">
        <f>_xll.SRS1Splines.Functions25.OneWay_Spline($D$56:$D$60,G$56:G$60,$D98)</f>
        <v>0.61551057312844004</v>
      </c>
      <c r="H98" s="42">
        <f>_xll.SRS1Splines.Functions25.OneWay_Spline($D$56:$D$60,H$56:H$60,$D98)</f>
        <v>1.62829810655711</v>
      </c>
      <c r="I98" s="42">
        <f>_xll.SRS1Splines.Functions25.OneWay_Spline($D$56:$D$60,I$56:I$60,$D98)</f>
        <v>2.2149789376220799</v>
      </c>
      <c r="J98" s="42">
        <f>_xll.SRS1Splines.Functions25.OneWay_Spline($D$56:$D$60,J$56:J$60,$D98)</f>
        <v>29.109779169926501</v>
      </c>
      <c r="K98" s="42">
        <f>_xll.SRS1Splines.Functions25.OneWay_Spline($D$56:$D$60,K$56:K$60,$D98)</f>
        <v>5.4771913522242004</v>
      </c>
      <c r="L98" s="42">
        <f>_xll.SRS1Splines.Functions25.OneWay_Spline($D$56:$D$60,L$56:L$60,$D98)</f>
        <v>0.54410325815660798</v>
      </c>
      <c r="M98" s="42">
        <f>_xll.SRS1Splines.Functions25.OneWay_Spline($D$56:$D$60,M$56:M$60,$D98)</f>
        <v>0.58214565693988696</v>
      </c>
      <c r="N98" s="42">
        <f>_xll.SRS1Splines.Functions25.OneWay_Spline(($D$62:$D$65),N$62:N$65,$D98)</f>
        <v>1.6187852119992101</v>
      </c>
      <c r="P98" s="42">
        <f>P97+0.25</f>
        <v>2.25</v>
      </c>
      <c r="Q98" s="42">
        <f>_xll.SRS1Splines.Functions25.OneWay_Spline($D$56:$D$60,Q$56:Q$60,P98)</f>
        <v>0.16944002034862099</v>
      </c>
      <c r="R98" s="42">
        <f>_xll.SRS1Splines.Functions25.OneWay_Spline($D$56:$D$60,R$56:R$60,$D98)</f>
        <v>0.57092475293451195</v>
      </c>
      <c r="S98" s="42">
        <f>_xll.SRS1Splines.Functions25.OneWay_Spline($D$56:$D$60,S$56:S$60,$D98)</f>
        <v>0.46798037753764099</v>
      </c>
      <c r="T98" s="42">
        <f>_xll.SRS1Splines.Functions25.OneWay_Spline($D$56:$D$60,T$56:T$60,$D98)</f>
        <v>0.66847482842514905</v>
      </c>
      <c r="U98" s="42">
        <f>_xll.SRS1Splines.Functions25.OneWay_Spline($D$56:$D$60,U$56:U$60,$D98)</f>
        <v>1.55683788350235</v>
      </c>
      <c r="V98" s="42">
        <f>_xll.SRS1Splines.Functions25.OneWay_Spline($D$56:$D$60,V$56:V$60,$D98)</f>
        <v>12.3860049582812</v>
      </c>
      <c r="W98" s="42">
        <f>_xll.SRS1Splines.Functions25.OneWay_Spline($D$56:$D$60,W$56:W$60,$D98)</f>
        <v>5.2182696229018202</v>
      </c>
      <c r="X98" s="42">
        <f>_xll.SRS1Splines.Functions25.OneWay_Spline($D$56:$D$60,X$56:X$60,$D98)</f>
        <v>0.49063210773634303</v>
      </c>
      <c r="Y98" s="42">
        <f>_xll.SRS1Splines.Functions25.OneWay_Spline($D$56:$D$60,Y$56:Y$60,$D98)</f>
        <v>0.55245844429368096</v>
      </c>
      <c r="Z98" s="42">
        <f>_xll.SRS1Splines.Functions25.OneWay_Spline($D$62:$D$65,Z$62:Z$65,$D98)</f>
        <v>0.98584449107199601</v>
      </c>
      <c r="AB98" s="42">
        <f>AB97+0.25</f>
        <v>2.25</v>
      </c>
      <c r="AC98" s="42">
        <f>_xll.SRS1Splines.Functions25.OneWay_Spline($D$56:$D$60,AC$56:AC$60,AB98)</f>
        <v>0.40812334760575197</v>
      </c>
      <c r="AD98" s="42">
        <f>_xll.SRS1Splines.Functions25.OneWay_Spline($D$56:$D$60,AD$56:AD$60,$D98)</f>
        <v>0.87228332075245996</v>
      </c>
      <c r="AE98" s="42">
        <f>_xll.SRS1Splines.Functions25.OneWay_Spline($D$56:$D$60,AE$56:AE$60,$D98)</f>
        <v>0.76741998750814899</v>
      </c>
      <c r="AF98" s="42">
        <f>_xll.SRS1Splines.Functions25.OneWay_Spline($D$56:$D$60,AF$56:AF$60,$D98)</f>
        <v>2.6742632965316502</v>
      </c>
      <c r="AG98" s="42">
        <f>_xll.SRS1Splines.Functions25.OneWay_Spline($D$56:$D$60,AG$56:AG$60,$D98)</f>
        <v>2.7686337012161899</v>
      </c>
      <c r="AH98" s="42">
        <f>_xll.SRS1Splines.Functions25.OneWay_Spline($D$56:$D$60,AH$56:AH$60,$D98)</f>
        <v>43.884463256477197</v>
      </c>
      <c r="AI98" s="42">
        <f>_xll.SRS1Splines.Functions25.OneWay_Spline($D$56:$D$60,AI$56:AI$60,$D98)</f>
        <v>5.4781255138946099</v>
      </c>
      <c r="AJ98" s="42">
        <f>_xll.SRS1Splines.Functions25.OneWay_Spline($D$56:$D$60,AJ$56:AJ$60,$D98)</f>
        <v>0.59757440857687305</v>
      </c>
      <c r="AK98" s="42">
        <f>_xll.SRS1Splines.Functions25.OneWay_Spline($D$56:$D$60,AK$56:AK$60,$D98)</f>
        <v>0.61430166876929704</v>
      </c>
      <c r="AL98" s="42">
        <f>_xll.SRS1Splines.Functions25.OneWay_Spline($D$62:$D$65,AL$62:AL$65,$D98)</f>
        <v>2.4979462121479199</v>
      </c>
    </row>
    <row r="99" spans="4:38">
      <c r="D99" s="42">
        <f t="shared" ref="D99:D117" si="28">D98+0.25</f>
        <v>2.5</v>
      </c>
      <c r="E99" s="42">
        <f>_xll.SRS1Splines.Functions25.OneWay_Spline($D$56:$D$60,$E$56:$E$60,D99)</f>
        <v>0.25688786517294798</v>
      </c>
      <c r="F99" s="42">
        <f>_xll.SRS1Splines.Functions25.OneWay_Spline($D$56:$D$60,F$56:F$60,$D99)</f>
        <v>0.70714625732105996</v>
      </c>
      <c r="G99" s="42">
        <f>_xll.SRS1Splines.Functions25.OneWay_Spline($D$56:$D$60,G$56:G$60,$D99)</f>
        <v>0.58418588427113805</v>
      </c>
      <c r="H99" s="42">
        <f>_xll.SRS1Splines.Functions25.OneWay_Spline($D$56:$D$60,H$56:H$60,$D99)</f>
        <v>1.5184382939743599</v>
      </c>
      <c r="I99" s="42">
        <f>_xll.SRS1Splines.Functions25.OneWay_Spline($D$56:$D$60,I$56:I$60,$D99)</f>
        <v>2.11110529540084</v>
      </c>
      <c r="J99" s="42">
        <f>_xll.SRS1Splines.Functions25.OneWay_Spline($D$56:$D$60,J$56:J$60,$D99)</f>
        <v>29.990094413208201</v>
      </c>
      <c r="K99" s="42">
        <f>_xll.SRS1Splines.Functions25.OneWay_Spline($D$56:$D$60,K$56:K$60,$D99)</f>
        <v>5.4117792113455101</v>
      </c>
      <c r="L99" s="42">
        <f>_xll.SRS1Splines.Functions25.OneWay_Spline($D$56:$D$60,L$56:L$60,$D99)</f>
        <v>0.52706687832607102</v>
      </c>
      <c r="M99" s="42">
        <f>_xll.SRS1Splines.Functions25.OneWay_Spline($D$56:$D$60,M$56:M$60,$D99)</f>
        <v>0.57007699798155698</v>
      </c>
      <c r="N99" s="42">
        <f>_xll.SRS1Splines.Functions25.OneWay_Spline(($D$62:$D$65),N$62:N$65,$D99)</f>
        <v>1.6341635954630001</v>
      </c>
      <c r="P99" s="42">
        <f t="shared" ref="P99:P117" si="29">P98+0.25</f>
        <v>2.5</v>
      </c>
      <c r="Q99" s="42">
        <f>_xll.SRS1Splines.Functions25.OneWay_Spline($D$56:$D$60,Q$56:Q$60,P99)</f>
        <v>0.15242559945960801</v>
      </c>
      <c r="R99" s="42">
        <f>_xll.SRS1Splines.Functions25.OneWay_Spline($D$56:$D$60,R$56:R$60,$D99)</f>
        <v>0.56907674915749995</v>
      </c>
      <c r="S99" s="42">
        <f>_xll.SRS1Splines.Functions25.OneWay_Spline($D$56:$D$60,S$56:S$60,$D99)</f>
        <v>0.433317176849844</v>
      </c>
      <c r="T99" s="42">
        <f>_xll.SRS1Splines.Functions25.OneWay_Spline($D$56:$D$60,T$56:T$60,$D99)</f>
        <v>0.61754339881902598</v>
      </c>
      <c r="U99" s="42">
        <f>_xll.SRS1Splines.Functions25.OneWay_Spline($D$56:$D$60,U$56:U$60,$D99)</f>
        <v>1.4891184581993999</v>
      </c>
      <c r="V99" s="42">
        <f>_xll.SRS1Splines.Functions25.OneWay_Spline($D$56:$D$60,V$56:V$60,$D99)</f>
        <v>12.654671626049799</v>
      </c>
      <c r="W99" s="42">
        <f>_xll.SRS1Splines.Functions25.OneWay_Spline($D$56:$D$60,W$56:W$60,$D99)</f>
        <v>5.1422533666278296</v>
      </c>
      <c r="X99" s="42">
        <f>_xll.SRS1Splines.Functions25.OneWay_Spline($D$56:$D$60,X$56:X$60,$D99)</f>
        <v>0.47432845990160699</v>
      </c>
      <c r="Y99" s="42">
        <f>_xll.SRS1Splines.Functions25.OneWay_Spline($D$56:$D$60,Y$56:Y$60,$D99)</f>
        <v>0.54305267343589703</v>
      </c>
      <c r="Z99" s="42">
        <f>_xll.SRS1Splines.Functions25.OneWay_Spline($D$62:$D$65,Z$62:Z$65,$D99)</f>
        <v>0.93541857788743299</v>
      </c>
      <c r="AB99" s="42">
        <f t="shared" ref="AB99:AB117" si="30">AB98+0.25</f>
        <v>2.5</v>
      </c>
      <c r="AC99" s="42">
        <f>_xll.SRS1Splines.Functions25.OneWay_Spline($D$56:$D$60,AC$56:AC$60,AB99)</f>
        <v>0.36135013088628698</v>
      </c>
      <c r="AD99" s="42">
        <f>_xll.SRS1Splines.Functions25.OneWay_Spline($D$56:$D$60,AD$56:AD$60,$D99)</f>
        <v>0.86497260586431102</v>
      </c>
      <c r="AE99" s="42">
        <f>_xll.SRS1Splines.Functions25.OneWay_Spline($D$56:$D$60,AE$56:AE$60,$D99)</f>
        <v>0.74094026174472605</v>
      </c>
      <c r="AF99" s="42">
        <f>_xll.SRS1Splines.Functions25.OneWay_Spline($D$56:$D$60,AF$56:AF$60,$D99)</f>
        <v>2.5093802009758002</v>
      </c>
      <c r="AG99" s="42">
        <f>_xll.SRS1Splines.Functions25.OneWay_Spline($D$56:$D$60,AG$56:AG$60,$D99)</f>
        <v>2.6240437154280398</v>
      </c>
      <c r="AH99" s="42">
        <f>_xll.SRS1Splines.Functions25.OneWay_Spline($D$56:$D$60,AH$56:AH$60,$D99)</f>
        <v>45.2100225536919</v>
      </c>
      <c r="AI99" s="42">
        <f>_xll.SRS1Splines.Functions25.OneWay_Spline($D$56:$D$60,AI$56:AI$60,$D99)</f>
        <v>5.4116220520109897</v>
      </c>
      <c r="AJ99" s="42">
        <f>_xll.SRS1Splines.Functions25.OneWay_Spline($D$56:$D$60,AJ$56:AJ$60,$D99)</f>
        <v>0.57980529675053505</v>
      </c>
      <c r="AK99" s="42">
        <f>_xll.SRS1Splines.Functions25.OneWay_Spline($D$56:$D$60,AK$56:AK$60,$D99)</f>
        <v>0.60041938862944499</v>
      </c>
      <c r="AL99" s="42">
        <f>_xll.SRS1Splines.Functions25.OneWay_Spline($D$62:$D$65,AL$62:AL$65,$D99)</f>
        <v>2.5731320605705901</v>
      </c>
    </row>
    <row r="100" spans="4:38">
      <c r="D100" s="42">
        <f t="shared" si="28"/>
        <v>2.75</v>
      </c>
      <c r="E100" s="42">
        <f>_xll.SRS1Splines.Functions25.OneWay_Spline($D$56:$D$60,$E$56:$E$60,D100)</f>
        <v>0.22727174330230099</v>
      </c>
      <c r="F100" s="42">
        <f>_xll.SRS1Splines.Functions25.OneWay_Spline($D$56:$D$60,F$56:F$60,$D100)</f>
        <v>0.70288499552902295</v>
      </c>
      <c r="G100" s="42">
        <f>_xll.SRS1Splines.Functions25.OneWay_Spline($D$56:$D$60,G$56:G$60,$D100)</f>
        <v>0.55502151878330397</v>
      </c>
      <c r="H100" s="42">
        <f>_xll.SRS1Splines.Functions25.OneWay_Spline($D$56:$D$60,H$56:H$60,$D100)</f>
        <v>1.4037406413783799</v>
      </c>
      <c r="I100" s="42">
        <f>_xll.SRS1Splines.Functions25.OneWay_Spline($D$56:$D$60,I$56:I$60,$D100)</f>
        <v>1.99656659316227</v>
      </c>
      <c r="J100" s="42">
        <f>_xll.SRS1Splines.Functions25.OneWay_Spline($D$56:$D$60,J$56:J$60,$D100)</f>
        <v>30.8096982604015</v>
      </c>
      <c r="K100" s="42">
        <f>_xll.SRS1Splines.Functions25.OneWay_Spline($D$56:$D$60,K$56:K$60,$D100)</f>
        <v>5.3397984872823399</v>
      </c>
      <c r="L100" s="42">
        <f>_xll.SRS1Splines.Functions25.OneWay_Spline($D$56:$D$60,L$56:L$60,$D100)</f>
        <v>0.508290597432697</v>
      </c>
      <c r="M100" s="42">
        <f>_xll.SRS1Splines.Functions25.OneWay_Spline($D$56:$D$60,M$56:M$60,$D100)</f>
        <v>0.55679642347929603</v>
      </c>
      <c r="N100" s="42">
        <f>_xll.SRS1Splines.Functions25.OneWay_Spline(($D$62:$D$65),N$62:N$65,$D100)</f>
        <v>1.64848140075688</v>
      </c>
      <c r="P100" s="42">
        <f t="shared" si="29"/>
        <v>2.75</v>
      </c>
      <c r="Q100" s="42">
        <f>_xll.SRS1Splines.Functions25.OneWay_Spline($D$56:$D$60,Q$56:Q$60,P100)</f>
        <v>0.136663311146866</v>
      </c>
      <c r="R100" s="42">
        <f>_xll.SRS1Splines.Functions25.OneWay_Spline($D$56:$D$60,R$56:R$60,$D100)</f>
        <v>0.56689274469375905</v>
      </c>
      <c r="S100" s="42">
        <f>_xll.SRS1Splines.Functions25.OneWay_Spline($D$56:$D$60,S$56:S$60,$D100)</f>
        <v>0.40104454172672299</v>
      </c>
      <c r="T100" s="42">
        <f>_xll.SRS1Splines.Functions25.OneWay_Spline($D$56:$D$60,T$56:T$60,$D100)</f>
        <v>0.570124481599533</v>
      </c>
      <c r="U100" s="42">
        <f>_xll.SRS1Splines.Functions25.OneWay_Spline($D$56:$D$60,U$56:U$60,$D100)</f>
        <v>1.41870408179235</v>
      </c>
      <c r="V100" s="42">
        <f>_xll.SRS1Splines.Functions25.OneWay_Spline($D$56:$D$60,V$56:V$60,$D100)</f>
        <v>12.956556836449201</v>
      </c>
      <c r="W100" s="42">
        <f>_xll.SRS1Splines.Functions25.OneWay_Spline($D$56:$D$60,W$56:W$60,$D100)</f>
        <v>5.0586036787614699</v>
      </c>
      <c r="X100" s="42">
        <f>_xll.SRS1Splines.Functions25.OneWay_Spline($D$56:$D$60,X$56:X$60,$D100)</f>
        <v>0.45638685476320501</v>
      </c>
      <c r="Y100" s="42">
        <f>_xll.SRS1Splines.Functions25.OneWay_Spline($D$56:$D$60,Y$56:Y$60,$D100)</f>
        <v>0.53264344184760204</v>
      </c>
      <c r="Z100" s="42">
        <f>_xll.SRS1Splines.Functions25.OneWay_Spline($D$62:$D$65,Z$62:Z$65,$D100)</f>
        <v>0.88315421995135002</v>
      </c>
      <c r="AB100" s="42">
        <f t="shared" si="30"/>
        <v>2.75</v>
      </c>
      <c r="AC100" s="42">
        <f>_xll.SRS1Splines.Functions25.OneWay_Spline($D$56:$D$60,AC$56:AC$60,AB100)</f>
        <v>0.317880175457737</v>
      </c>
      <c r="AD100" s="42">
        <f>_xll.SRS1Splines.Functions25.OneWay_Spline($D$56:$D$60,AD$56:AD$60,$D100)</f>
        <v>0.85875168698433302</v>
      </c>
      <c r="AE100" s="42">
        <f>_xll.SRS1Splines.Functions25.OneWay_Spline($D$56:$D$60,AE$56:AE$60,$D100)</f>
        <v>0.71643732882264799</v>
      </c>
      <c r="AF100" s="42">
        <f>_xll.SRS1Splines.Functions25.OneWay_Spline($D$56:$D$60,AF$56:AF$60,$D100)</f>
        <v>2.3279398071214499</v>
      </c>
      <c r="AG100" s="42">
        <f>_xll.SRS1Splines.Functions25.OneWay_Spline($D$56:$D$60,AG$56:AG$60,$D100)</f>
        <v>2.4649342331590698</v>
      </c>
      <c r="AH100" s="42">
        <f>_xll.SRS1Splines.Functions25.OneWay_Spline($D$56:$D$60,AH$56:AH$60,$D100)</f>
        <v>46.44416396834</v>
      </c>
      <c r="AI100" s="42">
        <f>_xll.SRS1Splines.Functions25.OneWay_Spline($D$56:$D$60,AI$56:AI$60,$D100)</f>
        <v>5.3497050357745204</v>
      </c>
      <c r="AJ100" s="42">
        <f>_xll.SRS1Splines.Functions25.OneWay_Spline($D$56:$D$60,AJ$56:AJ$60,$D100)</f>
        <v>0.56019434010218905</v>
      </c>
      <c r="AK100" s="42">
        <f>_xll.SRS1Splines.Functions25.OneWay_Spline($D$56:$D$60,AK$56:AK$60,$D100)</f>
        <v>0.585143071990194</v>
      </c>
      <c r="AL100" s="42">
        <f>_xll.SRS1Splines.Functions25.OneWay_Spline($D$62:$D$65,AL$62:AL$65,$D100)</f>
        <v>2.6431326780675501</v>
      </c>
    </row>
    <row r="101" spans="4:38">
      <c r="D101" s="42">
        <f t="shared" si="28"/>
        <v>3</v>
      </c>
      <c r="E101" s="42">
        <f>_xll.SRS1Splines.Functions25.OneWay_Spline($D$56:$D$60,$E$56:$E$60,D101)</f>
        <v>0.19989697226686801</v>
      </c>
      <c r="F101" s="42">
        <f>_xll.SRS1Splines.Functions25.OneWay_Spline($D$56:$D$60,F$56:F$60,$D101)</f>
        <v>0.69918360754907805</v>
      </c>
      <c r="G101" s="42">
        <f>_xll.SRS1Splines.Functions25.OneWay_Spline($D$56:$D$60,G$56:G$60,$D101)</f>
        <v>0.52801747666494003</v>
      </c>
      <c r="H101" s="42">
        <f>_xll.SRS1Splines.Functions25.OneWay_Spline($D$56:$D$60,H$56:H$60,$D101)</f>
        <v>1.28604509929156</v>
      </c>
      <c r="I101" s="42">
        <f>_xll.SRS1Splines.Functions25.OneWay_Spline($D$56:$D$60,I$56:I$60,$D101)</f>
        <v>1.8738982970068701</v>
      </c>
      <c r="J101" s="42">
        <f>_xll.SRS1Splines.Functions25.OneWay_Spline($D$56:$D$60,J$56:J$60,$D101)</f>
        <v>31.568590711506399</v>
      </c>
      <c r="K101" s="42">
        <f>_xll.SRS1Splines.Functions25.OneWay_Spline($D$56:$D$60,K$56:K$60,$D101)</f>
        <v>5.2628913258308296</v>
      </c>
      <c r="L101" s="42">
        <f>_xll.SRS1Splines.Functions25.OneWay_Spline($D$56:$D$60,L$56:L$60,$D101)</f>
        <v>0.48819312149433203</v>
      </c>
      <c r="M101" s="42">
        <f>_xll.SRS1Splines.Functions25.OneWay_Spline($D$56:$D$60,M$56:M$60,$D101)</f>
        <v>0.54260691231908398</v>
      </c>
      <c r="N101" s="42">
        <f>_xll.SRS1Splines.Functions25.OneWay_Spline(($D$62:$D$65),N$62:N$65,$D101)</f>
        <v>1.6617386278808399</v>
      </c>
      <c r="P101" s="42">
        <f t="shared" si="29"/>
        <v>3</v>
      </c>
      <c r="Q101" s="42">
        <f>_xll.SRS1Splines.Functions25.OneWay_Spline($D$56:$D$60,Q$56:Q$60,P101)</f>
        <v>0.122116529694879</v>
      </c>
      <c r="R101" s="42">
        <f>_xll.SRS1Splines.Functions25.OneWay_Spline($D$56:$D$60,R$56:R$60,$D101)</f>
        <v>0.56437273954328804</v>
      </c>
      <c r="S101" s="42">
        <f>_xll.SRS1Splines.Functions25.OneWay_Spline($D$56:$D$60,S$56:S$60,$D101)</f>
        <v>0.37116247216827802</v>
      </c>
      <c r="T101" s="42">
        <f>_xll.SRS1Splines.Functions25.OneWay_Spline($D$56:$D$60,T$56:T$60,$D101)</f>
        <v>0.52621807676666899</v>
      </c>
      <c r="U101" s="42">
        <f>_xll.SRS1Splines.Functions25.OneWay_Spline($D$56:$D$60,U$56:U$60,$D101)</f>
        <v>1.3464660817752601</v>
      </c>
      <c r="V101" s="42">
        <f>_xll.SRS1Splines.Functions25.OneWay_Spline($D$56:$D$60,V$56:V$60,$D101)</f>
        <v>13.2868401399486</v>
      </c>
      <c r="W101" s="42">
        <f>_xll.SRS1Splines.Functions25.OneWay_Spline($D$56:$D$60,W$56:W$60,$D101)</f>
        <v>4.9692289172008399</v>
      </c>
      <c r="X101" s="42">
        <f>_xll.SRS1Splines.Functions25.OneWay_Spline($D$56:$D$60,X$56:X$60,$D101)</f>
        <v>0.43721635116213903</v>
      </c>
      <c r="Y101" s="42">
        <f>_xll.SRS1Splines.Functions25.OneWay_Spline($D$56:$D$60,Y$56:Y$60,$D101)</f>
        <v>0.52144869738898003</v>
      </c>
      <c r="Z101" s="42">
        <f>_xll.SRS1Splines.Functions25.OneWay_Spline($D$62:$D$65,Z$62:Z$65,$D101)</f>
        <v>0.82983932215725498</v>
      </c>
      <c r="AB101" s="42">
        <f t="shared" si="30"/>
        <v>3</v>
      </c>
      <c r="AC101" s="42">
        <f>_xll.SRS1Splines.Functions25.OneWay_Spline($D$56:$D$60,AC$56:AC$60,AB101)</f>
        <v>0.277677414838856</v>
      </c>
      <c r="AD101" s="42">
        <f>_xll.SRS1Splines.Functions25.OneWay_Spline($D$56:$D$60,AD$56:AD$60,$D101)</f>
        <v>0.85334811511048303</v>
      </c>
      <c r="AE101" s="42">
        <f>_xll.SRS1Splines.Functions25.OneWay_Spline($D$56:$D$60,AE$56:AE$60,$D101)</f>
        <v>0.69384112124129105</v>
      </c>
      <c r="AF101" s="42">
        <f>_xll.SRS1Splines.Functions25.OneWay_Spline($D$56:$D$60,AF$56:AF$60,$D101)</f>
        <v>2.1340814395432401</v>
      </c>
      <c r="AG101" s="42">
        <f>_xll.SRS1Splines.Functions25.OneWay_Spline($D$56:$D$60,AG$56:AG$60,$D101)</f>
        <v>2.2949351285294899</v>
      </c>
      <c r="AH101" s="42">
        <f>_xll.SRS1Splines.Functions25.OneWay_Spline($D$56:$D$60,AH$56:AH$60,$D101)</f>
        <v>47.586887500421703</v>
      </c>
      <c r="AI101" s="42">
        <f>_xll.SRS1Splines.Functions25.OneWay_Spline($D$56:$D$60,AI$56:AI$60,$D101)</f>
        <v>5.2923744651851896</v>
      </c>
      <c r="AJ101" s="42">
        <f>_xll.SRS1Splines.Functions25.OneWay_Spline($D$56:$D$60,AJ$56:AJ$60,$D101)</f>
        <v>0.53916989182652597</v>
      </c>
      <c r="AK101" s="42">
        <f>_xll.SRS1Splines.Functions25.OneWay_Spline($D$56:$D$60,AK$56:AK$60,$D101)</f>
        <v>0.56882122797639301</v>
      </c>
      <c r="AL101" s="42">
        <f>_xll.SRS1Splines.Functions25.OneWay_Spline($D$62:$D$65,AL$62:AL$65,$D101)</f>
        <v>2.7079480646388201</v>
      </c>
    </row>
    <row r="102" spans="4:38">
      <c r="D102" s="42">
        <f t="shared" si="28"/>
        <v>3.25</v>
      </c>
      <c r="E102" s="42">
        <f>_xll.SRS1Splines.Functions25.OneWay_Spline($D$56:$D$60,$E$56:$E$60,D102)</f>
        <v>0.17472720596826599</v>
      </c>
      <c r="F102" s="42">
        <f>_xll.SRS1Splines.Functions25.OneWay_Spline($D$56:$D$60,F$56:F$60,$D102)</f>
        <v>0.69585546877719495</v>
      </c>
      <c r="G102" s="42">
        <f>_xll.SRS1Splines.Functions25.OneWay_Spline($D$56:$D$60,G$56:G$60,$D102)</f>
        <v>0.50317375791604502</v>
      </c>
      <c r="H102" s="42">
        <f>_xll.SRS1Splines.Functions25.OneWay_Spline($D$56:$D$60,H$56:H$60,$D102)</f>
        <v>1.1671916182363</v>
      </c>
      <c r="I102" s="42">
        <f>_xll.SRS1Splines.Functions25.OneWay_Spline($D$56:$D$60,I$56:I$60,$D102)</f>
        <v>1.74563587303515</v>
      </c>
      <c r="J102" s="42">
        <f>_xll.SRS1Splines.Functions25.OneWay_Spline($D$56:$D$60,J$56:J$60,$D102)</f>
        <v>32.266771766523</v>
      </c>
      <c r="K102" s="42">
        <f>_xll.SRS1Splines.Functions25.OneWay_Spline($D$56:$D$60,K$56:K$60,$D102)</f>
        <v>5.1826998727870697</v>
      </c>
      <c r="L102" s="42">
        <f>_xll.SRS1Splines.Functions25.OneWay_Spline($D$56:$D$60,L$56:L$60,$D102)</f>
        <v>0.46719315652882398</v>
      </c>
      <c r="M102" s="42">
        <f>_xll.SRS1Splines.Functions25.OneWay_Spline($D$56:$D$60,M$56:M$60,$D102)</f>
        <v>0.527811443386907</v>
      </c>
      <c r="N102" s="42">
        <f>_xll.SRS1Splines.Functions25.OneWay_Spline(($D$62:$D$65),N$62:N$65,$D102)</f>
        <v>1.6739352768348801</v>
      </c>
      <c r="P102" s="42">
        <f t="shared" si="29"/>
        <v>3.25</v>
      </c>
      <c r="Q102" s="42">
        <f>_xll.SRS1Splines.Functions25.OneWay_Spline($D$56:$D$60,Q$56:Q$60,P102)</f>
        <v>0.10874862938813</v>
      </c>
      <c r="R102" s="42">
        <f>_xll.SRS1Splines.Functions25.OneWay_Spline($D$56:$D$60,R$56:R$60,$D102)</f>
        <v>0.56151673370608801</v>
      </c>
      <c r="S102" s="42">
        <f>_xll.SRS1Splines.Functions25.OneWay_Spline($D$56:$D$60,S$56:S$60,$D102)</f>
        <v>0.34367096817450798</v>
      </c>
      <c r="T102" s="42">
        <f>_xll.SRS1Splines.Functions25.OneWay_Spline($D$56:$D$60,T$56:T$60,$D102)</f>
        <v>0.485824184320434</v>
      </c>
      <c r="U102" s="42">
        <f>_xll.SRS1Splines.Functions25.OneWay_Spline($D$56:$D$60,U$56:U$60,$D102)</f>
        <v>1.2732757856422201</v>
      </c>
      <c r="V102" s="42">
        <f>_xll.SRS1Splines.Functions25.OneWay_Spline($D$56:$D$60,V$56:V$60,$D102)</f>
        <v>13.640701087017099</v>
      </c>
      <c r="W102" s="42">
        <f>_xll.SRS1Splines.Functions25.OneWay_Spline($D$56:$D$60,W$56:W$60,$D102)</f>
        <v>4.87603743984402</v>
      </c>
      <c r="X102" s="42">
        <f>_xll.SRS1Splines.Functions25.OneWay_Spline($D$56:$D$60,X$56:X$60,$D102)</f>
        <v>0.417226007939415</v>
      </c>
      <c r="Y102" s="42">
        <f>_xll.SRS1Splines.Functions25.OneWay_Spline($D$56:$D$60,Y$56:Y$60,$D102)</f>
        <v>0.50968638792021703</v>
      </c>
      <c r="Z102" s="42">
        <f>_xll.SRS1Splines.Functions25.OneWay_Spline($D$62:$D$65,Z$62:Z$65,$D102)</f>
        <v>0.77626178939865598</v>
      </c>
      <c r="AB102" s="42">
        <f t="shared" si="30"/>
        <v>3.25</v>
      </c>
      <c r="AC102" s="42">
        <f>_xll.SRS1Splines.Functions25.OneWay_Spline($D$56:$D$60,AC$56:AC$60,AB102)</f>
        <v>0.240705782548401</v>
      </c>
      <c r="AD102" s="42">
        <f>_xll.SRS1Splines.Functions25.OneWay_Spline($D$56:$D$60,AD$56:AD$60,$D102)</f>
        <v>0.84848944124071901</v>
      </c>
      <c r="AE102" s="42">
        <f>_xll.SRS1Splines.Functions25.OneWay_Spline($D$56:$D$60,AE$56:AE$60,$D102)</f>
        <v>0.673081571500034</v>
      </c>
      <c r="AF102" s="42">
        <f>_xll.SRS1Splines.Functions25.OneWay_Spline($D$56:$D$60,AF$56:AF$60,$D102)</f>
        <v>1.9319444228157701</v>
      </c>
      <c r="AG102" s="42">
        <f>_xll.SRS1Splines.Functions25.OneWay_Spline($D$56:$D$60,AG$56:AG$60,$D102)</f>
        <v>2.1176762756595</v>
      </c>
      <c r="AH102" s="42">
        <f>_xll.SRS1Splines.Functions25.OneWay_Spline($D$56:$D$60,AH$56:AH$60,$D102)</f>
        <v>48.638193149936697</v>
      </c>
      <c r="AI102" s="42">
        <f>_xll.SRS1Splines.Functions25.OneWay_Spline($D$56:$D$60,AI$56:AI$60,$D102)</f>
        <v>5.2396303402430098</v>
      </c>
      <c r="AJ102" s="42">
        <f>_xll.SRS1Splines.Functions25.OneWay_Spline($D$56:$D$60,AJ$56:AJ$60,$D102)</f>
        <v>0.51716030511823396</v>
      </c>
      <c r="AK102" s="42">
        <f>_xll.SRS1Splines.Functions25.OneWay_Spline($D$56:$D$60,AK$56:AK$60,$D102)</f>
        <v>0.55180236571289198</v>
      </c>
      <c r="AL102" s="42">
        <f>_xll.SRS1Splines.Functions25.OneWay_Spline($D$62:$D$65,AL$62:AL$65,$D102)</f>
        <v>2.7675782202843799</v>
      </c>
    </row>
    <row r="103" spans="4:38">
      <c r="D103" s="42">
        <f t="shared" si="28"/>
        <v>3.5</v>
      </c>
      <c r="E103" s="42">
        <f>_xll.SRS1Splines.Functions25.OneWay_Spline($D$56:$D$60,$E$56:$E$60,D103)</f>
        <v>0.15172609830811501</v>
      </c>
      <c r="F103" s="42">
        <f>_xll.SRS1Splines.Functions25.OneWay_Spline($D$56:$D$60,F$56:F$60,$D103)</f>
        <v>0.69271395460934204</v>
      </c>
      <c r="G103" s="42">
        <f>_xll.SRS1Splines.Functions25.OneWay_Spline($D$56:$D$60,G$56:G$60,$D103)</f>
        <v>0.48049036253661898</v>
      </c>
      <c r="H103" s="42">
        <f>_xll.SRS1Splines.Functions25.OneWay_Spline($D$56:$D$60,H$56:H$60,$D103)</f>
        <v>1.0490201487349999</v>
      </c>
      <c r="I103" s="42">
        <f>_xll.SRS1Splines.Functions25.OneWay_Spline($D$56:$D$60,I$56:I$60,$D103)</f>
        <v>1.61431478734764</v>
      </c>
      <c r="J103" s="42">
        <f>_xll.SRS1Splines.Functions25.OneWay_Spline($D$56:$D$60,J$56:J$60,$D103)</f>
        <v>32.904241425451097</v>
      </c>
      <c r="K103" s="42">
        <f>_xll.SRS1Splines.Functions25.OneWay_Spline($D$56:$D$60,K$56:K$60,$D103)</f>
        <v>5.1008662739471999</v>
      </c>
      <c r="L103" s="42">
        <f>_xll.SRS1Splines.Functions25.OneWay_Spline($D$56:$D$60,L$56:L$60,$D103)</f>
        <v>0.44570940855401903</v>
      </c>
      <c r="M103" s="42">
        <f>_xll.SRS1Splines.Functions25.OneWay_Spline($D$56:$D$60,M$56:M$60,$D103)</f>
        <v>0.51271299556874605</v>
      </c>
      <c r="N103" s="42">
        <f>_xll.SRS1Splines.Functions25.OneWay_Spline(($D$62:$D$65),N$62:N$65,$D103)</f>
        <v>1.68507134761901</v>
      </c>
      <c r="P103" s="42">
        <f t="shared" si="29"/>
        <v>3.5</v>
      </c>
      <c r="Q103" s="42">
        <f>_xll.SRS1Splines.Functions25.OneWay_Spline($D$56:$D$60,Q$56:Q$60,P103)</f>
        <v>9.6522984511105095E-2</v>
      </c>
      <c r="R103" s="42">
        <f>_xll.SRS1Splines.Functions25.OneWay_Spline($D$56:$D$60,R$56:R$60,$D103)</f>
        <v>0.55832472718215798</v>
      </c>
      <c r="S103" s="42">
        <f>_xll.SRS1Splines.Functions25.OneWay_Spline($D$56:$D$60,S$56:S$60,$D103)</f>
        <v>0.31857002974541299</v>
      </c>
      <c r="T103" s="42">
        <f>_xll.SRS1Splines.Functions25.OneWay_Spline($D$56:$D$60,T$56:T$60,$D103)</f>
        <v>0.448942804260828</v>
      </c>
      <c r="U103" s="42">
        <f>_xll.SRS1Splines.Functions25.OneWay_Spline($D$56:$D$60,U$56:U$60,$D103)</f>
        <v>1.20000452088731</v>
      </c>
      <c r="V103" s="42">
        <f>_xll.SRS1Splines.Functions25.OneWay_Spline($D$56:$D$60,V$56:V$60,$D103)</f>
        <v>14.0133192281241</v>
      </c>
      <c r="W103" s="42">
        <f>_xll.SRS1Splines.Functions25.OneWay_Spline($D$56:$D$60,W$56:W$60,$D103)</f>
        <v>4.7809376045891199</v>
      </c>
      <c r="X103" s="42">
        <f>_xll.SRS1Splines.Functions25.OneWay_Spline($D$56:$D$60,X$56:X$60,$D103)</f>
        <v>0.39682488393603499</v>
      </c>
      <c r="Y103" s="42">
        <f>_xll.SRS1Splines.Functions25.OneWay_Spline($D$56:$D$60,Y$56:Y$60,$D103)</f>
        <v>0.49757446130149802</v>
      </c>
      <c r="Z103" s="42">
        <f>_xll.SRS1Splines.Functions25.OneWay_Spline($D$62:$D$65,Z$62:Z$65,$D103)</f>
        <v>0.72320952656906401</v>
      </c>
      <c r="AB103" s="42">
        <f t="shared" si="30"/>
        <v>3.5</v>
      </c>
      <c r="AC103" s="42">
        <f>_xll.SRS1Splines.Functions25.OneWay_Spline($D$56:$D$60,AC$56:AC$60,AB103)</f>
        <v>0.20692921210512499</v>
      </c>
      <c r="AD103" s="42">
        <f>_xll.SRS1Splines.Functions25.OneWay_Spline($D$56:$D$60,AD$56:AD$60,$D103)</f>
        <v>0.84390321637299803</v>
      </c>
      <c r="AE103" s="42">
        <f>_xll.SRS1Splines.Functions25.OneWay_Spline($D$56:$D$60,AE$56:AE$60,$D103)</f>
        <v>0.65408861209825298</v>
      </c>
      <c r="AF103" s="42">
        <f>_xll.SRS1Splines.Functions25.OneWay_Spline($D$56:$D$60,AF$56:AF$60,$D103)</f>
        <v>1.72566808151369</v>
      </c>
      <c r="AG103" s="42">
        <f>_xll.SRS1Splines.Functions25.OneWay_Spline($D$56:$D$60,AG$56:AG$60,$D103)</f>
        <v>1.9367875486693</v>
      </c>
      <c r="AH103" s="42">
        <f>_xll.SRS1Splines.Functions25.OneWay_Spline($D$56:$D$60,AH$56:AH$60,$D103)</f>
        <v>49.598080916885301</v>
      </c>
      <c r="AI103" s="42">
        <f>_xll.SRS1Splines.Functions25.OneWay_Spline($D$56:$D$60,AI$56:AI$60,$D103)</f>
        <v>5.1914726609479702</v>
      </c>
      <c r="AJ103" s="42">
        <f>_xll.SRS1Splines.Functions25.OneWay_Spline($D$56:$D$60,AJ$56:AJ$60,$D103)</f>
        <v>0.49459393317200301</v>
      </c>
      <c r="AK103" s="42">
        <f>_xll.SRS1Splines.Functions25.OneWay_Spline($D$56:$D$60,AK$56:AK$60,$D103)</f>
        <v>0.534434994324541</v>
      </c>
      <c r="AL103" s="42">
        <f>_xll.SRS1Splines.Functions25.OneWay_Spline($D$62:$D$65,AL$62:AL$65,$D103)</f>
        <v>2.8220231450042399</v>
      </c>
    </row>
    <row r="104" spans="4:38">
      <c r="D104" s="42">
        <f t="shared" si="28"/>
        <v>3.75</v>
      </c>
      <c r="E104" s="42">
        <f>_xll.SRS1Splines.Functions25.OneWay_Spline($D$56:$D$60,$E$56:$E$60,D104)</f>
        <v>0.13085730318803601</v>
      </c>
      <c r="F104" s="42">
        <f>_xll.SRS1Splines.Functions25.OneWay_Spline($D$56:$D$60,F$56:F$60,$D104)</f>
        <v>0.68957244044149002</v>
      </c>
      <c r="G104" s="42">
        <f>_xll.SRS1Splines.Functions25.OneWay_Spline($D$56:$D$60,G$56:G$60,$D104)</f>
        <v>0.45996729052666202</v>
      </c>
      <c r="H104" s="42">
        <f>_xll.SRS1Splines.Functions25.OneWay_Spline($D$56:$D$60,H$56:H$60,$D104)</f>
        <v>0.93337064131006597</v>
      </c>
      <c r="I104" s="42">
        <f>_xll.SRS1Splines.Functions25.OneWay_Spline($D$56:$D$60,I$56:I$60,$D104)</f>
        <v>1.48247050604484</v>
      </c>
      <c r="J104" s="42">
        <f>_xll.SRS1Splines.Functions25.OneWay_Spline($D$56:$D$60,J$56:J$60,$D104)</f>
        <v>33.480999688290801</v>
      </c>
      <c r="K104" s="42">
        <f>_xll.SRS1Splines.Functions25.OneWay_Spline($D$56:$D$60,K$56:K$60,$D104)</f>
        <v>5.0190326751073302</v>
      </c>
      <c r="L104" s="42">
        <f>_xll.SRS1Splines.Functions25.OneWay_Spline($D$56:$D$60,L$56:L$60,$D104)</f>
        <v>0.42416058358776398</v>
      </c>
      <c r="M104" s="42">
        <f>_xll.SRS1Splines.Functions25.OneWay_Spline($D$56:$D$60,M$56:M$60,$D104)</f>
        <v>0.497614547750585</v>
      </c>
      <c r="N104" s="42">
        <f>_xll.SRS1Splines.Functions25.OneWay_Spline(($D$62:$D$65),N$62:N$65,$D104)</f>
        <v>1.6951468402332199</v>
      </c>
      <c r="P104" s="42">
        <f t="shared" si="29"/>
        <v>3.75</v>
      </c>
      <c r="Q104" s="42">
        <f>_xll.SRS1Splines.Functions25.OneWay_Spline($D$56:$D$60,Q$56:Q$60,P104)</f>
        <v>8.5402969348286895E-2</v>
      </c>
      <c r="R104" s="42">
        <f>_xll.SRS1Splines.Functions25.OneWay_Spline($D$56:$D$60,R$56:R$60,$D104)</f>
        <v>0.55479671997149904</v>
      </c>
      <c r="S104" s="42">
        <f>_xll.SRS1Splines.Functions25.OneWay_Spline($D$56:$D$60,S$56:S$60,$D104)</f>
        <v>0.29585965688099503</v>
      </c>
      <c r="T104" s="42">
        <f>_xll.SRS1Splines.Functions25.OneWay_Spline($D$56:$D$60,T$56:T$60,$D104)</f>
        <v>0.41557393658785202</v>
      </c>
      <c r="U104" s="42">
        <f>_xll.SRS1Splines.Functions25.OneWay_Spline($D$56:$D$60,U$56:U$60,$D104)</f>
        <v>1.12752361500461</v>
      </c>
      <c r="V104" s="42">
        <f>_xll.SRS1Splines.Functions25.OneWay_Spline($D$56:$D$60,V$56:V$60,$D104)</f>
        <v>14.399874113738701</v>
      </c>
      <c r="W104" s="42">
        <f>_xll.SRS1Splines.Functions25.OneWay_Spline($D$56:$D$60,W$56:W$60,$D104)</f>
        <v>4.6858377693342099</v>
      </c>
      <c r="X104" s="42">
        <f>_xll.SRS1Splines.Functions25.OneWay_Spline($D$56:$D$60,X$56:X$60,$D104)</f>
        <v>0.376422037993004</v>
      </c>
      <c r="Y104" s="42">
        <f>_xll.SRS1Splines.Functions25.OneWay_Spline($D$56:$D$60,Y$56:Y$60,$D104)</f>
        <v>0.48533086539300802</v>
      </c>
      <c r="Z104" s="42">
        <f>_xll.SRS1Splines.Functions25.OneWay_Spline($D$62:$D$65,Z$62:Z$65,$D104)</f>
        <v>0.67147043856198596</v>
      </c>
      <c r="AB104" s="42">
        <f t="shared" si="30"/>
        <v>3.75</v>
      </c>
      <c r="AC104" s="42">
        <f>_xll.SRS1Splines.Functions25.OneWay_Spline($D$56:$D$60,AC$56:AC$60,AB104)</f>
        <v>0.17631163702778499</v>
      </c>
      <c r="AD104" s="42">
        <f>_xll.SRS1Splines.Functions25.OneWay_Spline($D$56:$D$60,AD$56:AD$60,$D104)</f>
        <v>0.83931699150527606</v>
      </c>
      <c r="AE104" s="42">
        <f>_xll.SRS1Splines.Functions25.OneWay_Spline($D$56:$D$60,AE$56:AE$60,$D104)</f>
        <v>0.63679217553532597</v>
      </c>
      <c r="AF104" s="42">
        <f>_xll.SRS1Splines.Functions25.OneWay_Spline($D$56:$D$60,AF$56:AF$60,$D104)</f>
        <v>1.5193917402116</v>
      </c>
      <c r="AG104" s="42">
        <f>_xll.SRS1Splines.Functions25.OneWay_Spline($D$56:$D$60,AG$56:AG$60,$D104)</f>
        <v>1.7558988216791001</v>
      </c>
      <c r="AH104" s="42">
        <f>_xll.SRS1Splines.Functions25.OneWay_Spline($D$56:$D$60,AH$56:AH$60,$D104)</f>
        <v>50.466550801267303</v>
      </c>
      <c r="AI104" s="42">
        <f>_xll.SRS1Splines.Functions25.OneWay_Spline($D$56:$D$60,AI$56:AI$60,$D104)</f>
        <v>5.1479014273000896</v>
      </c>
      <c r="AJ104" s="42">
        <f>_xll.SRS1Splines.Functions25.OneWay_Spline($D$56:$D$60,AJ$56:AJ$60,$D104)</f>
        <v>0.47189912918252302</v>
      </c>
      <c r="AK104" s="42">
        <f>_xll.SRS1Splines.Functions25.OneWay_Spline($D$56:$D$60,AK$56:AK$60,$D104)</f>
        <v>0.51706762293619002</v>
      </c>
      <c r="AL104" s="42">
        <f>_xll.SRS1Splines.Functions25.OneWay_Spline($D$62:$D$65,AL$62:AL$65,$D104)</f>
        <v>2.8712828387984</v>
      </c>
    </row>
    <row r="105" spans="4:38">
      <c r="D105" s="42">
        <f t="shared" si="28"/>
        <v>4</v>
      </c>
      <c r="E105" s="42">
        <f>_xll.SRS1Splines.Functions25.OneWay_Spline($D$56:$D$60,$E$56:$E$60,D105)</f>
        <v>0.11208447450964799</v>
      </c>
      <c r="F105" s="42">
        <f>_xll.SRS1Splines.Functions25.OneWay_Spline($D$56:$D$60,F$56:F$60,$D105)</f>
        <v>0.68624430166960704</v>
      </c>
      <c r="G105" s="42">
        <f>_xll.SRS1Splines.Functions25.OneWay_Spline($D$56:$D$60,G$56:G$60,$D105)</f>
        <v>0.44160454188617498</v>
      </c>
      <c r="H105" s="42">
        <f>_xll.SRS1Splines.Functions25.OneWay_Spline($D$56:$D$60,H$56:H$60,$D105)</f>
        <v>0.82208304648388797</v>
      </c>
      <c r="I105" s="42">
        <f>_xll.SRS1Splines.Functions25.OneWay_Spline($D$56:$D$60,I$56:I$60,$D105)</f>
        <v>1.3526384952272801</v>
      </c>
      <c r="J105" s="42">
        <f>_xll.SRS1Splines.Functions25.OneWay_Spline($D$56:$D$60,J$56:J$60,$D105)</f>
        <v>33.997046555042203</v>
      </c>
      <c r="K105" s="42">
        <f>_xll.SRS1Splines.Functions25.OneWay_Spline($D$56:$D$60,K$56:K$60,$D105)</f>
        <v>4.93884122206358</v>
      </c>
      <c r="L105" s="42">
        <f>_xll.SRS1Splines.Functions25.OneWay_Spline($D$56:$D$60,L$56:L$60,$D105)</f>
        <v>0.40296538764790502</v>
      </c>
      <c r="M105" s="42">
        <f>_xll.SRS1Splines.Functions25.OneWay_Spline($D$56:$D$60,M$56:M$60,$D105)</f>
        <v>0.48281907881840802</v>
      </c>
      <c r="N105" s="42">
        <f>_xll.SRS1Splines.Functions25.OneWay_Spline(($D$62:$D$65),N$62:N$65,$D105)</f>
        <v>1.7041617546775101</v>
      </c>
      <c r="P105" s="42">
        <f t="shared" si="29"/>
        <v>4</v>
      </c>
      <c r="Q105" s="42">
        <f>_xll.SRS1Splines.Functions25.OneWay_Spline($D$56:$D$60,Q$56:Q$60,P105)</f>
        <v>7.5351958184160003E-2</v>
      </c>
      <c r="R105" s="42">
        <f>_xll.SRS1Splines.Functions25.OneWay_Spline($D$56:$D$60,R$56:R$60,$D105)</f>
        <v>0.55093271207411099</v>
      </c>
      <c r="S105" s="42">
        <f>_xll.SRS1Splines.Functions25.OneWay_Spline($D$56:$D$60,S$56:S$60,$D105)</f>
        <v>0.27553984958125199</v>
      </c>
      <c r="T105" s="42">
        <f>_xll.SRS1Splines.Functions25.OneWay_Spline($D$56:$D$60,T$56:T$60,$D105)</f>
        <v>0.38571758130150402</v>
      </c>
      <c r="U105" s="42">
        <f>_xll.SRS1Splines.Functions25.OneWay_Spline($D$56:$D$60,U$56:U$60,$D105)</f>
        <v>1.0567043954881901</v>
      </c>
      <c r="V105" s="42">
        <f>_xll.SRS1Splines.Functions25.OneWay_Spline($D$56:$D$60,V$56:V$60,$D105)</f>
        <v>14.7955452943301</v>
      </c>
      <c r="W105" s="42">
        <f>_xll.SRS1Splines.Functions25.OneWay_Spline($D$56:$D$60,W$56:W$60,$D105)</f>
        <v>4.59264629197739</v>
      </c>
      <c r="X105" s="42">
        <f>_xll.SRS1Splines.Functions25.OneWay_Spline($D$56:$D$60,X$56:X$60,$D105)</f>
        <v>0.35642652895132598</v>
      </c>
      <c r="Y105" s="42">
        <f>_xll.SRS1Splines.Functions25.OneWay_Spline($D$56:$D$60,Y$56:Y$60,$D105)</f>
        <v>0.473173548054933</v>
      </c>
      <c r="Z105" s="42">
        <f>_xll.SRS1Splines.Functions25.OneWay_Spline($D$62:$D$65,Z$62:Z$65,$D105)</f>
        <v>0.62183243027093205</v>
      </c>
      <c r="AB105" s="42">
        <f t="shared" si="30"/>
        <v>4</v>
      </c>
      <c r="AC105" s="42">
        <f>_xll.SRS1Splines.Functions25.OneWay_Spline($D$56:$D$60,AC$56:AC$60,AB105)</f>
        <v>0.148816990835136</v>
      </c>
      <c r="AD105" s="42">
        <f>_xll.SRS1Splines.Functions25.OneWay_Spline($D$56:$D$60,AD$56:AD$60,$D105)</f>
        <v>0.83445831763551204</v>
      </c>
      <c r="AE105" s="42">
        <f>_xll.SRS1Splines.Functions25.OneWay_Spline($D$56:$D$60,AE$56:AE$60,$D105)</f>
        <v>0.62112219431062998</v>
      </c>
      <c r="AF105" s="42">
        <f>_xll.SRS1Splines.Functions25.OneWay_Spline($D$56:$D$60,AF$56:AF$60,$D105)</f>
        <v>1.3172547234841401</v>
      </c>
      <c r="AG105" s="42">
        <f>_xll.SRS1Splines.Functions25.OneWay_Spline($D$56:$D$60,AG$56:AG$60,$D105)</f>
        <v>1.57863996880911</v>
      </c>
      <c r="AH105" s="42">
        <f>_xll.SRS1Splines.Functions25.OneWay_Spline($D$56:$D$60,AH$56:AH$60,$D105)</f>
        <v>51.243602803082801</v>
      </c>
      <c r="AI105" s="42">
        <f>_xll.SRS1Splines.Functions25.OneWay_Spline($D$56:$D$60,AI$56:AI$60,$D105)</f>
        <v>5.1089166392993404</v>
      </c>
      <c r="AJ105" s="42">
        <f>_xll.SRS1Splines.Functions25.OneWay_Spline($D$56:$D$60,AJ$56:AJ$60,$D105)</f>
        <v>0.44950424634448399</v>
      </c>
      <c r="AK105" s="42">
        <f>_xll.SRS1Splines.Functions25.OneWay_Spline($D$56:$D$60,AK$56:AK$60,$D105)</f>
        <v>0.50004876067269</v>
      </c>
      <c r="AL105" s="42">
        <f>_xll.SRS1Splines.Functions25.OneWay_Spline($D$62:$D$65,AL$62:AL$65,$D105)</f>
        <v>2.9153573016668601</v>
      </c>
    </row>
    <row r="106" spans="4:38">
      <c r="D106" s="42">
        <f t="shared" si="28"/>
        <v>4.25</v>
      </c>
      <c r="E106" s="42">
        <f>_xll.SRS1Splines.Functions25.OneWay_Spline($D$56:$D$60,$E$56:$E$60,D106)</f>
        <v>9.5371266174570604E-2</v>
      </c>
      <c r="F106" s="42">
        <f>_xll.SRS1Splines.Functions25.OneWay_Spline($D$56:$D$60,F$56:F$60,$D106)</f>
        <v>0.68254291368966202</v>
      </c>
      <c r="G106" s="42">
        <f>_xll.SRS1Splines.Functions25.OneWay_Spline($D$56:$D$60,G$56:G$60,$D106)</f>
        <v>0.42540211661515598</v>
      </c>
      <c r="H106" s="42">
        <f>_xll.SRS1Splines.Functions25.OneWay_Spline($D$56:$D$60,H$56:H$60,$D106)</f>
        <v>0.71699731477886697</v>
      </c>
      <c r="I106" s="42">
        <f>_xll.SRS1Splines.Functions25.OneWay_Spline($D$56:$D$60,I$56:I$60,$D106)</f>
        <v>1.22735422099546</v>
      </c>
      <c r="J106" s="42">
        <f>_xll.SRS1Splines.Functions25.OneWay_Spline($D$56:$D$60,J$56:J$60,$D106)</f>
        <v>34.452382025705198</v>
      </c>
      <c r="K106" s="42">
        <f>_xll.SRS1Splines.Functions25.OneWay_Spline($D$56:$D$60,K$56:K$60,$D106)</f>
        <v>4.86193406061206</v>
      </c>
      <c r="L106" s="42">
        <f>_xll.SRS1Splines.Functions25.OneWay_Spline($D$56:$D$60,L$56:L$60,$D106)</f>
        <v>0.382542526752289</v>
      </c>
      <c r="M106" s="42">
        <f>_xll.SRS1Splines.Functions25.OneWay_Spline($D$56:$D$60,M$56:M$60,$D106)</f>
        <v>0.46862956765819702</v>
      </c>
      <c r="N106" s="42">
        <f>_xll.SRS1Splines.Functions25.OneWay_Spline(($D$62:$D$65),N$62:N$65,$D106)</f>
        <v>1.71211609095189</v>
      </c>
      <c r="P106" s="42">
        <f t="shared" si="29"/>
        <v>4.25</v>
      </c>
      <c r="Q106" s="42">
        <f>_xll.SRS1Splines.Functions25.OneWay_Spline($D$56:$D$60,Q$56:Q$60,P106)</f>
        <v>6.6333325303208707E-2</v>
      </c>
      <c r="R106" s="42">
        <f>_xll.SRS1Splines.Functions25.OneWay_Spline($D$56:$D$60,R$56:R$60,$D106)</f>
        <v>0.54673270348999303</v>
      </c>
      <c r="S106" s="42">
        <f>_xll.SRS1Splines.Functions25.OneWay_Spline($D$56:$D$60,S$56:S$60,$D106)</f>
        <v>0.257610607846185</v>
      </c>
      <c r="T106" s="42">
        <f>_xll.SRS1Splines.Functions25.OneWay_Spline($D$56:$D$60,T$56:T$60,$D106)</f>
        <v>0.35937373840178499</v>
      </c>
      <c r="U106" s="42">
        <f>_xll.SRS1Splines.Functions25.OneWay_Spline($D$56:$D$60,U$56:U$60,$D106)</f>
        <v>0.98841818983213403</v>
      </c>
      <c r="V106" s="42">
        <f>_xll.SRS1Splines.Functions25.OneWay_Spline($D$56:$D$60,V$56:V$60,$D106)</f>
        <v>15.195512320367399</v>
      </c>
      <c r="W106" s="42">
        <f>_xll.SRS1Splines.Functions25.OneWay_Spline($D$56:$D$60,W$56:W$60,$D106)</f>
        <v>4.5032715304167601</v>
      </c>
      <c r="X106" s="42">
        <f>_xll.SRS1Splines.Functions25.OneWay_Spline($D$56:$D$60,X$56:X$60,$D106)</f>
        <v>0.337247415652004</v>
      </c>
      <c r="Y106" s="42">
        <f>_xll.SRS1Splines.Functions25.OneWay_Spline($D$56:$D$60,Y$56:Y$60,$D106)</f>
        <v>0.46132045714745601</v>
      </c>
      <c r="Z106" s="42">
        <f>_xll.SRS1Splines.Functions25.OneWay_Spline($D$62:$D$65,Z$62:Z$65,$D106)</f>
        <v>0.57508340658941004</v>
      </c>
      <c r="AB106" s="42">
        <f t="shared" si="30"/>
        <v>4.25</v>
      </c>
      <c r="AC106" s="42">
        <f>_xll.SRS1Splines.Functions25.OneWay_Spline($D$56:$D$60,AC$56:AC$60,AB106)</f>
        <v>0.124409207045932</v>
      </c>
      <c r="AD106" s="42">
        <f>_xll.SRS1Splines.Functions25.OneWay_Spline($D$56:$D$60,AD$56:AD$60,$D106)</f>
        <v>0.82905474576166305</v>
      </c>
      <c r="AE106" s="42">
        <f>_xll.SRS1Splines.Functions25.OneWay_Spline($D$56:$D$60,AE$56:AE$60,$D106)</f>
        <v>0.60700860092354403</v>
      </c>
      <c r="AF106" s="42">
        <f>_xll.SRS1Splines.Functions25.OneWay_Spline($D$56:$D$60,AF$56:AF$60,$D106)</f>
        <v>1.1233963559059199</v>
      </c>
      <c r="AG106" s="42">
        <f>_xll.SRS1Splines.Functions25.OneWay_Spline($D$56:$D$60,AG$56:AG$60,$D106)</f>
        <v>1.4086408641795301</v>
      </c>
      <c r="AH106" s="42">
        <f>_xll.SRS1Splines.Functions25.OneWay_Spline($D$56:$D$60,AH$56:AH$60,$D106)</f>
        <v>51.929236922331803</v>
      </c>
      <c r="AI106" s="42">
        <f>_xll.SRS1Splines.Functions25.OneWay_Spline($D$56:$D$60,AI$56:AI$60,$D106)</f>
        <v>5.0745182969457501</v>
      </c>
      <c r="AJ106" s="42">
        <f>_xll.SRS1Splines.Functions25.OneWay_Spline($D$56:$D$60,AJ$56:AJ$60,$D106)</f>
        <v>0.427837637852574</v>
      </c>
      <c r="AK106" s="42">
        <f>_xll.SRS1Splines.Functions25.OneWay_Spline($D$56:$D$60,AK$56:AK$60,$D106)</f>
        <v>0.48372691665888801</v>
      </c>
      <c r="AL106" s="42">
        <f>_xll.SRS1Splines.Functions25.OneWay_Spline($D$62:$D$65,AL$62:AL$65,$D106)</f>
        <v>2.95424653360962</v>
      </c>
    </row>
    <row r="107" spans="4:38">
      <c r="D107" s="42">
        <f t="shared" si="28"/>
        <v>4.5</v>
      </c>
      <c r="E107" s="42">
        <f>_xll.SRS1Splines.Functions25.OneWay_Spline($D$56:$D$60,$E$56:$E$60,D107)</f>
        <v>8.0681332084423504E-2</v>
      </c>
      <c r="F107" s="42">
        <f>_xll.SRS1Splines.Functions25.OneWay_Spline($D$56:$D$60,F$56:F$60,$D107)</f>
        <v>0.67828165189762402</v>
      </c>
      <c r="G107" s="42">
        <f>_xll.SRS1Splines.Functions25.OneWay_Spline($D$56:$D$60,G$56:G$60,$D107)</f>
        <v>0.411360014713607</v>
      </c>
      <c r="H107" s="42">
        <f>_xll.SRS1Splines.Functions25.OneWay_Spline($D$56:$D$60,H$56:H$60,$D107)</f>
        <v>0.61995339671740002</v>
      </c>
      <c r="I107" s="42">
        <f>_xll.SRS1Splines.Functions25.OneWay_Spline($D$56:$D$60,I$56:I$60,$D107)</f>
        <v>1.1091531494499001</v>
      </c>
      <c r="J107" s="42">
        <f>_xll.SRS1Splines.Functions25.OneWay_Spline($D$56:$D$60,J$56:J$60,$D107)</f>
        <v>34.8470061002797</v>
      </c>
      <c r="K107" s="42">
        <f>_xll.SRS1Splines.Functions25.OneWay_Spline($D$56:$D$60,K$56:K$60,$D107)</f>
        <v>4.7899533365488898</v>
      </c>
      <c r="L107" s="42">
        <f>_xll.SRS1Splines.Functions25.OneWay_Spline($D$56:$D$60,L$56:L$60,$D107)</f>
        <v>0.36331070691876299</v>
      </c>
      <c r="M107" s="42">
        <f>_xll.SRS1Splines.Functions25.OneWay_Spline($D$56:$D$60,M$56:M$60,$D107)</f>
        <v>0.45534899315593502</v>
      </c>
      <c r="N107" s="42">
        <f>_xll.SRS1Splines.Functions25.OneWay_Spline(($D$62:$D$65),N$62:N$65,$D107)</f>
        <v>1.7190098490563499</v>
      </c>
      <c r="P107" s="42">
        <f t="shared" si="29"/>
        <v>4.5</v>
      </c>
      <c r="Q107" s="42">
        <f>_xll.SRS1Splines.Functions25.OneWay_Spline($D$56:$D$60,Q$56:Q$60,P107)</f>
        <v>5.8310444989916999E-2</v>
      </c>
      <c r="R107" s="42">
        <f>_xll.SRS1Splines.Functions25.OneWay_Spline($D$56:$D$60,R$56:R$60,$D107)</f>
        <v>0.54219669421914596</v>
      </c>
      <c r="S107" s="42">
        <f>_xll.SRS1Splines.Functions25.OneWay_Spline($D$56:$D$60,S$56:S$60,$D107)</f>
        <v>0.242071931675793</v>
      </c>
      <c r="T107" s="42">
        <f>_xll.SRS1Splines.Functions25.OneWay_Spline($D$56:$D$60,T$56:T$60,$D107)</f>
        <v>0.33654240788869599</v>
      </c>
      <c r="U107" s="42">
        <f>_xll.SRS1Splines.Functions25.OneWay_Spline($D$56:$D$60,U$56:U$60,$D107)</f>
        <v>0.923536325530524</v>
      </c>
      <c r="V107" s="42">
        <f>_xll.SRS1Splines.Functions25.OneWay_Spline($D$56:$D$60,V$56:V$60,$D107)</f>
        <v>15.594954742320001</v>
      </c>
      <c r="W107" s="42">
        <f>_xll.SRS1Splines.Functions25.OneWay_Spline($D$56:$D$60,W$56:W$60,$D107)</f>
        <v>4.4196218425504004</v>
      </c>
      <c r="X107" s="42">
        <f>_xll.SRS1Splines.Functions25.OneWay_Spline($D$56:$D$60,X$56:X$60,$D107)</f>
        <v>0.31929375693604301</v>
      </c>
      <c r="Y107" s="42">
        <f>_xll.SRS1Splines.Functions25.OneWay_Spline($D$56:$D$60,Y$56:Y$60,$D107)</f>
        <v>0.44998954053076401</v>
      </c>
      <c r="Z107" s="42">
        <f>_xll.SRS1Splines.Functions25.OneWay_Spline($D$62:$D$65,Z$62:Z$65,$D107)</f>
        <v>0.53201127241092905</v>
      </c>
      <c r="AB107" s="42">
        <f t="shared" si="30"/>
        <v>4.5</v>
      </c>
      <c r="AC107" s="42">
        <f>_xll.SRS1Splines.Functions25.OneWay_Spline($D$56:$D$60,AC$56:AC$60,AB107)</f>
        <v>0.10305221917893</v>
      </c>
      <c r="AD107" s="42">
        <f>_xll.SRS1Splines.Functions25.OneWay_Spline($D$56:$D$60,AD$56:AD$60,$D107)</f>
        <v>0.82283382688168405</v>
      </c>
      <c r="AE107" s="42">
        <f>_xll.SRS1Splines.Functions25.OneWay_Spline($D$56:$D$60,AE$56:AE$60,$D107)</f>
        <v>0.594381327873444</v>
      </c>
      <c r="AF107" s="42">
        <f>_xll.SRS1Splines.Functions25.OneWay_Spline($D$56:$D$60,AF$56:AF$60,$D107)</f>
        <v>0.94195596205157806</v>
      </c>
      <c r="AG107" s="42">
        <f>_xll.SRS1Splines.Functions25.OneWay_Spline($D$56:$D$60,AG$56:AG$60,$D107)</f>
        <v>1.24953138191056</v>
      </c>
      <c r="AH107" s="42">
        <f>_xll.SRS1Splines.Functions25.OneWay_Spline($D$56:$D$60,AH$56:AH$60,$D107)</f>
        <v>52.523453159014203</v>
      </c>
      <c r="AI107" s="42">
        <f>_xll.SRS1Splines.Functions25.OneWay_Spline($D$56:$D$60,AI$56:AI$60,$D107)</f>
        <v>5.0447064002392903</v>
      </c>
      <c r="AJ107" s="42">
        <f>_xll.SRS1Splines.Functions25.OneWay_Spline($D$56:$D$60,AJ$56:AJ$60,$D107)</f>
        <v>0.40732765690148298</v>
      </c>
      <c r="AK107" s="42">
        <f>_xll.SRS1Splines.Functions25.OneWay_Spline($D$56:$D$60,AK$56:AK$60,$D107)</f>
        <v>0.46845060001963701</v>
      </c>
      <c r="AL107" s="42">
        <f>_xll.SRS1Splines.Functions25.OneWay_Spline($D$62:$D$65,AL$62:AL$65,$D107)</f>
        <v>2.9879505346266799</v>
      </c>
    </row>
    <row r="108" spans="4:38">
      <c r="D108" s="42">
        <f t="shared" si="28"/>
        <v>4.75</v>
      </c>
      <c r="E108" s="42">
        <f>_xll.SRS1Splines.Functions25.OneWay_Spline($D$56:$D$60,$E$56:$E$60,D108)</f>
        <v>6.7978326140826495E-2</v>
      </c>
      <c r="F108" s="42">
        <f>_xll.SRS1Splines.Functions25.OneWay_Spline($D$56:$D$60,F$56:F$60,$D108)</f>
        <v>0.67327389168946405</v>
      </c>
      <c r="G108" s="42">
        <f>_xll.SRS1Splines.Functions25.OneWay_Spline($D$56:$D$60,G$56:G$60,$D108)</f>
        <v>0.399478236181527</v>
      </c>
      <c r="H108" s="42">
        <f>_xll.SRS1Splines.Functions25.OneWay_Spline($D$56:$D$60,H$56:H$60,$D108)</f>
        <v>0.53279124282188595</v>
      </c>
      <c r="I108" s="42">
        <f>_xll.SRS1Splines.Functions25.OneWay_Spline($D$56:$D$60,I$56:I$60,$D108)</f>
        <v>1.00057074669112</v>
      </c>
      <c r="J108" s="42">
        <f>_xll.SRS1Splines.Functions25.OneWay_Spline($D$56:$D$60,J$56:J$60,$D108)</f>
        <v>35.1809187787659</v>
      </c>
      <c r="K108" s="42">
        <f>_xll.SRS1Splines.Functions25.OneWay_Spline($D$56:$D$60,K$56:K$60,$D108)</f>
        <v>4.7245411956702004</v>
      </c>
      <c r="L108" s="42">
        <f>_xll.SRS1Splines.Functions25.OneWay_Spline($D$56:$D$60,L$56:L$60,$D108)</f>
        <v>0.34568863416517398</v>
      </c>
      <c r="M108" s="42">
        <f>_xll.SRS1Splines.Functions25.OneWay_Spline($D$56:$D$60,M$56:M$60,$D108)</f>
        <v>0.44328033419760599</v>
      </c>
      <c r="N108" s="42">
        <f>_xll.SRS1Splines.Functions25.OneWay_Spline(($D$62:$D$65),N$62:N$65,$D108)</f>
        <v>1.72484302899089</v>
      </c>
      <c r="P108" s="42">
        <f t="shared" si="29"/>
        <v>4.75</v>
      </c>
      <c r="Q108" s="42">
        <f>_xll.SRS1Splines.Functions25.OneWay_Spline($D$56:$D$60,Q$56:Q$60,P108)</f>
        <v>5.1246691528769199E-2</v>
      </c>
      <c r="R108" s="42">
        <f>_xll.SRS1Splines.Functions25.OneWay_Spline($D$56:$D$60,R$56:R$60,$D108)</f>
        <v>0.53732468426156899</v>
      </c>
      <c r="S108" s="42">
        <f>_xll.SRS1Splines.Functions25.OneWay_Spline($D$56:$D$60,S$56:S$60,$D108)</f>
        <v>0.228923821070077</v>
      </c>
      <c r="T108" s="42">
        <f>_xll.SRS1Splines.Functions25.OneWay_Spline($D$56:$D$60,T$56:T$60,$D108)</f>
        <v>0.31722358976223602</v>
      </c>
      <c r="U108" s="42">
        <f>_xll.SRS1Splines.Functions25.OneWay_Spline($D$56:$D$60,U$56:U$60,$D108)</f>
        <v>0.86293013007743802</v>
      </c>
      <c r="V108" s="42">
        <f>_xll.SRS1Splines.Functions25.OneWay_Spline($D$56:$D$60,V$56:V$60,$D108)</f>
        <v>15.989052110656999</v>
      </c>
      <c r="W108" s="42">
        <f>_xll.SRS1Splines.Functions25.OneWay_Spline($D$56:$D$60,W$56:W$60,$D108)</f>
        <v>4.3436055862764196</v>
      </c>
      <c r="X108" s="42">
        <f>_xll.SRS1Splines.Functions25.OneWay_Spline($D$56:$D$60,X$56:X$60,$D108)</f>
        <v>0.302974611644446</v>
      </c>
      <c r="Y108" s="42">
        <f>_xll.SRS1Splines.Functions25.OneWay_Spline($D$56:$D$60,Y$56:Y$60,$D108)</f>
        <v>0.43939874606504198</v>
      </c>
      <c r="Z108" s="42">
        <f>_xll.SRS1Splines.Functions25.OneWay_Spline($D$62:$D$65,Z$62:Z$65,$D108)</f>
        <v>0.49340393262899801</v>
      </c>
      <c r="AB108" s="42">
        <f t="shared" si="30"/>
        <v>4.75</v>
      </c>
      <c r="AC108" s="42">
        <f>_xll.SRS1Splines.Functions25.OneWay_Spline($D$56:$D$60,AC$56:AC$60,AB108)</f>
        <v>8.4709960752883701E-2</v>
      </c>
      <c r="AD108" s="42">
        <f>_xll.SRS1Splines.Functions25.OneWay_Spline($D$56:$D$60,AD$56:AD$60,$D108)</f>
        <v>0.815523111993535</v>
      </c>
      <c r="AE108" s="42">
        <f>_xll.SRS1Splines.Functions25.OneWay_Spline($D$56:$D$60,AE$56:AE$60,$D108)</f>
        <v>0.58317030765970701</v>
      </c>
      <c r="AF108" s="42">
        <f>_xll.SRS1Splines.Functions25.OneWay_Spline($D$56:$D$60,AF$56:AF$60,$D108)</f>
        <v>0.77707286649572904</v>
      </c>
      <c r="AG108" s="42">
        <f>_xll.SRS1Splines.Functions25.OneWay_Spline($D$56:$D$60,AG$56:AG$60,$D108)</f>
        <v>1.1049413961224099</v>
      </c>
      <c r="AH108" s="42">
        <f>_xll.SRS1Splines.Functions25.OneWay_Spline($D$56:$D$60,AH$56:AH$60,$D108)</f>
        <v>53.026251513130099</v>
      </c>
      <c r="AI108" s="42">
        <f>_xll.SRS1Splines.Functions25.OneWay_Spline($D$56:$D$60,AI$56:AI$60,$D108)</f>
        <v>5.0194809491799903</v>
      </c>
      <c r="AJ108" s="42">
        <f>_xll.SRS1Splines.Functions25.OneWay_Spline($D$56:$D$60,AJ$56:AJ$60,$D108)</f>
        <v>0.38840265668590102</v>
      </c>
      <c r="AK108" s="42">
        <f>_xll.SRS1Splines.Functions25.OneWay_Spline($D$56:$D$60,AK$56:AK$60,$D108)</f>
        <v>0.45456831987978502</v>
      </c>
      <c r="AL108" s="42">
        <f>_xll.SRS1Splines.Functions25.OneWay_Spline($D$62:$D$65,AL$62:AL$65,$D108)</f>
        <v>3.01646930471804</v>
      </c>
    </row>
    <row r="109" spans="4:38">
      <c r="D109" s="42">
        <f t="shared" si="28"/>
        <v>5</v>
      </c>
      <c r="E109" s="42">
        <f>_xll.SRS1Splines.Functions25.OneWay_Spline($D$56:$D$60,$E$56:$E$60,D109)</f>
        <v>5.72259022453993E-2</v>
      </c>
      <c r="F109" s="42">
        <f>_xll.SRS1Splines.Functions25.OneWay_Spline($D$56:$D$60,F$56:F$60,$D109)</f>
        <v>0.66733300846114896</v>
      </c>
      <c r="G109" s="42">
        <f>_xll.SRS1Splines.Functions25.OneWay_Spline($D$56:$D$60,G$56:G$60,$D109)</f>
        <v>0.38975678101891598</v>
      </c>
      <c r="H109" s="42">
        <f>_xll.SRS1Splines.Functions25.OneWay_Spline($D$56:$D$60,H$56:H$60,$D109)</f>
        <v>0.45735080361472402</v>
      </c>
      <c r="I109" s="42">
        <f>_xll.SRS1Splines.Functions25.OneWay_Spline($D$56:$D$60,I$56:I$60,$D109)</f>
        <v>0.90414247881962495</v>
      </c>
      <c r="J109" s="42">
        <f>_xll.SRS1Splines.Functions25.OneWay_Spline($D$56:$D$60,J$56:J$60,$D109)</f>
        <v>35.4541200611637</v>
      </c>
      <c r="K109" s="42">
        <f>_xll.SRS1Splines.Functions25.OneWay_Spline($D$56:$D$60,K$56:K$60,$D109)</f>
        <v>4.66733978377209</v>
      </c>
      <c r="L109" s="42">
        <f>_xll.SRS1Splines.Functions25.OneWay_Spline($D$56:$D$60,L$56:L$60,$D109)</f>
        <v>0.33009501450936801</v>
      </c>
      <c r="M109" s="42">
        <f>_xll.SRS1Splines.Functions25.OneWay_Spline($D$56:$D$60,M$56:M$60,$D109)</f>
        <v>0.43272656966919198</v>
      </c>
      <c r="N109" s="42">
        <f>_xll.SRS1Splines.Functions25.OneWay_Spline(($D$62:$D$65),N$62:N$65,$D109)</f>
        <v>1.7296156307555199</v>
      </c>
      <c r="P109" s="42">
        <f t="shared" si="29"/>
        <v>5</v>
      </c>
      <c r="Q109" s="42">
        <f>_xll.SRS1Splines.Functions25.OneWay_Spline($D$56:$D$60,Q$56:Q$60,P109)</f>
        <v>4.5105439204249302E-2</v>
      </c>
      <c r="R109" s="42">
        <f>_xll.SRS1Splines.Functions25.OneWay_Spline($D$56:$D$60,R$56:R$60,$D109)</f>
        <v>0.532116673617263</v>
      </c>
      <c r="S109" s="42">
        <f>_xll.SRS1Splines.Functions25.OneWay_Spline($D$56:$D$60,S$56:S$60,$D109)</f>
        <v>0.21816627602903599</v>
      </c>
      <c r="T109" s="42">
        <f>_xll.SRS1Splines.Functions25.OneWay_Spline($D$56:$D$60,T$56:T$60,$D109)</f>
        <v>0.30141728402240497</v>
      </c>
      <c r="U109" s="42">
        <f>_xll.SRS1Splines.Functions25.OneWay_Spline($D$56:$D$60,U$56:U$60,$D109)</f>
        <v>0.80747093096695399</v>
      </c>
      <c r="V109" s="42">
        <f>_xll.SRS1Splines.Functions25.OneWay_Spline($D$56:$D$60,V$56:V$60,$D109)</f>
        <v>16.3729839758476</v>
      </c>
      <c r="W109" s="42">
        <f>_xll.SRS1Splines.Functions25.OneWay_Spline($D$56:$D$60,W$56:W$60,$D109)</f>
        <v>4.2771311194928803</v>
      </c>
      <c r="X109" s="42">
        <f>_xll.SRS1Splines.Functions25.OneWay_Spline($D$56:$D$60,X$56:X$60,$D109)</f>
        <v>0.288699038618217</v>
      </c>
      <c r="Y109" s="42">
        <f>_xll.SRS1Splines.Functions25.OneWay_Spline($D$56:$D$60,Y$56:Y$60,$D109)</f>
        <v>0.429766021610476</v>
      </c>
      <c r="Z109" s="42">
        <f>_xll.SRS1Splines.Functions25.OneWay_Spline($D$62:$D$65,Z$62:Z$65,$D109)</f>
        <v>0.46004929213712598</v>
      </c>
      <c r="AB109" s="42">
        <f t="shared" si="30"/>
        <v>5</v>
      </c>
      <c r="AC109" s="42">
        <f>_xll.SRS1Splines.Functions25.OneWay_Spline($D$56:$D$60,AC$56:AC$60,AB109)</f>
        <v>6.9346365286549E-2</v>
      </c>
      <c r="AD109" s="42">
        <f>_xll.SRS1Splines.Functions25.OneWay_Spline($D$56:$D$60,AD$56:AD$60,$D109)</f>
        <v>0.80685015209517097</v>
      </c>
      <c r="AE109" s="42">
        <f>_xll.SRS1Splines.Functions25.OneWay_Spline($D$56:$D$60,AE$56:AE$60,$D109)</f>
        <v>0.57330547278171295</v>
      </c>
      <c r="AF109" s="42">
        <f>_xll.SRS1Splines.Functions25.OneWay_Spline($D$56:$D$60,AF$56:AF$60,$D109)</f>
        <v>0.63288639381299905</v>
      </c>
      <c r="AG109" s="42">
        <f>_xll.SRS1Splines.Functions25.OneWay_Spline($D$56:$D$60,AG$56:AG$60,$D109)</f>
        <v>0.97850078093528403</v>
      </c>
      <c r="AH109" s="42">
        <f>_xll.SRS1Splines.Functions25.OneWay_Spline($D$56:$D$60,AH$56:AH$60,$D109)</f>
        <v>53.437631984679498</v>
      </c>
      <c r="AI109" s="42">
        <f>_xll.SRS1Splines.Functions25.OneWay_Spline($D$56:$D$60,AI$56:AI$60,$D109)</f>
        <v>4.9988419437678298</v>
      </c>
      <c r="AJ109" s="42">
        <f>_xll.SRS1Splines.Functions25.OneWay_Spline($D$56:$D$60,AJ$56:AJ$60,$D109)</f>
        <v>0.37149099040051797</v>
      </c>
      <c r="AK109" s="42">
        <f>_xll.SRS1Splines.Functions25.OneWay_Spline($D$56:$D$60,AK$56:AK$60,$D109)</f>
        <v>0.442428585364182</v>
      </c>
      <c r="AL109" s="42">
        <f>_xll.SRS1Splines.Functions25.OneWay_Spline($D$62:$D$65,AL$62:AL$65,$D109)</f>
        <v>3.0398028438836899</v>
      </c>
    </row>
    <row r="110" spans="4:38">
      <c r="D110" s="42">
        <f t="shared" si="28"/>
        <v>5.25</v>
      </c>
      <c r="E110" s="42">
        <f>_xll.SRS1Splines.Functions25.OneWay_Spline($D$56:$D$60,$E$56:$E$60,D110)</f>
        <v>4.8387714299761499E-2</v>
      </c>
      <c r="F110" s="42">
        <f>_xll.SRS1Splines.Functions25.OneWay_Spline($D$56:$D$60,F$56:F$60,$D110)</f>
        <v>0.66027237760864899</v>
      </c>
      <c r="G110" s="42">
        <f>_xll.SRS1Splines.Functions25.OneWay_Spline($D$56:$D$60,G$56:G$60,$D110)</f>
        <v>0.38219564922577398</v>
      </c>
      <c r="H110" s="42">
        <f>_xll.SRS1Splines.Functions25.OneWay_Spline($D$56:$D$60,H$56:H$60,$D110)</f>
        <v>0.39547202961831301</v>
      </c>
      <c r="I110" s="42">
        <f>_xll.SRS1Splines.Functions25.OneWay_Spline($D$56:$D$60,I$56:I$60,$D110)</f>
        <v>0.82240381193593903</v>
      </c>
      <c r="J110" s="42">
        <f>_xll.SRS1Splines.Functions25.OneWay_Spline($D$56:$D$60,J$56:J$60,$D110)</f>
        <v>35.666609947472999</v>
      </c>
      <c r="K110" s="42">
        <f>_xll.SRS1Splines.Functions25.OneWay_Spline($D$56:$D$60,K$56:K$60,$D110)</f>
        <v>4.6199912466506996</v>
      </c>
      <c r="L110" s="42">
        <f>_xll.SRS1Splines.Functions25.OneWay_Spline($D$56:$D$60,L$56:L$60,$D110)</f>
        <v>0.31694855396919203</v>
      </c>
      <c r="M110" s="42">
        <f>_xll.SRS1Splines.Functions25.OneWay_Spline($D$56:$D$60,M$56:M$60,$D110)</f>
        <v>0.42399067845667798</v>
      </c>
      <c r="N110" s="42">
        <f>_xll.SRS1Splines.Functions25.OneWay_Spline(($D$62:$D$65),N$62:N$65,$D110)</f>
        <v>1.7333276543502201</v>
      </c>
      <c r="P110" s="42">
        <f t="shared" si="29"/>
        <v>5.25</v>
      </c>
      <c r="Q110" s="42">
        <f>_xll.SRS1Splines.Functions25.OneWay_Spline($D$56:$D$60,Q$56:Q$60,P110)</f>
        <v>3.98500623008416E-2</v>
      </c>
      <c r="R110" s="42">
        <f>_xll.SRS1Splines.Functions25.OneWay_Spline($D$56:$D$60,R$56:R$60,$D110)</f>
        <v>0.52657266228622701</v>
      </c>
      <c r="S110" s="42">
        <f>_xll.SRS1Splines.Functions25.OneWay_Spline($D$56:$D$60,S$56:S$60,$D110)</f>
        <v>0.20979929655267199</v>
      </c>
      <c r="T110" s="42">
        <f>_xll.SRS1Splines.Functions25.OneWay_Spline($D$56:$D$60,T$56:T$60,$D110)</f>
        <v>0.28912349066920301</v>
      </c>
      <c r="U110" s="42">
        <f>_xll.SRS1Splines.Functions25.OneWay_Spline($D$56:$D$60,U$56:U$60,$D110)</f>
        <v>0.75803005569315196</v>
      </c>
      <c r="V110" s="42">
        <f>_xll.SRS1Splines.Functions25.OneWay_Spline($D$56:$D$60,V$56:V$60,$D110)</f>
        <v>16.7419298883609</v>
      </c>
      <c r="W110" s="42">
        <f>_xll.SRS1Splines.Functions25.OneWay_Spline($D$56:$D$60,W$56:W$60,$D110)</f>
        <v>4.2221068000979001</v>
      </c>
      <c r="X110" s="42">
        <f>_xll.SRS1Splines.Functions25.OneWay_Spline($D$56:$D$60,X$56:X$60,$D110)</f>
        <v>0.276876096698361</v>
      </c>
      <c r="Y110" s="42">
        <f>_xll.SRS1Splines.Functions25.OneWay_Spline($D$56:$D$60,Y$56:Y$60,$D110)</f>
        <v>0.421309315027249</v>
      </c>
      <c r="Z110" s="42">
        <f>_xll.SRS1Splines.Functions25.OneWay_Spline($D$62:$D$65,Z$62:Z$65,$D110)</f>
        <v>0.432735255828821</v>
      </c>
      <c r="AB110" s="42">
        <f t="shared" si="30"/>
        <v>5.25</v>
      </c>
      <c r="AC110" s="42">
        <f>_xll.SRS1Splines.Functions25.OneWay_Spline($D$56:$D$60,AC$56:AC$60,AB110)</f>
        <v>5.6925366298681203E-2</v>
      </c>
      <c r="AD110" s="42">
        <f>_xll.SRS1Splines.Functions25.OneWay_Spline($D$56:$D$60,AD$56:AD$60,$D110)</f>
        <v>0.79654249818455003</v>
      </c>
      <c r="AE110" s="42">
        <f>_xll.SRS1Splines.Functions25.OneWay_Spline($D$56:$D$60,AE$56:AE$60,$D110)</f>
        <v>0.56471675573883595</v>
      </c>
      <c r="AF110" s="42">
        <f>_xll.SRS1Splines.Functions25.OneWay_Spline($D$56:$D$60,AF$56:AF$60,$D110)</f>
        <v>0.51353586857801303</v>
      </c>
      <c r="AG110" s="42">
        <f>_xll.SRS1Splines.Functions25.OneWay_Spline($D$56:$D$60,AG$56:AG$60,$D110)</f>
        <v>0.87383941046938496</v>
      </c>
      <c r="AH110" s="42">
        <f>_xll.SRS1Splines.Functions25.OneWay_Spline($D$56:$D$60,AH$56:AH$60,$D110)</f>
        <v>53.757594573662402</v>
      </c>
      <c r="AI110" s="42">
        <f>_xll.SRS1Splines.Functions25.OneWay_Spline($D$56:$D$60,AI$56:AI$60,$D110)</f>
        <v>4.9827893840028201</v>
      </c>
      <c r="AJ110" s="42">
        <f>_xll.SRS1Splines.Functions25.OneWay_Spline($D$56:$D$60,AJ$56:AJ$60,$D110)</f>
        <v>0.357021011240023</v>
      </c>
      <c r="AK110" s="42">
        <f>_xll.SRS1Splines.Functions25.OneWay_Spline($D$56:$D$60,AK$56:AK$60,$D110)</f>
        <v>0.43237990559767803</v>
      </c>
      <c r="AL110" s="42">
        <f>_xll.SRS1Splines.Functions25.OneWay_Spline($D$62:$D$65,AL$62:AL$65,$D110)</f>
        <v>3.0579511521236502</v>
      </c>
    </row>
    <row r="111" spans="4:38">
      <c r="D111" s="42">
        <f t="shared" si="28"/>
        <v>5.5</v>
      </c>
      <c r="E111" s="42">
        <f>_xll.SRS1Splines.Functions25.OneWay_Spline($D$56:$D$60,$E$56:$E$60,D111)</f>
        <v>4.1427416205532697E-2</v>
      </c>
      <c r="F111" s="42">
        <f>_xll.SRS1Splines.Functions25.OneWay_Spline($D$56:$D$60,F$56:F$60,$D111)</f>
        <v>0.65190537452793296</v>
      </c>
      <c r="G111" s="42">
        <f>_xll.SRS1Splines.Functions25.OneWay_Spline($D$56:$D$60,G$56:G$60,$D111)</f>
        <v>0.37679484080210102</v>
      </c>
      <c r="H111" s="42">
        <f>_xll.SRS1Splines.Functions25.OneWay_Spline($D$56:$D$60,H$56:H$60,$D111)</f>
        <v>0.34899487135504897</v>
      </c>
      <c r="I111" s="42">
        <f>_xll.SRS1Splines.Functions25.OneWay_Spline($D$56:$D$60,I$56:I$60,$D111)</f>
        <v>0.75789021214057395</v>
      </c>
      <c r="J111" s="42">
        <f>_xll.SRS1Splines.Functions25.OneWay_Spline($D$56:$D$60,J$56:J$60,$D111)</f>
        <v>35.818388437693997</v>
      </c>
      <c r="K111" s="42">
        <f>_xll.SRS1Splines.Functions25.OneWay_Spline($D$56:$D$60,K$56:K$60,$D111)</f>
        <v>4.5841377301021202</v>
      </c>
      <c r="L111" s="42">
        <f>_xll.SRS1Splines.Functions25.OneWay_Spline($D$56:$D$60,L$56:L$60,$D111)</f>
        <v>0.30666795856249202</v>
      </c>
      <c r="M111" s="42">
        <f>_xll.SRS1Splines.Functions25.OneWay_Spline($D$56:$D$60,M$56:M$60,$D111)</f>
        <v>0.417375639446046</v>
      </c>
      <c r="N111" s="42">
        <f>_xll.SRS1Splines.Functions25.OneWay_Spline(($D$62:$D$65),N$62:N$65,$D111)</f>
        <v>1.73597909977502</v>
      </c>
      <c r="P111" s="42">
        <f t="shared" si="29"/>
        <v>5.5</v>
      </c>
      <c r="Q111" s="42">
        <f>_xll.SRS1Splines.Functions25.OneWay_Spline($D$56:$D$60,Q$56:Q$60,P111)</f>
        <v>3.5443935103030198E-2</v>
      </c>
      <c r="R111" s="42">
        <f>_xll.SRS1Splines.Functions25.OneWay_Spline($D$56:$D$60,R$56:R$60,$D111)</f>
        <v>0.52069265026846201</v>
      </c>
      <c r="S111" s="42">
        <f>_xll.SRS1Splines.Functions25.OneWay_Spline($D$56:$D$60,S$56:S$60,$D111)</f>
        <v>0.203822882640983</v>
      </c>
      <c r="T111" s="42">
        <f>_xll.SRS1Splines.Functions25.OneWay_Spline($D$56:$D$60,T$56:T$60,$D111)</f>
        <v>0.28034220970263002</v>
      </c>
      <c r="U111" s="42">
        <f>_xll.SRS1Splines.Functions25.OneWay_Spline($D$56:$D$60,U$56:U$60,$D111)</f>
        <v>0.71547883175010996</v>
      </c>
      <c r="V111" s="42">
        <f>_xll.SRS1Splines.Functions25.OneWay_Spline($D$56:$D$60,V$56:V$60,$D111)</f>
        <v>17.091069398666299</v>
      </c>
      <c r="W111" s="42">
        <f>_xll.SRS1Splines.Functions25.OneWay_Spline($D$56:$D$60,W$56:W$60,$D111)</f>
        <v>4.1804409859895699</v>
      </c>
      <c r="X111" s="42">
        <f>_xll.SRS1Splines.Functions25.OneWay_Spline($D$56:$D$60,X$56:X$60,$D111)</f>
        <v>0.26791484472588001</v>
      </c>
      <c r="Y111" s="42">
        <f>_xll.SRS1Splines.Functions25.OneWay_Spline($D$56:$D$60,Y$56:Y$60,$D111)</f>
        <v>0.414246574175547</v>
      </c>
      <c r="Z111" s="42">
        <f>_xll.SRS1Splines.Functions25.OneWay_Spline($D$62:$D$65,Z$62:Z$65,$D111)</f>
        <v>0.41224972859759201</v>
      </c>
      <c r="AB111" s="42">
        <f t="shared" si="30"/>
        <v>5.5</v>
      </c>
      <c r="AC111" s="42">
        <f>_xll.SRS1Splines.Functions25.OneWay_Spline($D$56:$D$60,AC$56:AC$60,AB111)</f>
        <v>4.7410897308035098E-2</v>
      </c>
      <c r="AD111" s="42">
        <f>_xll.SRS1Splines.Functions25.OneWay_Spline($D$56:$D$60,AD$56:AD$60,$D111)</f>
        <v>0.78432770125962903</v>
      </c>
      <c r="AE111" s="42">
        <f>_xll.SRS1Splines.Functions25.OneWay_Spline($D$56:$D$60,AE$56:AE$60,$D111)</f>
        <v>0.557334089030456</v>
      </c>
      <c r="AF111" s="42">
        <f>_xll.SRS1Splines.Functions25.OneWay_Spline($D$56:$D$60,AF$56:AF$60,$D111)</f>
        <v>0.42316061536539201</v>
      </c>
      <c r="AG111" s="42">
        <f>_xll.SRS1Splines.Functions25.OneWay_Spline($D$56:$D$60,AG$56:AG$60,$D111)</f>
        <v>0.79458715884491704</v>
      </c>
      <c r="AH111" s="42">
        <f>_xll.SRS1Splines.Functions25.OneWay_Spline($D$56:$D$60,AH$56:AH$60,$D111)</f>
        <v>53.986139280078703</v>
      </c>
      <c r="AI111" s="42">
        <f>_xll.SRS1Splines.Functions25.OneWay_Spline($D$56:$D$60,AI$56:AI$60,$D111)</f>
        <v>4.9713232698849597</v>
      </c>
      <c r="AJ111" s="42">
        <f>_xll.SRS1Splines.Functions25.OneWay_Spline($D$56:$D$60,AJ$56:AJ$60,$D111)</f>
        <v>0.34542107239910502</v>
      </c>
      <c r="AK111" s="42">
        <f>_xll.SRS1Splines.Functions25.OneWay_Spline($D$56:$D$60,AK$56:AK$60,$D111)</f>
        <v>0.424770789705123</v>
      </c>
      <c r="AL111" s="42">
        <f>_xll.SRS1Splines.Functions25.OneWay_Spline($D$62:$D$65,AL$62:AL$65,$D111)</f>
        <v>3.0709142294378999</v>
      </c>
    </row>
    <row r="112" spans="4:38">
      <c r="D112" s="42">
        <f t="shared" si="28"/>
        <v>5.75</v>
      </c>
      <c r="E112" s="42">
        <f>_xll.SRS1Splines.Functions25.OneWay_Spline($D$56:$D$60,$E$56:$E$60,D112)</f>
        <v>3.6308661864332903E-2</v>
      </c>
      <c r="F112" s="42">
        <f>_xll.SRS1Splines.Functions25.OneWay_Spline($D$56:$D$60,F$56:F$60,$D112)</f>
        <v>0.64204537461497002</v>
      </c>
      <c r="G112" s="42">
        <f>_xll.SRS1Splines.Functions25.OneWay_Spline($D$56:$D$60,G$56:G$60,$D112)</f>
        <v>0.37355435574789703</v>
      </c>
      <c r="H112" s="42">
        <f>_xll.SRS1Splines.Functions25.OneWay_Spline($D$56:$D$60,H$56:H$60,$D112)</f>
        <v>0.319759279347331</v>
      </c>
      <c r="I112" s="42">
        <f>_xll.SRS1Splines.Functions25.OneWay_Spline($D$56:$D$60,I$56:I$60,$D112)</f>
        <v>0.71313714553404295</v>
      </c>
      <c r="J112" s="42">
        <f>_xll.SRS1Splines.Functions25.OneWay_Spline($D$56:$D$60,J$56:J$60,$D112)</f>
        <v>35.909455531826602</v>
      </c>
      <c r="K112" s="42">
        <f>_xll.SRS1Splines.Functions25.OneWay_Spline($D$56:$D$60,K$56:K$60,$D112)</f>
        <v>4.5614213799224901</v>
      </c>
      <c r="L112" s="42">
        <f>_xll.SRS1Splines.Functions25.OneWay_Spline($D$56:$D$60,L$56:L$60,$D112)</f>
        <v>0.29967193430711597</v>
      </c>
      <c r="M112" s="42">
        <f>_xll.SRS1Splines.Functions25.OneWay_Spline($D$56:$D$60,M$56:M$60,$D112)</f>
        <v>0.41318443152327899</v>
      </c>
      <c r="N112" s="42">
        <f>_xll.SRS1Splines.Functions25.OneWay_Spline(($D$62:$D$65),N$62:N$65,$D112)</f>
        <v>1.7375699670298901</v>
      </c>
      <c r="P112" s="42">
        <f t="shared" si="29"/>
        <v>5.75</v>
      </c>
      <c r="Q112" s="42">
        <f>_xll.SRS1Splines.Functions25.OneWay_Spline($D$56:$D$60,Q$56:Q$60,P112)</f>
        <v>3.1850431895299298E-2</v>
      </c>
      <c r="R112" s="42">
        <f>_xll.SRS1Splines.Functions25.OneWay_Spline($D$56:$D$60,R$56:R$60,$D112)</f>
        <v>0.514476637563968</v>
      </c>
      <c r="S112" s="42">
        <f>_xll.SRS1Splines.Functions25.OneWay_Spline($D$56:$D$60,S$56:S$60,$D112)</f>
        <v>0.200237034293969</v>
      </c>
      <c r="T112" s="42">
        <f>_xll.SRS1Splines.Functions25.OneWay_Spline($D$56:$D$60,T$56:T$60,$D112)</f>
        <v>0.275073441122687</v>
      </c>
      <c r="U112" s="42">
        <f>_xll.SRS1Splines.Functions25.OneWay_Spline($D$56:$D$60,U$56:U$60,$D112)</f>
        <v>0.68068858663190901</v>
      </c>
      <c r="V112" s="42">
        <f>_xll.SRS1Splines.Functions25.OneWay_Spline($D$56:$D$60,V$56:V$60,$D112)</f>
        <v>17.4155820572329</v>
      </c>
      <c r="W112" s="42">
        <f>_xll.SRS1Splines.Functions25.OneWay_Spline($D$56:$D$60,W$56:W$60,$D112)</f>
        <v>4.1540420350659604</v>
      </c>
      <c r="X112" s="42">
        <f>_xll.SRS1Splines.Functions25.OneWay_Spline($D$56:$D$60,X$56:X$60,$D112)</f>
        <v>0.26222434154177898</v>
      </c>
      <c r="Y112" s="42">
        <f>_xll.SRS1Splines.Functions25.OneWay_Spline($D$56:$D$60,Y$56:Y$60,$D112)</f>
        <v>0.40879574691555698</v>
      </c>
      <c r="Z112" s="42">
        <f>_xll.SRS1Splines.Functions25.OneWay_Spline($D$62:$D$65,Z$62:Z$65,$D112)</f>
        <v>0.39938061533694802</v>
      </c>
      <c r="AB112" s="42">
        <f t="shared" si="30"/>
        <v>5.75</v>
      </c>
      <c r="AC112" s="42">
        <f>_xll.SRS1Splines.Functions25.OneWay_Spline($D$56:$D$60,AC$56:AC$60,AB112)</f>
        <v>4.0766891833366403E-2</v>
      </c>
      <c r="AD112" s="42">
        <f>_xll.SRS1Splines.Functions25.OneWay_Spline($D$56:$D$60,AD$56:AD$60,$D112)</f>
        <v>0.76993331231836604</v>
      </c>
      <c r="AE112" s="42">
        <f>_xll.SRS1Splines.Functions25.OneWay_Spline($D$56:$D$60,AE$56:AE$60,$D112)</f>
        <v>0.55108740515594901</v>
      </c>
      <c r="AF112" s="42">
        <f>_xll.SRS1Splines.Functions25.OneWay_Spline($D$56:$D$60,AF$56:AF$60,$D112)</f>
        <v>0.365899958749762</v>
      </c>
      <c r="AG112" s="42">
        <f>_xll.SRS1Splines.Functions25.OneWay_Spline($D$56:$D$60,AG$56:AG$60,$D112)</f>
        <v>0.74437390018208704</v>
      </c>
      <c r="AH112" s="42">
        <f>_xll.SRS1Splines.Functions25.OneWay_Spline($D$56:$D$60,AH$56:AH$60,$D112)</f>
        <v>54.123266103928501</v>
      </c>
      <c r="AI112" s="42">
        <f>_xll.SRS1Splines.Functions25.OneWay_Spline($D$56:$D$60,AI$56:AI$60,$D112)</f>
        <v>4.9644436014142403</v>
      </c>
      <c r="AJ112" s="42">
        <f>_xll.SRS1Splines.Functions25.OneWay_Spline($D$56:$D$60,AJ$56:AJ$60,$D112)</f>
        <v>0.33711952707245402</v>
      </c>
      <c r="AK112" s="42">
        <f>_xll.SRS1Splines.Functions25.OneWay_Spline($D$56:$D$60,AK$56:AK$60,$D112)</f>
        <v>0.41994974681136599</v>
      </c>
      <c r="AL112" s="42">
        <f>_xll.SRS1Splines.Functions25.OneWay_Spline($D$62:$D$65,AL$62:AL$65,$D112)</f>
        <v>3.0786920758264502</v>
      </c>
    </row>
    <row r="113" spans="1:38">
      <c r="D113" s="42">
        <f t="shared" si="28"/>
        <v>6</v>
      </c>
      <c r="E113" s="42">
        <f>_xll.SRS1Splines.Functions25.OneWay_Spline($D$56:$D$60,$E$56:$E$60,D113)</f>
        <v>3.2995105177781502E-2</v>
      </c>
      <c r="F113" s="42">
        <f>_xll.SRS1Splines.Functions25.OneWay_Spline($D$56:$D$60,F$56:F$60,$D113)</f>
        <v>0.63050575326573</v>
      </c>
      <c r="G113" s="42">
        <f>_xll.SRS1Splines.Functions25.OneWay_Spline($D$56:$D$60,G$56:G$60,$D113)</f>
        <v>0.37247419406316301</v>
      </c>
      <c r="H113" s="42">
        <f>_xll.SRS1Splines.Functions25.OneWay_Spline($D$56:$D$60,H$56:H$60,$D113)</f>
        <v>0.30960520411755998</v>
      </c>
      <c r="I113" s="42">
        <f>_xll.SRS1Splines.Functions25.OneWay_Spline($D$56:$D$60,I$56:I$60,$D113)</f>
        <v>0.69068007821686295</v>
      </c>
      <c r="J113" s="42">
        <f>_xll.SRS1Splines.Functions25.OneWay_Spline($D$56:$D$60,J$56:J$60,$D113)</f>
        <v>35.939811229870799</v>
      </c>
      <c r="K113" s="42">
        <f>_xll.SRS1Splines.Functions25.OneWay_Spline($D$56:$D$60,K$56:K$60,$D113)</f>
        <v>4.5534843419079296</v>
      </c>
      <c r="L113" s="42">
        <f>_xll.SRS1Splines.Functions25.OneWay_Spline($D$56:$D$60,L$56:L$60,$D113)</f>
        <v>0.296379187220911</v>
      </c>
      <c r="M113" s="42">
        <f>_xll.SRS1Splines.Functions25.OneWay_Spline($D$56:$D$60,M$56:M$60,$D113)</f>
        <v>0.41172003357435999</v>
      </c>
      <c r="N113" s="42">
        <f>_xll.SRS1Splines.Functions25.OneWay_Spline(($D$62:$D$65),N$62:N$65,$D113)</f>
        <v>1.73810025611485</v>
      </c>
      <c r="P113" s="42">
        <f t="shared" si="29"/>
        <v>6</v>
      </c>
      <c r="Q113" s="42">
        <f>_xll.SRS1Splines.Functions25.OneWay_Spline($D$56:$D$60,Q$56:Q$60,P113)</f>
        <v>2.9032926962133099E-2</v>
      </c>
      <c r="R113" s="42">
        <f>_xll.SRS1Splines.Functions25.OneWay_Spline($D$56:$D$60,R$56:R$60,$D113)</f>
        <v>0.50792462417274398</v>
      </c>
      <c r="S113" s="42">
        <f>_xll.SRS1Splines.Functions25.OneWay_Spline($D$56:$D$60,S$56:S$60,$D113)</f>
        <v>0.199041751511632</v>
      </c>
      <c r="T113" s="42">
        <f>_xll.SRS1Splines.Functions25.OneWay_Spline($D$56:$D$60,T$56:T$60,$D113)</f>
        <v>0.27331718492937201</v>
      </c>
      <c r="U113" s="42">
        <f>_xll.SRS1Splines.Functions25.OneWay_Spline($D$56:$D$60,U$56:U$60,$D113)</f>
        <v>0.65453064783262604</v>
      </c>
      <c r="V113" s="42">
        <f>_xll.SRS1Splines.Functions25.OneWay_Spline($D$56:$D$60,V$56:V$60,$D113)</f>
        <v>17.710647414529902</v>
      </c>
      <c r="W113" s="42">
        <f>_xll.SRS1Splines.Functions25.OneWay_Spline($D$56:$D$60,W$56:W$60,$D113)</f>
        <v>4.1448183052251899</v>
      </c>
      <c r="X113" s="42">
        <f>_xll.SRS1Splines.Functions25.OneWay_Spline($D$56:$D$60,X$56:X$60,$D113)</f>
        <v>0.26021364598706198</v>
      </c>
      <c r="Y113" s="42">
        <f>_xll.SRS1Splines.Functions25.OneWay_Spline($D$56:$D$60,Y$56:Y$60,$D113)</f>
        <v>0.40517478110746102</v>
      </c>
      <c r="Z113" s="42">
        <f>_xll.SRS1Splines.Functions25.OneWay_Spline($D$62:$D$65,Z$62:Z$65,$D113)</f>
        <v>0.39491582094039901</v>
      </c>
      <c r="AB113" s="42">
        <f t="shared" si="30"/>
        <v>6</v>
      </c>
      <c r="AC113" s="42">
        <f>_xll.SRS1Splines.Functions25.OneWay_Spline($D$56:$D$60,AC$56:AC$60,AB113)</f>
        <v>3.6957283393429997E-2</v>
      </c>
      <c r="AD113" s="42">
        <f>_xll.SRS1Splines.Functions25.OneWay_Spline($D$56:$D$60,AD$56:AD$60,$D113)</f>
        <v>0.75308688235871601</v>
      </c>
      <c r="AE113" s="42">
        <f>_xll.SRS1Splines.Functions25.OneWay_Spline($D$56:$D$60,AE$56:AE$60,$D113)</f>
        <v>0.54590663661469396</v>
      </c>
      <c r="AF113" s="42">
        <f>_xll.SRS1Splines.Functions25.OneWay_Spline($D$56:$D$60,AF$56:AF$60,$D113)</f>
        <v>0.34589322330574801</v>
      </c>
      <c r="AG113" s="42">
        <f>_xll.SRS1Splines.Functions25.OneWay_Spline($D$56:$D$60,AG$56:AG$60,$D113)</f>
        <v>0.72682950860109896</v>
      </c>
      <c r="AH113" s="42">
        <f>_xll.SRS1Splines.Functions25.OneWay_Spline($D$56:$D$60,AH$56:AH$60,$D113)</f>
        <v>54.168975045211702</v>
      </c>
      <c r="AI113" s="42">
        <f>_xll.SRS1Splines.Functions25.OneWay_Spline($D$56:$D$60,AI$56:AI$60,$D113)</f>
        <v>4.9621503785906604</v>
      </c>
      <c r="AJ113" s="42">
        <f>_xll.SRS1Splines.Functions25.OneWay_Spline($D$56:$D$60,AJ$56:AJ$60,$D113)</f>
        <v>0.33254472845475902</v>
      </c>
      <c r="AK113" s="42">
        <f>_xll.SRS1Splines.Functions25.OneWay_Spline($D$56:$D$60,AK$56:AK$60,$D113)</f>
        <v>0.41826528604125901</v>
      </c>
      <c r="AL113" s="42">
        <f>_xll.SRS1Splines.Functions25.OneWay_Spline($D$62:$D$65,AL$62:AL$65,$D113)</f>
        <v>3.0812846912893002</v>
      </c>
    </row>
    <row r="114" spans="1:38">
      <c r="D114" s="42">
        <f t="shared" si="28"/>
        <v>6.25</v>
      </c>
      <c r="E114" s="42">
        <f>_xll.SRS1Splines.Functions25.OneWay_Spline($D$56:$D$60,$E$56:$E$60,D114)</f>
        <v>3.0647752990719999E-2</v>
      </c>
      <c r="F114" s="42">
        <f>_xll.SRS1Splines.Functions25.OneWay_Spline($D$56:$D$60,F$56:F$60,$D114)</f>
        <v>0.61755108355211097</v>
      </c>
      <c r="G114" s="42">
        <f>_xll.SRS1Splines.Functions25.OneWay_Spline($D$56:$D$60,G$56:G$60,$D114)</f>
        <v>0.37265317368665701</v>
      </c>
      <c r="H114" s="42">
        <f>_xll.SRS1Splines.Functions25.OneWay_Spline($D$56:$D$60,H$56:H$60,$D114)</f>
        <v>0.310358161259011</v>
      </c>
      <c r="I114" s="42">
        <f>_xll.SRS1Splines.Functions25.OneWay_Spline($D$56:$D$60,I$56:I$60,$D114)</f>
        <v>0.68054316317074703</v>
      </c>
      <c r="J114" s="42">
        <f>_xll.SRS1Splines.Functions25.OneWay_Spline($D$56:$D$60,J$56:J$60,$D114)</f>
        <v>35.9366406902382</v>
      </c>
      <c r="K114" s="42">
        <f>_xll.SRS1Splines.Functions25.OneWay_Spline($D$56:$D$60,K$56:K$60,$D114)</f>
        <v>4.5555991983814002</v>
      </c>
      <c r="L114" s="42">
        <f>_xll.SRS1Splines.Functions25.OneWay_Spline($D$56:$D$60,L$56:L$60,$D114)</f>
        <v>0.295118320511562</v>
      </c>
      <c r="M114" s="42">
        <f>_xll.SRS1Splines.Functions25.OneWay_Spline($D$56:$D$60,M$56:M$60,$D114)</f>
        <v>0.41173055676035702</v>
      </c>
      <c r="N114" s="42">
        <f>_xll.SRS1Splines.Functions25.OneWay_Spline(($D$62:$D$65),N$62:N$65,$D114)</f>
        <v>1.73627101083072</v>
      </c>
      <c r="P114" s="42">
        <f t="shared" si="29"/>
        <v>6.25</v>
      </c>
      <c r="Q114" s="42">
        <f>_xll.SRS1Splines.Functions25.OneWay_Spline($D$56:$D$60,Q$56:Q$60,P114)</f>
        <v>2.6667516168401802E-2</v>
      </c>
      <c r="R114" s="42">
        <f>_xll.SRS1Splines.Functions25.OneWay_Spline($D$56:$D$60,R$56:R$60,$D114)</f>
        <v>0.50063929458200895</v>
      </c>
      <c r="S114" s="42">
        <f>_xll.SRS1Splines.Functions25.OneWay_Spline($D$56:$D$60,S$56:S$60,$D114)</f>
        <v>0.19954568471825099</v>
      </c>
      <c r="T114" s="42">
        <f>_xll.SRS1Splines.Functions25.OneWay_Spline($D$56:$D$60,T$56:T$60,$D114)</f>
        <v>0.27353913614498299</v>
      </c>
      <c r="U114" s="42">
        <f>_xll.SRS1Splines.Functions25.OneWay_Spline($D$56:$D$60,U$56:U$60,$D114)</f>
        <v>0.63365278416401105</v>
      </c>
      <c r="V114" s="42">
        <f>_xll.SRS1Splines.Functions25.OneWay_Spline($D$56:$D$60,V$56:V$60,$D114)</f>
        <v>17.988316594384301</v>
      </c>
      <c r="W114" s="42">
        <f>_xll.SRS1Splines.Functions25.OneWay_Spline($D$56:$D$60,W$56:W$60,$D114)</f>
        <v>4.1469967710773403</v>
      </c>
      <c r="X114" s="42">
        <f>_xll.SRS1Splines.Functions25.OneWay_Spline($D$56:$D$60,X$56:X$60,$D114)</f>
        <v>0.26018028340631899</v>
      </c>
      <c r="Y114" s="42">
        <f>_xll.SRS1Splines.Functions25.OneWay_Spline($D$56:$D$60,Y$56:Y$60,$D114)</f>
        <v>0.40262368861814901</v>
      </c>
      <c r="Z114" s="42">
        <f>_xll.SRS1Splines.Functions25.OneWay_Spline($D$62:$D$65,Z$62:Z$65,$D114)</f>
        <v>0.39715046320397601</v>
      </c>
      <c r="AB114" s="42">
        <f t="shared" si="30"/>
        <v>6.25</v>
      </c>
      <c r="AC114" s="42">
        <f>_xll.SRS1Splines.Functions25.OneWay_Spline($D$56:$D$60,AC$56:AC$60,AB114)</f>
        <v>3.4627989813038197E-2</v>
      </c>
      <c r="AD114" s="42">
        <f>_xll.SRS1Splines.Functions25.OneWay_Spline($D$56:$D$60,AD$56:AD$60,$D114)</f>
        <v>0.73446287252221398</v>
      </c>
      <c r="AE114" s="42">
        <f>_xll.SRS1Splines.Functions25.OneWay_Spline($D$56:$D$60,AE$56:AE$60,$D114)</f>
        <v>0.54138144386615294</v>
      </c>
      <c r="AF114" s="42">
        <f>_xll.SRS1Splines.Functions25.OneWay_Spline($D$56:$D$60,AF$56:AF$60,$D114)</f>
        <v>0.34717718637303802</v>
      </c>
      <c r="AG114" s="42">
        <f>_xll.SRS1Splines.Functions25.OneWay_Spline($D$56:$D$60,AG$56:AG$60,$D114)</f>
        <v>0.72684899355517596</v>
      </c>
      <c r="AH114" s="42">
        <f>_xll.SRS1Splines.Functions25.OneWay_Spline($D$56:$D$60,AH$56:AH$60,$D114)</f>
        <v>54.1462787456095</v>
      </c>
      <c r="AI114" s="42">
        <f>_xll.SRS1Splines.Functions25.OneWay_Spline($D$56:$D$60,AI$56:AI$60,$D114)</f>
        <v>4.96420162568546</v>
      </c>
      <c r="AJ114" s="42">
        <f>_xll.SRS1Splines.Functions25.OneWay_Spline($D$56:$D$60,AJ$56:AJ$60,$D114)</f>
        <v>0.33005635761680402</v>
      </c>
      <c r="AK114" s="42">
        <f>_xll.SRS1Splines.Functions25.OneWay_Spline($D$56:$D$60,AK$56:AK$60,$D114)</f>
        <v>0.41836862571935901</v>
      </c>
      <c r="AL114" s="42">
        <f>_xll.SRS1Splines.Functions25.OneWay_Spline($D$62:$D$65,AL$62:AL$65,$D114)</f>
        <v>3.0753915584574698</v>
      </c>
    </row>
    <row r="115" spans="1:38">
      <c r="D115" s="42">
        <f t="shared" si="28"/>
        <v>6.5</v>
      </c>
      <c r="E115" s="42">
        <f>_xll.SRS1Splines.Functions25.OneWay_Spline($D$56:$D$60,$E$56:$E$60,D115)</f>
        <v>2.8451842880243099E-2</v>
      </c>
      <c r="F115" s="42">
        <f>_xll.SRS1Splines.Functions25.OneWay_Spline($D$56:$D$60,F$56:F$60,$D115)</f>
        <v>0.60358880138140902</v>
      </c>
      <c r="G115" s="42">
        <f>_xll.SRS1Splines.Functions25.OneWay_Spline($D$56:$D$60,G$56:G$60,$D115)</f>
        <v>0.37319011255714002</v>
      </c>
      <c r="H115" s="42">
        <f>_xll.SRS1Splines.Functions25.OneWay_Spline($D$56:$D$60,H$56:H$60,$D115)</f>
        <v>0.31261703268336299</v>
      </c>
      <c r="I115" s="42">
        <f>_xll.SRS1Splines.Functions25.OneWay_Spline($D$56:$D$60,I$56:I$60,$D115)</f>
        <v>0.67106024264373598</v>
      </c>
      <c r="J115" s="42">
        <f>_xll.SRS1Splines.Functions25.OneWay_Spline($D$56:$D$60,J$56:J$60,$D115)</f>
        <v>35.927129071340197</v>
      </c>
      <c r="K115" s="42">
        <f>_xll.SRS1Splines.Functions25.OneWay_Spline($D$56:$D$60,K$56:K$60,$D115)</f>
        <v>4.5619437678018198</v>
      </c>
      <c r="L115" s="42">
        <f>_xll.SRS1Splines.Functions25.OneWay_Spline($D$56:$D$60,L$56:L$60,$D115)</f>
        <v>0.293938800041526</v>
      </c>
      <c r="M115" s="42">
        <f>_xll.SRS1Splines.Functions25.OneWay_Spline($D$56:$D$60,M$56:M$60,$D115)</f>
        <v>0.41176212631834602</v>
      </c>
      <c r="N115" s="42">
        <f>_xll.SRS1Splines.Functions25.OneWay_Spline(($D$62:$D$65),N$62:N$65,$D115)</f>
        <v>1.7309070693063799</v>
      </c>
      <c r="P115" s="42">
        <f t="shared" si="29"/>
        <v>6.5</v>
      </c>
      <c r="Q115" s="42">
        <f>_xll.SRS1Splines.Functions25.OneWay_Spline($D$56:$D$60,Q$56:Q$60,P115)</f>
        <v>2.4454712522653299E-2</v>
      </c>
      <c r="R115" s="42">
        <f>_xll.SRS1Splines.Functions25.OneWay_Spline($D$56:$D$60,R$56:R$60,$D115)</f>
        <v>0.49225961780069399</v>
      </c>
      <c r="S115" s="42">
        <f>_xll.SRS1Splines.Functions25.OneWay_Spline($D$56:$D$60,S$56:S$60,$D115)</f>
        <v>0.20105748433810799</v>
      </c>
      <c r="T115" s="42">
        <f>_xll.SRS1Splines.Functions25.OneWay_Spline($D$56:$D$60,T$56:T$60,$D115)</f>
        <v>0.27420498979181701</v>
      </c>
      <c r="U115" s="42">
        <f>_xll.SRS1Splines.Functions25.OneWay_Spline($D$56:$D$60,U$56:U$60,$D115)</f>
        <v>0.614121879441758</v>
      </c>
      <c r="V115" s="42">
        <f>_xll.SRS1Splines.Functions25.OneWay_Spline($D$56:$D$60,V$56:V$60,$D115)</f>
        <v>18.263854353643602</v>
      </c>
      <c r="W115" s="42">
        <f>_xll.SRS1Splines.Functions25.OneWay_Spline($D$56:$D$60,W$56:W$60,$D115)</f>
        <v>4.1535321686337898</v>
      </c>
      <c r="X115" s="42">
        <f>_xll.SRS1Splines.Functions25.OneWay_Spline($D$56:$D$60,X$56:X$60,$D115)</f>
        <v>0.26014907325014103</v>
      </c>
      <c r="Y115" s="42">
        <f>_xll.SRS1Splines.Functions25.OneWay_Spline($D$56:$D$60,Y$56:Y$60,$D115)</f>
        <v>0.40023718274105102</v>
      </c>
      <c r="Z115" s="42">
        <f>_xll.SRS1Splines.Functions25.OneWay_Spline($D$62:$D$65,Z$62:Z$65,$D115)</f>
        <v>0.40378742968436898</v>
      </c>
      <c r="AB115" s="42">
        <f t="shared" si="30"/>
        <v>6.5</v>
      </c>
      <c r="AC115" s="42">
        <f>_xll.SRS1Splines.Functions25.OneWay_Spline($D$56:$D$60,AC$56:AC$60,AB115)</f>
        <v>3.2448973237833002E-2</v>
      </c>
      <c r="AD115" s="42">
        <f>_xll.SRS1Splines.Functions25.OneWay_Spline($D$56:$D$60,AD$56:AD$60,$D115)</f>
        <v>0.714917984962124</v>
      </c>
      <c r="AE115" s="42">
        <f>_xll.SRS1Splines.Functions25.OneWay_Spline($D$56:$D$60,AE$56:AE$60,$D115)</f>
        <v>0.53714819903687305</v>
      </c>
      <c r="AF115" s="42">
        <f>_xll.SRS1Splines.Functions25.OneWay_Spline($D$56:$D$60,AF$56:AF$60,$D115)</f>
        <v>0.35102907557490798</v>
      </c>
      <c r="AG115" s="42">
        <f>_xll.SRS1Splines.Functions25.OneWay_Spline($D$56:$D$60,AG$56:AG$60,$D115)</f>
        <v>0.72690744841740595</v>
      </c>
      <c r="AH115" s="42">
        <f>_xll.SRS1Splines.Functions25.OneWay_Spline($D$56:$D$60,AH$56:AH$60,$D115)</f>
        <v>54.078189846802701</v>
      </c>
      <c r="AI115" s="42">
        <f>_xll.SRS1Splines.Functions25.OneWay_Spline($D$56:$D$60,AI$56:AI$60,$D115)</f>
        <v>4.9703553669698497</v>
      </c>
      <c r="AJ115" s="42">
        <f>_xll.SRS1Splines.Functions25.OneWay_Spline($D$56:$D$60,AJ$56:AJ$60,$D115)</f>
        <v>0.32772852683290998</v>
      </c>
      <c r="AK115" s="42">
        <f>_xll.SRS1Splines.Functions25.OneWay_Spline($D$56:$D$60,AK$56:AK$60,$D115)</f>
        <v>0.41867864475365801</v>
      </c>
      <c r="AL115" s="42">
        <f>_xll.SRS1Splines.Functions25.OneWay_Spline($D$62:$D$65,AL$62:AL$65,$D115)</f>
        <v>3.0580267089283999</v>
      </c>
    </row>
    <row r="116" spans="1:38">
      <c r="D116" s="42">
        <f t="shared" si="28"/>
        <v>6.75</v>
      </c>
      <c r="E116" s="42">
        <f>_xll.SRS1Splines.Functions25.OneWay_Spline($D$56:$D$60,$E$56:$E$60,D116)</f>
        <v>2.64073748463509E-2</v>
      </c>
      <c r="F116" s="42">
        <f>_xll.SRS1Splines.Functions25.OneWay_Spline($D$56:$D$60,F$56:F$60,$D116)</f>
        <v>0.58864657640268903</v>
      </c>
      <c r="G116" s="42">
        <f>_xll.SRS1Splines.Functions25.OneWay_Spline($D$56:$D$60,G$56:G$60,$D116)</f>
        <v>0.37408501067461197</v>
      </c>
      <c r="H116" s="42">
        <f>_xll.SRS1Splines.Functions25.OneWay_Spline($D$56:$D$60,H$56:H$60,$D116)</f>
        <v>0.31638181839061602</v>
      </c>
      <c r="I116" s="42">
        <f>_xll.SRS1Splines.Functions25.OneWay_Spline($D$56:$D$60,I$56:I$60,$D116)</f>
        <v>0.66223131663582901</v>
      </c>
      <c r="J116" s="42">
        <f>_xll.SRS1Splines.Functions25.OneWay_Spline($D$56:$D$60,J$56:J$60,$D116)</f>
        <v>35.911276373176896</v>
      </c>
      <c r="K116" s="42">
        <f>_xll.SRS1Splines.Functions25.OneWay_Spline($D$56:$D$60,K$56:K$60,$D116)</f>
        <v>4.5725180501691902</v>
      </c>
      <c r="L116" s="42">
        <f>_xll.SRS1Splines.Functions25.OneWay_Spline($D$56:$D$60,L$56:L$60,$D116)</f>
        <v>0.292840625810803</v>
      </c>
      <c r="M116" s="42">
        <f>_xll.SRS1Splines.Functions25.OneWay_Spline($D$56:$D$60,M$56:M$60,$D116)</f>
        <v>0.41181474224832898</v>
      </c>
      <c r="N116" s="42">
        <f>_xll.SRS1Splines.Functions25.OneWay_Spline(($D$62:$D$65),N$62:N$65,$D116)</f>
        <v>1.72219412303388</v>
      </c>
      <c r="P116" s="42">
        <f t="shared" si="29"/>
        <v>6.75</v>
      </c>
      <c r="Q116" s="42">
        <f>_xll.SRS1Splines.Functions25.OneWay_Spline($D$56:$D$60,Q$56:Q$60,P116)</f>
        <v>2.23945160248873E-2</v>
      </c>
      <c r="R116" s="42">
        <f>_xll.SRS1Splines.Functions25.OneWay_Spline($D$56:$D$60,R$56:R$60,$D116)</f>
        <v>0.48284002061137299</v>
      </c>
      <c r="S116" s="42">
        <f>_xll.SRS1Splines.Functions25.OneWay_Spline($D$56:$D$60,S$56:S$60,$D116)</f>
        <v>0.203577150371204</v>
      </c>
      <c r="T116" s="42">
        <f>_xll.SRS1Splines.Functions25.OneWay_Spline($D$56:$D$60,T$56:T$60,$D116)</f>
        <v>0.27531474586987398</v>
      </c>
      <c r="U116" s="42">
        <f>_xll.SRS1Splines.Functions25.OneWay_Spline($D$56:$D$60,U$56:U$60,$D116)</f>
        <v>0.595937933665868</v>
      </c>
      <c r="V116" s="42">
        <f>_xll.SRS1Splines.Functions25.OneWay_Spline($D$56:$D$60,V$56:V$60,$D116)</f>
        <v>18.5372606923078</v>
      </c>
      <c r="W116" s="42">
        <f>_xll.SRS1Splines.Functions25.OneWay_Spline($D$56:$D$60,W$56:W$60,$D116)</f>
        <v>4.1644244978945402</v>
      </c>
      <c r="X116" s="42">
        <f>_xll.SRS1Splines.Functions25.OneWay_Spline($D$56:$D$60,X$56:X$60,$D116)</f>
        <v>0.26012001551852698</v>
      </c>
      <c r="Y116" s="42">
        <f>_xll.SRS1Splines.Functions25.OneWay_Spline($D$56:$D$60,Y$56:Y$60,$D116)</f>
        <v>0.398015263476166</v>
      </c>
      <c r="Z116" s="42">
        <f>_xll.SRS1Splines.Functions25.OneWay_Spline($D$62:$D$65,Z$62:Z$65,$D116)</f>
        <v>0.41472627991606598</v>
      </c>
      <c r="AB116" s="42">
        <f t="shared" si="30"/>
        <v>6.75</v>
      </c>
      <c r="AC116" s="42">
        <f>_xll.SRS1Splines.Functions25.OneWay_Spline($D$56:$D$60,AC$56:AC$60,AB116)</f>
        <v>3.0420233667814399E-2</v>
      </c>
      <c r="AD116" s="42">
        <f>_xll.SRS1Splines.Functions25.OneWay_Spline($D$56:$D$60,AD$56:AD$60,$D116)</f>
        <v>0.69445313219400495</v>
      </c>
      <c r="AE116" s="42">
        <f>_xll.SRS1Splines.Functions25.OneWay_Spline($D$56:$D$60,AE$56:AE$60,$D116)</f>
        <v>0.53320690212685395</v>
      </c>
      <c r="AF116" s="42">
        <f>_xll.SRS1Splines.Functions25.OneWay_Spline($D$56:$D$60,AF$56:AF$60,$D116)</f>
        <v>0.35744889091135901</v>
      </c>
      <c r="AG116" s="42">
        <f>_xll.SRS1Splines.Functions25.OneWay_Spline($D$56:$D$60,AG$56:AG$60,$D116)</f>
        <v>0.72700487318779095</v>
      </c>
      <c r="AH116" s="42">
        <f>_xll.SRS1Splines.Functions25.OneWay_Spline($D$56:$D$60,AH$56:AH$60,$D116)</f>
        <v>53.964708348791397</v>
      </c>
      <c r="AI116" s="42">
        <f>_xll.SRS1Splines.Functions25.OneWay_Spline($D$56:$D$60,AI$56:AI$60,$D116)</f>
        <v>4.9806116024438296</v>
      </c>
      <c r="AJ116" s="42">
        <f>_xll.SRS1Splines.Functions25.OneWay_Spline($D$56:$D$60,AJ$56:AJ$60,$D116)</f>
        <v>0.32556123610307802</v>
      </c>
      <c r="AK116" s="42">
        <f>_xll.SRS1Splines.Functions25.OneWay_Spline($D$56:$D$60,AK$56:AK$60,$D116)</f>
        <v>0.41919534314415702</v>
      </c>
      <c r="AL116" s="42">
        <f>_xll.SRS1Splines.Functions25.OneWay_Spline($D$62:$D$65,AL$62:AL$65,$D116)</f>
        <v>3.0296619661516901</v>
      </c>
    </row>
    <row r="117" spans="1:38">
      <c r="D117" s="42">
        <f t="shared" si="28"/>
        <v>7</v>
      </c>
      <c r="E117" s="42">
        <f>_xll.SRS1Splines.Functions25.OneWay_Spline($D$56:$D$60,$E$56:$E$60,D117)</f>
        <v>2.4514348889043198E-2</v>
      </c>
      <c r="F117" s="42">
        <f>_xll.SRS1Splines.Functions25.OneWay_Spline($D$56:$D$60,F$56:F$60,$D117)</f>
        <v>0.57275207826501795</v>
      </c>
      <c r="G117" s="42">
        <f>_xll.SRS1Splines.Functions25.OneWay_Spline($D$56:$D$60,G$56:G$60,$D117)</f>
        <v>0.37533786803907299</v>
      </c>
      <c r="H117" s="42">
        <f>_xll.SRS1Splines.Functions25.OneWay_Spline($D$56:$D$60,H$56:H$60,$D117)</f>
        <v>0.32165251838077102</v>
      </c>
      <c r="I117" s="42">
        <f>_xll.SRS1Splines.Functions25.OneWay_Spline($D$56:$D$60,I$56:I$60,$D117)</f>
        <v>0.65405638514702702</v>
      </c>
      <c r="J117" s="42">
        <f>_xll.SRS1Splines.Functions25.OneWay_Spline($D$56:$D$60,J$56:J$60,$D117)</f>
        <v>35.889082595748398</v>
      </c>
      <c r="K117" s="42">
        <f>_xll.SRS1Splines.Functions25.OneWay_Spline($D$56:$D$60,K$56:K$60,$D117)</f>
        <v>4.5873220454835</v>
      </c>
      <c r="L117" s="42">
        <f>_xll.SRS1Splines.Functions25.OneWay_Spline($D$56:$D$60,L$56:L$60,$D117)</f>
        <v>0.29182379781939199</v>
      </c>
      <c r="M117" s="42">
        <f>_xll.SRS1Splines.Functions25.OneWay_Spline($D$56:$D$60,M$56:M$60,$D117)</f>
        <v>0.41188840455030401</v>
      </c>
      <c r="N117" s="42">
        <f>_xll.SRS1Splines.Functions25.OneWay_Spline(($D$62:$D$65),N$62:N$65,$D117)</f>
        <v>1.71031786350526</v>
      </c>
      <c r="P117" s="42">
        <f t="shared" si="29"/>
        <v>7</v>
      </c>
      <c r="Q117" s="42">
        <f>_xll.SRS1Splines.Functions25.OneWay_Spline($D$56:$D$60,Q$56:Q$60,P117)</f>
        <v>2.04869266751041E-2</v>
      </c>
      <c r="R117" s="42">
        <f>_xll.SRS1Splines.Functions25.OneWay_Spline($D$56:$D$60,R$56:R$60,$D117)</f>
        <v>0.47243492979662</v>
      </c>
      <c r="S117" s="42">
        <f>_xll.SRS1Splines.Functions25.OneWay_Spline($D$56:$D$60,S$56:S$60,$D117)</f>
        <v>0.20710468281753899</v>
      </c>
      <c r="T117" s="42">
        <f>_xll.SRS1Splines.Functions25.OneWay_Spline($D$56:$D$60,T$56:T$60,$D117)</f>
        <v>0.276868404379154</v>
      </c>
      <c r="U117" s="42">
        <f>_xll.SRS1Splines.Functions25.OneWay_Spline($D$56:$D$60,U$56:U$60,$D117)</f>
        <v>0.57910094683633895</v>
      </c>
      <c r="V117" s="42">
        <f>_xll.SRS1Splines.Functions25.OneWay_Spline($D$56:$D$60,V$56:V$60,$D117)</f>
        <v>18.808535610377</v>
      </c>
      <c r="W117" s="42">
        <f>_xll.SRS1Splines.Functions25.OneWay_Spline($D$56:$D$60,W$56:W$60,$D117)</f>
        <v>4.1796737588595896</v>
      </c>
      <c r="X117" s="42">
        <f>_xll.SRS1Splines.Functions25.OneWay_Spline($D$56:$D$60,X$56:X$60,$D117)</f>
        <v>0.26009311021147702</v>
      </c>
      <c r="Y117" s="42">
        <f>_xll.SRS1Splines.Functions25.OneWay_Spline($D$56:$D$60,Y$56:Y$60,$D117)</f>
        <v>0.39595793082349501</v>
      </c>
      <c r="Z117" s="42">
        <f>_xll.SRS1Splines.Functions25.OneWay_Spline($D$62:$D$65,Z$62:Z$65,$D117)</f>
        <v>0.429866573433556</v>
      </c>
      <c r="AB117" s="42">
        <f t="shared" si="30"/>
        <v>7</v>
      </c>
      <c r="AC117" s="42">
        <f>_xll.SRS1Splines.Functions25.OneWay_Spline($D$56:$D$60,AC$56:AC$60,AB117)</f>
        <v>2.85417711029823E-2</v>
      </c>
      <c r="AD117" s="42">
        <f>_xll.SRS1Splines.Functions25.OneWay_Spline($D$56:$D$60,AD$56:AD$60,$D117)</f>
        <v>0.67306922673341496</v>
      </c>
      <c r="AE117" s="42">
        <f>_xll.SRS1Splines.Functions25.OneWay_Spline($D$56:$D$60,AE$56:AE$60,$D117)</f>
        <v>0.52955755313609498</v>
      </c>
      <c r="AF117" s="42">
        <f>_xll.SRS1Splines.Functions25.OneWay_Spline($D$56:$D$60,AF$56:AF$60,$D117)</f>
        <v>0.36643663238238899</v>
      </c>
      <c r="AG117" s="42">
        <f>_xll.SRS1Splines.Functions25.OneWay_Spline($D$56:$D$60,AG$56:AG$60,$D117)</f>
        <v>0.72714126786632904</v>
      </c>
      <c r="AH117" s="42">
        <f>_xll.SRS1Splines.Functions25.OneWay_Spline($D$56:$D$60,AH$56:AH$60,$D117)</f>
        <v>53.805834251575497</v>
      </c>
      <c r="AI117" s="42">
        <f>_xll.SRS1Splines.Functions25.OneWay_Spline($D$56:$D$60,AI$56:AI$60,$D117)</f>
        <v>4.9949703321074104</v>
      </c>
      <c r="AJ117" s="42">
        <f>_xll.SRS1Splines.Functions25.OneWay_Spline($D$56:$D$60,AJ$56:AJ$60,$D117)</f>
        <v>0.32355448542730803</v>
      </c>
      <c r="AK117" s="42">
        <f>_xll.SRS1Splines.Functions25.OneWay_Spline($D$56:$D$60,AK$56:AK$60,$D117)</f>
        <v>0.41991872089085602</v>
      </c>
      <c r="AL117" s="42">
        <f>_xll.SRS1Splines.Functions25.OneWay_Spline($D$62:$D$65,AL$62:AL$65,$D117)</f>
        <v>2.9907691535769598</v>
      </c>
    </row>
    <row r="118" spans="1:38">
      <c r="D118" s="42">
        <f>D117+0.25</f>
        <v>7.25</v>
      </c>
      <c r="E118" s="42">
        <f>_xll.SRS1Splines.Functions25.OneWay_Spline($D$56:$D$60,$E$56:$E$60,D118)</f>
        <v>2.2772765008320098E-2</v>
      </c>
      <c r="F118" s="42">
        <f>_xll.SRS1Splines.Functions25.OneWay_Spline($D$56:$D$60,F$56:F$60,$D118)</f>
        <v>0.55593297661746</v>
      </c>
      <c r="G118" s="42">
        <f>_xll.SRS1Splines.Functions25.OneWay_Spline($D$56:$D$60,G$56:G$60,$D118)</f>
        <v>0.376948684650523</v>
      </c>
      <c r="H118" s="42">
        <f>_xll.SRS1Splines.Functions25.OneWay_Spline($D$56:$D$60,H$56:H$60,$D118)</f>
        <v>0.328429132653828</v>
      </c>
      <c r="I118" s="42">
        <f>_xll.SRS1Splines.Functions25.OneWay_Spline($D$56:$D$60,I$56:I$60,$D118)</f>
        <v>0.646535448177328</v>
      </c>
      <c r="J118" s="42">
        <f>_xll.SRS1Splines.Functions25.OneWay_Spline($D$56:$D$60,J$56:J$60,$D118)</f>
        <v>35.860547739054503</v>
      </c>
      <c r="K118" s="42">
        <f>_xll.SRS1Splines.Functions25.OneWay_Spline($D$56:$D$60,K$56:K$60,$D118)</f>
        <v>4.6063557537447597</v>
      </c>
      <c r="L118" s="42">
        <f>_xll.SRS1Splines.Functions25.OneWay_Spline($D$56:$D$60,L$56:L$60,$D118)</f>
        <v>0.29088831606729498</v>
      </c>
      <c r="M118" s="42">
        <f>_xll.SRS1Splines.Functions25.OneWay_Spline($D$56:$D$60,M$56:M$60,$D118)</f>
        <v>0.411983113224273</v>
      </c>
      <c r="N118" s="42">
        <f>_xll.SRS1Splines.Functions25.OneWay_Spline(($D$62:$D$65),N$62:N$65,$D118)</f>
        <v>1.6954639822125801</v>
      </c>
      <c r="P118" s="42">
        <f>P117+0.25</f>
        <v>7.25</v>
      </c>
      <c r="Q118" s="42">
        <f>_xll.SRS1Splines.Functions25.OneWay_Spline($D$56:$D$60,Q$56:Q$60,P118)</f>
        <v>1.8731944473303501E-2</v>
      </c>
      <c r="R118" s="42">
        <f>_xll.SRS1Splines.Functions25.OneWay_Spline($D$56:$D$60,R$56:R$60,$D118)</f>
        <v>0.46109877213900602</v>
      </c>
      <c r="S118" s="42">
        <f>_xll.SRS1Splines.Functions25.OneWay_Spline($D$56:$D$60,S$56:S$60,$D118)</f>
        <v>0.21164008167711201</v>
      </c>
      <c r="T118" s="42">
        <f>_xll.SRS1Splines.Functions25.OneWay_Spline($D$56:$D$60,T$56:T$60,$D118)</f>
        <v>0.27886596531965602</v>
      </c>
      <c r="U118" s="42">
        <f>_xll.SRS1Splines.Functions25.OneWay_Spline($D$56:$D$60,U$56:U$60,$D118)</f>
        <v>0.56361091895317295</v>
      </c>
      <c r="V118" s="42">
        <f>_xll.SRS1Splines.Functions25.OneWay_Spline($D$56:$D$60,V$56:V$60,$D118)</f>
        <v>19.0776791078512</v>
      </c>
      <c r="W118" s="42">
        <f>_xll.SRS1Splines.Functions25.OneWay_Spline($D$56:$D$60,W$56:W$60,$D118)</f>
        <v>4.1992799515289496</v>
      </c>
      <c r="X118" s="42">
        <f>_xll.SRS1Splines.Functions25.OneWay_Spline($D$56:$D$60,X$56:X$60,$D118)</f>
        <v>0.26006835732899097</v>
      </c>
      <c r="Y118" s="42">
        <f>_xll.SRS1Splines.Functions25.OneWay_Spline($D$56:$D$60,Y$56:Y$60,$D118)</f>
        <v>0.39406518478303798</v>
      </c>
      <c r="Z118" s="42">
        <f>_xll.SRS1Splines.Functions25.OneWay_Spline($D$62:$D$65,Z$62:Z$65,$D118)</f>
        <v>0.44910786977132999</v>
      </c>
      <c r="AB118" s="42">
        <f>AB117+0.25</f>
        <v>7.25</v>
      </c>
      <c r="AC118" s="42">
        <f>_xll.SRS1Splines.Functions25.OneWay_Spline($D$56:$D$60,AC$56:AC$60,AB118)</f>
        <v>2.68135855433368E-2</v>
      </c>
      <c r="AD118" s="42">
        <f>_xll.SRS1Splines.Functions25.OneWay_Spline($D$56:$D$60,AD$56:AD$60,$D118)</f>
        <v>0.65076718109591303</v>
      </c>
      <c r="AE118" s="42">
        <f>_xll.SRS1Splines.Functions25.OneWay_Spline($D$56:$D$60,AE$56:AE$60,$D118)</f>
        <v>0.52620015206459703</v>
      </c>
      <c r="AF118" s="42">
        <f>_xll.SRS1Splines.Functions25.OneWay_Spline($D$56:$D$60,AF$56:AF$60,$D118)</f>
        <v>0.37799229998799999</v>
      </c>
      <c r="AG118" s="42">
        <f>_xll.SRS1Splines.Functions25.OneWay_Spline($D$56:$D$60,AG$56:AG$60,$D118)</f>
        <v>0.72731663245302203</v>
      </c>
      <c r="AH118" s="42">
        <f>_xll.SRS1Splines.Functions25.OneWay_Spline($D$56:$D$60,AH$56:AH$60,$D118)</f>
        <v>53.6015675551551</v>
      </c>
      <c r="AI118" s="42">
        <f>_xll.SRS1Splines.Functions25.OneWay_Spline($D$56:$D$60,AI$56:AI$60,$D118)</f>
        <v>5.0134315559605698</v>
      </c>
      <c r="AJ118" s="42">
        <f>_xll.SRS1Splines.Functions25.OneWay_Spline($D$56:$D$60,AJ$56:AJ$60,$D118)</f>
        <v>0.32170827480559899</v>
      </c>
      <c r="AK118" s="42">
        <f>_xll.SRS1Splines.Functions25.OneWay_Spline($D$56:$D$60,AK$56:AK$60,$D118)</f>
        <v>0.42084877799375497</v>
      </c>
      <c r="AL118" s="42">
        <f>_xll.SRS1Splines.Functions25.OneWay_Spline($D$62:$D$65,AL$62:AL$65,$D118)</f>
        <v>2.94182009465383</v>
      </c>
    </row>
    <row r="119" spans="1:38">
      <c r="D119" s="42">
        <f t="shared" ref="D119:D133" si="31">D118+0.25</f>
        <v>7.5</v>
      </c>
      <c r="E119" s="42">
        <f>_xll.SRS1Splines.Functions25.OneWay_Spline($D$56:$D$60,$E$56:$E$60,D119)</f>
        <v>2.11826232041817E-2</v>
      </c>
      <c r="F119" s="42">
        <f>_xll.SRS1Splines.Functions25.OneWay_Spline($D$56:$D$60,F$56:F$60,$D119)</f>
        <v>0.53821694110908103</v>
      </c>
      <c r="G119" s="42">
        <f>_xll.SRS1Splines.Functions25.OneWay_Spline($D$56:$D$60,G$56:G$60,$D119)</f>
        <v>0.37891746050896202</v>
      </c>
      <c r="H119" s="42">
        <f>_xll.SRS1Splines.Functions25.OneWay_Spline($D$56:$D$60,H$56:H$60,$D119)</f>
        <v>0.33671166120978602</v>
      </c>
      <c r="I119" s="42">
        <f>_xll.SRS1Splines.Functions25.OneWay_Spline($D$56:$D$60,I$56:I$60,$D119)</f>
        <v>0.63966850572673395</v>
      </c>
      <c r="J119" s="42">
        <f>_xll.SRS1Splines.Functions25.OneWay_Spline($D$56:$D$60,J$56:J$60,$D119)</f>
        <v>35.825671803095403</v>
      </c>
      <c r="K119" s="42">
        <f>_xll.SRS1Splines.Functions25.OneWay_Spline($D$56:$D$60,K$56:K$60,$D119)</f>
        <v>4.6296191749529703</v>
      </c>
      <c r="L119" s="42">
        <f>_xll.SRS1Splines.Functions25.OneWay_Spline($D$56:$D$60,L$56:L$60,$D119)</f>
        <v>0.29003418055451002</v>
      </c>
      <c r="M119" s="42">
        <f>_xll.SRS1Splines.Functions25.OneWay_Spline($D$56:$D$60,M$56:M$60,$D119)</f>
        <v>0.41209886827023401</v>
      </c>
      <c r="N119" s="42">
        <f>_xll.SRS1Splines.Functions25.OneWay_Spline(($D$62:$D$65),N$62:N$65,$D119)</f>
        <v>1.6778181706479001</v>
      </c>
      <c r="P119" s="42">
        <f t="shared" ref="P119:P133" si="32">P118+0.25</f>
        <v>7.5</v>
      </c>
      <c r="Q119" s="42">
        <f>_xll.SRS1Splines.Functions25.OneWay_Spline($D$56:$D$60,Q$56:Q$60,P119)</f>
        <v>1.71295694194856E-2</v>
      </c>
      <c r="R119" s="42">
        <f>_xll.SRS1Splines.Functions25.OneWay_Spline($D$56:$D$60,R$56:R$60,$D119)</f>
        <v>0.44888597442110501</v>
      </c>
      <c r="S119" s="42">
        <f>_xll.SRS1Splines.Functions25.OneWay_Spline($D$56:$D$60,S$56:S$60,$D119)</f>
        <v>0.217183346949923</v>
      </c>
      <c r="T119" s="42">
        <f>_xll.SRS1Splines.Functions25.OneWay_Spline($D$56:$D$60,T$56:T$60,$D119)</f>
        <v>0.28130742869138098</v>
      </c>
      <c r="U119" s="42">
        <f>_xll.SRS1Splines.Functions25.OneWay_Spline($D$56:$D$60,U$56:U$60,$D119)</f>
        <v>0.549467850016369</v>
      </c>
      <c r="V119" s="42">
        <f>_xll.SRS1Splines.Functions25.OneWay_Spline($D$56:$D$60,V$56:V$60,$D119)</f>
        <v>19.344691184730198</v>
      </c>
      <c r="W119" s="42">
        <f>_xll.SRS1Splines.Functions25.OneWay_Spline($D$56:$D$60,W$56:W$60,$D119)</f>
        <v>4.2232430759025998</v>
      </c>
      <c r="X119" s="42">
        <f>_xll.SRS1Splines.Functions25.OneWay_Spline($D$56:$D$60,X$56:X$60,$D119)</f>
        <v>0.26004575687106901</v>
      </c>
      <c r="Y119" s="42">
        <f>_xll.SRS1Splines.Functions25.OneWay_Spline($D$56:$D$60,Y$56:Y$60,$D119)</f>
        <v>0.39233702535479498</v>
      </c>
      <c r="Z119" s="42">
        <f>_xll.SRS1Splines.Functions25.OneWay_Spline($D$62:$D$65,Z$62:Z$65,$D119)</f>
        <v>0.47234972846387502</v>
      </c>
      <c r="AB119" s="42">
        <f t="shared" ref="AB119:AB133" si="33">AB118+0.25</f>
        <v>7.5</v>
      </c>
      <c r="AC119" s="42">
        <f>_xll.SRS1Splines.Functions25.OneWay_Spline($D$56:$D$60,AC$56:AC$60,AB119)</f>
        <v>2.5235676988877801E-2</v>
      </c>
      <c r="AD119" s="42">
        <f>_xll.SRS1Splines.Functions25.OneWay_Spline($D$56:$D$60,AD$56:AD$60,$D119)</f>
        <v>0.62754790779705605</v>
      </c>
      <c r="AE119" s="42">
        <f>_xll.SRS1Splines.Functions25.OneWay_Spline($D$56:$D$60,AE$56:AE$60,$D119)</f>
        <v>0.52313469891235997</v>
      </c>
      <c r="AF119" s="42">
        <f>_xll.SRS1Splines.Functions25.OneWay_Spline($D$56:$D$60,AF$56:AF$60,$D119)</f>
        <v>0.392115893728191</v>
      </c>
      <c r="AG119" s="42">
        <f>_xll.SRS1Splines.Functions25.OneWay_Spline($D$56:$D$60,AG$56:AG$60,$D119)</f>
        <v>0.72753096694786801</v>
      </c>
      <c r="AH119" s="42">
        <f>_xll.SRS1Splines.Functions25.OneWay_Spline($D$56:$D$60,AH$56:AH$60,$D119)</f>
        <v>53.351908259530198</v>
      </c>
      <c r="AI119" s="42">
        <f>_xll.SRS1Splines.Functions25.OneWay_Spline($D$56:$D$60,AI$56:AI$60,$D119)</f>
        <v>5.03599527400333</v>
      </c>
      <c r="AJ119" s="42">
        <f>_xll.SRS1Splines.Functions25.OneWay_Spline($D$56:$D$60,AJ$56:AJ$60,$D119)</f>
        <v>0.32002260423795198</v>
      </c>
      <c r="AK119" s="42">
        <f>_xll.SRS1Splines.Functions25.OneWay_Spline($D$56:$D$60,AK$56:AK$60,$D119)</f>
        <v>0.42198551445285298</v>
      </c>
      <c r="AL119" s="42">
        <f>_xll.SRS1Splines.Functions25.OneWay_Spline($D$62:$D$65,AL$62:AL$65,$D119)</f>
        <v>2.8832866128319199</v>
      </c>
    </row>
    <row r="120" spans="1:38">
      <c r="D120" s="42">
        <f t="shared" si="31"/>
        <v>7.75</v>
      </c>
      <c r="E120" s="42">
        <f>_xll.SRS1Splines.Functions25.OneWay_Spline($D$56:$D$60,$E$56:$E$60,D120)</f>
        <v>1.97439234766279E-2</v>
      </c>
      <c r="F120" s="42">
        <f>_xll.SRS1Splines.Functions25.OneWay_Spline($D$56:$D$60,F$56:F$60,$D120)</f>
        <v>0.51963164138894702</v>
      </c>
      <c r="G120" s="42">
        <f>_xll.SRS1Splines.Functions25.OneWay_Spline($D$56:$D$60,G$56:G$60,$D120)</f>
        <v>0.38124419561438899</v>
      </c>
      <c r="H120" s="42">
        <f>_xll.SRS1Splines.Functions25.OneWay_Spline($D$56:$D$60,H$56:H$60,$D120)</f>
        <v>0.34650010404864601</v>
      </c>
      <c r="I120" s="42">
        <f>_xll.SRS1Splines.Functions25.OneWay_Spline($D$56:$D$60,I$56:I$60,$D120)</f>
        <v>0.63345555779524398</v>
      </c>
      <c r="J120" s="42">
        <f>_xll.SRS1Splines.Functions25.OneWay_Spline($D$56:$D$60,J$56:J$60,$D120)</f>
        <v>35.784454787870899</v>
      </c>
      <c r="K120" s="42">
        <f>_xll.SRS1Splines.Functions25.OneWay_Spline($D$56:$D$60,K$56:K$60,$D120)</f>
        <v>4.6571123091081201</v>
      </c>
      <c r="L120" s="42">
        <f>_xll.SRS1Splines.Functions25.OneWay_Spline($D$56:$D$60,L$56:L$60,$D120)</f>
        <v>0.28926139128103801</v>
      </c>
      <c r="M120" s="42">
        <f>_xll.SRS1Splines.Functions25.OneWay_Spline($D$56:$D$60,M$56:M$60,$D120)</f>
        <v>0.41223566968818798</v>
      </c>
      <c r="N120" s="42">
        <f>_xll.SRS1Splines.Functions25.OneWay_Spline(($D$62:$D$65),N$62:N$65,$D120)</f>
        <v>1.6575661203032599</v>
      </c>
      <c r="P120" s="42">
        <f t="shared" si="32"/>
        <v>7.75</v>
      </c>
      <c r="Q120" s="42">
        <f>_xll.SRS1Splines.Functions25.OneWay_Spline($D$56:$D$60,Q$56:Q$60,P120)</f>
        <v>1.56798015136503E-2</v>
      </c>
      <c r="R120" s="42">
        <f>_xll.SRS1Splines.Functions25.OneWay_Spline($D$56:$D$60,R$56:R$60,$D120)</f>
        <v>0.43585096342549001</v>
      </c>
      <c r="S120" s="42">
        <f>_xll.SRS1Splines.Functions25.OneWay_Spline($D$56:$D$60,S$56:S$60,$D120)</f>
        <v>0.22373447863597201</v>
      </c>
      <c r="T120" s="42">
        <f>_xll.SRS1Splines.Functions25.OneWay_Spline($D$56:$D$60,T$56:T$60,$D120)</f>
        <v>0.28419279449432799</v>
      </c>
      <c r="U120" s="42">
        <f>_xll.SRS1Splines.Functions25.OneWay_Spline($D$56:$D$60,U$56:U$60,$D120)</f>
        <v>0.53667174002592799</v>
      </c>
      <c r="V120" s="42">
        <f>_xll.SRS1Splines.Functions25.OneWay_Spline($D$56:$D$60,V$56:V$60,$D120)</f>
        <v>19.609571841014201</v>
      </c>
      <c r="W120" s="42">
        <f>_xll.SRS1Splines.Functions25.OneWay_Spline($D$56:$D$60,W$56:W$60,$D120)</f>
        <v>4.25156313198055</v>
      </c>
      <c r="X120" s="42">
        <f>_xll.SRS1Splines.Functions25.OneWay_Spline($D$56:$D$60,X$56:X$60,$D120)</f>
        <v>0.26002530883771102</v>
      </c>
      <c r="Y120" s="42">
        <f>_xll.SRS1Splines.Functions25.OneWay_Spline($D$56:$D$60,Y$56:Y$60,$D120)</f>
        <v>0.390773452538765</v>
      </c>
      <c r="Z120" s="42">
        <f>_xll.SRS1Splines.Functions25.OneWay_Spline($D$62:$D$65,Z$62:Z$65,$D120)</f>
        <v>0.49949170904568202</v>
      </c>
      <c r="AB120" s="42">
        <f t="shared" si="33"/>
        <v>7.75</v>
      </c>
      <c r="AC120" s="42">
        <f>_xll.SRS1Splines.Functions25.OneWay_Spline($D$56:$D$60,AC$56:AC$60,AB120)</f>
        <v>2.3808045439605401E-2</v>
      </c>
      <c r="AD120" s="42">
        <f>_xll.SRS1Splines.Functions25.OneWay_Spline($D$56:$D$60,AD$56:AD$60,$D120)</f>
        <v>0.60341231935240403</v>
      </c>
      <c r="AE120" s="42">
        <f>_xll.SRS1Splines.Functions25.OneWay_Spline($D$56:$D$60,AE$56:AE$60,$D120)</f>
        <v>0.52036119367938305</v>
      </c>
      <c r="AF120" s="42">
        <f>_xll.SRS1Splines.Functions25.OneWay_Spline($D$56:$D$60,AF$56:AF$60,$D120)</f>
        <v>0.40880741360296302</v>
      </c>
      <c r="AG120" s="42">
        <f>_xll.SRS1Splines.Functions25.OneWay_Spline($D$56:$D$60,AG$56:AG$60,$D120)</f>
        <v>0.72778427135086798</v>
      </c>
      <c r="AH120" s="42">
        <f>_xll.SRS1Splines.Functions25.OneWay_Spline($D$56:$D$60,AH$56:AH$60,$D120)</f>
        <v>53.056856364700799</v>
      </c>
      <c r="AI120" s="42">
        <f>_xll.SRS1Splines.Functions25.OneWay_Spline($D$56:$D$60,AI$56:AI$60,$D120)</f>
        <v>5.0626614862356902</v>
      </c>
      <c r="AJ120" s="42">
        <f>_xll.SRS1Splines.Functions25.OneWay_Spline($D$56:$D$60,AJ$56:AJ$60,$D120)</f>
        <v>0.31849747372436599</v>
      </c>
      <c r="AK120" s="42">
        <f>_xll.SRS1Splines.Functions25.OneWay_Spline($D$56:$D$60,AK$56:AK$60,$D120)</f>
        <v>0.42332893026815099</v>
      </c>
      <c r="AL120" s="42">
        <f>_xll.SRS1Splines.Functions25.OneWay_Spline($D$62:$D$65,AL$62:AL$65,$D120)</f>
        <v>2.8156405315608302</v>
      </c>
    </row>
    <row r="121" spans="1:38">
      <c r="D121" s="42">
        <f t="shared" si="31"/>
        <v>8</v>
      </c>
      <c r="E121" s="42">
        <f>_xll.SRS1Splines.Functions25.OneWay_Spline($D$56:$D$60,$E$56:$E$60,D121)</f>
        <v>1.8456665825658601E-2</v>
      </c>
      <c r="F121" s="42">
        <f>_xll.SRS1Splines.Functions25.OneWay_Spline($D$56:$D$60,F$56:F$60,$D121)</f>
        <v>0.50020474710612295</v>
      </c>
      <c r="G121" s="42">
        <f>_xll.SRS1Splines.Functions25.OneWay_Spline($D$56:$D$60,G$56:G$60,$D121)</f>
        <v>0.38392888996680602</v>
      </c>
      <c r="H121" s="42">
        <f>_xll.SRS1Splines.Functions25.OneWay_Spline($D$56:$D$60,H$56:H$60,$D121)</f>
        <v>0.35779446117040598</v>
      </c>
      <c r="I121" s="42">
        <f>_xll.SRS1Splines.Functions25.OneWay_Spline($D$56:$D$60,I$56:I$60,$D121)</f>
        <v>0.62789660438285799</v>
      </c>
      <c r="J121" s="42">
        <f>_xll.SRS1Splines.Functions25.OneWay_Spline($D$56:$D$60,J$56:J$60,$D121)</f>
        <v>35.736896693381098</v>
      </c>
      <c r="K121" s="42">
        <f>_xll.SRS1Splines.Functions25.OneWay_Spline($D$56:$D$60,K$56:K$60,$D121)</f>
        <v>4.68883515621022</v>
      </c>
      <c r="L121" s="42">
        <f>_xll.SRS1Splines.Functions25.OneWay_Spline($D$56:$D$60,L$56:L$60,$D121)</f>
        <v>0.28856994824687898</v>
      </c>
      <c r="M121" s="42">
        <f>_xll.SRS1Splines.Functions25.OneWay_Spline($D$56:$D$60,M$56:M$60,$D121)</f>
        <v>0.41239351747813602</v>
      </c>
      <c r="N121" s="42">
        <f>_xll.SRS1Splines.Functions25.OneWay_Spline(($D$62:$D$65),N$62:N$65,$D121)</f>
        <v>1.63489352267072</v>
      </c>
      <c r="P121" s="42">
        <f t="shared" si="32"/>
        <v>8</v>
      </c>
      <c r="Q121" s="42">
        <f>_xll.SRS1Splines.Functions25.OneWay_Spline($D$56:$D$60,Q$56:Q$60,P121)</f>
        <v>1.4382640755797701E-2</v>
      </c>
      <c r="R121" s="42">
        <f>_xll.SRS1Splines.Functions25.OneWay_Spline($D$56:$D$60,R$56:R$60,$D121)</f>
        <v>0.42204816593473399</v>
      </c>
      <c r="S121" s="42">
        <f>_xll.SRS1Splines.Functions25.OneWay_Spline($D$56:$D$60,S$56:S$60,$D121)</f>
        <v>0.23129347673525999</v>
      </c>
      <c r="T121" s="42">
        <f>_xll.SRS1Splines.Functions25.OneWay_Spline($D$56:$D$60,T$56:T$60,$D121)</f>
        <v>0.28752206272849901</v>
      </c>
      <c r="U121" s="42">
        <f>_xll.SRS1Splines.Functions25.OneWay_Spline($D$56:$D$60,U$56:U$60,$D121)</f>
        <v>0.52522258898184804</v>
      </c>
      <c r="V121" s="42">
        <f>_xll.SRS1Splines.Functions25.OneWay_Spline($D$56:$D$60,V$56:V$60,$D121)</f>
        <v>19.872321076703098</v>
      </c>
      <c r="W121" s="42">
        <f>_xll.SRS1Splines.Functions25.OneWay_Spline($D$56:$D$60,W$56:W$60,$D121)</f>
        <v>4.2842401197628099</v>
      </c>
      <c r="X121" s="42">
        <f>_xll.SRS1Splines.Functions25.OneWay_Spline($D$56:$D$60,X$56:X$60,$D121)</f>
        <v>0.26000701322891601</v>
      </c>
      <c r="Y121" s="42">
        <f>_xll.SRS1Splines.Functions25.OneWay_Spline($D$56:$D$60,Y$56:Y$60,$D121)</f>
        <v>0.38937446633494799</v>
      </c>
      <c r="Z121" s="42">
        <f>_xll.SRS1Splines.Functions25.OneWay_Spline($D$62:$D$65,Z$62:Z$65,$D121)</f>
        <v>0.530433371051239</v>
      </c>
      <c r="AB121" s="42">
        <f t="shared" si="33"/>
        <v>8</v>
      </c>
      <c r="AC121" s="42">
        <f>_xll.SRS1Splines.Functions25.OneWay_Spline($D$56:$D$60,AC$56:AC$60,AB121)</f>
        <v>2.2530690895519598E-2</v>
      </c>
      <c r="AD121" s="42">
        <f>_xll.SRS1Splines.Functions25.OneWay_Spline($D$56:$D$60,AD$56:AD$60,$D121)</f>
        <v>0.57836132827751296</v>
      </c>
      <c r="AE121" s="42">
        <f>_xll.SRS1Splines.Functions25.OneWay_Spline($D$56:$D$60,AE$56:AE$60,$D121)</f>
        <v>0.51787963636566703</v>
      </c>
      <c r="AF121" s="42">
        <f>_xll.SRS1Splines.Functions25.OneWay_Spline($D$56:$D$60,AF$56:AF$60,$D121)</f>
        <v>0.428066859612314</v>
      </c>
      <c r="AG121" s="42">
        <f>_xll.SRS1Splines.Functions25.OneWay_Spline($D$56:$D$60,AG$56:AG$60,$D121)</f>
        <v>0.72807654566202196</v>
      </c>
      <c r="AH121" s="42">
        <f>_xll.SRS1Splines.Functions25.OneWay_Spline($D$56:$D$60,AH$56:AH$60,$D121)</f>
        <v>52.716411870666803</v>
      </c>
      <c r="AI121" s="42">
        <f>_xll.SRS1Splines.Functions25.OneWay_Spline($D$56:$D$60,AI$56:AI$60,$D121)</f>
        <v>5.09343019265763</v>
      </c>
      <c r="AJ121" s="42">
        <f>_xll.SRS1Splines.Functions25.OneWay_Spline($D$56:$D$60,AJ$56:AJ$60,$D121)</f>
        <v>0.31713288326484201</v>
      </c>
      <c r="AK121" s="42">
        <f>_xll.SRS1Splines.Functions25.OneWay_Spline($D$56:$D$60,AK$56:AK$60,$D121)</f>
        <v>0.42487902543964801</v>
      </c>
      <c r="AL121" s="42">
        <f>_xll.SRS1Splines.Functions25.OneWay_Spline($D$62:$D$65,AL$62:AL$65,$D121)</f>
        <v>2.7393536742902</v>
      </c>
    </row>
    <row r="122" spans="1:38">
      <c r="D122" s="42">
        <f t="shared" si="31"/>
        <v>8.25</v>
      </c>
      <c r="E122" s="42">
        <f>_xll.SRS1Splines.Functions25.OneWay_Spline($D$56:$D$60,$E$56:$E$60,D122)</f>
        <v>1.7320850251274E-2</v>
      </c>
      <c r="F122" s="42">
        <f>_xll.SRS1Splines.Functions25.OneWay_Spline($D$56:$D$60,F$56:F$60,$D122)</f>
        <v>0.47996392790967601</v>
      </c>
      <c r="G122" s="42">
        <f>_xll.SRS1Splines.Functions25.OneWay_Spline($D$56:$D$60,G$56:G$60,$D122)</f>
        <v>0.386971543566211</v>
      </c>
      <c r="H122" s="42">
        <f>_xll.SRS1Splines.Functions25.OneWay_Spline($D$56:$D$60,H$56:H$60,$D122)</f>
        <v>0.37059473257506897</v>
      </c>
      <c r="I122" s="42">
        <f>_xll.SRS1Splines.Functions25.OneWay_Spline($D$56:$D$60,I$56:I$60,$D122)</f>
        <v>0.62299164548957697</v>
      </c>
      <c r="J122" s="42">
        <f>_xll.SRS1Splines.Functions25.OneWay_Spline($D$56:$D$60,J$56:J$60,$D122)</f>
        <v>35.682997519625999</v>
      </c>
      <c r="K122" s="42">
        <f>_xll.SRS1Splines.Functions25.OneWay_Spline($D$56:$D$60,K$56:K$60,$D122)</f>
        <v>4.7247877162592697</v>
      </c>
      <c r="L122" s="42">
        <f>_xll.SRS1Splines.Functions25.OneWay_Spline($D$56:$D$60,L$56:L$60,$D122)</f>
        <v>0.28795985145203301</v>
      </c>
      <c r="M122" s="42">
        <f>_xll.SRS1Splines.Functions25.OneWay_Spline($D$56:$D$60,M$56:M$60,$D122)</f>
        <v>0.41257241164007602</v>
      </c>
      <c r="N122" s="42">
        <f>_xll.SRS1Splines.Functions25.OneWay_Spline(($D$62:$D$65),N$62:N$65,$D122)</f>
        <v>1.60998606924233</v>
      </c>
      <c r="P122" s="42">
        <f t="shared" si="32"/>
        <v>8.25</v>
      </c>
      <c r="Q122" s="42">
        <f>_xll.SRS1Splines.Functions25.OneWay_Spline($D$56:$D$60,Q$56:Q$60,P122)</f>
        <v>1.32380871459277E-2</v>
      </c>
      <c r="R122" s="42">
        <f>_xll.SRS1Splines.Functions25.OneWay_Spline($D$56:$D$60,R$56:R$60,$D122)</f>
        <v>0.40753200873140899</v>
      </c>
      <c r="S122" s="42">
        <f>_xll.SRS1Splines.Functions25.OneWay_Spline($D$56:$D$60,S$56:S$60,$D122)</f>
        <v>0.23986034124778699</v>
      </c>
      <c r="T122" s="42">
        <f>_xll.SRS1Splines.Functions25.OneWay_Spline($D$56:$D$60,T$56:T$60,$D122)</f>
        <v>0.29129523339389202</v>
      </c>
      <c r="U122" s="42">
        <f>_xll.SRS1Splines.Functions25.OneWay_Spline($D$56:$D$60,U$56:U$60,$D122)</f>
        <v>0.51512039688413103</v>
      </c>
      <c r="V122" s="42">
        <f>_xll.SRS1Splines.Functions25.OneWay_Spline($D$56:$D$60,V$56:V$60,$D122)</f>
        <v>20.132938891797</v>
      </c>
      <c r="W122" s="42">
        <f>_xll.SRS1Splines.Functions25.OneWay_Spline($D$56:$D$60,W$56:W$60,$D122)</f>
        <v>4.32127403924936</v>
      </c>
      <c r="X122" s="42">
        <f>_xll.SRS1Splines.Functions25.OneWay_Spline($D$56:$D$60,X$56:X$60,$D122)</f>
        <v>0.25999087004468602</v>
      </c>
      <c r="Y122" s="42">
        <f>_xll.SRS1Splines.Functions25.OneWay_Spline($D$56:$D$60,Y$56:Y$60,$D122)</f>
        <v>0.388140066743346</v>
      </c>
      <c r="Z122" s="42">
        <f>_xll.SRS1Splines.Functions25.OneWay_Spline($D$62:$D$65,Z$62:Z$65,$D122)</f>
        <v>0.56507427401503696</v>
      </c>
      <c r="AB122" s="42">
        <f t="shared" si="33"/>
        <v>8.25</v>
      </c>
      <c r="AC122" s="42">
        <f>_xll.SRS1Splines.Functions25.OneWay_Spline($D$56:$D$60,AC$56:AC$60,AB122)</f>
        <v>2.1403613356620398E-2</v>
      </c>
      <c r="AD122" s="42">
        <f>_xll.SRS1Splines.Functions25.OneWay_Spline($D$56:$D$60,AD$56:AD$60,$D122)</f>
        <v>0.55239584708794198</v>
      </c>
      <c r="AE122" s="42">
        <f>_xll.SRS1Splines.Functions25.OneWay_Spline($D$56:$D$60,AE$56:AE$60,$D122)</f>
        <v>0.51569002697121202</v>
      </c>
      <c r="AF122" s="42">
        <f>_xll.SRS1Splines.Functions25.OneWay_Spline($D$56:$D$60,AF$56:AF$60,$D122)</f>
        <v>0.44989423175624599</v>
      </c>
      <c r="AG122" s="42">
        <f>_xll.SRS1Splines.Functions25.OneWay_Spline($D$56:$D$60,AG$56:AG$60,$D122)</f>
        <v>0.72840778988133004</v>
      </c>
      <c r="AH122" s="42">
        <f>_xll.SRS1Splines.Functions25.OneWay_Spline($D$56:$D$60,AH$56:AH$60,$D122)</f>
        <v>52.330574777428303</v>
      </c>
      <c r="AI122" s="42">
        <f>_xll.SRS1Splines.Functions25.OneWay_Spline($D$56:$D$60,AI$56:AI$60,$D122)</f>
        <v>5.1283013932691697</v>
      </c>
      <c r="AJ122" s="42">
        <f>_xll.SRS1Splines.Functions25.OneWay_Spline($D$56:$D$60,AJ$56:AJ$60,$D122)</f>
        <v>0.31592883285938</v>
      </c>
      <c r="AK122" s="42">
        <f>_xll.SRS1Splines.Functions25.OneWay_Spline($D$56:$D$60,AK$56:AK$60,$D122)</f>
        <v>0.42663579996734502</v>
      </c>
      <c r="AL122" s="42">
        <f>_xll.SRS1Splines.Functions25.OneWay_Spline($D$62:$D$65,AL$62:AL$65,$D122)</f>
        <v>2.65489786446962</v>
      </c>
    </row>
    <row r="123" spans="1:38">
      <c r="D123" s="42">
        <f t="shared" si="31"/>
        <v>8.5</v>
      </c>
      <c r="E123" s="42">
        <f>_xll.SRS1Splines.Functions25.OneWay_Spline($D$56:$D$60,$E$56:$E$60,D123)</f>
        <v>1.6336476753474102E-2</v>
      </c>
      <c r="F123" s="42">
        <f>_xll.SRS1Splines.Functions25.OneWay_Spline($D$56:$D$60,F$56:F$60,$D123)</f>
        <v>0.45893685344866902</v>
      </c>
      <c r="G123" s="42">
        <f>_xll.SRS1Splines.Functions25.OneWay_Spline($D$56:$D$60,G$56:G$60,$D123)</f>
        <v>0.39037215641260498</v>
      </c>
      <c r="H123" s="42">
        <f>_xll.SRS1Splines.Functions25.OneWay_Spline($D$56:$D$60,H$56:H$60,$D123)</f>
        <v>0.38490091826263301</v>
      </c>
      <c r="I123" s="42">
        <f>_xll.SRS1Splines.Functions25.OneWay_Spline($D$56:$D$60,I$56:I$60,$D123)</f>
        <v>0.61874068111539904</v>
      </c>
      <c r="J123" s="42">
        <f>_xll.SRS1Splines.Functions25.OneWay_Spline($D$56:$D$60,J$56:J$60,$D123)</f>
        <v>35.622757266605703</v>
      </c>
      <c r="K123" s="42">
        <f>_xll.SRS1Splines.Functions25.OneWay_Spline($D$56:$D$60,K$56:K$60,$D123)</f>
        <v>4.7649699892552597</v>
      </c>
      <c r="L123" s="42">
        <f>_xll.SRS1Splines.Functions25.OneWay_Spline($D$56:$D$60,L$56:L$60,$D123)</f>
        <v>0.28743110089649998</v>
      </c>
      <c r="M123" s="42">
        <f>_xll.SRS1Splines.Functions25.OneWay_Spline($D$56:$D$60,M$56:M$60,$D123)</f>
        <v>0.41277235217400998</v>
      </c>
      <c r="N123" s="42">
        <f>_xll.SRS1Splines.Functions25.OneWay_Spline(($D$62:$D$65),N$62:N$65,$D123)</f>
        <v>1.58302945151014</v>
      </c>
      <c r="P123" s="42">
        <f t="shared" si="32"/>
        <v>8.5</v>
      </c>
      <c r="Q123" s="42">
        <f>_xll.SRS1Splines.Functions25.OneWay_Spline($D$56:$D$60,Q$56:Q$60,P123)</f>
        <v>1.22461406840404E-2</v>
      </c>
      <c r="R123" s="42">
        <f>_xll.SRS1Splines.Functions25.OneWay_Spline($D$56:$D$60,R$56:R$60,$D123)</f>
        <v>0.39235691859808802</v>
      </c>
      <c r="S123" s="42">
        <f>_xll.SRS1Splines.Functions25.OneWay_Spline($D$56:$D$60,S$56:S$60,$D123)</f>
        <v>0.24943507217355201</v>
      </c>
      <c r="T123" s="42">
        <f>_xll.SRS1Splines.Functions25.OneWay_Spline($D$56:$D$60,T$56:T$60,$D123)</f>
        <v>0.29551230649050803</v>
      </c>
      <c r="U123" s="42">
        <f>_xll.SRS1Splines.Functions25.OneWay_Spline($D$56:$D$60,U$56:U$60,$D123)</f>
        <v>0.50636516373277696</v>
      </c>
      <c r="V123" s="42">
        <f>_xll.SRS1Splines.Functions25.OneWay_Spline($D$56:$D$60,V$56:V$60,$D123)</f>
        <v>20.3914252862957</v>
      </c>
      <c r="W123" s="42">
        <f>_xll.SRS1Splines.Functions25.OneWay_Spline($D$56:$D$60,W$56:W$60,$D123)</f>
        <v>4.3626648904402199</v>
      </c>
      <c r="X123" s="42">
        <f>_xll.SRS1Splines.Functions25.OneWay_Spline($D$56:$D$60,X$56:X$60,$D123)</f>
        <v>0.25997687928502</v>
      </c>
      <c r="Y123" s="42">
        <f>_xll.SRS1Splines.Functions25.OneWay_Spline($D$56:$D$60,Y$56:Y$60,$D123)</f>
        <v>0.38707025376395698</v>
      </c>
      <c r="Z123" s="42">
        <f>_xll.SRS1Splines.Functions25.OneWay_Spline($D$62:$D$65,Z$62:Z$65,$D123)</f>
        <v>0.60331397747156401</v>
      </c>
      <c r="AB123" s="42">
        <f t="shared" si="33"/>
        <v>8.5</v>
      </c>
      <c r="AC123" s="42">
        <f>_xll.SRS1Splines.Functions25.OneWay_Spline($D$56:$D$60,AC$56:AC$60,AB123)</f>
        <v>2.0426812822907699E-2</v>
      </c>
      <c r="AD123" s="42">
        <f>_xll.SRS1Splines.Functions25.OneWay_Spline($D$56:$D$60,AD$56:AD$60,$D123)</f>
        <v>0.52551678829924997</v>
      </c>
      <c r="AE123" s="42">
        <f>_xll.SRS1Splines.Functions25.OneWay_Spline($D$56:$D$60,AE$56:AE$60,$D123)</f>
        <v>0.51379236549601803</v>
      </c>
      <c r="AF123" s="42">
        <f>_xll.SRS1Splines.Functions25.OneWay_Spline($D$56:$D$60,AF$56:AF$60,$D123)</f>
        <v>0.47428953003475799</v>
      </c>
      <c r="AG123" s="42">
        <f>_xll.SRS1Splines.Functions25.OneWay_Spline($D$56:$D$60,AG$56:AG$60,$D123)</f>
        <v>0.728778004008791</v>
      </c>
      <c r="AH123" s="42">
        <f>_xll.SRS1Splines.Functions25.OneWay_Spline($D$56:$D$60,AH$56:AH$60,$D123)</f>
        <v>51.899345084985299</v>
      </c>
      <c r="AI123" s="42">
        <f>_xll.SRS1Splines.Functions25.OneWay_Spline($D$56:$D$60,AI$56:AI$60,$D123)</f>
        <v>5.1672750880703102</v>
      </c>
      <c r="AJ123" s="42">
        <f>_xll.SRS1Splines.Functions25.OneWay_Spline($D$56:$D$60,AJ$56:AJ$60,$D123)</f>
        <v>0.31488532250798001</v>
      </c>
      <c r="AK123" s="42">
        <f>_xll.SRS1Splines.Functions25.OneWay_Spline($D$56:$D$60,AK$56:AK$60,$D123)</f>
        <v>0.42859925385124198</v>
      </c>
      <c r="AL123" s="42">
        <f>_xll.SRS1Splines.Functions25.OneWay_Spline($D$62:$D$65,AL$62:AL$65,$D123)</f>
        <v>2.56274492554873</v>
      </c>
    </row>
    <row r="124" spans="1:38">
      <c r="A124" s="53" t="s">
        <v>67</v>
      </c>
      <c r="B124" s="53"/>
      <c r="D124" s="42">
        <f t="shared" si="31"/>
        <v>8.75</v>
      </c>
      <c r="E124" s="42">
        <f>_xll.SRS1Splines.Functions25.OneWay_Spline($D$56:$D$60,$E$56:$E$60,D124)</f>
        <v>1.55035453322587E-2</v>
      </c>
      <c r="F124" s="42">
        <f>_xll.SRS1Splines.Functions25.OneWay_Spline($D$56:$D$60,F$56:F$60,$D124)</f>
        <v>0.43715119337217001</v>
      </c>
      <c r="G124" s="42">
        <f>_xll.SRS1Splines.Functions25.OneWay_Spline($D$56:$D$60,G$56:G$60,$D124)</f>
        <v>0.39413072850598801</v>
      </c>
      <c r="H124" s="42">
        <f>_xll.SRS1Splines.Functions25.OneWay_Spline($D$56:$D$60,H$56:H$60,$D124)</f>
        <v>0.40071301823309802</v>
      </c>
      <c r="I124" s="42">
        <f>_xll.SRS1Splines.Functions25.OneWay_Spline($D$56:$D$60,I$56:I$60,$D124)</f>
        <v>0.61514371126032596</v>
      </c>
      <c r="J124" s="42">
        <f>_xll.SRS1Splines.Functions25.OneWay_Spline($D$56:$D$60,J$56:J$60,$D124)</f>
        <v>35.556175934320002</v>
      </c>
      <c r="K124" s="42">
        <f>_xll.SRS1Splines.Functions25.OneWay_Spline($D$56:$D$60,K$56:K$60,$D124)</f>
        <v>4.8093819751981997</v>
      </c>
      <c r="L124" s="42">
        <f>_xll.SRS1Splines.Functions25.OneWay_Spline($D$56:$D$60,L$56:L$60,$D124)</f>
        <v>0.286983696580279</v>
      </c>
      <c r="M124" s="42">
        <f>_xll.SRS1Splines.Functions25.OneWay_Spline($D$56:$D$60,M$56:M$60,$D124)</f>
        <v>0.41299333907993602</v>
      </c>
      <c r="N124" s="42">
        <f>_xll.SRS1Splines.Functions25.OneWay_Spline(($D$62:$D$65),N$62:N$65,$D124)</f>
        <v>1.55420936096622</v>
      </c>
      <c r="P124" s="42">
        <f t="shared" si="32"/>
        <v>8.75</v>
      </c>
      <c r="Q124" s="42">
        <f>_xll.SRS1Splines.Functions25.OneWay_Spline($D$56:$D$60,Q$56:Q$60,P124)</f>
        <v>1.14068013701358E-2</v>
      </c>
      <c r="R124" s="42">
        <f>_xll.SRS1Splines.Functions25.OneWay_Spline($D$56:$D$60,R$56:R$60,$D124)</f>
        <v>0.37657732231734498</v>
      </c>
      <c r="S124" s="42">
        <f>_xll.SRS1Splines.Functions25.OneWay_Spline($D$56:$D$60,S$56:S$60,$D124)</f>
        <v>0.26001766951255501</v>
      </c>
      <c r="T124" s="42">
        <f>_xll.SRS1Splines.Functions25.OneWay_Spline($D$56:$D$60,T$56:T$60,$D124)</f>
        <v>0.30017328201834598</v>
      </c>
      <c r="U124" s="42">
        <f>_xll.SRS1Splines.Functions25.OneWay_Spline($D$56:$D$60,U$56:U$60,$D124)</f>
        <v>0.498956889527784</v>
      </c>
      <c r="V124" s="42">
        <f>_xll.SRS1Splines.Functions25.OneWay_Spline($D$56:$D$60,V$56:V$60,$D124)</f>
        <v>20.6477802601995</v>
      </c>
      <c r="W124" s="42">
        <f>_xll.SRS1Splines.Functions25.OneWay_Spline($D$56:$D$60,W$56:W$60,$D124)</f>
        <v>4.4084126733353797</v>
      </c>
      <c r="X124" s="42">
        <f>_xll.SRS1Splines.Functions25.OneWay_Spline($D$56:$D$60,X$56:X$60,$D124)</f>
        <v>0.25996504094991801</v>
      </c>
      <c r="Y124" s="42">
        <f>_xll.SRS1Splines.Functions25.OneWay_Spline($D$56:$D$60,Y$56:Y$60,$D124)</f>
        <v>0.38616502739678199</v>
      </c>
      <c r="Z124" s="42">
        <f>_xll.SRS1Splines.Functions25.OneWay_Spline($D$62:$D$65,Z$62:Z$65,$D124)</f>
        <v>0.64505204095530899</v>
      </c>
      <c r="AB124" s="42">
        <f t="shared" si="33"/>
        <v>8.75</v>
      </c>
      <c r="AC124" s="42">
        <f>_xll.SRS1Splines.Functions25.OneWay_Spline($D$56:$D$60,AC$56:AC$60,AB124)</f>
        <v>1.9600289294381599E-2</v>
      </c>
      <c r="AD124" s="42">
        <f>_xll.SRS1Splines.Functions25.OneWay_Spline($D$56:$D$60,AD$56:AD$60,$D124)</f>
        <v>0.49772506442699499</v>
      </c>
      <c r="AE124" s="42">
        <f>_xll.SRS1Splines.Functions25.OneWay_Spline($D$56:$D$60,AE$56:AE$60,$D124)</f>
        <v>0.51218665194008395</v>
      </c>
      <c r="AF124" s="42">
        <f>_xll.SRS1Splines.Functions25.OneWay_Spline($D$56:$D$60,AF$56:AF$60,$D124)</f>
        <v>0.50125275444785</v>
      </c>
      <c r="AG124" s="42">
        <f>_xll.SRS1Splines.Functions25.OneWay_Spline($D$56:$D$60,AG$56:AG$60,$D124)</f>
        <v>0.72918718804440696</v>
      </c>
      <c r="AH124" s="42">
        <f>_xll.SRS1Splines.Functions25.OneWay_Spline($D$56:$D$60,AH$56:AH$60,$D124)</f>
        <v>51.422722793337698</v>
      </c>
      <c r="AI124" s="42">
        <f>_xll.SRS1Splines.Functions25.OneWay_Spline($D$56:$D$60,AI$56:AI$60,$D124)</f>
        <v>5.2103512770610303</v>
      </c>
      <c r="AJ124" s="42">
        <f>_xll.SRS1Splines.Functions25.OneWay_Spline($D$56:$D$60,AJ$56:AJ$60,$D124)</f>
        <v>0.31400235221064099</v>
      </c>
      <c r="AK124" s="42">
        <f>_xll.SRS1Splines.Functions25.OneWay_Spline($D$56:$D$60,AK$56:AK$60,$D124)</f>
        <v>0.430769387091339</v>
      </c>
      <c r="AL124" s="42">
        <f>_xll.SRS1Splines.Functions25.OneWay_Spline($D$62:$D$65,AL$62:AL$65,$D124)</f>
        <v>2.4633666809771202</v>
      </c>
    </row>
    <row r="125" spans="1:38">
      <c r="A125" s="53" t="s">
        <v>68</v>
      </c>
      <c r="B125" s="53"/>
      <c r="D125" s="42">
        <f t="shared" si="31"/>
        <v>9</v>
      </c>
      <c r="E125" s="42">
        <f>_xll.SRS1Splines.Functions25.OneWay_Spline($D$56:$D$60,$E$56:$E$60,D125)</f>
        <v>1.48220559876279E-2</v>
      </c>
      <c r="F125" s="42">
        <f>_xll.SRS1Splines.Functions25.OneWay_Spline($D$56:$D$60,F$56:F$60,$D125)</f>
        <v>0.414634617329244</v>
      </c>
      <c r="G125" s="42">
        <f>_xll.SRS1Splines.Functions25.OneWay_Spline($D$56:$D$60,G$56:G$60,$D125)</f>
        <v>0.39824725984636</v>
      </c>
      <c r="H125" s="42">
        <f>_xll.SRS1Splines.Functions25.OneWay_Spline($D$56:$D$60,H$56:H$60,$D125)</f>
        <v>0.418031032486465</v>
      </c>
      <c r="I125" s="42">
        <f>_xll.SRS1Splines.Functions25.OneWay_Spline($D$56:$D$60,I$56:I$60,$D125)</f>
        <v>0.61220073592435698</v>
      </c>
      <c r="J125" s="42">
        <f>_xll.SRS1Splines.Functions25.OneWay_Spline($D$56:$D$60,J$56:J$60,$D125)</f>
        <v>35.483253522768997</v>
      </c>
      <c r="K125" s="42">
        <f>_xll.SRS1Splines.Functions25.OneWay_Spline($D$56:$D$60,K$56:K$60,$D125)</f>
        <v>4.8580236740880904</v>
      </c>
      <c r="L125" s="42">
        <f>_xll.SRS1Splines.Functions25.OneWay_Spline($D$56:$D$60,L$56:L$60,$D125)</f>
        <v>0.28661763850337202</v>
      </c>
      <c r="M125" s="42">
        <f>_xll.SRS1Splines.Functions25.OneWay_Spline($D$56:$D$60,M$56:M$60,$D125)</f>
        <v>0.41323537235785601</v>
      </c>
      <c r="N125" s="42">
        <f>_xll.SRS1Splines.Functions25.OneWay_Spline(($D$62:$D$65),N$62:N$65,$D125)</f>
        <v>1.5237114891026</v>
      </c>
      <c r="P125" s="42">
        <f t="shared" si="32"/>
        <v>9</v>
      </c>
      <c r="Q125" s="42">
        <f>_xll.SRS1Splines.Functions25.OneWay_Spline($D$56:$D$60,Q$56:Q$60,P125)</f>
        <v>1.0720069204213801E-2</v>
      </c>
      <c r="R125" s="42">
        <f>_xll.SRS1Splines.Functions25.OneWay_Spline($D$56:$D$60,R$56:R$60,$D125)</f>
        <v>0.36024764667175302</v>
      </c>
      <c r="S125" s="42">
        <f>_xll.SRS1Splines.Functions25.OneWay_Spline($D$56:$D$60,S$56:S$60,$D125)</f>
        <v>0.27160813326479599</v>
      </c>
      <c r="T125" s="42">
        <f>_xll.SRS1Splines.Functions25.OneWay_Spline($D$56:$D$60,T$56:T$60,$D125)</f>
        <v>0.30527815997740698</v>
      </c>
      <c r="U125" s="42">
        <f>_xll.SRS1Splines.Functions25.OneWay_Spline($D$56:$D$60,U$56:U$60,$D125)</f>
        <v>0.49289557426915398</v>
      </c>
      <c r="V125" s="42">
        <f>_xll.SRS1Splines.Functions25.OneWay_Spline($D$56:$D$60,V$56:V$60,$D125)</f>
        <v>20.902003813508099</v>
      </c>
      <c r="W125" s="42">
        <f>_xll.SRS1Splines.Functions25.OneWay_Spline($D$56:$D$60,W$56:W$60,$D125)</f>
        <v>4.4585173879348297</v>
      </c>
      <c r="X125" s="42">
        <f>_xll.SRS1Splines.Functions25.OneWay_Spline($D$56:$D$60,X$56:X$60,$D125)</f>
        <v>0.25995535503938</v>
      </c>
      <c r="Y125" s="42">
        <f>_xll.SRS1Splines.Functions25.OneWay_Spline($D$56:$D$60,Y$56:Y$60,$D125)</f>
        <v>0.38542438764182002</v>
      </c>
      <c r="Z125" s="42">
        <f>_xll.SRS1Splines.Functions25.OneWay_Spline($D$62:$D$65,Z$62:Z$65,$D125)</f>
        <v>0.69018802400076196</v>
      </c>
      <c r="AB125" s="42">
        <f t="shared" si="33"/>
        <v>9</v>
      </c>
      <c r="AC125" s="42">
        <f>_xll.SRS1Splines.Functions25.OneWay_Spline($D$56:$D$60,AC$56:AC$60,AB125)</f>
        <v>1.8924042771042E-2</v>
      </c>
      <c r="AD125" s="42">
        <f>_xll.SRS1Splines.Functions25.OneWay_Spline($D$56:$D$60,AD$56:AD$60,$D125)</f>
        <v>0.46902158798673399</v>
      </c>
      <c r="AE125" s="42">
        <f>_xll.SRS1Splines.Functions25.OneWay_Spline($D$56:$D$60,AE$56:AE$60,$D125)</f>
        <v>0.51087288630341099</v>
      </c>
      <c r="AF125" s="42">
        <f>_xll.SRS1Splines.Functions25.OneWay_Spline($D$56:$D$60,AF$56:AF$60,$D125)</f>
        <v>0.53078390499552197</v>
      </c>
      <c r="AG125" s="42">
        <f>_xll.SRS1Splines.Functions25.OneWay_Spline($D$56:$D$60,AG$56:AG$60,$D125)</f>
        <v>0.72963534198817603</v>
      </c>
      <c r="AH125" s="42">
        <f>_xll.SRS1Splines.Functions25.OneWay_Spline($D$56:$D$60,AH$56:AH$60,$D125)</f>
        <v>50.9007079024856</v>
      </c>
      <c r="AI125" s="42">
        <f>_xll.SRS1Splines.Functions25.OneWay_Spline($D$56:$D$60,AI$56:AI$60,$D125)</f>
        <v>5.2575299602413503</v>
      </c>
      <c r="AJ125" s="42">
        <f>_xll.SRS1Splines.Functions25.OneWay_Spline($D$56:$D$60,AJ$56:AJ$60,$D125)</f>
        <v>0.31327992196736298</v>
      </c>
      <c r="AK125" s="42">
        <f>_xll.SRS1Splines.Functions25.OneWay_Spline($D$56:$D$60,AK$56:AK$60,$D125)</f>
        <v>0.43314619968763501</v>
      </c>
      <c r="AL125" s="42">
        <f>_xll.SRS1Splines.Functions25.OneWay_Spline($D$62:$D$65,AL$62:AL$65,$D125)</f>
        <v>2.3572349542044302</v>
      </c>
    </row>
    <row r="126" spans="1:38">
      <c r="D126" s="42">
        <f t="shared" si="31"/>
        <v>9.25</v>
      </c>
      <c r="E126" s="42">
        <f>_xll.SRS1Splines.Functions25.OneWay_Spline($D$56:$D$60,$E$56:$E$60,D126)</f>
        <v>1.4292008719581801E-2</v>
      </c>
      <c r="F126" s="42">
        <f>_xll.SRS1Splines.Functions25.OneWay_Spline($D$56:$D$60,F$56:F$60,$D126)</f>
        <v>0.39141479496895498</v>
      </c>
      <c r="G126" s="42">
        <f>_xll.SRS1Splines.Functions25.OneWay_Spline($D$56:$D$60,G$56:G$60,$D126)</f>
        <v>0.40272175043372099</v>
      </c>
      <c r="H126" s="42">
        <f>_xll.SRS1Splines.Functions25.OneWay_Spline($D$56:$D$60,H$56:H$60,$D126)</f>
        <v>0.43685496102273302</v>
      </c>
      <c r="I126" s="42">
        <f>_xll.SRS1Splines.Functions25.OneWay_Spline($D$56:$D$60,I$56:I$60,$D126)</f>
        <v>0.60991175510749196</v>
      </c>
      <c r="J126" s="42">
        <f>_xll.SRS1Splines.Functions25.OneWay_Spline($D$56:$D$60,J$56:J$60,$D126)</f>
        <v>35.403990031952702</v>
      </c>
      <c r="K126" s="42">
        <f>_xll.SRS1Splines.Functions25.OneWay_Spline($D$56:$D$60,K$56:K$60,$D126)</f>
        <v>4.9108950859249303</v>
      </c>
      <c r="L126" s="42">
        <f>_xll.SRS1Splines.Functions25.OneWay_Spline($D$56:$D$60,L$56:L$60,$D126)</f>
        <v>0.28633292666577698</v>
      </c>
      <c r="M126" s="42">
        <f>_xll.SRS1Splines.Functions25.OneWay_Spline($D$56:$D$60,M$56:M$60,$D126)</f>
        <v>0.41349845200776802</v>
      </c>
      <c r="N126" s="42">
        <f>_xll.SRS1Splines.Functions25.OneWay_Spline(($D$62:$D$65),N$62:N$65,$D126)</f>
        <v>1.49172152741134</v>
      </c>
      <c r="P126" s="42">
        <f t="shared" si="32"/>
        <v>9.25</v>
      </c>
      <c r="Q126" s="42">
        <f>_xll.SRS1Splines.Functions25.OneWay_Spline($D$56:$D$60,Q$56:Q$60,P126)</f>
        <v>1.01859441862745E-2</v>
      </c>
      <c r="R126" s="42">
        <f>_xll.SRS1Splines.Functions25.OneWay_Spline($D$56:$D$60,R$56:R$60,$D126)</f>
        <v>0.34342231844388399</v>
      </c>
      <c r="S126" s="42">
        <f>_xll.SRS1Splines.Functions25.OneWay_Spline($D$56:$D$60,S$56:S$60,$D126)</f>
        <v>0.284206463430277</v>
      </c>
      <c r="T126" s="42">
        <f>_xll.SRS1Splines.Functions25.OneWay_Spline($D$56:$D$60,T$56:T$60,$D126)</f>
        <v>0.31082694036769098</v>
      </c>
      <c r="U126" s="42">
        <f>_xll.SRS1Splines.Functions25.OneWay_Spline($D$56:$D$60,U$56:U$60,$D126)</f>
        <v>0.48818121795688602</v>
      </c>
      <c r="V126" s="42">
        <f>_xll.SRS1Splines.Functions25.OneWay_Spline($D$56:$D$60,V$56:V$60,$D126)</f>
        <v>21.154095946221702</v>
      </c>
      <c r="W126" s="42">
        <f>_xll.SRS1Splines.Functions25.OneWay_Spline($D$56:$D$60,W$56:W$60,$D126)</f>
        <v>4.5129790342385903</v>
      </c>
      <c r="X126" s="42">
        <f>_xll.SRS1Splines.Functions25.OneWay_Spline($D$56:$D$60,X$56:X$60,$D126)</f>
        <v>0.25994782155340601</v>
      </c>
      <c r="Y126" s="42">
        <f>_xll.SRS1Splines.Functions25.OneWay_Spline($D$56:$D$60,Y$56:Y$60,$D126)</f>
        <v>0.38484833449907202</v>
      </c>
      <c r="Z126" s="42">
        <f>_xll.SRS1Splines.Functions25.OneWay_Spline($D$62:$D$65,Z$62:Z$65,$D126)</f>
        <v>0.73862148614241296</v>
      </c>
      <c r="AB126" s="42">
        <f t="shared" si="33"/>
        <v>9.25</v>
      </c>
      <c r="AC126" s="42">
        <f>_xll.SRS1Splines.Functions25.OneWay_Spline($D$56:$D$60,AC$56:AC$60,AB126)</f>
        <v>1.8398073252888999E-2</v>
      </c>
      <c r="AD126" s="42">
        <f>_xll.SRS1Splines.Functions25.OneWay_Spline($D$56:$D$60,AD$56:AD$60,$D126)</f>
        <v>0.43940727149402697</v>
      </c>
      <c r="AE126" s="42">
        <f>_xll.SRS1Splines.Functions25.OneWay_Spline($D$56:$D$60,AE$56:AE$60,$D126)</f>
        <v>0.50985106858599805</v>
      </c>
      <c r="AF126" s="42">
        <f>_xll.SRS1Splines.Functions25.OneWay_Spline($D$56:$D$60,AF$56:AF$60,$D126)</f>
        <v>0.56288298167777495</v>
      </c>
      <c r="AG126" s="42">
        <f>_xll.SRS1Splines.Functions25.OneWay_Spline($D$56:$D$60,AG$56:AG$60,$D126)</f>
        <v>0.73012246584009899</v>
      </c>
      <c r="AH126" s="42">
        <f>_xll.SRS1Splines.Functions25.OneWay_Spline($D$56:$D$60,AH$56:AH$60,$D126)</f>
        <v>50.333300412428997</v>
      </c>
      <c r="AI126" s="42">
        <f>_xll.SRS1Splines.Functions25.OneWay_Spline($D$56:$D$60,AI$56:AI$60,$D126)</f>
        <v>5.3088111376112597</v>
      </c>
      <c r="AJ126" s="42">
        <f>_xll.SRS1Splines.Functions25.OneWay_Spline($D$56:$D$60,AJ$56:AJ$60,$D126)</f>
        <v>0.312718031778147</v>
      </c>
      <c r="AK126" s="42">
        <f>_xll.SRS1Splines.Functions25.OneWay_Spline($D$56:$D$60,AK$56:AK$60,$D126)</f>
        <v>0.43572969164012998</v>
      </c>
      <c r="AL126" s="42">
        <f>_xll.SRS1Splines.Functions25.OneWay_Spline($D$62:$D$65,AL$62:AL$65,$D126)</f>
        <v>2.2448215686802602</v>
      </c>
    </row>
    <row r="127" spans="1:38">
      <c r="C127" s="53" t="s">
        <v>71</v>
      </c>
      <c r="D127" s="42">
        <f t="shared" si="31"/>
        <v>9.5</v>
      </c>
      <c r="E127" s="42">
        <f>_xll.SRS1Splines.Functions25.OneWay_Spline($D$56:$D$60,$E$56:$E$60,D127)</f>
        <v>1.39134035281202E-2</v>
      </c>
      <c r="F127" s="42">
        <f>_xll.SRS1Splines.Functions25.OneWay_Spline($D$56:$D$60,F$56:F$60,$D127)</f>
        <v>0.36751939594037097</v>
      </c>
      <c r="G127" s="42">
        <f>_xll.SRS1Splines.Functions25.OneWay_Spline($D$56:$D$60,G$56:G$60,$D127)</f>
        <v>0.40755420026806999</v>
      </c>
      <c r="H127" s="42">
        <f>_xll.SRS1Splines.Functions25.OneWay_Spline($D$56:$D$60,H$56:H$60,$D127)</f>
        <v>0.45718480384190302</v>
      </c>
      <c r="I127" s="42">
        <f>_xll.SRS1Splines.Functions25.OneWay_Spline($D$56:$D$60,I$56:I$60,$D127)</f>
        <v>0.60827676880973203</v>
      </c>
      <c r="J127" s="42">
        <f>_xll.SRS1Splines.Functions25.OneWay_Spline($D$56:$D$60,J$56:J$60,$D127)</f>
        <v>35.318385461871102</v>
      </c>
      <c r="K127" s="42">
        <f>_xll.SRS1Splines.Functions25.OneWay_Spline($D$56:$D$60,K$56:K$60,$D127)</f>
        <v>4.9679962107087103</v>
      </c>
      <c r="L127" s="42">
        <f>_xll.SRS1Splines.Functions25.OneWay_Spline($D$56:$D$60,L$56:L$60,$D127)</f>
        <v>0.28612956106749499</v>
      </c>
      <c r="M127" s="42">
        <f>_xll.SRS1Splines.Functions25.OneWay_Spline($D$56:$D$60,M$56:M$60,$D127)</f>
        <v>0.413782578029673</v>
      </c>
      <c r="N127" s="42">
        <f>_xll.SRS1Splines.Functions25.OneWay_Spline(($D$62:$D$65),N$62:N$65,$D127)</f>
        <v>1.4584251673844899</v>
      </c>
      <c r="P127" s="42">
        <f t="shared" si="32"/>
        <v>9.5</v>
      </c>
      <c r="Q127" s="42">
        <f>_xll.SRS1Splines.Functions25.OneWay_Spline($D$56:$D$60,Q$56:Q$60,P127)</f>
        <v>9.8044263163178502E-3</v>
      </c>
      <c r="R127" s="42">
        <f>_xll.SRS1Splines.Functions25.OneWay_Spline($D$56:$D$60,R$56:R$60,$D127)</f>
        <v>0.326155764416311</v>
      </c>
      <c r="S127" s="42">
        <f>_xll.SRS1Splines.Functions25.OneWay_Spline($D$56:$D$60,S$56:S$60,$D127)</f>
        <v>0.29781266000899498</v>
      </c>
      <c r="T127" s="42">
        <f>_xll.SRS1Splines.Functions25.OneWay_Spline($D$56:$D$60,T$56:T$60,$D127)</f>
        <v>0.31681962318919799</v>
      </c>
      <c r="U127" s="42">
        <f>_xll.SRS1Splines.Functions25.OneWay_Spline($D$56:$D$60,U$56:U$60,$D127)</f>
        <v>0.48481382059097999</v>
      </c>
      <c r="V127" s="42">
        <f>_xll.SRS1Splines.Functions25.OneWay_Spline($D$56:$D$60,V$56:V$60,$D127)</f>
        <v>21.404056658340199</v>
      </c>
      <c r="W127" s="42">
        <f>_xll.SRS1Splines.Functions25.OneWay_Spline($D$56:$D$60,W$56:W$60,$D127)</f>
        <v>4.5717976122466499</v>
      </c>
      <c r="X127" s="42">
        <f>_xll.SRS1Splines.Functions25.OneWay_Spline($D$56:$D$60,X$56:X$60,$D127)</f>
        <v>0.259942440491996</v>
      </c>
      <c r="Y127" s="42">
        <f>_xll.SRS1Splines.Functions25.OneWay_Spline($D$56:$D$60,Y$56:Y$60,$D127)</f>
        <v>0.38443686796853799</v>
      </c>
      <c r="Z127" s="42">
        <f>_xll.SRS1Splines.Functions25.OneWay_Spline($D$62:$D$65,Z$62:Z$65,$D127)</f>
        <v>0.79025198691474996</v>
      </c>
      <c r="AB127" s="42">
        <f t="shared" si="33"/>
        <v>9.5</v>
      </c>
      <c r="AC127" s="42">
        <f>_xll.SRS1Splines.Functions25.OneWay_Spline($D$56:$D$60,AC$56:AC$60,AB127)</f>
        <v>1.80223807399226E-2</v>
      </c>
      <c r="AD127" s="42">
        <f>_xll.SRS1Splines.Functions25.OneWay_Spline($D$56:$D$60,AD$56:AD$60,$D127)</f>
        <v>0.408883027464431</v>
      </c>
      <c r="AE127" s="42">
        <f>_xll.SRS1Splines.Functions25.OneWay_Spline($D$56:$D$60,AE$56:AE$60,$D127)</f>
        <v>0.50912119878784701</v>
      </c>
      <c r="AF127" s="42">
        <f>_xll.SRS1Splines.Functions25.OneWay_Spline($D$56:$D$60,AF$56:AF$60,$D127)</f>
        <v>0.59754998449460694</v>
      </c>
      <c r="AG127" s="42">
        <f>_xll.SRS1Splines.Functions25.OneWay_Spline($D$56:$D$60,AG$56:AG$60,$D127)</f>
        <v>0.73064855960017605</v>
      </c>
      <c r="AH127" s="42">
        <f>_xll.SRS1Splines.Functions25.OneWay_Spline($D$56:$D$60,AH$56:AH$60,$D127)</f>
        <v>49.720500323167897</v>
      </c>
      <c r="AI127" s="42">
        <f>_xll.SRS1Splines.Functions25.OneWay_Spline($D$56:$D$60,AI$56:AI$60,$D127)</f>
        <v>5.3641948091707601</v>
      </c>
      <c r="AJ127" s="42">
        <f>_xll.SRS1Splines.Functions25.OneWay_Spline($D$56:$D$60,AJ$56:AJ$60,$D127)</f>
        <v>0.31231668164299298</v>
      </c>
      <c r="AK127" s="42">
        <f>_xll.SRS1Splines.Functions25.OneWay_Spline($D$56:$D$60,AK$56:AK$60,$D127)</f>
        <v>0.438519862948826</v>
      </c>
      <c r="AL127" s="42">
        <f>_xll.SRS1Splines.Functions25.OneWay_Spline($D$62:$D$65,AL$62:AL$65,$D127)</f>
        <v>2.1265983478542299</v>
      </c>
    </row>
    <row r="128" spans="1:38">
      <c r="B128" s="53" t="s">
        <v>66</v>
      </c>
      <c r="C128" s="53" t="s">
        <v>70</v>
      </c>
      <c r="D128" s="42">
        <f t="shared" si="31"/>
        <v>9.75</v>
      </c>
      <c r="E128" s="42">
        <f>_xll.SRS1Splines.Functions25.OneWay_Spline($D$56:$D$60,$E$56:$E$60,D128)</f>
        <v>1.36862404132433E-2</v>
      </c>
      <c r="F128" s="42">
        <f>_xll.SRS1Splines.Functions25.OneWay_Spline($D$56:$D$60,F$56:F$60,$D128)</f>
        <v>0.34297608989255501</v>
      </c>
      <c r="G128" s="42">
        <f>_xll.SRS1Splines.Functions25.OneWay_Spline($D$56:$D$60,G$56:G$60,$D128)</f>
        <v>0.41274460934940899</v>
      </c>
      <c r="H128" s="42">
        <f>_xll.SRS1Splines.Functions25.OneWay_Spline($D$56:$D$60,H$56:H$60,$D128)</f>
        <v>0.47902056094397399</v>
      </c>
      <c r="I128" s="42">
        <f>_xll.SRS1Splines.Functions25.OneWay_Spline($D$56:$D$60,I$56:I$60,$D128)</f>
        <v>0.60729577703107596</v>
      </c>
      <c r="J128" s="42">
        <f>_xll.SRS1Splines.Functions25.OneWay_Spline($D$56:$D$60,J$56:J$60,$D128)</f>
        <v>35.226439812524198</v>
      </c>
      <c r="K128" s="42">
        <f>_xll.SRS1Splines.Functions25.OneWay_Spline($D$56:$D$60,K$56:K$60,$D128)</f>
        <v>5.0293270484394403</v>
      </c>
      <c r="L128" s="42">
        <f>_xll.SRS1Splines.Functions25.OneWay_Spline($D$56:$D$60,L$56:L$60,$D128)</f>
        <v>0.28600754170852499</v>
      </c>
      <c r="M128" s="42">
        <f>_xll.SRS1Splines.Functions25.OneWay_Spline($D$56:$D$60,M$56:M$60,$D128)</f>
        <v>0.41408775042357199</v>
      </c>
      <c r="N128" s="42">
        <f>_xll.SRS1Splines.Functions25.OneWay_Spline(($D$62:$D$65),N$62:N$65,$D128)</f>
        <v>1.4240081005141101</v>
      </c>
      <c r="P128" s="42">
        <f t="shared" si="32"/>
        <v>9.75</v>
      </c>
      <c r="Q128" s="42">
        <f>_xll.SRS1Splines.Functions25.OneWay_Spline($D$56:$D$60,Q$56:Q$60,P128)</f>
        <v>9.5755155943438603E-3</v>
      </c>
      <c r="R128" s="42">
        <f>_xll.SRS1Splines.Functions25.OneWay_Spline($D$56:$D$60,R$56:R$60,$D128)</f>
        <v>0.308502411371607</v>
      </c>
      <c r="S128" s="42">
        <f>_xll.SRS1Splines.Functions25.OneWay_Spline($D$56:$D$60,S$56:S$60,$D128)</f>
        <v>0.31242672300095198</v>
      </c>
      <c r="T128" s="42">
        <f>_xll.SRS1Splines.Functions25.OneWay_Spline($D$56:$D$60,T$56:T$60,$D128)</f>
        <v>0.32325620844192698</v>
      </c>
      <c r="U128" s="42">
        <f>_xll.SRS1Splines.Functions25.OneWay_Spline($D$56:$D$60,U$56:U$60,$D128)</f>
        <v>0.48279338217143702</v>
      </c>
      <c r="V128" s="42">
        <f>_xll.SRS1Splines.Functions25.OneWay_Spline($D$56:$D$60,V$56:V$60,$D128)</f>
        <v>21.651885949863601</v>
      </c>
      <c r="W128" s="42">
        <f>_xll.SRS1Splines.Functions25.OneWay_Spline($D$56:$D$60,W$56:W$60,$D128)</f>
        <v>4.6349731219590096</v>
      </c>
      <c r="X128" s="42">
        <f>_xll.SRS1Splines.Functions25.OneWay_Spline($D$56:$D$60,X$56:X$60,$D128)</f>
        <v>0.25993921185515001</v>
      </c>
      <c r="Y128" s="42">
        <f>_xll.SRS1Splines.Functions25.OneWay_Spline($D$56:$D$60,Y$56:Y$60,$D128)</f>
        <v>0.38418998805021698</v>
      </c>
      <c r="Z128" s="42">
        <f>_xll.SRS1Splines.Functions25.OneWay_Spline($D$62:$D$65,Z$62:Z$65,$D128)</f>
        <v>0.844979085852262</v>
      </c>
      <c r="AB128" s="42">
        <f t="shared" si="33"/>
        <v>9.75</v>
      </c>
      <c r="AC128" s="42">
        <f>_xll.SRS1Splines.Functions25.OneWay_Spline($D$56:$D$60,AC$56:AC$60,AB128)</f>
        <v>1.7796965232142799E-2</v>
      </c>
      <c r="AD128" s="42">
        <f>_xll.SRS1Splines.Functions25.OneWay_Spline($D$56:$D$60,AD$56:AD$60,$D128)</f>
        <v>0.37744976841350403</v>
      </c>
      <c r="AE128" s="42">
        <f>_xll.SRS1Splines.Functions25.OneWay_Spline($D$56:$D$60,AE$56:AE$60,$D128)</f>
        <v>0.50868327690895598</v>
      </c>
      <c r="AF128" s="42">
        <f>_xll.SRS1Splines.Functions25.OneWay_Spline($D$56:$D$60,AF$56:AF$60,$D128)</f>
        <v>0.63478491344601995</v>
      </c>
      <c r="AG128" s="42">
        <f>_xll.SRS1Splines.Functions25.OneWay_Spline($D$56:$D$60,AG$56:AG$60,$D128)</f>
        <v>0.731213623268407</v>
      </c>
      <c r="AH128" s="42">
        <f>_xll.SRS1Splines.Functions25.OneWay_Spline($D$56:$D$60,AH$56:AH$60,$D128)</f>
        <v>49.062307634702201</v>
      </c>
      <c r="AI128" s="42">
        <f>_xll.SRS1Splines.Functions25.OneWay_Spline($D$56:$D$60,AI$56:AI$60,$D128)</f>
        <v>5.4236809749198596</v>
      </c>
      <c r="AJ128" s="42">
        <f>_xll.SRS1Splines.Functions25.OneWay_Spline($D$56:$D$60,AJ$56:AJ$60,$D128)</f>
        <v>0.31207587156190097</v>
      </c>
      <c r="AK128" s="42">
        <f>_xll.SRS1Splines.Functions25.OneWay_Spline($D$56:$D$60,AK$56:AK$60,$D128)</f>
        <v>0.44151671361372102</v>
      </c>
      <c r="AL128" s="42">
        <f>_xll.SRS1Splines.Functions25.OneWay_Spline($D$62:$D$65,AL$62:AL$65,$D128)</f>
        <v>2.0030371151759598</v>
      </c>
    </row>
    <row r="129" spans="1:38">
      <c r="D129" s="42">
        <f t="shared" si="31"/>
        <v>10</v>
      </c>
      <c r="E129" s="42">
        <f>_xll.SRS1Splines.Functions25.OneWay_Spline($D$56:$D$60,$E$56:$E$60,D129)</f>
        <v>1.3610519374951001E-2</v>
      </c>
      <c r="F129" s="42">
        <f>_xll.SRS1Splines.Functions25.OneWay_Spline($D$56:$D$60,F$56:F$60,$D129)</f>
        <v>0.31781254647457502</v>
      </c>
      <c r="G129" s="42">
        <f>_xll.SRS1Splines.Functions25.OneWay_Spline($D$56:$D$60,G$56:G$60,$D129)</f>
        <v>0.41829297767773599</v>
      </c>
      <c r="H129" s="42">
        <f>_xll.SRS1Splines.Functions25.OneWay_Spline($D$56:$D$60,H$56:H$60,$D129)</f>
        <v>0.50236223232894595</v>
      </c>
      <c r="I129" s="42">
        <f>_xll.SRS1Splines.Functions25.OneWay_Spline($D$56:$D$60,I$56:I$60,$D129)</f>
        <v>0.60696877977152297</v>
      </c>
      <c r="J129" s="42">
        <f>_xll.SRS1Splines.Functions25.OneWay_Spline($D$56:$D$60,J$56:J$60,$D129)</f>
        <v>35.128153083911997</v>
      </c>
      <c r="K129" s="42">
        <f>_xll.SRS1Splines.Functions25.OneWay_Spline($D$56:$D$60,K$56:K$60,$D129)</f>
        <v>5.0948875991171096</v>
      </c>
      <c r="L129" s="42">
        <f>_xll.SRS1Splines.Functions25.OneWay_Spline($D$56:$D$60,L$56:L$60,$D129)</f>
        <v>0.28596686858886899</v>
      </c>
      <c r="M129" s="42">
        <f>_xll.SRS1Splines.Functions25.OneWay_Spline($D$56:$D$60,M$56:M$60,$D129)</f>
        <v>0.41441396918946299</v>
      </c>
      <c r="N129" s="42">
        <f>_xll.SRS1Splines.Functions25.OneWay_Spline(($D$62:$D$65),N$62:N$65,$D129)</f>
        <v>1.38865601829225</v>
      </c>
      <c r="P129" s="42">
        <f t="shared" si="32"/>
        <v>10</v>
      </c>
      <c r="Q129" s="42">
        <f>_xll.SRS1Splines.Functions25.OneWay_Spline($D$56:$D$60,Q$56:Q$60,P129)</f>
        <v>9.4992120203525304E-3</v>
      </c>
      <c r="R129" s="42">
        <f>_xll.SRS1Splines.Functions25.OneWay_Spline($D$56:$D$60,R$56:R$60,$D129)</f>
        <v>0.29051668609234499</v>
      </c>
      <c r="S129" s="42">
        <f>_xll.SRS1Splines.Functions25.OneWay_Spline($D$56:$D$60,S$56:S$60,$D129)</f>
        <v>0.328048652406147</v>
      </c>
      <c r="T129" s="42">
        <f>_xll.SRS1Splines.Functions25.OneWay_Spline($D$56:$D$60,T$56:T$60,$D129)</f>
        <v>0.33013669612587898</v>
      </c>
      <c r="U129" s="42">
        <f>_xll.SRS1Splines.Functions25.OneWay_Spline($D$56:$D$60,U$56:U$60,$D129)</f>
        <v>0.482119902698256</v>
      </c>
      <c r="V129" s="42">
        <f>_xll.SRS1Splines.Functions25.OneWay_Spline($D$56:$D$60,V$56:V$60,$D129)</f>
        <v>21.897583820792001</v>
      </c>
      <c r="W129" s="42">
        <f>_xll.SRS1Splines.Functions25.OneWay_Spline($D$56:$D$60,W$56:W$60,$D129)</f>
        <v>4.7025055633756701</v>
      </c>
      <c r="X129" s="42">
        <f>_xll.SRS1Splines.Functions25.OneWay_Spline($D$56:$D$60,X$56:X$60,$D129)</f>
        <v>0.259938135642868</v>
      </c>
      <c r="Y129" s="42">
        <f>_xll.SRS1Splines.Functions25.OneWay_Spline($D$56:$D$60,Y$56:Y$60,$D129)</f>
        <v>0.38410769474411099</v>
      </c>
      <c r="Z129" s="42">
        <f>_xll.SRS1Splines.Functions25.OneWay_Spline($D$62:$D$65,Z$62:Z$65,$D129)</f>
        <v>0.90270234248944003</v>
      </c>
      <c r="AB129" s="42">
        <f t="shared" si="33"/>
        <v>10</v>
      </c>
      <c r="AC129" s="42">
        <f>_xll.SRS1Splines.Functions25.OneWay_Spline($D$56:$D$60,AC$56:AC$60,AB129)</f>
        <v>1.77218267295495E-2</v>
      </c>
      <c r="AD129" s="42">
        <f>_xll.SRS1Splines.Functions25.OneWay_Spline($D$56:$D$60,AD$56:AD$60,$D129)</f>
        <v>0.34510840685680499</v>
      </c>
      <c r="AE129" s="42">
        <f>_xll.SRS1Splines.Functions25.OneWay_Spline($D$56:$D$60,AE$56:AE$60,$D129)</f>
        <v>0.50853730294932498</v>
      </c>
      <c r="AF129" s="42">
        <f>_xll.SRS1Splines.Functions25.OneWay_Spline($D$56:$D$60,AF$56:AF$60,$D129)</f>
        <v>0.67458776853201297</v>
      </c>
      <c r="AG129" s="42">
        <f>_xll.SRS1Splines.Functions25.OneWay_Spline($D$56:$D$60,AG$56:AG$60,$D129)</f>
        <v>0.73181765684479105</v>
      </c>
      <c r="AH129" s="42">
        <f>_xll.SRS1Splines.Functions25.OneWay_Spline($D$56:$D$60,AH$56:AH$60,$D129)</f>
        <v>48.358722347032</v>
      </c>
      <c r="AI129" s="42">
        <f>_xll.SRS1Splines.Functions25.OneWay_Spline($D$56:$D$60,AI$56:AI$60,$D129)</f>
        <v>5.4872696348585501</v>
      </c>
      <c r="AJ129" s="42">
        <f>_xll.SRS1Splines.Functions25.OneWay_Spline($D$56:$D$60,AJ$56:AJ$60,$D129)</f>
        <v>0.31199560153486999</v>
      </c>
      <c r="AK129" s="42">
        <f>_xll.SRS1Splines.Functions25.OneWay_Spline($D$56:$D$60,AK$56:AK$60,$D129)</f>
        <v>0.44472024363481599</v>
      </c>
      <c r="AL129" s="42">
        <f>_xll.SRS1Splines.Functions25.OneWay_Spline($D$62:$D$65,AL$62:AL$65,$D129)</f>
        <v>1.8746096940950601</v>
      </c>
    </row>
    <row r="130" spans="1:38" s="57" customFormat="1">
      <c r="A130" s="59" t="s">
        <v>63</v>
      </c>
      <c r="B130" s="61">
        <v>3.0150000000000001</v>
      </c>
      <c r="C130" s="57">
        <f>B130/$B$130</f>
        <v>1</v>
      </c>
      <c r="D130" s="57">
        <f t="shared" si="31"/>
        <v>10.25</v>
      </c>
      <c r="E130" s="57">
        <f>E$129*$C130*(2^(-($D130-$D$130)/$E$69))</f>
        <v>1.3610519374951001E-2</v>
      </c>
      <c r="F130" s="57">
        <f t="shared" ref="F130:N130" si="34">F$129*$C130*(2^(-($D130-$D$130)/$E$69))</f>
        <v>0.31781254647457502</v>
      </c>
      <c r="G130" s="57">
        <f t="shared" si="34"/>
        <v>0.41829297767773599</v>
      </c>
      <c r="H130" s="57">
        <f t="shared" si="34"/>
        <v>0.50236223232894595</v>
      </c>
      <c r="I130" s="57">
        <f t="shared" si="34"/>
        <v>0.60696877977152297</v>
      </c>
      <c r="J130" s="57">
        <f t="shared" si="34"/>
        <v>35.128153083911997</v>
      </c>
      <c r="K130" s="57">
        <f t="shared" si="34"/>
        <v>5.0948875991171096</v>
      </c>
      <c r="L130" s="57">
        <f t="shared" si="34"/>
        <v>0.28596686858886899</v>
      </c>
      <c r="M130" s="57">
        <f t="shared" si="34"/>
        <v>0.41441396918946299</v>
      </c>
      <c r="N130" s="57">
        <f t="shared" si="34"/>
        <v>1.38865601829225</v>
      </c>
      <c r="P130" s="57">
        <f t="shared" si="32"/>
        <v>10.25</v>
      </c>
      <c r="Q130" s="57">
        <f>Q$129*$C130*(2^(-($D130-$D$130)/$E$69))</f>
        <v>9.4992120203525304E-3</v>
      </c>
      <c r="R130" s="57">
        <f t="shared" ref="R130:Z130" si="35">R$129*$C130*(2^(-($D130-$D$130)/$E$69))</f>
        <v>0.29051668609234499</v>
      </c>
      <c r="S130" s="57">
        <f t="shared" si="35"/>
        <v>0.328048652406147</v>
      </c>
      <c r="T130" s="57">
        <f t="shared" si="35"/>
        <v>0.33013669612587898</v>
      </c>
      <c r="U130" s="57">
        <f t="shared" si="35"/>
        <v>0.482119902698256</v>
      </c>
      <c r="V130" s="57">
        <f t="shared" si="35"/>
        <v>21.897583820792001</v>
      </c>
      <c r="W130" s="57">
        <f t="shared" si="35"/>
        <v>4.7025055633756701</v>
      </c>
      <c r="X130" s="57">
        <f t="shared" si="35"/>
        <v>0.259938135642868</v>
      </c>
      <c r="Y130" s="57">
        <f t="shared" si="35"/>
        <v>0.38410769474411099</v>
      </c>
      <c r="Z130" s="57">
        <f t="shared" si="35"/>
        <v>0.90270234248944003</v>
      </c>
      <c r="AB130" s="57">
        <f t="shared" si="33"/>
        <v>10.25</v>
      </c>
      <c r="AC130" s="57">
        <f>AC$129*$C130*(2^(-($D130-$D$130)/$E$69))</f>
        <v>1.77218267295495E-2</v>
      </c>
      <c r="AD130" s="57">
        <f t="shared" ref="AD130:AL130" si="36">AD$129*$C130*(2^(-($D130-$D$130)/$E$69))</f>
        <v>0.34510840685680499</v>
      </c>
      <c r="AE130" s="57">
        <f t="shared" si="36"/>
        <v>0.50853730294932498</v>
      </c>
      <c r="AF130" s="57">
        <f t="shared" si="36"/>
        <v>0.67458776853201297</v>
      </c>
      <c r="AG130" s="57">
        <f t="shared" si="36"/>
        <v>0.73181765684479105</v>
      </c>
      <c r="AH130" s="57">
        <f t="shared" si="36"/>
        <v>48.358722347032</v>
      </c>
      <c r="AI130" s="57">
        <f t="shared" si="36"/>
        <v>5.4872696348585501</v>
      </c>
      <c r="AJ130" s="57">
        <f t="shared" si="36"/>
        <v>0.31199560153486999</v>
      </c>
      <c r="AK130" s="57">
        <f t="shared" si="36"/>
        <v>0.44472024363481599</v>
      </c>
      <c r="AL130" s="57">
        <f t="shared" si="36"/>
        <v>1.8746096940950601</v>
      </c>
    </row>
    <row r="131" spans="1:38" s="57" customFormat="1">
      <c r="A131" s="59" t="s">
        <v>64</v>
      </c>
      <c r="B131" s="61">
        <v>2.9533</v>
      </c>
      <c r="C131" s="57">
        <f t="shared" ref="C131:C162" si="37">B131/$B$130</f>
        <v>0.97953565505804308</v>
      </c>
      <c r="D131" s="57">
        <f t="shared" si="31"/>
        <v>10.5</v>
      </c>
      <c r="E131" s="57">
        <f t="shared" ref="E131:N162" si="38">E$129*$C131*(2^(-($D131-$D$130)/$E$69))</f>
        <v>1.3331988780597053E-2</v>
      </c>
      <c r="F131" s="57">
        <f t="shared" si="38"/>
        <v>0.31130871550206862</v>
      </c>
      <c r="G131" s="57">
        <f t="shared" si="38"/>
        <v>0.40973287879561077</v>
      </c>
      <c r="H131" s="57">
        <f t="shared" si="38"/>
        <v>0.49208170979362859</v>
      </c>
      <c r="I131" s="57">
        <f t="shared" si="38"/>
        <v>0.59454755099055578</v>
      </c>
      <c r="J131" s="57">
        <f t="shared" si="38"/>
        <v>34.409277845761608</v>
      </c>
      <c r="K131" s="57">
        <f t="shared" si="38"/>
        <v>4.9906239753673542</v>
      </c>
      <c r="L131" s="57">
        <f t="shared" si="38"/>
        <v>0.28011473909407653</v>
      </c>
      <c r="M131" s="57">
        <f t="shared" si="38"/>
        <v>0.40593325174091704</v>
      </c>
      <c r="N131" s="57">
        <f t="shared" si="38"/>
        <v>1.3602380589570635</v>
      </c>
      <c r="P131" s="57">
        <f t="shared" si="32"/>
        <v>10.5</v>
      </c>
      <c r="Q131" s="57">
        <f t="shared" ref="Q131:Z156" si="39">Q$129*$C131*(2^(-($D131-$D$130)/$E$69))</f>
        <v>9.304816707651065E-3</v>
      </c>
      <c r="R131" s="57">
        <f t="shared" si="39"/>
        <v>0.28457144748550961</v>
      </c>
      <c r="S131" s="57">
        <f t="shared" si="39"/>
        <v>0.32133534605724623</v>
      </c>
      <c r="T131" s="57">
        <f t="shared" si="39"/>
        <v>0.32338065929460114</v>
      </c>
      <c r="U131" s="57">
        <f t="shared" si="39"/>
        <v>0.47225362652252439</v>
      </c>
      <c r="V131" s="57">
        <f t="shared" si="39"/>
        <v>21.449463740397015</v>
      </c>
      <c r="W131" s="57">
        <f t="shared" si="39"/>
        <v>4.6062717876146708</v>
      </c>
      <c r="X131" s="57">
        <f t="shared" si="39"/>
        <v>0.25461866755929785</v>
      </c>
      <c r="Y131" s="57">
        <f t="shared" si="39"/>
        <v>0.37624717586414086</v>
      </c>
      <c r="Z131" s="57">
        <f t="shared" si="39"/>
        <v>0.88422911505030055</v>
      </c>
      <c r="AB131" s="57">
        <f t="shared" si="33"/>
        <v>10.5</v>
      </c>
      <c r="AC131" s="57">
        <f t="shared" ref="AC131:AL156" si="40">AC$129*$C131*(2^(-($D131-$D$130)/$E$69))</f>
        <v>1.7359160853543068E-2</v>
      </c>
      <c r="AD131" s="57">
        <f t="shared" si="40"/>
        <v>0.33804598351862764</v>
      </c>
      <c r="AE131" s="57">
        <f t="shared" si="40"/>
        <v>0.49813041153397525</v>
      </c>
      <c r="AF131" s="57">
        <f t="shared" si="40"/>
        <v>0.66078276029265615</v>
      </c>
      <c r="AG131" s="57">
        <f t="shared" si="40"/>
        <v>0.71684147545858834</v>
      </c>
      <c r="AH131" s="57">
        <f t="shared" si="40"/>
        <v>47.369091951126201</v>
      </c>
      <c r="AI131" s="57">
        <f t="shared" si="40"/>
        <v>5.3749761631200395</v>
      </c>
      <c r="AJ131" s="57">
        <f t="shared" si="40"/>
        <v>0.30561081062885526</v>
      </c>
      <c r="AK131" s="57">
        <f t="shared" si="40"/>
        <v>0.43561932761769423</v>
      </c>
      <c r="AL131" s="57">
        <f t="shared" si="40"/>
        <v>1.8362470028638265</v>
      </c>
    </row>
    <row r="132" spans="1:38" s="57" customFormat="1">
      <c r="B132" s="61">
        <v>2.8921999999999999</v>
      </c>
      <c r="C132" s="57">
        <f t="shared" si="37"/>
        <v>0.95927031509121052</v>
      </c>
      <c r="D132" s="57">
        <f t="shared" si="31"/>
        <v>10.75</v>
      </c>
      <c r="E132" s="57">
        <f t="shared" si="38"/>
        <v>1.3056166756872005E-2</v>
      </c>
      <c r="F132" s="57">
        <f t="shared" si="38"/>
        <v>0.30486813103068111</v>
      </c>
      <c r="G132" s="57">
        <f t="shared" si="38"/>
        <v>0.40125602259088816</v>
      </c>
      <c r="H132" s="57">
        <f t="shared" si="38"/>
        <v>0.48190116019469009</v>
      </c>
      <c r="I132" s="57">
        <f t="shared" si="38"/>
        <v>0.5822471124428088</v>
      </c>
      <c r="J132" s="57">
        <f t="shared" si="38"/>
        <v>33.697393309513863</v>
      </c>
      <c r="K132" s="57">
        <f t="shared" si="38"/>
        <v>4.8873742631758832</v>
      </c>
      <c r="L132" s="57">
        <f t="shared" si="38"/>
        <v>0.27431951862970094</v>
      </c>
      <c r="M132" s="57">
        <f t="shared" si="38"/>
        <v>0.39753500502506173</v>
      </c>
      <c r="N132" s="57">
        <f t="shared" si="38"/>
        <v>1.3320964500535666</v>
      </c>
      <c r="P132" s="57">
        <f t="shared" si="32"/>
        <v>10.75</v>
      </c>
      <c r="Q132" s="57">
        <f t="shared" si="39"/>
        <v>9.1123117920731186E-3</v>
      </c>
      <c r="R132" s="57">
        <f t="shared" si="39"/>
        <v>0.27868402334860565</v>
      </c>
      <c r="S132" s="57">
        <f t="shared" si="39"/>
        <v>0.31468732325265986</v>
      </c>
      <c r="T132" s="57">
        <f t="shared" si="39"/>
        <v>0.31669032154019278</v>
      </c>
      <c r="U132" s="57">
        <f t="shared" si="39"/>
        <v>0.4624832949446499</v>
      </c>
      <c r="V132" s="57">
        <f t="shared" si="39"/>
        <v>21.005701403505189</v>
      </c>
      <c r="W132" s="57">
        <f t="shared" si="39"/>
        <v>4.5109738371591073</v>
      </c>
      <c r="X132" s="57">
        <f t="shared" si="39"/>
        <v>0.249350928640511</v>
      </c>
      <c r="Y132" s="57">
        <f t="shared" si="39"/>
        <v>0.36846309659618381</v>
      </c>
      <c r="Z132" s="57">
        <f t="shared" si="39"/>
        <v>0.86593553050237992</v>
      </c>
      <c r="AB132" s="57">
        <f t="shared" si="33"/>
        <v>10.75</v>
      </c>
      <c r="AC132" s="57">
        <f t="shared" si="40"/>
        <v>1.7000021721670918E-2</v>
      </c>
      <c r="AD132" s="57">
        <f t="shared" si="40"/>
        <v>0.33105223871275652</v>
      </c>
      <c r="AE132" s="57">
        <f t="shared" si="40"/>
        <v>0.48782472192911652</v>
      </c>
      <c r="AF132" s="57">
        <f t="shared" si="40"/>
        <v>0.64711199884918746</v>
      </c>
      <c r="AG132" s="57">
        <f t="shared" si="40"/>
        <v>0.70201092994096881</v>
      </c>
      <c r="AH132" s="57">
        <f t="shared" si="40"/>
        <v>46.389085215522542</v>
      </c>
      <c r="AI132" s="57">
        <f t="shared" si="40"/>
        <v>5.26377468919266</v>
      </c>
      <c r="AJ132" s="57">
        <f t="shared" si="40"/>
        <v>0.29928810861889088</v>
      </c>
      <c r="AK132" s="57">
        <f t="shared" si="40"/>
        <v>0.42660691345394064</v>
      </c>
      <c r="AL132" s="57">
        <f t="shared" si="40"/>
        <v>1.7982573696047537</v>
      </c>
    </row>
    <row r="133" spans="1:38" s="57" customFormat="1">
      <c r="B133" s="61">
        <v>2.8521999999999998</v>
      </c>
      <c r="C133" s="57">
        <f t="shared" si="37"/>
        <v>0.94600331674958527</v>
      </c>
      <c r="D133" s="57">
        <f t="shared" si="31"/>
        <v>11</v>
      </c>
      <c r="E133" s="57">
        <f t="shared" si="38"/>
        <v>1.2875595802036901E-2</v>
      </c>
      <c r="F133" s="57">
        <f t="shared" si="38"/>
        <v>0.30065170743988801</v>
      </c>
      <c r="G133" s="57">
        <f t="shared" si="38"/>
        <v>0.39570652368498332</v>
      </c>
      <c r="H133" s="57">
        <f t="shared" si="38"/>
        <v>0.47523631328725463</v>
      </c>
      <c r="I133" s="57">
        <f t="shared" si="38"/>
        <v>0.57419444897721372</v>
      </c>
      <c r="J133" s="57">
        <f t="shared" si="38"/>
        <v>33.231347601101753</v>
      </c>
      <c r="K133" s="57">
        <f t="shared" si="38"/>
        <v>4.8197803166698252</v>
      </c>
      <c r="L133" s="57">
        <f t="shared" si="38"/>
        <v>0.27052559210200861</v>
      </c>
      <c r="M133" s="57">
        <f t="shared" si="38"/>
        <v>0.3920369689801429</v>
      </c>
      <c r="N133" s="57">
        <f t="shared" si="38"/>
        <v>1.3136731308360774</v>
      </c>
      <c r="P133" s="57">
        <f t="shared" si="32"/>
        <v>11</v>
      </c>
      <c r="Q133" s="57">
        <f t="shared" si="39"/>
        <v>8.9862856105996196E-3</v>
      </c>
      <c r="R133" s="57">
        <f t="shared" si="39"/>
        <v>0.27482973432714691</v>
      </c>
      <c r="S133" s="57">
        <f t="shared" si="39"/>
        <v>0.31033509709835411</v>
      </c>
      <c r="T133" s="57">
        <f t="shared" si="39"/>
        <v>0.31231039328005089</v>
      </c>
      <c r="U133" s="57">
        <f t="shared" si="39"/>
        <v>0.45608700331338031</v>
      </c>
      <c r="V133" s="57">
        <f t="shared" si="39"/>
        <v>20.715185846370812</v>
      </c>
      <c r="W133" s="57">
        <f t="shared" si="39"/>
        <v>4.4485856287224106</v>
      </c>
      <c r="X133" s="57">
        <f t="shared" si="39"/>
        <v>0.24590232568436859</v>
      </c>
      <c r="Y133" s="57">
        <f t="shared" si="39"/>
        <v>0.36336713432694784</v>
      </c>
      <c r="Z133" s="57">
        <f t="shared" si="39"/>
        <v>0.85395936563866459</v>
      </c>
      <c r="AB133" s="57">
        <f t="shared" si="33"/>
        <v>11</v>
      </c>
      <c r="AC133" s="57">
        <f t="shared" si="40"/>
        <v>1.6764905993474209E-2</v>
      </c>
      <c r="AD133" s="57">
        <f t="shared" si="40"/>
        <v>0.32647368055262904</v>
      </c>
      <c r="AE133" s="57">
        <f t="shared" si="40"/>
        <v>0.48107795027161254</v>
      </c>
      <c r="AF133" s="57">
        <f t="shared" si="40"/>
        <v>0.63816223329445843</v>
      </c>
      <c r="AG133" s="57">
        <f t="shared" si="40"/>
        <v>0.69230189464104819</v>
      </c>
      <c r="AH133" s="57">
        <f t="shared" si="40"/>
        <v>45.747509355832712</v>
      </c>
      <c r="AI133" s="57">
        <f t="shared" si="40"/>
        <v>5.1909750046172398</v>
      </c>
      <c r="AJ133" s="57">
        <f t="shared" si="40"/>
        <v>0.29514885851964862</v>
      </c>
      <c r="AK133" s="57">
        <f t="shared" si="40"/>
        <v>0.42070680363333884</v>
      </c>
      <c r="AL133" s="57">
        <f t="shared" si="40"/>
        <v>1.7733868960334902</v>
      </c>
    </row>
    <row r="134" spans="1:38" s="57" customFormat="1">
      <c r="B134" s="61">
        <v>2.6602000000000001</v>
      </c>
      <c r="C134" s="57">
        <f t="shared" si="37"/>
        <v>0.88232172470978443</v>
      </c>
      <c r="D134" s="57">
        <f>D133+1</f>
        <v>12</v>
      </c>
      <c r="E134" s="57">
        <f t="shared" si="38"/>
        <v>1.2008855472419363E-2</v>
      </c>
      <c r="F134" s="57">
        <f t="shared" si="38"/>
        <v>0.28041288012555898</v>
      </c>
      <c r="G134" s="57">
        <f t="shared" si="38"/>
        <v>0.36906893673026747</v>
      </c>
      <c r="H134" s="57">
        <f t="shared" si="38"/>
        <v>0.44324505749156901</v>
      </c>
      <c r="I134" s="57">
        <f t="shared" si="38"/>
        <v>0.5355416756513891</v>
      </c>
      <c r="J134" s="57">
        <f t="shared" si="38"/>
        <v>30.994328855230801</v>
      </c>
      <c r="K134" s="57">
        <f t="shared" si="38"/>
        <v>4.4953294683686025</v>
      </c>
      <c r="L134" s="57">
        <f t="shared" si="38"/>
        <v>0.25231475009721527</v>
      </c>
      <c r="M134" s="57">
        <f t="shared" si="38"/>
        <v>0.36564640368588641</v>
      </c>
      <c r="N134" s="57">
        <f t="shared" si="38"/>
        <v>1.2252412244655437</v>
      </c>
      <c r="P134" s="57">
        <f>P133+1</f>
        <v>12</v>
      </c>
      <c r="Q134" s="57">
        <f t="shared" si="39"/>
        <v>8.3813601165159766E-3</v>
      </c>
      <c r="R134" s="57">
        <f t="shared" si="39"/>
        <v>0.2563291524370469</v>
      </c>
      <c r="S134" s="57">
        <f t="shared" si="39"/>
        <v>0.28944441766988327</v>
      </c>
      <c r="T134" s="57">
        <f t="shared" si="39"/>
        <v>0.29128674378247105</v>
      </c>
      <c r="U134" s="57">
        <f t="shared" si="39"/>
        <v>0.42538481246613602</v>
      </c>
      <c r="V134" s="57">
        <f t="shared" si="39"/>
        <v>19.320711580121195</v>
      </c>
      <c r="W134" s="57">
        <f t="shared" si="39"/>
        <v>4.1491223158432717</v>
      </c>
      <c r="X134" s="57">
        <f t="shared" si="39"/>
        <v>0.22934903633804787</v>
      </c>
      <c r="Y134" s="57">
        <f t="shared" si="39"/>
        <v>0.33890652259130338</v>
      </c>
      <c r="Z134" s="57">
        <f t="shared" si="39"/>
        <v>0.79647379111196603</v>
      </c>
      <c r="AB134" s="57">
        <f>AB133+1</f>
        <v>12</v>
      </c>
      <c r="AC134" s="57">
        <f t="shared" si="40"/>
        <v>1.5636350828322775E-2</v>
      </c>
      <c r="AD134" s="57">
        <f t="shared" si="40"/>
        <v>0.30449660781407106</v>
      </c>
      <c r="AE134" s="57">
        <f t="shared" si="40"/>
        <v>0.44869345579065167</v>
      </c>
      <c r="AF134" s="57">
        <f t="shared" si="40"/>
        <v>0.59520337120066702</v>
      </c>
      <c r="AG134" s="57">
        <f t="shared" si="40"/>
        <v>0.6456985388366433</v>
      </c>
      <c r="AH134" s="57">
        <f t="shared" si="40"/>
        <v>42.667946130340411</v>
      </c>
      <c r="AI134" s="57">
        <f t="shared" si="40"/>
        <v>4.8415366208939341</v>
      </c>
      <c r="AJ134" s="57">
        <f t="shared" si="40"/>
        <v>0.27528046385638261</v>
      </c>
      <c r="AK134" s="57">
        <f t="shared" si="40"/>
        <v>0.39238628478047033</v>
      </c>
      <c r="AL134" s="57">
        <f t="shared" si="40"/>
        <v>1.6540086578191213</v>
      </c>
    </row>
    <row r="135" spans="1:38" s="57" customFormat="1">
      <c r="B135" s="61">
        <v>2.44</v>
      </c>
      <c r="C135" s="57">
        <f t="shared" si="37"/>
        <v>0.80928689883913763</v>
      </c>
      <c r="D135" s="57">
        <f t="shared" ref="D135:D142" si="41">D134+1</f>
        <v>13</v>
      </c>
      <c r="E135" s="57">
        <f t="shared" si="38"/>
        <v>1.1014812916950101E-2</v>
      </c>
      <c r="F135" s="57">
        <f t="shared" si="38"/>
        <v>0.25720148112199104</v>
      </c>
      <c r="G135" s="57">
        <f t="shared" si="38"/>
        <v>0.33851896218404481</v>
      </c>
      <c r="H135" s="57">
        <f t="shared" si="38"/>
        <v>0.40655509559969916</v>
      </c>
      <c r="I135" s="57">
        <f t="shared" si="38"/>
        <v>0.49121178784089436</v>
      </c>
      <c r="J135" s="57">
        <f t="shared" si="38"/>
        <v>28.428748652265696</v>
      </c>
      <c r="K135" s="57">
        <f t="shared" si="38"/>
        <v>4.1232249990729004</v>
      </c>
      <c r="L135" s="57">
        <f t="shared" si="38"/>
        <v>0.23142919613703472</v>
      </c>
      <c r="M135" s="57">
        <f t="shared" si="38"/>
        <v>0.33537973203238558</v>
      </c>
      <c r="N135" s="57">
        <f t="shared" si="38"/>
        <v>1.1238209083803636</v>
      </c>
      <c r="P135" s="57">
        <f t="shared" ref="P135:P142" si="42">P134+1</f>
        <v>13</v>
      </c>
      <c r="Q135" s="57">
        <f t="shared" si="39"/>
        <v>7.6875863719934939E-3</v>
      </c>
      <c r="R135" s="57">
        <f t="shared" si="39"/>
        <v>0.2351113031328402</v>
      </c>
      <c r="S135" s="57">
        <f t="shared" si="39"/>
        <v>0.26548542596849362</v>
      </c>
      <c r="T135" s="57">
        <f t="shared" si="39"/>
        <v>0.26717525207296905</v>
      </c>
      <c r="U135" s="57">
        <f t="shared" si="39"/>
        <v>0.39017324655023272</v>
      </c>
      <c r="V135" s="57">
        <f t="shared" si="39"/>
        <v>17.721424324420802</v>
      </c>
      <c r="W135" s="57">
        <f t="shared" si="39"/>
        <v>3.8056754187373927</v>
      </c>
      <c r="X135" s="57">
        <f t="shared" si="39"/>
        <v>0.2103644875857133</v>
      </c>
      <c r="Y135" s="57">
        <f t="shared" si="39"/>
        <v>0.31085326584626327</v>
      </c>
      <c r="Z135" s="57">
        <f t="shared" si="39"/>
        <v>0.73054504007490129</v>
      </c>
      <c r="AB135" s="57">
        <f t="shared" ref="AB135:AB142" si="43">AB134+1</f>
        <v>13</v>
      </c>
      <c r="AC135" s="57">
        <f t="shared" si="40"/>
        <v>1.4342039461906732E-2</v>
      </c>
      <c r="AD135" s="57">
        <f t="shared" si="40"/>
        <v>0.2792916591111419</v>
      </c>
      <c r="AE135" s="57">
        <f t="shared" si="40"/>
        <v>0.41155249839959601</v>
      </c>
      <c r="AF135" s="57">
        <f t="shared" si="40"/>
        <v>0.54593493912642932</v>
      </c>
      <c r="AG135" s="57">
        <f t="shared" si="40"/>
        <v>0.59225032913155684</v>
      </c>
      <c r="AH135" s="57">
        <f t="shared" si="40"/>
        <v>39.136072980110598</v>
      </c>
      <c r="AI135" s="57">
        <f t="shared" si="40"/>
        <v>4.4407745794084077</v>
      </c>
      <c r="AJ135" s="57">
        <f t="shared" si="40"/>
        <v>0.25249390468835614</v>
      </c>
      <c r="AK135" s="57">
        <f t="shared" si="40"/>
        <v>0.35990619821850861</v>
      </c>
      <c r="AL135" s="57">
        <f t="shared" si="40"/>
        <v>1.5170967766858261</v>
      </c>
    </row>
    <row r="136" spans="1:38" s="57" customFormat="1">
      <c r="B136" s="61">
        <v>2.31</v>
      </c>
      <c r="C136" s="57">
        <f t="shared" si="37"/>
        <v>0.76616915422885568</v>
      </c>
      <c r="D136" s="57">
        <f t="shared" si="41"/>
        <v>14</v>
      </c>
      <c r="E136" s="57">
        <f t="shared" si="38"/>
        <v>1.0427957407580332E-2</v>
      </c>
      <c r="F136" s="57">
        <f t="shared" si="38"/>
        <v>0.24349810664322605</v>
      </c>
      <c r="G136" s="57">
        <f t="shared" si="38"/>
        <v>0.32048309362397753</v>
      </c>
      <c r="H136" s="57">
        <f t="shared" si="38"/>
        <v>0.38489434661431376</v>
      </c>
      <c r="I136" s="57">
        <f t="shared" si="38"/>
        <v>0.46504063576275056</v>
      </c>
      <c r="J136" s="57">
        <f t="shared" si="38"/>
        <v>26.914100342134429</v>
      </c>
      <c r="K136" s="57">
        <f t="shared" si="38"/>
        <v>3.9035447080573813</v>
      </c>
      <c r="L136" s="57">
        <f t="shared" si="38"/>
        <v>0.2190989368937718</v>
      </c>
      <c r="M136" s="57">
        <f t="shared" si="38"/>
        <v>0.31751111774377716</v>
      </c>
      <c r="N136" s="57">
        <f t="shared" si="38"/>
        <v>1.063945130498285</v>
      </c>
      <c r="P136" s="57">
        <f t="shared" si="42"/>
        <v>14</v>
      </c>
      <c r="Q136" s="57">
        <f t="shared" si="39"/>
        <v>7.2780013477015395E-3</v>
      </c>
      <c r="R136" s="57">
        <f t="shared" si="39"/>
        <v>0.22258486581620734</v>
      </c>
      <c r="S136" s="57">
        <f t="shared" si="39"/>
        <v>0.25134069322889019</v>
      </c>
      <c r="T136" s="57">
        <f t="shared" si="39"/>
        <v>0.25294048750379527</v>
      </c>
      <c r="U136" s="57">
        <f t="shared" si="39"/>
        <v>0.36938530207281578</v>
      </c>
      <c r="V136" s="57">
        <f t="shared" si="39"/>
        <v>16.777248914717575</v>
      </c>
      <c r="W136" s="57">
        <f t="shared" si="39"/>
        <v>3.6029137737418324</v>
      </c>
      <c r="X136" s="57">
        <f t="shared" si="39"/>
        <v>0.19915652977051987</v>
      </c>
      <c r="Y136" s="57">
        <f t="shared" si="39"/>
        <v>0.29429139111966307</v>
      </c>
      <c r="Z136" s="57">
        <f t="shared" si="39"/>
        <v>0.69162251049194534</v>
      </c>
      <c r="AB136" s="57">
        <f t="shared" si="43"/>
        <v>14</v>
      </c>
      <c r="AC136" s="57">
        <f t="shared" si="40"/>
        <v>1.3577913467459147E-2</v>
      </c>
      <c r="AD136" s="57">
        <f t="shared" si="40"/>
        <v>0.2644113474702447</v>
      </c>
      <c r="AE136" s="57">
        <f t="shared" si="40"/>
        <v>0.38962549401906482</v>
      </c>
      <c r="AF136" s="57">
        <f t="shared" si="40"/>
        <v>0.51684820572483237</v>
      </c>
      <c r="AG136" s="57">
        <f t="shared" si="40"/>
        <v>0.56069596945268618</v>
      </c>
      <c r="AH136" s="57">
        <f t="shared" si="40"/>
        <v>37.050951769551283</v>
      </c>
      <c r="AI136" s="57">
        <f t="shared" si="40"/>
        <v>4.2041756423729302</v>
      </c>
      <c r="AJ136" s="57">
        <f t="shared" si="40"/>
        <v>0.23904134401702373</v>
      </c>
      <c r="AK136" s="57">
        <f t="shared" si="40"/>
        <v>0.34073084436789208</v>
      </c>
      <c r="AL136" s="57">
        <f t="shared" si="40"/>
        <v>1.4362677505046244</v>
      </c>
    </row>
    <row r="137" spans="1:38" s="57" customFormat="1">
      <c r="B137" s="61">
        <v>2.1579999999999999</v>
      </c>
      <c r="C137" s="57">
        <f t="shared" si="37"/>
        <v>0.71575456053067987</v>
      </c>
      <c r="D137" s="57">
        <f t="shared" si="41"/>
        <v>15</v>
      </c>
      <c r="E137" s="57">
        <f t="shared" si="38"/>
        <v>9.7417881063776718E-3</v>
      </c>
      <c r="F137" s="57">
        <f t="shared" si="38"/>
        <v>0.22747570463781527</v>
      </c>
      <c r="G137" s="57">
        <f t="shared" si="38"/>
        <v>0.29939500783649853</v>
      </c>
      <c r="H137" s="57">
        <f t="shared" si="38"/>
        <v>0.35956794044188201</v>
      </c>
      <c r="I137" s="57">
        <f t="shared" si="38"/>
        <v>0.43444052918385256</v>
      </c>
      <c r="J137" s="57">
        <f t="shared" si="38"/>
        <v>25.143127494581744</v>
      </c>
      <c r="K137" s="57">
        <f t="shared" si="38"/>
        <v>3.646687833805669</v>
      </c>
      <c r="L137" s="57">
        <f t="shared" si="38"/>
        <v>0.2046820229626351</v>
      </c>
      <c r="M137" s="57">
        <f t="shared" si="38"/>
        <v>0.29661859073480124</v>
      </c>
      <c r="N137" s="57">
        <f t="shared" si="38"/>
        <v>0.99393655085244814</v>
      </c>
      <c r="P137" s="57">
        <f t="shared" si="42"/>
        <v>15</v>
      </c>
      <c r="Q137" s="57">
        <f t="shared" si="39"/>
        <v>6.7991020864450477E-3</v>
      </c>
      <c r="R137" s="57">
        <f t="shared" si="39"/>
        <v>0.20793857451812717</v>
      </c>
      <c r="S137" s="57">
        <f t="shared" si="39"/>
        <v>0.23480224172818762</v>
      </c>
      <c r="T137" s="57">
        <f t="shared" si="39"/>
        <v>0.23629676805110797</v>
      </c>
      <c r="U137" s="57">
        <f t="shared" si="39"/>
        <v>0.34507940546322752</v>
      </c>
      <c r="V137" s="57">
        <f t="shared" si="39"/>
        <v>15.673290323982778</v>
      </c>
      <c r="W137" s="57">
        <f t="shared" si="39"/>
        <v>3.3658386947215866</v>
      </c>
      <c r="X137" s="57">
        <f t="shared" si="39"/>
        <v>0.18605184478559209</v>
      </c>
      <c r="Y137" s="57">
        <f t="shared" si="39"/>
        <v>0.2749267437297776</v>
      </c>
      <c r="Z137" s="57">
        <f t="shared" si="39"/>
        <v>0.64611310570905756</v>
      </c>
      <c r="AB137" s="57">
        <f t="shared" si="43"/>
        <v>15</v>
      </c>
      <c r="AC137" s="57">
        <f t="shared" si="40"/>
        <v>1.2684474126310318E-2</v>
      </c>
      <c r="AD137" s="57">
        <f t="shared" si="40"/>
        <v>0.24701283475750338</v>
      </c>
      <c r="AE137" s="57">
        <f t="shared" si="40"/>
        <v>0.36398777394480936</v>
      </c>
      <c r="AF137" s="57">
        <f t="shared" si="40"/>
        <v>0.48283911283265607</v>
      </c>
      <c r="AG137" s="57">
        <f t="shared" si="40"/>
        <v>0.52380165290447833</v>
      </c>
      <c r="AH137" s="57">
        <f t="shared" si="40"/>
        <v>34.612964665180712</v>
      </c>
      <c r="AI137" s="57">
        <f t="shared" si="40"/>
        <v>3.9275369728897522</v>
      </c>
      <c r="AJ137" s="57">
        <f t="shared" si="40"/>
        <v>0.22331220113967809</v>
      </c>
      <c r="AK137" s="57">
        <f t="shared" si="40"/>
        <v>0.31831043773982559</v>
      </c>
      <c r="AL137" s="57">
        <f t="shared" si="40"/>
        <v>1.3417599959958388</v>
      </c>
    </row>
    <row r="138" spans="1:38" s="57" customFormat="1">
      <c r="B138" s="61">
        <v>2.0133000000000001</v>
      </c>
      <c r="C138" s="57">
        <f t="shared" si="37"/>
        <v>0.66776119402985079</v>
      </c>
      <c r="D138" s="57">
        <f t="shared" si="41"/>
        <v>16</v>
      </c>
      <c r="E138" s="57">
        <f t="shared" si="38"/>
        <v>9.0885730468446765E-3</v>
      </c>
      <c r="F138" s="57">
        <f t="shared" si="38"/>
        <v>0.21222280092807203</v>
      </c>
      <c r="G138" s="57">
        <f t="shared" si="38"/>
        <v>0.27931970690280578</v>
      </c>
      <c r="H138" s="57">
        <f t="shared" si="38"/>
        <v>0.3354578703954873</v>
      </c>
      <c r="I138" s="57">
        <f t="shared" si="38"/>
        <v>0.40531003557882417</v>
      </c>
      <c r="J138" s="57">
        <f t="shared" si="38"/>
        <v>23.457208098278443</v>
      </c>
      <c r="K138" s="57">
        <f t="shared" si="38"/>
        <v>3.4021668706676849</v>
      </c>
      <c r="L138" s="57">
        <f t="shared" si="38"/>
        <v>0.1909575015139145</v>
      </c>
      <c r="M138" s="57">
        <f t="shared" si="38"/>
        <v>0.27672945659539411</v>
      </c>
      <c r="N138" s="57">
        <f t="shared" si="38"/>
        <v>0.92729023129104715</v>
      </c>
      <c r="P138" s="57">
        <f t="shared" si="42"/>
        <v>16</v>
      </c>
      <c r="Q138" s="57">
        <f t="shared" si="39"/>
        <v>6.3432026329083256E-3</v>
      </c>
      <c r="R138" s="57">
        <f t="shared" si="39"/>
        <v>0.19399569187175328</v>
      </c>
      <c r="S138" s="57">
        <f t="shared" si="39"/>
        <v>0.2190580725228907</v>
      </c>
      <c r="T138" s="57">
        <f t="shared" si="39"/>
        <v>0.22045238653464808</v>
      </c>
      <c r="U138" s="57">
        <f t="shared" si="39"/>
        <v>0.32194083357869818</v>
      </c>
      <c r="V138" s="57">
        <f t="shared" si="39"/>
        <v>14.622350890660902</v>
      </c>
      <c r="W138" s="57">
        <f t="shared" si="39"/>
        <v>3.1401494783946933</v>
      </c>
      <c r="X138" s="57">
        <f t="shared" si="39"/>
        <v>0.1735765306501634</v>
      </c>
      <c r="Y138" s="57">
        <f t="shared" si="39"/>
        <v>0.25649211065096017</v>
      </c>
      <c r="Z138" s="57">
        <f t="shared" si="39"/>
        <v>0.6027893538267427</v>
      </c>
      <c r="AB138" s="57">
        <f t="shared" si="43"/>
        <v>16</v>
      </c>
      <c r="AC138" s="57">
        <f t="shared" si="40"/>
        <v>1.1833943460781045E-2</v>
      </c>
      <c r="AD138" s="57">
        <f t="shared" si="40"/>
        <v>0.23044990998439074</v>
      </c>
      <c r="AE138" s="57">
        <f t="shared" si="40"/>
        <v>0.33958134128272088</v>
      </c>
      <c r="AF138" s="57">
        <f t="shared" si="40"/>
        <v>0.4504633542563265</v>
      </c>
      <c r="AG138" s="57">
        <f t="shared" si="40"/>
        <v>0.48867923757895088</v>
      </c>
      <c r="AH138" s="57">
        <f t="shared" si="40"/>
        <v>32.292065305895989</v>
      </c>
      <c r="AI138" s="57">
        <f t="shared" si="40"/>
        <v>3.6641842629406778</v>
      </c>
      <c r="AJ138" s="57">
        <f t="shared" si="40"/>
        <v>0.20833847237766556</v>
      </c>
      <c r="AK138" s="57">
        <f t="shared" si="40"/>
        <v>0.29696680253982866</v>
      </c>
      <c r="AL138" s="57">
        <f t="shared" si="40"/>
        <v>1.2517911087553515</v>
      </c>
    </row>
    <row r="139" spans="1:38" s="57" customFormat="1">
      <c r="B139" s="61">
        <v>1.8777999999999999</v>
      </c>
      <c r="C139" s="57">
        <f t="shared" si="37"/>
        <v>0.62281923714759535</v>
      </c>
      <c r="D139" s="57">
        <f t="shared" si="41"/>
        <v>17</v>
      </c>
      <c r="E139" s="57">
        <f t="shared" si="38"/>
        <v>8.476889328169564E-3</v>
      </c>
      <c r="F139" s="57">
        <f t="shared" si="38"/>
        <v>0.19793967514031163</v>
      </c>
      <c r="G139" s="57">
        <f t="shared" si="38"/>
        <v>0.26052079137042006</v>
      </c>
      <c r="H139" s="57">
        <f t="shared" si="38"/>
        <v>0.31288071592198236</v>
      </c>
      <c r="I139" s="57">
        <f t="shared" si="38"/>
        <v>0.37803165551835144</v>
      </c>
      <c r="J139" s="57">
        <f t="shared" si="38"/>
        <v>21.878479269744428</v>
      </c>
      <c r="K139" s="57">
        <f t="shared" si="38"/>
        <v>3.1731925231791354</v>
      </c>
      <c r="L139" s="57">
        <f t="shared" si="38"/>
        <v>0.17810558361295295</v>
      </c>
      <c r="M139" s="57">
        <f t="shared" si="38"/>
        <v>0.25810487139321209</v>
      </c>
      <c r="N139" s="57">
        <f t="shared" si="38"/>
        <v>0.86488127731733899</v>
      </c>
      <c r="P139" s="57">
        <f t="shared" si="42"/>
        <v>17</v>
      </c>
      <c r="Q139" s="57">
        <f t="shared" si="39"/>
        <v>5.9162892159386315E-3</v>
      </c>
      <c r="R139" s="57">
        <f t="shared" si="39"/>
        <v>0.18093929615380691</v>
      </c>
      <c r="S139" s="57">
        <f t="shared" si="39"/>
        <v>0.20431491584516298</v>
      </c>
      <c r="T139" s="57">
        <f t="shared" si="39"/>
        <v>0.2056153890333591</v>
      </c>
      <c r="U139" s="57">
        <f t="shared" si="39"/>
        <v>0.30027340952194248</v>
      </c>
      <c r="V139" s="57">
        <f t="shared" si="39"/>
        <v>13.638230069661722</v>
      </c>
      <c r="W139" s="57">
        <f t="shared" si="39"/>
        <v>2.9288095573487789</v>
      </c>
      <c r="X139" s="57">
        <f t="shared" si="39"/>
        <v>0.16189439560040689</v>
      </c>
      <c r="Y139" s="57">
        <f t="shared" si="39"/>
        <v>0.23922954949365324</v>
      </c>
      <c r="Z139" s="57">
        <f t="shared" si="39"/>
        <v>0.56222012127218679</v>
      </c>
      <c r="AB139" s="57">
        <f t="shared" si="43"/>
        <v>17</v>
      </c>
      <c r="AC139" s="57">
        <f t="shared" si="40"/>
        <v>1.1037489440400514E-2</v>
      </c>
      <c r="AD139" s="57">
        <f t="shared" si="40"/>
        <v>0.2149400541268163</v>
      </c>
      <c r="AE139" s="57">
        <f t="shared" si="40"/>
        <v>0.31672666689567713</v>
      </c>
      <c r="AF139" s="57">
        <f t="shared" si="40"/>
        <v>0.42014604281060558</v>
      </c>
      <c r="AG139" s="57">
        <f t="shared" si="40"/>
        <v>0.45578990151476112</v>
      </c>
      <c r="AH139" s="57">
        <f t="shared" si="40"/>
        <v>30.118728469827136</v>
      </c>
      <c r="AI139" s="57">
        <f t="shared" si="40"/>
        <v>3.4175754890094927</v>
      </c>
      <c r="AJ139" s="57">
        <f t="shared" si="40"/>
        <v>0.19431677162549899</v>
      </c>
      <c r="AK139" s="57">
        <f t="shared" si="40"/>
        <v>0.27698019329277151</v>
      </c>
      <c r="AL139" s="57">
        <f t="shared" si="40"/>
        <v>1.1675424333624911</v>
      </c>
    </row>
    <row r="140" spans="1:38" s="57" customFormat="1">
      <c r="B140" s="61">
        <v>1.7509999999999999</v>
      </c>
      <c r="C140" s="57">
        <f t="shared" si="37"/>
        <v>0.58076285240464343</v>
      </c>
      <c r="D140" s="57">
        <f t="shared" si="41"/>
        <v>18</v>
      </c>
      <c r="E140" s="57">
        <f t="shared" si="38"/>
        <v>7.90447980870395E-3</v>
      </c>
      <c r="F140" s="57">
        <f t="shared" si="38"/>
        <v>0.18457362186959952</v>
      </c>
      <c r="G140" s="57">
        <f t="shared" si="38"/>
        <v>0.24292889235817422</v>
      </c>
      <c r="H140" s="57">
        <f t="shared" si="38"/>
        <v>0.29175316626107017</v>
      </c>
      <c r="I140" s="57">
        <f t="shared" si="38"/>
        <v>0.3525047304989381</v>
      </c>
      <c r="J140" s="57">
        <f t="shared" si="38"/>
        <v>20.401115425460642</v>
      </c>
      <c r="K140" s="57">
        <f t="shared" si="38"/>
        <v>2.9589198652444755</v>
      </c>
      <c r="L140" s="57">
        <f t="shared" si="38"/>
        <v>0.16607884507913195</v>
      </c>
      <c r="M140" s="57">
        <f t="shared" si="38"/>
        <v>0.24067610953419361</v>
      </c>
      <c r="N140" s="57">
        <f t="shared" si="38"/>
        <v>0.80647939696025239</v>
      </c>
      <c r="P140" s="57">
        <f t="shared" si="42"/>
        <v>18</v>
      </c>
      <c r="Q140" s="57">
        <f t="shared" si="39"/>
        <v>5.5167865049782321E-3</v>
      </c>
      <c r="R140" s="57">
        <f t="shared" si="39"/>
        <v>0.16872120865092205</v>
      </c>
      <c r="S140" s="57">
        <f t="shared" si="39"/>
        <v>0.1905183687544815</v>
      </c>
      <c r="T140" s="57">
        <f t="shared" si="39"/>
        <v>0.19173102632967207</v>
      </c>
      <c r="U140" s="57">
        <f t="shared" si="39"/>
        <v>0.27999717948062491</v>
      </c>
      <c r="V140" s="57">
        <f t="shared" si="39"/>
        <v>12.717296408938534</v>
      </c>
      <c r="W140" s="57">
        <f t="shared" si="39"/>
        <v>2.7310390773500366</v>
      </c>
      <c r="X140" s="57">
        <f t="shared" si="39"/>
        <v>0.15096233200936138</v>
      </c>
      <c r="Y140" s="57">
        <f t="shared" si="39"/>
        <v>0.22307536059648542</v>
      </c>
      <c r="Z140" s="57">
        <f t="shared" si="39"/>
        <v>0.52425570567201263</v>
      </c>
      <c r="AB140" s="57">
        <f t="shared" si="43"/>
        <v>18</v>
      </c>
      <c r="AC140" s="57">
        <f t="shared" si="40"/>
        <v>1.0292173112429687E-2</v>
      </c>
      <c r="AD140" s="57">
        <f t="shared" si="40"/>
        <v>0.200426035088277</v>
      </c>
      <c r="AE140" s="57">
        <f t="shared" si="40"/>
        <v>0.29533941596186697</v>
      </c>
      <c r="AF140" s="57">
        <f t="shared" si="40"/>
        <v>0.39177530619246831</v>
      </c>
      <c r="AG140" s="57">
        <f t="shared" si="40"/>
        <v>0.42501228151725196</v>
      </c>
      <c r="AH140" s="57">
        <f t="shared" si="40"/>
        <v>28.084934441982757</v>
      </c>
      <c r="AI140" s="57">
        <f t="shared" si="40"/>
        <v>3.1868006531389153</v>
      </c>
      <c r="AJ140" s="57">
        <f t="shared" si="40"/>
        <v>0.1811953581489025</v>
      </c>
      <c r="AK140" s="57">
        <f t="shared" si="40"/>
        <v>0.2582768584719024</v>
      </c>
      <c r="AL140" s="57">
        <f t="shared" si="40"/>
        <v>1.088703088248492</v>
      </c>
    </row>
    <row r="141" spans="1:38" s="57" customFormat="1">
      <c r="B141" s="61">
        <v>1.633</v>
      </c>
      <c r="C141" s="57">
        <f t="shared" si="37"/>
        <v>0.54162520729684904</v>
      </c>
      <c r="D141" s="57">
        <f t="shared" si="41"/>
        <v>19</v>
      </c>
      <c r="E141" s="57">
        <f t="shared" si="38"/>
        <v>7.3717959068521554E-3</v>
      </c>
      <c r="F141" s="57">
        <f t="shared" si="38"/>
        <v>0.17213518196516048</v>
      </c>
      <c r="G141" s="57">
        <f t="shared" si="38"/>
        <v>0.22655788333726504</v>
      </c>
      <c r="H141" s="57">
        <f t="shared" si="38"/>
        <v>0.27209188319846672</v>
      </c>
      <c r="I141" s="57">
        <f t="shared" si="38"/>
        <v>0.32874939177865642</v>
      </c>
      <c r="J141" s="57">
        <f t="shared" si="38"/>
        <v>19.026281656513984</v>
      </c>
      <c r="K141" s="57">
        <f t="shared" si="38"/>
        <v>2.7595178783674101</v>
      </c>
      <c r="L141" s="57">
        <f t="shared" si="38"/>
        <v>0.15488677054003622</v>
      </c>
      <c r="M141" s="57">
        <f t="shared" si="38"/>
        <v>0.22445691583494307</v>
      </c>
      <c r="N141" s="57">
        <f t="shared" si="38"/>
        <v>0.75213064760133552</v>
      </c>
      <c r="P141" s="57">
        <f t="shared" si="42"/>
        <v>19</v>
      </c>
      <c r="Q141" s="57">
        <f t="shared" si="39"/>
        <v>5.1450095592114522E-3</v>
      </c>
      <c r="R141" s="57">
        <f t="shared" si="39"/>
        <v>0.15735106489391493</v>
      </c>
      <c r="S141" s="57">
        <f t="shared" si="39"/>
        <v>0.17767931159972405</v>
      </c>
      <c r="T141" s="57">
        <f t="shared" si="39"/>
        <v>0.17881024802635131</v>
      </c>
      <c r="U141" s="57">
        <f t="shared" si="39"/>
        <v>0.26112813386563055</v>
      </c>
      <c r="V141" s="57">
        <f t="shared" si="39"/>
        <v>11.860276182932042</v>
      </c>
      <c r="W141" s="57">
        <f t="shared" si="39"/>
        <v>2.5469940058159652</v>
      </c>
      <c r="X141" s="57">
        <f t="shared" si="39"/>
        <v>0.14078896121286139</v>
      </c>
      <c r="Y141" s="57">
        <f t="shared" si="39"/>
        <v>0.20804228361162364</v>
      </c>
      <c r="Z141" s="57">
        <f t="shared" si="39"/>
        <v>0.48892604684260726</v>
      </c>
      <c r="AB141" s="57">
        <f t="shared" si="43"/>
        <v>19</v>
      </c>
      <c r="AC141" s="57">
        <f t="shared" si="40"/>
        <v>9.5985822544928743E-3</v>
      </c>
      <c r="AD141" s="57">
        <f t="shared" si="40"/>
        <v>0.18691929903640597</v>
      </c>
      <c r="AE141" s="57">
        <f t="shared" si="40"/>
        <v>0.27543645507480602</v>
      </c>
      <c r="AF141" s="57">
        <f t="shared" si="40"/>
        <v>0.36537351837058207</v>
      </c>
      <c r="AG141" s="57">
        <f t="shared" si="40"/>
        <v>0.3963706496916829</v>
      </c>
      <c r="AH141" s="57">
        <f t="shared" si="40"/>
        <v>26.192287130095927</v>
      </c>
      <c r="AI141" s="57">
        <f t="shared" si="40"/>
        <v>2.9720417509188559</v>
      </c>
      <c r="AJ141" s="57">
        <f t="shared" si="40"/>
        <v>0.16898457986721105</v>
      </c>
      <c r="AK141" s="57">
        <f t="shared" si="40"/>
        <v>0.24087154805826302</v>
      </c>
      <c r="AL141" s="57">
        <f t="shared" si="40"/>
        <v>1.0153352483600639</v>
      </c>
    </row>
    <row r="142" spans="1:38" s="57" customFormat="1">
      <c r="B142" s="61">
        <v>1.5229999999999999</v>
      </c>
      <c r="C142" s="57">
        <f t="shared" si="37"/>
        <v>0.50514096185737967</v>
      </c>
      <c r="D142" s="57">
        <f t="shared" si="41"/>
        <v>20</v>
      </c>
      <c r="E142" s="57">
        <f t="shared" si="38"/>
        <v>6.8752262020346138E-3</v>
      </c>
      <c r="F142" s="57">
        <f t="shared" si="38"/>
        <v>0.16054002692055297</v>
      </c>
      <c r="G142" s="57">
        <f t="shared" si="38"/>
        <v>0.21129677428400145</v>
      </c>
      <c r="H142" s="57">
        <f t="shared" si="38"/>
        <v>0.25376356974129094</v>
      </c>
      <c r="I142" s="57">
        <f t="shared" si="38"/>
        <v>0.30660458602206542</v>
      </c>
      <c r="J142" s="57">
        <f t="shared" si="38"/>
        <v>17.744657044909005</v>
      </c>
      <c r="K142" s="57">
        <f t="shared" si="38"/>
        <v>2.573634683062731</v>
      </c>
      <c r="L142" s="57">
        <f t="shared" si="38"/>
        <v>0.14445348143395589</v>
      </c>
      <c r="M142" s="57">
        <f t="shared" si="38"/>
        <v>0.20933732952941178</v>
      </c>
      <c r="N142" s="57">
        <f t="shared" si="38"/>
        <v>0.70146656270494512</v>
      </c>
      <c r="P142" s="57">
        <f t="shared" si="42"/>
        <v>20</v>
      </c>
      <c r="Q142" s="57">
        <f t="shared" si="39"/>
        <v>4.7984378539738864E-3</v>
      </c>
      <c r="R142" s="57">
        <f t="shared" si="39"/>
        <v>0.14675177907070469</v>
      </c>
      <c r="S142" s="57">
        <f t="shared" si="39"/>
        <v>0.16571069982206371</v>
      </c>
      <c r="T142" s="57">
        <f t="shared" si="39"/>
        <v>0.16676545552222571</v>
      </c>
      <c r="U142" s="57">
        <f t="shared" si="39"/>
        <v>0.24353834679180722</v>
      </c>
      <c r="V142" s="57">
        <f t="shared" si="39"/>
        <v>11.061359078113828</v>
      </c>
      <c r="W142" s="57">
        <f t="shared" si="39"/>
        <v>2.3754265780654933</v>
      </c>
      <c r="X142" s="57">
        <f t="shared" si="39"/>
        <v>0.13130531112346383</v>
      </c>
      <c r="Y142" s="57">
        <f t="shared" si="39"/>
        <v>0.19402839925183477</v>
      </c>
      <c r="Z142" s="57">
        <f t="shared" si="39"/>
        <v>0.45599162138834731</v>
      </c>
      <c r="AB142" s="57">
        <f t="shared" si="43"/>
        <v>20</v>
      </c>
      <c r="AC142" s="57">
        <f t="shared" si="40"/>
        <v>8.9520145500953576E-3</v>
      </c>
      <c r="AD142" s="57">
        <f t="shared" si="40"/>
        <v>0.17432827477040122</v>
      </c>
      <c r="AE142" s="57">
        <f t="shared" si="40"/>
        <v>0.25688284874593925</v>
      </c>
      <c r="AF142" s="57">
        <f t="shared" si="40"/>
        <v>0.34076168396035611</v>
      </c>
      <c r="AG142" s="57">
        <f t="shared" si="40"/>
        <v>0.36967082525232414</v>
      </c>
      <c r="AH142" s="57">
        <f t="shared" si="40"/>
        <v>24.427955011704189</v>
      </c>
      <c r="AI142" s="57">
        <f t="shared" si="40"/>
        <v>2.7718427880599692</v>
      </c>
      <c r="AJ142" s="57">
        <f t="shared" si="40"/>
        <v>0.15760165174444796</v>
      </c>
      <c r="AK142" s="57">
        <f t="shared" si="40"/>
        <v>0.2246462598069893</v>
      </c>
      <c r="AL142" s="57">
        <f t="shared" si="40"/>
        <v>0.94694150402154287</v>
      </c>
    </row>
    <row r="143" spans="1:38" s="57" customFormat="1">
      <c r="B143" s="61">
        <v>1.075</v>
      </c>
      <c r="C143" s="57">
        <f t="shared" si="37"/>
        <v>0.35655058043117743</v>
      </c>
      <c r="D143" s="57">
        <f>D142+5</f>
        <v>25</v>
      </c>
      <c r="E143" s="57">
        <f t="shared" si="38"/>
        <v>4.8528336216073142E-3</v>
      </c>
      <c r="F143" s="57">
        <f t="shared" si="38"/>
        <v>0.11331613206024382</v>
      </c>
      <c r="G143" s="57">
        <f t="shared" si="38"/>
        <v>0.14914245149914149</v>
      </c>
      <c r="H143" s="57">
        <f t="shared" si="38"/>
        <v>0.17911736239531936</v>
      </c>
      <c r="I143" s="57">
        <f t="shared" si="38"/>
        <v>0.21641484947019637</v>
      </c>
      <c r="J143" s="57">
        <f t="shared" si="38"/>
        <v>12.52495056612713</v>
      </c>
      <c r="K143" s="57">
        <f t="shared" si="38"/>
        <v>1.8165832734354921</v>
      </c>
      <c r="L143" s="57">
        <f t="shared" si="38"/>
        <v>0.10196154873471315</v>
      </c>
      <c r="M143" s="57">
        <f t="shared" si="38"/>
        <v>0.14775939018518194</v>
      </c>
      <c r="N143" s="57">
        <f t="shared" si="38"/>
        <v>0.49512560312858989</v>
      </c>
      <c r="P143" s="57">
        <f>P142+5</f>
        <v>25</v>
      </c>
      <c r="Q143" s="57">
        <f t="shared" si="39"/>
        <v>3.3869460967068392E-3</v>
      </c>
      <c r="R143" s="57">
        <f t="shared" si="39"/>
        <v>0.10358378714786888</v>
      </c>
      <c r="S143" s="57">
        <f t="shared" si="39"/>
        <v>0.11696581784008904</v>
      </c>
      <c r="T143" s="57">
        <f t="shared" si="39"/>
        <v>0.1177103102791616</v>
      </c>
      <c r="U143" s="57">
        <f t="shared" si="39"/>
        <v>0.17189995539524122</v>
      </c>
      <c r="V143" s="57">
        <f t="shared" si="39"/>
        <v>7.8075882389232003</v>
      </c>
      <c r="W143" s="57">
        <f t="shared" si="39"/>
        <v>1.6766793738778283</v>
      </c>
      <c r="X143" s="57">
        <f t="shared" si="39"/>
        <v>9.2680998383294522E-2</v>
      </c>
      <c r="Y143" s="57">
        <f t="shared" si="39"/>
        <v>0.13695368148866188</v>
      </c>
      <c r="Z143" s="57">
        <f t="shared" si="39"/>
        <v>0.32185871510522035</v>
      </c>
      <c r="AB143" s="57">
        <f>AB142+5</f>
        <v>25</v>
      </c>
      <c r="AC143" s="57">
        <f t="shared" si="40"/>
        <v>6.3187211465078E-3</v>
      </c>
      <c r="AD143" s="57">
        <f t="shared" si="40"/>
        <v>0.12304847697261874</v>
      </c>
      <c r="AE143" s="57">
        <f t="shared" si="40"/>
        <v>0.18131908515819392</v>
      </c>
      <c r="AF143" s="57">
        <f t="shared" si="40"/>
        <v>0.24052441451147713</v>
      </c>
      <c r="AG143" s="57">
        <f t="shared" si="40"/>
        <v>0.26092974354515197</v>
      </c>
      <c r="AH143" s="57">
        <f t="shared" si="40"/>
        <v>17.242312893331061</v>
      </c>
      <c r="AI143" s="57">
        <f t="shared" si="40"/>
        <v>1.9564871729931561</v>
      </c>
      <c r="AJ143" s="57">
        <f t="shared" si="40"/>
        <v>0.11124209908613178</v>
      </c>
      <c r="AK143" s="57">
        <f t="shared" si="40"/>
        <v>0.15856509888170234</v>
      </c>
      <c r="AL143" s="57">
        <f t="shared" si="40"/>
        <v>0.66839249115195942</v>
      </c>
    </row>
    <row r="144" spans="1:38" s="57" customFormat="1">
      <c r="B144" s="61">
        <v>0.75390000000000001</v>
      </c>
      <c r="C144" s="57">
        <f t="shared" si="37"/>
        <v>0.25004975124378109</v>
      </c>
      <c r="D144" s="57">
        <f>D143+5</f>
        <v>30</v>
      </c>
      <c r="E144" s="57">
        <f t="shared" si="38"/>
        <v>3.4033023249978845E-3</v>
      </c>
      <c r="F144" s="57">
        <f t="shared" si="38"/>
        <v>7.9468839397931729E-2</v>
      </c>
      <c r="G144" s="57">
        <f t="shared" si="38"/>
        <v>0.10459391182976455</v>
      </c>
      <c r="H144" s="57">
        <f t="shared" si="38"/>
        <v>0.12561537926486246</v>
      </c>
      <c r="I144" s="57">
        <f t="shared" si="38"/>
        <v>0.15177218462355624</v>
      </c>
      <c r="J144" s="57">
        <f t="shared" si="38"/>
        <v>8.7837739155923806</v>
      </c>
      <c r="K144" s="57">
        <f t="shared" si="38"/>
        <v>1.273973632746882</v>
      </c>
      <c r="L144" s="57">
        <f t="shared" si="38"/>
        <v>7.1505846465492878E-2</v>
      </c>
      <c r="M144" s="57">
        <f t="shared" si="38"/>
        <v>0.10362396805002003</v>
      </c>
      <c r="N144" s="57">
        <f t="shared" si="38"/>
        <v>0.34723261658729565</v>
      </c>
      <c r="P144" s="57">
        <f>P143+5</f>
        <v>30</v>
      </c>
      <c r="Q144" s="57">
        <f t="shared" si="39"/>
        <v>2.3752723510325263E-3</v>
      </c>
      <c r="R144" s="57">
        <f t="shared" si="39"/>
        <v>7.2643525642996837E-2</v>
      </c>
      <c r="S144" s="57">
        <f t="shared" si="39"/>
        <v>8.2028371635912103E-2</v>
      </c>
      <c r="T144" s="57">
        <f t="shared" si="39"/>
        <v>8.2550485733860465E-2</v>
      </c>
      <c r="U144" s="57">
        <f t="shared" si="39"/>
        <v>0.1205537967052514</v>
      </c>
      <c r="V144" s="57">
        <f t="shared" si="39"/>
        <v>5.4754778914824298</v>
      </c>
      <c r="W144" s="57">
        <f t="shared" si="39"/>
        <v>1.175858736633224</v>
      </c>
      <c r="X144" s="57">
        <f t="shared" si="39"/>
        <v>6.4997377177031718E-2</v>
      </c>
      <c r="Y144" s="57">
        <f t="shared" si="39"/>
        <v>9.6045902037953393E-2</v>
      </c>
      <c r="Z144" s="57">
        <f t="shared" si="39"/>
        <v>0.22572018718326153</v>
      </c>
      <c r="AB144" s="57">
        <f>AB143+5</f>
        <v>30</v>
      </c>
      <c r="AC144" s="57">
        <f t="shared" si="40"/>
        <v>4.4313322989632488E-3</v>
      </c>
      <c r="AD144" s="57">
        <f t="shared" si="40"/>
        <v>8.6294153152866621E-2</v>
      </c>
      <c r="AE144" s="57">
        <f t="shared" si="40"/>
        <v>0.12715945202361698</v>
      </c>
      <c r="AF144" s="57">
        <f t="shared" si="40"/>
        <v>0.16868027279586453</v>
      </c>
      <c r="AG144" s="57">
        <f t="shared" si="40"/>
        <v>0.18299057254186141</v>
      </c>
      <c r="AH144" s="57">
        <f t="shared" si="40"/>
        <v>12.092069939702331</v>
      </c>
      <c r="AI144" s="57">
        <f t="shared" si="40"/>
        <v>1.37208852886054</v>
      </c>
      <c r="AJ144" s="57">
        <f t="shared" si="40"/>
        <v>7.8014315753954039E-2</v>
      </c>
      <c r="AK144" s="57">
        <f t="shared" si="40"/>
        <v>0.1112020340620869</v>
      </c>
      <c r="AL144" s="57">
        <f t="shared" si="40"/>
        <v>0.46874504599132971</v>
      </c>
    </row>
    <row r="145" spans="2:38" s="57" customFormat="1">
      <c r="B145" s="61">
        <v>0.378</v>
      </c>
      <c r="C145" s="57">
        <f t="shared" si="37"/>
        <v>0.1253731343283582</v>
      </c>
      <c r="D145" s="57">
        <f>D144+10</f>
        <v>40</v>
      </c>
      <c r="E145" s="57">
        <f t="shared" si="38"/>
        <v>1.7063899551021512E-3</v>
      </c>
      <c r="F145" s="57">
        <f t="shared" si="38"/>
        <v>3.9845072915272402E-2</v>
      </c>
      <c r="G145" s="57">
        <f t="shared" si="38"/>
        <v>5.2442593536341571E-2</v>
      </c>
      <c r="H145" s="57">
        <f t="shared" si="38"/>
        <v>6.2982597757911984E-2</v>
      </c>
      <c r="I145" s="57">
        <f t="shared" si="38"/>
        <v>7.609742143778149E-2</v>
      </c>
      <c r="J145" s="57">
        <f t="shared" si="38"/>
        <v>4.4041175734995708</v>
      </c>
      <c r="K145" s="57">
        <f t="shared" si="38"/>
        <v>0.63876071015396141</v>
      </c>
      <c r="L145" s="57">
        <f t="shared" si="38"/>
        <v>3.5852488697097916E-2</v>
      </c>
      <c r="M145" s="57">
        <f t="shared" si="38"/>
        <v>5.1956271086933292E-2</v>
      </c>
      <c r="N145" s="57">
        <f t="shared" si="38"/>
        <v>0.17409979850343335</v>
      </c>
      <c r="P145" s="57">
        <f>P144+10</f>
        <v>40</v>
      </c>
      <c r="Q145" s="57">
        <f t="shared" si="39"/>
        <v>1.1909435287787117E-3</v>
      </c>
      <c r="R145" s="57">
        <f t="shared" si="39"/>
        <v>3.6422912401851457E-2</v>
      </c>
      <c r="S145" s="57">
        <f t="shared" si="39"/>
        <v>4.112840295285658E-2</v>
      </c>
      <c r="T145" s="57">
        <f t="shared" si="39"/>
        <v>4.1390186998785217E-2</v>
      </c>
      <c r="U145" s="57">
        <f t="shared" si="39"/>
        <v>6.0444758679320587E-2</v>
      </c>
      <c r="V145" s="57">
        <f t="shared" si="39"/>
        <v>2.745363056576331</v>
      </c>
      <c r="W145" s="57">
        <f t="shared" si="39"/>
        <v>0.58956664592273245</v>
      </c>
      <c r="X145" s="57">
        <f t="shared" si="39"/>
        <v>3.2589191594355839E-2</v>
      </c>
      <c r="Y145" s="57">
        <f t="shared" si="39"/>
        <v>4.8156686305084816E-2</v>
      </c>
      <c r="Z145" s="57">
        <f t="shared" si="39"/>
        <v>0.11317438866484901</v>
      </c>
      <c r="AB145" s="57">
        <f>AB144+10</f>
        <v>40</v>
      </c>
      <c r="AC145" s="57">
        <f t="shared" si="40"/>
        <v>2.2218363814255943E-3</v>
      </c>
      <c r="AD145" s="57">
        <f t="shared" si="40"/>
        <v>4.3267233428693347E-2</v>
      </c>
      <c r="AE145" s="57">
        <f t="shared" si="40"/>
        <v>6.3756784119826562E-2</v>
      </c>
      <c r="AF145" s="57">
        <f t="shared" si="40"/>
        <v>8.4575008517038766E-2</v>
      </c>
      <c r="AG145" s="57">
        <f t="shared" si="40"/>
        <v>9.1750084196242532E-2</v>
      </c>
      <c r="AH145" s="57">
        <f t="shared" si="40"/>
        <v>6.0628720904228102</v>
      </c>
      <c r="AI145" s="57">
        <f t="shared" si="40"/>
        <v>0.68795477438519048</v>
      </c>
      <c r="AJ145" s="57">
        <f t="shared" si="40"/>
        <v>3.9115785799839993E-2</v>
      </c>
      <c r="AK145" s="57">
        <f t="shared" si="40"/>
        <v>5.5755855868781901E-2</v>
      </c>
      <c r="AL145" s="57">
        <f t="shared" si="40"/>
        <v>0.23502520834201768</v>
      </c>
    </row>
    <row r="146" spans="2:38" s="57" customFormat="1">
      <c r="B146" s="61">
        <v>0.18840000000000001</v>
      </c>
      <c r="C146" s="57">
        <f t="shared" si="37"/>
        <v>6.2487562189054727E-2</v>
      </c>
      <c r="D146" s="57">
        <f t="shared" ref="D146:D147" si="44">D145+10</f>
        <v>50</v>
      </c>
      <c r="E146" s="57">
        <f t="shared" si="38"/>
        <v>8.5048583255472536E-4</v>
      </c>
      <c r="F146" s="57">
        <f t="shared" si="38"/>
        <v>1.9859276544745331E-2</v>
      </c>
      <c r="G146" s="57">
        <f t="shared" si="38"/>
        <v>2.6138036438695802E-2</v>
      </c>
      <c r="H146" s="57">
        <f t="shared" si="38"/>
        <v>3.1391304742760577E-2</v>
      </c>
      <c r="I146" s="57">
        <f t="shared" si="38"/>
        <v>3.7927894871430501E-2</v>
      </c>
      <c r="J146" s="57">
        <f t="shared" si="38"/>
        <v>2.1950666024299528</v>
      </c>
      <c r="K146" s="57">
        <f t="shared" si="38"/>
        <v>0.31836622851311736</v>
      </c>
      <c r="L146" s="57">
        <f t="shared" si="38"/>
        <v>1.7869323250256024E-2</v>
      </c>
      <c r="M146" s="57">
        <f t="shared" si="38"/>
        <v>2.5895647322398938E-2</v>
      </c>
      <c r="N146" s="57">
        <f t="shared" si="38"/>
        <v>8.6773490218382363E-2</v>
      </c>
      <c r="P146" s="57">
        <f t="shared" ref="P146:P147" si="45">P145+10</f>
        <v>50</v>
      </c>
      <c r="Q146" s="57">
        <f t="shared" si="39"/>
        <v>5.9358096639662312E-4</v>
      </c>
      <c r="R146" s="57">
        <f t="shared" si="39"/>
        <v>1.815362947111468E-2</v>
      </c>
      <c r="S146" s="57">
        <f t="shared" si="39"/>
        <v>2.0498904088375548E-2</v>
      </c>
      <c r="T146" s="57">
        <f t="shared" si="39"/>
        <v>2.0629380490668852E-2</v>
      </c>
      <c r="U146" s="57">
        <f t="shared" si="39"/>
        <v>3.0126414396218121E-2</v>
      </c>
      <c r="V146" s="57">
        <f t="shared" si="39"/>
        <v>1.3683228607012814</v>
      </c>
      <c r="W146" s="57">
        <f t="shared" si="39"/>
        <v>0.29384729920897551</v>
      </c>
      <c r="X146" s="57">
        <f t="shared" si="39"/>
        <v>1.6242855662937816E-2</v>
      </c>
      <c r="Y146" s="57">
        <f t="shared" si="39"/>
        <v>2.4001887331084871E-2</v>
      </c>
      <c r="Z146" s="57">
        <f t="shared" si="39"/>
        <v>5.6407513346932524E-2</v>
      </c>
      <c r="AB146" s="57">
        <f t="shared" ref="AB146:AB147" si="46">AB145+10</f>
        <v>50</v>
      </c>
      <c r="AC146" s="57">
        <f t="shared" si="40"/>
        <v>1.1073906987128298E-3</v>
      </c>
      <c r="AD146" s="57">
        <f t="shared" si="40"/>
        <v>2.1564923618375979E-2</v>
      </c>
      <c r="AE146" s="57">
        <f t="shared" si="40"/>
        <v>3.1777168789016055E-2</v>
      </c>
      <c r="AF146" s="57">
        <f t="shared" si="40"/>
        <v>4.2153228994852292E-2</v>
      </c>
      <c r="AG146" s="57">
        <f t="shared" si="40"/>
        <v>4.5729375346642946E-2</v>
      </c>
      <c r="AH146" s="57">
        <f t="shared" si="40"/>
        <v>3.0218103441586246</v>
      </c>
      <c r="AI146" s="57">
        <f t="shared" si="40"/>
        <v>0.3428851578172592</v>
      </c>
      <c r="AJ146" s="57">
        <f t="shared" si="40"/>
        <v>1.9495790837574231E-2</v>
      </c>
      <c r="AK146" s="57">
        <f t="shared" si="40"/>
        <v>2.7789407313713071E-2</v>
      </c>
      <c r="AL146" s="57">
        <f t="shared" si="40"/>
        <v>0.11713946708983219</v>
      </c>
    </row>
    <row r="147" spans="2:38" s="57" customFormat="1">
      <c r="B147" s="61">
        <v>9.3899999999999997E-2</v>
      </c>
      <c r="C147" s="57">
        <f t="shared" si="37"/>
        <v>3.1144278606965174E-2</v>
      </c>
      <c r="D147" s="57">
        <f t="shared" si="44"/>
        <v>60</v>
      </c>
      <c r="E147" s="57">
        <f t="shared" si="38"/>
        <v>4.2388834565681809E-4</v>
      </c>
      <c r="F147" s="57">
        <f t="shared" si="38"/>
        <v>9.898008359770857E-3</v>
      </c>
      <c r="G147" s="57">
        <f t="shared" si="38"/>
        <v>1.302738811231575E-2</v>
      </c>
      <c r="H147" s="57">
        <f t="shared" si="38"/>
        <v>1.5645655372585634E-2</v>
      </c>
      <c r="I147" s="57">
        <f t="shared" si="38"/>
        <v>1.8903539595719117E-2</v>
      </c>
      <c r="J147" s="57">
        <f t="shared" si="38"/>
        <v>1.0940372139011423</v>
      </c>
      <c r="K147" s="57">
        <f t="shared" si="38"/>
        <v>0.15867605167748894</v>
      </c>
      <c r="L147" s="57">
        <f t="shared" si="38"/>
        <v>8.90620111543192E-3</v>
      </c>
      <c r="M147" s="57">
        <f t="shared" si="38"/>
        <v>1.290657960783583E-2</v>
      </c>
      <c r="N147" s="57">
        <f t="shared" si="38"/>
        <v>4.3248540784095187E-2</v>
      </c>
      <c r="P147" s="57">
        <f t="shared" si="45"/>
        <v>60</v>
      </c>
      <c r="Q147" s="57">
        <f t="shared" si="39"/>
        <v>2.9584508551240281E-4</v>
      </c>
      <c r="R147" s="57">
        <f t="shared" si="39"/>
        <v>9.0479014107298587E-3</v>
      </c>
      <c r="S147" s="57">
        <f t="shared" si="39"/>
        <v>1.0216803395417143E-2</v>
      </c>
      <c r="T147" s="57">
        <f t="shared" si="39"/>
        <v>1.0281833786516344E-2</v>
      </c>
      <c r="U147" s="57">
        <f t="shared" si="39"/>
        <v>1.5015224792898513E-2</v>
      </c>
      <c r="V147" s="57">
        <f t="shared" si="39"/>
        <v>0.68198209957806577</v>
      </c>
      <c r="W147" s="57">
        <f t="shared" si="39"/>
        <v>0.14645563837702352</v>
      </c>
      <c r="X147" s="57">
        <f t="shared" si="39"/>
        <v>8.0955578002084565E-3</v>
      </c>
      <c r="Y147" s="57">
        <f t="shared" si="39"/>
        <v>1.1962715807802997E-2</v>
      </c>
      <c r="Z147" s="57">
        <f t="shared" si="39"/>
        <v>2.8113916305251993E-2</v>
      </c>
      <c r="AB147" s="57">
        <f t="shared" si="46"/>
        <v>60</v>
      </c>
      <c r="AC147" s="57">
        <f t="shared" si="40"/>
        <v>5.5193160580123423E-4</v>
      </c>
      <c r="AD147" s="57">
        <f t="shared" si="40"/>
        <v>1.0748115308811852E-2</v>
      </c>
      <c r="AE147" s="57">
        <f t="shared" si="40"/>
        <v>1.5837972829214352E-2</v>
      </c>
      <c r="AF147" s="57">
        <f t="shared" si="40"/>
        <v>2.1009476958654925E-2</v>
      </c>
      <c r="AG147" s="57">
        <f t="shared" si="40"/>
        <v>2.2791854398539754E-2</v>
      </c>
      <c r="AH147" s="57">
        <f t="shared" si="40"/>
        <v>1.5060923282242189</v>
      </c>
      <c r="AI147" s="57">
        <f t="shared" si="40"/>
        <v>0.17089646497795438</v>
      </c>
      <c r="AJ147" s="57">
        <f t="shared" si="40"/>
        <v>9.7168444306553851E-3</v>
      </c>
      <c r="AK147" s="57">
        <f t="shared" si="40"/>
        <v>1.3850443407868696E-2</v>
      </c>
      <c r="AL147" s="57">
        <f t="shared" si="40"/>
        <v>5.8383165262938359E-2</v>
      </c>
    </row>
    <row r="148" spans="2:38" s="57" customFormat="1">
      <c r="B148" s="61">
        <v>3.3000000000000002E-2</v>
      </c>
      <c r="C148" s="57">
        <f t="shared" si="37"/>
        <v>1.0945273631840797E-2</v>
      </c>
      <c r="D148" s="57">
        <f>D147+15</f>
        <v>75</v>
      </c>
      <c r="E148" s="57">
        <f t="shared" si="38"/>
        <v>1.4897019023152802E-4</v>
      </c>
      <c r="F148" s="57">
        <f t="shared" si="38"/>
        <v>3.4785296726749064E-3</v>
      </c>
      <c r="G148" s="57">
        <f t="shared" si="38"/>
        <v>4.5783105508704338E-3</v>
      </c>
      <c r="H148" s="57">
        <f t="shared" si="38"/>
        <v>5.4984674172617728E-3</v>
      </c>
      <c r="I148" s="57">
        <f t="shared" si="38"/>
        <v>6.6434095640444824E-3</v>
      </c>
      <c r="J148" s="57">
        <f t="shared" si="38"/>
        <v>0.38448552206050163</v>
      </c>
      <c r="K148" s="57">
        <f t="shared" si="38"/>
        <v>5.5764688616187455E-2</v>
      </c>
      <c r="L148" s="57">
        <f t="shared" si="38"/>
        <v>3.1299715786012429E-3</v>
      </c>
      <c r="M148" s="57">
        <f t="shared" si="38"/>
        <v>4.53585393209722E-3</v>
      </c>
      <c r="N148" s="57">
        <f t="shared" si="38"/>
        <v>1.5199151884819052E-2</v>
      </c>
      <c r="P148" s="57">
        <f>P147+15</f>
        <v>75</v>
      </c>
      <c r="Q148" s="57">
        <f t="shared" si="39"/>
        <v>1.0397100821338999E-4</v>
      </c>
      <c r="R148" s="57">
        <f t="shared" si="39"/>
        <v>3.1797703526479535E-3</v>
      </c>
      <c r="S148" s="57">
        <f t="shared" si="39"/>
        <v>3.5905661501852912E-3</v>
      </c>
      <c r="T148" s="57">
        <f t="shared" si="39"/>
        <v>3.6134202574806154E-3</v>
      </c>
      <c r="U148" s="57">
        <f t="shared" si="39"/>
        <v>5.2769105748856513E-3</v>
      </c>
      <c r="V148" s="57">
        <f t="shared" si="39"/>
        <v>0.23967397110486524</v>
      </c>
      <c r="W148" s="57">
        <f t="shared" si="39"/>
        <v>5.1469979142027736E-2</v>
      </c>
      <c r="X148" s="57">
        <f t="shared" si="39"/>
        <v>2.8450812528442683E-3</v>
      </c>
      <c r="Y148" s="57">
        <f t="shared" si="39"/>
        <v>4.2041449542868682E-3</v>
      </c>
      <c r="Z148" s="57">
        <f t="shared" si="39"/>
        <v>9.8802798025907062E-3</v>
      </c>
      <c r="AB148" s="57">
        <f>AB147+15</f>
        <v>75</v>
      </c>
      <c r="AC148" s="57">
        <f t="shared" si="40"/>
        <v>1.9396937224966637E-4</v>
      </c>
      <c r="AD148" s="57">
        <f t="shared" si="40"/>
        <v>3.7772889927018597E-3</v>
      </c>
      <c r="AE148" s="57">
        <f t="shared" si="40"/>
        <v>5.5660549515555765E-3</v>
      </c>
      <c r="AF148" s="57">
        <f t="shared" si="40"/>
        <v>7.3835145770429315E-3</v>
      </c>
      <c r="AG148" s="57">
        <f t="shared" si="40"/>
        <v>8.0099085532033265E-3</v>
      </c>
      <c r="AH148" s="57">
        <f t="shared" si="40"/>
        <v>0.52929707301613815</v>
      </c>
      <c r="AI148" s="57">
        <f t="shared" si="40"/>
        <v>6.0059398090347188E-2</v>
      </c>
      <c r="AJ148" s="57">
        <f t="shared" si="40"/>
        <v>3.414861904358218E-3</v>
      </c>
      <c r="AK148" s="57">
        <f t="shared" si="40"/>
        <v>4.8675629099075831E-3</v>
      </c>
      <c r="AL148" s="57">
        <f t="shared" si="40"/>
        <v>2.0518023967047404E-2</v>
      </c>
    </row>
    <row r="149" spans="2:38" s="57" customFormat="1">
      <c r="B149" s="61">
        <v>5.79E-3</v>
      </c>
      <c r="C149" s="57">
        <f t="shared" si="37"/>
        <v>1.9203980099502488E-3</v>
      </c>
      <c r="D149" s="57">
        <f>D148+25</f>
        <v>100</v>
      </c>
      <c r="E149" s="57">
        <f t="shared" si="38"/>
        <v>2.6137451720558254E-5</v>
      </c>
      <c r="F149" s="57">
        <f t="shared" si="38"/>
        <v>6.1032278495961407E-4</v>
      </c>
      <c r="G149" s="57">
        <f t="shared" si="38"/>
        <v>8.0328400466640791E-4</v>
      </c>
      <c r="H149" s="57">
        <f t="shared" si="38"/>
        <v>9.6472942964213404E-4</v>
      </c>
      <c r="I149" s="57">
        <f t="shared" si="38"/>
        <v>1.1656143854702422E-3</v>
      </c>
      <c r="J149" s="57">
        <f t="shared" si="38"/>
        <v>6.7459615608271725E-2</v>
      </c>
      <c r="K149" s="57">
        <f t="shared" si="38"/>
        <v>9.7841511389108043E-3</v>
      </c>
      <c r="L149" s="57">
        <f t="shared" si="38"/>
        <v>5.491667889747741E-4</v>
      </c>
      <c r="M149" s="57">
        <f t="shared" si="38"/>
        <v>7.9583481082649724E-4</v>
      </c>
      <c r="N149" s="57">
        <f t="shared" si="38"/>
        <v>2.6667556641060963E-3</v>
      </c>
      <c r="P149" s="57">
        <f>P148+25</f>
        <v>100</v>
      </c>
      <c r="Q149" s="57">
        <f t="shared" si="39"/>
        <v>1.8242154375259083E-5</v>
      </c>
      <c r="R149" s="57">
        <f t="shared" si="39"/>
        <v>5.5790419509854899E-4</v>
      </c>
      <c r="S149" s="57">
        <f t="shared" si="39"/>
        <v>6.2998006013203535E-4</v>
      </c>
      <c r="T149" s="57">
        <f t="shared" si="39"/>
        <v>6.3398991019075919E-4</v>
      </c>
      <c r="U149" s="57">
        <f t="shared" si="39"/>
        <v>9.2585634193267333E-4</v>
      </c>
      <c r="V149" s="57">
        <f t="shared" si="39"/>
        <v>4.2051814787184706E-2</v>
      </c>
      <c r="W149" s="57">
        <f t="shared" si="39"/>
        <v>9.030626146023223E-3</v>
      </c>
      <c r="X149" s="57">
        <f t="shared" si="39"/>
        <v>4.9918157298254055E-4</v>
      </c>
      <c r="Y149" s="57">
        <f t="shared" si="39"/>
        <v>7.3763506375415391E-4</v>
      </c>
      <c r="Z149" s="57">
        <f t="shared" si="39"/>
        <v>1.7335369977339696E-3</v>
      </c>
      <c r="AB149" s="57">
        <f>AB148+25</f>
        <v>100</v>
      </c>
      <c r="AC149" s="57">
        <f t="shared" si="40"/>
        <v>3.4032749065857487E-5</v>
      </c>
      <c r="AD149" s="57">
        <f t="shared" si="40"/>
        <v>6.6274137482067905E-4</v>
      </c>
      <c r="AE149" s="57">
        <f t="shared" si="40"/>
        <v>9.7658794920078059E-4</v>
      </c>
      <c r="AF149" s="57">
        <f t="shared" si="40"/>
        <v>1.2954689490935088E-3</v>
      </c>
      <c r="AG149" s="57">
        <f t="shared" si="40"/>
        <v>1.4053724290078134E-3</v>
      </c>
      <c r="AH149" s="57">
        <f t="shared" si="40"/>
        <v>9.2867416429358779E-2</v>
      </c>
      <c r="AI149" s="57">
        <f t="shared" si="40"/>
        <v>1.0537676131798387E-2</v>
      </c>
      <c r="AJ149" s="57">
        <f t="shared" si="40"/>
        <v>5.9915200496700753E-4</v>
      </c>
      <c r="AK149" s="57">
        <f t="shared" si="40"/>
        <v>8.5403455789884251E-4</v>
      </c>
      <c r="AL149" s="57">
        <f t="shared" si="40"/>
        <v>3.5999743304782231E-3</v>
      </c>
    </row>
    <row r="150" spans="2:38" s="57" customFormat="1">
      <c r="B150" s="61">
        <v>1E-3</v>
      </c>
      <c r="C150" s="57">
        <f t="shared" si="37"/>
        <v>3.3167495854063018E-4</v>
      </c>
      <c r="D150" s="57">
        <f t="shared" ref="D150:D154" si="47">D149+25</f>
        <v>125</v>
      </c>
      <c r="E150" s="57">
        <f t="shared" si="38"/>
        <v>4.5142325436692711E-6</v>
      </c>
      <c r="F150" s="57">
        <f t="shared" si="38"/>
        <v>1.054096247585037E-4</v>
      </c>
      <c r="G150" s="57">
        <f t="shared" si="38"/>
        <v>1.3873620253583878E-4</v>
      </c>
      <c r="H150" s="57">
        <f t="shared" si="38"/>
        <v>1.6661964730481385E-4</v>
      </c>
      <c r="I150" s="57">
        <f t="shared" si="38"/>
        <v>2.013147436297375E-4</v>
      </c>
      <c r="J150" s="57">
        <f t="shared" si="38"/>
        <v>1.1651036046591904E-2</v>
      </c>
      <c r="K150" s="57">
        <f t="shared" si="38"/>
        <v>1.6898331924496642E-3</v>
      </c>
      <c r="L150" s="57">
        <f t="shared" si="38"/>
        <v>9.4847294877732307E-5</v>
      </c>
      <c r="M150" s="57">
        <f t="shared" si="38"/>
        <v>1.374496427894739E-4</v>
      </c>
      <c r="N150" s="57">
        <f t="shared" si="38"/>
        <v>4.6057876389890779E-4</v>
      </c>
      <c r="P150" s="57">
        <f t="shared" ref="P150:P154" si="48">P149+25</f>
        <v>125</v>
      </c>
      <c r="Q150" s="57">
        <f t="shared" si="39"/>
        <v>3.1506256932714663E-6</v>
      </c>
      <c r="R150" s="57">
        <f t="shared" si="39"/>
        <v>9.6356343406750787E-5</v>
      </c>
      <c r="S150" s="57">
        <f t="shared" si="39"/>
        <v>1.0880465776523748E-4</v>
      </c>
      <c r="T150" s="57">
        <f t="shared" si="39"/>
        <v>1.0949720407096966E-4</v>
      </c>
      <c r="U150" s="57">
        <f t="shared" si="39"/>
        <v>1.5990582686481537E-4</v>
      </c>
      <c r="V150" s="57">
        <f t="shared" si="39"/>
        <v>7.2628224381702427E-3</v>
      </c>
      <c r="W150" s="57">
        <f t="shared" si="39"/>
        <v>1.5596909321509765E-3</v>
      </c>
      <c r="X150" s="57">
        <f t="shared" si="39"/>
        <v>8.6214284623063953E-5</v>
      </c>
      <c r="Y150" s="57">
        <f t="shared" si="39"/>
        <v>1.2739789041987904E-4</v>
      </c>
      <c r="Z150" s="57">
        <f t="shared" si="39"/>
        <v>2.9940138061241217E-4</v>
      </c>
      <c r="AB150" s="57">
        <f t="shared" ref="AB150:AB154" si="49">AB149+25</f>
        <v>125</v>
      </c>
      <c r="AC150" s="57">
        <f t="shared" si="40"/>
        <v>5.8778393940670861E-6</v>
      </c>
      <c r="AD150" s="57">
        <f t="shared" si="40"/>
        <v>1.1446290611025659E-4</v>
      </c>
      <c r="AE150" s="57">
        <f t="shared" si="40"/>
        <v>1.6866774730644009E-4</v>
      </c>
      <c r="AF150" s="57">
        <f t="shared" si="40"/>
        <v>2.2374209053865809E-4</v>
      </c>
      <c r="AG150" s="57">
        <f t="shared" si="40"/>
        <v>2.4272366039466002E-4</v>
      </c>
      <c r="AH150" s="57">
        <f t="shared" si="40"/>
        <v>1.6039249655013566E-2</v>
      </c>
      <c r="AI150" s="57">
        <f t="shared" si="40"/>
        <v>1.8199754527483522E-3</v>
      </c>
      <c r="AJ150" s="57">
        <f t="shared" si="40"/>
        <v>1.0348030513240066E-4</v>
      </c>
      <c r="AK150" s="57">
        <f t="shared" si="40"/>
        <v>1.4750139515906909E-4</v>
      </c>
      <c r="AL150" s="57">
        <f t="shared" si="40"/>
        <v>6.217561471854033E-4</v>
      </c>
    </row>
    <row r="151" spans="2:38" s="57" customFormat="1">
      <c r="B151" s="62">
        <v>1.8000000000000001E-4</v>
      </c>
      <c r="C151" s="57">
        <f t="shared" si="37"/>
        <v>5.9701492537313435E-5</v>
      </c>
      <c r="D151" s="57">
        <f t="shared" si="47"/>
        <v>150</v>
      </c>
      <c r="E151" s="57">
        <f t="shared" si="38"/>
        <v>8.1256044979928671E-7</v>
      </c>
      <c r="F151" s="57">
        <f t="shared" si="38"/>
        <v>1.8973699577586259E-5</v>
      </c>
      <c r="G151" s="57">
        <f t="shared" si="38"/>
        <v>2.4972473182415038E-5</v>
      </c>
      <c r="H151" s="57">
        <f t="shared" si="38"/>
        <v>2.9991484543539079E-5</v>
      </c>
      <c r="I151" s="57">
        <f t="shared" si="38"/>
        <v>3.6236591060071021E-5</v>
      </c>
      <c r="J151" s="57">
        <f t="shared" si="38"/>
        <v>2.0971828542424372E-3</v>
      </c>
      <c r="K151" s="57">
        <f t="shared" si="38"/>
        <v>3.0416944755499536E-4</v>
      </c>
      <c r="L151" s="57">
        <f t="shared" si="38"/>
        <v>1.7072483493606685E-5</v>
      </c>
      <c r="M151" s="57">
        <f t="shared" si="38"/>
        <v>2.4740892829367879E-5</v>
      </c>
      <c r="N151" s="57">
        <f t="shared" si="38"/>
        <v>8.2904033839935619E-5</v>
      </c>
      <c r="P151" s="57">
        <f t="shared" si="48"/>
        <v>150</v>
      </c>
      <c r="Q151" s="57">
        <f t="shared" si="39"/>
        <v>5.6711164205842307E-7</v>
      </c>
      <c r="R151" s="57">
        <f t="shared" si="39"/>
        <v>1.7344111758133691E-5</v>
      </c>
      <c r="S151" s="57">
        <f t="shared" si="39"/>
        <v>1.9584804459833357E-5</v>
      </c>
      <c r="T151" s="57">
        <f t="shared" si="39"/>
        <v>1.97094625788489E-5</v>
      </c>
      <c r="U151" s="57">
        <f t="shared" si="39"/>
        <v>2.8782998958487108E-5</v>
      </c>
      <c r="V151" s="57">
        <f t="shared" si="39"/>
        <v>1.3073057734804031E-3</v>
      </c>
      <c r="W151" s="57">
        <f t="shared" si="39"/>
        <v>2.8074388129467978E-4</v>
      </c>
      <c r="X151" s="57">
        <f t="shared" si="39"/>
        <v>1.551854434054007E-5</v>
      </c>
      <c r="Y151" s="57">
        <f t="shared" si="39"/>
        <v>2.2931580538142808E-5</v>
      </c>
      <c r="Z151" s="57">
        <f t="shared" si="39"/>
        <v>5.3892155122164827E-5</v>
      </c>
      <c r="AB151" s="57">
        <f t="shared" si="49"/>
        <v>150</v>
      </c>
      <c r="AC151" s="57">
        <f t="shared" si="40"/>
        <v>1.0580092575401522E-6</v>
      </c>
      <c r="AD151" s="57">
        <f t="shared" si="40"/>
        <v>2.0603287397038828E-5</v>
      </c>
      <c r="AE151" s="57">
        <f t="shared" si="40"/>
        <v>3.0360141904996719E-5</v>
      </c>
      <c r="AF151" s="57">
        <f t="shared" si="40"/>
        <v>4.0273506508229258E-5</v>
      </c>
      <c r="AG151" s="57">
        <f t="shared" si="40"/>
        <v>4.3690183161655009E-5</v>
      </c>
      <c r="AH151" s="57">
        <f t="shared" si="40"/>
        <v>2.8870599350044718E-3</v>
      </c>
      <c r="AI151" s="57">
        <f t="shared" si="40"/>
        <v>3.2759501381531101E-4</v>
      </c>
      <c r="AJ151" s="57">
        <f t="shared" si="40"/>
        <v>1.8626422646673296E-5</v>
      </c>
      <c r="AK151" s="57">
        <f t="shared" si="40"/>
        <v>2.6550205120593015E-5</v>
      </c>
      <c r="AL151" s="57">
        <f t="shared" si="40"/>
        <v>1.1191591255770642E-4</v>
      </c>
    </row>
    <row r="152" spans="2:38" s="57" customFormat="1">
      <c r="B152" s="63">
        <v>3.1956419999999999E-5</v>
      </c>
      <c r="C152" s="57">
        <f t="shared" si="37"/>
        <v>1.0599144278606965E-5</v>
      </c>
      <c r="D152" s="57">
        <f t="shared" si="47"/>
        <v>175</v>
      </c>
      <c r="E152" s="57">
        <f t="shared" si="38"/>
        <v>1.4425821118143543E-7</v>
      </c>
      <c r="F152" s="57">
        <f t="shared" si="38"/>
        <v>3.3685025664646287E-6</v>
      </c>
      <c r="G152" s="57">
        <f t="shared" si="38"/>
        <v>4.433496992084002E-6</v>
      </c>
      <c r="H152" s="57">
        <f t="shared" si="38"/>
        <v>5.3245489760119679E-6</v>
      </c>
      <c r="I152" s="57">
        <f t="shared" si="38"/>
        <v>6.4332762035492687E-6</v>
      </c>
      <c r="J152" s="57">
        <f t="shared" si="38"/>
        <v>3.723241109607555E-4</v>
      </c>
      <c r="K152" s="57">
        <f t="shared" si="38"/>
        <v>5.4000832074915477E-5</v>
      </c>
      <c r="L152" s="57">
        <f t="shared" si="38"/>
        <v>3.0309694864186896E-6</v>
      </c>
      <c r="M152" s="57">
        <f t="shared" si="38"/>
        <v>4.3923832909635489E-6</v>
      </c>
      <c r="N152" s="57">
        <f t="shared" si="38"/>
        <v>1.4718397412067595E-5</v>
      </c>
      <c r="P152" s="57">
        <f t="shared" si="48"/>
        <v>175</v>
      </c>
      <c r="Q152" s="57">
        <f t="shared" si="39"/>
        <v>1.0068236897786853E-7</v>
      </c>
      <c r="R152" s="57">
        <f t="shared" si="39"/>
        <v>3.0791931078817602E-6</v>
      </c>
      <c r="S152" s="57">
        <f t="shared" si="39"/>
        <v>3.4769952911338938E-6</v>
      </c>
      <c r="T152" s="57">
        <f t="shared" si="39"/>
        <v>3.4991265150482091E-6</v>
      </c>
      <c r="U152" s="57">
        <f t="shared" si="39"/>
        <v>5.1100000537979841E-6</v>
      </c>
      <c r="V152" s="57">
        <f t="shared" si="39"/>
        <v>2.3209299984515606E-4</v>
      </c>
      <c r="W152" s="57">
        <f t="shared" si="39"/>
        <v>4.984196575861857E-5</v>
      </c>
      <c r="X152" s="57">
        <f t="shared" si="39"/>
        <v>2.7550903409821167E-6</v>
      </c>
      <c r="Y152" s="57">
        <f t="shared" si="39"/>
        <v>4.0711663837596782E-6</v>
      </c>
      <c r="Z152" s="57">
        <f t="shared" si="39"/>
        <v>9.5677631080325258E-6</v>
      </c>
      <c r="AB152" s="57">
        <f t="shared" si="49"/>
        <v>175</v>
      </c>
      <c r="AC152" s="57">
        <f t="shared" si="40"/>
        <v>1.8783405338500262E-7</v>
      </c>
      <c r="AD152" s="57">
        <f t="shared" si="40"/>
        <v>3.6578120250474972E-6</v>
      </c>
      <c r="AE152" s="57">
        <f t="shared" si="40"/>
        <v>5.3899986930341103E-6</v>
      </c>
      <c r="AF152" s="57">
        <f t="shared" si="40"/>
        <v>7.1499714369757289E-6</v>
      </c>
      <c r="AG152" s="57">
        <f t="shared" si="40"/>
        <v>7.7565523533005644E-6</v>
      </c>
      <c r="AH152" s="57">
        <f t="shared" si="40"/>
        <v>5.1255522207635507E-4</v>
      </c>
      <c r="AI152" s="57">
        <f t="shared" si="40"/>
        <v>5.8159698391212391E-5</v>
      </c>
      <c r="AJ152" s="57">
        <f t="shared" si="40"/>
        <v>3.306848631855262E-6</v>
      </c>
      <c r="AK152" s="57">
        <f t="shared" si="40"/>
        <v>4.7136001981674315E-6</v>
      </c>
      <c r="AL152" s="57">
        <f t="shared" si="40"/>
        <v>1.9869031716102664E-5</v>
      </c>
    </row>
    <row r="153" spans="2:38" s="57" customFormat="1">
      <c r="B153" s="63">
        <v>5.5951110000000001E-6</v>
      </c>
      <c r="C153" s="57">
        <f t="shared" si="37"/>
        <v>1.8557582089552239E-6</v>
      </c>
      <c r="D153" s="57">
        <f t="shared" si="47"/>
        <v>200</v>
      </c>
      <c r="E153" s="57">
        <f t="shared" si="38"/>
        <v>2.5257500857559313E-8</v>
      </c>
      <c r="F153" s="57">
        <f t="shared" si="38"/>
        <v>5.8977548497509751E-7</v>
      </c>
      <c r="G153" s="57">
        <f t="shared" si="38"/>
        <v>7.762404175295839E-7</v>
      </c>
      <c r="H153" s="57">
        <f t="shared" si="38"/>
        <v>9.3225057503725444E-7</v>
      </c>
      <c r="I153" s="57">
        <f t="shared" si="38"/>
        <v>1.1263724809653828E-6</v>
      </c>
      <c r="J153" s="57">
        <f t="shared" si="38"/>
        <v>6.518850105560914E-5</v>
      </c>
      <c r="K153" s="57">
        <f t="shared" si="38"/>
        <v>9.4547551315860041E-6</v>
      </c>
      <c r="L153" s="57">
        <f t="shared" si="38"/>
        <v>5.3067838409677976E-7</v>
      </c>
      <c r="M153" s="57">
        <f t="shared" si="38"/>
        <v>7.69042010362305E-7</v>
      </c>
      <c r="N153" s="57">
        <f t="shared" si="38"/>
        <v>2.5769759115454532E-6</v>
      </c>
      <c r="P153" s="57">
        <f t="shared" si="48"/>
        <v>200</v>
      </c>
      <c r="Q153" s="57">
        <f t="shared" si="39"/>
        <v>1.7628008832032947E-8</v>
      </c>
      <c r="R153" s="57">
        <f t="shared" si="39"/>
        <v>5.3912163422779815E-7</v>
      </c>
      <c r="S153" s="57">
        <f t="shared" si="39"/>
        <v>6.0877097274616418E-7</v>
      </c>
      <c r="T153" s="57">
        <f t="shared" si="39"/>
        <v>6.1264582605549587E-7</v>
      </c>
      <c r="U153" s="57">
        <f t="shared" si="39"/>
        <v>8.9468619972420798E-7</v>
      </c>
      <c r="V153" s="57">
        <f t="shared" si="39"/>
        <v>4.0636086463388331E-5</v>
      </c>
      <c r="W153" s="57">
        <f t="shared" si="39"/>
        <v>8.7265985248315362E-6</v>
      </c>
      <c r="X153" s="57">
        <f t="shared" si="39"/>
        <v>4.8237598456346522E-7</v>
      </c>
      <c r="Y153" s="57">
        <f t="shared" si="39"/>
        <v>7.1280163248211397E-7</v>
      </c>
      <c r="Z153" s="57">
        <f t="shared" si="39"/>
        <v>1.6751752494845492E-6</v>
      </c>
      <c r="AB153" s="57">
        <f t="shared" si="49"/>
        <v>200</v>
      </c>
      <c r="AC153" s="57">
        <f t="shared" si="40"/>
        <v>3.2886992883085733E-8</v>
      </c>
      <c r="AD153" s="57">
        <f t="shared" si="40"/>
        <v>6.4042933572239676E-7</v>
      </c>
      <c r="AE153" s="57">
        <f t="shared" si="40"/>
        <v>9.437098623130035E-7</v>
      </c>
      <c r="AF153" s="57">
        <f t="shared" si="40"/>
        <v>1.2518553240190131E-6</v>
      </c>
      <c r="AG153" s="57">
        <f t="shared" si="40"/>
        <v>1.3580587622065599E-6</v>
      </c>
      <c r="AH153" s="57">
        <f t="shared" si="40"/>
        <v>8.9740915647829983E-5</v>
      </c>
      <c r="AI153" s="57">
        <f t="shared" si="40"/>
        <v>1.0182911738340474E-5</v>
      </c>
      <c r="AJ153" s="57">
        <f t="shared" si="40"/>
        <v>5.7898078363009431E-7</v>
      </c>
      <c r="AK153" s="57">
        <f t="shared" si="40"/>
        <v>8.2528238824249783E-7</v>
      </c>
      <c r="AL153" s="57">
        <f t="shared" si="40"/>
        <v>3.4787765736063575E-6</v>
      </c>
    </row>
    <row r="154" spans="2:38" s="57" customFormat="1">
      <c r="B154" s="63">
        <v>9.8644809999999999E-7</v>
      </c>
      <c r="C154" s="57">
        <f t="shared" si="37"/>
        <v>3.2718013266998342E-7</v>
      </c>
      <c r="D154" s="57">
        <f t="shared" si="47"/>
        <v>225</v>
      </c>
      <c r="E154" s="57">
        <f t="shared" si="38"/>
        <v>4.4530252495347787E-9</v>
      </c>
      <c r="F154" s="57">
        <f t="shared" si="38"/>
        <v>1.0398040332500706E-7</v>
      </c>
      <c r="G154" s="57">
        <f t="shared" si="38"/>
        <v>1.3685511478203615E-7</v>
      </c>
      <c r="H154" s="57">
        <f t="shared" si="38"/>
        <v>1.6436049524241664E-7</v>
      </c>
      <c r="I154" s="57">
        <f t="shared" si="38"/>
        <v>1.985851698632652E-7</v>
      </c>
      <c r="J154" s="57">
        <f t="shared" si="38"/>
        <v>1.1493062707075885E-5</v>
      </c>
      <c r="K154" s="57">
        <f t="shared" si="38"/>
        <v>1.6669211877516466E-6</v>
      </c>
      <c r="L154" s="57">
        <f t="shared" si="38"/>
        <v>9.3561285302619992E-8</v>
      </c>
      <c r="M154" s="57">
        <f t="shared" si="38"/>
        <v>1.3558599916156765E-7</v>
      </c>
      <c r="N154" s="57">
        <f t="shared" si="38"/>
        <v>4.5433389733491203E-7</v>
      </c>
      <c r="P154" s="57">
        <f t="shared" si="48"/>
        <v>225</v>
      </c>
      <c r="Q154" s="57">
        <f t="shared" si="39"/>
        <v>3.1079071864931227E-9</v>
      </c>
      <c r="R154" s="57">
        <f t="shared" si="39"/>
        <v>9.5049873038738387E-8</v>
      </c>
      <c r="S154" s="57">
        <f t="shared" si="39"/>
        <v>1.0732940397035288E-7</v>
      </c>
      <c r="T154" s="57">
        <f t="shared" si="39"/>
        <v>1.0801256022250969E-7</v>
      </c>
      <c r="U154" s="57">
        <f t="shared" si="39"/>
        <v>1.5773770573147682E-7</v>
      </c>
      <c r="V154" s="57">
        <f t="shared" si="39"/>
        <v>7.1643477351239643E-6</v>
      </c>
      <c r="W154" s="57">
        <f t="shared" si="39"/>
        <v>1.5385434921997617E-6</v>
      </c>
      <c r="X154" s="57">
        <f t="shared" si="39"/>
        <v>8.504532776794601E-8</v>
      </c>
      <c r="Y154" s="57">
        <f t="shared" si="39"/>
        <v>1.2567053586390279E-7</v>
      </c>
      <c r="Z154" s="57">
        <f t="shared" si="39"/>
        <v>2.9534187588151023E-7</v>
      </c>
      <c r="AB154" s="57">
        <f t="shared" si="49"/>
        <v>225</v>
      </c>
      <c r="AC154" s="57">
        <f t="shared" si="40"/>
        <v>5.7981433125764452E-9</v>
      </c>
      <c r="AD154" s="57">
        <f t="shared" si="40"/>
        <v>1.1291093361127571E-7</v>
      </c>
      <c r="AE154" s="57">
        <f t="shared" si="40"/>
        <v>1.6638082559371942E-7</v>
      </c>
      <c r="AF154" s="57">
        <f t="shared" si="40"/>
        <v>2.2070843026232358E-7</v>
      </c>
      <c r="AG154" s="57">
        <f t="shared" si="40"/>
        <v>2.3943263399505396E-7</v>
      </c>
      <c r="AH154" s="57">
        <f t="shared" si="40"/>
        <v>1.582177767902781E-5</v>
      </c>
      <c r="AI154" s="57">
        <f t="shared" si="40"/>
        <v>1.7952988833035316E-6</v>
      </c>
      <c r="AJ154" s="57">
        <f t="shared" si="40"/>
        <v>1.0207724283729397E-7</v>
      </c>
      <c r="AK154" s="57">
        <f t="shared" si="40"/>
        <v>1.4550146245923284E-7</v>
      </c>
      <c r="AL154" s="57">
        <f t="shared" si="40"/>
        <v>6.1332591878831399E-7</v>
      </c>
    </row>
    <row r="155" spans="2:38" s="57" customFormat="1">
      <c r="B155" s="63">
        <v>1.6566669999999999E-7</v>
      </c>
      <c r="C155" s="57">
        <f t="shared" si="37"/>
        <v>5.4947495854063014E-8</v>
      </c>
      <c r="D155" s="57">
        <v>250</v>
      </c>
      <c r="E155" s="57">
        <f t="shared" si="38"/>
        <v>7.47851528874489E-10</v>
      </c>
      <c r="F155" s="57">
        <f t="shared" si="38"/>
        <v>1.7462713378442343E-8</v>
      </c>
      <c r="G155" s="57">
        <f t="shared" si="38"/>
        <v>2.2983769704591716E-8</v>
      </c>
      <c r="H155" s="57">
        <f t="shared" si="38"/>
        <v>2.7603087960583872E-8</v>
      </c>
      <c r="I155" s="57">
        <f t="shared" si="38"/>
        <v>3.3350860274048186E-8</v>
      </c>
      <c r="J155" s="57">
        <f t="shared" si="38"/>
        <v>1.9301719696817417E-6</v>
      </c>
      <c r="K155" s="57">
        <f t="shared" si="38"/>
        <v>2.7994666298009089E-7</v>
      </c>
      <c r="L155" s="57">
        <f t="shared" si="38"/>
        <v>1.5712902203807759E-8</v>
      </c>
      <c r="M155" s="57">
        <f t="shared" ref="F155:N162" si="50">M$129*$C155*(2^(-($D155-$D$130)/$E$69))</f>
        <v>2.2770631443768916E-8</v>
      </c>
      <c r="N155" s="57">
        <f t="shared" si="50"/>
        <v>7.6301902796737209E-8</v>
      </c>
      <c r="P155" s="57">
        <v>250</v>
      </c>
      <c r="Q155" s="57">
        <f t="shared" si="39"/>
        <v>5.2194923917436029E-10</v>
      </c>
      <c r="R155" s="57">
        <f t="shared" si="39"/>
        <v>1.5962899127682434E-8</v>
      </c>
      <c r="S155" s="57">
        <f t="shared" si="39"/>
        <v>1.8025152419874946E-8</v>
      </c>
      <c r="T155" s="57">
        <f t="shared" si="39"/>
        <v>1.8139883286871267E-8</v>
      </c>
      <c r="U155" s="57">
        <f t="shared" si="39"/>
        <v>2.6490841120823037E-8</v>
      </c>
      <c r="V155" s="57">
        <f t="shared" si="39"/>
        <v>1.2031974010613779E-6</v>
      </c>
      <c r="W155" s="57">
        <f t="shared" si="39"/>
        <v>2.5838661099029116E-7</v>
      </c>
      <c r="X155" s="57">
        <f t="shared" si="39"/>
        <v>1.4282712275555832E-8</v>
      </c>
      <c r="Y155" s="57">
        <f t="shared" si="39"/>
        <v>2.1105405227629169E-8</v>
      </c>
      <c r="Z155" s="57">
        <f t="shared" si="39"/>
        <v>4.9600408944845339E-8</v>
      </c>
      <c r="AB155" s="57">
        <v>250</v>
      </c>
      <c r="AC155" s="57">
        <f t="shared" si="40"/>
        <v>9.7375381857461967E-10</v>
      </c>
      <c r="AD155" s="57">
        <f t="shared" si="40"/>
        <v>1.8962527629202246E-8</v>
      </c>
      <c r="AE155" s="57">
        <f t="shared" si="40"/>
        <v>2.7942386989308486E-8</v>
      </c>
      <c r="AF155" s="57">
        <f t="shared" si="40"/>
        <v>3.7066292634296483E-8</v>
      </c>
      <c r="AG155" s="57">
        <f t="shared" si="40"/>
        <v>4.0210879427273395E-8</v>
      </c>
      <c r="AH155" s="57">
        <f t="shared" si="40"/>
        <v>2.6571465383021066E-6</v>
      </c>
      <c r="AI155" s="57">
        <f t="shared" si="40"/>
        <v>3.0150671496989068E-7</v>
      </c>
      <c r="AJ155" s="57">
        <f t="shared" si="40"/>
        <v>1.7143092132059689E-8</v>
      </c>
      <c r="AK155" s="57">
        <f t="shared" si="40"/>
        <v>2.4435857659908717E-8</v>
      </c>
      <c r="AL155" s="57">
        <f t="shared" si="40"/>
        <v>1.0300339664862906E-7</v>
      </c>
    </row>
    <row r="156" spans="2:38" s="57" customFormat="1">
      <c r="B156" s="63">
        <v>5.325307E-9</v>
      </c>
      <c r="C156" s="57">
        <f t="shared" si="37"/>
        <v>1.7662709784411276E-9</v>
      </c>
      <c r="D156" s="57">
        <v>300</v>
      </c>
      <c r="E156" s="57">
        <f t="shared" si="38"/>
        <v>2.4039382563131902E-11</v>
      </c>
      <c r="F156" s="57">
        <f t="shared" si="50"/>
        <v>5.6133180355528878E-10</v>
      </c>
      <c r="G156" s="57">
        <f t="shared" si="50"/>
        <v>7.3880390871585599E-10</v>
      </c>
      <c r="H156" s="57">
        <f t="shared" si="50"/>
        <v>8.8729001116961104E-10</v>
      </c>
      <c r="I156" s="57">
        <f t="shared" si="50"/>
        <v>1.072049809330478E-9</v>
      </c>
      <c r="J156" s="57">
        <f t="shared" si="50"/>
        <v>6.2044591206017983E-8</v>
      </c>
      <c r="K156" s="57">
        <f t="shared" si="50"/>
        <v>8.9987713721449178E-9</v>
      </c>
      <c r="L156" s="57">
        <f t="shared" si="50"/>
        <v>5.0508483658901066E-10</v>
      </c>
      <c r="M156" s="57">
        <f t="shared" si="50"/>
        <v>7.3195266619921494E-10</v>
      </c>
      <c r="N156" s="57">
        <f t="shared" si="50"/>
        <v>2.4526935639032563E-9</v>
      </c>
      <c r="P156" s="57">
        <v>300</v>
      </c>
      <c r="Q156" s="57">
        <f t="shared" si="39"/>
        <v>1.677784554098823E-11</v>
      </c>
      <c r="R156" s="57">
        <f t="shared" si="39"/>
        <v>5.1312088580545626E-10</v>
      </c>
      <c r="S156" s="57">
        <f t="shared" si="39"/>
        <v>5.7941117728577789E-10</v>
      </c>
      <c r="T156" s="57">
        <f t="shared" si="39"/>
        <v>5.8309915423980669E-10</v>
      </c>
      <c r="U156" s="57">
        <f t="shared" si="39"/>
        <v>8.5153728986958873E-10</v>
      </c>
      <c r="V156" s="57">
        <f t="shared" ref="R156:Z162" si="51">V$129*$C156*(2^(-($D156-$D$130)/$E$69))</f>
        <v>3.8676290020575471E-8</v>
      </c>
      <c r="W156" s="57">
        <f t="shared" si="51"/>
        <v>8.3057322890479938E-9</v>
      </c>
      <c r="X156" s="57">
        <f t="shared" si="51"/>
        <v>4.5911196430655479E-10</v>
      </c>
      <c r="Y156" s="57">
        <f t="shared" si="51"/>
        <v>6.7842464824599066E-10</v>
      </c>
      <c r="Z156" s="57">
        <f t="shared" si="51"/>
        <v>1.5943849278578387E-9</v>
      </c>
      <c r="AB156" s="57">
        <v>300</v>
      </c>
      <c r="AC156" s="57">
        <f t="shared" si="40"/>
        <v>3.1300919585275622E-11</v>
      </c>
      <c r="AD156" s="57">
        <f t="shared" si="40"/>
        <v>6.0954272130512109E-10</v>
      </c>
      <c r="AE156" s="57">
        <f t="shared" si="40"/>
        <v>8.9819664014593419E-10</v>
      </c>
      <c r="AF156" s="57">
        <f t="shared" si="40"/>
        <v>1.1914808680994153E-9</v>
      </c>
      <c r="AG156" s="57">
        <f t="shared" si="40"/>
        <v>1.2925623287913692E-9</v>
      </c>
      <c r="AH156" s="57">
        <f t="shared" ref="AD156:AL162" si="52">AH$129*$C156*(2^(-($D156-$D$130)/$E$69))</f>
        <v>8.5412892391460502E-8</v>
      </c>
      <c r="AI156" s="57">
        <f t="shared" si="52"/>
        <v>9.6918104552418435E-9</v>
      </c>
      <c r="AJ156" s="57">
        <f t="shared" si="52"/>
        <v>5.5105770887146642E-10</v>
      </c>
      <c r="AK156" s="57">
        <f t="shared" si="52"/>
        <v>7.8548068415244108E-10</v>
      </c>
      <c r="AL156" s="57">
        <f t="shared" si="52"/>
        <v>3.311002199948674E-9</v>
      </c>
    </row>
    <row r="157" spans="2:38" s="57" customFormat="1">
      <c r="B157" s="63">
        <v>5.711624E-11</v>
      </c>
      <c r="C157" s="57">
        <f t="shared" si="37"/>
        <v>1.8944026533996683E-11</v>
      </c>
      <c r="D157" s="57">
        <v>365</v>
      </c>
      <c r="E157" s="57">
        <f t="shared" si="38"/>
        <v>2.578317001767632E-13</v>
      </c>
      <c r="F157" s="57">
        <f t="shared" si="50"/>
        <v>6.020501270940019E-12</v>
      </c>
      <c r="G157" s="57">
        <f t="shared" si="50"/>
        <v>7.9239584203626171E-12</v>
      </c>
      <c r="H157" s="57">
        <f t="shared" si="50"/>
        <v>9.5165294503269138E-12</v>
      </c>
      <c r="I157" s="57">
        <f t="shared" si="50"/>
        <v>1.1498149933258555E-11</v>
      </c>
      <c r="J157" s="57">
        <f t="shared" si="50"/>
        <v>6.6545230084044789E-10</v>
      </c>
      <c r="K157" s="57">
        <f t="shared" si="50"/>
        <v>9.6515312582963112E-11</v>
      </c>
      <c r="L157" s="57">
        <f t="shared" si="50"/>
        <v>5.4172307383206354E-12</v>
      </c>
      <c r="M157" s="57">
        <f t="shared" si="50"/>
        <v>7.8504761875411293E-12</v>
      </c>
      <c r="N157" s="57">
        <f t="shared" si="50"/>
        <v>2.6306089598309264E-11</v>
      </c>
      <c r="P157" s="57">
        <v>365</v>
      </c>
      <c r="Q157" s="57">
        <f t="shared" ref="Q157:Q162" si="53">Q$129*$C157*(2^(-($D157-$D$130)/$E$69))</f>
        <v>1.7994889967642077E-13</v>
      </c>
      <c r="R157" s="57">
        <f t="shared" si="51"/>
        <v>5.5034204824514997E-12</v>
      </c>
      <c r="S157" s="57">
        <f t="shared" si="51"/>
        <v>6.214409565166017E-12</v>
      </c>
      <c r="T157" s="57">
        <f t="shared" si="51"/>
        <v>6.2539645481516572E-12</v>
      </c>
      <c r="U157" s="57">
        <f t="shared" si="51"/>
        <v>9.133067649903296E-12</v>
      </c>
      <c r="V157" s="57">
        <f t="shared" si="51"/>
        <v>4.1481820867679491E-10</v>
      </c>
      <c r="W157" s="57">
        <f t="shared" si="51"/>
        <v>8.9082199664419618E-11</v>
      </c>
      <c r="X157" s="57">
        <f t="shared" si="51"/>
        <v>4.9241538553571928E-12</v>
      </c>
      <c r="Y157" s="57">
        <f t="shared" si="51"/>
        <v>7.2763674374628966E-12</v>
      </c>
      <c r="Z157" s="57">
        <f t="shared" si="51"/>
        <v>1.7100396634822543E-11</v>
      </c>
      <c r="AB157" s="57">
        <v>365</v>
      </c>
      <c r="AC157" s="57">
        <f t="shared" ref="AC157:AC162" si="54">AC$129*$C157*(2^(-($D157-$D$130)/$E$69))</f>
        <v>3.3571450067710626E-13</v>
      </c>
      <c r="AD157" s="57">
        <f t="shared" si="52"/>
        <v>6.5375820594285367E-12</v>
      </c>
      <c r="AE157" s="57">
        <f t="shared" si="52"/>
        <v>9.6335072755592172E-12</v>
      </c>
      <c r="AF157" s="57">
        <f t="shared" si="52"/>
        <v>1.2779094352502172E-11</v>
      </c>
      <c r="AG157" s="57">
        <f t="shared" si="52"/>
        <v>1.3863232216613838E-11</v>
      </c>
      <c r="AH157" s="57">
        <f t="shared" si="52"/>
        <v>9.1608639300410102E-10</v>
      </c>
      <c r="AI157" s="57">
        <f t="shared" si="52"/>
        <v>1.0394842550150663E-10</v>
      </c>
      <c r="AJ157" s="57">
        <f t="shared" si="52"/>
        <v>5.9103076212840772E-12</v>
      </c>
      <c r="AK157" s="57">
        <f t="shared" si="52"/>
        <v>8.4245849376193814E-12</v>
      </c>
      <c r="AL157" s="57">
        <f t="shared" si="52"/>
        <v>3.5511782561795982E-11</v>
      </c>
    </row>
    <row r="158" spans="2:38" s="57" customFormat="1">
      <c r="B158" s="64">
        <v>5.1022449999999996E-22</v>
      </c>
      <c r="C158" s="57">
        <f t="shared" si="37"/>
        <v>1.6922868988391373E-22</v>
      </c>
      <c r="D158" s="57">
        <f>365*2</f>
        <v>730</v>
      </c>
      <c r="E158" s="57">
        <f t="shared" si="38"/>
        <v>2.3031754558579955E-24</v>
      </c>
      <c r="F158" s="57">
        <f t="shared" si="50"/>
        <v>5.3780317740931544E-23</v>
      </c>
      <c r="G158" s="57">
        <f t="shared" si="50"/>
        <v>7.0783641167887925E-23</v>
      </c>
      <c r="H158" s="57">
        <f t="shared" si="50"/>
        <v>8.5009861238614619E-23</v>
      </c>
      <c r="I158" s="57">
        <f t="shared" si="50"/>
        <v>1.02711407076402E-22</v>
      </c>
      <c r="J158" s="57">
        <f t="shared" si="50"/>
        <v>5.9443947555292869E-21</v>
      </c>
      <c r="K158" s="57">
        <f t="shared" si="50"/>
        <v>8.6215813999265859E-22</v>
      </c>
      <c r="L158" s="57">
        <f t="shared" si="50"/>
        <v>4.8391384250523728E-23</v>
      </c>
      <c r="M158" s="57">
        <f t="shared" si="50"/>
        <v>7.0127234391839583E-23</v>
      </c>
      <c r="N158" s="57">
        <f t="shared" si="50"/>
        <v>2.3498871496751508E-22</v>
      </c>
      <c r="P158" s="57">
        <f>365*2</f>
        <v>730</v>
      </c>
      <c r="Q158" s="57">
        <f t="shared" si="53"/>
        <v>1.6074590081795432E-24</v>
      </c>
      <c r="R158" s="57">
        <f t="shared" si="51"/>
        <v>4.9161305494082202E-23</v>
      </c>
      <c r="S158" s="57">
        <f t="shared" si="51"/>
        <v>5.5512474119074449E-23</v>
      </c>
      <c r="T158" s="57">
        <f t="shared" si="51"/>
        <v>5.5865813393907411E-23</v>
      </c>
      <c r="U158" s="57">
        <f t="shared" si="51"/>
        <v>8.1584449210577297E-23</v>
      </c>
      <c r="V158" s="57">
        <f t="shared" si="51"/>
        <v>3.705514551594608E-21</v>
      </c>
      <c r="W158" s="57">
        <f t="shared" si="51"/>
        <v>7.9575915482957178E-22</v>
      </c>
      <c r="X158" s="57">
        <f t="shared" si="51"/>
        <v>4.3986795621919115E-23</v>
      </c>
      <c r="Y158" s="57">
        <f t="shared" si="51"/>
        <v>6.4998799132455338E-23</v>
      </c>
      <c r="Z158" s="57">
        <f t="shared" si="51"/>
        <v>1.5275551372371352E-22</v>
      </c>
      <c r="AB158" s="57">
        <f>365*2</f>
        <v>730</v>
      </c>
      <c r="AC158" s="57">
        <f t="shared" si="54"/>
        <v>2.9988919035364529E-24</v>
      </c>
      <c r="AD158" s="57">
        <f t="shared" si="52"/>
        <v>5.8399329987780862E-23</v>
      </c>
      <c r="AE158" s="57">
        <f t="shared" si="52"/>
        <v>8.6054808216701424E-23</v>
      </c>
      <c r="AF158" s="57">
        <f t="shared" si="52"/>
        <v>1.1415390908332185E-22</v>
      </c>
      <c r="AG158" s="57">
        <f t="shared" si="52"/>
        <v>1.238383649422269E-22</v>
      </c>
      <c r="AH158" s="57">
        <f t="shared" si="52"/>
        <v>8.1832749594639658E-21</v>
      </c>
      <c r="AI158" s="57">
        <f t="shared" si="52"/>
        <v>9.2855712515574578E-22</v>
      </c>
      <c r="AJ158" s="57">
        <f t="shared" si="52"/>
        <v>5.2795972879128335E-23</v>
      </c>
      <c r="AK158" s="57">
        <f t="shared" si="52"/>
        <v>7.5255669651223993E-23</v>
      </c>
      <c r="AL158" s="57">
        <f t="shared" si="52"/>
        <v>3.172219162113166E-22</v>
      </c>
    </row>
    <row r="159" spans="2:38" s="57" customFormat="1">
      <c r="B159" s="61">
        <v>0</v>
      </c>
      <c r="C159" s="57">
        <f t="shared" si="37"/>
        <v>0</v>
      </c>
      <c r="D159" s="57">
        <f>D158*2</f>
        <v>1460</v>
      </c>
      <c r="E159" s="57">
        <f t="shared" si="38"/>
        <v>0</v>
      </c>
      <c r="F159" s="57">
        <f t="shared" si="50"/>
        <v>0</v>
      </c>
      <c r="G159" s="57">
        <f t="shared" si="50"/>
        <v>0</v>
      </c>
      <c r="H159" s="57">
        <f t="shared" si="50"/>
        <v>0</v>
      </c>
      <c r="I159" s="57">
        <f t="shared" si="50"/>
        <v>0</v>
      </c>
      <c r="J159" s="57">
        <f t="shared" si="50"/>
        <v>0</v>
      </c>
      <c r="K159" s="57">
        <f t="shared" si="50"/>
        <v>0</v>
      </c>
      <c r="L159" s="57">
        <f t="shared" si="50"/>
        <v>0</v>
      </c>
      <c r="M159" s="57">
        <f t="shared" si="50"/>
        <v>0</v>
      </c>
      <c r="N159" s="57">
        <f t="shared" si="50"/>
        <v>0</v>
      </c>
      <c r="P159" s="57">
        <f>P158*2</f>
        <v>1460</v>
      </c>
      <c r="Q159" s="57">
        <f t="shared" si="53"/>
        <v>0</v>
      </c>
      <c r="R159" s="57">
        <f t="shared" si="51"/>
        <v>0</v>
      </c>
      <c r="S159" s="57">
        <f t="shared" si="51"/>
        <v>0</v>
      </c>
      <c r="T159" s="57">
        <f t="shared" si="51"/>
        <v>0</v>
      </c>
      <c r="U159" s="57">
        <f t="shared" si="51"/>
        <v>0</v>
      </c>
      <c r="V159" s="57">
        <f t="shared" si="51"/>
        <v>0</v>
      </c>
      <c r="W159" s="57">
        <f t="shared" si="51"/>
        <v>0</v>
      </c>
      <c r="X159" s="57">
        <f t="shared" si="51"/>
        <v>0</v>
      </c>
      <c r="Y159" s="57">
        <f t="shared" si="51"/>
        <v>0</v>
      </c>
      <c r="Z159" s="57">
        <f t="shared" si="51"/>
        <v>0</v>
      </c>
      <c r="AB159" s="57">
        <f>AB158*2</f>
        <v>1460</v>
      </c>
      <c r="AC159" s="57">
        <f t="shared" si="54"/>
        <v>0</v>
      </c>
      <c r="AD159" s="57">
        <f t="shared" si="52"/>
        <v>0</v>
      </c>
      <c r="AE159" s="57">
        <f t="shared" si="52"/>
        <v>0</v>
      </c>
      <c r="AF159" s="57">
        <f t="shared" si="52"/>
        <v>0</v>
      </c>
      <c r="AG159" s="57">
        <f t="shared" si="52"/>
        <v>0</v>
      </c>
      <c r="AH159" s="57">
        <f t="shared" si="52"/>
        <v>0</v>
      </c>
      <c r="AI159" s="57">
        <f t="shared" si="52"/>
        <v>0</v>
      </c>
      <c r="AJ159" s="57">
        <f t="shared" si="52"/>
        <v>0</v>
      </c>
      <c r="AK159" s="57">
        <f t="shared" si="52"/>
        <v>0</v>
      </c>
      <c r="AL159" s="57">
        <f t="shared" si="52"/>
        <v>0</v>
      </c>
    </row>
    <row r="160" spans="2:38" s="57" customFormat="1">
      <c r="B160" s="61">
        <v>0</v>
      </c>
      <c r="C160" s="57">
        <f t="shared" si="37"/>
        <v>0</v>
      </c>
      <c r="D160" s="57">
        <f>D159*2</f>
        <v>2920</v>
      </c>
      <c r="E160" s="57">
        <f t="shared" si="38"/>
        <v>0</v>
      </c>
      <c r="F160" s="57">
        <f t="shared" si="50"/>
        <v>0</v>
      </c>
      <c r="G160" s="57">
        <f t="shared" si="50"/>
        <v>0</v>
      </c>
      <c r="H160" s="57">
        <f t="shared" si="50"/>
        <v>0</v>
      </c>
      <c r="I160" s="57">
        <f t="shared" si="50"/>
        <v>0</v>
      </c>
      <c r="J160" s="57">
        <f t="shared" si="50"/>
        <v>0</v>
      </c>
      <c r="K160" s="57">
        <f t="shared" si="50"/>
        <v>0</v>
      </c>
      <c r="L160" s="57">
        <f t="shared" si="50"/>
        <v>0</v>
      </c>
      <c r="M160" s="57">
        <f t="shared" si="50"/>
        <v>0</v>
      </c>
      <c r="N160" s="57">
        <f t="shared" si="50"/>
        <v>0</v>
      </c>
      <c r="P160" s="57">
        <f>P159*2</f>
        <v>2920</v>
      </c>
      <c r="Q160" s="57">
        <f t="shared" si="53"/>
        <v>0</v>
      </c>
      <c r="R160" s="57">
        <f t="shared" si="51"/>
        <v>0</v>
      </c>
      <c r="S160" s="57">
        <f t="shared" si="51"/>
        <v>0</v>
      </c>
      <c r="T160" s="57">
        <f t="shared" si="51"/>
        <v>0</v>
      </c>
      <c r="U160" s="57">
        <f t="shared" si="51"/>
        <v>0</v>
      </c>
      <c r="V160" s="57">
        <f t="shared" si="51"/>
        <v>0</v>
      </c>
      <c r="W160" s="57">
        <f t="shared" si="51"/>
        <v>0</v>
      </c>
      <c r="X160" s="57">
        <f t="shared" si="51"/>
        <v>0</v>
      </c>
      <c r="Y160" s="57">
        <f t="shared" si="51"/>
        <v>0</v>
      </c>
      <c r="Z160" s="57">
        <f t="shared" si="51"/>
        <v>0</v>
      </c>
      <c r="AB160" s="57">
        <f>AB159*2</f>
        <v>2920</v>
      </c>
      <c r="AC160" s="57">
        <f t="shared" si="54"/>
        <v>0</v>
      </c>
      <c r="AD160" s="57">
        <f t="shared" si="52"/>
        <v>0</v>
      </c>
      <c r="AE160" s="57">
        <f t="shared" si="52"/>
        <v>0</v>
      </c>
      <c r="AF160" s="57">
        <f t="shared" si="52"/>
        <v>0</v>
      </c>
      <c r="AG160" s="57">
        <f t="shared" si="52"/>
        <v>0</v>
      </c>
      <c r="AH160" s="57">
        <f t="shared" si="52"/>
        <v>0</v>
      </c>
      <c r="AI160" s="57">
        <f t="shared" si="52"/>
        <v>0</v>
      </c>
      <c r="AJ160" s="57">
        <f t="shared" si="52"/>
        <v>0</v>
      </c>
      <c r="AK160" s="57">
        <f t="shared" si="52"/>
        <v>0</v>
      </c>
      <c r="AL160" s="57">
        <f t="shared" si="52"/>
        <v>0</v>
      </c>
    </row>
    <row r="161" spans="2:38" s="57" customFormat="1">
      <c r="B161" s="61">
        <v>0</v>
      </c>
      <c r="C161" s="57">
        <f t="shared" si="37"/>
        <v>0</v>
      </c>
      <c r="D161" s="57">
        <f>D160*2</f>
        <v>5840</v>
      </c>
      <c r="E161" s="57">
        <f t="shared" si="38"/>
        <v>0</v>
      </c>
      <c r="F161" s="57">
        <f t="shared" si="50"/>
        <v>0</v>
      </c>
      <c r="G161" s="57">
        <f t="shared" si="50"/>
        <v>0</v>
      </c>
      <c r="H161" s="57">
        <f t="shared" si="50"/>
        <v>0</v>
      </c>
      <c r="I161" s="57">
        <f t="shared" si="50"/>
        <v>0</v>
      </c>
      <c r="J161" s="57">
        <f t="shared" si="50"/>
        <v>0</v>
      </c>
      <c r="K161" s="57">
        <f t="shared" si="50"/>
        <v>0</v>
      </c>
      <c r="L161" s="57">
        <f t="shared" si="50"/>
        <v>0</v>
      </c>
      <c r="M161" s="57">
        <f t="shared" si="50"/>
        <v>0</v>
      </c>
      <c r="N161" s="57">
        <f t="shared" si="50"/>
        <v>0</v>
      </c>
      <c r="P161" s="57">
        <f>P160*2</f>
        <v>5840</v>
      </c>
      <c r="Q161" s="57">
        <f t="shared" si="53"/>
        <v>0</v>
      </c>
      <c r="R161" s="57">
        <f t="shared" si="51"/>
        <v>0</v>
      </c>
      <c r="S161" s="57">
        <f t="shared" si="51"/>
        <v>0</v>
      </c>
      <c r="T161" s="57">
        <f t="shared" si="51"/>
        <v>0</v>
      </c>
      <c r="U161" s="57">
        <f t="shared" si="51"/>
        <v>0</v>
      </c>
      <c r="V161" s="57">
        <f t="shared" si="51"/>
        <v>0</v>
      </c>
      <c r="W161" s="57">
        <f t="shared" si="51"/>
        <v>0</v>
      </c>
      <c r="X161" s="57">
        <f t="shared" si="51"/>
        <v>0</v>
      </c>
      <c r="Y161" s="57">
        <f t="shared" si="51"/>
        <v>0</v>
      </c>
      <c r="Z161" s="57">
        <f t="shared" si="51"/>
        <v>0</v>
      </c>
      <c r="AB161" s="57">
        <f>AB160*2</f>
        <v>5840</v>
      </c>
      <c r="AC161" s="57">
        <f t="shared" si="54"/>
        <v>0</v>
      </c>
      <c r="AD161" s="57">
        <f t="shared" si="52"/>
        <v>0</v>
      </c>
      <c r="AE161" s="57">
        <f t="shared" si="52"/>
        <v>0</v>
      </c>
      <c r="AF161" s="57">
        <f t="shared" si="52"/>
        <v>0</v>
      </c>
      <c r="AG161" s="57">
        <f t="shared" si="52"/>
        <v>0</v>
      </c>
      <c r="AH161" s="57">
        <f t="shared" si="52"/>
        <v>0</v>
      </c>
      <c r="AI161" s="57">
        <f t="shared" si="52"/>
        <v>0</v>
      </c>
      <c r="AJ161" s="57">
        <f t="shared" si="52"/>
        <v>0</v>
      </c>
      <c r="AK161" s="57">
        <f t="shared" si="52"/>
        <v>0</v>
      </c>
      <c r="AL161" s="57">
        <f t="shared" si="52"/>
        <v>0</v>
      </c>
    </row>
    <row r="162" spans="2:38" s="57" customFormat="1">
      <c r="B162" s="61">
        <v>0</v>
      </c>
      <c r="C162" s="57">
        <f t="shared" si="37"/>
        <v>0</v>
      </c>
      <c r="D162" s="58">
        <f>365*21.772</f>
        <v>7946.78</v>
      </c>
      <c r="E162" s="57">
        <f t="shared" si="38"/>
        <v>0</v>
      </c>
      <c r="F162" s="57">
        <f t="shared" si="50"/>
        <v>0</v>
      </c>
      <c r="G162" s="57">
        <f t="shared" si="50"/>
        <v>0</v>
      </c>
      <c r="H162" s="57">
        <f t="shared" si="50"/>
        <v>0</v>
      </c>
      <c r="I162" s="57">
        <f t="shared" si="50"/>
        <v>0</v>
      </c>
      <c r="J162" s="57">
        <f t="shared" si="50"/>
        <v>0</v>
      </c>
      <c r="K162" s="57">
        <f t="shared" si="50"/>
        <v>0</v>
      </c>
      <c r="L162" s="57">
        <f t="shared" si="50"/>
        <v>0</v>
      </c>
      <c r="M162" s="57">
        <f t="shared" si="50"/>
        <v>0</v>
      </c>
      <c r="N162" s="57">
        <f t="shared" si="50"/>
        <v>0</v>
      </c>
      <c r="P162" s="58">
        <f>365*21.772</f>
        <v>7946.78</v>
      </c>
      <c r="Q162" s="57">
        <f t="shared" si="53"/>
        <v>0</v>
      </c>
      <c r="R162" s="57">
        <f t="shared" si="51"/>
        <v>0</v>
      </c>
      <c r="S162" s="57">
        <f t="shared" si="51"/>
        <v>0</v>
      </c>
      <c r="T162" s="57">
        <f t="shared" si="51"/>
        <v>0</v>
      </c>
      <c r="U162" s="57">
        <f t="shared" si="51"/>
        <v>0</v>
      </c>
      <c r="V162" s="57">
        <f t="shared" si="51"/>
        <v>0</v>
      </c>
      <c r="W162" s="57">
        <f t="shared" si="51"/>
        <v>0</v>
      </c>
      <c r="X162" s="57">
        <f t="shared" si="51"/>
        <v>0</v>
      </c>
      <c r="Y162" s="57">
        <f t="shared" si="51"/>
        <v>0</v>
      </c>
      <c r="Z162" s="57">
        <f t="shared" si="51"/>
        <v>0</v>
      </c>
      <c r="AB162" s="58">
        <f>365*21.772</f>
        <v>7946.78</v>
      </c>
      <c r="AC162" s="57">
        <f t="shared" si="54"/>
        <v>0</v>
      </c>
      <c r="AD162" s="57">
        <f t="shared" si="52"/>
        <v>0</v>
      </c>
      <c r="AE162" s="57">
        <f t="shared" si="52"/>
        <v>0</v>
      </c>
      <c r="AF162" s="57">
        <f t="shared" si="52"/>
        <v>0</v>
      </c>
      <c r="AG162" s="57">
        <f t="shared" si="52"/>
        <v>0</v>
      </c>
      <c r="AH162" s="57">
        <f t="shared" si="52"/>
        <v>0</v>
      </c>
      <c r="AI162" s="57">
        <f t="shared" si="52"/>
        <v>0</v>
      </c>
      <c r="AJ162" s="57">
        <f t="shared" si="52"/>
        <v>0</v>
      </c>
      <c r="AK162" s="57">
        <f t="shared" si="52"/>
        <v>0</v>
      </c>
      <c r="AL162" s="57">
        <f t="shared" si="52"/>
        <v>0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29</v>
      </c>
      <c r="F170" s="42">
        <v>5.9350800000000001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32</v>
      </c>
      <c r="F171" s="42">
        <v>6.4577600000000004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33</v>
      </c>
      <c r="F172" s="42">
        <v>7.2012900000000002</v>
      </c>
    </row>
    <row r="173" spans="2:38">
      <c r="E173" s="42" t="s">
        <v>34</v>
      </c>
      <c r="F173" s="42">
        <v>8.5361200000000004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53" t="s">
        <v>35</v>
      </c>
      <c r="F174" s="53">
        <f>SUM(F170:F173)</f>
        <v>28.13025</v>
      </c>
      <c r="G174" s="42" t="s">
        <v>36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5" spans="2:38" ht="12" thickBot="1"/>
    <row r="176" spans="2:38" ht="12" thickBot="1">
      <c r="E176" s="42" t="s">
        <v>37</v>
      </c>
      <c r="J176" s="69">
        <v>4.5</v>
      </c>
      <c r="K176" s="70" t="s">
        <v>38</v>
      </c>
      <c r="L176" s="42" t="s">
        <v>39</v>
      </c>
    </row>
    <row r="177" spans="4:38">
      <c r="E177" s="42" t="s">
        <v>94</v>
      </c>
    </row>
    <row r="178" spans="4:38">
      <c r="E178" s="42" t="s">
        <v>41</v>
      </c>
    </row>
    <row r="180" spans="4:38">
      <c r="E180" s="53" t="s">
        <v>54</v>
      </c>
    </row>
    <row r="181" spans="4:38">
      <c r="E181" s="53" t="s">
        <v>57</v>
      </c>
    </row>
    <row r="183" spans="4:38">
      <c r="E183" s="53"/>
      <c r="F183" s="53"/>
    </row>
    <row r="184" spans="4:38">
      <c r="D184" s="53" t="str">
        <f t="shared" ref="D184:N199" si="55">D80</f>
        <v>Average</v>
      </c>
      <c r="E184" s="53" t="str">
        <f t="shared" si="55"/>
        <v>Blood</v>
      </c>
      <c r="F184" s="53" t="str">
        <f t="shared" si="55"/>
        <v>Thymus</v>
      </c>
      <c r="G184" s="53" t="str">
        <f t="shared" si="55"/>
        <v>Heart</v>
      </c>
      <c r="H184" s="53" t="str">
        <f t="shared" si="55"/>
        <v>Lungs</v>
      </c>
      <c r="I184" s="53" t="str">
        <f t="shared" si="55"/>
        <v>Kidneys</v>
      </c>
      <c r="J184" s="53" t="str">
        <f t="shared" si="55"/>
        <v>Spleen</v>
      </c>
      <c r="K184" s="53" t="str">
        <f t="shared" si="55"/>
        <v>Liver</v>
      </c>
      <c r="L184" s="53" t="str">
        <f t="shared" si="55"/>
        <v>ART</v>
      </c>
      <c r="M184" s="53" t="str">
        <f t="shared" si="55"/>
        <v>Carcass</v>
      </c>
      <c r="N184" s="53" t="str">
        <f t="shared" si="55"/>
        <v>Tumor</v>
      </c>
      <c r="O184" s="53"/>
      <c r="P184" s="53" t="str">
        <f t="shared" ref="P184:Z185" si="56">P80</f>
        <v>Average -STDEV</v>
      </c>
      <c r="Q184" s="53" t="str">
        <f t="shared" si="56"/>
        <v>Blood</v>
      </c>
      <c r="R184" s="53" t="str">
        <f t="shared" si="56"/>
        <v>Thymus</v>
      </c>
      <c r="S184" s="53" t="str">
        <f t="shared" si="56"/>
        <v>Heart</v>
      </c>
      <c r="T184" s="53" t="str">
        <f t="shared" si="56"/>
        <v>Lungs</v>
      </c>
      <c r="U184" s="53" t="str">
        <f t="shared" si="56"/>
        <v>Kidneys</v>
      </c>
      <c r="V184" s="53" t="str">
        <f t="shared" si="56"/>
        <v>Spleen</v>
      </c>
      <c r="W184" s="53" t="str">
        <f t="shared" si="56"/>
        <v>Liver</v>
      </c>
      <c r="X184" s="53" t="str">
        <f t="shared" si="56"/>
        <v>ART</v>
      </c>
      <c r="Y184" s="53" t="str">
        <f t="shared" si="56"/>
        <v>Carcass</v>
      </c>
      <c r="Z184" s="53" t="str">
        <f t="shared" si="56"/>
        <v>Tumor</v>
      </c>
      <c r="AA184" s="53"/>
      <c r="AB184" s="53" t="str">
        <f t="shared" ref="AB184:AL185" si="57">AB80</f>
        <v>Average +STDEV</v>
      </c>
      <c r="AC184" s="53" t="str">
        <f t="shared" si="57"/>
        <v>Blood</v>
      </c>
      <c r="AD184" s="53" t="str">
        <f t="shared" si="57"/>
        <v>Thymus</v>
      </c>
      <c r="AE184" s="53" t="str">
        <f t="shared" si="57"/>
        <v>Heart</v>
      </c>
      <c r="AF184" s="53" t="str">
        <f t="shared" si="57"/>
        <v>Lungs</v>
      </c>
      <c r="AG184" s="53" t="str">
        <f t="shared" si="57"/>
        <v>Kidneys</v>
      </c>
      <c r="AH184" s="53" t="str">
        <f t="shared" si="57"/>
        <v>Spleen</v>
      </c>
      <c r="AI184" s="53" t="str">
        <f t="shared" si="57"/>
        <v>Liver</v>
      </c>
      <c r="AJ184" s="53" t="str">
        <f t="shared" si="57"/>
        <v>ART</v>
      </c>
      <c r="AK184" s="53" t="str">
        <f t="shared" si="57"/>
        <v>Carcass</v>
      </c>
      <c r="AL184" s="53" t="str">
        <f t="shared" si="57"/>
        <v>Tumor</v>
      </c>
    </row>
    <row r="185" spans="4:38">
      <c r="D185" s="42">
        <f t="shared" si="55"/>
        <v>0</v>
      </c>
      <c r="E185" s="42">
        <f t="shared" si="55"/>
        <v>0</v>
      </c>
      <c r="F185" s="42">
        <f t="shared" si="55"/>
        <v>0</v>
      </c>
      <c r="G185" s="42">
        <f t="shared" si="55"/>
        <v>0</v>
      </c>
      <c r="H185" s="42">
        <f t="shared" si="55"/>
        <v>0</v>
      </c>
      <c r="I185" s="42">
        <f t="shared" si="55"/>
        <v>0</v>
      </c>
      <c r="J185" s="42">
        <f t="shared" si="55"/>
        <v>0</v>
      </c>
      <c r="K185" s="42">
        <f t="shared" si="55"/>
        <v>0</v>
      </c>
      <c r="L185" s="42">
        <f t="shared" si="55"/>
        <v>0</v>
      </c>
      <c r="M185" s="42">
        <f t="shared" si="55"/>
        <v>0</v>
      </c>
      <c r="N185" s="42">
        <f t="shared" si="55"/>
        <v>0</v>
      </c>
      <c r="Q185" s="42">
        <f t="shared" si="56"/>
        <v>0</v>
      </c>
      <c r="R185" s="42">
        <f t="shared" si="56"/>
        <v>0</v>
      </c>
      <c r="S185" s="42">
        <f t="shared" si="56"/>
        <v>0</v>
      </c>
      <c r="T185" s="42">
        <f t="shared" si="56"/>
        <v>0</v>
      </c>
      <c r="U185" s="42">
        <f t="shared" si="56"/>
        <v>0</v>
      </c>
      <c r="V185" s="42">
        <f t="shared" si="56"/>
        <v>0</v>
      </c>
      <c r="W185" s="42">
        <f t="shared" si="56"/>
        <v>0</v>
      </c>
      <c r="X185" s="42">
        <f t="shared" si="56"/>
        <v>0</v>
      </c>
      <c r="Y185" s="42">
        <f t="shared" si="56"/>
        <v>0</v>
      </c>
      <c r="Z185" s="42">
        <f t="shared" si="56"/>
        <v>0</v>
      </c>
      <c r="AC185" s="42">
        <f t="shared" si="57"/>
        <v>0</v>
      </c>
      <c r="AD185" s="42">
        <f t="shared" si="57"/>
        <v>0</v>
      </c>
      <c r="AE185" s="42">
        <f t="shared" si="57"/>
        <v>0</v>
      </c>
      <c r="AF185" s="42">
        <f t="shared" si="57"/>
        <v>0</v>
      </c>
      <c r="AG185" s="42">
        <f t="shared" si="57"/>
        <v>0</v>
      </c>
      <c r="AH185" s="42">
        <f t="shared" si="57"/>
        <v>0</v>
      </c>
      <c r="AI185" s="42">
        <f t="shared" si="57"/>
        <v>0</v>
      </c>
      <c r="AJ185" s="42">
        <f t="shared" si="57"/>
        <v>0</v>
      </c>
      <c r="AK185" s="42">
        <f t="shared" si="57"/>
        <v>0</v>
      </c>
      <c r="AL185" s="42">
        <f t="shared" si="57"/>
        <v>0</v>
      </c>
    </row>
    <row r="186" spans="4:38">
      <c r="D186" s="42">
        <f t="shared" si="55"/>
        <v>4.1666666666666664E-2</v>
      </c>
      <c r="E186" s="42">
        <f t="shared" ref="E186:N201" si="58">E82/$J$176/2220*$F$174*60*24</f>
        <v>20.053793780537639</v>
      </c>
      <c r="F186" s="42">
        <f t="shared" si="58"/>
        <v>13.883800907180614</v>
      </c>
      <c r="G186" s="42">
        <f t="shared" si="58"/>
        <v>7.775715551322504</v>
      </c>
      <c r="H186" s="42">
        <f t="shared" si="58"/>
        <v>10.801966609650176</v>
      </c>
      <c r="I186" s="42">
        <f t="shared" si="58"/>
        <v>11.457624479834099</v>
      </c>
      <c r="J186" s="42">
        <f t="shared" si="58"/>
        <v>53.71903860508413</v>
      </c>
      <c r="K186" s="42">
        <f t="shared" si="58"/>
        <v>14.807125679078423</v>
      </c>
      <c r="L186" s="42">
        <f t="shared" si="58"/>
        <v>1.2618963973940225</v>
      </c>
      <c r="M186" s="42">
        <f t="shared" si="58"/>
        <v>2.5203709513062273</v>
      </c>
      <c r="N186" s="42">
        <f t="shared" si="58"/>
        <v>2.1078167806590815</v>
      </c>
      <c r="Q186" s="42">
        <f t="shared" ref="Q186:Z201" si="59">Q82/$J$176/2220*$F$174*60*24</f>
        <v>19.541215156642672</v>
      </c>
      <c r="R186" s="42">
        <f t="shared" si="59"/>
        <v>7.1619500141606522</v>
      </c>
      <c r="S186" s="42">
        <f t="shared" si="59"/>
        <v>6.2328476713750485</v>
      </c>
      <c r="T186" s="42">
        <f t="shared" si="59"/>
        <v>10.264229565867254</v>
      </c>
      <c r="U186" s="42">
        <f t="shared" si="59"/>
        <v>10.024166419261313</v>
      </c>
      <c r="V186" s="42">
        <f t="shared" si="59"/>
        <v>45.981168791807988</v>
      </c>
      <c r="W186" s="42">
        <f t="shared" si="59"/>
        <v>13.644505102949378</v>
      </c>
      <c r="X186" s="42">
        <f t="shared" si="59"/>
        <v>0.96034334066605087</v>
      </c>
      <c r="Y186" s="42">
        <f t="shared" si="59"/>
        <v>2.187861280671612</v>
      </c>
      <c r="Z186" s="42">
        <f t="shared" si="59"/>
        <v>2.0742103723378622</v>
      </c>
      <c r="AC186" s="42">
        <f t="shared" ref="AC186:AL201" si="60">AC82/$J$176/2220*$F$174*60*24</f>
        <v>20.566372404432613</v>
      </c>
      <c r="AD186" s="42">
        <f t="shared" si="60"/>
        <v>20.605651800200537</v>
      </c>
      <c r="AE186" s="42">
        <f t="shared" si="60"/>
        <v>9.3185834312700013</v>
      </c>
      <c r="AF186" s="42">
        <f t="shared" si="60"/>
        <v>11.339703653433059</v>
      </c>
      <c r="AG186" s="42">
        <f t="shared" si="60"/>
        <v>12.891082540406885</v>
      </c>
      <c r="AH186" s="42">
        <f t="shared" si="60"/>
        <v>61.456908418360655</v>
      </c>
      <c r="AI186" s="42">
        <f t="shared" si="60"/>
        <v>15.969746255207511</v>
      </c>
      <c r="AJ186" s="42">
        <f t="shared" si="60"/>
        <v>1.5634494541219979</v>
      </c>
      <c r="AK186" s="42">
        <f t="shared" si="60"/>
        <v>2.8528806219408391</v>
      </c>
      <c r="AL186" s="42">
        <f t="shared" si="60"/>
        <v>2.1414231889802964</v>
      </c>
    </row>
    <row r="187" spans="4:38">
      <c r="D187" s="42">
        <f t="shared" si="55"/>
        <v>7.4999999999999997E-2</v>
      </c>
      <c r="E187" s="42">
        <f t="shared" si="58"/>
        <v>18.611644630438235</v>
      </c>
      <c r="F187" s="42">
        <f t="shared" si="58"/>
        <v>12.964554406656713</v>
      </c>
      <c r="G187" s="42">
        <f t="shared" si="58"/>
        <v>7.1270966963235178</v>
      </c>
      <c r="H187" s="42">
        <f t="shared" si="58"/>
        <v>10.162574211344834</v>
      </c>
      <c r="I187" s="42">
        <f t="shared" si="58"/>
        <v>10.738252172184358</v>
      </c>
      <c r="J187" s="42">
        <f t="shared" si="58"/>
        <v>61.234625839790844</v>
      </c>
      <c r="K187" s="42">
        <f t="shared" si="58"/>
        <v>16.082568805383278</v>
      </c>
      <c r="L187" s="42">
        <f t="shared" si="58"/>
        <v>1.593480858864849</v>
      </c>
      <c r="M187" s="42">
        <f t="shared" si="58"/>
        <v>2.4720788210170506</v>
      </c>
      <c r="N187" s="42">
        <f t="shared" si="58"/>
        <v>3.3181333654499432</v>
      </c>
      <c r="Q187" s="42">
        <f t="shared" si="59"/>
        <v>16.167367354139682</v>
      </c>
      <c r="R187" s="42">
        <f t="shared" si="59"/>
        <v>5.4171690119736517</v>
      </c>
      <c r="S187" s="42">
        <f t="shared" si="59"/>
        <v>5.6527643381012851</v>
      </c>
      <c r="T187" s="42">
        <f t="shared" si="59"/>
        <v>8.8068717551899933</v>
      </c>
      <c r="U187" s="42">
        <f t="shared" si="59"/>
        <v>9.3005937095079236</v>
      </c>
      <c r="V187" s="42">
        <f t="shared" si="59"/>
        <v>47.419555648451251</v>
      </c>
      <c r="W187" s="42">
        <f t="shared" si="59"/>
        <v>12.909822594068643</v>
      </c>
      <c r="X187" s="42">
        <f t="shared" si="59"/>
        <v>1.3204492453054335</v>
      </c>
      <c r="Y187" s="42">
        <f t="shared" si="59"/>
        <v>2.1879706006127932</v>
      </c>
      <c r="Z187" s="42">
        <f t="shared" si="59"/>
        <v>3.0106941707361532</v>
      </c>
      <c r="AC187" s="42">
        <f t="shared" si="60"/>
        <v>20.771004034424092</v>
      </c>
      <c r="AD187" s="42">
        <f t="shared" si="60"/>
        <v>20.338462284947386</v>
      </c>
      <c r="AE187" s="42">
        <f t="shared" si="60"/>
        <v>8.6014290545457506</v>
      </c>
      <c r="AF187" s="42">
        <f t="shared" si="60"/>
        <v>11.518276667499638</v>
      </c>
      <c r="AG187" s="42">
        <f t="shared" si="60"/>
        <v>12.183065091509182</v>
      </c>
      <c r="AH187" s="42">
        <f t="shared" si="60"/>
        <v>75.006837300174936</v>
      </c>
      <c r="AI187" s="42">
        <f t="shared" si="60"/>
        <v>19.383375887602444</v>
      </c>
      <c r="AJ187" s="42">
        <f t="shared" si="60"/>
        <v>1.8665124724242683</v>
      </c>
      <c r="AK187" s="42">
        <f t="shared" si="60"/>
        <v>2.7561968015599589</v>
      </c>
      <c r="AL187" s="42">
        <f t="shared" si="60"/>
        <v>3.6180137122253289</v>
      </c>
    </row>
    <row r="188" spans="4:38">
      <c r="D188" s="42">
        <f t="shared" si="55"/>
        <v>0.1</v>
      </c>
      <c r="E188" s="42">
        <f t="shared" si="58"/>
        <v>17.550323571907825</v>
      </c>
      <c r="F188" s="42">
        <f t="shared" si="58"/>
        <v>12.284933511666081</v>
      </c>
      <c r="G188" s="42">
        <f t="shared" si="58"/>
        <v>6.6338292023254279</v>
      </c>
      <c r="H188" s="42">
        <f t="shared" si="58"/>
        <v>9.6678761855883391</v>
      </c>
      <c r="I188" s="42">
        <f t="shared" si="58"/>
        <v>10.1803269899883</v>
      </c>
      <c r="J188" s="42">
        <f t="shared" si="58"/>
        <v>66.992004805045667</v>
      </c>
      <c r="K188" s="42">
        <f t="shared" si="58"/>
        <v>17.055957112483146</v>
      </c>
      <c r="L188" s="42">
        <f t="shared" si="58"/>
        <v>1.8508467616663797</v>
      </c>
      <c r="M188" s="42">
        <f t="shared" si="58"/>
        <v>2.4347686621820674</v>
      </c>
      <c r="N188" s="42">
        <f t="shared" si="58"/>
        <v>4.3091466112125794</v>
      </c>
      <c r="Q188" s="42">
        <f t="shared" si="59"/>
        <v>13.579397806612732</v>
      </c>
      <c r="R188" s="42">
        <f t="shared" si="59"/>
        <v>4.060441431322598</v>
      </c>
      <c r="S188" s="42">
        <f t="shared" si="59"/>
        <v>5.2092021559811652</v>
      </c>
      <c r="T188" s="42">
        <f t="shared" si="59"/>
        <v>7.6817153842987036</v>
      </c>
      <c r="U188" s="42">
        <f t="shared" si="59"/>
        <v>8.7397356086299709</v>
      </c>
      <c r="V188" s="42">
        <f t="shared" si="59"/>
        <v>48.532145149932106</v>
      </c>
      <c r="W188" s="42">
        <f t="shared" si="59"/>
        <v>12.36310043077361</v>
      </c>
      <c r="X188" s="42">
        <f t="shared" si="59"/>
        <v>1.6000373500946563</v>
      </c>
      <c r="Y188" s="42">
        <f t="shared" si="59"/>
        <v>2.1881960729914756</v>
      </c>
      <c r="Z188" s="42">
        <f t="shared" si="59"/>
        <v>3.7780698654553211</v>
      </c>
      <c r="AC188" s="42">
        <f t="shared" si="60"/>
        <v>20.88665953068843</v>
      </c>
      <c r="AD188" s="42">
        <f t="shared" si="60"/>
        <v>20.123043850953898</v>
      </c>
      <c r="AE188" s="42">
        <f t="shared" si="60"/>
        <v>8.058456248669648</v>
      </c>
      <c r="AF188" s="42">
        <f t="shared" si="60"/>
        <v>11.654036986878015</v>
      </c>
      <c r="AG188" s="42">
        <f t="shared" si="60"/>
        <v>11.636853297518146</v>
      </c>
      <c r="AH188" s="42">
        <f t="shared" si="60"/>
        <v>85.356406377576889</v>
      </c>
      <c r="AI188" s="42">
        <f t="shared" si="60"/>
        <v>22.034040279389167</v>
      </c>
      <c r="AJ188" s="42">
        <f t="shared" si="60"/>
        <v>2.1016561732381067</v>
      </c>
      <c r="AK188" s="42">
        <f t="shared" si="60"/>
        <v>2.681141583844695</v>
      </c>
      <c r="AL188" s="42">
        <f t="shared" si="60"/>
        <v>4.8233877411070027</v>
      </c>
    </row>
    <row r="189" spans="4:38">
      <c r="D189" s="42">
        <f t="shared" si="55"/>
        <v>0.125</v>
      </c>
      <c r="E189" s="42">
        <f t="shared" si="58"/>
        <v>16.541789549019761</v>
      </c>
      <c r="F189" s="42">
        <f t="shared" si="58"/>
        <v>11.644644393082316</v>
      </c>
      <c r="G189" s="42">
        <f t="shared" si="58"/>
        <v>6.1933290385732036</v>
      </c>
      <c r="H189" s="42">
        <f t="shared" si="58"/>
        <v>9.2405870268766339</v>
      </c>
      <c r="I189" s="42">
        <f t="shared" si="58"/>
        <v>9.7044124634110478</v>
      </c>
      <c r="J189" s="42">
        <f t="shared" si="58"/>
        <v>72.061693652208447</v>
      </c>
      <c r="K189" s="42">
        <f t="shared" si="58"/>
        <v>17.919337680050599</v>
      </c>
      <c r="L189" s="42">
        <f t="shared" si="58"/>
        <v>2.07176264802135</v>
      </c>
      <c r="M189" s="42">
        <f t="shared" si="58"/>
        <v>2.4030013151444853</v>
      </c>
      <c r="N189" s="42">
        <f t="shared" si="58"/>
        <v>5.1773814992594716</v>
      </c>
      <c r="Q189" s="42">
        <f t="shared" si="59"/>
        <v>11.306346041948874</v>
      </c>
      <c r="R189" s="42">
        <f t="shared" si="59"/>
        <v>2.901709199434285</v>
      </c>
      <c r="S189" s="42">
        <f t="shared" si="59"/>
        <v>4.8172326075114889</v>
      </c>
      <c r="T189" s="42">
        <f t="shared" si="59"/>
        <v>6.7058268389702631</v>
      </c>
      <c r="U189" s="42">
        <f t="shared" si="59"/>
        <v>8.2570375873527944</v>
      </c>
      <c r="V189" s="42">
        <f t="shared" si="59"/>
        <v>49.479979425659835</v>
      </c>
      <c r="W189" s="42">
        <f t="shared" si="59"/>
        <v>11.906126800358422</v>
      </c>
      <c r="X189" s="42">
        <f t="shared" si="59"/>
        <v>1.8398858040462307</v>
      </c>
      <c r="Y189" s="42">
        <f t="shared" si="59"/>
        <v>2.1885445303039872</v>
      </c>
      <c r="Z189" s="42">
        <f t="shared" si="59"/>
        <v>4.4493468673512702</v>
      </c>
      <c r="AC189" s="42">
        <f t="shared" si="60"/>
        <v>20.967807282475246</v>
      </c>
      <c r="AD189" s="42">
        <f t="shared" si="60"/>
        <v>19.894745733342958</v>
      </c>
      <c r="AE189" s="42">
        <f t="shared" si="60"/>
        <v>7.5694254696349601</v>
      </c>
      <c r="AF189" s="42">
        <f t="shared" si="60"/>
        <v>11.775347214783004</v>
      </c>
      <c r="AG189" s="42">
        <f t="shared" si="60"/>
        <v>11.172112500402323</v>
      </c>
      <c r="AH189" s="42">
        <f t="shared" si="60"/>
        <v>94.521650120360292</v>
      </c>
      <c r="AI189" s="42">
        <f t="shared" si="60"/>
        <v>24.296357852085244</v>
      </c>
      <c r="AJ189" s="42">
        <f t="shared" si="60"/>
        <v>2.3036394919964689</v>
      </c>
      <c r="AK189" s="42">
        <f t="shared" si="60"/>
        <v>2.617090459761263</v>
      </c>
      <c r="AL189" s="42">
        <f t="shared" si="60"/>
        <v>5.8839421313426534</v>
      </c>
    </row>
    <row r="190" spans="4:38">
      <c r="D190" s="42">
        <f t="shared" si="55"/>
        <v>0.25</v>
      </c>
      <c r="E190" s="42">
        <f t="shared" si="58"/>
        <v>12.580549931968271</v>
      </c>
      <c r="F190" s="42">
        <f t="shared" si="58"/>
        <v>9.282906129973421</v>
      </c>
      <c r="G190" s="42">
        <f t="shared" si="58"/>
        <v>5.2580119424695937</v>
      </c>
      <c r="H190" s="42">
        <f t="shared" si="58"/>
        <v>8.7668253654012371</v>
      </c>
      <c r="I190" s="42">
        <f t="shared" si="58"/>
        <v>9.3533776401029076</v>
      </c>
      <c r="J190" s="42">
        <f t="shared" si="58"/>
        <v>80.596006642158116</v>
      </c>
      <c r="K190" s="42">
        <f t="shared" si="58"/>
        <v>19.587365711306166</v>
      </c>
      <c r="L190" s="42">
        <f t="shared" si="58"/>
        <v>2.2772693466436125</v>
      </c>
      <c r="M190" s="42">
        <f t="shared" si="58"/>
        <v>2.3812953177713378</v>
      </c>
      <c r="N190" s="42">
        <f t="shared" si="58"/>
        <v>5.9102003159735759</v>
      </c>
      <c r="Q190" s="42">
        <f t="shared" si="59"/>
        <v>7.592161500641641</v>
      </c>
      <c r="R190" s="42">
        <f t="shared" si="59"/>
        <v>2.0047629204775377</v>
      </c>
      <c r="S190" s="42">
        <f t="shared" si="59"/>
        <v>4.1097504507207905</v>
      </c>
      <c r="T190" s="42">
        <f t="shared" si="59"/>
        <v>5.493376108950847</v>
      </c>
      <c r="U190" s="42">
        <f t="shared" si="59"/>
        <v>7.7730307417365818</v>
      </c>
      <c r="V190" s="42">
        <f t="shared" si="59"/>
        <v>50.14332040599993</v>
      </c>
      <c r="W190" s="42">
        <f t="shared" si="59"/>
        <v>11.845844941072784</v>
      </c>
      <c r="X190" s="42">
        <f t="shared" si="59"/>
        <v>2.0585834764554498</v>
      </c>
      <c r="Y190" s="42">
        <f t="shared" si="59"/>
        <v>2.1952433637555306</v>
      </c>
      <c r="Z190" s="42">
        <f t="shared" si="59"/>
        <v>4.9814129264448139</v>
      </c>
      <c r="AC190" s="42">
        <f t="shared" si="60"/>
        <v>20.519295308123208</v>
      </c>
      <c r="AD190" s="42">
        <f t="shared" si="60"/>
        <v>18.356611283536033</v>
      </c>
      <c r="AE190" s="42">
        <f t="shared" si="60"/>
        <v>6.406273434218356</v>
      </c>
      <c r="AF190" s="42">
        <f t="shared" si="60"/>
        <v>12.036548870860674</v>
      </c>
      <c r="AG190" s="42">
        <f t="shared" si="60"/>
        <v>10.864183778862648</v>
      </c>
      <c r="AH190" s="42">
        <f t="shared" si="60"/>
        <v>111.56549844678887</v>
      </c>
      <c r="AI190" s="42">
        <f t="shared" si="60"/>
        <v>26.013959912587229</v>
      </c>
      <c r="AJ190" s="42">
        <f t="shared" si="60"/>
        <v>2.4959552168317796</v>
      </c>
      <c r="AK190" s="42">
        <f t="shared" si="60"/>
        <v>2.5690075683938121</v>
      </c>
      <c r="AL190" s="42">
        <f t="shared" si="60"/>
        <v>6.932879482900578</v>
      </c>
    </row>
    <row r="191" spans="4:38">
      <c r="D191" s="42">
        <f t="shared" si="55"/>
        <v>0.375</v>
      </c>
      <c r="E191" s="42">
        <f t="shared" si="58"/>
        <v>9.3605154115792359</v>
      </c>
      <c r="F191" s="42">
        <f t="shared" si="58"/>
        <v>7.3886200385151923</v>
      </c>
      <c r="G191" s="42">
        <f t="shared" si="58"/>
        <v>4.6719208737582889</v>
      </c>
      <c r="H191" s="42">
        <f t="shared" si="58"/>
        <v>8.6440497029962025</v>
      </c>
      <c r="I191" s="42">
        <f t="shared" si="58"/>
        <v>9.4490876980497625</v>
      </c>
      <c r="J191" s="42">
        <f t="shared" si="58"/>
        <v>84.787157427979551</v>
      </c>
      <c r="K191" s="42">
        <f t="shared" si="58"/>
        <v>20.600347209672144</v>
      </c>
      <c r="L191" s="42">
        <f t="shared" si="58"/>
        <v>2.3106104348381953</v>
      </c>
      <c r="M191" s="42">
        <f t="shared" si="58"/>
        <v>2.3954353069288254</v>
      </c>
      <c r="N191" s="42">
        <f t="shared" si="58"/>
        <v>5.9591178645294436</v>
      </c>
      <c r="Q191" s="42">
        <f t="shared" si="59"/>
        <v>5.6260083105208345</v>
      </c>
      <c r="R191" s="42">
        <f t="shared" si="59"/>
        <v>2.0479429511842762</v>
      </c>
      <c r="S191" s="42">
        <f t="shared" si="59"/>
        <v>3.7192205740086388</v>
      </c>
      <c r="T191" s="42">
        <f t="shared" si="59"/>
        <v>5.0624294134909089</v>
      </c>
      <c r="U191" s="42">
        <f t="shared" si="59"/>
        <v>7.6789695706004704</v>
      </c>
      <c r="V191" s="42">
        <f t="shared" si="59"/>
        <v>49.7919731744283</v>
      </c>
      <c r="W191" s="42">
        <f t="shared" si="59"/>
        <v>13.181029824136775</v>
      </c>
      <c r="X191" s="42">
        <f t="shared" si="59"/>
        <v>2.0902698514105875</v>
      </c>
      <c r="Y191" s="42">
        <f t="shared" si="59"/>
        <v>2.2156319155949262</v>
      </c>
      <c r="Z191" s="42">
        <f t="shared" si="59"/>
        <v>4.9708301339545073</v>
      </c>
      <c r="AC191" s="42">
        <f t="shared" si="60"/>
        <v>18.217169986297904</v>
      </c>
      <c r="AD191" s="42">
        <f t="shared" si="60"/>
        <v>15.843753794259847</v>
      </c>
      <c r="AE191" s="42">
        <f t="shared" si="60"/>
        <v>5.6246211735078901</v>
      </c>
      <c r="AF191" s="42">
        <f t="shared" si="60"/>
        <v>12.206265039423593</v>
      </c>
      <c r="AG191" s="42">
        <f t="shared" si="60"/>
        <v>11.114254687273826</v>
      </c>
      <c r="AH191" s="42">
        <f t="shared" si="60"/>
        <v>120.93304072095916</v>
      </c>
      <c r="AI191" s="42">
        <f t="shared" si="60"/>
        <v>25.77555007145687</v>
      </c>
      <c r="AJ191" s="42">
        <f t="shared" si="60"/>
        <v>2.5309510182658084</v>
      </c>
      <c r="AK191" s="42">
        <f t="shared" si="60"/>
        <v>2.5781211576492979</v>
      </c>
      <c r="AL191" s="42">
        <f t="shared" si="60"/>
        <v>7.1720403413607761</v>
      </c>
    </row>
    <row r="192" spans="4:38">
      <c r="D192" s="42">
        <f t="shared" si="55"/>
        <v>0.5</v>
      </c>
      <c r="E192" s="42">
        <f t="shared" si="58"/>
        <v>6.7369896350999845</v>
      </c>
      <c r="F192" s="42">
        <f t="shared" si="58"/>
        <v>5.8417994410325242</v>
      </c>
      <c r="G192" s="42">
        <f t="shared" si="58"/>
        <v>4.2029830942635513</v>
      </c>
      <c r="H192" s="42">
        <f t="shared" si="58"/>
        <v>8.5559611475666077</v>
      </c>
      <c r="I192" s="42">
        <f t="shared" si="58"/>
        <v>9.5951714707054698</v>
      </c>
      <c r="J192" s="42">
        <f t="shared" si="58"/>
        <v>87.918634989547812</v>
      </c>
      <c r="K192" s="42">
        <f t="shared" si="58"/>
        <v>21.429150253789803</v>
      </c>
      <c r="L192" s="42">
        <f t="shared" si="58"/>
        <v>2.3378895069974015</v>
      </c>
      <c r="M192" s="42">
        <f t="shared" si="58"/>
        <v>2.4170173956428882</v>
      </c>
      <c r="N192" s="42">
        <f t="shared" si="58"/>
        <v>6.0069603021280775</v>
      </c>
      <c r="Q192" s="42">
        <f t="shared" si="59"/>
        <v>4.0233565591179872</v>
      </c>
      <c r="R192" s="42">
        <f t="shared" si="59"/>
        <v>2.1138493138419339</v>
      </c>
      <c r="S192" s="42">
        <f t="shared" si="59"/>
        <v>3.411416199568829</v>
      </c>
      <c r="T192" s="42">
        <f t="shared" si="59"/>
        <v>4.7270572284362489</v>
      </c>
      <c r="U192" s="42">
        <f t="shared" si="59"/>
        <v>7.6111681899021386</v>
      </c>
      <c r="V192" s="42">
        <f t="shared" si="59"/>
        <v>49.255706347292914</v>
      </c>
      <c r="W192" s="42">
        <f t="shared" si="59"/>
        <v>15.218943593023898</v>
      </c>
      <c r="X192" s="42">
        <f t="shared" si="59"/>
        <v>2.1161950672829732</v>
      </c>
      <c r="Y192" s="42">
        <f t="shared" si="59"/>
        <v>2.2449550568689007</v>
      </c>
      <c r="Z192" s="42">
        <f t="shared" si="59"/>
        <v>4.951594743830606</v>
      </c>
      <c r="AC192" s="42">
        <f t="shared" si="60"/>
        <v>14.695701724110076</v>
      </c>
      <c r="AD192" s="42">
        <f t="shared" si="60"/>
        <v>12.754593455184407</v>
      </c>
      <c r="AE192" s="42">
        <f t="shared" si="60"/>
        <v>4.9945499889582621</v>
      </c>
      <c r="AF192" s="42">
        <f t="shared" si="60"/>
        <v>12.345123722793264</v>
      </c>
      <c r="AG192" s="42">
        <f t="shared" si="60"/>
        <v>11.495941863269781</v>
      </c>
      <c r="AH192" s="42">
        <f t="shared" si="60"/>
        <v>128.14920499014551</v>
      </c>
      <c r="AI192" s="42">
        <f t="shared" si="60"/>
        <v>25.400894584293379</v>
      </c>
      <c r="AJ192" s="42">
        <f t="shared" si="60"/>
        <v>2.5595839467118293</v>
      </c>
      <c r="AK192" s="42">
        <f t="shared" si="60"/>
        <v>2.5920313728287256</v>
      </c>
      <c r="AL192" s="42">
        <f t="shared" si="60"/>
        <v>7.4059449172174325</v>
      </c>
    </row>
    <row r="193" spans="4:38">
      <c r="D193" s="42">
        <f t="shared" si="55"/>
        <v>0.625</v>
      </c>
      <c r="E193" s="42">
        <f t="shared" si="58"/>
        <v>4.6976371407252753</v>
      </c>
      <c r="F193" s="42">
        <f t="shared" si="58"/>
        <v>4.6390390639464654</v>
      </c>
      <c r="G193" s="42">
        <f t="shared" si="58"/>
        <v>3.8393730055383486</v>
      </c>
      <c r="H193" s="42">
        <f t="shared" si="58"/>
        <v>8.4887544923385878</v>
      </c>
      <c r="I193" s="42">
        <f t="shared" si="58"/>
        <v>9.7614047292447204</v>
      </c>
      <c r="J193" s="42">
        <f t="shared" si="58"/>
        <v>90.322773180880915</v>
      </c>
      <c r="K193" s="42">
        <f t="shared" si="58"/>
        <v>22.073774843659095</v>
      </c>
      <c r="L193" s="42">
        <f t="shared" si="58"/>
        <v>2.3591065631212293</v>
      </c>
      <c r="M193" s="42">
        <f t="shared" si="58"/>
        <v>2.4415763241795769</v>
      </c>
      <c r="N193" s="42">
        <f t="shared" si="58"/>
        <v>6.0537276287693942</v>
      </c>
      <c r="Q193" s="42">
        <f t="shared" si="59"/>
        <v>2.777485738791313</v>
      </c>
      <c r="R193" s="42">
        <f t="shared" si="59"/>
        <v>2.1888462092799554</v>
      </c>
      <c r="S193" s="42">
        <f t="shared" si="59"/>
        <v>3.1732513844223051</v>
      </c>
      <c r="T193" s="42">
        <f t="shared" si="59"/>
        <v>4.4680320799691309</v>
      </c>
      <c r="U193" s="42">
        <f t="shared" si="59"/>
        <v>7.5594015826540755</v>
      </c>
      <c r="V193" s="42">
        <f t="shared" si="59"/>
        <v>48.645471681931369</v>
      </c>
      <c r="W193" s="42">
        <f t="shared" si="59"/>
        <v>17.537948916240303</v>
      </c>
      <c r="X193" s="42">
        <f t="shared" si="59"/>
        <v>2.1363591240726088</v>
      </c>
      <c r="Y193" s="42">
        <f t="shared" si="59"/>
        <v>2.2775753178155966</v>
      </c>
      <c r="Z193" s="42">
        <f t="shared" si="59"/>
        <v>4.9241061067331726</v>
      </c>
      <c r="AC193" s="42">
        <f t="shared" si="60"/>
        <v>10.674529341798113</v>
      </c>
      <c r="AD193" s="42">
        <f t="shared" si="60"/>
        <v>9.5468896331645361</v>
      </c>
      <c r="AE193" s="42">
        <f t="shared" si="60"/>
        <v>4.5054946266544036</v>
      </c>
      <c r="AF193" s="42">
        <f t="shared" si="60"/>
        <v>12.453124920969699</v>
      </c>
      <c r="AG193" s="42">
        <f t="shared" si="60"/>
        <v>11.930275546299688</v>
      </c>
      <c r="AH193" s="42">
        <f t="shared" si="60"/>
        <v>133.7144122493672</v>
      </c>
      <c r="AI193" s="42">
        <f t="shared" si="60"/>
        <v>24.955003386262742</v>
      </c>
      <c r="AJ193" s="42">
        <f t="shared" si="60"/>
        <v>2.5818540021698495</v>
      </c>
      <c r="AK193" s="42">
        <f t="shared" si="60"/>
        <v>2.6078602383777287</v>
      </c>
      <c r="AL193" s="42">
        <f t="shared" si="60"/>
        <v>7.6345932104705927</v>
      </c>
    </row>
    <row r="194" spans="4:38">
      <c r="D194" s="42">
        <f t="shared" si="55"/>
        <v>0.75</v>
      </c>
      <c r="E194" s="42">
        <f t="shared" si="58"/>
        <v>3.2301224666498305</v>
      </c>
      <c r="F194" s="42">
        <f t="shared" si="58"/>
        <v>3.7769336336781003</v>
      </c>
      <c r="G194" s="42">
        <f t="shared" si="58"/>
        <v>3.5692650091356426</v>
      </c>
      <c r="H194" s="42">
        <f t="shared" si="58"/>
        <v>8.4286245305384746</v>
      </c>
      <c r="I194" s="42">
        <f t="shared" si="58"/>
        <v>9.917563244842178</v>
      </c>
      <c r="J194" s="42">
        <f t="shared" si="58"/>
        <v>92.331905855997292</v>
      </c>
      <c r="K194" s="42">
        <f t="shared" si="58"/>
        <v>22.534220979279983</v>
      </c>
      <c r="L194" s="42">
        <f t="shared" si="58"/>
        <v>2.3742616032096748</v>
      </c>
      <c r="M194" s="42">
        <f t="shared" si="58"/>
        <v>2.4646468328049544</v>
      </c>
      <c r="N194" s="42">
        <f t="shared" si="58"/>
        <v>6.0994198444534771</v>
      </c>
      <c r="Q194" s="42">
        <f t="shared" si="59"/>
        <v>1.8816753418991112</v>
      </c>
      <c r="R194" s="42">
        <f t="shared" si="59"/>
        <v>2.2592978383277971</v>
      </c>
      <c r="S194" s="42">
        <f t="shared" si="59"/>
        <v>2.9916401855900041</v>
      </c>
      <c r="T194" s="42">
        <f t="shared" si="59"/>
        <v>4.2661264942716182</v>
      </c>
      <c r="U194" s="42">
        <f t="shared" si="59"/>
        <v>7.5134447318688906</v>
      </c>
      <c r="V194" s="42">
        <f t="shared" si="59"/>
        <v>48.072220935682893</v>
      </c>
      <c r="W194" s="42">
        <f t="shared" si="59"/>
        <v>19.716408462292065</v>
      </c>
      <c r="X194" s="42">
        <f t="shared" si="59"/>
        <v>2.1507620217794923</v>
      </c>
      <c r="Y194" s="42">
        <f t="shared" si="59"/>
        <v>2.3078552286731524</v>
      </c>
      <c r="Z194" s="42">
        <f t="shared" si="59"/>
        <v>4.8887635733221781</v>
      </c>
      <c r="AC194" s="42">
        <f t="shared" si="60"/>
        <v>6.8732916596003477</v>
      </c>
      <c r="AD194" s="42">
        <f t="shared" si="60"/>
        <v>6.6784016950550802</v>
      </c>
      <c r="AE194" s="42">
        <f t="shared" si="60"/>
        <v>4.1468898326812935</v>
      </c>
      <c r="AF194" s="42">
        <f t="shared" si="60"/>
        <v>12.530268633952844</v>
      </c>
      <c r="AG194" s="42">
        <f t="shared" si="60"/>
        <v>12.338285975812639</v>
      </c>
      <c r="AH194" s="42">
        <f t="shared" si="60"/>
        <v>138.12908349364216</v>
      </c>
      <c r="AI194" s="42">
        <f t="shared" si="60"/>
        <v>24.502886412530891</v>
      </c>
      <c r="AJ194" s="42">
        <f t="shared" si="60"/>
        <v>2.5977611846398623</v>
      </c>
      <c r="AK194" s="42">
        <f t="shared" si="60"/>
        <v>2.6227297787419452</v>
      </c>
      <c r="AL194" s="42">
        <f t="shared" si="60"/>
        <v>7.8579852211202512</v>
      </c>
    </row>
    <row r="195" spans="4:38">
      <c r="D195" s="42">
        <f t="shared" si="55"/>
        <v>0.875</v>
      </c>
      <c r="E195" s="42">
        <f t="shared" si="58"/>
        <v>2.3221101510684603</v>
      </c>
      <c r="F195" s="42">
        <f t="shared" si="58"/>
        <v>3.2520778766484737</v>
      </c>
      <c r="G195" s="42">
        <f t="shared" si="58"/>
        <v>3.3808335066083774</v>
      </c>
      <c r="H195" s="42">
        <f t="shared" si="58"/>
        <v>8.3617660553924544</v>
      </c>
      <c r="I195" s="42">
        <f t="shared" si="58"/>
        <v>10.033422788672585</v>
      </c>
      <c r="J195" s="42">
        <f t="shared" si="58"/>
        <v>94.278366868915001</v>
      </c>
      <c r="K195" s="42">
        <f t="shared" si="58"/>
        <v>22.810488660652545</v>
      </c>
      <c r="L195" s="42">
        <f t="shared" si="58"/>
        <v>2.3833546272627437</v>
      </c>
      <c r="M195" s="42">
        <f t="shared" si="58"/>
        <v>2.481763661785072</v>
      </c>
      <c r="N195" s="42">
        <f t="shared" si="58"/>
        <v>6.1440369491802844</v>
      </c>
      <c r="Q195" s="42">
        <f t="shared" si="59"/>
        <v>1.3292048607996649</v>
      </c>
      <c r="R195" s="42">
        <f t="shared" si="59"/>
        <v>2.3115684018149025</v>
      </c>
      <c r="S195" s="42">
        <f t="shared" si="59"/>
        <v>2.8534966600928731</v>
      </c>
      <c r="T195" s="42">
        <f t="shared" si="59"/>
        <v>4.1021129975259338</v>
      </c>
      <c r="U195" s="42">
        <f t="shared" si="59"/>
        <v>7.4630726205590321</v>
      </c>
      <c r="V195" s="42">
        <f t="shared" si="59"/>
        <v>47.646905865885522</v>
      </c>
      <c r="W195" s="42">
        <f t="shared" si="59"/>
        <v>21.332684899685304</v>
      </c>
      <c r="X195" s="42">
        <f t="shared" si="59"/>
        <v>2.1594037604036171</v>
      </c>
      <c r="Y195" s="42">
        <f t="shared" si="59"/>
        <v>2.330157319679711</v>
      </c>
      <c r="Z195" s="42">
        <f t="shared" si="59"/>
        <v>4.8459664942576426</v>
      </c>
      <c r="AC195" s="42">
        <f t="shared" si="60"/>
        <v>4.0116274977550432</v>
      </c>
      <c r="AD195" s="42">
        <f t="shared" si="60"/>
        <v>4.6068890077107838</v>
      </c>
      <c r="AE195" s="42">
        <f t="shared" si="60"/>
        <v>3.9081703531238734</v>
      </c>
      <c r="AF195" s="42">
        <f t="shared" si="60"/>
        <v>12.576554861742707</v>
      </c>
      <c r="AG195" s="42">
        <f t="shared" si="60"/>
        <v>12.641003391257726</v>
      </c>
      <c r="AH195" s="42">
        <f t="shared" si="60"/>
        <v>141.89363971798923</v>
      </c>
      <c r="AI195" s="42">
        <f t="shared" si="60"/>
        <v>24.109553598263751</v>
      </c>
      <c r="AJ195" s="42">
        <f t="shared" si="60"/>
        <v>2.6073054941218698</v>
      </c>
      <c r="AK195" s="42">
        <f t="shared" si="60"/>
        <v>2.6337620183670096</v>
      </c>
      <c r="AL195" s="42">
        <f t="shared" si="60"/>
        <v>8.0761209491663717</v>
      </c>
    </row>
    <row r="196" spans="4:38">
      <c r="D196" s="42">
        <f t="shared" si="55"/>
        <v>1</v>
      </c>
      <c r="E196" s="42">
        <f t="shared" si="58"/>
        <v>1.9612647321759238</v>
      </c>
      <c r="F196" s="42">
        <f t="shared" si="58"/>
        <v>3.0610665192786435</v>
      </c>
      <c r="G196" s="42">
        <f t="shared" si="58"/>
        <v>3.2622528995094906</v>
      </c>
      <c r="H196" s="42">
        <f t="shared" si="58"/>
        <v>8.2743738601267331</v>
      </c>
      <c r="I196" s="42">
        <f t="shared" si="58"/>
        <v>10.078759131910559</v>
      </c>
      <c r="J196" s="42">
        <f t="shared" si="58"/>
        <v>96.494490073652472</v>
      </c>
      <c r="K196" s="42">
        <f t="shared" si="58"/>
        <v>22.902577887776744</v>
      </c>
      <c r="L196" s="42">
        <f t="shared" si="58"/>
        <v>2.3863856352804342</v>
      </c>
      <c r="M196" s="42">
        <f t="shared" si="58"/>
        <v>2.488461551385988</v>
      </c>
      <c r="N196" s="42">
        <f t="shared" si="58"/>
        <v>6.1875789429498163</v>
      </c>
      <c r="Q196" s="42">
        <f t="shared" si="59"/>
        <v>1.1133537878512627</v>
      </c>
      <c r="R196" s="42">
        <f t="shared" si="59"/>
        <v>2.3320221005707307</v>
      </c>
      <c r="S196" s="42">
        <f t="shared" si="59"/>
        <v>2.7457348649518512</v>
      </c>
      <c r="T196" s="42">
        <f t="shared" si="59"/>
        <v>3.9567641159141265</v>
      </c>
      <c r="U196" s="42">
        <f t="shared" si="59"/>
        <v>7.3980602317370279</v>
      </c>
      <c r="V196" s="42">
        <f t="shared" si="59"/>
        <v>47.480478229878095</v>
      </c>
      <c r="W196" s="42">
        <f t="shared" si="59"/>
        <v>21.965140896926126</v>
      </c>
      <c r="X196" s="42">
        <f t="shared" si="59"/>
        <v>2.1622843399449945</v>
      </c>
      <c r="Y196" s="42">
        <f t="shared" si="59"/>
        <v>2.3388441210734232</v>
      </c>
      <c r="Z196" s="42">
        <f t="shared" si="59"/>
        <v>4.7961142201995832</v>
      </c>
      <c r="AC196" s="42">
        <f t="shared" si="60"/>
        <v>2.8091756765005811</v>
      </c>
      <c r="AD196" s="42">
        <f t="shared" si="60"/>
        <v>3.7901109379865598</v>
      </c>
      <c r="AE196" s="42">
        <f t="shared" si="60"/>
        <v>3.7787709340671327</v>
      </c>
      <c r="AF196" s="42">
        <f t="shared" si="60"/>
        <v>12.591983604339369</v>
      </c>
      <c r="AG196" s="42">
        <f t="shared" si="60"/>
        <v>12.759458032084048</v>
      </c>
      <c r="AH196" s="42">
        <f t="shared" si="60"/>
        <v>145.50850191742643</v>
      </c>
      <c r="AI196" s="42">
        <f t="shared" si="60"/>
        <v>23.840014878627326</v>
      </c>
      <c r="AJ196" s="42">
        <f t="shared" si="60"/>
        <v>2.6104869306158736</v>
      </c>
      <c r="AK196" s="42">
        <f t="shared" si="60"/>
        <v>2.6380789816985537</v>
      </c>
      <c r="AL196" s="42">
        <f t="shared" si="60"/>
        <v>8.2890003946089514</v>
      </c>
    </row>
    <row r="197" spans="4:38">
      <c r="D197" s="42">
        <f t="shared" si="55"/>
        <v>1.125</v>
      </c>
      <c r="E197" s="42">
        <f t="shared" si="58"/>
        <v>1.8711528568644606</v>
      </c>
      <c r="F197" s="42">
        <f t="shared" si="58"/>
        <v>3.0367724147177548</v>
      </c>
      <c r="G197" s="42">
        <f t="shared" si="58"/>
        <v>3.1757508367949576</v>
      </c>
      <c r="H197" s="42">
        <f t="shared" si="58"/>
        <v>8.1642209452442227</v>
      </c>
      <c r="I197" s="42">
        <f t="shared" si="58"/>
        <v>10.065857089382293</v>
      </c>
      <c r="J197" s="42">
        <f t="shared" si="58"/>
        <v>98.925450672489049</v>
      </c>
      <c r="K197" s="42">
        <f t="shared" si="58"/>
        <v>22.894393370253919</v>
      </c>
      <c r="L197" s="42">
        <f t="shared" si="58"/>
        <v>2.3842658040948921</v>
      </c>
      <c r="M197" s="42">
        <f t="shared" si="58"/>
        <v>2.486951493017707</v>
      </c>
      <c r="N197" s="42">
        <f t="shared" si="58"/>
        <v>6.2300458257620299</v>
      </c>
      <c r="Q197" s="42">
        <f t="shared" si="59"/>
        <v>1.0643151836476845</v>
      </c>
      <c r="R197" s="42">
        <f t="shared" si="59"/>
        <v>2.3318517981686036</v>
      </c>
      <c r="S197" s="42">
        <f t="shared" si="59"/>
        <v>2.6500136153828127</v>
      </c>
      <c r="T197" s="42">
        <f t="shared" si="59"/>
        <v>3.8161187055798238</v>
      </c>
      <c r="U197" s="42">
        <f t="shared" si="59"/>
        <v>7.3183772300334731</v>
      </c>
      <c r="V197" s="42">
        <f t="shared" si="59"/>
        <v>47.511567392693244</v>
      </c>
      <c r="W197" s="42">
        <f t="shared" si="59"/>
        <v>21.955629568094295</v>
      </c>
      <c r="X197" s="42">
        <f t="shared" si="59"/>
        <v>2.1602447022518318</v>
      </c>
      <c r="Y197" s="42">
        <f t="shared" si="59"/>
        <v>2.3376911238359597</v>
      </c>
      <c r="Z197" s="42">
        <f t="shared" si="59"/>
        <v>4.7396061018079756</v>
      </c>
      <c r="AC197" s="42">
        <f t="shared" si="60"/>
        <v>2.6779905300812326</v>
      </c>
      <c r="AD197" s="42">
        <f t="shared" si="60"/>
        <v>3.7546445289484134</v>
      </c>
      <c r="AE197" s="42">
        <f t="shared" si="60"/>
        <v>3.7017188979550455</v>
      </c>
      <c r="AF197" s="42">
        <f t="shared" si="60"/>
        <v>12.571353052171798</v>
      </c>
      <c r="AG197" s="42">
        <f t="shared" si="60"/>
        <v>12.741366600487284</v>
      </c>
      <c r="AH197" s="42">
        <f t="shared" si="60"/>
        <v>149.16898882543197</v>
      </c>
      <c r="AI197" s="42">
        <f t="shared" si="60"/>
        <v>23.65636783086903</v>
      </c>
      <c r="AJ197" s="42">
        <f t="shared" si="60"/>
        <v>2.6082869059379528</v>
      </c>
      <c r="AK197" s="42">
        <f t="shared" si="60"/>
        <v>2.6363419988764862</v>
      </c>
      <c r="AL197" s="42">
        <f t="shared" si="60"/>
        <v>8.4966235574480304</v>
      </c>
    </row>
    <row r="198" spans="4:38">
      <c r="D198" s="42">
        <f t="shared" si="55"/>
        <v>1.325</v>
      </c>
      <c r="E198" s="42">
        <f t="shared" si="58"/>
        <v>1.7321902174039794</v>
      </c>
      <c r="F198" s="42">
        <f t="shared" si="58"/>
        <v>3.0016007312545234</v>
      </c>
      <c r="G198" s="42">
        <f t="shared" si="58"/>
        <v>3.0419025817794516</v>
      </c>
      <c r="H198" s="42">
        <f t="shared" si="58"/>
        <v>7.9568261791542048</v>
      </c>
      <c r="I198" s="42">
        <f t="shared" si="58"/>
        <v>9.9938579393195077</v>
      </c>
      <c r="J198" s="42">
        <f t="shared" si="58"/>
        <v>102.68697755352397</v>
      </c>
      <c r="K198" s="42">
        <f t="shared" si="58"/>
        <v>22.848750951721357</v>
      </c>
      <c r="L198" s="42">
        <f t="shared" si="58"/>
        <v>2.3724381414704614</v>
      </c>
      <c r="M198" s="42">
        <f t="shared" si="58"/>
        <v>2.4785303837877737</v>
      </c>
      <c r="N198" s="42">
        <f t="shared" si="58"/>
        <v>6.2957566074705102</v>
      </c>
      <c r="Q198" s="42">
        <f t="shared" si="59"/>
        <v>0.98891055754452595</v>
      </c>
      <c r="R198" s="42">
        <f t="shared" si="59"/>
        <v>2.3308708563323703</v>
      </c>
      <c r="S198" s="42">
        <f t="shared" si="59"/>
        <v>2.5019001274420618</v>
      </c>
      <c r="T198" s="42">
        <f t="shared" si="59"/>
        <v>3.5984921871081093</v>
      </c>
      <c r="U198" s="42">
        <f t="shared" si="59"/>
        <v>7.1752812631897278</v>
      </c>
      <c r="V198" s="42">
        <f t="shared" si="59"/>
        <v>47.68623660272705</v>
      </c>
      <c r="W198" s="42">
        <f t="shared" si="59"/>
        <v>21.902587950169391</v>
      </c>
      <c r="X198" s="42">
        <f t="shared" si="59"/>
        <v>2.148870139672022</v>
      </c>
      <c r="Y198" s="42">
        <f t="shared" si="59"/>
        <v>2.3312489952286977</v>
      </c>
      <c r="Z198" s="42">
        <f t="shared" si="59"/>
        <v>4.6363457354150963</v>
      </c>
      <c r="AC198" s="42">
        <f t="shared" si="60"/>
        <v>2.4754698772634329</v>
      </c>
      <c r="AD198" s="42">
        <f t="shared" si="60"/>
        <v>3.7032981906159801</v>
      </c>
      <c r="AE198" s="42">
        <f t="shared" si="60"/>
        <v>3.5834014932561953</v>
      </c>
      <c r="AF198" s="42">
        <f t="shared" si="60"/>
        <v>12.456303106470347</v>
      </c>
      <c r="AG198" s="42">
        <f t="shared" si="60"/>
        <v>12.640476512526373</v>
      </c>
      <c r="AH198" s="42">
        <f t="shared" si="60"/>
        <v>154.83301312460407</v>
      </c>
      <c r="AI198" s="42">
        <f t="shared" si="60"/>
        <v>23.372203082540228</v>
      </c>
      <c r="AJ198" s="42">
        <f t="shared" si="60"/>
        <v>2.5960061432688999</v>
      </c>
      <c r="AK198" s="42">
        <f t="shared" si="60"/>
        <v>2.6266554050451512</v>
      </c>
      <c r="AL198" s="42">
        <f t="shared" si="60"/>
        <v>8.8178875501752536</v>
      </c>
    </row>
    <row r="199" spans="4:38">
      <c r="D199" s="42">
        <f t="shared" si="55"/>
        <v>1.5249999999999999</v>
      </c>
      <c r="E199" s="42">
        <f t="shared" si="58"/>
        <v>1.5995816899099053</v>
      </c>
      <c r="F199" s="42">
        <f t="shared" si="58"/>
        <v>2.9706425062996358</v>
      </c>
      <c r="G199" s="42">
        <f t="shared" si="58"/>
        <v>2.9136605363981052</v>
      </c>
      <c r="H199" s="42">
        <f t="shared" si="58"/>
        <v>7.7144351974138274</v>
      </c>
      <c r="I199" s="42">
        <f t="shared" si="58"/>
        <v>9.863257364089467</v>
      </c>
      <c r="J199" s="42">
        <f t="shared" si="58"/>
        <v>106.29095357043209</v>
      </c>
      <c r="K199" s="42">
        <f t="shared" si="58"/>
        <v>22.766033501134284</v>
      </c>
      <c r="L199" s="42">
        <f t="shared" si="58"/>
        <v>2.350988395024209</v>
      </c>
      <c r="M199" s="42">
        <f t="shared" si="58"/>
        <v>2.4632688637147813</v>
      </c>
      <c r="N199" s="42">
        <f t="shared" si="58"/>
        <v>6.3587151051284003</v>
      </c>
      <c r="Q199" s="42">
        <f t="shared" si="59"/>
        <v>0.91720203341819539</v>
      </c>
      <c r="R199" s="42">
        <f t="shared" si="59"/>
        <v>2.3290179661972648</v>
      </c>
      <c r="S199" s="42">
        <f t="shared" si="59"/>
        <v>2.3599903458024922</v>
      </c>
      <c r="T199" s="42">
        <f t="shared" si="59"/>
        <v>3.389980915483374</v>
      </c>
      <c r="U199" s="42">
        <f t="shared" si="59"/>
        <v>7.0145642165748425</v>
      </c>
      <c r="V199" s="42">
        <f t="shared" si="59"/>
        <v>48.005904953157781</v>
      </c>
      <c r="W199" s="42">
        <f t="shared" si="59"/>
        <v>21.806460979889973</v>
      </c>
      <c r="X199" s="42">
        <f t="shared" si="59"/>
        <v>2.1282557107414126</v>
      </c>
      <c r="Y199" s="42">
        <f t="shared" si="59"/>
        <v>2.3195445249159912</v>
      </c>
      <c r="Z199" s="42">
        <f t="shared" si="59"/>
        <v>4.5187044855214262</v>
      </c>
      <c r="AC199" s="42">
        <f t="shared" si="60"/>
        <v>2.2819613464016149</v>
      </c>
      <c r="AD199" s="42">
        <f t="shared" si="60"/>
        <v>3.6581029842401764</v>
      </c>
      <c r="AE199" s="42">
        <f t="shared" si="60"/>
        <v>3.4710686262476953</v>
      </c>
      <c r="AF199" s="42">
        <f t="shared" si="60"/>
        <v>12.247798857472009</v>
      </c>
      <c r="AG199" s="42">
        <f t="shared" si="60"/>
        <v>12.457634079238662</v>
      </c>
      <c r="AH199" s="42">
        <f t="shared" si="60"/>
        <v>160.25980080391543</v>
      </c>
      <c r="AI199" s="42">
        <f t="shared" si="60"/>
        <v>23.099940522623129</v>
      </c>
      <c r="AJ199" s="42">
        <f t="shared" si="60"/>
        <v>2.5737210793070018</v>
      </c>
      <c r="AK199" s="42">
        <f t="shared" si="60"/>
        <v>2.6091004556721678</v>
      </c>
      <c r="AL199" s="42">
        <f t="shared" si="60"/>
        <v>9.1256954594374164</v>
      </c>
    </row>
    <row r="200" spans="4:38">
      <c r="D200" s="42">
        <f t="shared" ref="D200:D263" si="61">D96</f>
        <v>1.7249999999999999</v>
      </c>
      <c r="E200" s="42">
        <f t="shared" si="58"/>
        <v>1.4732518175872784</v>
      </c>
      <c r="F200" s="42">
        <f t="shared" si="58"/>
        <v>2.9435102953925609</v>
      </c>
      <c r="G200" s="42">
        <f t="shared" si="58"/>
        <v>2.7910247006509152</v>
      </c>
      <c r="H200" s="42">
        <f t="shared" si="58"/>
        <v>7.4408678534731205</v>
      </c>
      <c r="I200" s="42">
        <f t="shared" si="58"/>
        <v>9.6793191513937842</v>
      </c>
      <c r="J200" s="42">
        <f t="shared" si="58"/>
        <v>109.73737872321294</v>
      </c>
      <c r="K200" s="42">
        <f t="shared" si="58"/>
        <v>22.649650216842581</v>
      </c>
      <c r="L200" s="42">
        <f t="shared" si="58"/>
        <v>2.3207858248842399</v>
      </c>
      <c r="M200" s="42">
        <f t="shared" si="58"/>
        <v>2.4417959360946337</v>
      </c>
      <c r="N200" s="42">
        <f t="shared" si="58"/>
        <v>6.4189213187356193</v>
      </c>
      <c r="Q200" s="42">
        <f t="shared" si="59"/>
        <v>0.84911357397091658</v>
      </c>
      <c r="R200" s="42">
        <f t="shared" si="59"/>
        <v>2.3262931277632823</v>
      </c>
      <c r="S200" s="42">
        <f t="shared" si="59"/>
        <v>2.2242842704641124</v>
      </c>
      <c r="T200" s="42">
        <f t="shared" si="59"/>
        <v>3.1905848907056247</v>
      </c>
      <c r="U200" s="42">
        <f t="shared" si="59"/>
        <v>6.8380350210777907</v>
      </c>
      <c r="V200" s="42">
        <f t="shared" si="59"/>
        <v>48.460564886419192</v>
      </c>
      <c r="W200" s="42">
        <f t="shared" si="59"/>
        <v>21.671210528736992</v>
      </c>
      <c r="X200" s="42">
        <f t="shared" si="59"/>
        <v>2.0992506474399115</v>
      </c>
      <c r="Y200" s="42">
        <f t="shared" si="59"/>
        <v>2.3030301864157479</v>
      </c>
      <c r="Z200" s="42">
        <f t="shared" si="59"/>
        <v>4.3883180924303895</v>
      </c>
      <c r="AC200" s="42">
        <f t="shared" si="60"/>
        <v>2.0973900612036407</v>
      </c>
      <c r="AD200" s="42">
        <f t="shared" si="60"/>
        <v>3.6184932884916607</v>
      </c>
      <c r="AE200" s="42">
        <f t="shared" si="60"/>
        <v>3.3645748323745228</v>
      </c>
      <c r="AF200" s="42">
        <f t="shared" si="60"/>
        <v>11.954433804330561</v>
      </c>
      <c r="AG200" s="42">
        <f t="shared" si="60"/>
        <v>12.200375148470405</v>
      </c>
      <c r="AH200" s="42">
        <f t="shared" si="60"/>
        <v>165.44935186336619</v>
      </c>
      <c r="AI200" s="42">
        <f t="shared" si="60"/>
        <v>22.839580151117733</v>
      </c>
      <c r="AJ200" s="42">
        <f t="shared" si="60"/>
        <v>2.5423210023285687</v>
      </c>
      <c r="AK200" s="42">
        <f t="shared" si="60"/>
        <v>2.5844006777038873</v>
      </c>
      <c r="AL200" s="42">
        <f t="shared" si="60"/>
        <v>9.4200472852346024</v>
      </c>
    </row>
    <row r="201" spans="4:38">
      <c r="D201" s="42">
        <f t="shared" si="61"/>
        <v>2</v>
      </c>
      <c r="E201" s="42">
        <f t="shared" si="58"/>
        <v>1.30966150214304</v>
      </c>
      <c r="F201" s="42">
        <f t="shared" si="58"/>
        <v>2.9117389667797742</v>
      </c>
      <c r="G201" s="42">
        <f t="shared" si="58"/>
        <v>2.6315543156668038</v>
      </c>
      <c r="H201" s="42">
        <f t="shared" si="58"/>
        <v>7.0208243441685241</v>
      </c>
      <c r="I201" s="42">
        <f t="shared" si="58"/>
        <v>9.3489828734141032</v>
      </c>
      <c r="J201" s="42">
        <f t="shared" si="58"/>
        <v>114.21896228795406</v>
      </c>
      <c r="K201" s="42">
        <f t="shared" si="58"/>
        <v>22.440915611236264</v>
      </c>
      <c r="L201" s="42">
        <f t="shared" si="58"/>
        <v>2.2665623271576902</v>
      </c>
      <c r="M201" s="42">
        <f t="shared" si="58"/>
        <v>2.4032840217309759</v>
      </c>
      <c r="N201" s="42">
        <f t="shared" si="58"/>
        <v>6.4972108986441963</v>
      </c>
      <c r="Q201" s="42">
        <f t="shared" si="59"/>
        <v>0.7612631551080995</v>
      </c>
      <c r="R201" s="42">
        <f t="shared" si="59"/>
        <v>2.3211227468348059</v>
      </c>
      <c r="S201" s="42">
        <f t="shared" si="59"/>
        <v>2.0478179060687318</v>
      </c>
      <c r="T201" s="42">
        <f t="shared" si="59"/>
        <v>2.9312988456285591</v>
      </c>
      <c r="U201" s="42">
        <f t="shared" si="59"/>
        <v>6.5728119535111436</v>
      </c>
      <c r="V201" s="42">
        <f t="shared" si="59"/>
        <v>49.287755215271488</v>
      </c>
      <c r="W201" s="42">
        <f t="shared" si="59"/>
        <v>21.428637467224693</v>
      </c>
      <c r="X201" s="42">
        <f t="shared" si="59"/>
        <v>2.047228318882846</v>
      </c>
      <c r="Y201" s="42">
        <f t="shared" si="59"/>
        <v>2.2733005130459123</v>
      </c>
      <c r="Z201" s="42">
        <f t="shared" si="59"/>
        <v>4.191231087169152</v>
      </c>
      <c r="AC201" s="42">
        <f t="shared" si="60"/>
        <v>1.8580598491779763</v>
      </c>
      <c r="AD201" s="42">
        <f t="shared" si="60"/>
        <v>3.5721110506346436</v>
      </c>
      <c r="AE201" s="42">
        <f t="shared" si="60"/>
        <v>3.227412771516001</v>
      </c>
      <c r="AF201" s="42">
        <f t="shared" si="60"/>
        <v>11.428280593937703</v>
      </c>
      <c r="AG201" s="42">
        <f t="shared" si="60"/>
        <v>11.73897863625286</v>
      </c>
      <c r="AH201" s="42">
        <f t="shared" si="60"/>
        <v>172.1976216517445</v>
      </c>
      <c r="AI201" s="42">
        <f t="shared" si="60"/>
        <v>22.501018682313699</v>
      </c>
      <c r="AJ201" s="42">
        <f t="shared" si="60"/>
        <v>2.4858963354325381</v>
      </c>
      <c r="AK201" s="42">
        <f t="shared" si="60"/>
        <v>2.5401013743791117</v>
      </c>
      <c r="AL201" s="42">
        <f t="shared" si="60"/>
        <v>9.8028097844229976</v>
      </c>
    </row>
    <row r="202" spans="4:38">
      <c r="D202" s="42">
        <f t="shared" si="61"/>
        <v>2.25</v>
      </c>
      <c r="E202" s="42">
        <f t="shared" ref="E202:N217" si="62">E98/$J$176/2220*$F$174*60*24</f>
        <v>1.170955094154845</v>
      </c>
      <c r="F202" s="42">
        <f t="shared" si="62"/>
        <v>2.8876498092398371</v>
      </c>
      <c r="G202" s="42">
        <f t="shared" si="62"/>
        <v>2.4957789260895566</v>
      </c>
      <c r="H202" s="42">
        <f t="shared" si="62"/>
        <v>6.6024407656905435</v>
      </c>
      <c r="I202" s="42">
        <f t="shared" si="62"/>
        <v>8.9813205419882536</v>
      </c>
      <c r="J202" s="42">
        <f t="shared" si="62"/>
        <v>118.03464727853333</v>
      </c>
      <c r="K202" s="42">
        <f t="shared" si="62"/>
        <v>22.208974707878173</v>
      </c>
      <c r="L202" s="42">
        <f t="shared" si="62"/>
        <v>2.2062357733707993</v>
      </c>
      <c r="M202" s="42">
        <f t="shared" si="62"/>
        <v>2.3604905032264147</v>
      </c>
      <c r="N202" s="42">
        <f t="shared" si="62"/>
        <v>6.5638677779950676</v>
      </c>
      <c r="Q202" s="42">
        <f t="shared" ref="Q202:Z217" si="63">Q98/$J$176/2220*$F$174*60*24</f>
        <v>0.68704722629359216</v>
      </c>
      <c r="R202" s="42">
        <f t="shared" si="63"/>
        <v>2.3149918603583499</v>
      </c>
      <c r="S202" s="42">
        <f t="shared" si="63"/>
        <v>1.8975718940869517</v>
      </c>
      <c r="T202" s="42">
        <f t="shared" si="63"/>
        <v>2.7105389610531962</v>
      </c>
      <c r="U202" s="42">
        <f t="shared" si="63"/>
        <v>6.3126830807051508</v>
      </c>
      <c r="V202" s="42">
        <f t="shared" si="63"/>
        <v>50.22290680759491</v>
      </c>
      <c r="W202" s="42">
        <f t="shared" si="63"/>
        <v>21.159096080667954</v>
      </c>
      <c r="X202" s="42">
        <f t="shared" si="63"/>
        <v>1.9894203745802179</v>
      </c>
      <c r="Y202" s="42">
        <f t="shared" si="63"/>
        <v>2.24011447244574</v>
      </c>
      <c r="Z202" s="42">
        <f t="shared" si="63"/>
        <v>3.9974129001770113</v>
      </c>
      <c r="AC202" s="42">
        <f t="shared" ref="AC202:AL217" si="64">AC98/$J$176/2220*$F$174*60*24</f>
        <v>1.6548629620161017</v>
      </c>
      <c r="AD202" s="42">
        <f t="shared" si="64"/>
        <v>3.5369438390770287</v>
      </c>
      <c r="AE202" s="42">
        <f t="shared" si="64"/>
        <v>3.11174286178034</v>
      </c>
      <c r="AF202" s="42">
        <f t="shared" si="64"/>
        <v>10.843631725731093</v>
      </c>
      <c r="AG202" s="42">
        <f t="shared" si="64"/>
        <v>11.226285862866556</v>
      </c>
      <c r="AH202" s="42">
        <f t="shared" si="64"/>
        <v>177.94319603899356</v>
      </c>
      <c r="AI202" s="42">
        <f t="shared" si="64"/>
        <v>22.212762556718396</v>
      </c>
      <c r="AJ202" s="42">
        <f t="shared" si="64"/>
        <v>2.4230511721613812</v>
      </c>
      <c r="AK202" s="42">
        <f t="shared" si="64"/>
        <v>2.4908770476248678</v>
      </c>
      <c r="AL202" s="42">
        <f t="shared" si="64"/>
        <v>10.1286993058413</v>
      </c>
    </row>
    <row r="203" spans="4:38">
      <c r="D203" s="42">
        <f t="shared" si="61"/>
        <v>2.5</v>
      </c>
      <c r="E203" s="42">
        <f t="shared" si="62"/>
        <v>1.0416316928693794</v>
      </c>
      <c r="F203" s="42">
        <f t="shared" si="62"/>
        <v>2.8673442890098375</v>
      </c>
      <c r="G203" s="42">
        <f t="shared" si="62"/>
        <v>2.3687632390656832</v>
      </c>
      <c r="H203" s="42">
        <f t="shared" si="62"/>
        <v>6.1569800099563583</v>
      </c>
      <c r="I203" s="42">
        <f t="shared" si="62"/>
        <v>8.5601325745512753</v>
      </c>
      <c r="J203" s="42">
        <f t="shared" si="62"/>
        <v>121.60415904391351</v>
      </c>
      <c r="K203" s="42">
        <f t="shared" si="62"/>
        <v>21.943740851884975</v>
      </c>
      <c r="L203" s="42">
        <f t="shared" si="62"/>
        <v>2.1371564762568593</v>
      </c>
      <c r="M203" s="42">
        <f t="shared" si="62"/>
        <v>2.3115543744101901</v>
      </c>
      <c r="N203" s="42">
        <f t="shared" si="62"/>
        <v>6.6262242135168368</v>
      </c>
      <c r="Q203" s="42">
        <f t="shared" si="63"/>
        <v>0.61805696853313707</v>
      </c>
      <c r="R203" s="42">
        <f t="shared" si="63"/>
        <v>2.3074985546649027</v>
      </c>
      <c r="S203" s="42">
        <f t="shared" si="63"/>
        <v>1.7570191732007674</v>
      </c>
      <c r="T203" s="42">
        <f t="shared" si="63"/>
        <v>2.5040216496762384</v>
      </c>
      <c r="U203" s="42">
        <f t="shared" si="63"/>
        <v>6.0380936228848539</v>
      </c>
      <c r="V203" s="42">
        <f t="shared" si="63"/>
        <v>51.312299316567547</v>
      </c>
      <c r="W203" s="42">
        <f t="shared" si="63"/>
        <v>20.850864542930811</v>
      </c>
      <c r="X203" s="42">
        <f t="shared" si="63"/>
        <v>1.9233121670842781</v>
      </c>
      <c r="Y203" s="42">
        <f t="shared" si="63"/>
        <v>2.201975851087588</v>
      </c>
      <c r="Z203" s="42">
        <f t="shared" si="63"/>
        <v>3.7929453622512379</v>
      </c>
      <c r="AC203" s="42">
        <f t="shared" si="64"/>
        <v>1.4652064172056181</v>
      </c>
      <c r="AD203" s="42">
        <f t="shared" si="64"/>
        <v>3.5073002733138061</v>
      </c>
      <c r="AE203" s="42">
        <f t="shared" si="64"/>
        <v>3.0043725834875072</v>
      </c>
      <c r="AF203" s="42">
        <f t="shared" si="64"/>
        <v>10.175061967351279</v>
      </c>
      <c r="AG203" s="42">
        <f t="shared" si="64"/>
        <v>10.640000825357781</v>
      </c>
      <c r="AH203" s="42">
        <f t="shared" si="64"/>
        <v>183.3180882077105</v>
      </c>
      <c r="AI203" s="42">
        <f t="shared" si="64"/>
        <v>21.943103600516348</v>
      </c>
      <c r="AJ203" s="42">
        <f t="shared" si="64"/>
        <v>2.3510007854294401</v>
      </c>
      <c r="AK203" s="42">
        <f t="shared" si="64"/>
        <v>2.4345870280350912</v>
      </c>
      <c r="AL203" s="42">
        <f t="shared" si="64"/>
        <v>10.433563696845528</v>
      </c>
    </row>
    <row r="204" spans="4:38">
      <c r="D204" s="42">
        <f t="shared" si="61"/>
        <v>2.75</v>
      </c>
      <c r="E204" s="42">
        <f t="shared" si="62"/>
        <v>0.92154392173398936</v>
      </c>
      <c r="F204" s="42">
        <f t="shared" si="62"/>
        <v>2.8500656786277911</v>
      </c>
      <c r="G204" s="42">
        <f t="shared" si="62"/>
        <v>2.2505072545951768</v>
      </c>
      <c r="H204" s="42">
        <f t="shared" si="62"/>
        <v>5.6919027282355561</v>
      </c>
      <c r="I204" s="42">
        <f t="shared" si="62"/>
        <v>8.0956998064580823</v>
      </c>
      <c r="J204" s="42">
        <f t="shared" si="62"/>
        <v>124.92749758409504</v>
      </c>
      <c r="K204" s="42">
        <f t="shared" si="62"/>
        <v>21.651872633783647</v>
      </c>
      <c r="L204" s="42">
        <f t="shared" si="62"/>
        <v>2.0610222095035855</v>
      </c>
      <c r="M204" s="42">
        <f t="shared" si="62"/>
        <v>2.2577041573446435</v>
      </c>
      <c r="N204" s="42">
        <f t="shared" si="62"/>
        <v>6.6842802052095447</v>
      </c>
      <c r="Q204" s="42">
        <f t="shared" si="63"/>
        <v>0.55414387147951394</v>
      </c>
      <c r="R204" s="42">
        <f t="shared" si="63"/>
        <v>2.298642829754467</v>
      </c>
      <c r="S204" s="42">
        <f t="shared" si="63"/>
        <v>1.6261597434101838</v>
      </c>
      <c r="T204" s="42">
        <f t="shared" si="63"/>
        <v>2.3117469114976954</v>
      </c>
      <c r="U204" s="42">
        <f t="shared" si="63"/>
        <v>5.7525766481930454</v>
      </c>
      <c r="V204" s="42">
        <f t="shared" si="63"/>
        <v>52.536386731318942</v>
      </c>
      <c r="W204" s="42">
        <f t="shared" si="63"/>
        <v>20.511680884249344</v>
      </c>
      <c r="X204" s="42">
        <f t="shared" si="63"/>
        <v>1.8505623526057873</v>
      </c>
      <c r="Y204" s="42">
        <f t="shared" si="63"/>
        <v>2.1597683863111361</v>
      </c>
      <c r="Z204" s="42">
        <f t="shared" si="63"/>
        <v>3.5810232786719229</v>
      </c>
      <c r="AC204" s="42">
        <f t="shared" si="64"/>
        <v>1.2889439719884694</v>
      </c>
      <c r="AD204" s="42">
        <f t="shared" si="64"/>
        <v>3.4820756241860957</v>
      </c>
      <c r="AE204" s="42">
        <f t="shared" si="64"/>
        <v>2.9050178261784927</v>
      </c>
      <c r="AF204" s="42">
        <f t="shared" si="64"/>
        <v>9.4393554968328885</v>
      </c>
      <c r="AG204" s="42">
        <f t="shared" si="64"/>
        <v>9.9948419765510543</v>
      </c>
      <c r="AH204" s="42">
        <f t="shared" si="64"/>
        <v>188.32229815789495</v>
      </c>
      <c r="AI204" s="42">
        <f t="shared" si="64"/>
        <v>21.692041813707561</v>
      </c>
      <c r="AJ204" s="42">
        <f t="shared" si="64"/>
        <v>2.2714820664013842</v>
      </c>
      <c r="AK204" s="42">
        <f t="shared" si="64"/>
        <v>2.3726444541768874</v>
      </c>
      <c r="AL204" s="42">
        <f t="shared" si="64"/>
        <v>10.717402957435635</v>
      </c>
    </row>
    <row r="205" spans="4:38">
      <c r="D205" s="42">
        <f t="shared" si="61"/>
        <v>3</v>
      </c>
      <c r="E205" s="42">
        <f t="shared" si="62"/>
        <v>0.81054440419604523</v>
      </c>
      <c r="F205" s="42">
        <f t="shared" si="62"/>
        <v>2.8350572506317047</v>
      </c>
      <c r="G205" s="42">
        <f t="shared" si="62"/>
        <v>2.141010972678044</v>
      </c>
      <c r="H205" s="42">
        <f t="shared" si="62"/>
        <v>5.2146695717976792</v>
      </c>
      <c r="I205" s="42">
        <f t="shared" si="62"/>
        <v>7.5983030730634251</v>
      </c>
      <c r="J205" s="42">
        <f t="shared" si="62"/>
        <v>128.00466289907791</v>
      </c>
      <c r="K205" s="42">
        <f t="shared" si="62"/>
        <v>21.340028644101292</v>
      </c>
      <c r="L205" s="42">
        <f t="shared" si="62"/>
        <v>1.9795307467986931</v>
      </c>
      <c r="M205" s="42">
        <f t="shared" si="62"/>
        <v>2.2001683740920952</v>
      </c>
      <c r="N205" s="42">
        <f t="shared" si="62"/>
        <v>6.7380357530731514</v>
      </c>
      <c r="Q205" s="42">
        <f t="shared" si="63"/>
        <v>0.49515942478549479</v>
      </c>
      <c r="R205" s="42">
        <f t="shared" si="63"/>
        <v>2.2884246856270383</v>
      </c>
      <c r="S205" s="42">
        <f t="shared" si="63"/>
        <v>1.5049936047152004</v>
      </c>
      <c r="T205" s="42">
        <f t="shared" si="63"/>
        <v>2.1337147465175628</v>
      </c>
      <c r="U205" s="42">
        <f t="shared" si="63"/>
        <v>5.4596652247723974</v>
      </c>
      <c r="V205" s="42">
        <f t="shared" si="63"/>
        <v>53.875623040978603</v>
      </c>
      <c r="W205" s="42">
        <f t="shared" si="63"/>
        <v>20.149283134859665</v>
      </c>
      <c r="X205" s="42">
        <f t="shared" si="63"/>
        <v>1.7728295873554969</v>
      </c>
      <c r="Y205" s="42">
        <f t="shared" si="63"/>
        <v>2.1143758154560515</v>
      </c>
      <c r="Z205" s="42">
        <f t="shared" si="63"/>
        <v>3.3648414547191532</v>
      </c>
      <c r="AC205" s="42">
        <f t="shared" si="64"/>
        <v>1.1259293836065916</v>
      </c>
      <c r="AD205" s="42">
        <f t="shared" si="64"/>
        <v>3.4601651625350147</v>
      </c>
      <c r="AE205" s="42">
        <f t="shared" si="64"/>
        <v>2.8133944793942813</v>
      </c>
      <c r="AF205" s="42">
        <f t="shared" si="64"/>
        <v>8.6532964922106288</v>
      </c>
      <c r="AG205" s="42">
        <f t="shared" si="64"/>
        <v>9.3055277692708724</v>
      </c>
      <c r="AH205" s="42">
        <f t="shared" si="64"/>
        <v>192.95582588954775</v>
      </c>
      <c r="AI205" s="42">
        <f t="shared" si="64"/>
        <v>21.459577196291988</v>
      </c>
      <c r="AJ205" s="42">
        <f t="shared" si="64"/>
        <v>2.1862319062418933</v>
      </c>
      <c r="AK205" s="42">
        <f t="shared" si="64"/>
        <v>2.306462464617359</v>
      </c>
      <c r="AL205" s="42">
        <f t="shared" si="64"/>
        <v>10.980217087611702</v>
      </c>
    </row>
    <row r="206" spans="4:38">
      <c r="D206" s="42">
        <f t="shared" si="61"/>
        <v>3.25</v>
      </c>
      <c r="E206" s="42">
        <f t="shared" si="62"/>
        <v>0.70848576370289229</v>
      </c>
      <c r="F206" s="42">
        <f t="shared" si="62"/>
        <v>2.8215622775595945</v>
      </c>
      <c r="G206" s="42">
        <f t="shared" si="62"/>
        <v>2.0402743933142813</v>
      </c>
      <c r="H206" s="42">
        <f t="shared" si="62"/>
        <v>4.7327411919123143</v>
      </c>
      <c r="I206" s="42">
        <f t="shared" si="62"/>
        <v>7.0782232097220952</v>
      </c>
      <c r="J206" s="42">
        <f t="shared" si="62"/>
        <v>130.8356549888625</v>
      </c>
      <c r="K206" s="42">
        <f t="shared" si="62"/>
        <v>21.014867473364824</v>
      </c>
      <c r="L206" s="42">
        <f t="shared" si="62"/>
        <v>1.894379861829903</v>
      </c>
      <c r="M206" s="42">
        <f t="shared" si="62"/>
        <v>2.1401755467148886</v>
      </c>
      <c r="N206" s="42">
        <f t="shared" si="62"/>
        <v>6.7874908571076586</v>
      </c>
      <c r="Q206" s="42">
        <f t="shared" si="63"/>
        <v>0.44095511810384769</v>
      </c>
      <c r="R206" s="42">
        <f t="shared" si="63"/>
        <v>2.276844122282621</v>
      </c>
      <c r="S206" s="42">
        <f t="shared" si="63"/>
        <v>1.393520757115813</v>
      </c>
      <c r="T206" s="42">
        <f t="shared" si="63"/>
        <v>1.9699251547358398</v>
      </c>
      <c r="U206" s="42">
        <f t="shared" si="63"/>
        <v>5.1628924207657034</v>
      </c>
      <c r="V206" s="42">
        <f t="shared" si="63"/>
        <v>55.310462234675711</v>
      </c>
      <c r="W206" s="42">
        <f t="shared" si="63"/>
        <v>19.771409324997801</v>
      </c>
      <c r="X206" s="42">
        <f t="shared" si="63"/>
        <v>1.6917725275441773</v>
      </c>
      <c r="Y206" s="42">
        <f t="shared" si="63"/>
        <v>2.0666818758620087</v>
      </c>
      <c r="Z206" s="42">
        <f t="shared" si="63"/>
        <v>3.147594695673015</v>
      </c>
      <c r="AC206" s="42">
        <f t="shared" si="64"/>
        <v>0.97601640930193267</v>
      </c>
      <c r="AD206" s="42">
        <f t="shared" si="64"/>
        <v>3.4404641592016914</v>
      </c>
      <c r="AE206" s="42">
        <f t="shared" si="64"/>
        <v>2.7292184326758675</v>
      </c>
      <c r="AF206" s="42">
        <f t="shared" si="64"/>
        <v>7.8336691315190361</v>
      </c>
      <c r="AG206" s="42">
        <f t="shared" si="64"/>
        <v>8.5867766563417156</v>
      </c>
      <c r="AH206" s="42">
        <f t="shared" si="64"/>
        <v>197.21867140266767</v>
      </c>
      <c r="AI206" s="42">
        <f t="shared" si="64"/>
        <v>21.245709748269686</v>
      </c>
      <c r="AJ206" s="42">
        <f t="shared" si="64"/>
        <v>2.0969871961156326</v>
      </c>
      <c r="AK206" s="42">
        <f t="shared" si="64"/>
        <v>2.2374541979236149</v>
      </c>
      <c r="AL206" s="42">
        <f t="shared" si="64"/>
        <v>11.222006087373648</v>
      </c>
    </row>
    <row r="207" spans="4:38">
      <c r="D207" s="42">
        <f t="shared" si="61"/>
        <v>3.5</v>
      </c>
      <c r="E207" s="42">
        <f t="shared" si="62"/>
        <v>0.61522062370188868</v>
      </c>
      <c r="F207" s="42">
        <f t="shared" si="62"/>
        <v>2.8088240319494693</v>
      </c>
      <c r="G207" s="42">
        <f t="shared" si="62"/>
        <v>1.9482975165038885</v>
      </c>
      <c r="H207" s="42">
        <f t="shared" si="62"/>
        <v>4.253578239849042</v>
      </c>
      <c r="I207" s="42">
        <f t="shared" si="62"/>
        <v>6.5457410517889656</v>
      </c>
      <c r="J207" s="42">
        <f t="shared" si="62"/>
        <v>133.42047385344802</v>
      </c>
      <c r="K207" s="42">
        <f t="shared" si="62"/>
        <v>20.68304771210137</v>
      </c>
      <c r="L207" s="42">
        <f t="shared" si="62"/>
        <v>1.8072673282849288</v>
      </c>
      <c r="M207" s="42">
        <f t="shared" si="62"/>
        <v>2.0789541972753467</v>
      </c>
      <c r="N207" s="42">
        <f t="shared" si="62"/>
        <v>6.8326455173131038</v>
      </c>
      <c r="Q207" s="42">
        <f t="shared" si="63"/>
        <v>0.39138244108735343</v>
      </c>
      <c r="R207" s="42">
        <f t="shared" si="63"/>
        <v>2.2639011397212108</v>
      </c>
      <c r="S207" s="42">
        <f t="shared" si="63"/>
        <v>1.2917412006120224</v>
      </c>
      <c r="T207" s="42">
        <f t="shared" si="63"/>
        <v>1.8203781361525273</v>
      </c>
      <c r="U207" s="42">
        <f t="shared" si="63"/>
        <v>4.8657913043157119</v>
      </c>
      <c r="V207" s="42">
        <f t="shared" si="63"/>
        <v>56.821358301540613</v>
      </c>
      <c r="W207" s="42">
        <f t="shared" si="63"/>
        <v>19.385797484899907</v>
      </c>
      <c r="X207" s="42">
        <f t="shared" si="63"/>
        <v>1.6090498293825801</v>
      </c>
      <c r="Y207" s="42">
        <f t="shared" si="63"/>
        <v>2.0175703048686793</v>
      </c>
      <c r="Z207" s="42">
        <f t="shared" si="63"/>
        <v>2.9324778068136088</v>
      </c>
      <c r="AC207" s="42">
        <f t="shared" si="64"/>
        <v>0.83905880631642416</v>
      </c>
      <c r="AD207" s="42">
        <f t="shared" si="64"/>
        <v>3.4218678850272477</v>
      </c>
      <c r="AE207" s="42">
        <f t="shared" si="64"/>
        <v>2.6522055755642349</v>
      </c>
      <c r="AF207" s="42">
        <f t="shared" si="64"/>
        <v>6.9972575927928622</v>
      </c>
      <c r="AG207" s="42">
        <f t="shared" si="64"/>
        <v>7.8533070905880482</v>
      </c>
      <c r="AH207" s="42">
        <f t="shared" si="64"/>
        <v>201.11083469725588</v>
      </c>
      <c r="AI207" s="42">
        <f t="shared" si="64"/>
        <v>21.050439469640597</v>
      </c>
      <c r="AJ207" s="42">
        <f t="shared" si="64"/>
        <v>2.0054848271872774</v>
      </c>
      <c r="AK207" s="42">
        <f t="shared" si="64"/>
        <v>2.1670327926627633</v>
      </c>
      <c r="AL207" s="42">
        <f t="shared" si="64"/>
        <v>11.442769956721516</v>
      </c>
    </row>
    <row r="208" spans="4:38">
      <c r="D208" s="42">
        <f t="shared" si="61"/>
        <v>3.75</v>
      </c>
      <c r="E208" s="42">
        <f t="shared" si="62"/>
        <v>0.53060160764039654</v>
      </c>
      <c r="F208" s="42">
        <f t="shared" si="62"/>
        <v>2.7960857863393476</v>
      </c>
      <c r="G208" s="42">
        <f t="shared" si="62"/>
        <v>1.8650803422468658</v>
      </c>
      <c r="H208" s="42">
        <f t="shared" si="62"/>
        <v>3.7846413668774748</v>
      </c>
      <c r="I208" s="42">
        <f t="shared" si="62"/>
        <v>6.0111374346187905</v>
      </c>
      <c r="J208" s="42">
        <f t="shared" si="62"/>
        <v>135.75911949283491</v>
      </c>
      <c r="K208" s="42">
        <f t="shared" si="62"/>
        <v>20.351227950837909</v>
      </c>
      <c r="L208" s="42">
        <f t="shared" si="62"/>
        <v>1.7198909198514878</v>
      </c>
      <c r="M208" s="42">
        <f t="shared" si="62"/>
        <v>2.0177328478358043</v>
      </c>
      <c r="N208" s="42">
        <f t="shared" si="62"/>
        <v>6.8734997336894459</v>
      </c>
      <c r="Q208" s="42">
        <f t="shared" si="63"/>
        <v>0.34629288338877801</v>
      </c>
      <c r="R208" s="42">
        <f t="shared" si="63"/>
        <v>2.249595737942812</v>
      </c>
      <c r="S208" s="42">
        <f t="shared" si="63"/>
        <v>1.1996549352038357</v>
      </c>
      <c r="T208" s="42">
        <f t="shared" si="63"/>
        <v>1.6850736907676285</v>
      </c>
      <c r="U208" s="42">
        <f t="shared" si="63"/>
        <v>4.5718949435651792</v>
      </c>
      <c r="V208" s="42">
        <f t="shared" si="63"/>
        <v>58.388765230702433</v>
      </c>
      <c r="W208" s="42">
        <f t="shared" si="63"/>
        <v>19.00018564480197</v>
      </c>
      <c r="X208" s="42">
        <f t="shared" si="63"/>
        <v>1.5263201490814704</v>
      </c>
      <c r="Y208" s="42">
        <f t="shared" si="63"/>
        <v>1.9679248398157354</v>
      </c>
      <c r="Z208" s="42">
        <f t="shared" si="63"/>
        <v>2.722685593421017</v>
      </c>
      <c r="AC208" s="42">
        <f t="shared" si="64"/>
        <v>0.71491033189201425</v>
      </c>
      <c r="AD208" s="42">
        <f t="shared" si="64"/>
        <v>3.4032716108527992</v>
      </c>
      <c r="AE208" s="42">
        <f t="shared" si="64"/>
        <v>2.5820717976003751</v>
      </c>
      <c r="AF208" s="42">
        <f t="shared" si="64"/>
        <v>6.1608460540666456</v>
      </c>
      <c r="AG208" s="42">
        <f t="shared" si="64"/>
        <v>7.119837524834379</v>
      </c>
      <c r="AH208" s="42">
        <f t="shared" si="64"/>
        <v>204.63231577331163</v>
      </c>
      <c r="AI208" s="42">
        <f t="shared" si="64"/>
        <v>20.873766360404808</v>
      </c>
      <c r="AJ208" s="42">
        <f t="shared" si="64"/>
        <v>1.9134616906215021</v>
      </c>
      <c r="AK208" s="42">
        <f t="shared" si="64"/>
        <v>2.0966113874019112</v>
      </c>
      <c r="AL208" s="42">
        <f t="shared" si="64"/>
        <v>11.642508695655307</v>
      </c>
    </row>
    <row r="209" spans="4:38">
      <c r="D209" s="42">
        <f t="shared" si="61"/>
        <v>4</v>
      </c>
      <c r="E209" s="42">
        <f t="shared" si="62"/>
        <v>0.45448133896576937</v>
      </c>
      <c r="F209" s="42">
        <f t="shared" si="62"/>
        <v>2.7825908132672383</v>
      </c>
      <c r="G209" s="42">
        <f t="shared" si="62"/>
        <v>1.7906228705432174</v>
      </c>
      <c r="H209" s="42">
        <f t="shared" si="62"/>
        <v>3.3333912242671557</v>
      </c>
      <c r="I209" s="42">
        <f t="shared" si="62"/>
        <v>5.4846931935664429</v>
      </c>
      <c r="J209" s="42">
        <f t="shared" si="62"/>
        <v>137.85159190702359</v>
      </c>
      <c r="K209" s="42">
        <f t="shared" si="62"/>
        <v>20.02606678010148</v>
      </c>
      <c r="L209" s="42">
        <f t="shared" si="62"/>
        <v>1.6339484102172948</v>
      </c>
      <c r="M209" s="42">
        <f t="shared" si="62"/>
        <v>1.9577400204585977</v>
      </c>
      <c r="N209" s="42">
        <f t="shared" si="62"/>
        <v>6.9100535062366895</v>
      </c>
      <c r="Q209" s="42">
        <f t="shared" si="63"/>
        <v>0.30553793466089613</v>
      </c>
      <c r="R209" s="42">
        <f t="shared" si="63"/>
        <v>2.2339279169474251</v>
      </c>
      <c r="S209" s="42">
        <f t="shared" si="63"/>
        <v>1.1172619608912451</v>
      </c>
      <c r="T209" s="42">
        <f t="shared" si="63"/>
        <v>1.5640118185811365</v>
      </c>
      <c r="U209" s="42">
        <f t="shared" si="63"/>
        <v>4.2847364066568163</v>
      </c>
      <c r="V209" s="42">
        <f t="shared" si="63"/>
        <v>59.993137011290713</v>
      </c>
      <c r="W209" s="42">
        <f t="shared" si="63"/>
        <v>18.622311834940106</v>
      </c>
      <c r="X209" s="42">
        <f t="shared" si="63"/>
        <v>1.4452421428516091</v>
      </c>
      <c r="Y209" s="42">
        <f t="shared" si="63"/>
        <v>1.918629218042851</v>
      </c>
      <c r="Z209" s="42">
        <f t="shared" si="63"/>
        <v>2.5214128607753348</v>
      </c>
      <c r="AC209" s="42">
        <f t="shared" si="64"/>
        <v>0.60342474327064288</v>
      </c>
      <c r="AD209" s="42">
        <f t="shared" si="64"/>
        <v>3.3835706075194754</v>
      </c>
      <c r="AE209" s="42">
        <f t="shared" si="64"/>
        <v>2.5185329883252763</v>
      </c>
      <c r="AF209" s="42">
        <f t="shared" si="64"/>
        <v>5.3412186933750965</v>
      </c>
      <c r="AG209" s="42">
        <f t="shared" si="64"/>
        <v>6.4010864119052187</v>
      </c>
      <c r="AH209" s="42">
        <f t="shared" si="64"/>
        <v>207.78311463083529</v>
      </c>
      <c r="AI209" s="42">
        <f t="shared" si="64"/>
        <v>20.715690420562204</v>
      </c>
      <c r="AJ209" s="42">
        <f t="shared" si="64"/>
        <v>1.8226546775829795</v>
      </c>
      <c r="AK209" s="42">
        <f t="shared" si="64"/>
        <v>2.0276031207081715</v>
      </c>
      <c r="AL209" s="42">
        <f t="shared" si="64"/>
        <v>11.82122230417502</v>
      </c>
    </row>
    <row r="210" spans="4:38">
      <c r="D210" s="42">
        <f t="shared" si="61"/>
        <v>4.25</v>
      </c>
      <c r="E210" s="42">
        <f t="shared" si="62"/>
        <v>0.38671244112536429</v>
      </c>
      <c r="F210" s="42">
        <f t="shared" si="62"/>
        <v>2.7675823852711519</v>
      </c>
      <c r="G210" s="42">
        <f t="shared" si="62"/>
        <v>1.7249251013929356</v>
      </c>
      <c r="H210" s="42">
        <f t="shared" si="62"/>
        <v>2.9072884632876717</v>
      </c>
      <c r="I210" s="42">
        <f t="shared" si="62"/>
        <v>4.9766891639866717</v>
      </c>
      <c r="J210" s="42">
        <f t="shared" si="62"/>
        <v>139.69789109601348</v>
      </c>
      <c r="K210" s="42">
        <f t="shared" si="62"/>
        <v>19.714222790419086</v>
      </c>
      <c r="L210" s="42">
        <f t="shared" si="62"/>
        <v>1.5511375730700654</v>
      </c>
      <c r="M210" s="42">
        <f t="shared" si="62"/>
        <v>1.9002042372060532</v>
      </c>
      <c r="N210" s="42">
        <f t="shared" si="62"/>
        <v>6.9423068349548682</v>
      </c>
      <c r="Q210" s="42">
        <f t="shared" si="63"/>
        <v>0.268969084556481</v>
      </c>
      <c r="R210" s="42">
        <f t="shared" si="63"/>
        <v>2.2168976767350457</v>
      </c>
      <c r="S210" s="42">
        <f t="shared" si="63"/>
        <v>1.0445622776742554</v>
      </c>
      <c r="T210" s="42">
        <f t="shared" si="63"/>
        <v>1.4571925195930542</v>
      </c>
      <c r="U210" s="42">
        <f t="shared" si="63"/>
        <v>4.0078487617333893</v>
      </c>
      <c r="V210" s="42">
        <f t="shared" si="63"/>
        <v>61.6149276324346</v>
      </c>
      <c r="W210" s="42">
        <f t="shared" si="63"/>
        <v>18.25991408555042</v>
      </c>
      <c r="X210" s="42">
        <f t="shared" si="63"/>
        <v>1.3674744669037526</v>
      </c>
      <c r="Y210" s="42">
        <f t="shared" si="63"/>
        <v>1.8705671768896901</v>
      </c>
      <c r="Z210" s="42">
        <f t="shared" si="63"/>
        <v>2.3318544141566488</v>
      </c>
      <c r="AC210" s="42">
        <f t="shared" si="64"/>
        <v>0.50445579769424564</v>
      </c>
      <c r="AD210" s="42">
        <f t="shared" si="64"/>
        <v>3.3616601458683992</v>
      </c>
      <c r="AE210" s="42">
        <f t="shared" si="64"/>
        <v>2.4613050372799314</v>
      </c>
      <c r="AF210" s="42">
        <f t="shared" si="64"/>
        <v>4.5551596887527932</v>
      </c>
      <c r="AG210" s="42">
        <f t="shared" si="64"/>
        <v>5.7117722046250421</v>
      </c>
      <c r="AH210" s="42">
        <f t="shared" si="64"/>
        <v>210.56323126982693</v>
      </c>
      <c r="AI210" s="42">
        <f t="shared" si="64"/>
        <v>20.576211650112889</v>
      </c>
      <c r="AJ210" s="42">
        <f t="shared" si="64"/>
        <v>1.7348006792363779</v>
      </c>
      <c r="AK210" s="42">
        <f t="shared" si="64"/>
        <v>1.9614211311486391</v>
      </c>
      <c r="AL210" s="42">
        <f t="shared" si="64"/>
        <v>11.97891078228065</v>
      </c>
    </row>
    <row r="211" spans="4:38">
      <c r="D211" s="42">
        <f t="shared" si="61"/>
        <v>4.5</v>
      </c>
      <c r="E211" s="42">
        <f t="shared" si="62"/>
        <v>0.32714753756653758</v>
      </c>
      <c r="F211" s="42">
        <f t="shared" si="62"/>
        <v>2.750303774889101</v>
      </c>
      <c r="G211" s="42">
        <f t="shared" si="62"/>
        <v>1.6679870347960279</v>
      </c>
      <c r="H211" s="42">
        <f t="shared" si="62"/>
        <v>2.5137937352085973</v>
      </c>
      <c r="I211" s="42">
        <f t="shared" si="62"/>
        <v>4.4974061812343145</v>
      </c>
      <c r="J211" s="42">
        <f t="shared" si="62"/>
        <v>141.29801705980438</v>
      </c>
      <c r="K211" s="42">
        <f t="shared" si="62"/>
        <v>19.422354572317754</v>
      </c>
      <c r="L211" s="42">
        <f t="shared" si="62"/>
        <v>1.4731561820975183</v>
      </c>
      <c r="M211" s="42">
        <f t="shared" si="62"/>
        <v>1.8463540201405033</v>
      </c>
      <c r="N211" s="42">
        <f t="shared" si="62"/>
        <v>6.9702597198439467</v>
      </c>
      <c r="Q211" s="42">
        <f t="shared" si="63"/>
        <v>0.23643782272830455</v>
      </c>
      <c r="R211" s="42">
        <f t="shared" si="63"/>
        <v>2.1985050173056768</v>
      </c>
      <c r="S211" s="42">
        <f t="shared" si="63"/>
        <v>0.98155588555286155</v>
      </c>
      <c r="T211" s="42">
        <f t="shared" si="63"/>
        <v>1.3646157938033858</v>
      </c>
      <c r="U211" s="42">
        <f t="shared" si="63"/>
        <v>3.7447650769376608</v>
      </c>
      <c r="V211" s="42">
        <f t="shared" si="63"/>
        <v>63.234591083264462</v>
      </c>
      <c r="W211" s="42">
        <f t="shared" si="63"/>
        <v>17.920730426868957</v>
      </c>
      <c r="X211" s="42">
        <f t="shared" si="63"/>
        <v>1.2946757774486664</v>
      </c>
      <c r="Y211" s="42">
        <f t="shared" si="63"/>
        <v>1.8246224536959315</v>
      </c>
      <c r="Z211" s="42">
        <f t="shared" si="63"/>
        <v>2.15720505884505</v>
      </c>
      <c r="AC211" s="42">
        <f t="shared" si="64"/>
        <v>0.41785725240477051</v>
      </c>
      <c r="AD211" s="42">
        <f t="shared" si="64"/>
        <v>3.336435496740684</v>
      </c>
      <c r="AE211" s="42">
        <f t="shared" si="64"/>
        <v>2.410103834005326</v>
      </c>
      <c r="AF211" s="42">
        <f t="shared" si="64"/>
        <v>3.8194532182344356</v>
      </c>
      <c r="AG211" s="42">
        <f t="shared" si="64"/>
        <v>5.0666133558183111</v>
      </c>
      <c r="AH211" s="42">
        <f t="shared" si="64"/>
        <v>212.97266569028605</v>
      </c>
      <c r="AI211" s="42">
        <f t="shared" si="64"/>
        <v>20.455330049056762</v>
      </c>
      <c r="AJ211" s="42">
        <f t="shared" si="64"/>
        <v>1.65163658674637</v>
      </c>
      <c r="AK211" s="42">
        <f t="shared" si="64"/>
        <v>1.8994785572904349</v>
      </c>
      <c r="AL211" s="42">
        <f t="shared" si="64"/>
        <v>12.115574129972202</v>
      </c>
    </row>
    <row r="212" spans="4:38">
      <c r="D212" s="42">
        <f t="shared" si="61"/>
        <v>4.75</v>
      </c>
      <c r="E212" s="42">
        <f t="shared" si="62"/>
        <v>0.27563925173664638</v>
      </c>
      <c r="F212" s="42">
        <f t="shared" si="62"/>
        <v>2.7299982546591055</v>
      </c>
      <c r="G212" s="42">
        <f t="shared" si="62"/>
        <v>1.6198086707524901</v>
      </c>
      <c r="H212" s="42">
        <f t="shared" si="62"/>
        <v>2.1603676912995109</v>
      </c>
      <c r="I212" s="42">
        <f t="shared" si="62"/>
        <v>4.057125080664199</v>
      </c>
      <c r="J212" s="42">
        <f t="shared" si="62"/>
        <v>142.65196979839703</v>
      </c>
      <c r="K212" s="42">
        <f t="shared" si="62"/>
        <v>19.15712071632456</v>
      </c>
      <c r="L212" s="42">
        <f t="shared" si="62"/>
        <v>1.401702010987371</v>
      </c>
      <c r="M212" s="42">
        <f t="shared" si="62"/>
        <v>1.797417891324282</v>
      </c>
      <c r="N212" s="42">
        <f t="shared" si="62"/>
        <v>6.9939121609039256</v>
      </c>
      <c r="Q212" s="42">
        <f t="shared" si="63"/>
        <v>0.20779563882914015</v>
      </c>
      <c r="R212" s="42">
        <f t="shared" si="63"/>
        <v>2.1787499386593154</v>
      </c>
      <c r="S212" s="42">
        <f t="shared" si="63"/>
        <v>0.92824278452706799</v>
      </c>
      <c r="T212" s="42">
        <f t="shared" si="63"/>
        <v>1.2862816412121285</v>
      </c>
      <c r="U212" s="42">
        <f t="shared" si="63"/>
        <v>3.4990184204123751</v>
      </c>
      <c r="V212" s="42">
        <f t="shared" si="63"/>
        <v>64.832581352909415</v>
      </c>
      <c r="W212" s="42">
        <f t="shared" si="63"/>
        <v>17.612498889131857</v>
      </c>
      <c r="X212" s="42">
        <f t="shared" si="63"/>
        <v>1.2285047306971066</v>
      </c>
      <c r="Y212" s="42">
        <f t="shared" si="63"/>
        <v>1.7816787858012466</v>
      </c>
      <c r="Z212" s="42">
        <f t="shared" si="63"/>
        <v>2.0006596001206303</v>
      </c>
      <c r="AC212" s="42">
        <f t="shared" si="64"/>
        <v>0.34348286464415234</v>
      </c>
      <c r="AD212" s="42">
        <f t="shared" si="64"/>
        <v>3.3067919309774614</v>
      </c>
      <c r="AE212" s="42">
        <f t="shared" si="64"/>
        <v>2.3646452680424463</v>
      </c>
      <c r="AF212" s="42">
        <f t="shared" si="64"/>
        <v>3.1508834598546285</v>
      </c>
      <c r="AG212" s="42">
        <f t="shared" si="64"/>
        <v>4.4803283183095379</v>
      </c>
      <c r="AH212" s="42">
        <f t="shared" si="64"/>
        <v>215.01141789221307</v>
      </c>
      <c r="AI212" s="42">
        <f t="shared" si="64"/>
        <v>20.353045617393931</v>
      </c>
      <c r="AJ212" s="42">
        <f t="shared" si="64"/>
        <v>1.5748992912776316</v>
      </c>
      <c r="AK212" s="42">
        <f t="shared" si="64"/>
        <v>1.8431885377006592</v>
      </c>
      <c r="AL212" s="42">
        <f t="shared" si="64"/>
        <v>12.231212347249677</v>
      </c>
    </row>
    <row r="213" spans="4:38">
      <c r="D213" s="42">
        <f t="shared" si="61"/>
        <v>5</v>
      </c>
      <c r="E213" s="42">
        <f t="shared" si="62"/>
        <v>0.23204020708304773</v>
      </c>
      <c r="F213" s="42">
        <f t="shared" si="62"/>
        <v>2.7059090971191688</v>
      </c>
      <c r="G213" s="42">
        <f t="shared" si="62"/>
        <v>1.5803900092623224</v>
      </c>
      <c r="H213" s="42">
        <f t="shared" si="62"/>
        <v>1.8544709828299952</v>
      </c>
      <c r="I213" s="42">
        <f t="shared" si="62"/>
        <v>3.6661266976310998</v>
      </c>
      <c r="J213" s="42">
        <f t="shared" si="62"/>
        <v>143.75974931179101</v>
      </c>
      <c r="K213" s="42">
        <f t="shared" si="62"/>
        <v>18.925179812966459</v>
      </c>
      <c r="L213" s="42">
        <f t="shared" si="62"/>
        <v>1.338472833427337</v>
      </c>
      <c r="M213" s="42">
        <f t="shared" si="62"/>
        <v>1.7546243728197175</v>
      </c>
      <c r="N213" s="42">
        <f t="shared" si="62"/>
        <v>7.0132641581348416</v>
      </c>
      <c r="Q213" s="42">
        <f t="shared" si="63"/>
        <v>0.18289402251175985</v>
      </c>
      <c r="R213" s="42">
        <f t="shared" si="63"/>
        <v>2.1576324407959655</v>
      </c>
      <c r="S213" s="42">
        <f t="shared" si="63"/>
        <v>0.88462297459687056</v>
      </c>
      <c r="T213" s="42">
        <f t="shared" si="63"/>
        <v>1.2221900618192805</v>
      </c>
      <c r="U213" s="42">
        <f t="shared" si="63"/>
        <v>3.2741418603002757</v>
      </c>
      <c r="V213" s="42">
        <f t="shared" si="63"/>
        <v>66.389352430499017</v>
      </c>
      <c r="W213" s="42">
        <f t="shared" si="63"/>
        <v>17.342957502575075</v>
      </c>
      <c r="X213" s="42">
        <f t="shared" si="63"/>
        <v>1.170619982859834</v>
      </c>
      <c r="Y213" s="42">
        <f t="shared" si="63"/>
        <v>1.7426199105453106</v>
      </c>
      <c r="Z213" s="42">
        <f t="shared" si="63"/>
        <v>1.8654128432634796</v>
      </c>
      <c r="AC213" s="42">
        <f t="shared" si="64"/>
        <v>0.28118639165433446</v>
      </c>
      <c r="AD213" s="42">
        <f t="shared" si="64"/>
        <v>3.2716247194198464</v>
      </c>
      <c r="AE213" s="42">
        <f t="shared" si="64"/>
        <v>2.324645228932293</v>
      </c>
      <c r="AF213" s="42">
        <f t="shared" si="64"/>
        <v>2.5662345916480169</v>
      </c>
      <c r="AG213" s="42">
        <f t="shared" si="64"/>
        <v>3.967635544923211</v>
      </c>
      <c r="AH213" s="42">
        <f t="shared" si="64"/>
        <v>216.67948787560798</v>
      </c>
      <c r="AI213" s="42">
        <f t="shared" si="64"/>
        <v>20.269358355124325</v>
      </c>
      <c r="AJ213" s="42">
        <f t="shared" si="64"/>
        <v>1.5063256839948354</v>
      </c>
      <c r="AK213" s="42">
        <f t="shared" si="64"/>
        <v>1.7939642109464189</v>
      </c>
      <c r="AL213" s="42">
        <f t="shared" si="64"/>
        <v>12.325825434113032</v>
      </c>
    </row>
    <row r="214" spans="4:38">
      <c r="D214" s="42">
        <f t="shared" si="61"/>
        <v>5.25</v>
      </c>
      <c r="E214" s="42">
        <f t="shared" si="62"/>
        <v>0.19620302705309778</v>
      </c>
      <c r="F214" s="42">
        <f t="shared" si="62"/>
        <v>2.6772795748073079</v>
      </c>
      <c r="G214" s="42">
        <f t="shared" si="62"/>
        <v>1.5497310503255246</v>
      </c>
      <c r="H214" s="42">
        <f t="shared" si="62"/>
        <v>1.6035642610696288</v>
      </c>
      <c r="I214" s="42">
        <f t="shared" si="62"/>
        <v>3.3346918674898665</v>
      </c>
      <c r="J214" s="42">
        <f t="shared" si="62"/>
        <v>144.62135559998592</v>
      </c>
      <c r="K214" s="42">
        <f t="shared" si="62"/>
        <v>18.733190452770572</v>
      </c>
      <c r="L214" s="42">
        <f t="shared" si="62"/>
        <v>1.2851664231051334</v>
      </c>
      <c r="M214" s="42">
        <f t="shared" si="62"/>
        <v>1.7192019866891481</v>
      </c>
      <c r="N214" s="42">
        <f t="shared" si="62"/>
        <v>7.0283157115366164</v>
      </c>
      <c r="Q214" s="42">
        <f t="shared" si="63"/>
        <v>0.16158446342893687</v>
      </c>
      <c r="R214" s="42">
        <f t="shared" si="63"/>
        <v>2.1351525237156235</v>
      </c>
      <c r="S214" s="42">
        <f t="shared" si="63"/>
        <v>0.85069645576227781</v>
      </c>
      <c r="T214" s="42">
        <f t="shared" si="63"/>
        <v>1.172341055624843</v>
      </c>
      <c r="U214" s="42">
        <f t="shared" si="63"/>
        <v>3.073668464744113</v>
      </c>
      <c r="V214" s="42">
        <f t="shared" si="63"/>
        <v>67.885358305162413</v>
      </c>
      <c r="W214" s="42">
        <f t="shared" si="63"/>
        <v>17.119844297434806</v>
      </c>
      <c r="X214" s="42">
        <f t="shared" si="63"/>
        <v>1.1226801901476138</v>
      </c>
      <c r="Y214" s="42">
        <f t="shared" si="63"/>
        <v>1.708329565267787</v>
      </c>
      <c r="Z214" s="42">
        <f t="shared" si="63"/>
        <v>1.7546595935536855</v>
      </c>
      <c r="AC214" s="42">
        <f t="shared" si="64"/>
        <v>0.23082159067725794</v>
      </c>
      <c r="AD214" s="42">
        <f t="shared" si="64"/>
        <v>3.2298291329089643</v>
      </c>
      <c r="AE214" s="42">
        <f t="shared" si="64"/>
        <v>2.2898196062158402</v>
      </c>
      <c r="AF214" s="42">
        <f t="shared" si="64"/>
        <v>2.082290791649247</v>
      </c>
      <c r="AG214" s="42">
        <f t="shared" si="64"/>
        <v>3.5432534884838076</v>
      </c>
      <c r="AH214" s="42">
        <f t="shared" si="64"/>
        <v>217.97687564047089</v>
      </c>
      <c r="AI214" s="42">
        <f t="shared" si="64"/>
        <v>20.204268262247979</v>
      </c>
      <c r="AJ214" s="42">
        <f t="shared" si="64"/>
        <v>1.4476526560626535</v>
      </c>
      <c r="AK214" s="42">
        <f t="shared" si="64"/>
        <v>1.7532187155948227</v>
      </c>
      <c r="AL214" s="42">
        <f t="shared" si="64"/>
        <v>12.39941339056235</v>
      </c>
    </row>
    <row r="215" spans="4:38">
      <c r="D215" s="42">
        <f t="shared" si="61"/>
        <v>5.5</v>
      </c>
      <c r="E215" s="42">
        <f t="shared" si="62"/>
        <v>0.16798033509415294</v>
      </c>
      <c r="F215" s="42">
        <f t="shared" si="62"/>
        <v>2.6433529602615335</v>
      </c>
      <c r="G215" s="42">
        <f t="shared" si="62"/>
        <v>1.5278317939420978</v>
      </c>
      <c r="H215" s="42">
        <f t="shared" si="62"/>
        <v>1.4151081772879808</v>
      </c>
      <c r="I215" s="42">
        <f t="shared" si="62"/>
        <v>3.073101425595298</v>
      </c>
      <c r="J215" s="42">
        <f t="shared" si="62"/>
        <v>145.23678866298258</v>
      </c>
      <c r="K215" s="42">
        <f t="shared" si="62"/>
        <v>18.58781122626381</v>
      </c>
      <c r="L215" s="42">
        <f t="shared" si="62"/>
        <v>1.2434805537084743</v>
      </c>
      <c r="M215" s="42">
        <f t="shared" si="62"/>
        <v>1.6923792549949024</v>
      </c>
      <c r="N215" s="42">
        <f t="shared" si="62"/>
        <v>7.0390668211093699</v>
      </c>
      <c r="Q215" s="42">
        <f t="shared" si="63"/>
        <v>0.14371845123344362</v>
      </c>
      <c r="R215" s="42">
        <f t="shared" si="63"/>
        <v>2.1113101874182925</v>
      </c>
      <c r="S215" s="42">
        <f t="shared" si="63"/>
        <v>0.82646322802328109</v>
      </c>
      <c r="T215" s="42">
        <f t="shared" si="63"/>
        <v>1.1367346226288155</v>
      </c>
      <c r="U215" s="42">
        <f t="shared" si="63"/>
        <v>2.9011313018866351</v>
      </c>
      <c r="V215" s="42">
        <f t="shared" si="63"/>
        <v>69.301052966029943</v>
      </c>
      <c r="W215" s="42">
        <f t="shared" si="63"/>
        <v>16.950897303947116</v>
      </c>
      <c r="X215" s="42">
        <f t="shared" si="63"/>
        <v>1.086344008771198</v>
      </c>
      <c r="Y215" s="42">
        <f t="shared" si="63"/>
        <v>1.6796914873083502</v>
      </c>
      <c r="Z215" s="42">
        <f t="shared" si="63"/>
        <v>1.6715946562713389</v>
      </c>
      <c r="AC215" s="42">
        <f t="shared" si="64"/>
        <v>0.19224221895486188</v>
      </c>
      <c r="AD215" s="42">
        <f t="shared" si="64"/>
        <v>3.1803004422859353</v>
      </c>
      <c r="AE215" s="42">
        <f t="shared" si="64"/>
        <v>2.2598842894340878</v>
      </c>
      <c r="AF215" s="42">
        <f t="shared" si="64"/>
        <v>1.715836237892947</v>
      </c>
      <c r="AG215" s="42">
        <f t="shared" si="64"/>
        <v>3.2219006018158161</v>
      </c>
      <c r="AH215" s="42">
        <f t="shared" si="64"/>
        <v>218.90358118680132</v>
      </c>
      <c r="AI215" s="42">
        <f t="shared" si="64"/>
        <v>20.157775338764889</v>
      </c>
      <c r="AJ215" s="42">
        <f t="shared" si="64"/>
        <v>1.4006170986457549</v>
      </c>
      <c r="AK215" s="42">
        <f t="shared" si="64"/>
        <v>1.7223651902129782</v>
      </c>
      <c r="AL215" s="42">
        <f t="shared" si="64"/>
        <v>12.451976216597547</v>
      </c>
    </row>
    <row r="216" spans="4:38">
      <c r="D216" s="42">
        <f t="shared" si="61"/>
        <v>5.75</v>
      </c>
      <c r="E216" s="42">
        <f t="shared" si="62"/>
        <v>0.14722475465357127</v>
      </c>
      <c r="F216" s="42">
        <f t="shared" si="62"/>
        <v>2.6033725260198572</v>
      </c>
      <c r="G216" s="42">
        <f t="shared" si="62"/>
        <v>1.5146922401120406</v>
      </c>
      <c r="H216" s="42">
        <f t="shared" si="62"/>
        <v>1.2965633827546317</v>
      </c>
      <c r="I216" s="42">
        <f t="shared" si="62"/>
        <v>2.8916362073021999</v>
      </c>
      <c r="J216" s="42">
        <f t="shared" si="62"/>
        <v>145.60604850078059</v>
      </c>
      <c r="K216" s="42">
        <f t="shared" si="62"/>
        <v>18.495700723973279</v>
      </c>
      <c r="L216" s="42">
        <f t="shared" si="62"/>
        <v>1.2151129989250811</v>
      </c>
      <c r="M216" s="42">
        <f t="shared" si="62"/>
        <v>1.6753846997993109</v>
      </c>
      <c r="N216" s="42">
        <f t="shared" si="62"/>
        <v>7.0455174868529831</v>
      </c>
      <c r="Q216" s="42">
        <f t="shared" si="63"/>
        <v>0.12914747557805306</v>
      </c>
      <c r="R216" s="42">
        <f t="shared" si="63"/>
        <v>2.0861054319039729</v>
      </c>
      <c r="S216" s="42">
        <f t="shared" si="63"/>
        <v>0.8119232913798804</v>
      </c>
      <c r="T216" s="42">
        <f t="shared" si="63"/>
        <v>1.1153707628312024</v>
      </c>
      <c r="U216" s="42">
        <f t="shared" si="63"/>
        <v>2.7600634398705957</v>
      </c>
      <c r="V216" s="42">
        <f t="shared" si="63"/>
        <v>70.616890402230752</v>
      </c>
      <c r="W216" s="42">
        <f t="shared" si="63"/>
        <v>16.843854552347999</v>
      </c>
      <c r="X216" s="42">
        <f t="shared" si="63"/>
        <v>1.0632700949413518</v>
      </c>
      <c r="Y216" s="42">
        <f t="shared" si="63"/>
        <v>1.6575894140066803</v>
      </c>
      <c r="Z216" s="42">
        <f t="shared" si="63"/>
        <v>1.6194128366965306</v>
      </c>
      <c r="AC216" s="42">
        <f t="shared" si="64"/>
        <v>0.16530203372908903</v>
      </c>
      <c r="AD216" s="42">
        <f t="shared" si="64"/>
        <v>3.1219339183918877</v>
      </c>
      <c r="AE216" s="42">
        <f t="shared" si="64"/>
        <v>2.2345551681280194</v>
      </c>
      <c r="AF216" s="42">
        <f t="shared" si="64"/>
        <v>1.4836551084137648</v>
      </c>
      <c r="AG216" s="42">
        <f t="shared" si="64"/>
        <v>3.0182953377437336</v>
      </c>
      <c r="AH216" s="42">
        <f t="shared" si="64"/>
        <v>219.45960451459959</v>
      </c>
      <c r="AI216" s="42">
        <f t="shared" si="64"/>
        <v>20.129879584675013</v>
      </c>
      <c r="AJ216" s="42">
        <f t="shared" si="64"/>
        <v>1.3669559029088143</v>
      </c>
      <c r="AK216" s="42">
        <f t="shared" si="64"/>
        <v>1.7028167733679895</v>
      </c>
      <c r="AL216" s="42">
        <f t="shared" si="64"/>
        <v>12.483513912218667</v>
      </c>
    </row>
    <row r="217" spans="4:38">
      <c r="D217" s="42">
        <f t="shared" si="61"/>
        <v>6</v>
      </c>
      <c r="E217" s="42">
        <f t="shared" si="62"/>
        <v>0.1337889091787082</v>
      </c>
      <c r="F217" s="42">
        <f t="shared" si="62"/>
        <v>2.556581544620296</v>
      </c>
      <c r="G217" s="42">
        <f t="shared" si="62"/>
        <v>1.5103123888353576</v>
      </c>
      <c r="H217" s="42">
        <f t="shared" si="62"/>
        <v>1.25539052873917</v>
      </c>
      <c r="I217" s="42">
        <f t="shared" si="62"/>
        <v>2.8005770479653918</v>
      </c>
      <c r="J217" s="42">
        <f t="shared" si="62"/>
        <v>145.7291351133799</v>
      </c>
      <c r="K217" s="42">
        <f t="shared" si="62"/>
        <v>18.463517536426025</v>
      </c>
      <c r="L217" s="42">
        <f t="shared" si="62"/>
        <v>1.2017615324426711</v>
      </c>
      <c r="M217" s="42">
        <f t="shared" si="62"/>
        <v>1.6694468431647049</v>
      </c>
      <c r="N217" s="42">
        <f t="shared" si="62"/>
        <v>7.0476677087675332</v>
      </c>
      <c r="Q217" s="42">
        <f t="shared" si="63"/>
        <v>0.11772302611553798</v>
      </c>
      <c r="R217" s="42">
        <f t="shared" si="63"/>
        <v>2.0595382571726599</v>
      </c>
      <c r="S217" s="42">
        <f t="shared" si="63"/>
        <v>0.80707664583208449</v>
      </c>
      <c r="T217" s="42">
        <f t="shared" si="63"/>
        <v>1.1082494762319954</v>
      </c>
      <c r="U217" s="42">
        <f t="shared" si="63"/>
        <v>2.6539979468387358</v>
      </c>
      <c r="V217" s="42">
        <f t="shared" si="63"/>
        <v>71.813324602894383</v>
      </c>
      <c r="W217" s="42">
        <f t="shared" si="63"/>
        <v>16.806454072873642</v>
      </c>
      <c r="X217" s="42">
        <f t="shared" si="63"/>
        <v>1.0551171048688359</v>
      </c>
      <c r="Y217" s="42">
        <f t="shared" si="63"/>
        <v>1.6429070827024368</v>
      </c>
      <c r="Z217" s="42">
        <f t="shared" si="63"/>
        <v>1.6013089401093563</v>
      </c>
      <c r="AC217" s="42">
        <f t="shared" si="64"/>
        <v>0.14985479224187878</v>
      </c>
      <c r="AD217" s="42">
        <f t="shared" si="64"/>
        <v>3.0536248320679307</v>
      </c>
      <c r="AE217" s="42">
        <f t="shared" si="64"/>
        <v>2.2135481318386301</v>
      </c>
      <c r="AF217" s="42">
        <f t="shared" si="64"/>
        <v>1.402531581246345</v>
      </c>
      <c r="AG217" s="42">
        <f t="shared" si="64"/>
        <v>2.9471561490920455</v>
      </c>
      <c r="AH217" s="42">
        <f t="shared" si="64"/>
        <v>219.6449456238654</v>
      </c>
      <c r="AI217" s="42">
        <f t="shared" si="64"/>
        <v>20.120580999978372</v>
      </c>
      <c r="AJ217" s="42">
        <f t="shared" si="64"/>
        <v>1.3484059600165024</v>
      </c>
      <c r="AK217" s="42">
        <f t="shared" si="64"/>
        <v>1.6959866036269733</v>
      </c>
      <c r="AL217" s="42">
        <f t="shared" si="64"/>
        <v>12.494026477425706</v>
      </c>
    </row>
    <row r="218" spans="4:38">
      <c r="D218" s="42">
        <f t="shared" si="61"/>
        <v>6.25</v>
      </c>
      <c r="E218" s="42">
        <f t="shared" ref="E218:N233" si="65">E114/$J$176/2220*$F$174*60*24</f>
        <v>0.12427084015383082</v>
      </c>
      <c r="F218" s="42">
        <f t="shared" si="65"/>
        <v>2.5040528098150299</v>
      </c>
      <c r="G218" s="42">
        <f t="shared" si="65"/>
        <v>1.5110381173476153</v>
      </c>
      <c r="H218" s="42">
        <f t="shared" si="65"/>
        <v>1.2584436274964028</v>
      </c>
      <c r="I218" s="42">
        <f t="shared" si="65"/>
        <v>2.7594737752481304</v>
      </c>
      <c r="J218" s="42">
        <f t="shared" si="65"/>
        <v>145.71627917500155</v>
      </c>
      <c r="K218" s="42">
        <f t="shared" si="65"/>
        <v>18.472092879317966</v>
      </c>
      <c r="L218" s="42">
        <f t="shared" si="65"/>
        <v>1.1966489564786114</v>
      </c>
      <c r="M218" s="42">
        <f t="shared" si="65"/>
        <v>1.6694895126930502</v>
      </c>
      <c r="N218" s="42">
        <f t="shared" si="65"/>
        <v>7.0402504652138171</v>
      </c>
      <c r="Q218" s="42">
        <f t="shared" ref="Q218:Z233" si="66">Q114/$J$176/2220*$F$174*60*24</f>
        <v>0.10813173285710773</v>
      </c>
      <c r="R218" s="42">
        <f t="shared" si="66"/>
        <v>2.0299976239878283</v>
      </c>
      <c r="S218" s="42">
        <f t="shared" si="66"/>
        <v>0.80911999964620973</v>
      </c>
      <c r="T218" s="42">
        <f t="shared" si="66"/>
        <v>1.1091494464205274</v>
      </c>
      <c r="U218" s="42">
        <f t="shared" si="66"/>
        <v>2.5693421595286008</v>
      </c>
      <c r="V218" s="42">
        <f t="shared" si="66"/>
        <v>72.939220595196971</v>
      </c>
      <c r="W218" s="42">
        <f t="shared" si="66"/>
        <v>16.815287339761927</v>
      </c>
      <c r="X218" s="42">
        <f t="shared" si="66"/>
        <v>1.0549818259157631</v>
      </c>
      <c r="Y218" s="42">
        <f t="shared" si="66"/>
        <v>1.6325628852973959</v>
      </c>
      <c r="Z218" s="42">
        <f t="shared" si="66"/>
        <v>1.6103699917180028</v>
      </c>
      <c r="AC218" s="42">
        <f t="shared" ref="AC218:AL233" si="67">AC114/$J$176/2220*$F$174*60*24</f>
        <v>0.14040994745055391</v>
      </c>
      <c r="AD218" s="42">
        <f t="shared" si="67"/>
        <v>2.9781079956422358</v>
      </c>
      <c r="AE218" s="42">
        <f t="shared" si="67"/>
        <v>2.1951993313608429</v>
      </c>
      <c r="AF218" s="42">
        <f t="shared" si="67"/>
        <v>1.4077378085722743</v>
      </c>
      <c r="AG218" s="42">
        <f t="shared" si="67"/>
        <v>2.947235156894485</v>
      </c>
      <c r="AH218" s="42">
        <f t="shared" si="67"/>
        <v>219.55291642287307</v>
      </c>
      <c r="AI218" s="42">
        <f t="shared" si="67"/>
        <v>20.128898418874005</v>
      </c>
      <c r="AJ218" s="42">
        <f t="shared" si="67"/>
        <v>1.3383160870414559</v>
      </c>
      <c r="AK218" s="42">
        <f t="shared" si="67"/>
        <v>1.6964056264709189</v>
      </c>
      <c r="AL218" s="42">
        <f t="shared" si="67"/>
        <v>12.470130938709655</v>
      </c>
    </row>
    <row r="219" spans="4:38">
      <c r="D219" s="42">
        <f t="shared" si="61"/>
        <v>6.5</v>
      </c>
      <c r="E219" s="42">
        <f t="shared" si="65"/>
        <v>0.11536684009830032</v>
      </c>
      <c r="F219" s="42">
        <f t="shared" si="65"/>
        <v>2.4474383971256763</v>
      </c>
      <c r="G219" s="42">
        <f t="shared" si="65"/>
        <v>1.5132153028843949</v>
      </c>
      <c r="H219" s="42">
        <f t="shared" si="65"/>
        <v>1.267602923768097</v>
      </c>
      <c r="I219" s="42">
        <f t="shared" si="65"/>
        <v>2.7210223265771463</v>
      </c>
      <c r="J219" s="42">
        <f t="shared" si="65"/>
        <v>145.67771135986561</v>
      </c>
      <c r="K219" s="42">
        <f t="shared" si="65"/>
        <v>18.497818907993821</v>
      </c>
      <c r="L219" s="42">
        <f t="shared" si="65"/>
        <v>1.1918662241251368</v>
      </c>
      <c r="M219" s="42">
        <f t="shared" si="65"/>
        <v>1.6696175212780759</v>
      </c>
      <c r="N219" s="42">
        <f t="shared" si="65"/>
        <v>7.0185006971323673</v>
      </c>
      <c r="Q219" s="42">
        <f t="shared" si="66"/>
        <v>9.9159232712125109E-2</v>
      </c>
      <c r="R219" s="42">
        <f t="shared" si="66"/>
        <v>1.9960196199838518</v>
      </c>
      <c r="S219" s="42">
        <f t="shared" si="66"/>
        <v>0.81525006108858566</v>
      </c>
      <c r="T219" s="42">
        <f t="shared" si="66"/>
        <v>1.1118493569861276</v>
      </c>
      <c r="U219" s="42">
        <f t="shared" si="66"/>
        <v>2.4901480359158938</v>
      </c>
      <c r="V219" s="42">
        <f t="shared" si="66"/>
        <v>74.056474080228185</v>
      </c>
      <c r="W219" s="42">
        <f t="shared" si="66"/>
        <v>16.841787140426764</v>
      </c>
      <c r="X219" s="42">
        <f t="shared" si="66"/>
        <v>1.0548552746370854</v>
      </c>
      <c r="Y219" s="42">
        <f t="shared" si="66"/>
        <v>1.6228860554668756</v>
      </c>
      <c r="Z219" s="42">
        <f t="shared" si="66"/>
        <v>1.6372816351536892</v>
      </c>
      <c r="AC219" s="42">
        <f t="shared" si="67"/>
        <v>0.13157444748447594</v>
      </c>
      <c r="AD219" s="42">
        <f t="shared" si="67"/>
        <v>2.8988571742675013</v>
      </c>
      <c r="AE219" s="42">
        <f t="shared" si="67"/>
        <v>2.1780343244622697</v>
      </c>
      <c r="AF219" s="42">
        <f t="shared" si="67"/>
        <v>1.423356490550062</v>
      </c>
      <c r="AG219" s="42">
        <f t="shared" si="67"/>
        <v>2.9474721803018</v>
      </c>
      <c r="AH219" s="42">
        <f t="shared" si="67"/>
        <v>219.276828819895</v>
      </c>
      <c r="AI219" s="42">
        <f t="shared" si="67"/>
        <v>20.153850675560879</v>
      </c>
      <c r="AJ219" s="42">
        <f t="shared" si="67"/>
        <v>1.3288771736131846</v>
      </c>
      <c r="AK219" s="42">
        <f t="shared" si="67"/>
        <v>1.6976626950027516</v>
      </c>
      <c r="AL219" s="42">
        <f t="shared" si="67"/>
        <v>12.399719759111079</v>
      </c>
    </row>
    <row r="220" spans="4:38">
      <c r="D220" s="42">
        <f t="shared" si="61"/>
        <v>6.75</v>
      </c>
      <c r="E220" s="42">
        <f t="shared" si="65"/>
        <v>0.10707690901211711</v>
      </c>
      <c r="F220" s="42">
        <f t="shared" si="65"/>
        <v>2.3868505017443957</v>
      </c>
      <c r="G220" s="42">
        <f t="shared" si="65"/>
        <v>1.5168439454456943</v>
      </c>
      <c r="H220" s="42">
        <f t="shared" si="65"/>
        <v>1.2828684175542526</v>
      </c>
      <c r="I220" s="42">
        <f t="shared" si="65"/>
        <v>2.6852227019524366</v>
      </c>
      <c r="J220" s="42">
        <f t="shared" si="65"/>
        <v>145.61343166797252</v>
      </c>
      <c r="K220" s="42">
        <f t="shared" si="65"/>
        <v>18.540695622453605</v>
      </c>
      <c r="L220" s="42">
        <f t="shared" si="65"/>
        <v>1.1874133353822471</v>
      </c>
      <c r="M220" s="42">
        <f t="shared" si="65"/>
        <v>1.6698308689197918</v>
      </c>
      <c r="N220" s="42">
        <f t="shared" si="65"/>
        <v>6.983171348392621</v>
      </c>
      <c r="Q220" s="42">
        <f t="shared" si="66"/>
        <v>9.0805525680588958E-2</v>
      </c>
      <c r="R220" s="42">
        <f t="shared" si="66"/>
        <v>1.95782493546711</v>
      </c>
      <c r="S220" s="42">
        <f t="shared" si="66"/>
        <v>0.82546683015921596</v>
      </c>
      <c r="T220" s="42">
        <f t="shared" si="66"/>
        <v>1.1163492079287962</v>
      </c>
      <c r="U220" s="42">
        <f t="shared" si="66"/>
        <v>2.4164155760006172</v>
      </c>
      <c r="V220" s="42">
        <f t="shared" si="66"/>
        <v>75.165085057987966</v>
      </c>
      <c r="W220" s="42">
        <f t="shared" si="66"/>
        <v>16.885953474868167</v>
      </c>
      <c r="X220" s="42">
        <f t="shared" si="66"/>
        <v>1.0547374510327989</v>
      </c>
      <c r="Y220" s="42">
        <f t="shared" si="66"/>
        <v>1.6138765932108712</v>
      </c>
      <c r="Z220" s="42">
        <f t="shared" si="66"/>
        <v>1.6816366033310148</v>
      </c>
      <c r="AC220" s="42">
        <f t="shared" si="67"/>
        <v>0.12334829234364483</v>
      </c>
      <c r="AD220" s="42">
        <f t="shared" si="67"/>
        <v>2.8158760680216801</v>
      </c>
      <c r="AE220" s="42">
        <f t="shared" si="67"/>
        <v>2.1620531111429093</v>
      </c>
      <c r="AF220" s="42">
        <f t="shared" si="67"/>
        <v>1.4493876271797128</v>
      </c>
      <c r="AG220" s="42">
        <f t="shared" si="67"/>
        <v>2.9478672193139972</v>
      </c>
      <c r="AH220" s="42">
        <f t="shared" si="67"/>
        <v>218.81668281493177</v>
      </c>
      <c r="AI220" s="42">
        <f t="shared" si="67"/>
        <v>20.195437770039</v>
      </c>
      <c r="AJ220" s="42">
        <f t="shared" si="67"/>
        <v>1.3200892197316916</v>
      </c>
      <c r="AK220" s="42">
        <f t="shared" si="67"/>
        <v>1.6997578092224752</v>
      </c>
      <c r="AL220" s="42">
        <f t="shared" si="67"/>
        <v>12.284706093454211</v>
      </c>
    </row>
    <row r="221" spans="4:38">
      <c r="D221" s="42">
        <f t="shared" si="61"/>
        <v>7</v>
      </c>
      <c r="E221" s="42">
        <f t="shared" si="65"/>
        <v>9.9401046895280371E-2</v>
      </c>
      <c r="F221" s="42">
        <f t="shared" si="65"/>
        <v>2.3224013188633541</v>
      </c>
      <c r="G221" s="42">
        <f t="shared" si="65"/>
        <v>1.5219240450315148</v>
      </c>
      <c r="H221" s="42">
        <f t="shared" si="65"/>
        <v>1.3042401088548736</v>
      </c>
      <c r="I221" s="42">
        <f t="shared" si="65"/>
        <v>2.6520749013740046</v>
      </c>
      <c r="J221" s="42">
        <f t="shared" si="65"/>
        <v>145.52344009932273</v>
      </c>
      <c r="K221" s="42">
        <f t="shared" si="65"/>
        <v>18.60072302269726</v>
      </c>
      <c r="L221" s="42">
        <f t="shared" si="65"/>
        <v>1.1832902902499391</v>
      </c>
      <c r="M221" s="42">
        <f t="shared" si="65"/>
        <v>1.6701295556181894</v>
      </c>
      <c r="N221" s="42">
        <f t="shared" si="65"/>
        <v>6.935015362863977</v>
      </c>
      <c r="Q221" s="42">
        <f t="shared" si="66"/>
        <v>8.3070611762500468E-2</v>
      </c>
      <c r="R221" s="42">
        <f t="shared" si="66"/>
        <v>1.9156342607439814</v>
      </c>
      <c r="S221" s="42">
        <f t="shared" si="66"/>
        <v>0.83977030685810117</v>
      </c>
      <c r="T221" s="42">
        <f t="shared" si="66"/>
        <v>1.1226489992485327</v>
      </c>
      <c r="U221" s="42">
        <f t="shared" si="66"/>
        <v>2.3481447797827637</v>
      </c>
      <c r="V221" s="42">
        <f t="shared" si="66"/>
        <v>76.26505352847677</v>
      </c>
      <c r="W221" s="42">
        <f t="shared" si="66"/>
        <v>16.947786343086122</v>
      </c>
      <c r="X221" s="42">
        <f t="shared" si="66"/>
        <v>1.0546283551029045</v>
      </c>
      <c r="Y221" s="42">
        <f t="shared" si="66"/>
        <v>1.6055344985293869</v>
      </c>
      <c r="Z221" s="42">
        <f t="shared" si="66"/>
        <v>1.7430276291645821</v>
      </c>
      <c r="AC221" s="42">
        <f t="shared" si="67"/>
        <v>0.11573148202806025</v>
      </c>
      <c r="AD221" s="42">
        <f t="shared" si="67"/>
        <v>2.7291683769827237</v>
      </c>
      <c r="AE221" s="42">
        <f t="shared" si="67"/>
        <v>2.1472556914027585</v>
      </c>
      <c r="AF221" s="42">
        <f t="shared" si="67"/>
        <v>1.4858312184612181</v>
      </c>
      <c r="AG221" s="42">
        <f t="shared" si="67"/>
        <v>2.9484202739310708</v>
      </c>
      <c r="AH221" s="42">
        <f t="shared" si="67"/>
        <v>218.17247840798294</v>
      </c>
      <c r="AI221" s="42">
        <f t="shared" si="67"/>
        <v>20.253659702308397</v>
      </c>
      <c r="AJ221" s="42">
        <f t="shared" si="67"/>
        <v>1.3119522253969773</v>
      </c>
      <c r="AK221" s="42">
        <f t="shared" si="67"/>
        <v>1.7026909691300904</v>
      </c>
      <c r="AL221" s="42">
        <f t="shared" si="67"/>
        <v>12.127003096563353</v>
      </c>
    </row>
    <row r="222" spans="4:38">
      <c r="D222" s="42">
        <f t="shared" si="61"/>
        <v>7.25</v>
      </c>
      <c r="E222" s="42">
        <f t="shared" si="65"/>
        <v>9.2339253747790478E-2</v>
      </c>
      <c r="F222" s="42">
        <f t="shared" si="65"/>
        <v>2.2542030436747105</v>
      </c>
      <c r="G222" s="42">
        <f t="shared" si="65"/>
        <v>1.5284556016418556</v>
      </c>
      <c r="H222" s="42">
        <f t="shared" si="65"/>
        <v>1.3317179976699598</v>
      </c>
      <c r="I222" s="42">
        <f t="shared" si="65"/>
        <v>2.6215789248418426</v>
      </c>
      <c r="J222" s="42">
        <f t="shared" si="65"/>
        <v>145.40773665391538</v>
      </c>
      <c r="K222" s="42">
        <f t="shared" si="65"/>
        <v>18.677901108724832</v>
      </c>
      <c r="L222" s="42">
        <f t="shared" si="65"/>
        <v>1.1794970887282197</v>
      </c>
      <c r="M222" s="42">
        <f t="shared" si="65"/>
        <v>1.6705135813732763</v>
      </c>
      <c r="N222" s="42">
        <f t="shared" si="65"/>
        <v>6.8747856844159188</v>
      </c>
      <c r="Q222" s="42">
        <f t="shared" si="66"/>
        <v>7.5954490957858861E-2</v>
      </c>
      <c r="R222" s="42">
        <f t="shared" si="66"/>
        <v>1.8696682861208325</v>
      </c>
      <c r="S222" s="42">
        <f t="shared" si="66"/>
        <v>0.85816049118523674</v>
      </c>
      <c r="T222" s="42">
        <f t="shared" si="66"/>
        <v>1.1307487309453337</v>
      </c>
      <c r="U222" s="42">
        <f t="shared" si="66"/>
        <v>2.2853356472623414</v>
      </c>
      <c r="V222" s="42">
        <f t="shared" si="66"/>
        <v>77.356379491694597</v>
      </c>
      <c r="W222" s="42">
        <f t="shared" si="66"/>
        <v>17.027285745080682</v>
      </c>
      <c r="X222" s="42">
        <f t="shared" si="66"/>
        <v>1.0545279868474018</v>
      </c>
      <c r="Y222" s="42">
        <f t="shared" si="66"/>
        <v>1.5978597714224221</v>
      </c>
      <c r="Z222" s="42">
        <f t="shared" si="66"/>
        <v>1.8210474455690027</v>
      </c>
      <c r="AC222" s="42">
        <f t="shared" si="67"/>
        <v>0.10872401653772253</v>
      </c>
      <c r="AD222" s="42">
        <f t="shared" si="67"/>
        <v>2.6387378012285851</v>
      </c>
      <c r="AE222" s="42">
        <f t="shared" si="67"/>
        <v>2.1336420652418209</v>
      </c>
      <c r="AF222" s="42">
        <f t="shared" si="67"/>
        <v>1.5326872643945855</v>
      </c>
      <c r="AG222" s="42">
        <f t="shared" si="67"/>
        <v>2.949131344153026</v>
      </c>
      <c r="AH222" s="42">
        <f t="shared" si="67"/>
        <v>217.34421559904891</v>
      </c>
      <c r="AI222" s="42">
        <f t="shared" si="67"/>
        <v>20.328516472368982</v>
      </c>
      <c r="AJ222" s="42">
        <f t="shared" si="67"/>
        <v>1.3044661906090378</v>
      </c>
      <c r="AK222" s="42">
        <f t="shared" si="67"/>
        <v>1.7064621747255966</v>
      </c>
      <c r="AL222" s="42">
        <f t="shared" si="67"/>
        <v>11.928523923262834</v>
      </c>
    </row>
    <row r="223" spans="4:38">
      <c r="D223" s="42">
        <f t="shared" si="61"/>
        <v>7.5</v>
      </c>
      <c r="E223" s="42">
        <f t="shared" si="65"/>
        <v>8.5891529569647893E-2</v>
      </c>
      <c r="F223" s="42">
        <f t="shared" si="65"/>
        <v>2.1823678713706274</v>
      </c>
      <c r="G223" s="42">
        <f t="shared" si="65"/>
        <v>1.5364386152767175</v>
      </c>
      <c r="H223" s="42">
        <f t="shared" si="65"/>
        <v>1.3653020839995076</v>
      </c>
      <c r="I223" s="42">
        <f t="shared" si="65"/>
        <v>2.5937347723559578</v>
      </c>
      <c r="J223" s="42">
        <f t="shared" si="65"/>
        <v>145.26632133175127</v>
      </c>
      <c r="K223" s="42">
        <f t="shared" si="65"/>
        <v>18.772229880536333</v>
      </c>
      <c r="L223" s="42">
        <f t="shared" si="65"/>
        <v>1.1760337308170818</v>
      </c>
      <c r="M223" s="42">
        <f t="shared" si="65"/>
        <v>1.6709829461850449</v>
      </c>
      <c r="N223" s="42">
        <f t="shared" si="65"/>
        <v>6.8032352569179224</v>
      </c>
      <c r="Q223" s="42">
        <f t="shared" si="66"/>
        <v>6.9457163266664471E-2</v>
      </c>
      <c r="R223" s="42">
        <f t="shared" si="66"/>
        <v>1.820147701904042</v>
      </c>
      <c r="S223" s="42">
        <f t="shared" si="66"/>
        <v>0.88063738314062301</v>
      </c>
      <c r="T223" s="42">
        <f t="shared" si="66"/>
        <v>1.1406484030192028</v>
      </c>
      <c r="U223" s="42">
        <f t="shared" si="66"/>
        <v>2.2279881784393463</v>
      </c>
      <c r="V223" s="42">
        <f t="shared" si="66"/>
        <v>78.439062947640593</v>
      </c>
      <c r="W223" s="42">
        <f t="shared" si="66"/>
        <v>17.124451680851767</v>
      </c>
      <c r="X223" s="42">
        <f t="shared" si="66"/>
        <v>1.0544363462662902</v>
      </c>
      <c r="Y223" s="42">
        <f t="shared" si="66"/>
        <v>1.5908524118899776</v>
      </c>
      <c r="Z223" s="42">
        <f t="shared" si="66"/>
        <v>1.9152887854588716</v>
      </c>
      <c r="AC223" s="42">
        <f t="shared" si="67"/>
        <v>0.1023258958726313</v>
      </c>
      <c r="AD223" s="42">
        <f t="shared" si="67"/>
        <v>2.5445880408372092</v>
      </c>
      <c r="AE223" s="42">
        <f t="shared" si="67"/>
        <v>2.1212122326600955</v>
      </c>
      <c r="AF223" s="42">
        <f t="shared" si="67"/>
        <v>1.5899557649798119</v>
      </c>
      <c r="AG223" s="42">
        <f t="shared" si="67"/>
        <v>2.9500004299798581</v>
      </c>
      <c r="AH223" s="42">
        <f t="shared" si="67"/>
        <v>216.33189438812963</v>
      </c>
      <c r="AI223" s="42">
        <f t="shared" si="67"/>
        <v>20.420008080220853</v>
      </c>
      <c r="AJ223" s="42">
        <f t="shared" si="67"/>
        <v>1.2976311153678772</v>
      </c>
      <c r="AK223" s="42">
        <f t="shared" si="67"/>
        <v>1.7110714260089899</v>
      </c>
      <c r="AL223" s="42">
        <f t="shared" si="67"/>
        <v>11.691181728376954</v>
      </c>
    </row>
    <row r="224" spans="4:38">
      <c r="D224" s="42">
        <f t="shared" si="61"/>
        <v>7.75</v>
      </c>
      <c r="E224" s="42">
        <f t="shared" si="65"/>
        <v>8.0057874360852183E-2</v>
      </c>
      <c r="F224" s="42">
        <f t="shared" si="65"/>
        <v>2.1070079971432687</v>
      </c>
      <c r="G224" s="42">
        <f t="shared" si="65"/>
        <v>1.5458730859360961</v>
      </c>
      <c r="H224" s="42">
        <f t="shared" si="65"/>
        <v>1.4049923678435208</v>
      </c>
      <c r="I224" s="42">
        <f t="shared" si="65"/>
        <v>2.568542443916348</v>
      </c>
      <c r="J224" s="42">
        <f t="shared" si="65"/>
        <v>145.09919413282961</v>
      </c>
      <c r="K224" s="42">
        <f t="shared" si="65"/>
        <v>18.883709338131702</v>
      </c>
      <c r="L224" s="42">
        <f t="shared" si="65"/>
        <v>1.172900216516529</v>
      </c>
      <c r="M224" s="42">
        <f t="shared" si="65"/>
        <v>1.6715376500534989</v>
      </c>
      <c r="N224" s="42">
        <f t="shared" si="65"/>
        <v>6.7211170242393914</v>
      </c>
      <c r="Q224" s="42">
        <f t="shared" si="66"/>
        <v>6.3578628688916949E-2</v>
      </c>
      <c r="R224" s="42">
        <f t="shared" si="66"/>
        <v>1.7672931983999844</v>
      </c>
      <c r="S224" s="42">
        <f t="shared" si="66"/>
        <v>0.90720098272425964</v>
      </c>
      <c r="T224" s="42">
        <f t="shared" si="66"/>
        <v>1.1523480154701362</v>
      </c>
      <c r="U224" s="42">
        <f t="shared" si="66"/>
        <v>2.1761023733137819</v>
      </c>
      <c r="V224" s="42">
        <f t="shared" si="66"/>
        <v>79.513103896315641</v>
      </c>
      <c r="W224" s="42">
        <f t="shared" si="66"/>
        <v>17.239284150399406</v>
      </c>
      <c r="X224" s="42">
        <f t="shared" si="66"/>
        <v>1.0543534333595705</v>
      </c>
      <c r="Y224" s="42">
        <f t="shared" si="66"/>
        <v>1.5845124199320495</v>
      </c>
      <c r="Z224" s="42">
        <f t="shared" si="66"/>
        <v>2.0253443817487993</v>
      </c>
      <c r="AC224" s="42">
        <f t="shared" si="67"/>
        <v>9.6537120032786999E-2</v>
      </c>
      <c r="AD224" s="42">
        <f t="shared" si="67"/>
        <v>2.4467227958865529</v>
      </c>
      <c r="AE224" s="42">
        <f t="shared" si="67"/>
        <v>2.1099661936575806</v>
      </c>
      <c r="AF224" s="42">
        <f t="shared" si="67"/>
        <v>1.6576367202169011</v>
      </c>
      <c r="AG224" s="42">
        <f t="shared" si="67"/>
        <v>2.9510275314115679</v>
      </c>
      <c r="AH224" s="42">
        <f t="shared" si="67"/>
        <v>215.1355147752252</v>
      </c>
      <c r="AI224" s="42">
        <f t="shared" si="67"/>
        <v>20.528134525864004</v>
      </c>
      <c r="AJ224" s="42">
        <f t="shared" si="67"/>
        <v>1.2914469996734914</v>
      </c>
      <c r="AK224" s="42">
        <f t="shared" si="67"/>
        <v>1.7165187229802743</v>
      </c>
      <c r="AL224" s="42">
        <f t="shared" si="67"/>
        <v>11.416889666729952</v>
      </c>
    </row>
    <row r="225" spans="4:38">
      <c r="D225" s="42">
        <f t="shared" si="61"/>
        <v>8</v>
      </c>
      <c r="E225" s="42">
        <f t="shared" si="65"/>
        <v>7.4838288121402946E-2</v>
      </c>
      <c r="F225" s="42">
        <f t="shared" si="65"/>
        <v>2.0282356161847952</v>
      </c>
      <c r="G225" s="42">
        <f t="shared" si="65"/>
        <v>1.5567590136199994</v>
      </c>
      <c r="H225" s="42">
        <f t="shared" si="65"/>
        <v>1.4507888492019911</v>
      </c>
      <c r="I225" s="42">
        <f t="shared" si="65"/>
        <v>2.5460019395230113</v>
      </c>
      <c r="J225" s="42">
        <f t="shared" si="65"/>
        <v>144.90635505715079</v>
      </c>
      <c r="K225" s="42">
        <f t="shared" si="65"/>
        <v>19.012339481510995</v>
      </c>
      <c r="L225" s="42">
        <f t="shared" si="65"/>
        <v>1.1700965458265609</v>
      </c>
      <c r="M225" s="42">
        <f t="shared" si="65"/>
        <v>1.6721776929786429</v>
      </c>
      <c r="N225" s="42">
        <f t="shared" si="65"/>
        <v>6.6291839302498037</v>
      </c>
      <c r="Q225" s="42">
        <f t="shared" si="66"/>
        <v>5.8318887224616679E-2</v>
      </c>
      <c r="R225" s="42">
        <f t="shared" si="66"/>
        <v>1.7113254659150341</v>
      </c>
      <c r="S225" s="42">
        <f t="shared" si="66"/>
        <v>0.93785128993615108</v>
      </c>
      <c r="T225" s="42">
        <f t="shared" si="66"/>
        <v>1.165847568298142</v>
      </c>
      <c r="U225" s="42">
        <f t="shared" si="66"/>
        <v>2.1296782318856402</v>
      </c>
      <c r="V225" s="42">
        <f t="shared" si="66"/>
        <v>80.578502337719272</v>
      </c>
      <c r="W225" s="42">
        <f t="shared" si="66"/>
        <v>17.371783153723648</v>
      </c>
      <c r="X225" s="42">
        <f t="shared" si="66"/>
        <v>1.0542792481272381</v>
      </c>
      <c r="Y225" s="42">
        <f t="shared" si="66"/>
        <v>1.5788397955486375</v>
      </c>
      <c r="Z225" s="42">
        <f t="shared" si="66"/>
        <v>2.1508069673533861</v>
      </c>
      <c r="AC225" s="42">
        <f t="shared" si="67"/>
        <v>9.1357689018189581E-2</v>
      </c>
      <c r="AD225" s="42">
        <f t="shared" si="67"/>
        <v>2.3451457664545599</v>
      </c>
      <c r="AE225" s="42">
        <f t="shared" si="67"/>
        <v>2.0999039482342785</v>
      </c>
      <c r="AF225" s="42">
        <f t="shared" si="67"/>
        <v>1.7357301301058443</v>
      </c>
      <c r="AG225" s="42">
        <f t="shared" si="67"/>
        <v>2.9522126484481577</v>
      </c>
      <c r="AH225" s="42">
        <f t="shared" si="67"/>
        <v>213.75507676033513</v>
      </c>
      <c r="AI225" s="42">
        <f t="shared" si="67"/>
        <v>20.652895809298347</v>
      </c>
      <c r="AJ225" s="42">
        <f t="shared" si="67"/>
        <v>1.2859138435258841</v>
      </c>
      <c r="AK225" s="42">
        <f t="shared" si="67"/>
        <v>1.7228040656394463</v>
      </c>
      <c r="AL225" s="42">
        <f t="shared" si="67"/>
        <v>11.107560893146221</v>
      </c>
    </row>
    <row r="226" spans="4:38">
      <c r="D226" s="42">
        <f t="shared" si="61"/>
        <v>8.25</v>
      </c>
      <c r="E226" s="42">
        <f t="shared" si="65"/>
        <v>7.023277085130096E-2</v>
      </c>
      <c r="F226" s="42">
        <f t="shared" si="65"/>
        <v>1.9461629236873752</v>
      </c>
      <c r="G226" s="42">
        <f t="shared" si="65"/>
        <v>1.5690963983284192</v>
      </c>
      <c r="H226" s="42">
        <f t="shared" si="65"/>
        <v>1.5026915280749309</v>
      </c>
      <c r="I226" s="42">
        <f t="shared" si="65"/>
        <v>2.5261132591759528</v>
      </c>
      <c r="J226" s="42">
        <f t="shared" si="65"/>
        <v>144.68780410471484</v>
      </c>
      <c r="K226" s="42">
        <f t="shared" si="65"/>
        <v>19.158120310674207</v>
      </c>
      <c r="L226" s="42">
        <f t="shared" si="65"/>
        <v>1.1676227187471784</v>
      </c>
      <c r="M226" s="42">
        <f t="shared" si="65"/>
        <v>1.6729030749604683</v>
      </c>
      <c r="N226" s="42">
        <f t="shared" si="65"/>
        <v>6.5281889188186026</v>
      </c>
      <c r="Q226" s="42">
        <f t="shared" si="66"/>
        <v>5.3677938873763265E-2</v>
      </c>
      <c r="R226" s="42">
        <f t="shared" si="66"/>
        <v>1.6524651947555626</v>
      </c>
      <c r="S226" s="42">
        <f t="shared" si="66"/>
        <v>0.97258830477629699</v>
      </c>
      <c r="T226" s="42">
        <f t="shared" si="66"/>
        <v>1.1811470615032118</v>
      </c>
      <c r="U226" s="42">
        <f t="shared" si="66"/>
        <v>2.0887157541549302</v>
      </c>
      <c r="V226" s="42">
        <f t="shared" si="66"/>
        <v>81.63525827185191</v>
      </c>
      <c r="W226" s="42">
        <f t="shared" si="66"/>
        <v>17.521948690824406</v>
      </c>
      <c r="X226" s="42">
        <f t="shared" si="66"/>
        <v>1.0542137905693014</v>
      </c>
      <c r="Y226" s="42">
        <f t="shared" si="66"/>
        <v>1.573834538739749</v>
      </c>
      <c r="Z226" s="42">
        <f t="shared" si="66"/>
        <v>2.2912692751872425</v>
      </c>
      <c r="AC226" s="42">
        <f t="shared" si="67"/>
        <v>8.6787602828839058E-2</v>
      </c>
      <c r="AD226" s="42">
        <f t="shared" si="67"/>
        <v>2.2398606526191829</v>
      </c>
      <c r="AE226" s="42">
        <f t="shared" si="67"/>
        <v>2.0910254963901895</v>
      </c>
      <c r="AF226" s="42">
        <f t="shared" si="67"/>
        <v>1.8242359946466509</v>
      </c>
      <c r="AG226" s="42">
        <f t="shared" si="67"/>
        <v>2.953555781089626</v>
      </c>
      <c r="AH226" s="42">
        <f t="shared" si="67"/>
        <v>212.19058034345983</v>
      </c>
      <c r="AI226" s="42">
        <f t="shared" si="67"/>
        <v>20.794291930523972</v>
      </c>
      <c r="AJ226" s="42">
        <f t="shared" si="67"/>
        <v>1.2810316469250558</v>
      </c>
      <c r="AK226" s="42">
        <f t="shared" si="67"/>
        <v>1.7299274539865088</v>
      </c>
      <c r="AL226" s="42">
        <f t="shared" si="67"/>
        <v>10.765108562449949</v>
      </c>
    </row>
    <row r="227" spans="4:38">
      <c r="D227" s="42">
        <f t="shared" si="61"/>
        <v>8.5</v>
      </c>
      <c r="E227" s="42">
        <f t="shared" si="65"/>
        <v>6.624132255054628E-2</v>
      </c>
      <c r="F227" s="42">
        <f t="shared" si="65"/>
        <v>1.8609021148431597</v>
      </c>
      <c r="G227" s="42">
        <f t="shared" si="65"/>
        <v>1.5828852400613596</v>
      </c>
      <c r="H227" s="42">
        <f t="shared" si="65"/>
        <v>1.5607004044623327</v>
      </c>
      <c r="I227" s="42">
        <f t="shared" si="65"/>
        <v>2.5088764028751651</v>
      </c>
      <c r="J227" s="42">
        <f t="shared" si="65"/>
        <v>144.44354127552216</v>
      </c>
      <c r="K227" s="42">
        <f t="shared" si="65"/>
        <v>19.3210518256213</v>
      </c>
      <c r="L227" s="42">
        <f t="shared" si="65"/>
        <v>1.1654787352783811</v>
      </c>
      <c r="M227" s="42">
        <f t="shared" si="65"/>
        <v>1.673713795998983</v>
      </c>
      <c r="N227" s="42">
        <f t="shared" si="65"/>
        <v>6.4188849338152245</v>
      </c>
      <c r="Q227" s="42">
        <f t="shared" si="66"/>
        <v>4.9655783636357115E-2</v>
      </c>
      <c r="R227" s="42">
        <f t="shared" si="66"/>
        <v>1.5909330752279445</v>
      </c>
      <c r="S227" s="42">
        <f t="shared" si="66"/>
        <v>1.0114120272446936</v>
      </c>
      <c r="T227" s="42">
        <f t="shared" si="66"/>
        <v>1.1982464950853495</v>
      </c>
      <c r="U227" s="42">
        <f t="shared" si="66"/>
        <v>2.0532149401216504</v>
      </c>
      <c r="V227" s="42">
        <f t="shared" si="66"/>
        <v>82.683371698712733</v>
      </c>
      <c r="W227" s="42">
        <f t="shared" si="66"/>
        <v>17.689780761701765</v>
      </c>
      <c r="X227" s="42">
        <f t="shared" si="66"/>
        <v>1.0541570606857562</v>
      </c>
      <c r="Y227" s="42">
        <f t="shared" si="66"/>
        <v>1.5694966495053762</v>
      </c>
      <c r="Z227" s="42">
        <f t="shared" si="66"/>
        <v>2.4463240381649678</v>
      </c>
      <c r="AC227" s="42">
        <f t="shared" si="67"/>
        <v>8.282686146473503E-2</v>
      </c>
      <c r="AD227" s="42">
        <f t="shared" si="67"/>
        <v>2.1308711544583749</v>
      </c>
      <c r="AE227" s="42">
        <f t="shared" si="67"/>
        <v>2.0833308381253133</v>
      </c>
      <c r="AF227" s="42">
        <f t="shared" si="67"/>
        <v>1.9231543138393157</v>
      </c>
      <c r="AG227" s="42">
        <f t="shared" si="67"/>
        <v>2.9550569293359703</v>
      </c>
      <c r="AH227" s="42">
        <f t="shared" si="67"/>
        <v>210.44202552459933</v>
      </c>
      <c r="AI227" s="42">
        <f t="shared" si="67"/>
        <v>20.952322889540877</v>
      </c>
      <c r="AJ227" s="42">
        <f t="shared" si="67"/>
        <v>1.2768004098710062</v>
      </c>
      <c r="AK227" s="42">
        <f t="shared" si="67"/>
        <v>1.7378888880214631</v>
      </c>
      <c r="AL227" s="42">
        <f t="shared" si="67"/>
        <v>10.391445829465535</v>
      </c>
    </row>
    <row r="228" spans="4:38">
      <c r="D228" s="42">
        <f t="shared" si="61"/>
        <v>8.75</v>
      </c>
      <c r="E228" s="42">
        <f t="shared" si="65"/>
        <v>6.286394321913806E-2</v>
      </c>
      <c r="F228" s="42">
        <f t="shared" si="65"/>
        <v>1.7725653848443224</v>
      </c>
      <c r="G228" s="42">
        <f t="shared" si="65"/>
        <v>1.5981255388188207</v>
      </c>
      <c r="H228" s="42">
        <f t="shared" si="65"/>
        <v>1.6248154783641953</v>
      </c>
      <c r="I228" s="42">
        <f t="shared" si="65"/>
        <v>2.4942913706206533</v>
      </c>
      <c r="J228" s="42">
        <f t="shared" si="65"/>
        <v>144.1735665695719</v>
      </c>
      <c r="K228" s="42">
        <f t="shared" si="65"/>
        <v>19.501134026352311</v>
      </c>
      <c r="L228" s="42">
        <f t="shared" si="65"/>
        <v>1.163664595420165</v>
      </c>
      <c r="M228" s="42">
        <f t="shared" si="65"/>
        <v>1.6746098560941796</v>
      </c>
      <c r="N228" s="42">
        <f t="shared" si="65"/>
        <v>6.3020249191091908</v>
      </c>
      <c r="Q228" s="42">
        <f t="shared" si="66"/>
        <v>4.6252421512398209E-2</v>
      </c>
      <c r="R228" s="42">
        <f t="shared" si="66"/>
        <v>1.5269497976385575</v>
      </c>
      <c r="S228" s="42">
        <f t="shared" si="66"/>
        <v>1.0543224573413406</v>
      </c>
      <c r="T228" s="42">
        <f t="shared" si="66"/>
        <v>1.2171458690445514</v>
      </c>
      <c r="U228" s="42">
        <f t="shared" si="66"/>
        <v>2.0231757897857943</v>
      </c>
      <c r="V228" s="42">
        <f t="shared" si="66"/>
        <v>83.722842618303005</v>
      </c>
      <c r="W228" s="42">
        <f t="shared" si="66"/>
        <v>17.875279366355684</v>
      </c>
      <c r="X228" s="42">
        <f t="shared" si="66"/>
        <v>1.0541090584766029</v>
      </c>
      <c r="Y228" s="42">
        <f t="shared" si="66"/>
        <v>1.5658261278455246</v>
      </c>
      <c r="Z228" s="42">
        <f t="shared" si="66"/>
        <v>2.6155639892011644</v>
      </c>
      <c r="AC228" s="42">
        <f t="shared" si="67"/>
        <v>7.9475464925877898E-2</v>
      </c>
      <c r="AD228" s="42">
        <f t="shared" si="67"/>
        <v>2.0181809720500867</v>
      </c>
      <c r="AE228" s="42">
        <f t="shared" si="67"/>
        <v>2.0768199734396462</v>
      </c>
      <c r="AF228" s="42">
        <f t="shared" si="67"/>
        <v>2.0324850876838387</v>
      </c>
      <c r="AG228" s="42">
        <f t="shared" si="67"/>
        <v>2.9567160931871967</v>
      </c>
      <c r="AH228" s="42">
        <f t="shared" si="67"/>
        <v>208.50941230375315</v>
      </c>
      <c r="AI228" s="42">
        <f t="shared" si="67"/>
        <v>21.12698868634898</v>
      </c>
      <c r="AJ228" s="42">
        <f t="shared" si="67"/>
        <v>1.2732201323637309</v>
      </c>
      <c r="AK228" s="42">
        <f t="shared" si="67"/>
        <v>1.7466883677443081</v>
      </c>
      <c r="AL228" s="42">
        <f t="shared" si="67"/>
        <v>9.9884858490171737</v>
      </c>
    </row>
    <row r="229" spans="4:38">
      <c r="D229" s="42">
        <f t="shared" si="61"/>
        <v>9</v>
      </c>
      <c r="E229" s="42">
        <f t="shared" si="65"/>
        <v>6.0100632857076716E-2</v>
      </c>
      <c r="F229" s="42">
        <f t="shared" si="65"/>
        <v>1.6812649288830221</v>
      </c>
      <c r="G229" s="42">
        <f t="shared" si="65"/>
        <v>1.6148172946008024</v>
      </c>
      <c r="H229" s="42">
        <f t="shared" si="65"/>
        <v>1.6950367497805234</v>
      </c>
      <c r="I229" s="42">
        <f t="shared" si="65"/>
        <v>2.4823581624124165</v>
      </c>
      <c r="J229" s="42">
        <f t="shared" si="65"/>
        <v>143.87787998686451</v>
      </c>
      <c r="K229" s="42">
        <f t="shared" si="65"/>
        <v>19.698366912867243</v>
      </c>
      <c r="L229" s="42">
        <f t="shared" si="65"/>
        <v>1.1621802991725376</v>
      </c>
      <c r="M229" s="42">
        <f t="shared" si="65"/>
        <v>1.6755912552460657</v>
      </c>
      <c r="N229" s="42">
        <f t="shared" si="65"/>
        <v>6.1783618185698614</v>
      </c>
      <c r="Q229" s="42">
        <f t="shared" si="66"/>
        <v>4.3467852501886159E-2</v>
      </c>
      <c r="R229" s="42">
        <f t="shared" si="66"/>
        <v>1.4607360522937773</v>
      </c>
      <c r="S229" s="42">
        <f t="shared" si="66"/>
        <v>1.1013195950662384</v>
      </c>
      <c r="T229" s="42">
        <f t="shared" si="66"/>
        <v>1.2378451833808222</v>
      </c>
      <c r="U229" s="42">
        <f t="shared" si="66"/>
        <v>1.9985983031473686</v>
      </c>
      <c r="V229" s="42">
        <f t="shared" si="66"/>
        <v>84.753671030621447</v>
      </c>
      <c r="W229" s="42">
        <f t="shared" si="66"/>
        <v>18.078444504786127</v>
      </c>
      <c r="X229" s="42">
        <f t="shared" si="66"/>
        <v>1.0540697839418405</v>
      </c>
      <c r="Y229" s="42">
        <f t="shared" si="66"/>
        <v>1.5628229737601886</v>
      </c>
      <c r="Z229" s="42">
        <f t="shared" si="66"/>
        <v>2.7985818612104407</v>
      </c>
      <c r="AC229" s="42">
        <f t="shared" si="67"/>
        <v>7.6733413212267274E-2</v>
      </c>
      <c r="AD229" s="42">
        <f t="shared" si="67"/>
        <v>1.9017938054722627</v>
      </c>
      <c r="AE229" s="42">
        <f t="shared" si="67"/>
        <v>2.0714929023331932</v>
      </c>
      <c r="AF229" s="42">
        <f t="shared" si="67"/>
        <v>2.1522283161802207</v>
      </c>
      <c r="AG229" s="42">
        <f t="shared" si="67"/>
        <v>2.9585332726433</v>
      </c>
      <c r="AH229" s="42">
        <f t="shared" si="67"/>
        <v>206.39274068092192</v>
      </c>
      <c r="AI229" s="42">
        <f t="shared" si="67"/>
        <v>21.318289320948359</v>
      </c>
      <c r="AJ229" s="42">
        <f t="shared" si="67"/>
        <v>1.2702908144032303</v>
      </c>
      <c r="AK229" s="42">
        <f t="shared" si="67"/>
        <v>1.756325893155041</v>
      </c>
      <c r="AL229" s="42">
        <f t="shared" si="67"/>
        <v>9.5581417759292506</v>
      </c>
    </row>
    <row r="230" spans="4:38">
      <c r="D230" s="42">
        <f t="shared" si="61"/>
        <v>9.25</v>
      </c>
      <c r="E230" s="42">
        <f t="shared" si="65"/>
        <v>5.7951391464362657E-2</v>
      </c>
      <c r="F230" s="42">
        <f t="shared" si="65"/>
        <v>1.5871129421514154</v>
      </c>
      <c r="G230" s="42">
        <f t="shared" si="65"/>
        <v>1.6329605074073053</v>
      </c>
      <c r="H230" s="42">
        <f t="shared" si="65"/>
        <v>1.7713642187113134</v>
      </c>
      <c r="I230" s="42">
        <f t="shared" si="65"/>
        <v>2.4730767782504541</v>
      </c>
      <c r="J230" s="42">
        <f t="shared" si="65"/>
        <v>143.55648152739997</v>
      </c>
      <c r="K230" s="42">
        <f t="shared" si="65"/>
        <v>19.912750485166093</v>
      </c>
      <c r="L230" s="42">
        <f t="shared" si="65"/>
        <v>1.1610258465354915</v>
      </c>
      <c r="M230" s="42">
        <f t="shared" si="65"/>
        <v>1.6766579934546331</v>
      </c>
      <c r="N230" s="42">
        <f t="shared" si="65"/>
        <v>6.048648576066717</v>
      </c>
      <c r="Q230" s="42">
        <f t="shared" si="66"/>
        <v>4.1302076604821367E-2</v>
      </c>
      <c r="R230" s="42">
        <f t="shared" si="66"/>
        <v>1.3925125294999736</v>
      </c>
      <c r="S230" s="42">
        <f t="shared" si="66"/>
        <v>1.1524034404193948</v>
      </c>
      <c r="T230" s="42">
        <f t="shared" si="66"/>
        <v>1.2603444380941606</v>
      </c>
      <c r="U230" s="42">
        <f t="shared" si="66"/>
        <v>1.97948248020637</v>
      </c>
      <c r="V230" s="42">
        <f t="shared" si="66"/>
        <v>85.775856935668912</v>
      </c>
      <c r="W230" s="42">
        <f t="shared" si="66"/>
        <v>18.299276176993168</v>
      </c>
      <c r="X230" s="42">
        <f t="shared" si="66"/>
        <v>1.0540392370814702</v>
      </c>
      <c r="Y230" s="42">
        <f t="shared" si="66"/>
        <v>1.5604871872493722</v>
      </c>
      <c r="Z230" s="42">
        <f t="shared" si="66"/>
        <v>2.9949703871074034</v>
      </c>
      <c r="AC230" s="42">
        <f t="shared" si="67"/>
        <v>7.4600706323903532E-2</v>
      </c>
      <c r="AD230" s="42">
        <f t="shared" si="67"/>
        <v>1.7817133548028619</v>
      </c>
      <c r="AE230" s="42">
        <f t="shared" si="67"/>
        <v>2.0673496248059493</v>
      </c>
      <c r="AF230" s="42">
        <f t="shared" si="67"/>
        <v>2.2823839993284651</v>
      </c>
      <c r="AG230" s="42">
        <f t="shared" si="67"/>
        <v>2.9605084677042806</v>
      </c>
      <c r="AH230" s="42">
        <f t="shared" si="67"/>
        <v>204.09201065610532</v>
      </c>
      <c r="AI230" s="42">
        <f t="shared" si="67"/>
        <v>21.526224793338976</v>
      </c>
      <c r="AJ230" s="42">
        <f t="shared" si="67"/>
        <v>1.2680124559895092</v>
      </c>
      <c r="AK230" s="42">
        <f t="shared" si="67"/>
        <v>1.7668014642536596</v>
      </c>
      <c r="AL230" s="42">
        <f t="shared" si="67"/>
        <v>9.1023267650260031</v>
      </c>
    </row>
    <row r="231" spans="4:38">
      <c r="D231" s="42">
        <f t="shared" si="61"/>
        <v>9.5</v>
      </c>
      <c r="E231" s="42">
        <f t="shared" si="65"/>
        <v>5.6416219040995058E-2</v>
      </c>
      <c r="F231" s="42">
        <f t="shared" si="65"/>
        <v>1.4902216198416751</v>
      </c>
      <c r="G231" s="42">
        <f t="shared" si="65"/>
        <v>1.6525551772383245</v>
      </c>
      <c r="H231" s="42">
        <f t="shared" si="65"/>
        <v>1.8537978851565682</v>
      </c>
      <c r="I231" s="42">
        <f t="shared" si="65"/>
        <v>2.4664472181347699</v>
      </c>
      <c r="J231" s="42">
        <f t="shared" si="65"/>
        <v>143.20937119117832</v>
      </c>
      <c r="K231" s="42">
        <f t="shared" si="65"/>
        <v>20.144284743248821</v>
      </c>
      <c r="L231" s="42">
        <f t="shared" si="65"/>
        <v>1.1602012375090307</v>
      </c>
      <c r="M231" s="42">
        <f t="shared" si="65"/>
        <v>1.6778100707198857</v>
      </c>
      <c r="N231" s="42">
        <f t="shared" si="65"/>
        <v>5.9136381354691956</v>
      </c>
      <c r="Q231" s="42">
        <f t="shared" si="66"/>
        <v>3.9755093821203631E-2</v>
      </c>
      <c r="R231" s="42">
        <f t="shared" si="66"/>
        <v>1.3224999195635219</v>
      </c>
      <c r="S231" s="42">
        <f t="shared" si="66"/>
        <v>1.2075739934007972</v>
      </c>
      <c r="T231" s="42">
        <f t="shared" si="66"/>
        <v>1.2846436331845674</v>
      </c>
      <c r="U231" s="42">
        <f t="shared" si="66"/>
        <v>1.9658283209627987</v>
      </c>
      <c r="V231" s="42">
        <f t="shared" si="66"/>
        <v>86.789400333444945</v>
      </c>
      <c r="W231" s="42">
        <f t="shared" si="66"/>
        <v>18.537774382976767</v>
      </c>
      <c r="X231" s="42">
        <f t="shared" si="66"/>
        <v>1.0540174178954913</v>
      </c>
      <c r="Y231" s="42">
        <f t="shared" si="66"/>
        <v>1.5588187683130765</v>
      </c>
      <c r="Z231" s="42">
        <f t="shared" si="66"/>
        <v>3.2043222998066514</v>
      </c>
      <c r="AC231" s="42">
        <f t="shared" si="67"/>
        <v>7.3077344260786714E-2</v>
      </c>
      <c r="AD231" s="42">
        <f t="shared" si="67"/>
        <v>1.6579433201198286</v>
      </c>
      <c r="AE231" s="42">
        <f t="shared" si="67"/>
        <v>2.0643901408579222</v>
      </c>
      <c r="AF231" s="42">
        <f t="shared" si="67"/>
        <v>2.4229521371285649</v>
      </c>
      <c r="AG231" s="42">
        <f t="shared" si="67"/>
        <v>2.962641678370141</v>
      </c>
      <c r="AH231" s="42">
        <f t="shared" si="67"/>
        <v>201.60722222930357</v>
      </c>
      <c r="AI231" s="42">
        <f t="shared" si="67"/>
        <v>21.750795103520829</v>
      </c>
      <c r="AJ231" s="42">
        <f t="shared" si="67"/>
        <v>1.2663850571225663</v>
      </c>
      <c r="AK231" s="42">
        <f t="shared" si="67"/>
        <v>1.7781150810401747</v>
      </c>
      <c r="AL231" s="42">
        <f t="shared" si="67"/>
        <v>8.6229539711317393</v>
      </c>
    </row>
    <row r="232" spans="4:38">
      <c r="D232" s="42">
        <f t="shared" si="61"/>
        <v>9.75</v>
      </c>
      <c r="E232" s="42">
        <f t="shared" si="65"/>
        <v>5.5495115586974758E-2</v>
      </c>
      <c r="F232" s="42">
        <f t="shared" si="65"/>
        <v>1.3907031571459525</v>
      </c>
      <c r="G232" s="42">
        <f t="shared" si="65"/>
        <v>1.6736013040938684</v>
      </c>
      <c r="H232" s="42">
        <f t="shared" si="65"/>
        <v>1.9423377491162848</v>
      </c>
      <c r="I232" s="42">
        <f t="shared" si="65"/>
        <v>2.4624694820653588</v>
      </c>
      <c r="J232" s="42">
        <f t="shared" si="65"/>
        <v>142.83654897819946</v>
      </c>
      <c r="K232" s="42">
        <f t="shared" si="65"/>
        <v>20.392969687115475</v>
      </c>
      <c r="L232" s="42">
        <f t="shared" si="65"/>
        <v>1.1597064720931511</v>
      </c>
      <c r="M232" s="42">
        <f t="shared" si="65"/>
        <v>1.6790474870418288</v>
      </c>
      <c r="N232" s="42">
        <f t="shared" si="65"/>
        <v>5.7740834406467814</v>
      </c>
      <c r="Q232" s="42">
        <f t="shared" si="66"/>
        <v>3.8826904151032994E-2</v>
      </c>
      <c r="R232" s="42">
        <f t="shared" si="66"/>
        <v>1.2509189127907963</v>
      </c>
      <c r="S232" s="42">
        <f t="shared" si="66"/>
        <v>1.2668312540104547</v>
      </c>
      <c r="T232" s="42">
        <f t="shared" si="66"/>
        <v>1.3107427686520383</v>
      </c>
      <c r="U232" s="42">
        <f t="shared" si="66"/>
        <v>1.9576358254166581</v>
      </c>
      <c r="V232" s="42">
        <f t="shared" si="66"/>
        <v>87.794301223949631</v>
      </c>
      <c r="W232" s="42">
        <f t="shared" si="66"/>
        <v>18.793939122736926</v>
      </c>
      <c r="X232" s="42">
        <f t="shared" si="66"/>
        <v>1.0540043263839038</v>
      </c>
      <c r="Y232" s="42">
        <f t="shared" si="66"/>
        <v>1.5578177169512961</v>
      </c>
      <c r="Z232" s="42">
        <f t="shared" si="66"/>
        <v>3.4262303322227883</v>
      </c>
      <c r="AC232" s="42">
        <f t="shared" si="67"/>
        <v>7.2163327022916765E-2</v>
      </c>
      <c r="AD232" s="42">
        <f t="shared" si="67"/>
        <v>1.5304874015011132</v>
      </c>
      <c r="AE232" s="42">
        <f t="shared" si="67"/>
        <v>2.0626144504891037</v>
      </c>
      <c r="AF232" s="42">
        <f t="shared" si="67"/>
        <v>2.5739327295805259</v>
      </c>
      <c r="AG232" s="42">
        <f t="shared" si="67"/>
        <v>2.9649329046408797</v>
      </c>
      <c r="AH232" s="42">
        <f t="shared" si="67"/>
        <v>198.93837540051629</v>
      </c>
      <c r="AI232" s="42">
        <f t="shared" si="67"/>
        <v>21.992000251493963</v>
      </c>
      <c r="AJ232" s="42">
        <f t="shared" si="67"/>
        <v>1.2654086178024024</v>
      </c>
      <c r="AK232" s="42">
        <f t="shared" si="67"/>
        <v>1.7902667435145765</v>
      </c>
      <c r="AL232" s="42">
        <f t="shared" si="67"/>
        <v>8.1219365490707816</v>
      </c>
    </row>
    <row r="233" spans="4:38">
      <c r="D233" s="42">
        <f t="shared" si="61"/>
        <v>10</v>
      </c>
      <c r="E233" s="42">
        <f t="shared" si="65"/>
        <v>5.518808110230132E-2</v>
      </c>
      <c r="F233" s="42">
        <f t="shared" si="65"/>
        <v>1.2886697492564201</v>
      </c>
      <c r="G233" s="42">
        <f t="shared" si="65"/>
        <v>1.6960988879739292</v>
      </c>
      <c r="H233" s="42">
        <f t="shared" si="65"/>
        <v>2.0369838105904621</v>
      </c>
      <c r="I233" s="42">
        <f t="shared" si="65"/>
        <v>2.4611435700422177</v>
      </c>
      <c r="J233" s="42">
        <f t="shared" si="65"/>
        <v>142.4380148884635</v>
      </c>
      <c r="K233" s="42">
        <f t="shared" si="65"/>
        <v>20.658805316765996</v>
      </c>
      <c r="L233" s="42">
        <f t="shared" si="65"/>
        <v>1.1595415502878603</v>
      </c>
      <c r="M233" s="42">
        <f t="shared" si="65"/>
        <v>1.6803702424204525</v>
      </c>
      <c r="N233" s="42">
        <f t="shared" si="65"/>
        <v>5.6307374354689106</v>
      </c>
      <c r="Q233" s="42">
        <f t="shared" si="66"/>
        <v>3.8517507594309441E-2</v>
      </c>
      <c r="R233" s="42">
        <f t="shared" si="66"/>
        <v>1.1779901994881712</v>
      </c>
      <c r="S233" s="42">
        <f t="shared" si="66"/>
        <v>1.3301752222483627</v>
      </c>
      <c r="T233" s="42">
        <f t="shared" si="66"/>
        <v>1.338641844496578</v>
      </c>
      <c r="U233" s="42">
        <f t="shared" si="66"/>
        <v>1.9549049935679448</v>
      </c>
      <c r="V233" s="42">
        <f t="shared" si="66"/>
        <v>88.790559607183312</v>
      </c>
      <c r="W233" s="42">
        <f t="shared" si="66"/>
        <v>19.067770396273648</v>
      </c>
      <c r="X233" s="42">
        <f t="shared" si="66"/>
        <v>1.0539999625467082</v>
      </c>
      <c r="Y233" s="42">
        <f t="shared" si="66"/>
        <v>1.55748403316404</v>
      </c>
      <c r="Z233" s="42">
        <f t="shared" si="66"/>
        <v>3.6602872172704242</v>
      </c>
      <c r="AC233" s="42">
        <f t="shared" si="67"/>
        <v>7.185865461029331E-2</v>
      </c>
      <c r="AD233" s="42">
        <f t="shared" si="67"/>
        <v>1.3993492990246685</v>
      </c>
      <c r="AE233" s="42">
        <f t="shared" si="67"/>
        <v>2.0620225536994954</v>
      </c>
      <c r="AF233" s="42">
        <f t="shared" si="67"/>
        <v>2.7353257766843475</v>
      </c>
      <c r="AG233" s="42">
        <f t="shared" si="67"/>
        <v>2.9673821465164947</v>
      </c>
      <c r="AH233" s="42">
        <f t="shared" si="67"/>
        <v>196.0854701697437</v>
      </c>
      <c r="AI233" s="42">
        <f t="shared" si="67"/>
        <v>22.24984023725834</v>
      </c>
      <c r="AJ233" s="42">
        <f t="shared" si="67"/>
        <v>1.2650831380290128</v>
      </c>
      <c r="AK233" s="42">
        <f t="shared" si="67"/>
        <v>1.8032564516768694</v>
      </c>
      <c r="AL233" s="42">
        <f t="shared" si="67"/>
        <v>7.601187653667397</v>
      </c>
    </row>
    <row r="234" spans="4:38">
      <c r="D234" s="42">
        <f t="shared" si="61"/>
        <v>10.25</v>
      </c>
      <c r="E234" s="42">
        <f t="shared" ref="E234:N236" si="68">E130/$J$176/2220*$F$174*60*24</f>
        <v>5.518808110230132E-2</v>
      </c>
      <c r="F234" s="42">
        <f t="shared" si="68"/>
        <v>1.2886697492564201</v>
      </c>
      <c r="G234" s="42">
        <f t="shared" si="68"/>
        <v>1.6960988879739292</v>
      </c>
      <c r="H234" s="42">
        <f t="shared" si="68"/>
        <v>2.0369838105904621</v>
      </c>
      <c r="I234" s="42">
        <f t="shared" si="68"/>
        <v>2.4611435700422177</v>
      </c>
      <c r="J234" s="42">
        <f t="shared" si="68"/>
        <v>142.4380148884635</v>
      </c>
      <c r="K234" s="42">
        <f t="shared" si="68"/>
        <v>20.658805316765996</v>
      </c>
      <c r="L234" s="42">
        <f t="shared" si="68"/>
        <v>1.1595415502878603</v>
      </c>
      <c r="M234" s="42">
        <f t="shared" si="68"/>
        <v>1.6803702424204525</v>
      </c>
      <c r="N234" s="42">
        <f t="shared" si="68"/>
        <v>5.6307374354689106</v>
      </c>
      <c r="Q234" s="42">
        <f t="shared" ref="Q234:Z249" si="69">Q130/$J$176/2220*$F$174*60*24</f>
        <v>3.8517507594309441E-2</v>
      </c>
      <c r="R234" s="42">
        <f t="shared" si="69"/>
        <v>1.1779901994881712</v>
      </c>
      <c r="S234" s="42">
        <f t="shared" si="69"/>
        <v>1.3301752222483627</v>
      </c>
      <c r="T234" s="42">
        <f t="shared" si="69"/>
        <v>1.338641844496578</v>
      </c>
      <c r="U234" s="42">
        <f t="shared" si="69"/>
        <v>1.9549049935679448</v>
      </c>
      <c r="V234" s="42">
        <f t="shared" si="69"/>
        <v>88.790559607183312</v>
      </c>
      <c r="W234" s="42">
        <f t="shared" si="69"/>
        <v>19.067770396273648</v>
      </c>
      <c r="X234" s="42">
        <f t="shared" si="69"/>
        <v>1.0539999625467082</v>
      </c>
      <c r="Y234" s="42">
        <f t="shared" si="69"/>
        <v>1.55748403316404</v>
      </c>
      <c r="Z234" s="42">
        <f t="shared" si="69"/>
        <v>3.6602872172704242</v>
      </c>
      <c r="AC234" s="42">
        <f t="shared" ref="AC234:AL249" si="70">AC130/$J$176/2220*$F$174*60*24</f>
        <v>7.185865461029331E-2</v>
      </c>
      <c r="AD234" s="42">
        <f t="shared" si="70"/>
        <v>1.3993492990246685</v>
      </c>
      <c r="AE234" s="42">
        <f t="shared" si="70"/>
        <v>2.0620225536994954</v>
      </c>
      <c r="AF234" s="42">
        <f t="shared" si="70"/>
        <v>2.7353257766843475</v>
      </c>
      <c r="AG234" s="42">
        <f t="shared" si="70"/>
        <v>2.9673821465164947</v>
      </c>
      <c r="AH234" s="42">
        <f t="shared" si="70"/>
        <v>196.0854701697437</v>
      </c>
      <c r="AI234" s="42">
        <f t="shared" si="70"/>
        <v>22.24984023725834</v>
      </c>
      <c r="AJ234" s="42">
        <f t="shared" si="70"/>
        <v>1.2650831380290128</v>
      </c>
      <c r="AK234" s="42">
        <f t="shared" si="70"/>
        <v>1.8032564516768694</v>
      </c>
      <c r="AL234" s="42">
        <f t="shared" si="70"/>
        <v>7.601187653667397</v>
      </c>
    </row>
    <row r="235" spans="4:38">
      <c r="D235" s="42">
        <f t="shared" si="61"/>
        <v>10.5</v>
      </c>
      <c r="E235" s="42">
        <f t="shared" si="68"/>
        <v>5.4058692237173384E-2</v>
      </c>
      <c r="F235" s="42">
        <f t="shared" si="68"/>
        <v>1.262297945117415</v>
      </c>
      <c r="G235" s="42">
        <f t="shared" si="68"/>
        <v>1.6613893064850784</v>
      </c>
      <c r="H235" s="42">
        <f t="shared" si="68"/>
        <v>1.9952982366734733</v>
      </c>
      <c r="I235" s="42">
        <f t="shared" si="68"/>
        <v>2.4107778372975974</v>
      </c>
      <c r="J235" s="42">
        <f t="shared" si="68"/>
        <v>139.52311180118707</v>
      </c>
      <c r="K235" s="42">
        <f t="shared" si="68"/>
        <v>20.236036048011172</v>
      </c>
      <c r="L235" s="42">
        <f t="shared" si="68"/>
        <v>1.1358122723461113</v>
      </c>
      <c r="M235" s="42">
        <f t="shared" si="68"/>
        <v>1.6459825376266572</v>
      </c>
      <c r="N235" s="42">
        <f t="shared" si="68"/>
        <v>5.5155079867354146</v>
      </c>
      <c r="Q235" s="42">
        <f t="shared" si="69"/>
        <v>3.7729271378796593E-2</v>
      </c>
      <c r="R235" s="42">
        <f t="shared" si="69"/>
        <v>1.1538833817123253</v>
      </c>
      <c r="S235" s="42">
        <f t="shared" si="69"/>
        <v>1.3029540350885549</v>
      </c>
      <c r="T235" s="42">
        <f t="shared" si="69"/>
        <v>1.3112473933148761</v>
      </c>
      <c r="U235" s="42">
        <f t="shared" si="69"/>
        <v>1.9148991102681432</v>
      </c>
      <c r="V235" s="42">
        <f t="shared" si="69"/>
        <v>86.973517460656311</v>
      </c>
      <c r="W235" s="42">
        <f t="shared" si="69"/>
        <v>18.677560641952809</v>
      </c>
      <c r="X235" s="42">
        <f t="shared" si="69"/>
        <v>1.032430525853685</v>
      </c>
      <c r="Y235" s="42">
        <f t="shared" si="69"/>
        <v>1.5256111162309549</v>
      </c>
      <c r="Z235" s="42">
        <f t="shared" si="69"/>
        <v>3.5853817749396346</v>
      </c>
      <c r="AC235" s="42">
        <f t="shared" si="70"/>
        <v>7.0388113095550264E-2</v>
      </c>
      <c r="AD235" s="42">
        <f t="shared" si="70"/>
        <v>1.3707125085225045</v>
      </c>
      <c r="AE235" s="42">
        <f t="shared" si="70"/>
        <v>2.0198245778816011</v>
      </c>
      <c r="AF235" s="42">
        <f t="shared" si="70"/>
        <v>2.679349080032071</v>
      </c>
      <c r="AG235" s="42">
        <f t="shared" si="70"/>
        <v>2.9066565643270565</v>
      </c>
      <c r="AH235" s="42">
        <f t="shared" si="70"/>
        <v>192.0727061417179</v>
      </c>
      <c r="AI235" s="42">
        <f t="shared" si="70"/>
        <v>21.794511454069546</v>
      </c>
      <c r="AJ235" s="42">
        <f t="shared" si="70"/>
        <v>1.2391940188385377</v>
      </c>
      <c r="AK235" s="42">
        <f t="shared" si="70"/>
        <v>1.7663539590223629</v>
      </c>
      <c r="AL235" s="42">
        <f t="shared" si="70"/>
        <v>7.4456341985311942</v>
      </c>
    </row>
    <row r="236" spans="4:38">
      <c r="D236" s="42">
        <f t="shared" si="61"/>
        <v>10.75</v>
      </c>
      <c r="E236" s="42">
        <f t="shared" si="68"/>
        <v>5.2940286113513327E-2</v>
      </c>
      <c r="F236" s="42">
        <f t="shared" si="68"/>
        <v>1.2361825935748925</v>
      </c>
      <c r="G236" s="42">
        <f t="shared" si="68"/>
        <v>1.6270172583044802</v>
      </c>
      <c r="H236" s="42">
        <f t="shared" si="68"/>
        <v>1.9540180340997018</v>
      </c>
      <c r="I236" s="42">
        <f t="shared" si="68"/>
        <v>2.360901886096479</v>
      </c>
      <c r="J236" s="42">
        <f t="shared" si="68"/>
        <v>136.6365546875607</v>
      </c>
      <c r="K236" s="42">
        <f t="shared" si="68"/>
        <v>19.817377998804091</v>
      </c>
      <c r="L236" s="42">
        <f t="shared" si="68"/>
        <v>1.1123137497561291</v>
      </c>
      <c r="M236" s="42">
        <f t="shared" si="68"/>
        <v>1.6119292360513504</v>
      </c>
      <c r="N236" s="42">
        <f t="shared" si="68"/>
        <v>5.4013990867199055</v>
      </c>
      <c r="Q236" s="42">
        <f t="shared" si="69"/>
        <v>3.6948700365976916E-2</v>
      </c>
      <c r="R236" s="42">
        <f t="shared" si="69"/>
        <v>1.1300109906741787</v>
      </c>
      <c r="S236" s="42">
        <f t="shared" si="69"/>
        <v>1.2759975603500013</v>
      </c>
      <c r="T236" s="42">
        <f t="shared" si="69"/>
        <v>1.2841193394603254</v>
      </c>
      <c r="U236" s="42">
        <f t="shared" si="69"/>
        <v>1.8752822641609712</v>
      </c>
      <c r="V236" s="42">
        <f t="shared" si="69"/>
        <v>85.174145139596661</v>
      </c>
      <c r="W236" s="42">
        <f t="shared" si="69"/>
        <v>18.291145482197475</v>
      </c>
      <c r="X236" s="42">
        <f t="shared" si="69"/>
        <v>1.0110708411372589</v>
      </c>
      <c r="Y236" s="42">
        <f t="shared" si="69"/>
        <v>1.4940481474630343</v>
      </c>
      <c r="Z236" s="42">
        <f t="shared" si="69"/>
        <v>3.5112047505462449</v>
      </c>
      <c r="AC236" s="42">
        <f t="shared" si="70"/>
        <v>6.8931871861049848E-2</v>
      </c>
      <c r="AD236" s="42">
        <f t="shared" si="70"/>
        <v>1.3423541964756063</v>
      </c>
      <c r="AE236" s="42">
        <f t="shared" si="70"/>
        <v>1.978036956258959</v>
      </c>
      <c r="AF236" s="42">
        <f t="shared" si="70"/>
        <v>2.6239167287390779</v>
      </c>
      <c r="AG236" s="42">
        <f t="shared" si="70"/>
        <v>2.8465215080319908</v>
      </c>
      <c r="AH236" s="42">
        <f t="shared" si="70"/>
        <v>188.09896423552476</v>
      </c>
      <c r="AI236" s="42">
        <f t="shared" si="70"/>
        <v>21.343610515410713</v>
      </c>
      <c r="AJ236" s="42">
        <f t="shared" si="70"/>
        <v>1.213556658374999</v>
      </c>
      <c r="AK236" s="42">
        <f t="shared" si="70"/>
        <v>1.7298103246396705</v>
      </c>
      <c r="AL236" s="42">
        <f t="shared" si="70"/>
        <v>7.2915934228935662</v>
      </c>
    </row>
    <row r="237" spans="4:38">
      <c r="D237" s="42">
        <f t="shared" si="61"/>
        <v>11</v>
      </c>
      <c r="E237" s="42">
        <f>E133/$J$176/2220*$F$174*60*24</f>
        <v>5.2208105053729519E-2</v>
      </c>
      <c r="F237" s="42">
        <f t="shared" ref="F237:N237" si="71">F133/$J$176/2220*$F$174*60*24</f>
        <v>1.2190857936159869</v>
      </c>
      <c r="G237" s="42">
        <f t="shared" si="71"/>
        <v>1.6045150901462346</v>
      </c>
      <c r="H237" s="42">
        <f t="shared" si="71"/>
        <v>1.9269933408070332</v>
      </c>
      <c r="I237" s="42">
        <f t="shared" si="71"/>
        <v>2.3282498592203629</v>
      </c>
      <c r="J237" s="42">
        <f t="shared" si="71"/>
        <v>134.74682751075929</v>
      </c>
      <c r="K237" s="42">
        <f t="shared" si="71"/>
        <v>19.54329733376596</v>
      </c>
      <c r="L237" s="42">
        <f t="shared" si="71"/>
        <v>1.0969300954562202</v>
      </c>
      <c r="M237" s="42">
        <f t="shared" si="71"/>
        <v>1.5896357400581862</v>
      </c>
      <c r="N237" s="42">
        <f t="shared" si="71"/>
        <v>5.3266960127858107</v>
      </c>
      <c r="Q237" s="42">
        <f t="shared" si="69"/>
        <v>3.6437688042892963E-2</v>
      </c>
      <c r="R237" s="42">
        <f t="shared" si="69"/>
        <v>1.1143825778819783</v>
      </c>
      <c r="S237" s="42">
        <f t="shared" si="69"/>
        <v>1.2583501066884291</v>
      </c>
      <c r="T237" s="42">
        <f t="shared" si="69"/>
        <v>1.2663595590005265</v>
      </c>
      <c r="U237" s="42">
        <f t="shared" si="69"/>
        <v>1.8493465117054004</v>
      </c>
      <c r="V237" s="42">
        <f t="shared" si="69"/>
        <v>83.996159517819478</v>
      </c>
      <c r="W237" s="42">
        <f t="shared" si="69"/>
        <v>18.038173100161238</v>
      </c>
      <c r="X237" s="42">
        <f t="shared" si="69"/>
        <v>0.99708740858849865</v>
      </c>
      <c r="Y237" s="42">
        <f t="shared" si="69"/>
        <v>1.473384984562252</v>
      </c>
      <c r="Z237" s="42">
        <f t="shared" si="69"/>
        <v>3.4626436677847989</v>
      </c>
      <c r="AC237" s="42">
        <f t="shared" si="70"/>
        <v>6.7978522064566185E-2</v>
      </c>
      <c r="AD237" s="42">
        <f t="shared" si="70"/>
        <v>1.3237890093499953</v>
      </c>
      <c r="AE237" s="42">
        <f t="shared" si="70"/>
        <v>1.9506800736040399</v>
      </c>
      <c r="AF237" s="42">
        <f t="shared" si="70"/>
        <v>2.587627122613541</v>
      </c>
      <c r="AG237" s="42">
        <f t="shared" si="70"/>
        <v>2.8071532067353298</v>
      </c>
      <c r="AH237" s="42">
        <f t="shared" si="70"/>
        <v>185.49749550369921</v>
      </c>
      <c r="AI237" s="42">
        <f t="shared" si="70"/>
        <v>21.048421567370681</v>
      </c>
      <c r="AJ237" s="42">
        <f t="shared" si="70"/>
        <v>1.196772782323942</v>
      </c>
      <c r="AK237" s="42">
        <f t="shared" si="70"/>
        <v>1.7058864955541235</v>
      </c>
      <c r="AL237" s="42">
        <f t="shared" si="70"/>
        <v>7.1907483577868243</v>
      </c>
    </row>
    <row r="238" spans="4:38">
      <c r="D238" s="42">
        <f t="shared" si="61"/>
        <v>12</v>
      </c>
      <c r="E238" s="42">
        <f t="shared" ref="E238:N266" si="72">E134/$J$176/2220*$F$174*60*24</f>
        <v>4.8693636995030598E-2</v>
      </c>
      <c r="F238" s="42">
        <f t="shared" si="72"/>
        <v>1.1370211778237125</v>
      </c>
      <c r="G238" s="42">
        <f t="shared" si="72"/>
        <v>1.4965047145883397</v>
      </c>
      <c r="H238" s="42">
        <f t="shared" si="72"/>
        <v>1.7972748509552736</v>
      </c>
      <c r="I238" s="42">
        <f t="shared" si="72"/>
        <v>2.171520176070989</v>
      </c>
      <c r="J238" s="42">
        <f t="shared" si="72"/>
        <v>125.6761397160153</v>
      </c>
      <c r="K238" s="42">
        <f t="shared" si="72"/>
        <v>18.227710526497425</v>
      </c>
      <c r="L238" s="42">
        <f t="shared" si="72"/>
        <v>1.0230885764212165</v>
      </c>
      <c r="M238" s="42">
        <f t="shared" si="72"/>
        <v>1.4826269905996261</v>
      </c>
      <c r="N238" s="42">
        <f t="shared" si="72"/>
        <v>4.968121362813962</v>
      </c>
      <c r="Q238" s="42">
        <f t="shared" si="69"/>
        <v>3.3984829609747545E-2</v>
      </c>
      <c r="R238" s="42">
        <f t="shared" si="69"/>
        <v>1.0393662184277102</v>
      </c>
      <c r="S238" s="42">
        <f t="shared" si="69"/>
        <v>1.1736423538966825</v>
      </c>
      <c r="T238" s="42">
        <f t="shared" si="69"/>
        <v>1.1811126377350423</v>
      </c>
      <c r="U238" s="42">
        <f t="shared" si="69"/>
        <v>1.7248549363424177</v>
      </c>
      <c r="V238" s="42">
        <f t="shared" si="69"/>
        <v>78.341830187633036</v>
      </c>
      <c r="W238" s="42">
        <f t="shared" si="69"/>
        <v>16.823906021657685</v>
      </c>
      <c r="X238" s="42">
        <f t="shared" si="69"/>
        <v>0.92996695199255797</v>
      </c>
      <c r="Y238" s="42">
        <f t="shared" si="69"/>
        <v>1.3742018316575151</v>
      </c>
      <c r="Z238" s="42">
        <f t="shared" si="69"/>
        <v>3.229550538728271</v>
      </c>
      <c r="AC238" s="42">
        <f t="shared" si="70"/>
        <v>6.3402444380313769E-2</v>
      </c>
      <c r="AD238" s="42">
        <f t="shared" si="70"/>
        <v>1.2346761372197148</v>
      </c>
      <c r="AE238" s="42">
        <f t="shared" si="70"/>
        <v>1.8193670752799971</v>
      </c>
      <c r="AF238" s="42">
        <f t="shared" si="70"/>
        <v>2.413437064175505</v>
      </c>
      <c r="AG238" s="42">
        <f t="shared" si="70"/>
        <v>2.6181854157995654</v>
      </c>
      <c r="AH238" s="42">
        <f t="shared" si="70"/>
        <v>173.01044924439759</v>
      </c>
      <c r="AI238" s="42">
        <f t="shared" si="70"/>
        <v>19.631515031337166</v>
      </c>
      <c r="AJ238" s="42">
        <f t="shared" si="70"/>
        <v>1.1162102008498747</v>
      </c>
      <c r="AK238" s="42">
        <f t="shared" si="70"/>
        <v>1.5910521495417409</v>
      </c>
      <c r="AL238" s="42">
        <f t="shared" si="70"/>
        <v>6.7066921868996516</v>
      </c>
    </row>
    <row r="239" spans="4:38">
      <c r="D239" s="42">
        <f t="shared" si="61"/>
        <v>13</v>
      </c>
      <c r="E239" s="42">
        <f t="shared" si="72"/>
        <v>4.4662982494707834E-2</v>
      </c>
      <c r="F239" s="42">
        <f t="shared" si="72"/>
        <v>1.0429033462100019</v>
      </c>
      <c r="G239" s="42">
        <f t="shared" si="72"/>
        <v>1.372630347528321</v>
      </c>
      <c r="H239" s="42">
        <f t="shared" si="72"/>
        <v>1.648503996827883</v>
      </c>
      <c r="I239" s="42">
        <f t="shared" si="72"/>
        <v>1.9917708677349648</v>
      </c>
      <c r="J239" s="42">
        <f t="shared" si="72"/>
        <v>115.27319737303023</v>
      </c>
      <c r="K239" s="42">
        <f t="shared" si="72"/>
        <v>16.718897301646191</v>
      </c>
      <c r="L239" s="42">
        <f t="shared" si="72"/>
        <v>0.93840160643370396</v>
      </c>
      <c r="M239" s="42">
        <f t="shared" si="72"/>
        <v>1.3599013631717498</v>
      </c>
      <c r="N239" s="42">
        <f t="shared" si="72"/>
        <v>4.5568811687159245</v>
      </c>
      <c r="Q239" s="42">
        <f t="shared" si="69"/>
        <v>3.1171708330201081E-2</v>
      </c>
      <c r="R239" s="42">
        <f t="shared" si="69"/>
        <v>0.95333185368685813</v>
      </c>
      <c r="S239" s="42">
        <f t="shared" si="69"/>
        <v>1.0764931753297611</v>
      </c>
      <c r="T239" s="42">
        <f t="shared" si="69"/>
        <v>1.0833451004865784</v>
      </c>
      <c r="U239" s="42">
        <f t="shared" si="69"/>
        <v>1.5820786982010355</v>
      </c>
      <c r="V239" s="42">
        <f t="shared" si="69"/>
        <v>71.85702293362715</v>
      </c>
      <c r="W239" s="42">
        <f t="shared" si="69"/>
        <v>15.431293830333338</v>
      </c>
      <c r="X239" s="42">
        <f t="shared" si="69"/>
        <v>0.85298819847322704</v>
      </c>
      <c r="Y239" s="42">
        <f t="shared" si="69"/>
        <v>1.260451182929275</v>
      </c>
      <c r="Z239" s="42">
        <f t="shared" si="69"/>
        <v>2.962221926279927</v>
      </c>
      <c r="AC239" s="42">
        <f t="shared" si="70"/>
        <v>5.8154256659214684E-2</v>
      </c>
      <c r="AD239" s="42">
        <f t="shared" si="70"/>
        <v>1.132474838733146</v>
      </c>
      <c r="AE239" s="42">
        <f t="shared" si="70"/>
        <v>1.668767519726881</v>
      </c>
      <c r="AF239" s="42">
        <f t="shared" si="70"/>
        <v>2.2136628931691877</v>
      </c>
      <c r="AG239" s="42">
        <f t="shared" si="70"/>
        <v>2.4014630372688974</v>
      </c>
      <c r="AH239" s="42">
        <f t="shared" si="70"/>
        <v>158.68937181243331</v>
      </c>
      <c r="AI239" s="42">
        <f t="shared" si="70"/>
        <v>18.006500772959043</v>
      </c>
      <c r="AJ239" s="42">
        <f t="shared" si="70"/>
        <v>1.0238150143941811</v>
      </c>
      <c r="AK239" s="42">
        <f t="shared" si="70"/>
        <v>1.4593515434142275</v>
      </c>
      <c r="AL239" s="42">
        <f t="shared" si="70"/>
        <v>6.1515404111519238</v>
      </c>
    </row>
    <row r="240" spans="4:38">
      <c r="D240" s="42">
        <f t="shared" si="61"/>
        <v>14</v>
      </c>
      <c r="E240" s="42">
        <f t="shared" si="72"/>
        <v>4.2283394430931404E-2</v>
      </c>
      <c r="F240" s="42">
        <f t="shared" si="72"/>
        <v>0.98733875522891656</v>
      </c>
      <c r="G240" s="42">
        <f t="shared" si="72"/>
        <v>1.2994983127085973</v>
      </c>
      <c r="H240" s="42">
        <f t="shared" si="72"/>
        <v>1.5606737576716829</v>
      </c>
      <c r="I240" s="42">
        <f t="shared" si="72"/>
        <v>1.8856517973571336</v>
      </c>
      <c r="J240" s="42">
        <f t="shared" si="72"/>
        <v>109.13158503053364</v>
      </c>
      <c r="K240" s="42">
        <f t="shared" si="72"/>
        <v>15.828135282714401</v>
      </c>
      <c r="L240" s="42">
        <f t="shared" si="72"/>
        <v>0.88840473795402164</v>
      </c>
      <c r="M240" s="42">
        <f t="shared" si="72"/>
        <v>1.287447512780092</v>
      </c>
      <c r="N240" s="42">
        <f t="shared" si="72"/>
        <v>4.3140962172539652</v>
      </c>
      <c r="Q240" s="42">
        <f t="shared" si="69"/>
        <v>2.9510918545755854E-2</v>
      </c>
      <c r="R240" s="42">
        <f t="shared" si="69"/>
        <v>0.90253952023443118</v>
      </c>
      <c r="S240" s="42">
        <f t="shared" si="69"/>
        <v>1.0191389601011875</v>
      </c>
      <c r="T240" s="42">
        <f t="shared" si="69"/>
        <v>1.0256258232221458</v>
      </c>
      <c r="U240" s="42">
        <f t="shared" si="69"/>
        <v>1.4977875161994705</v>
      </c>
      <c r="V240" s="42">
        <f t="shared" si="69"/>
        <v>68.028570275060773</v>
      </c>
      <c r="W240" s="42">
        <f t="shared" si="69"/>
        <v>14.609133720187558</v>
      </c>
      <c r="X240" s="42">
        <f t="shared" si="69"/>
        <v>0.80754204995706913</v>
      </c>
      <c r="Y240" s="42">
        <f t="shared" si="69"/>
        <v>1.1932959142405626</v>
      </c>
      <c r="Z240" s="42">
        <f t="shared" si="69"/>
        <v>2.8043984325428535</v>
      </c>
      <c r="AC240" s="42">
        <f t="shared" si="70"/>
        <v>5.5055870316107043E-2</v>
      </c>
      <c r="AD240" s="42">
        <f t="shared" si="70"/>
        <v>1.0721379902234021</v>
      </c>
      <c r="AE240" s="42">
        <f t="shared" si="70"/>
        <v>1.5798576653160072</v>
      </c>
      <c r="AF240" s="42">
        <f t="shared" si="70"/>
        <v>2.0957216921212201</v>
      </c>
      <c r="AG240" s="42">
        <f t="shared" si="70"/>
        <v>2.2735160785147999</v>
      </c>
      <c r="AH240" s="42">
        <f t="shared" si="70"/>
        <v>150.2345997860065</v>
      </c>
      <c r="AI240" s="42">
        <f t="shared" si="70"/>
        <v>17.047136845241241</v>
      </c>
      <c r="AJ240" s="42">
        <f t="shared" si="70"/>
        <v>0.96926742595097404</v>
      </c>
      <c r="AK240" s="42">
        <f t="shared" si="70"/>
        <v>1.3815991113196247</v>
      </c>
      <c r="AL240" s="42">
        <f t="shared" si="70"/>
        <v>5.8237940019650765</v>
      </c>
    </row>
    <row r="241" spans="4:38">
      <c r="D241" s="42">
        <f t="shared" si="61"/>
        <v>15</v>
      </c>
      <c r="E241" s="42">
        <f t="shared" si="72"/>
        <v>3.9501107730368364E-2</v>
      </c>
      <c r="F241" s="42">
        <f t="shared" si="72"/>
        <v>0.92237094636222039</v>
      </c>
      <c r="G241" s="42">
        <f t="shared" si="72"/>
        <v>1.2139901144782217</v>
      </c>
      <c r="H241" s="42">
        <f t="shared" si="72"/>
        <v>1.4579799721247211</v>
      </c>
      <c r="I241" s="42">
        <f t="shared" si="72"/>
        <v>1.7615741543890551</v>
      </c>
      <c r="J241" s="42">
        <f t="shared" si="72"/>
        <v>101.95062518262461</v>
      </c>
      <c r="K241" s="42">
        <f t="shared" si="72"/>
        <v>14.786629252167483</v>
      </c>
      <c r="L241" s="42">
        <f t="shared" si="72"/>
        <v>0.82994687948751944</v>
      </c>
      <c r="M241" s="42">
        <f t="shared" si="72"/>
        <v>1.2027322683989394</v>
      </c>
      <c r="N241" s="42">
        <f t="shared" si="72"/>
        <v>4.0302246716565158</v>
      </c>
      <c r="Q241" s="42">
        <f t="shared" si="69"/>
        <v>2.7569072643923716E-2</v>
      </c>
      <c r="R241" s="42">
        <f t="shared" si="69"/>
        <v>0.84315157994069145</v>
      </c>
      <c r="S241" s="42">
        <f t="shared" si="69"/>
        <v>0.95207866816206854</v>
      </c>
      <c r="T241" s="42">
        <f t="shared" si="69"/>
        <v>0.95813868965328719</v>
      </c>
      <c r="U241" s="42">
        <f t="shared" si="69"/>
        <v>1.399231703860462</v>
      </c>
      <c r="V241" s="42">
        <f t="shared" si="69"/>
        <v>63.552227046661841</v>
      </c>
      <c r="W241" s="42">
        <f t="shared" si="69"/>
        <v>13.647839126802438</v>
      </c>
      <c r="X241" s="42">
        <f t="shared" si="69"/>
        <v>0.75440503160791383</v>
      </c>
      <c r="Y241" s="42">
        <f t="shared" si="69"/>
        <v>1.1147759326565154</v>
      </c>
      <c r="Z241" s="42">
        <f t="shared" si="69"/>
        <v>2.6198664060356345</v>
      </c>
      <c r="AC241" s="42">
        <f t="shared" si="70"/>
        <v>5.1433142816813077E-2</v>
      </c>
      <c r="AD241" s="42">
        <f t="shared" si="70"/>
        <v>1.0015903127837491</v>
      </c>
      <c r="AE241" s="42">
        <f t="shared" si="70"/>
        <v>1.4759015607943744</v>
      </c>
      <c r="AF241" s="42">
        <f t="shared" si="70"/>
        <v>1.9578212545961546</v>
      </c>
      <c r="AG241" s="42">
        <f t="shared" si="70"/>
        <v>2.1239166049176506</v>
      </c>
      <c r="AH241" s="42">
        <f t="shared" si="70"/>
        <v>140.34902331858734</v>
      </c>
      <c r="AI241" s="42">
        <f t="shared" si="70"/>
        <v>15.925419377532535</v>
      </c>
      <c r="AJ241" s="42">
        <f t="shared" si="70"/>
        <v>0.90548872736712505</v>
      </c>
      <c r="AK241" s="42">
        <f t="shared" si="70"/>
        <v>1.2906886041413665</v>
      </c>
      <c r="AL241" s="42">
        <f t="shared" si="70"/>
        <v>5.4405829372773979</v>
      </c>
    </row>
    <row r="242" spans="4:38">
      <c r="D242" s="42">
        <f t="shared" si="61"/>
        <v>16</v>
      </c>
      <c r="E242" s="42">
        <f t="shared" si="72"/>
        <v>3.685244424518954E-2</v>
      </c>
      <c r="F242" s="42">
        <f t="shared" si="72"/>
        <v>0.86052330750369688</v>
      </c>
      <c r="G242" s="42">
        <f t="shared" si="72"/>
        <v>1.1325885672220037</v>
      </c>
      <c r="H242" s="42">
        <f t="shared" si="72"/>
        <v>1.3602181994511939</v>
      </c>
      <c r="I242" s="42">
        <f t="shared" si="72"/>
        <v>1.6434555139951308</v>
      </c>
      <c r="J242" s="42">
        <f t="shared" si="72"/>
        <v>95.114540988338334</v>
      </c>
      <c r="K242" s="42">
        <f t="shared" si="72"/>
        <v>13.795143007365716</v>
      </c>
      <c r="L242" s="42">
        <f t="shared" si="72"/>
        <v>0.77429654154404215</v>
      </c>
      <c r="M242" s="42">
        <f t="shared" si="72"/>
        <v>1.122085592272805</v>
      </c>
      <c r="N242" s="42">
        <f t="shared" si="72"/>
        <v>3.7599864545981951</v>
      </c>
      <c r="Q242" s="42">
        <f t="shared" si="69"/>
        <v>2.5720486611080277E-2</v>
      </c>
      <c r="R242" s="42">
        <f t="shared" si="69"/>
        <v>0.78661582865230817</v>
      </c>
      <c r="S242" s="42">
        <f t="shared" si="69"/>
        <v>0.88823904066119597</v>
      </c>
      <c r="T242" s="42">
        <f t="shared" si="69"/>
        <v>0.89389272018973465</v>
      </c>
      <c r="U242" s="42">
        <f t="shared" si="69"/>
        <v>1.3054091724363495</v>
      </c>
      <c r="V242" s="42">
        <f t="shared" si="69"/>
        <v>59.290866470920903</v>
      </c>
      <c r="W242" s="42">
        <f t="shared" si="69"/>
        <v>12.732712052556732</v>
      </c>
      <c r="X242" s="42">
        <f t="shared" si="69"/>
        <v>0.70381999298331654</v>
      </c>
      <c r="Y242" s="42">
        <f t="shared" si="69"/>
        <v>1.040026983155196</v>
      </c>
      <c r="Z242" s="42">
        <f t="shared" si="69"/>
        <v>2.4441967885383398</v>
      </c>
      <c r="AC242" s="42">
        <f t="shared" si="70"/>
        <v>4.798440187929888E-2</v>
      </c>
      <c r="AD242" s="42">
        <f t="shared" si="70"/>
        <v>0.93443078635508581</v>
      </c>
      <c r="AE242" s="42">
        <f t="shared" si="70"/>
        <v>1.3769380937828122</v>
      </c>
      <c r="AF242" s="42">
        <f t="shared" si="70"/>
        <v>1.8265436787126528</v>
      </c>
      <c r="AG242" s="42">
        <f t="shared" si="70"/>
        <v>1.9815018555539148</v>
      </c>
      <c r="AH242" s="42">
        <f t="shared" si="70"/>
        <v>130.93821550575578</v>
      </c>
      <c r="AI242" s="42">
        <f t="shared" si="70"/>
        <v>14.857573962174705</v>
      </c>
      <c r="AJ242" s="42">
        <f t="shared" si="70"/>
        <v>0.84477309010476775</v>
      </c>
      <c r="AK242" s="42">
        <f t="shared" si="70"/>
        <v>1.2041442013904167</v>
      </c>
      <c r="AL242" s="42">
        <f t="shared" si="70"/>
        <v>5.0757761206580501</v>
      </c>
    </row>
    <row r="243" spans="4:38">
      <c r="D243" s="42">
        <f t="shared" si="61"/>
        <v>17</v>
      </c>
      <c r="E243" s="42">
        <f t="shared" si="72"/>
        <v>3.437218248990874E-2</v>
      </c>
      <c r="F243" s="42">
        <f t="shared" si="72"/>
        <v>0.80260793464731539</v>
      </c>
      <c r="G243" s="42">
        <f t="shared" si="72"/>
        <v>1.0563625212897672</v>
      </c>
      <c r="H243" s="42">
        <f t="shared" si="72"/>
        <v>1.2686721094146802</v>
      </c>
      <c r="I243" s="42">
        <f t="shared" si="72"/>
        <v>1.5328468436245197</v>
      </c>
      <c r="J243" s="42">
        <f t="shared" si="72"/>
        <v>88.71309426705993</v>
      </c>
      <c r="K243" s="42">
        <f t="shared" si="72"/>
        <v>12.866695347770793</v>
      </c>
      <c r="L243" s="42">
        <f t="shared" si="72"/>
        <v>0.72218444589957043</v>
      </c>
      <c r="M243" s="42">
        <f t="shared" si="72"/>
        <v>1.0465664228481304</v>
      </c>
      <c r="N243" s="42">
        <f t="shared" si="72"/>
        <v>3.5069299533342093</v>
      </c>
      <c r="Q243" s="42">
        <f t="shared" si="69"/>
        <v>2.3989433472671386E-2</v>
      </c>
      <c r="R243" s="42">
        <f t="shared" si="69"/>
        <v>0.73367461414495527</v>
      </c>
      <c r="S243" s="42">
        <f t="shared" si="69"/>
        <v>0.82845832957886789</v>
      </c>
      <c r="T243" s="42">
        <f t="shared" si="69"/>
        <v>0.83373150232153515</v>
      </c>
      <c r="U243" s="42">
        <f t="shared" si="69"/>
        <v>1.2175518671285941</v>
      </c>
      <c r="V243" s="42">
        <f t="shared" si="69"/>
        <v>55.300442726789427</v>
      </c>
      <c r="W243" s="42">
        <f t="shared" si="69"/>
        <v>11.875768655943855</v>
      </c>
      <c r="X243" s="42">
        <f t="shared" si="69"/>
        <v>0.65645114549021211</v>
      </c>
      <c r="Y243" s="42">
        <f t="shared" si="69"/>
        <v>0.97003056355226513</v>
      </c>
      <c r="Z243" s="42">
        <f t="shared" si="69"/>
        <v>2.2796962257898281</v>
      </c>
      <c r="AC243" s="42">
        <f t="shared" si="70"/>
        <v>4.475493150714617E-2</v>
      </c>
      <c r="AD243" s="42">
        <f t="shared" si="70"/>
        <v>0.87154125514967551</v>
      </c>
      <c r="AE243" s="42">
        <f t="shared" si="70"/>
        <v>1.2842667130006662</v>
      </c>
      <c r="AF243" s="42">
        <f t="shared" si="70"/>
        <v>1.7036127165078252</v>
      </c>
      <c r="AG243" s="42">
        <f t="shared" si="70"/>
        <v>1.8481418201204483</v>
      </c>
      <c r="AH243" s="42">
        <f t="shared" si="70"/>
        <v>122.12574580733042</v>
      </c>
      <c r="AI243" s="42">
        <f t="shared" si="70"/>
        <v>13.857622039597736</v>
      </c>
      <c r="AJ243" s="42">
        <f t="shared" si="70"/>
        <v>0.78791774630892863</v>
      </c>
      <c r="AK243" s="42">
        <f t="shared" si="70"/>
        <v>1.123102282143998</v>
      </c>
      <c r="AL243" s="42">
        <f t="shared" si="70"/>
        <v>4.7341636808785896</v>
      </c>
    </row>
    <row r="244" spans="4:38">
      <c r="D244" s="42">
        <f t="shared" si="61"/>
        <v>18</v>
      </c>
      <c r="E244" s="42">
        <f t="shared" si="72"/>
        <v>3.2051170182168548E-2</v>
      </c>
      <c r="F244" s="42">
        <f t="shared" si="72"/>
        <v>0.74841111734735877</v>
      </c>
      <c r="G244" s="42">
        <f t="shared" si="72"/>
        <v>0.98503069899222062</v>
      </c>
      <c r="H244" s="42">
        <f t="shared" si="72"/>
        <v>1.1830038926436712</v>
      </c>
      <c r="I244" s="42">
        <f t="shared" si="72"/>
        <v>1.4293399920890455</v>
      </c>
      <c r="J244" s="42">
        <f t="shared" si="72"/>
        <v>82.722663379757009</v>
      </c>
      <c r="K244" s="42">
        <f t="shared" si="72"/>
        <v>11.997860257916166</v>
      </c>
      <c r="L244" s="42">
        <f t="shared" si="72"/>
        <v>0.67341829647383811</v>
      </c>
      <c r="M244" s="42">
        <f t="shared" si="72"/>
        <v>0.97589609084313522</v>
      </c>
      <c r="N244" s="42">
        <f t="shared" si="72"/>
        <v>3.2701213774906139</v>
      </c>
      <c r="Q244" s="42">
        <f t="shared" si="69"/>
        <v>2.2369525561320922E-2</v>
      </c>
      <c r="R244" s="42">
        <f t="shared" si="69"/>
        <v>0.68413258085082518</v>
      </c>
      <c r="S244" s="42">
        <f t="shared" si="69"/>
        <v>0.77251594128371226</v>
      </c>
      <c r="T244" s="42">
        <f t="shared" si="69"/>
        <v>0.77743303832940658</v>
      </c>
      <c r="U244" s="42">
        <f t="shared" si="69"/>
        <v>1.1353355903545728</v>
      </c>
      <c r="V244" s="42">
        <f t="shared" si="69"/>
        <v>51.566230963249467</v>
      </c>
      <c r="W244" s="42">
        <f t="shared" si="69"/>
        <v>11.073846775585711</v>
      </c>
      <c r="X244" s="42">
        <f t="shared" si="69"/>
        <v>0.6121236958567694</v>
      </c>
      <c r="Y244" s="42">
        <f t="shared" si="69"/>
        <v>0.90452838377214895</v>
      </c>
      <c r="Z244" s="42">
        <f t="shared" si="69"/>
        <v>2.1257577029881274</v>
      </c>
      <c r="AC244" s="42">
        <f t="shared" si="70"/>
        <v>4.1732814803016244E-2</v>
      </c>
      <c r="AD244" s="42">
        <f t="shared" si="70"/>
        <v>0.81268965384389258</v>
      </c>
      <c r="AE244" s="42">
        <f t="shared" si="70"/>
        <v>1.1975454567007291</v>
      </c>
      <c r="AF244" s="42">
        <f t="shared" si="70"/>
        <v>1.5885747469579359</v>
      </c>
      <c r="AG244" s="42">
        <f t="shared" si="70"/>
        <v>1.7233443938235209</v>
      </c>
      <c r="AH244" s="42">
        <f t="shared" si="70"/>
        <v>113.87909579626456</v>
      </c>
      <c r="AI244" s="42">
        <f t="shared" si="70"/>
        <v>12.921873740246628</v>
      </c>
      <c r="AJ244" s="42">
        <f t="shared" si="70"/>
        <v>0.73471289709090659</v>
      </c>
      <c r="AK244" s="42">
        <f t="shared" si="70"/>
        <v>1.0472637979141237</v>
      </c>
      <c r="AL244" s="42">
        <f t="shared" si="70"/>
        <v>4.4144850519931023</v>
      </c>
    </row>
    <row r="245" spans="4:38">
      <c r="D245" s="42">
        <f t="shared" si="61"/>
        <v>19</v>
      </c>
      <c r="E245" s="42">
        <f t="shared" si="72"/>
        <v>2.9891237738195006E-2</v>
      </c>
      <c r="F245" s="42">
        <f t="shared" si="72"/>
        <v>0.69797559675321874</v>
      </c>
      <c r="G245" s="42">
        <f t="shared" si="72"/>
        <v>0.91864935463035668</v>
      </c>
      <c r="H245" s="42">
        <f t="shared" si="72"/>
        <v>1.1032811095270154</v>
      </c>
      <c r="I245" s="42">
        <f t="shared" si="72"/>
        <v>1.3330165878315745</v>
      </c>
      <c r="J245" s="42">
        <f t="shared" si="72"/>
        <v>77.147972550364315</v>
      </c>
      <c r="K245" s="42">
        <f t="shared" si="72"/>
        <v>11.189322925829888</v>
      </c>
      <c r="L245" s="42">
        <f t="shared" si="72"/>
        <v>0.6280365516373122</v>
      </c>
      <c r="M245" s="42">
        <f t="shared" si="72"/>
        <v>0.91013032888877943</v>
      </c>
      <c r="N245" s="42">
        <f t="shared" si="72"/>
        <v>3.0497474810360323</v>
      </c>
      <c r="Q245" s="42">
        <f t="shared" si="69"/>
        <v>2.0862040382415559E-2</v>
      </c>
      <c r="R245" s="42">
        <f t="shared" si="69"/>
        <v>0.63802879902443976</v>
      </c>
      <c r="S245" s="42">
        <f t="shared" si="69"/>
        <v>0.72045599353198386</v>
      </c>
      <c r="T245" s="42">
        <f t="shared" si="69"/>
        <v>0.72504172678101164</v>
      </c>
      <c r="U245" s="42">
        <f t="shared" si="69"/>
        <v>1.0588251802052115</v>
      </c>
      <c r="V245" s="42">
        <f t="shared" si="69"/>
        <v>48.091176085754824</v>
      </c>
      <c r="W245" s="42">
        <f t="shared" si="69"/>
        <v>10.327578829852909</v>
      </c>
      <c r="X245" s="42">
        <f t="shared" si="69"/>
        <v>0.57087260196873435</v>
      </c>
      <c r="Y245" s="42">
        <f t="shared" si="69"/>
        <v>0.84357210069418043</v>
      </c>
      <c r="Z245" s="42">
        <f t="shared" si="69"/>
        <v>1.982502620424397</v>
      </c>
      <c r="AC245" s="42">
        <f t="shared" si="70"/>
        <v>3.8920435093974512E-2</v>
      </c>
      <c r="AD245" s="42">
        <f t="shared" si="70"/>
        <v>0.75792239448199772</v>
      </c>
      <c r="AE245" s="42">
        <f t="shared" si="70"/>
        <v>1.1168427157287297</v>
      </c>
      <c r="AF245" s="42">
        <f t="shared" si="70"/>
        <v>1.4815204922730183</v>
      </c>
      <c r="AG245" s="42">
        <f t="shared" si="70"/>
        <v>1.6072079954579406</v>
      </c>
      <c r="AH245" s="42">
        <f t="shared" si="70"/>
        <v>106.20476901497381</v>
      </c>
      <c r="AI245" s="42">
        <f t="shared" si="70"/>
        <v>12.051067021806869</v>
      </c>
      <c r="AJ245" s="42">
        <f t="shared" si="70"/>
        <v>0.68520050130589016</v>
      </c>
      <c r="AK245" s="42">
        <f t="shared" si="70"/>
        <v>0.97668855708338076</v>
      </c>
      <c r="AL245" s="42">
        <f t="shared" si="70"/>
        <v>4.1169923416476673</v>
      </c>
    </row>
    <row r="246" spans="4:38">
      <c r="D246" s="42">
        <f t="shared" si="61"/>
        <v>20</v>
      </c>
      <c r="E246" s="42">
        <f t="shared" si="72"/>
        <v>2.7877741530779706E-2</v>
      </c>
      <c r="F246" s="42">
        <f t="shared" si="72"/>
        <v>0.65095943672531686</v>
      </c>
      <c r="G246" s="42">
        <f t="shared" si="72"/>
        <v>0.85676844465622093</v>
      </c>
      <c r="H246" s="42">
        <f t="shared" si="72"/>
        <v>1.0289632659769297</v>
      </c>
      <c r="I246" s="42">
        <f t="shared" si="72"/>
        <v>1.2432235900464441</v>
      </c>
      <c r="J246" s="42">
        <f t="shared" si="72"/>
        <v>71.951227219827246</v>
      </c>
      <c r="K246" s="42">
        <f t="shared" si="72"/>
        <v>10.435601735960416</v>
      </c>
      <c r="L246" s="42">
        <f t="shared" si="72"/>
        <v>0.5857315381776631</v>
      </c>
      <c r="M246" s="42">
        <f t="shared" si="72"/>
        <v>0.84882326688212406</v>
      </c>
      <c r="N246" s="42">
        <f t="shared" si="72"/>
        <v>2.8443142018783103</v>
      </c>
      <c r="Q246" s="42">
        <f t="shared" si="69"/>
        <v>1.945675768529714E-2</v>
      </c>
      <c r="R246" s="42">
        <f t="shared" si="69"/>
        <v>0.59505070028161311</v>
      </c>
      <c r="S246" s="42">
        <f t="shared" si="69"/>
        <v>0.67192553710552905</v>
      </c>
      <c r="T246" s="42">
        <f t="shared" si="69"/>
        <v>0.67620237192131027</v>
      </c>
      <c r="U246" s="42">
        <f t="shared" si="69"/>
        <v>0.98750192141841242</v>
      </c>
      <c r="V246" s="42">
        <f t="shared" si="69"/>
        <v>44.85171837219626</v>
      </c>
      <c r="W246" s="42">
        <f t="shared" si="69"/>
        <v>9.6319053690272902</v>
      </c>
      <c r="X246" s="42">
        <f t="shared" si="69"/>
        <v>0.53241819506029819</v>
      </c>
      <c r="Y246" s="42">
        <f t="shared" si="69"/>
        <v>0.78674845089065581</v>
      </c>
      <c r="Z246" s="42">
        <f t="shared" si="69"/>
        <v>1.8489597560446209</v>
      </c>
      <c r="AC246" s="42">
        <f t="shared" si="70"/>
        <v>3.6298725376262331E-2</v>
      </c>
      <c r="AD246" s="42">
        <f t="shared" si="70"/>
        <v>0.70686817316902029</v>
      </c>
      <c r="AE246" s="42">
        <f t="shared" si="70"/>
        <v>1.0416113522069126</v>
      </c>
      <c r="AF246" s="42">
        <f t="shared" si="70"/>
        <v>1.3817241600325487</v>
      </c>
      <c r="AG246" s="42">
        <f t="shared" si="70"/>
        <v>1.498945258674478</v>
      </c>
      <c r="AH246" s="42">
        <f t="shared" si="70"/>
        <v>99.050736067458274</v>
      </c>
      <c r="AI246" s="42">
        <f t="shared" si="70"/>
        <v>11.239298102893542</v>
      </c>
      <c r="AJ246" s="42">
        <f t="shared" si="70"/>
        <v>0.63904488129502801</v>
      </c>
      <c r="AK246" s="42">
        <f t="shared" si="70"/>
        <v>0.91089808287359431</v>
      </c>
      <c r="AL246" s="42">
        <f t="shared" si="70"/>
        <v>3.839668647712001</v>
      </c>
    </row>
    <row r="247" spans="4:38">
      <c r="D247" s="42">
        <f t="shared" si="61"/>
        <v>25</v>
      </c>
      <c r="E247" s="42">
        <f t="shared" si="72"/>
        <v>1.9677322231959522E-2</v>
      </c>
      <c r="F247" s="42">
        <f t="shared" si="72"/>
        <v>0.45947547731714217</v>
      </c>
      <c r="G247" s="42">
        <f t="shared" si="72"/>
        <v>0.60474442468954592</v>
      </c>
      <c r="H247" s="42">
        <f t="shared" si="72"/>
        <v>0.72628701744445867</v>
      </c>
      <c r="I247" s="42">
        <f t="shared" si="72"/>
        <v>0.87752127125174662</v>
      </c>
      <c r="J247" s="42">
        <f t="shared" si="72"/>
        <v>50.786304960403271</v>
      </c>
      <c r="K247" s="42">
        <f t="shared" si="72"/>
        <v>7.3659014958643239</v>
      </c>
      <c r="L247" s="42">
        <f t="shared" si="72"/>
        <v>0.41343479009652828</v>
      </c>
      <c r="M247" s="42">
        <f t="shared" si="72"/>
        <v>0.59913637272168851</v>
      </c>
      <c r="N247" s="42">
        <f t="shared" si="72"/>
        <v>2.0076406482750295</v>
      </c>
      <c r="Q247" s="42">
        <f t="shared" si="69"/>
        <v>1.3733425648560369E-2</v>
      </c>
      <c r="R247" s="42">
        <f t="shared" si="69"/>
        <v>0.42001265995190468</v>
      </c>
      <c r="S247" s="42">
        <f t="shared" si="69"/>
        <v>0.47427426267332107</v>
      </c>
      <c r="T247" s="42">
        <f t="shared" si="69"/>
        <v>0.47729303866383932</v>
      </c>
      <c r="U247" s="42">
        <f t="shared" si="69"/>
        <v>0.69702179751452031</v>
      </c>
      <c r="V247" s="42">
        <f t="shared" si="69"/>
        <v>31.658293197545134</v>
      </c>
      <c r="W247" s="42">
        <f t="shared" si="69"/>
        <v>6.798617651463319</v>
      </c>
      <c r="X247" s="42">
        <f t="shared" si="69"/>
        <v>0.37580391420132186</v>
      </c>
      <c r="Y247" s="42">
        <f t="shared" si="69"/>
        <v>0.5553212682805666</v>
      </c>
      <c r="Z247" s="42">
        <f t="shared" si="69"/>
        <v>1.3050761975623244</v>
      </c>
      <c r="AC247" s="42">
        <f t="shared" si="70"/>
        <v>2.5621218815358709E-2</v>
      </c>
      <c r="AD247" s="42">
        <f t="shared" si="70"/>
        <v>0.4989382946823796</v>
      </c>
      <c r="AE247" s="42">
        <f t="shared" si="70"/>
        <v>0.73521458670577067</v>
      </c>
      <c r="AF247" s="42">
        <f t="shared" si="70"/>
        <v>0.97528099622507813</v>
      </c>
      <c r="AG247" s="42">
        <f t="shared" si="70"/>
        <v>1.0580207449889747</v>
      </c>
      <c r="AH247" s="42">
        <f t="shared" si="70"/>
        <v>69.914316723261436</v>
      </c>
      <c r="AI247" s="42">
        <f t="shared" si="70"/>
        <v>7.9331853402653305</v>
      </c>
      <c r="AJ247" s="42">
        <f t="shared" si="70"/>
        <v>0.45106566599173459</v>
      </c>
      <c r="AK247" s="42">
        <f t="shared" si="70"/>
        <v>0.64295147716281187</v>
      </c>
      <c r="AL247" s="42">
        <f t="shared" si="70"/>
        <v>2.7102050989877347</v>
      </c>
    </row>
    <row r="248" spans="4:38">
      <c r="D248" s="42">
        <f t="shared" si="61"/>
        <v>30</v>
      </c>
      <c r="E248" s="42">
        <f t="shared" si="72"/>
        <v>1.379974705985899E-2</v>
      </c>
      <c r="F248" s="42">
        <f t="shared" si="72"/>
        <v>0.32223110911332165</v>
      </c>
      <c r="G248" s="42">
        <f t="shared" si="72"/>
        <v>0.42410852443232205</v>
      </c>
      <c r="H248" s="42">
        <f t="shared" si="72"/>
        <v>0.50934659784726444</v>
      </c>
      <c r="I248" s="42">
        <f t="shared" si="72"/>
        <v>0.61540749499197012</v>
      </c>
      <c r="J248" s="42">
        <f t="shared" si="72"/>
        <v>35.616541432661997</v>
      </c>
      <c r="K248" s="42">
        <f t="shared" si="72"/>
        <v>5.1657220587499797</v>
      </c>
      <c r="L248" s="42">
        <f t="shared" si="72"/>
        <v>0.28994267928445849</v>
      </c>
      <c r="M248" s="42">
        <f t="shared" si="72"/>
        <v>0.4201755859083352</v>
      </c>
      <c r="N248" s="42">
        <f t="shared" si="72"/>
        <v>1.4079625676042919</v>
      </c>
      <c r="Q248" s="42">
        <f t="shared" si="69"/>
        <v>9.6312800075867011E-3</v>
      </c>
      <c r="R248" s="42">
        <f t="shared" si="69"/>
        <v>0.29455575311263593</v>
      </c>
      <c r="S248" s="42">
        <f t="shared" si="69"/>
        <v>0.33260952810250327</v>
      </c>
      <c r="T248" s="42">
        <f t="shared" si="69"/>
        <v>0.33472660199134097</v>
      </c>
      <c r="U248" s="42">
        <f t="shared" si="69"/>
        <v>0.48882283816474204</v>
      </c>
      <c r="V248" s="42">
        <f t="shared" si="69"/>
        <v>22.202026948738546</v>
      </c>
      <c r="W248" s="42">
        <f t="shared" si="69"/>
        <v>4.7678847172867389</v>
      </c>
      <c r="X248" s="42">
        <f t="shared" si="69"/>
        <v>0.26355206765177608</v>
      </c>
      <c r="Y248" s="42">
        <f t="shared" si="69"/>
        <v>0.38944796191756947</v>
      </c>
      <c r="Z248" s="42">
        <f t="shared" si="69"/>
        <v>0.91525265520892862</v>
      </c>
      <c r="AC248" s="42">
        <f t="shared" si="70"/>
        <v>1.7968214112131304E-2</v>
      </c>
      <c r="AD248" s="42">
        <f t="shared" si="70"/>
        <v>0.34990646511400736</v>
      </c>
      <c r="AE248" s="42">
        <f t="shared" si="70"/>
        <v>0.51560752076214067</v>
      </c>
      <c r="AF248" s="42">
        <f t="shared" si="70"/>
        <v>0.68396659370318824</v>
      </c>
      <c r="AG248" s="42">
        <f t="shared" si="70"/>
        <v>0.74199215181919964</v>
      </c>
      <c r="AH248" s="42">
        <f t="shared" si="70"/>
        <v>49.031055916585444</v>
      </c>
      <c r="AI248" s="42">
        <f t="shared" si="70"/>
        <v>5.5635594002132187</v>
      </c>
      <c r="AJ248" s="42">
        <f t="shared" si="70"/>
        <v>0.31633329091714091</v>
      </c>
      <c r="AK248" s="42">
        <f t="shared" si="70"/>
        <v>0.45090320989910204</v>
      </c>
      <c r="AL248" s="42">
        <f t="shared" si="70"/>
        <v>1.9006724799996546</v>
      </c>
    </row>
    <row r="249" spans="4:38">
      <c r="D249" s="42">
        <f t="shared" si="61"/>
        <v>40</v>
      </c>
      <c r="E249" s="42">
        <f t="shared" si="72"/>
        <v>6.9190884374071768E-3</v>
      </c>
      <c r="F249" s="42">
        <f t="shared" si="72"/>
        <v>0.16156423241439161</v>
      </c>
      <c r="G249" s="42">
        <f t="shared" si="72"/>
        <v>0.21264479521811497</v>
      </c>
      <c r="H249" s="42">
        <f t="shared" si="72"/>
        <v>0.25538251828173031</v>
      </c>
      <c r="I249" s="42">
        <f t="shared" si="72"/>
        <v>0.30856064712074277</v>
      </c>
      <c r="J249" s="42">
        <f t="shared" si="72"/>
        <v>17.857863549107932</v>
      </c>
      <c r="K249" s="42">
        <f t="shared" si="72"/>
        <v>2.5900538330534735</v>
      </c>
      <c r="L249" s="42">
        <f t="shared" si="72"/>
        <v>0.14537505876346501</v>
      </c>
      <c r="M249" s="42">
        <f t="shared" si="72"/>
        <v>0.2106728496927143</v>
      </c>
      <c r="N249" s="42">
        <f t="shared" si="72"/>
        <v>0.70594174513170549</v>
      </c>
      <c r="Q249" s="42">
        <f t="shared" si="69"/>
        <v>4.829050695557096E-3</v>
      </c>
      <c r="R249" s="42">
        <f t="shared" si="69"/>
        <v>0.14768801896824243</v>
      </c>
      <c r="S249" s="42">
        <f t="shared" si="69"/>
        <v>0.16676789292462613</v>
      </c>
      <c r="T249" s="42">
        <f t="shared" si="69"/>
        <v>0.16782937770415537</v>
      </c>
      <c r="U249" s="42">
        <f t="shared" si="69"/>
        <v>0.24509206094975969</v>
      </c>
      <c r="V249" s="42">
        <f t="shared" si="69"/>
        <v>11.131927801406317</v>
      </c>
      <c r="W249" s="42">
        <f t="shared" si="69"/>
        <v>2.3905812095809651</v>
      </c>
      <c r="X249" s="42">
        <f t="shared" si="69"/>
        <v>0.13214300639237886</v>
      </c>
      <c r="Y249" s="42">
        <f t="shared" si="69"/>
        <v>0.19526625224268279</v>
      </c>
      <c r="Z249" s="42">
        <f t="shared" si="69"/>
        <v>0.45890073466513426</v>
      </c>
      <c r="AC249" s="42">
        <f t="shared" si="70"/>
        <v>9.0091261792572732E-3</v>
      </c>
      <c r="AD249" s="42">
        <f t="shared" si="70"/>
        <v>0.17544044586054069</v>
      </c>
      <c r="AE249" s="42">
        <f t="shared" si="70"/>
        <v>0.25852169751160375</v>
      </c>
      <c r="AF249" s="42">
        <f t="shared" si="70"/>
        <v>0.34293565885930521</v>
      </c>
      <c r="AG249" s="42">
        <f t="shared" si="70"/>
        <v>0.37202923329172632</v>
      </c>
      <c r="AH249" s="42">
        <f t="shared" si="70"/>
        <v>24.583799296809552</v>
      </c>
      <c r="AI249" s="42">
        <f t="shared" si="70"/>
        <v>2.7895264565259827</v>
      </c>
      <c r="AJ249" s="42">
        <f t="shared" si="70"/>
        <v>0.15860711113455123</v>
      </c>
      <c r="AK249" s="42">
        <f t="shared" si="70"/>
        <v>0.22607944714274625</v>
      </c>
      <c r="AL249" s="42">
        <f t="shared" si="70"/>
        <v>0.95298275559827661</v>
      </c>
    </row>
    <row r="250" spans="4:38">
      <c r="D250" s="42">
        <f t="shared" si="61"/>
        <v>50</v>
      </c>
      <c r="E250" s="42">
        <f t="shared" si="72"/>
        <v>3.4485591482843339E-3</v>
      </c>
      <c r="F250" s="42">
        <f t="shared" si="72"/>
        <v>8.0525609228514927E-2</v>
      </c>
      <c r="G250" s="42">
        <f t="shared" si="72"/>
        <v>0.10598479272499065</v>
      </c>
      <c r="H250" s="42">
        <f t="shared" si="72"/>
        <v>0.12728580183640226</v>
      </c>
      <c r="I250" s="42">
        <f t="shared" si="72"/>
        <v>0.15379043815597229</v>
      </c>
      <c r="J250" s="42">
        <f t="shared" si="72"/>
        <v>8.9005797899827286</v>
      </c>
      <c r="K250" s="42">
        <f t="shared" si="72"/>
        <v>1.2909148251720532</v>
      </c>
      <c r="L250" s="42">
        <f t="shared" si="72"/>
        <v>7.2456725097011107E-2</v>
      </c>
      <c r="M250" s="42">
        <f t="shared" si="72"/>
        <v>0.10500195071580723</v>
      </c>
      <c r="N250" s="42">
        <f t="shared" si="72"/>
        <v>0.35185008622928304</v>
      </c>
      <c r="Q250" s="42">
        <f t="shared" ref="Q250:Z265" si="73">Q146/$J$176/2220*$F$174*60*24</f>
        <v>2.4068585196365564E-3</v>
      </c>
      <c r="R250" s="42">
        <f t="shared" si="73"/>
        <v>7.3609533034929536E-2</v>
      </c>
      <c r="S250" s="42">
        <f t="shared" si="73"/>
        <v>8.3119177907319111E-2</v>
      </c>
      <c r="T250" s="42">
        <f t="shared" si="73"/>
        <v>8.3648235033893695E-2</v>
      </c>
      <c r="U250" s="42">
        <f t="shared" si="73"/>
        <v>0.12215691078475169</v>
      </c>
      <c r="V250" s="42">
        <f t="shared" si="73"/>
        <v>5.5482903282511309</v>
      </c>
      <c r="W250" s="42">
        <f t="shared" si="73"/>
        <v>1.1914952055601131</v>
      </c>
      <c r="X250" s="42">
        <f t="shared" si="73"/>
        <v>6.586170674051986E-2</v>
      </c>
      <c r="Y250" s="42">
        <f t="shared" si="73"/>
        <v>9.7323112229945968E-2</v>
      </c>
      <c r="Z250" s="42">
        <f t="shared" si="73"/>
        <v>0.22872179493009709</v>
      </c>
      <c r="AC250" s="42">
        <f t="shared" ref="AC250:AL265" si="74">AC146/$J$176/2220*$F$174*60*24</f>
        <v>4.4902597769321193E-3</v>
      </c>
      <c r="AD250" s="42">
        <f t="shared" si="74"/>
        <v>8.744168542210029E-2</v>
      </c>
      <c r="AE250" s="42">
        <f t="shared" si="74"/>
        <v>0.12885040754266219</v>
      </c>
      <c r="AF250" s="42">
        <f t="shared" si="74"/>
        <v>0.17092336863891083</v>
      </c>
      <c r="AG250" s="42">
        <f t="shared" si="74"/>
        <v>0.1854239655271932</v>
      </c>
      <c r="AH250" s="42">
        <f t="shared" si="74"/>
        <v>12.252869251714326</v>
      </c>
      <c r="AI250" s="42">
        <f t="shared" si="74"/>
        <v>1.3903344447839934</v>
      </c>
      <c r="AJ250" s="42">
        <f t="shared" si="74"/>
        <v>7.9051743453502327E-2</v>
      </c>
      <c r="AK250" s="42">
        <f t="shared" si="74"/>
        <v>0.1126807892016688</v>
      </c>
      <c r="AL250" s="42">
        <f t="shared" si="74"/>
        <v>0.47497837752846883</v>
      </c>
    </row>
    <row r="251" spans="4:38">
      <c r="D251" s="42">
        <f t="shared" si="61"/>
        <v>60</v>
      </c>
      <c r="E251" s="42">
        <f t="shared" si="72"/>
        <v>1.7187870465459755E-3</v>
      </c>
      <c r="F251" s="42">
        <f t="shared" si="72"/>
        <v>4.0134551302694652E-2</v>
      </c>
      <c r="G251" s="42">
        <f t="shared" si="72"/>
        <v>5.2823594154446145E-2</v>
      </c>
      <c r="H251" s="42">
        <f t="shared" si="72"/>
        <v>6.3440172546980478E-2</v>
      </c>
      <c r="I251" s="42">
        <f t="shared" si="72"/>
        <v>7.6650276715312091E-2</v>
      </c>
      <c r="J251" s="42">
        <f t="shared" si="72"/>
        <v>4.4361139223556911</v>
      </c>
      <c r="K251" s="42">
        <f t="shared" si="72"/>
        <v>0.64340136975865692</v>
      </c>
      <c r="L251" s="42">
        <f t="shared" si="72"/>
        <v>3.6112960566108653E-2</v>
      </c>
      <c r="M251" s="42">
        <f t="shared" si="72"/>
        <v>5.2333738524443077E-2</v>
      </c>
      <c r="N251" s="42">
        <f t="shared" si="72"/>
        <v>0.17536465072314142</v>
      </c>
      <c r="Q251" s="42">
        <f t="shared" si="73"/>
        <v>1.1995958510609397E-3</v>
      </c>
      <c r="R251" s="42">
        <f t="shared" si="73"/>
        <v>3.6687528455377816E-2</v>
      </c>
      <c r="S251" s="42">
        <f t="shared" si="73"/>
        <v>4.1427204859666028E-2</v>
      </c>
      <c r="T251" s="42">
        <f t="shared" si="73"/>
        <v>4.1690890792526324E-2</v>
      </c>
      <c r="U251" s="42">
        <f t="shared" si="73"/>
        <v>6.088389581699942E-2</v>
      </c>
      <c r="V251" s="42">
        <f t="shared" si="73"/>
        <v>2.7653083901485958</v>
      </c>
      <c r="W251" s="42">
        <f t="shared" si="73"/>
        <v>0.59384990579535368</v>
      </c>
      <c r="X251" s="42">
        <f t="shared" si="73"/>
        <v>3.2825955287829035E-2</v>
      </c>
      <c r="Y251" s="42">
        <f t="shared" si="73"/>
        <v>4.8506549384136982E-2</v>
      </c>
      <c r="Z251" s="42">
        <f t="shared" si="73"/>
        <v>0.1139966117687661</v>
      </c>
      <c r="AC251" s="42">
        <f t="shared" si="74"/>
        <v>2.2379782420310153E-3</v>
      </c>
      <c r="AD251" s="42">
        <f t="shared" si="74"/>
        <v>4.3581574150011473E-2</v>
      </c>
      <c r="AE251" s="42">
        <f t="shared" si="74"/>
        <v>6.4219983449226234E-2</v>
      </c>
      <c r="AF251" s="42">
        <f t="shared" si="74"/>
        <v>8.5189454301434625E-2</v>
      </c>
      <c r="AG251" s="42">
        <f t="shared" si="74"/>
        <v>9.2416657613624914E-2</v>
      </c>
      <c r="AH251" s="42">
        <f t="shared" si="74"/>
        <v>6.1069194545627887</v>
      </c>
      <c r="AI251" s="42">
        <f t="shared" si="74"/>
        <v>0.69295283372196048</v>
      </c>
      <c r="AJ251" s="42">
        <f t="shared" si="74"/>
        <v>3.9399965844388277E-2</v>
      </c>
      <c r="AK251" s="42">
        <f t="shared" si="74"/>
        <v>5.6160927664749311E-2</v>
      </c>
      <c r="AL251" s="42">
        <f t="shared" si="74"/>
        <v>0.23673268967751665</v>
      </c>
    </row>
    <row r="252" spans="4:38">
      <c r="D252" s="42">
        <f t="shared" si="61"/>
        <v>75</v>
      </c>
      <c r="E252" s="42">
        <f t="shared" si="72"/>
        <v>6.0404593783934275E-4</v>
      </c>
      <c r="F252" s="42">
        <f t="shared" si="72"/>
        <v>1.4104779722488399E-2</v>
      </c>
      <c r="G252" s="42">
        <f t="shared" si="72"/>
        <v>1.8564183116918632E-2</v>
      </c>
      <c r="H252" s="42">
        <f t="shared" si="72"/>
        <v>2.2295245126404031E-2</v>
      </c>
      <c r="I252" s="42">
        <f t="shared" si="72"/>
        <v>2.6937768920931502E-2</v>
      </c>
      <c r="J252" s="42">
        <f t="shared" si="72"/>
        <v>1.5590160514511604</v>
      </c>
      <c r="K252" s="42">
        <f t="shared" si="72"/>
        <v>0.22611526226241546</v>
      </c>
      <c r="L252" s="42">
        <f t="shared" si="72"/>
        <v>1.26914425944429E-2</v>
      </c>
      <c r="M252" s="42">
        <f t="shared" si="72"/>
        <v>1.8392029560126536E-2</v>
      </c>
      <c r="N252" s="42">
        <f t="shared" si="72"/>
        <v>6.1629685377719803E-2</v>
      </c>
      <c r="Q252" s="42">
        <f t="shared" si="73"/>
        <v>4.215827681145534E-4</v>
      </c>
      <c r="R252" s="42">
        <f t="shared" si="73"/>
        <v>1.2893367201812625E-2</v>
      </c>
      <c r="S252" s="42">
        <f t="shared" si="73"/>
        <v>1.4559066442702676E-2</v>
      </c>
      <c r="T252" s="42">
        <f t="shared" si="73"/>
        <v>1.4651735524035182E-2</v>
      </c>
      <c r="U252" s="42">
        <f t="shared" si="73"/>
        <v>2.1396874046728232E-2</v>
      </c>
      <c r="V252" s="42">
        <f t="shared" si="73"/>
        <v>0.97183260910596547</v>
      </c>
      <c r="W252" s="42">
        <f t="shared" si="73"/>
        <v>0.20870102785730102</v>
      </c>
      <c r="X252" s="42">
        <f t="shared" si="73"/>
        <v>1.1536266221668104E-2</v>
      </c>
      <c r="Y252" s="42">
        <f t="shared" si="73"/>
        <v>1.7047012410858112E-2</v>
      </c>
      <c r="Z252" s="42">
        <f t="shared" si="73"/>
        <v>4.0062665357380497E-2</v>
      </c>
      <c r="AC252" s="42">
        <f t="shared" si="74"/>
        <v>7.865091075641335E-4</v>
      </c>
      <c r="AD252" s="42">
        <f t="shared" si="74"/>
        <v>1.5316192243164179E-2</v>
      </c>
      <c r="AE252" s="42">
        <f t="shared" si="74"/>
        <v>2.2569299791134596E-2</v>
      </c>
      <c r="AF252" s="42">
        <f t="shared" si="74"/>
        <v>2.9938754728772887E-2</v>
      </c>
      <c r="AG252" s="42">
        <f t="shared" si="74"/>
        <v>3.2478663795134831E-2</v>
      </c>
      <c r="AH252" s="42">
        <f t="shared" si="74"/>
        <v>2.146199493796356</v>
      </c>
      <c r="AI252" s="42">
        <f t="shared" si="74"/>
        <v>0.24352949666752993</v>
      </c>
      <c r="AJ252" s="42">
        <f t="shared" si="74"/>
        <v>1.3846618967217696E-2</v>
      </c>
      <c r="AK252" s="42">
        <f t="shared" si="74"/>
        <v>1.9737046709394995E-2</v>
      </c>
      <c r="AL252" s="42">
        <f t="shared" si="74"/>
        <v>8.3196705398059137E-2</v>
      </c>
    </row>
    <row r="253" spans="4:38">
      <c r="D253" s="42">
        <f t="shared" si="61"/>
        <v>100</v>
      </c>
      <c r="E253" s="42">
        <f t="shared" si="72"/>
        <v>1.0598242180356525E-4</v>
      </c>
      <c r="F253" s="42">
        <f t="shared" si="72"/>
        <v>2.474743426538405E-3</v>
      </c>
      <c r="G253" s="42">
        <f t="shared" si="72"/>
        <v>3.2571646662727526E-3</v>
      </c>
      <c r="H253" s="42">
        <f t="shared" si="72"/>
        <v>3.9117953208202723E-3</v>
      </c>
      <c r="I253" s="42">
        <f t="shared" si="72"/>
        <v>4.7263458114413376E-3</v>
      </c>
      <c r="J253" s="42">
        <f t="shared" si="72"/>
        <v>0.27353597866156193</v>
      </c>
      <c r="K253" s="42">
        <f t="shared" si="72"/>
        <v>3.9672881812662444E-2</v>
      </c>
      <c r="L253" s="42">
        <f t="shared" si="72"/>
        <v>2.2267674328731728E-3</v>
      </c>
      <c r="M253" s="42">
        <f t="shared" si="72"/>
        <v>3.2269595945588572E-3</v>
      </c>
      <c r="N253" s="42">
        <f t="shared" si="72"/>
        <v>1.0813189696608362E-2</v>
      </c>
      <c r="Q253" s="42">
        <f t="shared" si="73"/>
        <v>7.3968484773280269E-5</v>
      </c>
      <c r="R253" s="42">
        <f t="shared" si="73"/>
        <v>2.2621959616823E-3</v>
      </c>
      <c r="S253" s="42">
        <f t="shared" si="73"/>
        <v>2.5544499584186217E-3</v>
      </c>
      <c r="T253" s="42">
        <f t="shared" si="73"/>
        <v>2.5707091417864654E-3</v>
      </c>
      <c r="U253" s="42">
        <f t="shared" si="73"/>
        <v>3.7541723045263543E-3</v>
      </c>
      <c r="V253" s="42">
        <f t="shared" si="73"/>
        <v>0.17051215321329044</v>
      </c>
      <c r="W253" s="42">
        <f t="shared" si="73"/>
        <v>3.6617480525285732E-2</v>
      </c>
      <c r="X253" s="42">
        <f t="shared" si="73"/>
        <v>2.024086838687151E-3</v>
      </c>
      <c r="Y253" s="42">
        <f t="shared" si="73"/>
        <v>2.9909706309434649E-3</v>
      </c>
      <c r="Z253" s="42">
        <f t="shared" si="73"/>
        <v>7.0291645593522148E-3</v>
      </c>
      <c r="AC253" s="42">
        <f t="shared" si="74"/>
        <v>1.3799635883385048E-4</v>
      </c>
      <c r="AD253" s="42">
        <f t="shared" si="74"/>
        <v>2.6872908913945096E-3</v>
      </c>
      <c r="AE253" s="42">
        <f t="shared" si="74"/>
        <v>3.9598793741268843E-3</v>
      </c>
      <c r="AF253" s="42">
        <f t="shared" si="74"/>
        <v>5.2528814998540792E-3</v>
      </c>
      <c r="AG253" s="42">
        <f t="shared" si="74"/>
        <v>5.69851931835633E-3</v>
      </c>
      <c r="AH253" s="42">
        <f t="shared" si="74"/>
        <v>0.37655980410983347</v>
      </c>
      <c r="AI253" s="42">
        <f t="shared" si="74"/>
        <v>4.2728283100039149E-2</v>
      </c>
      <c r="AJ253" s="42">
        <f t="shared" si="74"/>
        <v>2.429448027059195E-3</v>
      </c>
      <c r="AK253" s="42">
        <f t="shared" si="74"/>
        <v>3.4629485581742577E-3</v>
      </c>
      <c r="AL253" s="42">
        <f t="shared" si="74"/>
        <v>1.4597214833864508E-2</v>
      </c>
    </row>
    <row r="254" spans="4:38">
      <c r="D254" s="42">
        <f t="shared" si="61"/>
        <v>125</v>
      </c>
      <c r="E254" s="42">
        <f t="shared" si="72"/>
        <v>1.8304358920584147E-5</v>
      </c>
      <c r="F254" s="42">
        <f t="shared" si="72"/>
        <v>4.2741608603429169E-4</v>
      </c>
      <c r="G254" s="42">
        <f t="shared" si="72"/>
        <v>5.6254905389315727E-4</v>
      </c>
      <c r="H254" s="42">
        <f t="shared" si="72"/>
        <v>6.7561114718504346E-4</v>
      </c>
      <c r="I254" s="42">
        <f t="shared" si="72"/>
        <v>8.1629319884546619E-4</v>
      </c>
      <c r="J254" s="42">
        <f t="shared" si="72"/>
        <v>4.7242746918867304E-2</v>
      </c>
      <c r="K254" s="42">
        <f t="shared" si="72"/>
        <v>6.8519538972118439E-3</v>
      </c>
      <c r="L254" s="42">
        <f t="shared" si="72"/>
        <v>3.8458783664638979E-4</v>
      </c>
      <c r="M254" s="42">
        <f t="shared" si="72"/>
        <v>5.5733229752484299E-4</v>
      </c>
      <c r="N254" s="42">
        <f t="shared" si="72"/>
        <v>1.8675597510871712E-3</v>
      </c>
      <c r="Q254" s="42">
        <f t="shared" si="73"/>
        <v>1.2775191121895446E-5</v>
      </c>
      <c r="R254" s="42">
        <f t="shared" si="73"/>
        <v>3.9070674293589206E-4</v>
      </c>
      <c r="S254" s="42">
        <f t="shared" si="73"/>
        <v>4.4118230257305529E-4</v>
      </c>
      <c r="T254" s="42">
        <f t="shared" si="73"/>
        <v>4.4399044682052536E-4</v>
      </c>
      <c r="U254" s="42">
        <f t="shared" si="73"/>
        <v>6.4838787548309514E-4</v>
      </c>
      <c r="V254" s="42">
        <f t="shared" si="73"/>
        <v>2.9449370939292032E-2</v>
      </c>
      <c r="W254" s="42">
        <f t="shared" si="73"/>
        <v>6.3242516532093698E-3</v>
      </c>
      <c r="X254" s="42">
        <f t="shared" si="73"/>
        <v>3.4958261333591995E-4</v>
      </c>
      <c r="Y254" s="42">
        <f t="shared" si="73"/>
        <v>5.1657434334901654E-4</v>
      </c>
      <c r="Z254" s="42">
        <f t="shared" si="73"/>
        <v>1.2140159548788909E-3</v>
      </c>
      <c r="AC254" s="42">
        <f t="shared" si="74"/>
        <v>2.3833526719272887E-5</v>
      </c>
      <c r="AD254" s="42">
        <f t="shared" si="74"/>
        <v>4.6412542913269121E-4</v>
      </c>
      <c r="AE254" s="42">
        <f t="shared" si="74"/>
        <v>6.8391580521325935E-4</v>
      </c>
      <c r="AF254" s="42">
        <f t="shared" si="74"/>
        <v>9.072318475495621E-4</v>
      </c>
      <c r="AG254" s="42">
        <f t="shared" si="74"/>
        <v>9.841985222078394E-4</v>
      </c>
      <c r="AH254" s="42">
        <f t="shared" si="74"/>
        <v>6.5036122898442572E-2</v>
      </c>
      <c r="AI254" s="42">
        <f t="shared" si="74"/>
        <v>7.3796561412143189E-3</v>
      </c>
      <c r="AJ254" s="42">
        <f t="shared" si="74"/>
        <v>4.1959305995685963E-4</v>
      </c>
      <c r="AK254" s="42">
        <f t="shared" si="74"/>
        <v>5.9809025170067085E-4</v>
      </c>
      <c r="AL254" s="42">
        <f t="shared" si="74"/>
        <v>2.5211035472954514E-3</v>
      </c>
    </row>
    <row r="255" spans="4:38">
      <c r="D255" s="42">
        <f t="shared" si="61"/>
        <v>150</v>
      </c>
      <c r="E255" s="42">
        <f t="shared" si="72"/>
        <v>3.2947788962834425E-6</v>
      </c>
      <c r="F255" s="42">
        <f t="shared" si="72"/>
        <v>7.6934762168273297E-5</v>
      </c>
      <c r="G255" s="42">
        <f t="shared" si="72"/>
        <v>1.0125865423273956E-4</v>
      </c>
      <c r="H255" s="42">
        <f t="shared" si="72"/>
        <v>1.2160979575940759E-4</v>
      </c>
      <c r="I255" s="42">
        <f t="shared" si="72"/>
        <v>1.4693252117730634E-4</v>
      </c>
      <c r="J255" s="42">
        <f t="shared" si="72"/>
        <v>8.5036797096293068E-3</v>
      </c>
      <c r="K255" s="42">
        <f t="shared" si="72"/>
        <v>1.233349564264347E-3</v>
      </c>
      <c r="L255" s="42">
        <f t="shared" si="72"/>
        <v>6.9225690637265505E-5</v>
      </c>
      <c r="M255" s="42">
        <f t="shared" si="72"/>
        <v>1.0031963971363254E-4</v>
      </c>
      <c r="N255" s="42">
        <f t="shared" si="72"/>
        <v>3.3616017267399626E-4</v>
      </c>
      <c r="Q255" s="42">
        <f t="shared" si="73"/>
        <v>2.2995304171551649E-6</v>
      </c>
      <c r="R255" s="42">
        <f t="shared" si="73"/>
        <v>7.03270918607914E-5</v>
      </c>
      <c r="S255" s="42">
        <f t="shared" si="73"/>
        <v>7.9412676851348086E-5</v>
      </c>
      <c r="T255" s="42">
        <f t="shared" si="73"/>
        <v>7.9918141939987653E-5</v>
      </c>
      <c r="U255" s="42">
        <f t="shared" si="73"/>
        <v>1.1670961534442984E-4</v>
      </c>
      <c r="V255" s="42">
        <f t="shared" si="73"/>
        <v>5.3008775833437273E-3</v>
      </c>
      <c r="W255" s="42">
        <f t="shared" si="73"/>
        <v>1.1383633249426547E-3</v>
      </c>
      <c r="X255" s="42">
        <f t="shared" si="73"/>
        <v>6.2924761360068804E-5</v>
      </c>
      <c r="Y255" s="42">
        <f t="shared" si="73"/>
        <v>9.298322067504024E-5</v>
      </c>
      <c r="Z255" s="42">
        <f t="shared" si="73"/>
        <v>2.1852249320724714E-4</v>
      </c>
      <c r="AC255" s="42">
        <f t="shared" si="74"/>
        <v>4.2900273754117286E-6</v>
      </c>
      <c r="AD255" s="42">
        <f t="shared" si="74"/>
        <v>8.354243247575518E-5</v>
      </c>
      <c r="AE255" s="42">
        <f t="shared" si="74"/>
        <v>1.23104631614131E-4</v>
      </c>
      <c r="AF255" s="42">
        <f t="shared" si="74"/>
        <v>1.6330144957882756E-4</v>
      </c>
      <c r="AG255" s="42">
        <f t="shared" si="74"/>
        <v>1.7715542701018317E-4</v>
      </c>
      <c r="AH255" s="42">
        <f t="shared" si="74"/>
        <v>1.1706481835914887E-2</v>
      </c>
      <c r="AI255" s="42">
        <f t="shared" si="74"/>
        <v>1.3283358035860401E-3</v>
      </c>
      <c r="AJ255" s="42">
        <f t="shared" si="74"/>
        <v>7.5526619914462206E-5</v>
      </c>
      <c r="AK255" s="42">
        <f t="shared" si="74"/>
        <v>1.0765605875222512E-4</v>
      </c>
      <c r="AL255" s="42">
        <f t="shared" si="74"/>
        <v>4.5379785214074537E-4</v>
      </c>
    </row>
    <row r="256" spans="4:38">
      <c r="D256" s="42">
        <f t="shared" si="61"/>
        <v>175</v>
      </c>
      <c r="E256" s="42">
        <f t="shared" si="72"/>
        <v>5.8493975424671328E-7</v>
      </c>
      <c r="F256" s="42">
        <f t="shared" si="72"/>
        <v>1.3658640622744739E-5</v>
      </c>
      <c r="G256" s="42">
        <f t="shared" si="72"/>
        <v>1.7976991533199423E-5</v>
      </c>
      <c r="H256" s="42">
        <f t="shared" si="72"/>
        <v>2.1590038750624964E-5</v>
      </c>
      <c r="I256" s="42">
        <f t="shared" si="72"/>
        <v>2.6085717899083505E-5</v>
      </c>
      <c r="J256" s="42">
        <f t="shared" si="72"/>
        <v>1.5097038302491952E-3</v>
      </c>
      <c r="K256" s="42">
        <f t="shared" si="72"/>
        <v>2.1896315769014642E-4</v>
      </c>
      <c r="L256" s="42">
        <f t="shared" si="72"/>
        <v>1.2290007840768195E-5</v>
      </c>
      <c r="M256" s="42">
        <f t="shared" si="72"/>
        <v>1.7810283253423769E-5</v>
      </c>
      <c r="N256" s="42">
        <f t="shared" si="72"/>
        <v>5.9680316944261551E-5</v>
      </c>
      <c r="Q256" s="42">
        <f t="shared" si="73"/>
        <v>4.0824795818950432E-7</v>
      </c>
      <c r="R256" s="42">
        <f t="shared" si="73"/>
        <v>1.2485545502413104E-5</v>
      </c>
      <c r="S256" s="42">
        <f t="shared" si="73"/>
        <v>1.4098558095627996E-5</v>
      </c>
      <c r="T256" s="42">
        <f t="shared" si="73"/>
        <v>1.4188296021612234E-5</v>
      </c>
      <c r="U256" s="42">
        <f t="shared" si="73"/>
        <v>2.072008346138389E-5</v>
      </c>
      <c r="V256" s="42">
        <f t="shared" si="73"/>
        <v>9.4109320488565049E-4</v>
      </c>
      <c r="W256" s="42">
        <f t="shared" si="73"/>
        <v>2.0209974159010884E-4</v>
      </c>
      <c r="X256" s="42">
        <f t="shared" si="73"/>
        <v>1.1171370099374729E-5</v>
      </c>
      <c r="Y256" s="42">
        <f t="shared" si="73"/>
        <v>1.6507809465478299E-5</v>
      </c>
      <c r="Z256" s="42">
        <f t="shared" si="73"/>
        <v>3.8795469285727124E-5</v>
      </c>
      <c r="AC256" s="42">
        <f t="shared" si="74"/>
        <v>7.6163155030392361E-7</v>
      </c>
      <c r="AD256" s="42">
        <f t="shared" si="74"/>
        <v>1.4831735743076377E-5</v>
      </c>
      <c r="AE256" s="42">
        <f t="shared" si="74"/>
        <v>2.1855424970770854E-5</v>
      </c>
      <c r="AF256" s="42">
        <f t="shared" si="74"/>
        <v>2.8991781479637696E-5</v>
      </c>
      <c r="AG256" s="42">
        <f t="shared" si="74"/>
        <v>3.1451352336783163E-5</v>
      </c>
      <c r="AH256" s="42">
        <f t="shared" si="74"/>
        <v>2.0783144556127406E-3</v>
      </c>
      <c r="AI256" s="42">
        <f t="shared" si="74"/>
        <v>2.3582657379018411E-4</v>
      </c>
      <c r="AJ256" s="42">
        <f t="shared" si="74"/>
        <v>1.3408645582161654E-5</v>
      </c>
      <c r="AK256" s="42">
        <f t="shared" si="74"/>
        <v>1.9112757041369286E-5</v>
      </c>
      <c r="AL256" s="42">
        <f t="shared" si="74"/>
        <v>8.0565164602795964E-5</v>
      </c>
    </row>
    <row r="257" spans="4:38">
      <c r="D257" s="42">
        <f t="shared" si="61"/>
        <v>200</v>
      </c>
      <c r="E257" s="42">
        <f t="shared" si="72"/>
        <v>1.0241438753129482E-7</v>
      </c>
      <c r="F257" s="42">
        <f t="shared" si="72"/>
        <v>2.3914280124282142E-6</v>
      </c>
      <c r="G257" s="42">
        <f t="shared" si="72"/>
        <v>3.1475080367872552E-6</v>
      </c>
      <c r="H257" s="42">
        <f t="shared" si="72"/>
        <v>3.7800997100456547E-6</v>
      </c>
      <c r="I257" s="42">
        <f t="shared" si="72"/>
        <v>4.5672273128182279E-6</v>
      </c>
      <c r="J257" s="42">
        <f t="shared" si="72"/>
        <v>2.6432703882083594E-4</v>
      </c>
      <c r="K257" s="42">
        <f t="shared" si="72"/>
        <v>3.8337243321123919E-5</v>
      </c>
      <c r="L257" s="42">
        <f t="shared" si="72"/>
        <v>2.1518004488992346E-6</v>
      </c>
      <c r="M257" s="42">
        <f t="shared" si="72"/>
        <v>3.1183198575847532E-6</v>
      </c>
      <c r="N257" s="42">
        <f t="shared" si="72"/>
        <v>1.0449149785333548E-5</v>
      </c>
      <c r="Q257" s="42">
        <f t="shared" si="73"/>
        <v>7.1478240785195648E-8</v>
      </c>
      <c r="R257" s="42">
        <f t="shared" si="73"/>
        <v>2.1860362308088676E-6</v>
      </c>
      <c r="S257" s="42">
        <f t="shared" si="73"/>
        <v>2.4684511215989601E-6</v>
      </c>
      <c r="T257" s="42">
        <f t="shared" si="73"/>
        <v>2.4841629186879439E-6</v>
      </c>
      <c r="U257" s="42">
        <f t="shared" si="73"/>
        <v>3.6277832749249586E-6</v>
      </c>
      <c r="V257" s="42">
        <f t="shared" si="73"/>
        <v>1.6477164270078983E-4</v>
      </c>
      <c r="W257" s="42">
        <f t="shared" si="73"/>
        <v>3.5384706040092587E-5</v>
      </c>
      <c r="X257" s="42">
        <f t="shared" si="73"/>
        <v>1.9559433570834474E-6</v>
      </c>
      <c r="Y257" s="42">
        <f t="shared" si="73"/>
        <v>2.8902757653520698E-6</v>
      </c>
      <c r="Z257" s="42">
        <f t="shared" si="73"/>
        <v>6.7925187116126475E-6</v>
      </c>
      <c r="AC257" s="42">
        <f t="shared" si="74"/>
        <v>1.3335053427739423E-7</v>
      </c>
      <c r="AD257" s="42">
        <f t="shared" si="74"/>
        <v>2.5968197940475608E-6</v>
      </c>
      <c r="AE257" s="42">
        <f t="shared" si="74"/>
        <v>3.8265649519755485E-6</v>
      </c>
      <c r="AF257" s="42">
        <f t="shared" si="74"/>
        <v>5.0760365014033651E-6</v>
      </c>
      <c r="AG257" s="42">
        <f t="shared" si="74"/>
        <v>5.5066713507115066E-6</v>
      </c>
      <c r="AH257" s="42">
        <f t="shared" si="74"/>
        <v>3.6388243494088208E-4</v>
      </c>
      <c r="AI257" s="42">
        <f t="shared" si="74"/>
        <v>4.1289780602155266E-5</v>
      </c>
      <c r="AJ257" s="42">
        <f t="shared" si="74"/>
        <v>2.3476575407150213E-6</v>
      </c>
      <c r="AK257" s="42">
        <f t="shared" si="74"/>
        <v>3.3463639498174446E-6</v>
      </c>
      <c r="AL257" s="42">
        <f t="shared" si="74"/>
        <v>1.4105780859054452E-5</v>
      </c>
    </row>
    <row r="258" spans="4:38">
      <c r="D258" s="42">
        <f t="shared" si="61"/>
        <v>225</v>
      </c>
      <c r="E258" s="42">
        <f t="shared" si="72"/>
        <v>1.8056174922627133E-8</v>
      </c>
      <c r="F258" s="42">
        <f t="shared" si="72"/>
        <v>4.2162086351470708E-7</v>
      </c>
      <c r="G258" s="42">
        <f t="shared" si="72"/>
        <v>5.5492159893295456E-7</v>
      </c>
      <c r="H258" s="42">
        <f t="shared" si="72"/>
        <v>6.6645071297916991E-7</v>
      </c>
      <c r="I258" s="42">
        <f t="shared" si="72"/>
        <v>8.05225293628269E-7</v>
      </c>
      <c r="J258" s="42">
        <f t="shared" si="72"/>
        <v>4.6602194913977853E-5</v>
      </c>
      <c r="K258" s="42">
        <f t="shared" si="72"/>
        <v>6.759050052864973E-6</v>
      </c>
      <c r="L258" s="42">
        <f t="shared" si="72"/>
        <v>3.793733111184181E-7</v>
      </c>
      <c r="M258" s="42">
        <f t="shared" si="72"/>
        <v>5.4977557519491004E-7</v>
      </c>
      <c r="N258" s="42">
        <f t="shared" si="72"/>
        <v>1.8422379986314104E-6</v>
      </c>
      <c r="Q258" s="42">
        <f t="shared" si="73"/>
        <v>1.2601975658788925E-8</v>
      </c>
      <c r="R258" s="42">
        <f t="shared" si="73"/>
        <v>3.854092527636714E-7</v>
      </c>
      <c r="S258" s="42">
        <f t="shared" si="73"/>
        <v>4.3520042753686758E-7</v>
      </c>
      <c r="T258" s="42">
        <f t="shared" si="73"/>
        <v>4.3797049689358598E-7</v>
      </c>
      <c r="U258" s="42">
        <f t="shared" si="73"/>
        <v>6.395965544724866E-7</v>
      </c>
      <c r="V258" s="42">
        <f t="shared" si="73"/>
        <v>2.9050074648788596E-5</v>
      </c>
      <c r="W258" s="42">
        <f t="shared" si="73"/>
        <v>6.2385027850742118E-6</v>
      </c>
      <c r="X258" s="42">
        <f t="shared" si="73"/>
        <v>3.4484271444241633E-7</v>
      </c>
      <c r="Y258" s="42">
        <f t="shared" si="73"/>
        <v>5.0957024742134079E-7</v>
      </c>
      <c r="Z258" s="42">
        <f t="shared" si="73"/>
        <v>1.1975554312094924E-6</v>
      </c>
      <c r="AC258" s="42">
        <f t="shared" si="74"/>
        <v>2.3510374186465373E-8</v>
      </c>
      <c r="AD258" s="42">
        <f t="shared" si="74"/>
        <v>4.5783247426574244E-7</v>
      </c>
      <c r="AE258" s="42">
        <f t="shared" si="74"/>
        <v>6.746427703290416E-7</v>
      </c>
      <c r="AF258" s="42">
        <f t="shared" si="74"/>
        <v>8.9493092906475351E-7</v>
      </c>
      <c r="AG258" s="42">
        <f t="shared" si="74"/>
        <v>9.7085403278405266E-7</v>
      </c>
      <c r="AH258" s="42">
        <f t="shared" si="74"/>
        <v>6.4154315179167144E-5</v>
      </c>
      <c r="AI258" s="42">
        <f t="shared" si="74"/>
        <v>7.2795973206557358E-6</v>
      </c>
      <c r="AJ258" s="42">
        <f t="shared" si="74"/>
        <v>4.1390390779441998E-7</v>
      </c>
      <c r="AK258" s="42">
        <f t="shared" si="74"/>
        <v>5.8998090296848067E-7</v>
      </c>
      <c r="AL258" s="42">
        <f t="shared" si="74"/>
        <v>2.4869205660533293E-6</v>
      </c>
    </row>
    <row r="259" spans="4:38">
      <c r="D259" s="42">
        <f t="shared" si="61"/>
        <v>250</v>
      </c>
      <c r="E259" s="42">
        <f t="shared" si="72"/>
        <v>3.0323964641616709E-9</v>
      </c>
      <c r="F259" s="42">
        <f t="shared" si="72"/>
        <v>7.0807998992998589E-8</v>
      </c>
      <c r="G259" s="42">
        <f t="shared" si="72"/>
        <v>9.3194837871364484E-8</v>
      </c>
      <c r="H259" s="42">
        <f t="shared" si="72"/>
        <v>1.1192529947433722E-7</v>
      </c>
      <c r="I259" s="42">
        <f t="shared" si="72"/>
        <v>1.3523142878905139E-7</v>
      </c>
      <c r="J259" s="42">
        <f t="shared" si="72"/>
        <v>7.8264821693895229E-6</v>
      </c>
      <c r="K259" s="42">
        <f t="shared" si="72"/>
        <v>1.1351307555020832E-6</v>
      </c>
      <c r="L259" s="42">
        <f t="shared" si="72"/>
        <v>6.3712845725212725E-8</v>
      </c>
      <c r="M259" s="42">
        <f t="shared" si="72"/>
        <v>9.2330602547182788E-8</v>
      </c>
      <c r="N259" s="42">
        <f t="shared" si="72"/>
        <v>3.0938978034564571E-7</v>
      </c>
      <c r="Q259" s="42">
        <f t="shared" si="73"/>
        <v>2.1164054176986735E-9</v>
      </c>
      <c r="R259" s="42">
        <f t="shared" si="73"/>
        <v>6.4726535954809183E-8</v>
      </c>
      <c r="S259" s="42">
        <f t="shared" si="73"/>
        <v>7.3088582898621587E-8</v>
      </c>
      <c r="T259" s="42">
        <f t="shared" si="73"/>
        <v>7.3553794858451962E-8</v>
      </c>
      <c r="U259" s="42">
        <f t="shared" si="73"/>
        <v>1.0741534896418481E-7</v>
      </c>
      <c r="V259" s="42">
        <f t="shared" si="73"/>
        <v>4.8787378293631462E-6</v>
      </c>
      <c r="W259" s="42">
        <f t="shared" si="73"/>
        <v>1.0477088236121999E-6</v>
      </c>
      <c r="X259" s="42">
        <f t="shared" si="73"/>
        <v>5.791369614262405E-8</v>
      </c>
      <c r="Y259" s="42">
        <f t="shared" si="73"/>
        <v>8.5578425283533751E-8</v>
      </c>
      <c r="Z259" s="42">
        <f t="shared" si="73"/>
        <v>2.0112027441019612E-7</v>
      </c>
      <c r="AC259" s="42">
        <f t="shared" si="74"/>
        <v>3.9483875106246762E-9</v>
      </c>
      <c r="AD259" s="42">
        <f t="shared" si="74"/>
        <v>7.6889462031187954E-8</v>
      </c>
      <c r="AE259" s="42">
        <f t="shared" si="74"/>
        <v>1.1330109284410738E-7</v>
      </c>
      <c r="AF259" s="42">
        <f t="shared" si="74"/>
        <v>1.502968040902225E-7</v>
      </c>
      <c r="AG259" s="42">
        <f t="shared" si="74"/>
        <v>1.6304750861391818E-7</v>
      </c>
      <c r="AH259" s="42">
        <f t="shared" si="74"/>
        <v>1.0774226509415905E-5</v>
      </c>
      <c r="AI259" s="42">
        <f t="shared" si="74"/>
        <v>1.2225526873919666E-6</v>
      </c>
      <c r="AJ259" s="42">
        <f t="shared" si="74"/>
        <v>6.9511995307801373E-8</v>
      </c>
      <c r="AK259" s="42">
        <f t="shared" si="74"/>
        <v>9.9082779810832037E-8</v>
      </c>
      <c r="AL259" s="42">
        <f t="shared" si="74"/>
        <v>4.1765928628109519E-7</v>
      </c>
    </row>
    <row r="260" spans="4:38">
      <c r="D260" s="42">
        <f t="shared" si="61"/>
        <v>300</v>
      </c>
      <c r="E260" s="42">
        <f t="shared" si="72"/>
        <v>9.7475148302204129E-11</v>
      </c>
      <c r="F260" s="42">
        <f t="shared" si="72"/>
        <v>2.276094265507915E-9</v>
      </c>
      <c r="G260" s="42">
        <f t="shared" si="72"/>
        <v>2.9957100761303363E-9</v>
      </c>
      <c r="H260" s="42">
        <f t="shared" si="72"/>
        <v>3.5977931296149837E-9</v>
      </c>
      <c r="I260" s="42">
        <f t="shared" si="72"/>
        <v>4.3469591566008899E-9</v>
      </c>
      <c r="J260" s="42">
        <f t="shared" si="72"/>
        <v>2.5157907917449908E-7</v>
      </c>
      <c r="K260" s="42">
        <f t="shared" si="72"/>
        <v>3.648831544378805E-8</v>
      </c>
      <c r="L260" s="42">
        <f t="shared" si="72"/>
        <v>2.0480234557777321E-9</v>
      </c>
      <c r="M260" s="42">
        <f t="shared" si="72"/>
        <v>2.9679295839063736E-9</v>
      </c>
      <c r="N260" s="42">
        <f t="shared" si="72"/>
        <v>9.9452083785210206E-9</v>
      </c>
      <c r="Q260" s="42">
        <f t="shared" si="73"/>
        <v>6.8030989481713029E-11</v>
      </c>
      <c r="R260" s="42">
        <f t="shared" si="73"/>
        <v>2.0806081150167838E-9</v>
      </c>
      <c r="S260" s="42">
        <f t="shared" si="73"/>
        <v>2.3494027055629913E-9</v>
      </c>
      <c r="T260" s="42">
        <f t="shared" si="73"/>
        <v>2.3643567543862088E-9</v>
      </c>
      <c r="U260" s="42">
        <f t="shared" si="73"/>
        <v>3.4528226087717484E-9</v>
      </c>
      <c r="V260" s="42">
        <f t="shared" si="73"/>
        <v>1.5682503889748367E-7</v>
      </c>
      <c r="W260" s="42">
        <f t="shared" si="73"/>
        <v>3.3678173077332227E-8</v>
      </c>
      <c r="X260" s="42">
        <f t="shared" si="73"/>
        <v>1.8616121562428057E-9</v>
      </c>
      <c r="Y260" s="42">
        <f t="shared" si="73"/>
        <v>2.7508835980283644E-9</v>
      </c>
      <c r="Z260" s="42">
        <f t="shared" si="73"/>
        <v>6.4649292420717783E-9</v>
      </c>
      <c r="AC260" s="42">
        <f t="shared" si="74"/>
        <v>1.2691930712269542E-10</v>
      </c>
      <c r="AD260" s="42">
        <f t="shared" si="74"/>
        <v>2.4715804159990461E-9</v>
      </c>
      <c r="AE260" s="42">
        <f t="shared" si="74"/>
        <v>3.6420174466976814E-9</v>
      </c>
      <c r="AF260" s="42">
        <f t="shared" si="74"/>
        <v>4.8312295048437587E-9</v>
      </c>
      <c r="AG260" s="42">
        <f t="shared" si="74"/>
        <v>5.2410957044300414E-9</v>
      </c>
      <c r="AH260" s="42">
        <f t="shared" si="74"/>
        <v>3.4633311945151445E-7</v>
      </c>
      <c r="AI260" s="42">
        <f t="shared" si="74"/>
        <v>3.929845781024388E-8</v>
      </c>
      <c r="AJ260" s="42">
        <f t="shared" si="74"/>
        <v>2.2344347553126584E-9</v>
      </c>
      <c r="AK260" s="42">
        <f t="shared" si="74"/>
        <v>3.1849755697843902E-9</v>
      </c>
      <c r="AL260" s="42">
        <f t="shared" si="74"/>
        <v>1.3425487514970261E-8</v>
      </c>
    </row>
    <row r="261" spans="4:38">
      <c r="D261" s="42">
        <f t="shared" si="61"/>
        <v>365</v>
      </c>
      <c r="E261" s="42">
        <f t="shared" si="72"/>
        <v>1.045458765246471E-12</v>
      </c>
      <c r="F261" s="42">
        <f t="shared" si="72"/>
        <v>2.4411993639907817E-11</v>
      </c>
      <c r="G261" s="42">
        <f t="shared" si="72"/>
        <v>3.2130152267301696E-11</v>
      </c>
      <c r="H261" s="42">
        <f t="shared" si="72"/>
        <v>3.8587726496585032E-11</v>
      </c>
      <c r="I261" s="42">
        <f t="shared" si="72"/>
        <v>4.6622822653700395E-11</v>
      </c>
      <c r="J261" s="42">
        <f t="shared" si="72"/>
        <v>2.698283183526776E-9</v>
      </c>
      <c r="K261" s="42">
        <f t="shared" si="72"/>
        <v>3.9135133287018348E-10</v>
      </c>
      <c r="L261" s="42">
        <f t="shared" si="72"/>
        <v>2.1965845762399137E-11</v>
      </c>
      <c r="M261" s="42">
        <f t="shared" si="72"/>
        <v>3.1832195715254612E-11</v>
      </c>
      <c r="N261" s="42">
        <f t="shared" si="72"/>
        <v>1.0666621649338221E-10</v>
      </c>
      <c r="Q261" s="42">
        <f t="shared" si="73"/>
        <v>7.2965874380146082E-13</v>
      </c>
      <c r="R261" s="42">
        <f t="shared" si="73"/>
        <v>2.2315328868681987E-11</v>
      </c>
      <c r="S261" s="42">
        <f t="shared" si="73"/>
        <v>2.5198255087641274E-11</v>
      </c>
      <c r="T261" s="42">
        <f t="shared" si="73"/>
        <v>2.5358643060272889E-11</v>
      </c>
      <c r="U261" s="42">
        <f t="shared" si="73"/>
        <v>3.7032861442694376E-11</v>
      </c>
      <c r="V261" s="42">
        <f t="shared" si="73"/>
        <v>1.6820093570638427E-9</v>
      </c>
      <c r="W261" s="42">
        <f t="shared" si="73"/>
        <v>3.6121146625009578E-10</v>
      </c>
      <c r="X261" s="42">
        <f t="shared" si="73"/>
        <v>1.9966512286798077E-11</v>
      </c>
      <c r="Y261" s="42">
        <f t="shared" si="73"/>
        <v>2.9504293348856313E-11</v>
      </c>
      <c r="Z261" s="42">
        <f t="shared" si="73"/>
        <v>6.9338873144031265E-11</v>
      </c>
      <c r="AC261" s="42">
        <f t="shared" si="74"/>
        <v>1.3612587866914838E-12</v>
      </c>
      <c r="AD261" s="42">
        <f t="shared" si="74"/>
        <v>2.650865841113364E-11</v>
      </c>
      <c r="AE261" s="42">
        <f t="shared" si="74"/>
        <v>3.9062049446962112E-11</v>
      </c>
      <c r="AF261" s="42">
        <f t="shared" si="74"/>
        <v>5.1816809932897185E-11</v>
      </c>
      <c r="AG261" s="42">
        <f t="shared" si="74"/>
        <v>5.621278386470651E-11</v>
      </c>
      <c r="AH261" s="42">
        <f t="shared" si="74"/>
        <v>3.7145570099897105E-9</v>
      </c>
      <c r="AI261" s="42">
        <f t="shared" si="74"/>
        <v>4.2149119949027128E-10</v>
      </c>
      <c r="AJ261" s="42">
        <f t="shared" si="74"/>
        <v>2.3965179238000207E-11</v>
      </c>
      <c r="AK261" s="42">
        <f t="shared" si="74"/>
        <v>3.4160098081652995E-11</v>
      </c>
      <c r="AL261" s="42">
        <f t="shared" si="74"/>
        <v>1.4399355984273322E-10</v>
      </c>
    </row>
    <row r="262" spans="4:38">
      <c r="D262" s="42">
        <f t="shared" si="61"/>
        <v>730</v>
      </c>
      <c r="E262" s="42">
        <f t="shared" si="72"/>
        <v>9.3389407376071179E-24</v>
      </c>
      <c r="F262" s="42">
        <f t="shared" si="72"/>
        <v>2.180690137847697E-22</v>
      </c>
      <c r="G262" s="42">
        <f t="shared" si="72"/>
        <v>2.8701427343610511E-22</v>
      </c>
      <c r="H262" s="42">
        <f t="shared" si="72"/>
        <v>3.446989043758615E-22</v>
      </c>
      <c r="I262" s="42">
        <f t="shared" si="72"/>
        <v>4.1647532380698488E-22</v>
      </c>
      <c r="J262" s="42">
        <f t="shared" si="72"/>
        <v>2.4103396118447239E-20</v>
      </c>
      <c r="K262" s="42">
        <f t="shared" si="72"/>
        <v>3.4958881466707733E-21</v>
      </c>
      <c r="L262" s="42">
        <f t="shared" si="72"/>
        <v>1.9621790800912361E-22</v>
      </c>
      <c r="M262" s="42">
        <f t="shared" si="72"/>
        <v>2.8435266814429478E-22</v>
      </c>
      <c r="N262" s="42">
        <f t="shared" si="72"/>
        <v>9.528347818688203E-22</v>
      </c>
      <c r="Q262" s="42">
        <f t="shared" si="73"/>
        <v>6.517942164301635E-24</v>
      </c>
      <c r="R262" s="42">
        <f t="shared" si="73"/>
        <v>1.9933979299097742E-22</v>
      </c>
      <c r="S262" s="42">
        <f t="shared" si="73"/>
        <v>2.2509258019287843E-22</v>
      </c>
      <c r="T262" s="42">
        <f t="shared" si="73"/>
        <v>2.2652530410435519E-22</v>
      </c>
      <c r="U262" s="42">
        <f t="shared" si="73"/>
        <v>3.3080950665309433E-22</v>
      </c>
      <c r="V262" s="42">
        <f t="shared" si="73"/>
        <v>1.5025160463422591E-20</v>
      </c>
      <c r="W262" s="42">
        <f t="shared" si="73"/>
        <v>3.226652823804622E-21</v>
      </c>
      <c r="X262" s="42">
        <f t="shared" si="73"/>
        <v>1.7835813442068327E-22</v>
      </c>
      <c r="Y262" s="42">
        <f t="shared" si="73"/>
        <v>2.6355783341200029E-22</v>
      </c>
      <c r="Z262" s="42">
        <f t="shared" si="73"/>
        <v>6.1939470845787277E-22</v>
      </c>
      <c r="AC262" s="42">
        <f t="shared" si="74"/>
        <v>1.2159939310912621E-23</v>
      </c>
      <c r="AD262" s="42">
        <f t="shared" si="74"/>
        <v>2.3679823457856185E-22</v>
      </c>
      <c r="AE262" s="42">
        <f t="shared" si="74"/>
        <v>3.4893596667933188E-22</v>
      </c>
      <c r="AF262" s="42">
        <f t="shared" si="74"/>
        <v>4.6287250464736791E-22</v>
      </c>
      <c r="AG262" s="42">
        <f t="shared" si="74"/>
        <v>5.0214114096087618E-22</v>
      </c>
      <c r="AH262" s="42">
        <f t="shared" si="74"/>
        <v>3.3181631773471887E-20</v>
      </c>
      <c r="AI262" s="42">
        <f t="shared" si="74"/>
        <v>3.7651234695369246E-21</v>
      </c>
      <c r="AJ262" s="42">
        <f t="shared" si="74"/>
        <v>2.1407768159756392E-22</v>
      </c>
      <c r="AK262" s="42">
        <f t="shared" si="74"/>
        <v>3.0514750287659013E-22</v>
      </c>
      <c r="AL262" s="42">
        <f t="shared" si="74"/>
        <v>1.2862748552797678E-21</v>
      </c>
    </row>
    <row r="263" spans="4:38">
      <c r="D263" s="42">
        <f t="shared" si="61"/>
        <v>1460</v>
      </c>
      <c r="E263" s="42">
        <f t="shared" si="72"/>
        <v>0</v>
      </c>
      <c r="F263" s="42">
        <f t="shared" si="72"/>
        <v>0</v>
      </c>
      <c r="G263" s="42">
        <f t="shared" ref="F263:N266" si="75">G159/$J$176/2220*$F$174*60*24</f>
        <v>0</v>
      </c>
      <c r="H263" s="42">
        <f t="shared" si="75"/>
        <v>0</v>
      </c>
      <c r="I263" s="42">
        <f t="shared" si="75"/>
        <v>0</v>
      </c>
      <c r="J263" s="42">
        <f t="shared" si="75"/>
        <v>0</v>
      </c>
      <c r="K263" s="42">
        <f t="shared" si="75"/>
        <v>0</v>
      </c>
      <c r="L263" s="42">
        <f t="shared" si="75"/>
        <v>0</v>
      </c>
      <c r="M263" s="42">
        <f t="shared" si="75"/>
        <v>0</v>
      </c>
      <c r="N263" s="42">
        <f t="shared" si="75"/>
        <v>0</v>
      </c>
      <c r="Q263" s="42">
        <f t="shared" si="73"/>
        <v>0</v>
      </c>
      <c r="R263" s="42">
        <f t="shared" si="73"/>
        <v>0</v>
      </c>
      <c r="S263" s="42">
        <f t="shared" si="73"/>
        <v>0</v>
      </c>
      <c r="T263" s="42">
        <f t="shared" si="73"/>
        <v>0</v>
      </c>
      <c r="U263" s="42">
        <f t="shared" si="73"/>
        <v>0</v>
      </c>
      <c r="V263" s="42">
        <f t="shared" si="73"/>
        <v>0</v>
      </c>
      <c r="W263" s="42">
        <f t="shared" si="73"/>
        <v>0</v>
      </c>
      <c r="X263" s="42">
        <f t="shared" si="73"/>
        <v>0</v>
      </c>
      <c r="Y263" s="42">
        <f t="shared" si="73"/>
        <v>0</v>
      </c>
      <c r="Z263" s="42">
        <f t="shared" si="73"/>
        <v>0</v>
      </c>
      <c r="AC263" s="42">
        <f t="shared" si="74"/>
        <v>0</v>
      </c>
      <c r="AD263" s="42">
        <f t="shared" si="74"/>
        <v>0</v>
      </c>
      <c r="AE263" s="42">
        <f t="shared" si="74"/>
        <v>0</v>
      </c>
      <c r="AF263" s="42">
        <f t="shared" si="74"/>
        <v>0</v>
      </c>
      <c r="AG263" s="42">
        <f t="shared" si="74"/>
        <v>0</v>
      </c>
      <c r="AH263" s="42">
        <f t="shared" si="74"/>
        <v>0</v>
      </c>
      <c r="AI263" s="42">
        <f t="shared" si="74"/>
        <v>0</v>
      </c>
      <c r="AJ263" s="42">
        <f t="shared" si="74"/>
        <v>0</v>
      </c>
      <c r="AK263" s="42">
        <f t="shared" si="74"/>
        <v>0</v>
      </c>
      <c r="AL263" s="42">
        <f t="shared" si="74"/>
        <v>0</v>
      </c>
    </row>
    <row r="264" spans="4:38">
      <c r="D264" s="42">
        <f t="shared" ref="D264:D266" si="76">D160</f>
        <v>2920</v>
      </c>
      <c r="E264" s="42">
        <f t="shared" si="72"/>
        <v>0</v>
      </c>
      <c r="F264" s="42">
        <f t="shared" si="75"/>
        <v>0</v>
      </c>
      <c r="G264" s="42">
        <f t="shared" si="75"/>
        <v>0</v>
      </c>
      <c r="H264" s="42">
        <f t="shared" si="75"/>
        <v>0</v>
      </c>
      <c r="I264" s="42">
        <f t="shared" si="75"/>
        <v>0</v>
      </c>
      <c r="J264" s="42">
        <f t="shared" si="75"/>
        <v>0</v>
      </c>
      <c r="K264" s="42">
        <f t="shared" si="75"/>
        <v>0</v>
      </c>
      <c r="L264" s="42">
        <f t="shared" si="75"/>
        <v>0</v>
      </c>
      <c r="M264" s="42">
        <f t="shared" si="75"/>
        <v>0</v>
      </c>
      <c r="N264" s="42">
        <f t="shared" si="75"/>
        <v>0</v>
      </c>
      <c r="Q264" s="42">
        <f t="shared" si="73"/>
        <v>0</v>
      </c>
      <c r="R264" s="42">
        <f t="shared" si="73"/>
        <v>0</v>
      </c>
      <c r="S264" s="42">
        <f t="shared" si="73"/>
        <v>0</v>
      </c>
      <c r="T264" s="42">
        <f t="shared" si="73"/>
        <v>0</v>
      </c>
      <c r="U264" s="42">
        <f t="shared" si="73"/>
        <v>0</v>
      </c>
      <c r="V264" s="42">
        <f t="shared" si="73"/>
        <v>0</v>
      </c>
      <c r="W264" s="42">
        <f t="shared" si="73"/>
        <v>0</v>
      </c>
      <c r="X264" s="42">
        <f t="shared" si="73"/>
        <v>0</v>
      </c>
      <c r="Y264" s="42">
        <f t="shared" si="73"/>
        <v>0</v>
      </c>
      <c r="Z264" s="42">
        <f t="shared" si="73"/>
        <v>0</v>
      </c>
      <c r="AC264" s="42">
        <f t="shared" si="74"/>
        <v>0</v>
      </c>
      <c r="AD264" s="42">
        <f t="shared" si="74"/>
        <v>0</v>
      </c>
      <c r="AE264" s="42">
        <f t="shared" si="74"/>
        <v>0</v>
      </c>
      <c r="AF264" s="42">
        <f t="shared" si="74"/>
        <v>0</v>
      </c>
      <c r="AG264" s="42">
        <f t="shared" si="74"/>
        <v>0</v>
      </c>
      <c r="AH264" s="42">
        <f t="shared" si="74"/>
        <v>0</v>
      </c>
      <c r="AI264" s="42">
        <f t="shared" si="74"/>
        <v>0</v>
      </c>
      <c r="AJ264" s="42">
        <f t="shared" si="74"/>
        <v>0</v>
      </c>
      <c r="AK264" s="42">
        <f t="shared" si="74"/>
        <v>0</v>
      </c>
      <c r="AL264" s="42">
        <f t="shared" si="74"/>
        <v>0</v>
      </c>
    </row>
    <row r="265" spans="4:38">
      <c r="D265" s="42">
        <f t="shared" si="76"/>
        <v>5840</v>
      </c>
      <c r="E265" s="42">
        <f t="shared" si="72"/>
        <v>0</v>
      </c>
      <c r="F265" s="42">
        <f t="shared" si="75"/>
        <v>0</v>
      </c>
      <c r="G265" s="42">
        <f t="shared" si="75"/>
        <v>0</v>
      </c>
      <c r="H265" s="42">
        <f t="shared" si="75"/>
        <v>0</v>
      </c>
      <c r="I265" s="42">
        <f t="shared" si="75"/>
        <v>0</v>
      </c>
      <c r="J265" s="42">
        <f t="shared" si="75"/>
        <v>0</v>
      </c>
      <c r="K265" s="42">
        <f t="shared" si="75"/>
        <v>0</v>
      </c>
      <c r="L265" s="42">
        <f t="shared" si="75"/>
        <v>0</v>
      </c>
      <c r="M265" s="42">
        <f t="shared" si="75"/>
        <v>0</v>
      </c>
      <c r="N265" s="42">
        <f t="shared" si="75"/>
        <v>0</v>
      </c>
      <c r="Q265" s="42">
        <f t="shared" si="73"/>
        <v>0</v>
      </c>
      <c r="R265" s="42">
        <f t="shared" si="73"/>
        <v>0</v>
      </c>
      <c r="S265" s="42">
        <f t="shared" si="73"/>
        <v>0</v>
      </c>
      <c r="T265" s="42">
        <f t="shared" si="73"/>
        <v>0</v>
      </c>
      <c r="U265" s="42">
        <f t="shared" si="73"/>
        <v>0</v>
      </c>
      <c r="V265" s="42">
        <f t="shared" si="73"/>
        <v>0</v>
      </c>
      <c r="W265" s="42">
        <f t="shared" si="73"/>
        <v>0</v>
      </c>
      <c r="X265" s="42">
        <f t="shared" si="73"/>
        <v>0</v>
      </c>
      <c r="Y265" s="42">
        <f t="shared" si="73"/>
        <v>0</v>
      </c>
      <c r="Z265" s="42">
        <f t="shared" si="73"/>
        <v>0</v>
      </c>
      <c r="AC265" s="42">
        <f t="shared" si="74"/>
        <v>0</v>
      </c>
      <c r="AD265" s="42">
        <f t="shared" si="74"/>
        <v>0</v>
      </c>
      <c r="AE265" s="42">
        <f t="shared" si="74"/>
        <v>0</v>
      </c>
      <c r="AF265" s="42">
        <f t="shared" si="74"/>
        <v>0</v>
      </c>
      <c r="AG265" s="42">
        <f t="shared" si="74"/>
        <v>0</v>
      </c>
      <c r="AH265" s="42">
        <f t="shared" si="74"/>
        <v>0</v>
      </c>
      <c r="AI265" s="42">
        <f t="shared" si="74"/>
        <v>0</v>
      </c>
      <c r="AJ265" s="42">
        <f t="shared" si="74"/>
        <v>0</v>
      </c>
      <c r="AK265" s="42">
        <f t="shared" si="74"/>
        <v>0</v>
      </c>
      <c r="AL265" s="42">
        <f t="shared" si="74"/>
        <v>0</v>
      </c>
    </row>
    <row r="266" spans="4:38">
      <c r="D266" s="42">
        <f t="shared" si="76"/>
        <v>7946.78</v>
      </c>
      <c r="E266" s="42">
        <f t="shared" si="72"/>
        <v>0</v>
      </c>
      <c r="F266" s="42">
        <f t="shared" si="75"/>
        <v>0</v>
      </c>
      <c r="G266" s="42">
        <f t="shared" si="75"/>
        <v>0</v>
      </c>
      <c r="H266" s="42">
        <f t="shared" si="75"/>
        <v>0</v>
      </c>
      <c r="I266" s="42">
        <f t="shared" si="75"/>
        <v>0</v>
      </c>
      <c r="J266" s="42">
        <f t="shared" si="75"/>
        <v>0</v>
      </c>
      <c r="K266" s="42">
        <f t="shared" si="75"/>
        <v>0</v>
      </c>
      <c r="L266" s="42">
        <f t="shared" si="75"/>
        <v>0</v>
      </c>
      <c r="M266" s="42">
        <f t="shared" si="75"/>
        <v>0</v>
      </c>
      <c r="N266" s="42">
        <f t="shared" si="75"/>
        <v>0</v>
      </c>
      <c r="Q266" s="42">
        <f t="shared" ref="Q266:Z266" si="77">Q162/$J$176/2220*$F$174*60*24</f>
        <v>0</v>
      </c>
      <c r="R266" s="42">
        <f t="shared" si="77"/>
        <v>0</v>
      </c>
      <c r="S266" s="42">
        <f t="shared" si="77"/>
        <v>0</v>
      </c>
      <c r="T266" s="42">
        <f t="shared" si="77"/>
        <v>0</v>
      </c>
      <c r="U266" s="42">
        <f t="shared" si="77"/>
        <v>0</v>
      </c>
      <c r="V266" s="42">
        <f t="shared" si="77"/>
        <v>0</v>
      </c>
      <c r="W266" s="42">
        <f t="shared" si="77"/>
        <v>0</v>
      </c>
      <c r="X266" s="42">
        <f t="shared" si="77"/>
        <v>0</v>
      </c>
      <c r="Y266" s="42">
        <f t="shared" si="77"/>
        <v>0</v>
      </c>
      <c r="Z266" s="42">
        <f t="shared" si="77"/>
        <v>0</v>
      </c>
      <c r="AC266" s="42">
        <f t="shared" ref="AC266:AL266" si="78">AC162/$J$176/2220*$F$174*60*24</f>
        <v>0</v>
      </c>
      <c r="AD266" s="42">
        <f t="shared" si="78"/>
        <v>0</v>
      </c>
      <c r="AE266" s="42">
        <f t="shared" si="78"/>
        <v>0</v>
      </c>
      <c r="AF266" s="42">
        <f t="shared" si="78"/>
        <v>0</v>
      </c>
      <c r="AG266" s="42">
        <f t="shared" si="78"/>
        <v>0</v>
      </c>
      <c r="AH266" s="42">
        <f t="shared" si="78"/>
        <v>0</v>
      </c>
      <c r="AI266" s="42">
        <f t="shared" si="78"/>
        <v>0</v>
      </c>
      <c r="AJ266" s="42">
        <f t="shared" si="78"/>
        <v>0</v>
      </c>
      <c r="AK266" s="42">
        <f t="shared" si="78"/>
        <v>0</v>
      </c>
      <c r="AL266" s="42">
        <f t="shared" si="78"/>
        <v>0</v>
      </c>
    </row>
    <row r="270" spans="4:38">
      <c r="D270" s="53" t="s">
        <v>56</v>
      </c>
      <c r="E270" s="53" t="s">
        <v>53</v>
      </c>
    </row>
    <row r="272" spans="4:38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79">F184</f>
        <v>Thymus</v>
      </c>
      <c r="G274" s="53" t="str">
        <f t="shared" si="79"/>
        <v>Heart</v>
      </c>
      <c r="H274" s="53" t="str">
        <f t="shared" si="79"/>
        <v>Lungs</v>
      </c>
      <c r="I274" s="53" t="str">
        <f t="shared" si="79"/>
        <v>Kidneys</v>
      </c>
      <c r="J274" s="53" t="str">
        <f t="shared" si="79"/>
        <v>Spleen</v>
      </c>
      <c r="K274" s="53" t="str">
        <f t="shared" si="79"/>
        <v>Liver</v>
      </c>
      <c r="L274" s="53" t="str">
        <f t="shared" si="79"/>
        <v>ART</v>
      </c>
      <c r="M274" s="53" t="str">
        <f t="shared" si="79"/>
        <v>Carcass</v>
      </c>
      <c r="N274" s="53" t="str">
        <f t="shared" si="79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80">R184</f>
        <v>Thymus</v>
      </c>
      <c r="S274" s="53" t="str">
        <f t="shared" si="80"/>
        <v>Heart</v>
      </c>
      <c r="T274" s="53" t="str">
        <f t="shared" si="80"/>
        <v>Lungs</v>
      </c>
      <c r="U274" s="53" t="str">
        <f t="shared" si="80"/>
        <v>Kidneys</v>
      </c>
      <c r="V274" s="53" t="str">
        <f t="shared" si="80"/>
        <v>Spleen</v>
      </c>
      <c r="W274" s="53" t="str">
        <f t="shared" si="80"/>
        <v>Liver</v>
      </c>
      <c r="X274" s="53" t="str">
        <f t="shared" si="80"/>
        <v>ART</v>
      </c>
      <c r="Y274" s="53" t="str">
        <f t="shared" si="80"/>
        <v>Carcass</v>
      </c>
      <c r="Z274" s="53" t="str">
        <f t="shared" si="80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81">AD184</f>
        <v>Thymus</v>
      </c>
      <c r="AE274" s="53" t="str">
        <f t="shared" si="81"/>
        <v>Heart</v>
      </c>
      <c r="AF274" s="53" t="str">
        <f t="shared" si="81"/>
        <v>Lungs</v>
      </c>
      <c r="AG274" s="53" t="str">
        <f t="shared" si="81"/>
        <v>Kidneys</v>
      </c>
      <c r="AH274" s="53" t="str">
        <f t="shared" si="81"/>
        <v>Spleen</v>
      </c>
      <c r="AI274" s="53" t="str">
        <f t="shared" si="81"/>
        <v>Liver</v>
      </c>
      <c r="AJ274" s="53" t="str">
        <f t="shared" si="81"/>
        <v>ART</v>
      </c>
      <c r="AK274" s="53" t="str">
        <f t="shared" si="81"/>
        <v>Carcass</v>
      </c>
      <c r="AL274" s="53" t="str">
        <f t="shared" si="81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82">D186</f>
        <v>4.1666666666666664E-2</v>
      </c>
      <c r="E276" s="42">
        <f t="shared" ref="E276:N291" si="83">($D186-$D185)/8*(E185+3*((2*E185+E186)/3)+3*((E185+2*E186)/3)+E186)</f>
        <v>0.41778737042786745</v>
      </c>
      <c r="F276" s="42">
        <f t="shared" si="83"/>
        <v>0.28924585223292942</v>
      </c>
      <c r="G276" s="42">
        <f t="shared" si="83"/>
        <v>0.1619940739858855</v>
      </c>
      <c r="H276" s="42">
        <f t="shared" si="83"/>
        <v>0.22504097103437865</v>
      </c>
      <c r="I276" s="42">
        <f t="shared" si="83"/>
        <v>0.23870050999654371</v>
      </c>
      <c r="J276" s="42">
        <f t="shared" si="83"/>
        <v>1.1191466376059194</v>
      </c>
      <c r="K276" s="42">
        <f t="shared" si="83"/>
        <v>0.30848178498080048</v>
      </c>
      <c r="L276" s="42">
        <f t="shared" si="83"/>
        <v>2.6289508279042133E-2</v>
      </c>
      <c r="M276" s="42">
        <f t="shared" si="83"/>
        <v>5.2507728152213065E-2</v>
      </c>
      <c r="N276" s="42">
        <f t="shared" si="83"/>
        <v>4.3912849597064194E-2</v>
      </c>
      <c r="Q276" s="42">
        <f t="shared" ref="Q276:Z291" si="84">($D186-$D185)/8*(Q185+3*((2*Q185+Q186)/3)+3*((Q185+2*Q186)/3)+Q186)</f>
        <v>0.40710864909672229</v>
      </c>
      <c r="R276" s="42">
        <f t="shared" si="84"/>
        <v>0.14920729196168026</v>
      </c>
      <c r="S276" s="42">
        <f t="shared" si="84"/>
        <v>0.12985099315364684</v>
      </c>
      <c r="T276" s="42">
        <f t="shared" si="84"/>
        <v>0.21383811595556779</v>
      </c>
      <c r="U276" s="42">
        <f t="shared" si="84"/>
        <v>0.20883680040127733</v>
      </c>
      <c r="V276" s="42">
        <f t="shared" si="84"/>
        <v>0.95794101649599972</v>
      </c>
      <c r="W276" s="42">
        <f t="shared" si="84"/>
        <v>0.284260522978112</v>
      </c>
      <c r="X276" s="42">
        <f t="shared" si="84"/>
        <v>2.0007152930542726E-2</v>
      </c>
      <c r="Y276" s="42">
        <f t="shared" si="84"/>
        <v>4.558044334732525E-2</v>
      </c>
      <c r="Z276" s="42">
        <f t="shared" si="84"/>
        <v>4.3212716090372125E-2</v>
      </c>
      <c r="AC276" s="42">
        <f t="shared" ref="AC276:AL291" si="85">($D186-$D185)/8*(AC185+3*((2*AC185+AC186)/3)+3*((AC185+2*AC186)/3)+AC186)</f>
        <v>0.42846609175901273</v>
      </c>
      <c r="AD276" s="42">
        <f t="shared" si="85"/>
        <v>0.42928441250417781</v>
      </c>
      <c r="AE276" s="42">
        <f t="shared" si="85"/>
        <v>0.19413715481812502</v>
      </c>
      <c r="AF276" s="42">
        <f t="shared" si="85"/>
        <v>0.23624382611318873</v>
      </c>
      <c r="AG276" s="42">
        <f t="shared" si="85"/>
        <v>0.26856421959181009</v>
      </c>
      <c r="AH276" s="42">
        <f t="shared" si="85"/>
        <v>1.2803522587158469</v>
      </c>
      <c r="AI276" s="42">
        <f t="shared" si="85"/>
        <v>0.33270304698348979</v>
      </c>
      <c r="AJ276" s="42">
        <f t="shared" si="85"/>
        <v>3.2571863627541622E-2</v>
      </c>
      <c r="AK276" s="42">
        <f t="shared" si="85"/>
        <v>5.9435012957100811E-2</v>
      </c>
      <c r="AL276" s="42">
        <f t="shared" si="85"/>
        <v>4.4612983103756172E-2</v>
      </c>
    </row>
    <row r="277" spans="4:38">
      <c r="D277" s="52">
        <f t="shared" si="82"/>
        <v>7.4999999999999997E-2</v>
      </c>
      <c r="E277" s="42">
        <f t="shared" si="83"/>
        <v>0.64442397351626457</v>
      </c>
      <c r="F277" s="42">
        <f t="shared" si="83"/>
        <v>0.44747258856395544</v>
      </c>
      <c r="G277" s="42">
        <f t="shared" si="83"/>
        <v>0.2483802041274337</v>
      </c>
      <c r="H277" s="42">
        <f t="shared" si="83"/>
        <v>0.34940901368325011</v>
      </c>
      <c r="I277" s="42">
        <f t="shared" si="83"/>
        <v>0.36993127753364097</v>
      </c>
      <c r="J277" s="42">
        <f t="shared" si="83"/>
        <v>1.9158944074145829</v>
      </c>
      <c r="K277" s="42">
        <f t="shared" si="83"/>
        <v>0.51482824140769501</v>
      </c>
      <c r="L277" s="42">
        <f t="shared" si="83"/>
        <v>4.7589620937647861E-2</v>
      </c>
      <c r="M277" s="42">
        <f t="shared" si="83"/>
        <v>8.3207496205387962E-2</v>
      </c>
      <c r="N277" s="42">
        <f t="shared" si="83"/>
        <v>9.0432502435150414E-2</v>
      </c>
      <c r="Q277" s="42">
        <f t="shared" si="84"/>
        <v>0.59514304184637257</v>
      </c>
      <c r="R277" s="42">
        <f t="shared" si="84"/>
        <v>0.20965198376890506</v>
      </c>
      <c r="S277" s="42">
        <f t="shared" si="84"/>
        <v>0.19809353349127221</v>
      </c>
      <c r="T277" s="42">
        <f t="shared" si="84"/>
        <v>0.31785168868428743</v>
      </c>
      <c r="U277" s="42">
        <f t="shared" si="84"/>
        <v>0.32207933547948725</v>
      </c>
      <c r="V277" s="42">
        <f t="shared" si="84"/>
        <v>1.5566787406709872</v>
      </c>
      <c r="W277" s="42">
        <f t="shared" si="84"/>
        <v>0.44257212828363368</v>
      </c>
      <c r="X277" s="42">
        <f t="shared" si="84"/>
        <v>3.8013209766191408E-2</v>
      </c>
      <c r="Y277" s="42">
        <f t="shared" si="84"/>
        <v>7.2930531354740091E-2</v>
      </c>
      <c r="Z277" s="42">
        <f t="shared" si="84"/>
        <v>8.4748409051233597E-2</v>
      </c>
      <c r="AC277" s="42">
        <f t="shared" si="85"/>
        <v>0.68895627398094517</v>
      </c>
      <c r="AD277" s="42">
        <f t="shared" si="85"/>
        <v>0.68240190141913204</v>
      </c>
      <c r="AE277" s="42">
        <f t="shared" si="85"/>
        <v>0.29866687476359582</v>
      </c>
      <c r="AF277" s="42">
        <f t="shared" si="85"/>
        <v>0.38096633868221164</v>
      </c>
      <c r="AG277" s="42">
        <f t="shared" si="85"/>
        <v>0.41790246053193436</v>
      </c>
      <c r="AH277" s="42">
        <f t="shared" si="85"/>
        <v>2.274395761975593</v>
      </c>
      <c r="AI277" s="42">
        <f t="shared" si="85"/>
        <v>0.58921870238016594</v>
      </c>
      <c r="AJ277" s="42">
        <f t="shared" si="85"/>
        <v>5.7166032109104439E-2</v>
      </c>
      <c r="AK277" s="42">
        <f t="shared" si="85"/>
        <v>9.3484623725013302E-2</v>
      </c>
      <c r="AL277" s="42">
        <f t="shared" si="85"/>
        <v>9.5990615020093747E-2</v>
      </c>
    </row>
    <row r="278" spans="4:38">
      <c r="D278" s="52">
        <f t="shared" si="82"/>
        <v>0.1</v>
      </c>
      <c r="E278" s="42">
        <f t="shared" si="83"/>
        <v>0.45202460252932591</v>
      </c>
      <c r="F278" s="42">
        <f t="shared" si="83"/>
        <v>0.31561859897903499</v>
      </c>
      <c r="G278" s="42">
        <f t="shared" si="83"/>
        <v>0.17201157373311188</v>
      </c>
      <c r="H278" s="42">
        <f t="shared" si="83"/>
        <v>0.24788062996166474</v>
      </c>
      <c r="I278" s="42">
        <f t="shared" si="83"/>
        <v>0.26148223952715832</v>
      </c>
      <c r="J278" s="42">
        <f t="shared" si="83"/>
        <v>1.602832883060457</v>
      </c>
      <c r="K278" s="42">
        <f t="shared" si="83"/>
        <v>0.41423157397333044</v>
      </c>
      <c r="L278" s="42">
        <f t="shared" si="83"/>
        <v>4.3054095256640376E-2</v>
      </c>
      <c r="M278" s="42">
        <f t="shared" si="83"/>
        <v>6.1335593539988985E-2</v>
      </c>
      <c r="N278" s="42">
        <f t="shared" si="83"/>
        <v>9.5340999708281568E-2</v>
      </c>
      <c r="Q278" s="42">
        <f t="shared" si="84"/>
        <v>0.37183456450940527</v>
      </c>
      <c r="R278" s="42">
        <f t="shared" si="84"/>
        <v>0.11847013054120316</v>
      </c>
      <c r="S278" s="42">
        <f t="shared" si="84"/>
        <v>0.13577458117603067</v>
      </c>
      <c r="T278" s="42">
        <f t="shared" si="84"/>
        <v>0.20610733924360877</v>
      </c>
      <c r="U278" s="42">
        <f t="shared" si="84"/>
        <v>0.22550411647672375</v>
      </c>
      <c r="V278" s="42">
        <f t="shared" si="84"/>
        <v>1.1993962599797923</v>
      </c>
      <c r="W278" s="42">
        <f t="shared" si="84"/>
        <v>0.31591153781052833</v>
      </c>
      <c r="X278" s="42">
        <f t="shared" si="84"/>
        <v>3.6506082442501135E-2</v>
      </c>
      <c r="Y278" s="42">
        <f t="shared" si="84"/>
        <v>5.470208342005338E-2</v>
      </c>
      <c r="Z278" s="42">
        <f t="shared" si="84"/>
        <v>8.4859550452393462E-2</v>
      </c>
      <c r="AC278" s="42">
        <f t="shared" si="85"/>
        <v>0.52072079456390674</v>
      </c>
      <c r="AD278" s="42">
        <f t="shared" si="85"/>
        <v>0.50576882669876622</v>
      </c>
      <c r="AE278" s="42">
        <f t="shared" si="85"/>
        <v>0.20824856629019253</v>
      </c>
      <c r="AF278" s="42">
        <f t="shared" si="85"/>
        <v>0.28965392067972079</v>
      </c>
      <c r="AG278" s="42">
        <f t="shared" si="85"/>
        <v>0.29774897986284171</v>
      </c>
      <c r="AH278" s="42">
        <f t="shared" si="85"/>
        <v>2.0045405459718983</v>
      </c>
      <c r="AI278" s="42">
        <f t="shared" si="85"/>
        <v>0.51771770208739532</v>
      </c>
      <c r="AJ278" s="42">
        <f t="shared" si="85"/>
        <v>4.9602108070779707E-2</v>
      </c>
      <c r="AK278" s="42">
        <f t="shared" si="85"/>
        <v>6.7966729817558205E-2</v>
      </c>
      <c r="AL278" s="42">
        <f t="shared" si="85"/>
        <v>0.1055175181666542</v>
      </c>
    </row>
    <row r="279" spans="4:38">
      <c r="D279" s="52">
        <f t="shared" si="82"/>
        <v>0.125</v>
      </c>
      <c r="E279" s="42">
        <f t="shared" si="83"/>
        <v>0.42615141401159473</v>
      </c>
      <c r="F279" s="42">
        <f t="shared" si="83"/>
        <v>0.29911972380935492</v>
      </c>
      <c r="G279" s="42">
        <f t="shared" si="83"/>
        <v>0.16033947801123286</v>
      </c>
      <c r="H279" s="42">
        <f t="shared" si="83"/>
        <v>0.23635579015581215</v>
      </c>
      <c r="I279" s="42">
        <f t="shared" si="83"/>
        <v>0.24855924316749178</v>
      </c>
      <c r="J279" s="42">
        <f t="shared" si="83"/>
        <v>1.738171230715676</v>
      </c>
      <c r="K279" s="42">
        <f t="shared" si="83"/>
        <v>0.43719118490667169</v>
      </c>
      <c r="L279" s="42">
        <f t="shared" si="83"/>
        <v>4.9032617621096605E-2</v>
      </c>
      <c r="M279" s="42">
        <f t="shared" si="83"/>
        <v>6.0472124716581893E-2</v>
      </c>
      <c r="N279" s="42">
        <f t="shared" si="83"/>
        <v>0.11858160138090061</v>
      </c>
      <c r="Q279" s="42">
        <f t="shared" si="84"/>
        <v>0.31107179810701996</v>
      </c>
      <c r="R279" s="42">
        <f t="shared" si="84"/>
        <v>8.7026882884461018E-2</v>
      </c>
      <c r="S279" s="42">
        <f t="shared" si="84"/>
        <v>0.12533043454365814</v>
      </c>
      <c r="T279" s="42">
        <f t="shared" si="84"/>
        <v>0.17984427779086207</v>
      </c>
      <c r="U279" s="42">
        <f t="shared" si="84"/>
        <v>0.21245966494978452</v>
      </c>
      <c r="V279" s="42">
        <f t="shared" si="84"/>
        <v>1.225151557194899</v>
      </c>
      <c r="W279" s="42">
        <f t="shared" si="84"/>
        <v>0.30336534038915031</v>
      </c>
      <c r="X279" s="42">
        <f t="shared" si="84"/>
        <v>4.2999039426761081E-2</v>
      </c>
      <c r="Y279" s="42">
        <f t="shared" si="84"/>
        <v>5.4709257541193275E-2</v>
      </c>
      <c r="Z279" s="42">
        <f t="shared" si="84"/>
        <v>0.10284270916008238</v>
      </c>
      <c r="AC279" s="42">
        <f t="shared" si="85"/>
        <v>0.52318083516454572</v>
      </c>
      <c r="AD279" s="42">
        <f t="shared" si="85"/>
        <v>0.50022236980371071</v>
      </c>
      <c r="AE279" s="42">
        <f t="shared" si="85"/>
        <v>0.19534852147880757</v>
      </c>
      <c r="AF279" s="42">
        <f t="shared" si="85"/>
        <v>0.29286730252076265</v>
      </c>
      <c r="AG279" s="42">
        <f t="shared" si="85"/>
        <v>0.28511207247400577</v>
      </c>
      <c r="AH279" s="42">
        <f t="shared" si="85"/>
        <v>2.2484757062242142</v>
      </c>
      <c r="AI279" s="42">
        <f t="shared" si="85"/>
        <v>0.57912997664343002</v>
      </c>
      <c r="AJ279" s="42">
        <f t="shared" si="85"/>
        <v>5.5066195815432185E-2</v>
      </c>
      <c r="AK279" s="42">
        <f t="shared" si="85"/>
        <v>6.6227900545074464E-2</v>
      </c>
      <c r="AL279" s="42">
        <f t="shared" si="85"/>
        <v>0.13384162340562067</v>
      </c>
    </row>
    <row r="280" spans="4:38">
      <c r="D280" s="52">
        <f t="shared" si="82"/>
        <v>0.25</v>
      </c>
      <c r="E280" s="42">
        <f t="shared" si="83"/>
        <v>1.820146217561752</v>
      </c>
      <c r="F280" s="42">
        <f t="shared" si="83"/>
        <v>1.3079719076909837</v>
      </c>
      <c r="G280" s="42">
        <f t="shared" si="83"/>
        <v>0.71570881131517483</v>
      </c>
      <c r="H280" s="42">
        <f t="shared" si="83"/>
        <v>1.1254632745173669</v>
      </c>
      <c r="I280" s="42">
        <f t="shared" si="83"/>
        <v>1.1911118814696222</v>
      </c>
      <c r="J280" s="42">
        <f t="shared" si="83"/>
        <v>9.5411062683979093</v>
      </c>
      <c r="K280" s="42">
        <f t="shared" si="83"/>
        <v>2.3441689619597978</v>
      </c>
      <c r="L280" s="42">
        <f t="shared" si="83"/>
        <v>0.27181449966656013</v>
      </c>
      <c r="M280" s="42">
        <f t="shared" si="83"/>
        <v>0.299018539557239</v>
      </c>
      <c r="N280" s="42">
        <f t="shared" si="83"/>
        <v>0.69297386345206546</v>
      </c>
      <c r="Q280" s="42">
        <f t="shared" si="84"/>
        <v>1.181156721411907</v>
      </c>
      <c r="R280" s="42">
        <f t="shared" si="84"/>
        <v>0.30665450749448897</v>
      </c>
      <c r="S280" s="42">
        <f t="shared" si="84"/>
        <v>0.55793644113951746</v>
      </c>
      <c r="T280" s="42">
        <f t="shared" si="84"/>
        <v>0.76245018424506938</v>
      </c>
      <c r="U280" s="42">
        <f t="shared" si="84"/>
        <v>1.0018792705680861</v>
      </c>
      <c r="V280" s="42">
        <f t="shared" si="84"/>
        <v>6.2264562394787353</v>
      </c>
      <c r="W280" s="42">
        <f t="shared" si="84"/>
        <v>1.4844982338394503</v>
      </c>
      <c r="X280" s="42">
        <f t="shared" si="84"/>
        <v>0.24365433003135503</v>
      </c>
      <c r="Y280" s="42">
        <f t="shared" si="84"/>
        <v>0.27398674337871987</v>
      </c>
      <c r="Z280" s="42">
        <f t="shared" si="84"/>
        <v>0.5894224871122552</v>
      </c>
      <c r="AC280" s="42">
        <f t="shared" si="85"/>
        <v>2.5929439119124034</v>
      </c>
      <c r="AD280" s="42">
        <f t="shared" si="85"/>
        <v>2.3907098135549369</v>
      </c>
      <c r="AE280" s="42">
        <f t="shared" si="85"/>
        <v>0.87348118149083231</v>
      </c>
      <c r="AF280" s="42">
        <f t="shared" si="85"/>
        <v>1.4882435053527299</v>
      </c>
      <c r="AG280" s="42">
        <f t="shared" si="85"/>
        <v>1.3772685174540606</v>
      </c>
      <c r="AH280" s="42">
        <f t="shared" si="85"/>
        <v>12.880446785446821</v>
      </c>
      <c r="AI280" s="42">
        <f t="shared" si="85"/>
        <v>3.1443948602920293</v>
      </c>
      <c r="AJ280" s="42">
        <f t="shared" si="85"/>
        <v>0.29997466930176553</v>
      </c>
      <c r="AK280" s="42">
        <f t="shared" si="85"/>
        <v>0.32413112675969219</v>
      </c>
      <c r="AL280" s="42">
        <f t="shared" si="85"/>
        <v>0.80105135089020196</v>
      </c>
    </row>
    <row r="281" spans="4:38">
      <c r="D281" s="52">
        <f t="shared" si="82"/>
        <v>0.375</v>
      </c>
      <c r="E281" s="42">
        <f t="shared" si="83"/>
        <v>1.3713165839717192</v>
      </c>
      <c r="F281" s="42">
        <f t="shared" si="83"/>
        <v>1.0419703855305382</v>
      </c>
      <c r="G281" s="42">
        <f t="shared" si="83"/>
        <v>0.62062080101424266</v>
      </c>
      <c r="H281" s="42">
        <f t="shared" si="83"/>
        <v>1.0881796917748401</v>
      </c>
      <c r="I281" s="42">
        <f t="shared" si="83"/>
        <v>1.175154083634542</v>
      </c>
      <c r="J281" s="42">
        <f t="shared" si="83"/>
        <v>10.336447754383604</v>
      </c>
      <c r="K281" s="42">
        <f t="shared" si="83"/>
        <v>2.5117320575611441</v>
      </c>
      <c r="L281" s="42">
        <f t="shared" si="83"/>
        <v>0.28674248634261301</v>
      </c>
      <c r="M281" s="42">
        <f t="shared" si="83"/>
        <v>0.29854566404376015</v>
      </c>
      <c r="N281" s="42">
        <f t="shared" si="83"/>
        <v>0.74183238628143866</v>
      </c>
      <c r="Q281" s="42">
        <f t="shared" si="84"/>
        <v>0.82613561319765472</v>
      </c>
      <c r="R281" s="42">
        <f t="shared" si="84"/>
        <v>0.25329411697886334</v>
      </c>
      <c r="S281" s="42">
        <f t="shared" si="84"/>
        <v>0.48931068904558933</v>
      </c>
      <c r="T281" s="42">
        <f t="shared" si="84"/>
        <v>0.6597378451526098</v>
      </c>
      <c r="U281" s="42">
        <f t="shared" si="84"/>
        <v>0.96575001952106576</v>
      </c>
      <c r="V281" s="42">
        <f t="shared" si="84"/>
        <v>6.2459558487767639</v>
      </c>
      <c r="W281" s="42">
        <f t="shared" si="84"/>
        <v>1.5641796728255972</v>
      </c>
      <c r="X281" s="42">
        <f t="shared" si="84"/>
        <v>0.25930333299162733</v>
      </c>
      <c r="Y281" s="42">
        <f t="shared" si="84"/>
        <v>0.27567970495940353</v>
      </c>
      <c r="Z281" s="42">
        <f t="shared" si="84"/>
        <v>0.62201519127495764</v>
      </c>
      <c r="AC281" s="42">
        <f t="shared" si="85"/>
        <v>2.4210290809013193</v>
      </c>
      <c r="AD281" s="42">
        <f t="shared" si="85"/>
        <v>2.1375228173622425</v>
      </c>
      <c r="AE281" s="42">
        <f t="shared" si="85"/>
        <v>0.75193091298289039</v>
      </c>
      <c r="AF281" s="42">
        <f t="shared" si="85"/>
        <v>1.5151758693927666</v>
      </c>
      <c r="AG281" s="42">
        <f t="shared" si="85"/>
        <v>1.3736524041335296</v>
      </c>
      <c r="AH281" s="42">
        <f t="shared" si="85"/>
        <v>14.531158697984251</v>
      </c>
      <c r="AI281" s="42">
        <f t="shared" si="85"/>
        <v>3.2368443740027559</v>
      </c>
      <c r="AJ281" s="42">
        <f t="shared" si="85"/>
        <v>0.31418163969359925</v>
      </c>
      <c r="AK281" s="42">
        <f t="shared" si="85"/>
        <v>0.3216955453776944</v>
      </c>
      <c r="AL281" s="42">
        <f t="shared" si="85"/>
        <v>0.88155748901633457</v>
      </c>
    </row>
    <row r="282" spans="4:38">
      <c r="D282" s="52">
        <f t="shared" si="82"/>
        <v>0.5</v>
      </c>
      <c r="E282" s="42">
        <f t="shared" si="83"/>
        <v>1.0060940654174513</v>
      </c>
      <c r="F282" s="42">
        <f t="shared" si="83"/>
        <v>0.82690121747173229</v>
      </c>
      <c r="G282" s="42">
        <f t="shared" si="83"/>
        <v>0.55468149800136501</v>
      </c>
      <c r="H282" s="42">
        <f t="shared" si="83"/>
        <v>1.0750006781601757</v>
      </c>
      <c r="I282" s="42">
        <f t="shared" si="83"/>
        <v>1.1902661980472018</v>
      </c>
      <c r="J282" s="42">
        <f t="shared" si="83"/>
        <v>10.794112026095462</v>
      </c>
      <c r="K282" s="42">
        <f t="shared" si="83"/>
        <v>2.6268435914663715</v>
      </c>
      <c r="L282" s="42">
        <f t="shared" si="83"/>
        <v>0.29053124636472483</v>
      </c>
      <c r="M282" s="42">
        <f t="shared" si="83"/>
        <v>0.30077829391073208</v>
      </c>
      <c r="N282" s="42">
        <f t="shared" si="83"/>
        <v>0.74787988541609507</v>
      </c>
      <c r="Q282" s="42">
        <f t="shared" si="84"/>
        <v>0.60308530435242635</v>
      </c>
      <c r="R282" s="42">
        <f t="shared" si="84"/>
        <v>0.26011201656413807</v>
      </c>
      <c r="S282" s="42">
        <f t="shared" si="84"/>
        <v>0.44566479834859174</v>
      </c>
      <c r="T282" s="42">
        <f t="shared" si="84"/>
        <v>0.61184291512044742</v>
      </c>
      <c r="U282" s="42">
        <f t="shared" si="84"/>
        <v>0.95563361003141301</v>
      </c>
      <c r="V282" s="42">
        <f t="shared" si="84"/>
        <v>6.1904799701075763</v>
      </c>
      <c r="W282" s="42">
        <f t="shared" si="84"/>
        <v>1.7749983385725421</v>
      </c>
      <c r="X282" s="42">
        <f t="shared" si="84"/>
        <v>0.26290405741834755</v>
      </c>
      <c r="Y282" s="42">
        <f t="shared" si="84"/>
        <v>0.27878668577898919</v>
      </c>
      <c r="Z282" s="42">
        <f t="shared" si="84"/>
        <v>0.62015155486156959</v>
      </c>
      <c r="AC282" s="42">
        <f t="shared" si="85"/>
        <v>2.057054481900499</v>
      </c>
      <c r="AD282" s="42">
        <f t="shared" si="85"/>
        <v>1.787396703090266</v>
      </c>
      <c r="AE282" s="42">
        <f t="shared" si="85"/>
        <v>0.66369819765413451</v>
      </c>
      <c r="AF282" s="42">
        <f t="shared" si="85"/>
        <v>1.5344617976385535</v>
      </c>
      <c r="AG282" s="42">
        <f t="shared" si="85"/>
        <v>1.4131372844089756</v>
      </c>
      <c r="AH282" s="42">
        <f t="shared" si="85"/>
        <v>15.567640356944043</v>
      </c>
      <c r="AI282" s="42">
        <f t="shared" si="85"/>
        <v>3.1985277909843903</v>
      </c>
      <c r="AJ282" s="42">
        <f t="shared" si="85"/>
        <v>0.31815843531110233</v>
      </c>
      <c r="AK282" s="42">
        <f t="shared" si="85"/>
        <v>0.32313453315487645</v>
      </c>
      <c r="AL282" s="42">
        <f t="shared" si="85"/>
        <v>0.91112407866113809</v>
      </c>
    </row>
    <row r="283" spans="4:38">
      <c r="D283" s="52">
        <f t="shared" si="82"/>
        <v>0.625</v>
      </c>
      <c r="E283" s="42">
        <f t="shared" si="83"/>
        <v>0.71466417348907885</v>
      </c>
      <c r="F283" s="42">
        <f t="shared" si="83"/>
        <v>0.6550524065611868</v>
      </c>
      <c r="G283" s="42">
        <f t="shared" si="83"/>
        <v>0.50264725623761874</v>
      </c>
      <c r="H283" s="42">
        <f t="shared" si="83"/>
        <v>1.0652947274940747</v>
      </c>
      <c r="I283" s="42">
        <f t="shared" si="83"/>
        <v>1.2097860124968867</v>
      </c>
      <c r="J283" s="42">
        <f t="shared" si="83"/>
        <v>11.140088010651795</v>
      </c>
      <c r="K283" s="42">
        <f t="shared" si="83"/>
        <v>2.7189328185905559</v>
      </c>
      <c r="L283" s="42">
        <f t="shared" si="83"/>
        <v>0.29356225438241446</v>
      </c>
      <c r="M283" s="42">
        <f t="shared" si="83"/>
        <v>0.3036621074889041</v>
      </c>
      <c r="N283" s="42">
        <f t="shared" si="83"/>
        <v>0.75379299568109204</v>
      </c>
      <c r="Q283" s="42">
        <f t="shared" si="84"/>
        <v>0.42505264361933126</v>
      </c>
      <c r="R283" s="42">
        <f t="shared" si="84"/>
        <v>0.26891847019511805</v>
      </c>
      <c r="S283" s="42">
        <f t="shared" si="84"/>
        <v>0.41154172399944589</v>
      </c>
      <c r="T283" s="42">
        <f t="shared" si="84"/>
        <v>0.57469308177533618</v>
      </c>
      <c r="U283" s="42">
        <f t="shared" si="84"/>
        <v>0.94816061078476332</v>
      </c>
      <c r="V283" s="42">
        <f t="shared" si="84"/>
        <v>6.1188236268265177</v>
      </c>
      <c r="W283" s="42">
        <f t="shared" si="84"/>
        <v>2.0473057818290123</v>
      </c>
      <c r="X283" s="42">
        <f t="shared" si="84"/>
        <v>0.26578463695972387</v>
      </c>
      <c r="Y283" s="42">
        <f t="shared" si="84"/>
        <v>0.28265814841778114</v>
      </c>
      <c r="Z283" s="42">
        <f t="shared" si="84"/>
        <v>0.61723130316023611</v>
      </c>
      <c r="AC283" s="42">
        <f t="shared" si="85"/>
        <v>1.5856394416192621</v>
      </c>
      <c r="AD283" s="42">
        <f t="shared" si="85"/>
        <v>1.3938426930218091</v>
      </c>
      <c r="AE283" s="42">
        <f t="shared" si="85"/>
        <v>0.5937527884757916</v>
      </c>
      <c r="AF283" s="42">
        <f t="shared" si="85"/>
        <v>1.5498905402351852</v>
      </c>
      <c r="AG283" s="42">
        <f t="shared" si="85"/>
        <v>1.4641385880980917</v>
      </c>
      <c r="AH283" s="42">
        <f t="shared" si="85"/>
        <v>16.366476077469546</v>
      </c>
      <c r="AI283" s="42">
        <f t="shared" si="85"/>
        <v>3.1472436231597576</v>
      </c>
      <c r="AJ283" s="42">
        <f t="shared" si="85"/>
        <v>0.32133987180510493</v>
      </c>
      <c r="AK283" s="42">
        <f t="shared" si="85"/>
        <v>0.3249932257004034</v>
      </c>
      <c r="AL283" s="42">
        <f t="shared" si="85"/>
        <v>0.94003363298050158</v>
      </c>
    </row>
    <row r="284" spans="4:38">
      <c r="D284" s="52">
        <f t="shared" si="82"/>
        <v>0.75</v>
      </c>
      <c r="E284" s="42">
        <f t="shared" si="83"/>
        <v>0.49548497546094411</v>
      </c>
      <c r="F284" s="42">
        <f t="shared" si="83"/>
        <v>0.52599829360153538</v>
      </c>
      <c r="G284" s="42">
        <f t="shared" si="83"/>
        <v>0.46303987591712448</v>
      </c>
      <c r="H284" s="42">
        <f t="shared" si="83"/>
        <v>1.0573361889298163</v>
      </c>
      <c r="I284" s="42">
        <f t="shared" si="83"/>
        <v>1.2299354983804309</v>
      </c>
      <c r="J284" s="42">
        <f t="shared" si="83"/>
        <v>11.41591743980489</v>
      </c>
      <c r="K284" s="42">
        <f t="shared" si="83"/>
        <v>2.7879997389336921</v>
      </c>
      <c r="L284" s="42">
        <f t="shared" si="83"/>
        <v>0.29583551039568146</v>
      </c>
      <c r="M284" s="42">
        <f t="shared" si="83"/>
        <v>0.30663894731153324</v>
      </c>
      <c r="N284" s="42">
        <f t="shared" si="83"/>
        <v>0.75957171707642956</v>
      </c>
      <c r="Q284" s="42">
        <f t="shared" si="84"/>
        <v>0.29119756754315151</v>
      </c>
      <c r="R284" s="42">
        <f t="shared" si="84"/>
        <v>0.27800900297548453</v>
      </c>
      <c r="S284" s="42">
        <f t="shared" si="84"/>
        <v>0.38530572312576933</v>
      </c>
      <c r="T284" s="42">
        <f t="shared" si="84"/>
        <v>0.54588491089004687</v>
      </c>
      <c r="U284" s="42">
        <f t="shared" si="84"/>
        <v>0.94205289465768538</v>
      </c>
      <c r="V284" s="42">
        <f t="shared" si="84"/>
        <v>6.0448557886008913</v>
      </c>
      <c r="W284" s="42">
        <f t="shared" si="84"/>
        <v>2.328397336158273</v>
      </c>
      <c r="X284" s="42">
        <f t="shared" si="84"/>
        <v>0.26794507161575631</v>
      </c>
      <c r="Y284" s="42">
        <f t="shared" si="84"/>
        <v>0.28658940915554681</v>
      </c>
      <c r="Z284" s="42">
        <f t="shared" si="84"/>
        <v>0.61330435500345948</v>
      </c>
      <c r="AC284" s="42">
        <f t="shared" si="85"/>
        <v>1.0967388125874038</v>
      </c>
      <c r="AD284" s="42">
        <f t="shared" si="85"/>
        <v>1.0140807080137262</v>
      </c>
      <c r="AE284" s="42">
        <f t="shared" si="85"/>
        <v>0.54077402870848112</v>
      </c>
      <c r="AF284" s="42">
        <f t="shared" si="85"/>
        <v>1.5614620971826589</v>
      </c>
      <c r="AG284" s="42">
        <f t="shared" si="85"/>
        <v>1.5167850951320205</v>
      </c>
      <c r="AH284" s="42">
        <f t="shared" si="85"/>
        <v>16.990218483938087</v>
      </c>
      <c r="AI284" s="42">
        <f t="shared" si="85"/>
        <v>3.0911181124246023</v>
      </c>
      <c r="AJ284" s="42">
        <f t="shared" si="85"/>
        <v>0.32372594917560699</v>
      </c>
      <c r="AK284" s="42">
        <f t="shared" si="85"/>
        <v>0.32691187606997962</v>
      </c>
      <c r="AL284" s="42">
        <f t="shared" si="85"/>
        <v>0.9682861519744278</v>
      </c>
    </row>
    <row r="285" spans="4:38">
      <c r="D285" s="52">
        <f t="shared" si="82"/>
        <v>0.875</v>
      </c>
      <c r="E285" s="42">
        <f t="shared" si="83"/>
        <v>0.34701453860739323</v>
      </c>
      <c r="F285" s="42">
        <f t="shared" si="83"/>
        <v>0.43931321939541085</v>
      </c>
      <c r="G285" s="42">
        <f t="shared" si="83"/>
        <v>0.43438115723400128</v>
      </c>
      <c r="H285" s="42">
        <f t="shared" si="83"/>
        <v>1.0493994116206831</v>
      </c>
      <c r="I285" s="42">
        <f t="shared" si="83"/>
        <v>1.2469366270946727</v>
      </c>
      <c r="J285" s="42">
        <f t="shared" si="83"/>
        <v>11.663142045307017</v>
      </c>
      <c r="K285" s="42">
        <f t="shared" si="83"/>
        <v>2.8340443524957828</v>
      </c>
      <c r="L285" s="42">
        <f t="shared" si="83"/>
        <v>0.29735101440452616</v>
      </c>
      <c r="M285" s="42">
        <f t="shared" si="83"/>
        <v>0.30915065591187663</v>
      </c>
      <c r="N285" s="42">
        <f t="shared" si="83"/>
        <v>0.76521604960211009</v>
      </c>
      <c r="Q285" s="42">
        <f t="shared" si="84"/>
        <v>0.20068001266867352</v>
      </c>
      <c r="R285" s="42">
        <f t="shared" si="84"/>
        <v>0.2856791400089187</v>
      </c>
      <c r="S285" s="42">
        <f t="shared" si="84"/>
        <v>0.3653210528551798</v>
      </c>
      <c r="T285" s="42">
        <f t="shared" si="84"/>
        <v>0.52301496823734694</v>
      </c>
      <c r="U285" s="42">
        <f t="shared" si="84"/>
        <v>0.93603233452674517</v>
      </c>
      <c r="V285" s="42">
        <f t="shared" si="84"/>
        <v>5.9824454250980263</v>
      </c>
      <c r="W285" s="42">
        <f t="shared" si="84"/>
        <v>2.5655683351235856</v>
      </c>
      <c r="X285" s="42">
        <f t="shared" si="84"/>
        <v>0.26938536138644431</v>
      </c>
      <c r="Y285" s="42">
        <f t="shared" si="84"/>
        <v>0.28987578427205396</v>
      </c>
      <c r="Z285" s="42">
        <f t="shared" si="84"/>
        <v>0.60842062922373885</v>
      </c>
      <c r="AC285" s="42">
        <f t="shared" si="85"/>
        <v>0.68030744733471193</v>
      </c>
      <c r="AD285" s="42">
        <f t="shared" si="85"/>
        <v>0.70533066892286644</v>
      </c>
      <c r="AE285" s="42">
        <f t="shared" si="85"/>
        <v>0.50344126161282288</v>
      </c>
      <c r="AF285" s="42">
        <f t="shared" si="85"/>
        <v>1.5691764684809719</v>
      </c>
      <c r="AG285" s="42">
        <f t="shared" si="85"/>
        <v>1.5612055854418978</v>
      </c>
      <c r="AH285" s="42">
        <f t="shared" si="85"/>
        <v>17.501420200726962</v>
      </c>
      <c r="AI285" s="42">
        <f t="shared" si="85"/>
        <v>3.0382775006746652</v>
      </c>
      <c r="AJ285" s="42">
        <f t="shared" si="85"/>
        <v>0.32531666742260829</v>
      </c>
      <c r="AK285" s="42">
        <f t="shared" si="85"/>
        <v>0.32853073731930965</v>
      </c>
      <c r="AL285" s="42">
        <f t="shared" si="85"/>
        <v>0.99588163564291399</v>
      </c>
    </row>
    <row r="286" spans="4:38">
      <c r="D286" s="52">
        <f t="shared" si="82"/>
        <v>1</v>
      </c>
      <c r="E286" s="42">
        <f t="shared" si="83"/>
        <v>0.26771093020277398</v>
      </c>
      <c r="F286" s="42">
        <f t="shared" si="83"/>
        <v>0.39457152474544482</v>
      </c>
      <c r="G286" s="42">
        <f t="shared" si="83"/>
        <v>0.41519290038236678</v>
      </c>
      <c r="H286" s="42">
        <f t="shared" si="83"/>
        <v>1.0397587447199492</v>
      </c>
      <c r="I286" s="42">
        <f t="shared" si="83"/>
        <v>1.2570113700364465</v>
      </c>
      <c r="J286" s="42">
        <f t="shared" si="83"/>
        <v>11.923303558910469</v>
      </c>
      <c r="K286" s="42">
        <f t="shared" si="83"/>
        <v>2.8570666592768306</v>
      </c>
      <c r="L286" s="42">
        <f t="shared" si="83"/>
        <v>0.29810876640894857</v>
      </c>
      <c r="M286" s="42">
        <f t="shared" si="83"/>
        <v>0.31063907582319128</v>
      </c>
      <c r="N286" s="42">
        <f t="shared" si="83"/>
        <v>0.77072599325813118</v>
      </c>
      <c r="Q286" s="42">
        <f t="shared" si="84"/>
        <v>0.15265991554068298</v>
      </c>
      <c r="R286" s="42">
        <f t="shared" si="84"/>
        <v>0.29022440639910208</v>
      </c>
      <c r="S286" s="42">
        <f t="shared" si="84"/>
        <v>0.34995197031529524</v>
      </c>
      <c r="T286" s="42">
        <f t="shared" si="84"/>
        <v>0.50367981959000374</v>
      </c>
      <c r="U286" s="42">
        <f t="shared" si="84"/>
        <v>0.92882080326850369</v>
      </c>
      <c r="V286" s="42">
        <f t="shared" si="84"/>
        <v>5.945461505985226</v>
      </c>
      <c r="W286" s="42">
        <f t="shared" si="84"/>
        <v>2.7061141122882146</v>
      </c>
      <c r="X286" s="42">
        <f t="shared" si="84"/>
        <v>0.2701055062717882</v>
      </c>
      <c r="Y286" s="42">
        <f t="shared" si="84"/>
        <v>0.29181259004707083</v>
      </c>
      <c r="Z286" s="42">
        <f t="shared" si="84"/>
        <v>0.60263004465357661</v>
      </c>
      <c r="AC286" s="42">
        <f t="shared" si="85"/>
        <v>0.42630019839097655</v>
      </c>
      <c r="AD286" s="42">
        <f t="shared" si="85"/>
        <v>0.52481249660608398</v>
      </c>
      <c r="AE286" s="42">
        <f t="shared" si="85"/>
        <v>0.48043383044943788</v>
      </c>
      <c r="AF286" s="42">
        <f t="shared" si="85"/>
        <v>1.5730336541301297</v>
      </c>
      <c r="AG286" s="42">
        <f t="shared" si="85"/>
        <v>1.5875288389588609</v>
      </c>
      <c r="AH286" s="42">
        <f t="shared" si="85"/>
        <v>17.962633852213479</v>
      </c>
      <c r="AI286" s="42">
        <f t="shared" si="85"/>
        <v>2.9968480298056925</v>
      </c>
      <c r="AJ286" s="42">
        <f t="shared" si="85"/>
        <v>0.32611202654610899</v>
      </c>
      <c r="AK286" s="42">
        <f t="shared" si="85"/>
        <v>0.32949006250409774</v>
      </c>
      <c r="AL286" s="42">
        <f t="shared" si="85"/>
        <v>1.0228200839859578</v>
      </c>
    </row>
    <row r="287" spans="4:38">
      <c r="D287" s="52">
        <f t="shared" si="82"/>
        <v>1.125</v>
      </c>
      <c r="E287" s="42">
        <f t="shared" si="83"/>
        <v>0.23952609931502403</v>
      </c>
      <c r="F287" s="42">
        <f t="shared" si="83"/>
        <v>0.38111493337477492</v>
      </c>
      <c r="G287" s="42">
        <f t="shared" si="83"/>
        <v>0.40237523351902804</v>
      </c>
      <c r="H287" s="42">
        <f t="shared" si="83"/>
        <v>1.0274121753356849</v>
      </c>
      <c r="I287" s="42">
        <f t="shared" si="83"/>
        <v>1.2590385138308031</v>
      </c>
      <c r="J287" s="42">
        <f t="shared" si="83"/>
        <v>12.213746296633845</v>
      </c>
      <c r="K287" s="42">
        <f t="shared" si="83"/>
        <v>2.8623107036269166</v>
      </c>
      <c r="L287" s="42">
        <f t="shared" si="83"/>
        <v>0.29816571496095789</v>
      </c>
      <c r="M287" s="42">
        <f t="shared" si="83"/>
        <v>0.31096331527523091</v>
      </c>
      <c r="N287" s="42">
        <f t="shared" si="83"/>
        <v>0.77610154804449039</v>
      </c>
      <c r="Q287" s="42">
        <f t="shared" si="84"/>
        <v>0.1361043107186842</v>
      </c>
      <c r="R287" s="42">
        <f t="shared" si="84"/>
        <v>0.29149211867120839</v>
      </c>
      <c r="S287" s="42">
        <f t="shared" si="84"/>
        <v>0.33723428002091649</v>
      </c>
      <c r="T287" s="42">
        <f t="shared" si="84"/>
        <v>0.48580517634337195</v>
      </c>
      <c r="U287" s="42">
        <f t="shared" si="84"/>
        <v>0.91977734136065625</v>
      </c>
      <c r="V287" s="42">
        <f t="shared" si="84"/>
        <v>5.9370028514107087</v>
      </c>
      <c r="W287" s="42">
        <f t="shared" si="84"/>
        <v>2.7450481540637766</v>
      </c>
      <c r="X287" s="42">
        <f t="shared" si="84"/>
        <v>0.27015806513730162</v>
      </c>
      <c r="Y287" s="42">
        <f t="shared" si="84"/>
        <v>0.29228345280683643</v>
      </c>
      <c r="Z287" s="42">
        <f t="shared" si="84"/>
        <v>0.59598252012547248</v>
      </c>
      <c r="AC287" s="42">
        <f t="shared" si="85"/>
        <v>0.34294788791136332</v>
      </c>
      <c r="AD287" s="42">
        <f t="shared" si="85"/>
        <v>0.47154721668343585</v>
      </c>
      <c r="AE287" s="42">
        <f t="shared" si="85"/>
        <v>0.46753061450138611</v>
      </c>
      <c r="AF287" s="42">
        <f t="shared" si="85"/>
        <v>1.5727085410319479</v>
      </c>
      <c r="AG287" s="42">
        <f t="shared" si="85"/>
        <v>1.5938015395357081</v>
      </c>
      <c r="AH287" s="42">
        <f t="shared" si="85"/>
        <v>18.417343171428652</v>
      </c>
      <c r="AI287" s="42">
        <f t="shared" si="85"/>
        <v>2.9685239193435224</v>
      </c>
      <c r="AJ287" s="42">
        <f t="shared" si="85"/>
        <v>0.32617336478461412</v>
      </c>
      <c r="AK287" s="42">
        <f t="shared" si="85"/>
        <v>0.32965131128594</v>
      </c>
      <c r="AL287" s="42">
        <f t="shared" si="85"/>
        <v>1.0491014970035615</v>
      </c>
    </row>
    <row r="288" spans="4:38">
      <c r="D288" s="52">
        <f t="shared" si="82"/>
        <v>1.325</v>
      </c>
      <c r="E288" s="42">
        <f t="shared" si="83"/>
        <v>0.36033430742684391</v>
      </c>
      <c r="F288" s="42">
        <f t="shared" si="83"/>
        <v>0.60383731459722767</v>
      </c>
      <c r="G288" s="42">
        <f t="shared" si="83"/>
        <v>0.62176534185744081</v>
      </c>
      <c r="H288" s="42">
        <f t="shared" si="83"/>
        <v>1.6121047124398422</v>
      </c>
      <c r="I288" s="42">
        <f t="shared" si="83"/>
        <v>2.0059715028701794</v>
      </c>
      <c r="J288" s="42">
        <f t="shared" si="83"/>
        <v>20.161242822601299</v>
      </c>
      <c r="K288" s="42">
        <f t="shared" si="83"/>
        <v>4.5743144321975269</v>
      </c>
      <c r="L288" s="42">
        <f t="shared" si="83"/>
        <v>0.47567039455653526</v>
      </c>
      <c r="M288" s="42">
        <f t="shared" si="83"/>
        <v>0.49654818768054798</v>
      </c>
      <c r="N288" s="42">
        <f t="shared" si="83"/>
        <v>1.2525802433232536</v>
      </c>
      <c r="Q288" s="42">
        <f t="shared" si="84"/>
        <v>0.205322574119221</v>
      </c>
      <c r="R288" s="42">
        <f t="shared" si="84"/>
        <v>0.46627226545009731</v>
      </c>
      <c r="S288" s="42">
        <f t="shared" si="84"/>
        <v>0.5151913742824874</v>
      </c>
      <c r="T288" s="42">
        <f t="shared" si="84"/>
        <v>0.74146108926879317</v>
      </c>
      <c r="U288" s="42">
        <f t="shared" si="84"/>
        <v>1.4493658493223198</v>
      </c>
      <c r="V288" s="42">
        <f t="shared" si="84"/>
        <v>9.5197803995420269</v>
      </c>
      <c r="W288" s="42">
        <f t="shared" si="84"/>
        <v>4.3858217518263674</v>
      </c>
      <c r="X288" s="42">
        <f t="shared" si="84"/>
        <v>0.43091148419238534</v>
      </c>
      <c r="Y288" s="42">
        <f t="shared" si="84"/>
        <v>0.46689401190646568</v>
      </c>
      <c r="Z288" s="42">
        <f t="shared" si="84"/>
        <v>0.93759518372230699</v>
      </c>
      <c r="AC288" s="42">
        <f t="shared" si="85"/>
        <v>0.51534604073446644</v>
      </c>
      <c r="AD288" s="42">
        <f t="shared" si="85"/>
        <v>0.7457942719564391</v>
      </c>
      <c r="AE288" s="42">
        <f t="shared" si="85"/>
        <v>0.72851203912112383</v>
      </c>
      <c r="AF288" s="42">
        <f t="shared" si="85"/>
        <v>2.502765615864214</v>
      </c>
      <c r="AG288" s="42">
        <f t="shared" si="85"/>
        <v>2.5381843113013649</v>
      </c>
      <c r="AH288" s="42">
        <f t="shared" si="85"/>
        <v>30.400200195003592</v>
      </c>
      <c r="AI288" s="42">
        <f t="shared" si="85"/>
        <v>4.7028570913409249</v>
      </c>
      <c r="AJ288" s="42">
        <f t="shared" si="85"/>
        <v>0.52042930492068507</v>
      </c>
      <c r="AK288" s="42">
        <f t="shared" si="85"/>
        <v>0.52629974039216354</v>
      </c>
      <c r="AL288" s="42">
        <f t="shared" si="85"/>
        <v>1.7314511107623283</v>
      </c>
    </row>
    <row r="289" spans="4:38">
      <c r="D289" s="52">
        <f t="shared" si="82"/>
        <v>1.5249999999999999</v>
      </c>
      <c r="E289" s="42">
        <f t="shared" si="83"/>
        <v>0.33317719073138841</v>
      </c>
      <c r="F289" s="42">
        <f t="shared" si="83"/>
        <v>0.59722432375541579</v>
      </c>
      <c r="G289" s="42">
        <f t="shared" si="83"/>
        <v>0.59555631181775548</v>
      </c>
      <c r="H289" s="42">
        <f t="shared" si="83"/>
        <v>1.5671261376568029</v>
      </c>
      <c r="I289" s="42">
        <f t="shared" si="83"/>
        <v>1.985711530340897</v>
      </c>
      <c r="J289" s="42">
        <f t="shared" si="83"/>
        <v>20.8977931123956</v>
      </c>
      <c r="K289" s="42">
        <f t="shared" si="83"/>
        <v>4.5614784452855623</v>
      </c>
      <c r="L289" s="42">
        <f t="shared" si="83"/>
        <v>0.47234265364946698</v>
      </c>
      <c r="M289" s="42">
        <f t="shared" si="83"/>
        <v>0.49417992475025541</v>
      </c>
      <c r="N289" s="42">
        <f t="shared" si="83"/>
        <v>1.2654471712598907</v>
      </c>
      <c r="Q289" s="42">
        <f t="shared" si="84"/>
        <v>0.19061125909627208</v>
      </c>
      <c r="R289" s="42">
        <f t="shared" si="84"/>
        <v>0.46598888225296348</v>
      </c>
      <c r="S289" s="42">
        <f t="shared" si="84"/>
        <v>0.48618904732445523</v>
      </c>
      <c r="T289" s="42">
        <f t="shared" si="84"/>
        <v>0.69884731025914815</v>
      </c>
      <c r="U289" s="42">
        <f t="shared" si="84"/>
        <v>1.4189845479764567</v>
      </c>
      <c r="V289" s="42">
        <f t="shared" si="84"/>
        <v>9.5692141555884813</v>
      </c>
      <c r="W289" s="42">
        <f t="shared" si="84"/>
        <v>4.3709048930059362</v>
      </c>
      <c r="X289" s="42">
        <f t="shared" si="84"/>
        <v>0.42771258504134335</v>
      </c>
      <c r="Y289" s="42">
        <f t="shared" si="84"/>
        <v>0.46507935201446876</v>
      </c>
      <c r="Z289" s="42">
        <f t="shared" si="84"/>
        <v>0.91550502209365192</v>
      </c>
      <c r="AC289" s="42">
        <f t="shared" si="85"/>
        <v>0.47574312236650468</v>
      </c>
      <c r="AD289" s="42">
        <f t="shared" si="85"/>
        <v>0.73614011748561547</v>
      </c>
      <c r="AE289" s="42">
        <f t="shared" si="85"/>
        <v>0.70544701195038895</v>
      </c>
      <c r="AF289" s="42">
        <f t="shared" si="85"/>
        <v>2.4704101963942353</v>
      </c>
      <c r="AG289" s="42">
        <f t="shared" si="85"/>
        <v>2.5098110591765028</v>
      </c>
      <c r="AH289" s="42">
        <f t="shared" si="85"/>
        <v>31.509281392851943</v>
      </c>
      <c r="AI289" s="42">
        <f t="shared" si="85"/>
        <v>4.6472143605163341</v>
      </c>
      <c r="AJ289" s="42">
        <f t="shared" si="85"/>
        <v>0.51697272225759006</v>
      </c>
      <c r="AK289" s="42">
        <f t="shared" si="85"/>
        <v>0.52357558607173171</v>
      </c>
      <c r="AL289" s="42">
        <f t="shared" si="85"/>
        <v>1.7943583009612667</v>
      </c>
    </row>
    <row r="290" spans="4:38">
      <c r="D290" s="52">
        <f t="shared" si="82"/>
        <v>1.7249999999999999</v>
      </c>
      <c r="E290" s="42">
        <f t="shared" si="83"/>
        <v>0.30728335074971835</v>
      </c>
      <c r="F290" s="42">
        <f t="shared" si="83"/>
        <v>0.59141528016921951</v>
      </c>
      <c r="G290" s="42">
        <f t="shared" si="83"/>
        <v>0.57046852370490186</v>
      </c>
      <c r="H290" s="42">
        <f t="shared" si="83"/>
        <v>1.5155303050886946</v>
      </c>
      <c r="I290" s="42">
        <f t="shared" si="83"/>
        <v>1.9542576515483248</v>
      </c>
      <c r="J290" s="42">
        <f t="shared" si="83"/>
        <v>21.602833229364499</v>
      </c>
      <c r="K290" s="42">
        <f t="shared" si="83"/>
        <v>4.5415683717976858</v>
      </c>
      <c r="L290" s="42">
        <f t="shared" si="83"/>
        <v>0.46717742199084478</v>
      </c>
      <c r="M290" s="42">
        <f t="shared" si="83"/>
        <v>0.49050647998094132</v>
      </c>
      <c r="N290" s="42">
        <f t="shared" si="83"/>
        <v>1.2777636423864016</v>
      </c>
      <c r="Q290" s="42">
        <f t="shared" si="84"/>
        <v>0.17663156073891115</v>
      </c>
      <c r="R290" s="42">
        <f t="shared" si="84"/>
        <v>0.46553110939605463</v>
      </c>
      <c r="S290" s="42">
        <f t="shared" si="84"/>
        <v>0.45842746162666037</v>
      </c>
      <c r="T290" s="42">
        <f t="shared" si="84"/>
        <v>0.65805658061889971</v>
      </c>
      <c r="U290" s="42">
        <f t="shared" si="84"/>
        <v>1.3852599237652632</v>
      </c>
      <c r="V290" s="42">
        <f t="shared" si="84"/>
        <v>9.6466469839576945</v>
      </c>
      <c r="W290" s="42">
        <f t="shared" si="84"/>
        <v>4.3477671508626958</v>
      </c>
      <c r="X290" s="42">
        <f t="shared" si="84"/>
        <v>0.42275063581813238</v>
      </c>
      <c r="Y290" s="42">
        <f t="shared" si="84"/>
        <v>0.46225747113317378</v>
      </c>
      <c r="Z290" s="42">
        <f t="shared" si="84"/>
        <v>0.89070225779518142</v>
      </c>
      <c r="AC290" s="42">
        <f t="shared" si="85"/>
        <v>0.43793514076052542</v>
      </c>
      <c r="AD290" s="42">
        <f t="shared" si="85"/>
        <v>0.72765962727318356</v>
      </c>
      <c r="AE290" s="42">
        <f t="shared" si="85"/>
        <v>0.68356434586222159</v>
      </c>
      <c r="AF290" s="42">
        <f t="shared" si="85"/>
        <v>2.4202232661802565</v>
      </c>
      <c r="AG290" s="42">
        <f t="shared" si="85"/>
        <v>2.4658009227709061</v>
      </c>
      <c r="AH290" s="42">
        <f t="shared" si="85"/>
        <v>32.570915266728157</v>
      </c>
      <c r="AI290" s="42">
        <f t="shared" si="85"/>
        <v>4.5939520673740848</v>
      </c>
      <c r="AJ290" s="42">
        <f t="shared" si="85"/>
        <v>0.51160420816355701</v>
      </c>
      <c r="AK290" s="42">
        <f t="shared" si="85"/>
        <v>0.51935011333760539</v>
      </c>
      <c r="AL290" s="42">
        <f t="shared" si="85"/>
        <v>1.8545742744672016</v>
      </c>
    </row>
    <row r="291" spans="4:38">
      <c r="D291" s="52">
        <f t="shared" si="82"/>
        <v>2</v>
      </c>
      <c r="E291" s="42">
        <f t="shared" si="83"/>
        <v>0.38265058146291897</v>
      </c>
      <c r="F291" s="42">
        <f t="shared" si="83"/>
        <v>0.80509677354869635</v>
      </c>
      <c r="G291" s="42">
        <f t="shared" si="83"/>
        <v>0.74560461474368678</v>
      </c>
      <c r="H291" s="42">
        <f t="shared" si="83"/>
        <v>1.9884826771757271</v>
      </c>
      <c r="I291" s="42">
        <f t="shared" si="83"/>
        <v>2.6163915284110857</v>
      </c>
      <c r="J291" s="42">
        <f t="shared" si="83"/>
        <v>30.793996889035476</v>
      </c>
      <c r="K291" s="42">
        <f t="shared" si="83"/>
        <v>6.1999528013608449</v>
      </c>
      <c r="L291" s="42">
        <f t="shared" si="83"/>
        <v>0.63076037090576564</v>
      </c>
      <c r="M291" s="42">
        <f t="shared" si="83"/>
        <v>0.66619849420102162</v>
      </c>
      <c r="N291" s="42">
        <f t="shared" si="83"/>
        <v>1.7759681798897256</v>
      </c>
      <c r="Q291" s="42">
        <f t="shared" si="84"/>
        <v>0.22142680024836481</v>
      </c>
      <c r="R291" s="42">
        <f t="shared" si="84"/>
        <v>0.63901968275723742</v>
      </c>
      <c r="S291" s="42">
        <f t="shared" si="84"/>
        <v>0.58741404927326646</v>
      </c>
      <c r="T291" s="42">
        <f t="shared" si="84"/>
        <v>0.84175901374595063</v>
      </c>
      <c r="U291" s="42">
        <f t="shared" si="84"/>
        <v>1.8439914590059792</v>
      </c>
      <c r="V291" s="42">
        <f t="shared" si="84"/>
        <v>13.440394013982475</v>
      </c>
      <c r="W291" s="42">
        <f t="shared" si="84"/>
        <v>5.9262290994447344</v>
      </c>
      <c r="X291" s="42">
        <f t="shared" si="84"/>
        <v>0.5701408578693794</v>
      </c>
      <c r="Y291" s="42">
        <f t="shared" si="84"/>
        <v>0.62924547117597862</v>
      </c>
      <c r="Z291" s="42">
        <f t="shared" si="84"/>
        <v>1.1796880121949374</v>
      </c>
      <c r="AC291" s="42">
        <f t="shared" si="85"/>
        <v>0.54387436267747258</v>
      </c>
      <c r="AD291" s="42">
        <f t="shared" si="85"/>
        <v>0.98870809662986736</v>
      </c>
      <c r="AE291" s="42">
        <f t="shared" si="85"/>
        <v>0.90639829553494744</v>
      </c>
      <c r="AF291" s="42">
        <f t="shared" si="85"/>
        <v>3.2151232297618879</v>
      </c>
      <c r="AG291" s="42">
        <f t="shared" si="85"/>
        <v>3.2916611453994506</v>
      </c>
      <c r="AH291" s="42">
        <f t="shared" si="85"/>
        <v>46.426458858327749</v>
      </c>
      <c r="AI291" s="42">
        <f t="shared" si="85"/>
        <v>6.2343323395968246</v>
      </c>
      <c r="AJ291" s="42">
        <f t="shared" si="85"/>
        <v>0.69137988394215255</v>
      </c>
      <c r="AK291" s="42">
        <f t="shared" si="85"/>
        <v>0.70461903216141264</v>
      </c>
      <c r="AL291" s="42">
        <f t="shared" si="85"/>
        <v>2.6431428470779212</v>
      </c>
    </row>
    <row r="292" spans="4:38">
      <c r="D292" s="52">
        <f t="shared" si="82"/>
        <v>2.25</v>
      </c>
      <c r="E292" s="42">
        <f t="shared" ref="E292:N307" si="86">($D202-$D201)/8*(E201+3*((2*E201+E202)/3)+3*((E201+2*E202)/3)+E202)</f>
        <v>0.31007707453723565</v>
      </c>
      <c r="F292" s="42">
        <f t="shared" si="86"/>
        <v>0.72492359700245135</v>
      </c>
      <c r="G292" s="42">
        <f t="shared" si="86"/>
        <v>0.64091665521954511</v>
      </c>
      <c r="H292" s="42">
        <f t="shared" si="86"/>
        <v>1.7029081387323837</v>
      </c>
      <c r="I292" s="42">
        <f t="shared" si="86"/>
        <v>2.2912879269252944</v>
      </c>
      <c r="J292" s="42">
        <f t="shared" si="86"/>
        <v>29.031701195810925</v>
      </c>
      <c r="K292" s="42">
        <f t="shared" si="86"/>
        <v>5.5812362898893051</v>
      </c>
      <c r="L292" s="42">
        <f t="shared" si="86"/>
        <v>0.5590997625660612</v>
      </c>
      <c r="M292" s="42">
        <f t="shared" si="86"/>
        <v>0.59547181561967388</v>
      </c>
      <c r="N292" s="42">
        <f t="shared" si="86"/>
        <v>1.6326348345799082</v>
      </c>
      <c r="Q292" s="42">
        <f t="shared" ref="Q292:Z307" si="87">($D202-$D201)/8*(Q201+3*((2*Q201+Q202)/3)+3*((Q201+2*Q202)/3)+Q202)</f>
        <v>0.18103879767521144</v>
      </c>
      <c r="R292" s="42">
        <f t="shared" si="87"/>
        <v>0.57951432589914453</v>
      </c>
      <c r="S292" s="42">
        <f t="shared" si="87"/>
        <v>0.49317372501946044</v>
      </c>
      <c r="T292" s="42">
        <f t="shared" si="87"/>
        <v>0.70522972583521937</v>
      </c>
      <c r="U292" s="42">
        <f t="shared" si="87"/>
        <v>1.6106868792770368</v>
      </c>
      <c r="V292" s="42">
        <f t="shared" si="87"/>
        <v>12.4388327528583</v>
      </c>
      <c r="W292" s="42">
        <f t="shared" si="87"/>
        <v>5.3234666934865809</v>
      </c>
      <c r="X292" s="42">
        <f t="shared" si="87"/>
        <v>0.50458108668288293</v>
      </c>
      <c r="Y292" s="42">
        <f t="shared" si="87"/>
        <v>0.56417687318645648</v>
      </c>
      <c r="Z292" s="42">
        <f t="shared" si="87"/>
        <v>1.0235804984182706</v>
      </c>
      <c r="AC292" s="42">
        <f t="shared" ref="AC292:AL307" si="88">($D202-$D201)/8*(AC201+3*((2*AC201+AC202)/3)+3*((AC201+2*AC202)/3)+AC202)</f>
        <v>0.43911535139925978</v>
      </c>
      <c r="AD292" s="42">
        <f t="shared" si="88"/>
        <v>0.8886318612139591</v>
      </c>
      <c r="AE292" s="42">
        <f t="shared" si="88"/>
        <v>0.79239445416204257</v>
      </c>
      <c r="AF292" s="42">
        <f t="shared" si="88"/>
        <v>2.7839890399585991</v>
      </c>
      <c r="AG292" s="42">
        <f t="shared" si="88"/>
        <v>2.8706580623899272</v>
      </c>
      <c r="AH292" s="42">
        <f t="shared" si="88"/>
        <v>43.767602211342258</v>
      </c>
      <c r="AI292" s="42">
        <f t="shared" si="88"/>
        <v>5.5892226548790118</v>
      </c>
      <c r="AJ292" s="42">
        <f t="shared" si="88"/>
        <v>0.61361843844924002</v>
      </c>
      <c r="AK292" s="42">
        <f t="shared" si="88"/>
        <v>0.62887230275049733</v>
      </c>
      <c r="AL292" s="42">
        <f t="shared" si="88"/>
        <v>2.491438636283037</v>
      </c>
    </row>
    <row r="293" spans="4:38">
      <c r="D293" s="52">
        <f t="shared" si="82"/>
        <v>2.5</v>
      </c>
      <c r="E293" s="42">
        <f t="shared" si="86"/>
        <v>0.27657334837802805</v>
      </c>
      <c r="F293" s="42">
        <f t="shared" si="86"/>
        <v>0.71937426228120938</v>
      </c>
      <c r="G293" s="42">
        <f t="shared" si="86"/>
        <v>0.60806777064440498</v>
      </c>
      <c r="H293" s="42">
        <f t="shared" si="86"/>
        <v>1.5949275969558627</v>
      </c>
      <c r="I293" s="42">
        <f t="shared" si="86"/>
        <v>2.1926816395674411</v>
      </c>
      <c r="J293" s="42">
        <f t="shared" si="86"/>
        <v>29.954850790305855</v>
      </c>
      <c r="K293" s="42">
        <f t="shared" si="86"/>
        <v>5.5190894449703931</v>
      </c>
      <c r="L293" s="42">
        <f t="shared" si="86"/>
        <v>0.54292403120345734</v>
      </c>
      <c r="M293" s="42">
        <f t="shared" si="86"/>
        <v>0.5840056097045756</v>
      </c>
      <c r="N293" s="42">
        <f t="shared" si="86"/>
        <v>1.6487614989389878</v>
      </c>
      <c r="Q293" s="42">
        <f t="shared" si="87"/>
        <v>0.16313802435334118</v>
      </c>
      <c r="R293" s="42">
        <f t="shared" si="87"/>
        <v>0.57781130187790652</v>
      </c>
      <c r="S293" s="42">
        <f t="shared" si="87"/>
        <v>0.45682388341096491</v>
      </c>
      <c r="T293" s="42">
        <f t="shared" si="87"/>
        <v>0.65182007634117944</v>
      </c>
      <c r="U293" s="42">
        <f t="shared" si="87"/>
        <v>1.5438470879487505</v>
      </c>
      <c r="V293" s="42">
        <f t="shared" si="87"/>
        <v>12.691900765520305</v>
      </c>
      <c r="W293" s="42">
        <f t="shared" si="87"/>
        <v>5.2512450779498465</v>
      </c>
      <c r="X293" s="42">
        <f t="shared" si="87"/>
        <v>0.489091567708062</v>
      </c>
      <c r="Y293" s="42">
        <f t="shared" si="87"/>
        <v>0.55526129044166594</v>
      </c>
      <c r="Z293" s="42">
        <f t="shared" si="87"/>
        <v>0.97379478280353116</v>
      </c>
      <c r="AC293" s="42">
        <f t="shared" si="88"/>
        <v>0.39000867240271497</v>
      </c>
      <c r="AD293" s="42">
        <f t="shared" si="88"/>
        <v>0.88053051404885441</v>
      </c>
      <c r="AE293" s="42">
        <f t="shared" si="88"/>
        <v>0.76451443065848079</v>
      </c>
      <c r="AF293" s="42">
        <f t="shared" si="88"/>
        <v>2.6273367116352966</v>
      </c>
      <c r="AG293" s="42">
        <f t="shared" si="88"/>
        <v>2.7332858360280419</v>
      </c>
      <c r="AH293" s="42">
        <f t="shared" si="88"/>
        <v>45.157660530838015</v>
      </c>
      <c r="AI293" s="42">
        <f t="shared" si="88"/>
        <v>5.5194832696543425</v>
      </c>
      <c r="AJ293" s="42">
        <f t="shared" si="88"/>
        <v>0.59675649469885272</v>
      </c>
      <c r="AK293" s="42">
        <f t="shared" si="88"/>
        <v>0.61568300945749477</v>
      </c>
      <c r="AL293" s="42">
        <f t="shared" si="88"/>
        <v>2.5702828753358538</v>
      </c>
    </row>
    <row r="294" spans="4:38">
      <c r="D294" s="52">
        <f t="shared" si="82"/>
        <v>2.75</v>
      </c>
      <c r="E294" s="42">
        <f t="shared" si="86"/>
        <v>0.24539695182542109</v>
      </c>
      <c r="F294" s="42">
        <f t="shared" si="86"/>
        <v>0.71467624595470358</v>
      </c>
      <c r="G294" s="42">
        <f t="shared" si="86"/>
        <v>0.57740881170760749</v>
      </c>
      <c r="H294" s="42">
        <f t="shared" si="86"/>
        <v>1.4811103422739893</v>
      </c>
      <c r="I294" s="42">
        <f t="shared" si="86"/>
        <v>2.0819790476261697</v>
      </c>
      <c r="J294" s="42">
        <f t="shared" si="86"/>
        <v>30.81645707850107</v>
      </c>
      <c r="K294" s="42">
        <f t="shared" si="86"/>
        <v>5.4494516857085777</v>
      </c>
      <c r="L294" s="42">
        <f t="shared" si="86"/>
        <v>0.52477233572005555</v>
      </c>
      <c r="M294" s="42">
        <f t="shared" si="86"/>
        <v>0.57115731646935419</v>
      </c>
      <c r="N294" s="42">
        <f t="shared" si="86"/>
        <v>1.6638130523407977</v>
      </c>
      <c r="Q294" s="42">
        <f t="shared" si="87"/>
        <v>0.14652510500158139</v>
      </c>
      <c r="R294" s="42">
        <f t="shared" si="87"/>
        <v>0.57576767305242116</v>
      </c>
      <c r="S294" s="42">
        <f t="shared" si="87"/>
        <v>0.42289736457636895</v>
      </c>
      <c r="T294" s="42">
        <f t="shared" si="87"/>
        <v>0.60197107014674167</v>
      </c>
      <c r="U294" s="42">
        <f t="shared" si="87"/>
        <v>1.4738337838847375</v>
      </c>
      <c r="V294" s="42">
        <f t="shared" si="87"/>
        <v>12.981085755985811</v>
      </c>
      <c r="W294" s="42">
        <f t="shared" si="87"/>
        <v>5.1703181783975189</v>
      </c>
      <c r="X294" s="42">
        <f t="shared" si="87"/>
        <v>0.47173431496125817</v>
      </c>
      <c r="Y294" s="42">
        <f t="shared" si="87"/>
        <v>0.54521802967484045</v>
      </c>
      <c r="Z294" s="42">
        <f t="shared" si="87"/>
        <v>0.92174608011539516</v>
      </c>
      <c r="AC294" s="42">
        <f t="shared" si="88"/>
        <v>0.34426879864926097</v>
      </c>
      <c r="AD294" s="42">
        <f t="shared" si="88"/>
        <v>0.87367198718748762</v>
      </c>
      <c r="AE294" s="42">
        <f t="shared" si="88"/>
        <v>0.7386738012082501</v>
      </c>
      <c r="AF294" s="42">
        <f t="shared" si="88"/>
        <v>2.451802183023021</v>
      </c>
      <c r="AG294" s="42">
        <f t="shared" si="88"/>
        <v>2.5793553502386044</v>
      </c>
      <c r="AH294" s="42">
        <f t="shared" si="88"/>
        <v>46.455048295700685</v>
      </c>
      <c r="AI294" s="42">
        <f t="shared" si="88"/>
        <v>5.4543931767779892</v>
      </c>
      <c r="AJ294" s="42">
        <f t="shared" si="88"/>
        <v>0.57781035647885304</v>
      </c>
      <c r="AK294" s="42">
        <f t="shared" si="88"/>
        <v>0.60090393527649733</v>
      </c>
      <c r="AL294" s="42">
        <f t="shared" si="88"/>
        <v>2.6438708317851454</v>
      </c>
    </row>
    <row r="295" spans="4:38">
      <c r="D295" s="52">
        <f t="shared" si="82"/>
        <v>3</v>
      </c>
      <c r="E295" s="42">
        <f t="shared" si="86"/>
        <v>0.21651104074125432</v>
      </c>
      <c r="F295" s="42">
        <f t="shared" si="86"/>
        <v>0.71064036615743698</v>
      </c>
      <c r="G295" s="42">
        <f t="shared" si="86"/>
        <v>0.54893977840915265</v>
      </c>
      <c r="H295" s="42">
        <f t="shared" si="86"/>
        <v>1.3633215375041543</v>
      </c>
      <c r="I295" s="42">
        <f t="shared" si="86"/>
        <v>1.9617503599401884</v>
      </c>
      <c r="J295" s="42">
        <f t="shared" si="86"/>
        <v>31.616520060396617</v>
      </c>
      <c r="K295" s="42">
        <f t="shared" si="86"/>
        <v>5.3739876597356178</v>
      </c>
      <c r="L295" s="42">
        <f t="shared" si="86"/>
        <v>0.50506911953778488</v>
      </c>
      <c r="M295" s="42">
        <f t="shared" si="86"/>
        <v>0.55723406642959239</v>
      </c>
      <c r="N295" s="42">
        <f t="shared" si="86"/>
        <v>1.6777894947853369</v>
      </c>
      <c r="Q295" s="42">
        <f t="shared" si="87"/>
        <v>0.13116291203312608</v>
      </c>
      <c r="R295" s="42">
        <f t="shared" si="87"/>
        <v>0.57338343942268821</v>
      </c>
      <c r="S295" s="42">
        <f t="shared" si="87"/>
        <v>0.39139416851567299</v>
      </c>
      <c r="T295" s="42">
        <f t="shared" si="87"/>
        <v>0.55568270725190727</v>
      </c>
      <c r="U295" s="42">
        <f t="shared" si="87"/>
        <v>1.4015302341206803</v>
      </c>
      <c r="V295" s="42">
        <f t="shared" si="87"/>
        <v>13.301501221537194</v>
      </c>
      <c r="W295" s="42">
        <f t="shared" si="87"/>
        <v>5.0826205023886271</v>
      </c>
      <c r="X295" s="42">
        <f t="shared" si="87"/>
        <v>0.45292399249516052</v>
      </c>
      <c r="Y295" s="42">
        <f t="shared" si="87"/>
        <v>0.53426802522089845</v>
      </c>
      <c r="Z295" s="42">
        <f t="shared" si="87"/>
        <v>0.86823309167388452</v>
      </c>
      <c r="AC295" s="42">
        <f t="shared" si="88"/>
        <v>0.30185916944938262</v>
      </c>
      <c r="AD295" s="42">
        <f t="shared" si="88"/>
        <v>0.86778009834013869</v>
      </c>
      <c r="AE295" s="42">
        <f t="shared" si="88"/>
        <v>0.71480153819659686</v>
      </c>
      <c r="AF295" s="42">
        <f t="shared" si="88"/>
        <v>2.2615814986304397</v>
      </c>
      <c r="AG295" s="42">
        <f t="shared" si="88"/>
        <v>2.4125462182277406</v>
      </c>
      <c r="AH295" s="42">
        <f t="shared" si="88"/>
        <v>47.659765505930338</v>
      </c>
      <c r="AI295" s="42">
        <f t="shared" si="88"/>
        <v>5.3939523762499437</v>
      </c>
      <c r="AJ295" s="42">
        <f t="shared" si="88"/>
        <v>0.55721424658040974</v>
      </c>
      <c r="AK295" s="42">
        <f t="shared" si="88"/>
        <v>0.58488836484928075</v>
      </c>
      <c r="AL295" s="42">
        <f t="shared" si="88"/>
        <v>2.7122025056309171</v>
      </c>
    </row>
    <row r="296" spans="4:38">
      <c r="D296" s="52">
        <f t="shared" si="82"/>
        <v>3.25</v>
      </c>
      <c r="E296" s="42">
        <f t="shared" si="86"/>
        <v>0.18987877098736722</v>
      </c>
      <c r="F296" s="42">
        <f t="shared" si="86"/>
        <v>0.70707744102391235</v>
      </c>
      <c r="G296" s="42">
        <f t="shared" si="86"/>
        <v>0.52266067074904066</v>
      </c>
      <c r="H296" s="42">
        <f t="shared" si="86"/>
        <v>1.2434263454637491</v>
      </c>
      <c r="I296" s="42">
        <f t="shared" si="86"/>
        <v>1.83456578534819</v>
      </c>
      <c r="J296" s="42">
        <f t="shared" si="86"/>
        <v>32.355039735992548</v>
      </c>
      <c r="K296" s="42">
        <f t="shared" si="86"/>
        <v>5.2943620146832648</v>
      </c>
      <c r="L296" s="42">
        <f t="shared" si="86"/>
        <v>0.48423882607857449</v>
      </c>
      <c r="M296" s="42">
        <f t="shared" si="86"/>
        <v>0.54254299010087303</v>
      </c>
      <c r="N296" s="42">
        <f t="shared" si="86"/>
        <v>1.690690826272601</v>
      </c>
      <c r="Q296" s="42">
        <f t="shared" si="87"/>
        <v>0.11701431786116781</v>
      </c>
      <c r="R296" s="42">
        <f t="shared" si="87"/>
        <v>0.57065860098870747</v>
      </c>
      <c r="S296" s="42">
        <f t="shared" si="87"/>
        <v>0.36231429522887665</v>
      </c>
      <c r="T296" s="42">
        <f t="shared" si="87"/>
        <v>0.51295498765667535</v>
      </c>
      <c r="U296" s="42">
        <f t="shared" si="87"/>
        <v>1.3278197056922625</v>
      </c>
      <c r="V296" s="42">
        <f t="shared" si="87"/>
        <v>13.648260659456788</v>
      </c>
      <c r="W296" s="42">
        <f t="shared" si="87"/>
        <v>4.9900865574821838</v>
      </c>
      <c r="X296" s="42">
        <f t="shared" si="87"/>
        <v>0.43307526436245924</v>
      </c>
      <c r="Y296" s="42">
        <f t="shared" si="87"/>
        <v>0.52263221141475757</v>
      </c>
      <c r="Z296" s="42">
        <f t="shared" si="87"/>
        <v>0.81405451879902091</v>
      </c>
      <c r="AC296" s="42">
        <f t="shared" si="88"/>
        <v>0.26274322411356554</v>
      </c>
      <c r="AD296" s="42">
        <f t="shared" si="88"/>
        <v>0.86257866521708826</v>
      </c>
      <c r="AE296" s="42">
        <f t="shared" si="88"/>
        <v>0.69282661400876855</v>
      </c>
      <c r="AF296" s="42">
        <f t="shared" si="88"/>
        <v>2.0608707029662079</v>
      </c>
      <c r="AG296" s="42">
        <f t="shared" si="88"/>
        <v>2.2365380532015737</v>
      </c>
      <c r="AH296" s="42">
        <f t="shared" si="88"/>
        <v>48.771812161526931</v>
      </c>
      <c r="AI296" s="42">
        <f t="shared" si="88"/>
        <v>5.3381608680702097</v>
      </c>
      <c r="AJ296" s="42">
        <f t="shared" si="88"/>
        <v>0.53540238779469074</v>
      </c>
      <c r="AK296" s="42">
        <f t="shared" si="88"/>
        <v>0.5679895828176218</v>
      </c>
      <c r="AL296" s="42">
        <f t="shared" si="88"/>
        <v>2.7752778968731686</v>
      </c>
    </row>
    <row r="297" spans="4:38">
      <c r="D297" s="52">
        <f t="shared" si="82"/>
        <v>3.5</v>
      </c>
      <c r="E297" s="42">
        <f t="shared" si="86"/>
        <v>0.16546329842559765</v>
      </c>
      <c r="F297" s="42">
        <f t="shared" si="86"/>
        <v>0.70379828868863303</v>
      </c>
      <c r="G297" s="42">
        <f t="shared" si="86"/>
        <v>0.49857148872727125</v>
      </c>
      <c r="H297" s="42">
        <f t="shared" si="86"/>
        <v>1.1232899289701694</v>
      </c>
      <c r="I297" s="42">
        <f t="shared" si="86"/>
        <v>1.7029955326888826</v>
      </c>
      <c r="J297" s="42">
        <f t="shared" si="86"/>
        <v>33.032016105288818</v>
      </c>
      <c r="K297" s="42">
        <f t="shared" si="86"/>
        <v>5.2122393981832742</v>
      </c>
      <c r="L297" s="42">
        <f t="shared" si="86"/>
        <v>0.46270589876435397</v>
      </c>
      <c r="M297" s="42">
        <f t="shared" si="86"/>
        <v>0.52739121799877942</v>
      </c>
      <c r="N297" s="42">
        <f t="shared" si="86"/>
        <v>1.7025170468025954</v>
      </c>
      <c r="Q297" s="42">
        <f t="shared" si="87"/>
        <v>0.10404219489890014</v>
      </c>
      <c r="R297" s="42">
        <f t="shared" si="87"/>
        <v>0.56759315775047903</v>
      </c>
      <c r="S297" s="42">
        <f t="shared" si="87"/>
        <v>0.33565774471597942</v>
      </c>
      <c r="T297" s="42">
        <f t="shared" si="87"/>
        <v>0.47378791136104592</v>
      </c>
      <c r="U297" s="42">
        <f t="shared" si="87"/>
        <v>1.253585465635177</v>
      </c>
      <c r="V297" s="42">
        <f t="shared" si="87"/>
        <v>14.016477567027041</v>
      </c>
      <c r="W297" s="42">
        <f t="shared" si="87"/>
        <v>4.8946508512372136</v>
      </c>
      <c r="X297" s="42">
        <f t="shared" si="87"/>
        <v>0.4126027946158447</v>
      </c>
      <c r="Y297" s="42">
        <f t="shared" si="87"/>
        <v>0.51053152259133605</v>
      </c>
      <c r="Z297" s="42">
        <f t="shared" si="87"/>
        <v>0.76000906281082803</v>
      </c>
      <c r="AC297" s="42">
        <f t="shared" si="88"/>
        <v>0.22688440195229462</v>
      </c>
      <c r="AD297" s="42">
        <f t="shared" si="88"/>
        <v>0.85779150552861738</v>
      </c>
      <c r="AE297" s="42">
        <f t="shared" si="88"/>
        <v>0.67267800103001285</v>
      </c>
      <c r="AF297" s="42">
        <f t="shared" si="88"/>
        <v>1.8538658405389872</v>
      </c>
      <c r="AG297" s="42">
        <f t="shared" si="88"/>
        <v>2.0550104683662207</v>
      </c>
      <c r="AH297" s="42">
        <f t="shared" si="88"/>
        <v>49.791188262490451</v>
      </c>
      <c r="AI297" s="42">
        <f t="shared" si="88"/>
        <v>5.2870186522387854</v>
      </c>
      <c r="AJ297" s="42">
        <f t="shared" si="88"/>
        <v>0.51280900291286369</v>
      </c>
      <c r="AK297" s="42">
        <f t="shared" si="88"/>
        <v>0.55056087382329733</v>
      </c>
      <c r="AL297" s="42">
        <f t="shared" si="88"/>
        <v>2.8330970055118958</v>
      </c>
    </row>
    <row r="298" spans="4:38">
      <c r="D298" s="52">
        <f t="shared" si="82"/>
        <v>3.75</v>
      </c>
      <c r="E298" s="42">
        <f t="shared" si="86"/>
        <v>0.14322777891778565</v>
      </c>
      <c r="F298" s="42">
        <f t="shared" si="86"/>
        <v>0.70061372728610205</v>
      </c>
      <c r="G298" s="42">
        <f t="shared" si="86"/>
        <v>0.47667223234384432</v>
      </c>
      <c r="H298" s="42">
        <f t="shared" si="86"/>
        <v>1.0047774508408145</v>
      </c>
      <c r="I298" s="42">
        <f t="shared" si="86"/>
        <v>1.5696098108009693</v>
      </c>
      <c r="J298" s="42">
        <f t="shared" si="86"/>
        <v>33.647449168285362</v>
      </c>
      <c r="K298" s="42">
        <f t="shared" si="86"/>
        <v>5.1292844578674099</v>
      </c>
      <c r="L298" s="42">
        <f t="shared" si="86"/>
        <v>0.44089478101705204</v>
      </c>
      <c r="M298" s="42">
        <f t="shared" si="86"/>
        <v>0.51208588063889393</v>
      </c>
      <c r="N298" s="42">
        <f t="shared" si="86"/>
        <v>1.7132681563753187</v>
      </c>
      <c r="Q298" s="42">
        <f t="shared" si="87"/>
        <v>9.2209415559516422E-2</v>
      </c>
      <c r="R298" s="42">
        <f t="shared" si="87"/>
        <v>0.5641871097080029</v>
      </c>
      <c r="S298" s="42">
        <f t="shared" si="87"/>
        <v>0.31142451697698226</v>
      </c>
      <c r="T298" s="42">
        <f t="shared" si="87"/>
        <v>0.43818147836501947</v>
      </c>
      <c r="U298" s="42">
        <f t="shared" si="87"/>
        <v>1.1797107809851115</v>
      </c>
      <c r="V298" s="42">
        <f t="shared" si="87"/>
        <v>14.401265441530381</v>
      </c>
      <c r="W298" s="42">
        <f t="shared" si="87"/>
        <v>4.7982478912127347</v>
      </c>
      <c r="X298" s="42">
        <f t="shared" si="87"/>
        <v>0.39192124730800637</v>
      </c>
      <c r="Y298" s="42">
        <f t="shared" si="87"/>
        <v>0.49818689308555181</v>
      </c>
      <c r="Z298" s="42">
        <f t="shared" si="87"/>
        <v>0.70689542502932812</v>
      </c>
      <c r="AC298" s="42">
        <f t="shared" si="88"/>
        <v>0.1942461422760548</v>
      </c>
      <c r="AD298" s="42">
        <f t="shared" si="88"/>
        <v>0.8531424369850058</v>
      </c>
      <c r="AE298" s="42">
        <f t="shared" si="88"/>
        <v>0.65428467164557624</v>
      </c>
      <c r="AF298" s="42">
        <f t="shared" si="88"/>
        <v>1.6447629558574386</v>
      </c>
      <c r="AG298" s="42">
        <f t="shared" si="88"/>
        <v>1.8716430769278034</v>
      </c>
      <c r="AH298" s="42">
        <f t="shared" si="88"/>
        <v>50.717893808820939</v>
      </c>
      <c r="AI298" s="42">
        <f t="shared" si="88"/>
        <v>5.2405257287556752</v>
      </c>
      <c r="AJ298" s="42">
        <f t="shared" si="88"/>
        <v>0.48986831472609749</v>
      </c>
      <c r="AK298" s="42">
        <f t="shared" si="88"/>
        <v>0.53295552250808431</v>
      </c>
      <c r="AL298" s="42">
        <f t="shared" si="88"/>
        <v>2.8856598315471031</v>
      </c>
    </row>
    <row r="299" spans="4:38">
      <c r="D299" s="52">
        <f t="shared" si="82"/>
        <v>4</v>
      </c>
      <c r="E299" s="42">
        <f t="shared" si="86"/>
        <v>0.12313536832577074</v>
      </c>
      <c r="F299" s="42">
        <f t="shared" si="86"/>
        <v>0.69733457495082318</v>
      </c>
      <c r="G299" s="42">
        <f t="shared" si="86"/>
        <v>0.45696290159876041</v>
      </c>
      <c r="H299" s="42">
        <f t="shared" si="86"/>
        <v>0.88975407389307881</v>
      </c>
      <c r="I299" s="42">
        <f t="shared" si="86"/>
        <v>1.4369788285231542</v>
      </c>
      <c r="J299" s="42">
        <f t="shared" si="86"/>
        <v>34.201338924982309</v>
      </c>
      <c r="K299" s="42">
        <f t="shared" si="86"/>
        <v>5.0471618413674229</v>
      </c>
      <c r="L299" s="42">
        <f t="shared" si="86"/>
        <v>0.41922991625859779</v>
      </c>
      <c r="M299" s="42">
        <f t="shared" si="86"/>
        <v>0.49693410853680026</v>
      </c>
      <c r="N299" s="42">
        <f t="shared" si="86"/>
        <v>1.7229441549907669</v>
      </c>
      <c r="Q299" s="42">
        <f t="shared" si="87"/>
        <v>8.1478852256209253E-2</v>
      </c>
      <c r="R299" s="42">
        <f t="shared" si="87"/>
        <v>0.56044045686127963</v>
      </c>
      <c r="S299" s="42">
        <f t="shared" si="87"/>
        <v>0.2896146120118851</v>
      </c>
      <c r="T299" s="42">
        <f t="shared" si="87"/>
        <v>0.40613568866859562</v>
      </c>
      <c r="U299" s="42">
        <f t="shared" si="87"/>
        <v>1.1070789187777494</v>
      </c>
      <c r="V299" s="42">
        <f t="shared" si="87"/>
        <v>14.797737780249143</v>
      </c>
      <c r="W299" s="42">
        <f t="shared" si="87"/>
        <v>4.70281218496776</v>
      </c>
      <c r="X299" s="42">
        <f t="shared" si="87"/>
        <v>0.371445286491635</v>
      </c>
      <c r="Y299" s="42">
        <f t="shared" si="87"/>
        <v>0.48581925723232328</v>
      </c>
      <c r="Z299" s="42">
        <f t="shared" si="87"/>
        <v>0.65551230677454397</v>
      </c>
      <c r="AC299" s="42">
        <f t="shared" si="88"/>
        <v>0.16479188439533213</v>
      </c>
      <c r="AD299" s="42">
        <f t="shared" si="88"/>
        <v>0.84835527729653437</v>
      </c>
      <c r="AE299" s="42">
        <f t="shared" si="88"/>
        <v>0.63757559824070653</v>
      </c>
      <c r="AF299" s="42">
        <f t="shared" si="88"/>
        <v>1.4377580934302179</v>
      </c>
      <c r="AG299" s="42">
        <f t="shared" si="88"/>
        <v>1.6901154920924497</v>
      </c>
      <c r="AH299" s="42">
        <f t="shared" si="88"/>
        <v>51.551928800518368</v>
      </c>
      <c r="AI299" s="42">
        <f t="shared" si="88"/>
        <v>5.1986820976208765</v>
      </c>
      <c r="AJ299" s="42">
        <f t="shared" si="88"/>
        <v>0.4670145460255602</v>
      </c>
      <c r="AK299" s="42">
        <f t="shared" si="88"/>
        <v>0.51552681351376028</v>
      </c>
      <c r="AL299" s="42">
        <f t="shared" si="88"/>
        <v>2.9329663749787911</v>
      </c>
    </row>
    <row r="300" spans="4:38">
      <c r="D300" s="52">
        <f t="shared" si="82"/>
        <v>4.25</v>
      </c>
      <c r="E300" s="42">
        <f t="shared" si="86"/>
        <v>0.10514922251139171</v>
      </c>
      <c r="F300" s="42">
        <f t="shared" si="86"/>
        <v>0.69377164981729877</v>
      </c>
      <c r="G300" s="42">
        <f t="shared" si="86"/>
        <v>0.43944349649201914</v>
      </c>
      <c r="H300" s="42">
        <f t="shared" si="86"/>
        <v>0.78008496094435342</v>
      </c>
      <c r="I300" s="42">
        <f t="shared" si="86"/>
        <v>1.3076727946941393</v>
      </c>
      <c r="J300" s="42">
        <f t="shared" si="86"/>
        <v>34.693685375379637</v>
      </c>
      <c r="K300" s="42">
        <f t="shared" si="86"/>
        <v>4.9675361963150708</v>
      </c>
      <c r="L300" s="42">
        <f t="shared" si="86"/>
        <v>0.39813574791091999</v>
      </c>
      <c r="M300" s="42">
        <f t="shared" si="86"/>
        <v>0.48224303220808135</v>
      </c>
      <c r="N300" s="42">
        <f t="shared" si="86"/>
        <v>1.7315450426489447</v>
      </c>
      <c r="Q300" s="42">
        <f t="shared" si="87"/>
        <v>7.181337740217214E-2</v>
      </c>
      <c r="R300" s="42">
        <f t="shared" si="87"/>
        <v>0.5563531992103089</v>
      </c>
      <c r="S300" s="42">
        <f t="shared" si="87"/>
        <v>0.27022802982068755</v>
      </c>
      <c r="T300" s="42">
        <f t="shared" si="87"/>
        <v>0.37765054227177386</v>
      </c>
      <c r="U300" s="42">
        <f t="shared" si="87"/>
        <v>1.0365731460487757</v>
      </c>
      <c r="V300" s="42">
        <f t="shared" si="87"/>
        <v>15.201008080465666</v>
      </c>
      <c r="W300" s="42">
        <f t="shared" si="87"/>
        <v>4.6102782400613158</v>
      </c>
      <c r="X300" s="42">
        <f t="shared" si="87"/>
        <v>0.35158957621942022</v>
      </c>
      <c r="Y300" s="42">
        <f t="shared" si="87"/>
        <v>0.47364954936656767</v>
      </c>
      <c r="Z300" s="42">
        <f t="shared" si="87"/>
        <v>0.60665840936649795</v>
      </c>
      <c r="AC300" s="42">
        <f t="shared" si="88"/>
        <v>0.13848506762061105</v>
      </c>
      <c r="AD300" s="42">
        <f t="shared" si="88"/>
        <v>0.84315384417348427</v>
      </c>
      <c r="AE300" s="42">
        <f t="shared" si="88"/>
        <v>0.62247975320065096</v>
      </c>
      <c r="AF300" s="42">
        <f t="shared" si="88"/>
        <v>1.2370472977659863</v>
      </c>
      <c r="AG300" s="42">
        <f t="shared" si="88"/>
        <v>1.5141073270662826</v>
      </c>
      <c r="AH300" s="42">
        <f t="shared" si="88"/>
        <v>52.293293237582773</v>
      </c>
      <c r="AI300" s="42">
        <f t="shared" si="88"/>
        <v>5.1614877588343866</v>
      </c>
      <c r="AJ300" s="42">
        <f t="shared" si="88"/>
        <v>0.44468191960241971</v>
      </c>
      <c r="AK300" s="42">
        <f t="shared" si="88"/>
        <v>0.49862803148210133</v>
      </c>
      <c r="AL300" s="42">
        <f t="shared" si="88"/>
        <v>2.9750166358069587</v>
      </c>
    </row>
    <row r="301" spans="4:38">
      <c r="D301" s="52">
        <f t="shared" si="82"/>
        <v>4.5</v>
      </c>
      <c r="E301" s="42">
        <f t="shared" si="86"/>
        <v>8.9232497336487734E-2</v>
      </c>
      <c r="F301" s="42">
        <f t="shared" si="86"/>
        <v>0.68973577002003161</v>
      </c>
      <c r="G301" s="42">
        <f t="shared" si="86"/>
        <v>0.42411401702362039</v>
      </c>
      <c r="H301" s="42">
        <f t="shared" si="86"/>
        <v>0.67763527481203367</v>
      </c>
      <c r="I301" s="42">
        <f t="shared" si="86"/>
        <v>1.184261918152623</v>
      </c>
      <c r="J301" s="42">
        <f t="shared" si="86"/>
        <v>35.124488519477232</v>
      </c>
      <c r="K301" s="42">
        <f t="shared" si="86"/>
        <v>4.8920721703421046</v>
      </c>
      <c r="L301" s="42">
        <f t="shared" si="86"/>
        <v>0.37803671939594796</v>
      </c>
      <c r="M301" s="42">
        <f t="shared" si="86"/>
        <v>0.4683197821683196</v>
      </c>
      <c r="N301" s="42">
        <f t="shared" si="86"/>
        <v>1.7390708193498519</v>
      </c>
      <c r="Q301" s="42">
        <f t="shared" si="87"/>
        <v>6.3175863410598193E-2</v>
      </c>
      <c r="R301" s="42">
        <f t="shared" si="87"/>
        <v>0.55192533675509037</v>
      </c>
      <c r="S301" s="42">
        <f t="shared" si="87"/>
        <v>0.25326477040338963</v>
      </c>
      <c r="T301" s="42">
        <f t="shared" si="87"/>
        <v>0.35272603917455497</v>
      </c>
      <c r="U301" s="42">
        <f t="shared" si="87"/>
        <v>0.96907672983388127</v>
      </c>
      <c r="V301" s="42">
        <f t="shared" si="87"/>
        <v>15.606189839462385</v>
      </c>
      <c r="W301" s="42">
        <f t="shared" si="87"/>
        <v>4.5225805640524221</v>
      </c>
      <c r="X301" s="42">
        <f t="shared" si="87"/>
        <v>0.33276878054405234</v>
      </c>
      <c r="Y301" s="42">
        <f t="shared" si="87"/>
        <v>0.46189870382320269</v>
      </c>
      <c r="Z301" s="42">
        <f t="shared" si="87"/>
        <v>0.5611324341252123</v>
      </c>
      <c r="AC301" s="42">
        <f t="shared" si="88"/>
        <v>0.11528913126237703</v>
      </c>
      <c r="AD301" s="42">
        <f t="shared" si="88"/>
        <v>0.83726195532613534</v>
      </c>
      <c r="AE301" s="42">
        <f t="shared" si="88"/>
        <v>0.60892610891065724</v>
      </c>
      <c r="AF301" s="42">
        <f t="shared" si="88"/>
        <v>1.0468266133734034</v>
      </c>
      <c r="AG301" s="42">
        <f t="shared" si="88"/>
        <v>1.3472981950554193</v>
      </c>
      <c r="AH301" s="42">
        <f t="shared" si="88"/>
        <v>52.941987120014119</v>
      </c>
      <c r="AI301" s="42">
        <f t="shared" si="88"/>
        <v>5.1289427123962064</v>
      </c>
      <c r="AJ301" s="42">
        <f t="shared" si="88"/>
        <v>0.42330465824784352</v>
      </c>
      <c r="AK301" s="42">
        <f t="shared" si="88"/>
        <v>0.48261246105488426</v>
      </c>
      <c r="AL301" s="42">
        <f t="shared" si="88"/>
        <v>3.0118106140316065</v>
      </c>
    </row>
    <row r="302" spans="4:38">
      <c r="D302" s="52">
        <f t="shared" si="82"/>
        <v>4.75</v>
      </c>
      <c r="E302" s="42">
        <f t="shared" si="86"/>
        <v>7.5348348662897996E-2</v>
      </c>
      <c r="F302" s="42">
        <f t="shared" si="86"/>
        <v>0.68503775369352582</v>
      </c>
      <c r="G302" s="42">
        <f t="shared" si="86"/>
        <v>0.41097446319356479</v>
      </c>
      <c r="H302" s="42">
        <f t="shared" si="86"/>
        <v>0.58427017831351358</v>
      </c>
      <c r="I302" s="42">
        <f t="shared" si="86"/>
        <v>1.0693164077373143</v>
      </c>
      <c r="J302" s="42">
        <f t="shared" si="86"/>
        <v>35.493748357275173</v>
      </c>
      <c r="K302" s="42">
        <f t="shared" si="86"/>
        <v>4.8224344110802893</v>
      </c>
      <c r="L302" s="42">
        <f t="shared" si="86"/>
        <v>0.35935727413561114</v>
      </c>
      <c r="M302" s="42">
        <f t="shared" si="86"/>
        <v>0.45547148893309813</v>
      </c>
      <c r="N302" s="42">
        <f t="shared" si="86"/>
        <v>1.7455214850934839</v>
      </c>
      <c r="Q302" s="42">
        <f t="shared" si="87"/>
        <v>5.5529182694680587E-2</v>
      </c>
      <c r="R302" s="42">
        <f t="shared" si="87"/>
        <v>0.54715686949562392</v>
      </c>
      <c r="S302" s="42">
        <f t="shared" si="87"/>
        <v>0.23872483375999121</v>
      </c>
      <c r="T302" s="42">
        <f t="shared" si="87"/>
        <v>0.33136217937693924</v>
      </c>
      <c r="U302" s="42">
        <f t="shared" si="87"/>
        <v>0.90547293716875443</v>
      </c>
      <c r="V302" s="42">
        <f t="shared" si="87"/>
        <v>16.008396554521735</v>
      </c>
      <c r="W302" s="42">
        <f t="shared" si="87"/>
        <v>4.4416536645001017</v>
      </c>
      <c r="X302" s="42">
        <f t="shared" si="87"/>
        <v>0.31539756351822168</v>
      </c>
      <c r="Y302" s="42">
        <f t="shared" si="87"/>
        <v>0.45078765493714723</v>
      </c>
      <c r="Z302" s="42">
        <f t="shared" si="87"/>
        <v>0.51973308237071003</v>
      </c>
      <c r="AC302" s="42">
        <f t="shared" si="88"/>
        <v>9.5167514631115363E-2</v>
      </c>
      <c r="AD302" s="42">
        <f t="shared" si="88"/>
        <v>0.83040342846476811</v>
      </c>
      <c r="AE302" s="42">
        <f t="shared" si="88"/>
        <v>0.5968436377559716</v>
      </c>
      <c r="AF302" s="42">
        <f t="shared" si="88"/>
        <v>0.87129208476113307</v>
      </c>
      <c r="AG302" s="42">
        <f t="shared" si="88"/>
        <v>1.1933677092659811</v>
      </c>
      <c r="AH302" s="42">
        <f t="shared" si="88"/>
        <v>53.498010447812391</v>
      </c>
      <c r="AI302" s="42">
        <f t="shared" si="88"/>
        <v>5.1010469583063358</v>
      </c>
      <c r="AJ302" s="42">
        <f t="shared" si="88"/>
        <v>0.40331698475300021</v>
      </c>
      <c r="AK302" s="42">
        <f t="shared" si="88"/>
        <v>0.46783338687388676</v>
      </c>
      <c r="AL302" s="42">
        <f t="shared" si="88"/>
        <v>3.0433483096527354</v>
      </c>
    </row>
    <row r="303" spans="4:38">
      <c r="D303" s="52">
        <f t="shared" si="82"/>
        <v>5</v>
      </c>
      <c r="E303" s="42">
        <f t="shared" si="86"/>
        <v>6.3459932352461765E-2</v>
      </c>
      <c r="F303" s="42">
        <f t="shared" si="86"/>
        <v>0.67948841897228429</v>
      </c>
      <c r="G303" s="42">
        <f t="shared" si="86"/>
        <v>0.40002483500185154</v>
      </c>
      <c r="H303" s="42">
        <f t="shared" si="86"/>
        <v>0.50185483426618827</v>
      </c>
      <c r="I303" s="42">
        <f t="shared" si="86"/>
        <v>0.96540647228691234</v>
      </c>
      <c r="J303" s="42">
        <f t="shared" si="86"/>
        <v>35.801464888773509</v>
      </c>
      <c r="K303" s="42">
        <f t="shared" si="86"/>
        <v>4.7602875661613773</v>
      </c>
      <c r="L303" s="42">
        <f t="shared" si="86"/>
        <v>0.34252185555183851</v>
      </c>
      <c r="M303" s="42">
        <f t="shared" si="86"/>
        <v>0.44400528301799996</v>
      </c>
      <c r="N303" s="42">
        <f t="shared" si="86"/>
        <v>1.7508970398798458</v>
      </c>
      <c r="Q303" s="42">
        <f t="shared" si="87"/>
        <v>4.88362076676125E-2</v>
      </c>
      <c r="R303" s="42">
        <f t="shared" si="87"/>
        <v>0.54204779743191012</v>
      </c>
      <c r="S303" s="42">
        <f t="shared" si="87"/>
        <v>0.22660821989049235</v>
      </c>
      <c r="T303" s="42">
        <f t="shared" si="87"/>
        <v>0.3135589628789261</v>
      </c>
      <c r="U303" s="42">
        <f t="shared" si="87"/>
        <v>0.84664503508908129</v>
      </c>
      <c r="V303" s="42">
        <f t="shared" si="87"/>
        <v>16.402741722926052</v>
      </c>
      <c r="W303" s="42">
        <f t="shared" si="87"/>
        <v>4.3694320489633665</v>
      </c>
      <c r="X303" s="42">
        <f t="shared" si="87"/>
        <v>0.29989058919461759</v>
      </c>
      <c r="Y303" s="42">
        <f t="shared" si="87"/>
        <v>0.44053733704331965</v>
      </c>
      <c r="Z303" s="42">
        <f t="shared" si="87"/>
        <v>0.48325905542301373</v>
      </c>
      <c r="AC303" s="42">
        <f t="shared" si="88"/>
        <v>7.808365703731085E-2</v>
      </c>
      <c r="AD303" s="42">
        <f t="shared" si="88"/>
        <v>0.82230208129966353</v>
      </c>
      <c r="AE303" s="42">
        <f t="shared" si="88"/>
        <v>0.58616131212184241</v>
      </c>
      <c r="AF303" s="42">
        <f t="shared" si="88"/>
        <v>0.71463975643783073</v>
      </c>
      <c r="AG303" s="42">
        <f t="shared" si="88"/>
        <v>1.0559954829040936</v>
      </c>
      <c r="AH303" s="42">
        <f t="shared" si="88"/>
        <v>53.961363220977631</v>
      </c>
      <c r="AI303" s="42">
        <f t="shared" si="88"/>
        <v>5.0778004965647821</v>
      </c>
      <c r="AJ303" s="42">
        <f t="shared" si="88"/>
        <v>0.38515312190905837</v>
      </c>
      <c r="AK303" s="42">
        <f t="shared" si="88"/>
        <v>0.45464409358088476</v>
      </c>
      <c r="AL303" s="42">
        <f t="shared" si="88"/>
        <v>3.0696297226703386</v>
      </c>
    </row>
    <row r="304" spans="4:38">
      <c r="D304" s="52">
        <f t="shared" si="82"/>
        <v>5.25</v>
      </c>
      <c r="E304" s="42">
        <f t="shared" si="86"/>
        <v>5.3530404267018189E-2</v>
      </c>
      <c r="F304" s="42">
        <f t="shared" si="86"/>
        <v>0.6728985839908096</v>
      </c>
      <c r="G304" s="42">
        <f t="shared" si="86"/>
        <v>0.39126513244848088</v>
      </c>
      <c r="H304" s="42">
        <f t="shared" si="86"/>
        <v>0.43225440548745298</v>
      </c>
      <c r="I304" s="42">
        <f t="shared" si="86"/>
        <v>0.87510232064012072</v>
      </c>
      <c r="J304" s="42">
        <f t="shared" si="86"/>
        <v>36.047638113972113</v>
      </c>
      <c r="K304" s="42">
        <f t="shared" si="86"/>
        <v>4.7072962832171283</v>
      </c>
      <c r="L304" s="42">
        <f t="shared" si="86"/>
        <v>0.32795490706655878</v>
      </c>
      <c r="M304" s="42">
        <f t="shared" si="86"/>
        <v>0.43422829493860821</v>
      </c>
      <c r="N304" s="42">
        <f t="shared" si="86"/>
        <v>1.7551974837089321</v>
      </c>
      <c r="Q304" s="42">
        <f t="shared" si="87"/>
        <v>4.3059810742587093E-2</v>
      </c>
      <c r="R304" s="42">
        <f t="shared" si="87"/>
        <v>0.53659812056394851</v>
      </c>
      <c r="S304" s="42">
        <f t="shared" si="87"/>
        <v>0.21691492879489355</v>
      </c>
      <c r="T304" s="42">
        <f t="shared" si="87"/>
        <v>0.29931638968051544</v>
      </c>
      <c r="U304" s="42">
        <f t="shared" si="87"/>
        <v>0.79347629063054859</v>
      </c>
      <c r="V304" s="42">
        <f t="shared" si="87"/>
        <v>16.784338841957677</v>
      </c>
      <c r="W304" s="42">
        <f t="shared" si="87"/>
        <v>4.3078502250012347</v>
      </c>
      <c r="X304" s="42">
        <f t="shared" si="87"/>
        <v>0.28666252162593098</v>
      </c>
      <c r="Y304" s="42">
        <f t="shared" si="87"/>
        <v>0.43136868447663718</v>
      </c>
      <c r="Z304" s="42">
        <f t="shared" si="87"/>
        <v>0.45250905460214563</v>
      </c>
      <c r="AC304" s="42">
        <f t="shared" si="88"/>
        <v>6.4000997791449049E-2</v>
      </c>
      <c r="AD304" s="42">
        <f t="shared" si="88"/>
        <v>0.81268173154110135</v>
      </c>
      <c r="AE304" s="42">
        <f t="shared" si="88"/>
        <v>0.5768081043935166</v>
      </c>
      <c r="AF304" s="42">
        <f t="shared" si="88"/>
        <v>0.58106567291215805</v>
      </c>
      <c r="AG304" s="42">
        <f t="shared" si="88"/>
        <v>0.93886112917587727</v>
      </c>
      <c r="AH304" s="42">
        <f t="shared" si="88"/>
        <v>54.332045439509855</v>
      </c>
      <c r="AI304" s="42">
        <f t="shared" si="88"/>
        <v>5.059203327171538</v>
      </c>
      <c r="AJ304" s="42">
        <f t="shared" si="88"/>
        <v>0.36924729250718608</v>
      </c>
      <c r="AK304" s="42">
        <f t="shared" si="88"/>
        <v>0.44339786581765522</v>
      </c>
      <c r="AL304" s="42">
        <f t="shared" si="88"/>
        <v>3.0906548530844224</v>
      </c>
    </row>
    <row r="305" spans="4:38">
      <c r="D305" s="52">
        <f t="shared" si="82"/>
        <v>5.5</v>
      </c>
      <c r="E305" s="42">
        <f t="shared" si="86"/>
        <v>4.5522920268406333E-2</v>
      </c>
      <c r="F305" s="42">
        <f t="shared" si="86"/>
        <v>0.66507906688360519</v>
      </c>
      <c r="G305" s="42">
        <f t="shared" si="86"/>
        <v>0.3846953555334528</v>
      </c>
      <c r="H305" s="42">
        <f t="shared" si="86"/>
        <v>0.37733405479470117</v>
      </c>
      <c r="I305" s="42">
        <f t="shared" si="86"/>
        <v>0.8009741616356455</v>
      </c>
      <c r="J305" s="42">
        <f t="shared" si="86"/>
        <v>36.232268032871062</v>
      </c>
      <c r="K305" s="42">
        <f t="shared" si="86"/>
        <v>4.6651252098792977</v>
      </c>
      <c r="L305" s="42">
        <f t="shared" si="86"/>
        <v>0.31608087210170099</v>
      </c>
      <c r="M305" s="42">
        <f t="shared" si="86"/>
        <v>0.42644765521050632</v>
      </c>
      <c r="N305" s="42">
        <f t="shared" si="86"/>
        <v>1.7584228165807483</v>
      </c>
      <c r="Q305" s="42">
        <f t="shared" si="87"/>
        <v>3.8162864332797558E-2</v>
      </c>
      <c r="R305" s="42">
        <f t="shared" si="87"/>
        <v>0.53080783889173944</v>
      </c>
      <c r="S305" s="42">
        <f t="shared" si="87"/>
        <v>0.20964496047319486</v>
      </c>
      <c r="T305" s="42">
        <f t="shared" si="87"/>
        <v>0.28863445978170732</v>
      </c>
      <c r="U305" s="42">
        <f t="shared" si="87"/>
        <v>0.74684997082884363</v>
      </c>
      <c r="V305" s="42">
        <f t="shared" si="87"/>
        <v>17.148301408899044</v>
      </c>
      <c r="W305" s="42">
        <f t="shared" si="87"/>
        <v>4.2588427001727407</v>
      </c>
      <c r="X305" s="42">
        <f t="shared" si="87"/>
        <v>0.2761280248648515</v>
      </c>
      <c r="Y305" s="42">
        <f t="shared" si="87"/>
        <v>0.42350263157201717</v>
      </c>
      <c r="Z305" s="42">
        <f t="shared" si="87"/>
        <v>0.42828178122812799</v>
      </c>
      <c r="AC305" s="42">
        <f t="shared" si="88"/>
        <v>5.2882976204014977E-2</v>
      </c>
      <c r="AD305" s="42">
        <f t="shared" si="88"/>
        <v>0.80126619689936252</v>
      </c>
      <c r="AE305" s="42">
        <f t="shared" si="88"/>
        <v>0.56871298695624095</v>
      </c>
      <c r="AF305" s="42">
        <f t="shared" si="88"/>
        <v>0.47476587869277431</v>
      </c>
      <c r="AG305" s="42">
        <f t="shared" si="88"/>
        <v>0.84564426128745296</v>
      </c>
      <c r="AH305" s="42">
        <f t="shared" si="88"/>
        <v>54.610057103409027</v>
      </c>
      <c r="AI305" s="42">
        <f t="shared" si="88"/>
        <v>5.045255450126608</v>
      </c>
      <c r="AJ305" s="42">
        <f t="shared" si="88"/>
        <v>0.35603371933855105</v>
      </c>
      <c r="AK305" s="42">
        <f t="shared" si="88"/>
        <v>0.43444798822597513</v>
      </c>
      <c r="AL305" s="42">
        <f t="shared" si="88"/>
        <v>3.1064237008949873</v>
      </c>
    </row>
    <row r="306" spans="4:38">
      <c r="D306" s="52">
        <f t="shared" si="82"/>
        <v>5.75</v>
      </c>
      <c r="E306" s="42">
        <f t="shared" si="86"/>
        <v>3.9400636218465526E-2</v>
      </c>
      <c r="F306" s="42">
        <f t="shared" si="86"/>
        <v>0.65584068578517385</v>
      </c>
      <c r="G306" s="42">
        <f t="shared" si="86"/>
        <v>0.3803155042567673</v>
      </c>
      <c r="H306" s="42">
        <f t="shared" si="86"/>
        <v>0.33895894500532658</v>
      </c>
      <c r="I306" s="42">
        <f t="shared" si="86"/>
        <v>0.74559220411218718</v>
      </c>
      <c r="J306" s="42">
        <f t="shared" si="86"/>
        <v>36.355354645470399</v>
      </c>
      <c r="K306" s="42">
        <f t="shared" si="86"/>
        <v>4.6354389937796361</v>
      </c>
      <c r="L306" s="42">
        <f t="shared" si="86"/>
        <v>0.30732419407919442</v>
      </c>
      <c r="M306" s="42">
        <f t="shared" si="86"/>
        <v>0.42097049434927669</v>
      </c>
      <c r="N306" s="42">
        <f t="shared" si="86"/>
        <v>1.760573038495294</v>
      </c>
      <c r="Q306" s="42">
        <f t="shared" si="87"/>
        <v>3.4108240851437086E-2</v>
      </c>
      <c r="R306" s="42">
        <f t="shared" si="87"/>
        <v>0.52467695241528312</v>
      </c>
      <c r="S306" s="42">
        <f t="shared" si="87"/>
        <v>0.20479831492539519</v>
      </c>
      <c r="T306" s="42">
        <f t="shared" si="87"/>
        <v>0.28151317318250224</v>
      </c>
      <c r="U306" s="42">
        <f t="shared" si="87"/>
        <v>0.70764934271965385</v>
      </c>
      <c r="V306" s="42">
        <f t="shared" si="87"/>
        <v>17.489742921032587</v>
      </c>
      <c r="W306" s="42">
        <f t="shared" si="87"/>
        <v>4.2243439820368893</v>
      </c>
      <c r="X306" s="42">
        <f t="shared" si="87"/>
        <v>0.26870176296406872</v>
      </c>
      <c r="Y306" s="42">
        <f t="shared" si="87"/>
        <v>0.4171601126643788</v>
      </c>
      <c r="Z306" s="42">
        <f t="shared" si="87"/>
        <v>0.41137593662098365</v>
      </c>
      <c r="AC306" s="42">
        <f t="shared" si="88"/>
        <v>4.4693031585493856E-2</v>
      </c>
      <c r="AD306" s="42">
        <f t="shared" si="88"/>
        <v>0.78777929508472799</v>
      </c>
      <c r="AE306" s="42">
        <f t="shared" si="88"/>
        <v>0.5618049321952634</v>
      </c>
      <c r="AF306" s="42">
        <f t="shared" si="88"/>
        <v>0.39993641828833904</v>
      </c>
      <c r="AG306" s="42">
        <f t="shared" si="88"/>
        <v>0.78002449244494376</v>
      </c>
      <c r="AH306" s="42">
        <f t="shared" si="88"/>
        <v>54.79539821267511</v>
      </c>
      <c r="AI306" s="42">
        <f t="shared" si="88"/>
        <v>5.0359568654299887</v>
      </c>
      <c r="AJ306" s="42">
        <f t="shared" si="88"/>
        <v>0.34594662519432118</v>
      </c>
      <c r="AK306" s="42">
        <f t="shared" si="88"/>
        <v>0.42814774544762091</v>
      </c>
      <c r="AL306" s="42">
        <f t="shared" si="88"/>
        <v>3.116936266102027</v>
      </c>
    </row>
    <row r="307" spans="4:38">
      <c r="D307" s="52">
        <f t="shared" si="82"/>
        <v>6</v>
      </c>
      <c r="E307" s="42">
        <f t="shared" si="86"/>
        <v>3.512670797903493E-2</v>
      </c>
      <c r="F307" s="42">
        <f t="shared" si="86"/>
        <v>0.64499425883001915</v>
      </c>
      <c r="G307" s="42">
        <f t="shared" si="86"/>
        <v>0.37812557861842477</v>
      </c>
      <c r="H307" s="42">
        <f t="shared" si="86"/>
        <v>0.31899423893672518</v>
      </c>
      <c r="I307" s="42">
        <f t="shared" si="86"/>
        <v>0.71152665690844885</v>
      </c>
      <c r="J307" s="42">
        <f t="shared" si="86"/>
        <v>36.416897951770061</v>
      </c>
      <c r="K307" s="42">
        <f t="shared" si="86"/>
        <v>4.619902282549913</v>
      </c>
      <c r="L307" s="42">
        <f t="shared" si="86"/>
        <v>0.302109316420969</v>
      </c>
      <c r="M307" s="42">
        <f t="shared" si="86"/>
        <v>0.41810394287050201</v>
      </c>
      <c r="N307" s="42">
        <f t="shared" si="86"/>
        <v>1.7616481494525646</v>
      </c>
      <c r="Q307" s="42">
        <f t="shared" si="87"/>
        <v>3.085881271169888E-2</v>
      </c>
      <c r="R307" s="42">
        <f t="shared" si="87"/>
        <v>0.5182054611345791</v>
      </c>
      <c r="S307" s="42">
        <f t="shared" si="87"/>
        <v>0.2023749921514956</v>
      </c>
      <c r="T307" s="42">
        <f t="shared" si="87"/>
        <v>0.2779525298828997</v>
      </c>
      <c r="U307" s="42">
        <f t="shared" si="87"/>
        <v>0.67675767333866643</v>
      </c>
      <c r="V307" s="42">
        <f t="shared" si="87"/>
        <v>17.803776875640644</v>
      </c>
      <c r="W307" s="42">
        <f t="shared" si="87"/>
        <v>4.2062885781527051</v>
      </c>
      <c r="X307" s="42">
        <f t="shared" si="87"/>
        <v>0.26479839997627347</v>
      </c>
      <c r="Y307" s="42">
        <f t="shared" si="87"/>
        <v>0.4125620620886396</v>
      </c>
      <c r="Z307" s="42">
        <f t="shared" si="87"/>
        <v>0.40259022210073586</v>
      </c>
      <c r="AC307" s="42">
        <f t="shared" si="88"/>
        <v>3.9394603246370979E-2</v>
      </c>
      <c r="AD307" s="42">
        <f t="shared" si="88"/>
        <v>0.77194484380747741</v>
      </c>
      <c r="AE307" s="42">
        <f t="shared" si="88"/>
        <v>0.55601291249583107</v>
      </c>
      <c r="AF307" s="42">
        <f t="shared" si="88"/>
        <v>0.36077333620751373</v>
      </c>
      <c r="AG307" s="42">
        <f t="shared" si="88"/>
        <v>0.74568143585447233</v>
      </c>
      <c r="AH307" s="42">
        <f t="shared" si="88"/>
        <v>54.888068767308127</v>
      </c>
      <c r="AI307" s="42">
        <f t="shared" si="88"/>
        <v>5.0313075730816728</v>
      </c>
      <c r="AJ307" s="42">
        <f t="shared" si="88"/>
        <v>0.33942023286566458</v>
      </c>
      <c r="AK307" s="42">
        <f t="shared" si="88"/>
        <v>0.42485042212437041</v>
      </c>
      <c r="AL307" s="42">
        <f t="shared" si="88"/>
        <v>3.1221925487055469</v>
      </c>
    </row>
    <row r="308" spans="4:38">
      <c r="D308" s="52">
        <f t="shared" si="82"/>
        <v>6.25</v>
      </c>
      <c r="E308" s="42">
        <f t="shared" ref="E308:N323" si="89">($D218-$D217)/8*(E217+3*((2*E217+E218)/3)+3*((E217+2*E218)/3)+E218)</f>
        <v>3.2257468666567375E-2</v>
      </c>
      <c r="F308" s="42">
        <f t="shared" si="89"/>
        <v>0.63257929430441573</v>
      </c>
      <c r="G308" s="42">
        <f t="shared" si="89"/>
        <v>0.37766881327287161</v>
      </c>
      <c r="H308" s="42">
        <f t="shared" si="89"/>
        <v>0.31422926952944663</v>
      </c>
      <c r="I308" s="42">
        <f t="shared" si="89"/>
        <v>0.69500635290169033</v>
      </c>
      <c r="J308" s="42">
        <f t="shared" si="89"/>
        <v>36.430676786047684</v>
      </c>
      <c r="K308" s="42">
        <f t="shared" si="89"/>
        <v>4.6169513019679984</v>
      </c>
      <c r="L308" s="42">
        <f t="shared" si="89"/>
        <v>0.29980131111516034</v>
      </c>
      <c r="M308" s="42">
        <f t="shared" si="89"/>
        <v>0.4173670444822194</v>
      </c>
      <c r="N308" s="42">
        <f t="shared" si="89"/>
        <v>1.7609897717476688</v>
      </c>
      <c r="Q308" s="42">
        <f t="shared" ref="Q308:Z323" si="90">($D218-$D217)/8*(Q217+3*((2*Q217+Q218)/3)+3*((Q217+2*Q218)/3)+Q218)</f>
        <v>2.8231844871580713E-2</v>
      </c>
      <c r="R308" s="42">
        <f t="shared" si="90"/>
        <v>0.51119198514506103</v>
      </c>
      <c r="S308" s="42">
        <f t="shared" si="90"/>
        <v>0.20202458068478679</v>
      </c>
      <c r="T308" s="42">
        <f t="shared" si="90"/>
        <v>0.27717486533156538</v>
      </c>
      <c r="U308" s="42">
        <f t="shared" si="90"/>
        <v>0.65291751329591707</v>
      </c>
      <c r="V308" s="42">
        <f t="shared" si="90"/>
        <v>18.094068149761419</v>
      </c>
      <c r="W308" s="42">
        <f t="shared" si="90"/>
        <v>4.2027176765794456</v>
      </c>
      <c r="X308" s="42">
        <f t="shared" si="90"/>
        <v>0.26376236634807493</v>
      </c>
      <c r="Y308" s="42">
        <f t="shared" si="90"/>
        <v>0.40943374599997912</v>
      </c>
      <c r="Z308" s="42">
        <f t="shared" si="90"/>
        <v>0.40145986647841986</v>
      </c>
      <c r="AC308" s="42">
        <f t="shared" ref="AC308:AL323" si="91">($D218-$D217)/8*(AC217+3*((2*AC217+AC218)/3)+3*((AC217+2*AC218)/3)+AC218)</f>
        <v>3.628309246155409E-2</v>
      </c>
      <c r="AD308" s="42">
        <f t="shared" si="91"/>
        <v>0.75396660346377076</v>
      </c>
      <c r="AE308" s="42">
        <f t="shared" si="91"/>
        <v>0.55109343289993407</v>
      </c>
      <c r="AF308" s="42">
        <f t="shared" si="91"/>
        <v>0.35128367372732738</v>
      </c>
      <c r="AG308" s="42">
        <f t="shared" si="91"/>
        <v>0.73679891324831637</v>
      </c>
      <c r="AH308" s="42">
        <f t="shared" si="91"/>
        <v>54.899732755842308</v>
      </c>
      <c r="AI308" s="42">
        <f t="shared" si="91"/>
        <v>5.0311849273565468</v>
      </c>
      <c r="AJ308" s="42">
        <f t="shared" si="91"/>
        <v>0.33584025588224475</v>
      </c>
      <c r="AK308" s="42">
        <f t="shared" si="91"/>
        <v>0.42404902876223655</v>
      </c>
      <c r="AL308" s="42">
        <f t="shared" si="91"/>
        <v>3.1205196770169201</v>
      </c>
    </row>
    <row r="309" spans="4:38">
      <c r="D309" s="52">
        <f t="shared" si="82"/>
        <v>6.5</v>
      </c>
      <c r="E309" s="42">
        <f t="shared" si="89"/>
        <v>2.9954710031516393E-2</v>
      </c>
      <c r="F309" s="42">
        <f t="shared" si="89"/>
        <v>0.61893640086758828</v>
      </c>
      <c r="G309" s="42">
        <f t="shared" si="89"/>
        <v>0.3780316775290013</v>
      </c>
      <c r="H309" s="42">
        <f t="shared" si="89"/>
        <v>0.31575581890806248</v>
      </c>
      <c r="I309" s="42">
        <f t="shared" si="89"/>
        <v>0.68506201272815959</v>
      </c>
      <c r="J309" s="42">
        <f t="shared" si="89"/>
        <v>36.424248816858395</v>
      </c>
      <c r="K309" s="42">
        <f t="shared" si="89"/>
        <v>4.6212389734139743</v>
      </c>
      <c r="L309" s="42">
        <f t="shared" si="89"/>
        <v>0.29856439757546854</v>
      </c>
      <c r="M309" s="42">
        <f t="shared" si="89"/>
        <v>0.41738837924639077</v>
      </c>
      <c r="N309" s="42">
        <f t="shared" si="89"/>
        <v>1.757343895293273</v>
      </c>
      <c r="Q309" s="42">
        <f t="shared" si="90"/>
        <v>2.5911370696154103E-2</v>
      </c>
      <c r="R309" s="42">
        <f t="shared" si="90"/>
        <v>0.50325215549646007</v>
      </c>
      <c r="S309" s="42">
        <f t="shared" si="90"/>
        <v>0.20304625759184941</v>
      </c>
      <c r="T309" s="42">
        <f t="shared" si="90"/>
        <v>0.2776248504258319</v>
      </c>
      <c r="U309" s="42">
        <f t="shared" si="90"/>
        <v>0.63243627443056183</v>
      </c>
      <c r="V309" s="42">
        <f t="shared" si="90"/>
        <v>18.374461834428143</v>
      </c>
      <c r="W309" s="42">
        <f t="shared" si="90"/>
        <v>4.2071343100235863</v>
      </c>
      <c r="X309" s="42">
        <f t="shared" si="90"/>
        <v>0.26372963756910606</v>
      </c>
      <c r="Y309" s="42">
        <f t="shared" si="90"/>
        <v>0.40693111759553391</v>
      </c>
      <c r="Z309" s="42">
        <f t="shared" si="90"/>
        <v>0.40595645335896152</v>
      </c>
      <c r="AC309" s="42">
        <f t="shared" si="91"/>
        <v>3.3998049366878731E-2</v>
      </c>
      <c r="AD309" s="42">
        <f t="shared" si="91"/>
        <v>0.73462064623871715</v>
      </c>
      <c r="AE309" s="42">
        <f t="shared" si="91"/>
        <v>0.54665420697788913</v>
      </c>
      <c r="AF309" s="42">
        <f t="shared" si="91"/>
        <v>0.353886787390292</v>
      </c>
      <c r="AG309" s="42">
        <f t="shared" si="91"/>
        <v>0.73683841714953568</v>
      </c>
      <c r="AH309" s="42">
        <f t="shared" si="91"/>
        <v>54.853718155346002</v>
      </c>
      <c r="AI309" s="42">
        <f t="shared" si="91"/>
        <v>5.0353436368043605</v>
      </c>
      <c r="AJ309" s="42">
        <f t="shared" si="91"/>
        <v>0.33339915758183003</v>
      </c>
      <c r="AK309" s="42">
        <f t="shared" si="91"/>
        <v>0.42425854018420883</v>
      </c>
      <c r="AL309" s="42">
        <f t="shared" si="91"/>
        <v>3.1087313372275918</v>
      </c>
    </row>
    <row r="310" spans="4:38">
      <c r="D310" s="52">
        <f t="shared" si="82"/>
        <v>6.75</v>
      </c>
      <c r="E310" s="42">
        <f t="shared" si="89"/>
        <v>2.7805468638802178E-2</v>
      </c>
      <c r="F310" s="42">
        <f t="shared" si="89"/>
        <v>0.60428611235875895</v>
      </c>
      <c r="G310" s="42">
        <f t="shared" si="89"/>
        <v>0.37875740604126112</v>
      </c>
      <c r="H310" s="42">
        <f t="shared" si="89"/>
        <v>0.31880891766529368</v>
      </c>
      <c r="I310" s="42">
        <f t="shared" si="89"/>
        <v>0.67578062856619792</v>
      </c>
      <c r="J310" s="42">
        <f t="shared" si="89"/>
        <v>36.411392878479766</v>
      </c>
      <c r="K310" s="42">
        <f t="shared" si="89"/>
        <v>4.6298143163059278</v>
      </c>
      <c r="L310" s="42">
        <f t="shared" si="89"/>
        <v>0.29740994493842299</v>
      </c>
      <c r="M310" s="42">
        <f t="shared" si="89"/>
        <v>0.41743104877473347</v>
      </c>
      <c r="N310" s="42">
        <f t="shared" si="89"/>
        <v>1.7502090056906237</v>
      </c>
      <c r="Q310" s="42">
        <f t="shared" si="90"/>
        <v>2.3745594799089258E-2</v>
      </c>
      <c r="R310" s="42">
        <f t="shared" si="90"/>
        <v>0.49423056943137023</v>
      </c>
      <c r="S310" s="42">
        <f t="shared" si="90"/>
        <v>0.20508961140597518</v>
      </c>
      <c r="T310" s="42">
        <f t="shared" si="90"/>
        <v>0.27852482061436545</v>
      </c>
      <c r="U310" s="42">
        <f t="shared" si="90"/>
        <v>0.61332045148956382</v>
      </c>
      <c r="V310" s="42">
        <f t="shared" si="90"/>
        <v>18.652694892277022</v>
      </c>
      <c r="W310" s="42">
        <f t="shared" si="90"/>
        <v>4.2159675769118659</v>
      </c>
      <c r="X310" s="42">
        <f t="shared" si="90"/>
        <v>0.26369909070873554</v>
      </c>
      <c r="Y310" s="42">
        <f t="shared" si="90"/>
        <v>0.40459533108471835</v>
      </c>
      <c r="Z310" s="42">
        <f t="shared" si="90"/>
        <v>0.414864779810588</v>
      </c>
      <c r="AC310" s="42">
        <f t="shared" si="91"/>
        <v>3.1865342478515093E-2</v>
      </c>
      <c r="AD310" s="42">
        <f t="shared" si="91"/>
        <v>0.71434165528614768</v>
      </c>
      <c r="AE310" s="42">
        <f t="shared" si="91"/>
        <v>0.54251092945064738</v>
      </c>
      <c r="AF310" s="42">
        <f t="shared" si="91"/>
        <v>0.35909301471622185</v>
      </c>
      <c r="AG310" s="42">
        <f t="shared" si="91"/>
        <v>0.73691742495197476</v>
      </c>
      <c r="AH310" s="42">
        <f t="shared" si="91"/>
        <v>54.761688954353346</v>
      </c>
      <c r="AI310" s="42">
        <f t="shared" si="91"/>
        <v>5.0436610556999852</v>
      </c>
      <c r="AJ310" s="42">
        <f t="shared" si="91"/>
        <v>0.33112079916810955</v>
      </c>
      <c r="AK310" s="42">
        <f t="shared" si="91"/>
        <v>0.4246775630281534</v>
      </c>
      <c r="AL310" s="42">
        <f t="shared" si="91"/>
        <v>3.0855532315706613</v>
      </c>
    </row>
    <row r="311" spans="4:38">
      <c r="D311" s="52">
        <f t="shared" si="82"/>
        <v>7</v>
      </c>
      <c r="E311" s="42">
        <f t="shared" si="89"/>
        <v>2.5809744488424685E-2</v>
      </c>
      <c r="F311" s="42">
        <f t="shared" si="89"/>
        <v>0.58865647757596873</v>
      </c>
      <c r="G311" s="42">
        <f t="shared" si="89"/>
        <v>0.37984599880965114</v>
      </c>
      <c r="H311" s="42">
        <f t="shared" si="89"/>
        <v>0.32338856580114078</v>
      </c>
      <c r="I311" s="42">
        <f t="shared" si="89"/>
        <v>0.66716220041580521</v>
      </c>
      <c r="J311" s="42">
        <f t="shared" si="89"/>
        <v>36.392108970911906</v>
      </c>
      <c r="K311" s="42">
        <f t="shared" si="89"/>
        <v>4.642677330643858</v>
      </c>
      <c r="L311" s="42">
        <f t="shared" si="89"/>
        <v>0.29633795320402329</v>
      </c>
      <c r="M311" s="42">
        <f t="shared" si="89"/>
        <v>0.41749505306724766</v>
      </c>
      <c r="N311" s="42">
        <f t="shared" si="89"/>
        <v>1.7397733389070749</v>
      </c>
      <c r="Q311" s="42">
        <f t="shared" si="90"/>
        <v>2.173451718038618E-2</v>
      </c>
      <c r="R311" s="42">
        <f t="shared" si="90"/>
        <v>0.48418239952638642</v>
      </c>
      <c r="S311" s="42">
        <f t="shared" si="90"/>
        <v>0.20815464212716464</v>
      </c>
      <c r="T311" s="42">
        <f t="shared" si="90"/>
        <v>0.27987477589716614</v>
      </c>
      <c r="U311" s="42">
        <f t="shared" si="90"/>
        <v>0.59557004447292261</v>
      </c>
      <c r="V311" s="42">
        <f t="shared" si="90"/>
        <v>18.92876732330809</v>
      </c>
      <c r="W311" s="42">
        <f t="shared" si="90"/>
        <v>4.2292174772442852</v>
      </c>
      <c r="X311" s="42">
        <f t="shared" si="90"/>
        <v>0.26367072576696293</v>
      </c>
      <c r="Y311" s="42">
        <f t="shared" si="90"/>
        <v>0.40242638646753226</v>
      </c>
      <c r="Z311" s="42">
        <f t="shared" si="90"/>
        <v>0.42808302906194956</v>
      </c>
      <c r="AC311" s="42">
        <f t="shared" si="91"/>
        <v>2.9884971796463135E-2</v>
      </c>
      <c r="AD311" s="42">
        <f t="shared" si="91"/>
        <v>0.69313055562555048</v>
      </c>
      <c r="AE311" s="42">
        <f t="shared" si="91"/>
        <v>0.53866360031820848</v>
      </c>
      <c r="AF311" s="42">
        <f t="shared" si="91"/>
        <v>0.36690235570511637</v>
      </c>
      <c r="AG311" s="42">
        <f t="shared" si="91"/>
        <v>0.73703593665563349</v>
      </c>
      <c r="AH311" s="42">
        <f t="shared" si="91"/>
        <v>54.623645152864341</v>
      </c>
      <c r="AI311" s="42">
        <f t="shared" si="91"/>
        <v>5.0561371840434246</v>
      </c>
      <c r="AJ311" s="42">
        <f t="shared" si="91"/>
        <v>0.32900518064108364</v>
      </c>
      <c r="AK311" s="42">
        <f t="shared" si="91"/>
        <v>0.42530609729407071</v>
      </c>
      <c r="AL311" s="42">
        <f t="shared" si="91"/>
        <v>3.051463648752196</v>
      </c>
    </row>
    <row r="312" spans="4:38">
      <c r="D312" s="52">
        <f t="shared" si="82"/>
        <v>7.25</v>
      </c>
      <c r="E312" s="42">
        <f t="shared" si="89"/>
        <v>2.3967537580383856E-2</v>
      </c>
      <c r="F312" s="42">
        <f t="shared" si="89"/>
        <v>0.57207554531725802</v>
      </c>
      <c r="G312" s="42">
        <f t="shared" si="89"/>
        <v>0.38129745583417129</v>
      </c>
      <c r="H312" s="42">
        <f t="shared" si="89"/>
        <v>0.32949476331560418</v>
      </c>
      <c r="I312" s="42">
        <f t="shared" si="89"/>
        <v>0.6592067282769809</v>
      </c>
      <c r="J312" s="42">
        <f t="shared" si="89"/>
        <v>36.366397094154763</v>
      </c>
      <c r="K312" s="42">
        <f t="shared" si="89"/>
        <v>4.6598280164277615</v>
      </c>
      <c r="L312" s="42">
        <f t="shared" si="89"/>
        <v>0.29534842237226983</v>
      </c>
      <c r="M312" s="42">
        <f t="shared" si="89"/>
        <v>0.41758039212393322</v>
      </c>
      <c r="N312" s="42">
        <f t="shared" si="89"/>
        <v>1.726225130909987</v>
      </c>
      <c r="Q312" s="42">
        <f t="shared" si="90"/>
        <v>1.9878137840044916E-2</v>
      </c>
      <c r="R312" s="42">
        <f t="shared" si="90"/>
        <v>0.47316281835810176</v>
      </c>
      <c r="S312" s="42">
        <f t="shared" si="90"/>
        <v>0.21224134975541725</v>
      </c>
      <c r="T312" s="42">
        <f t="shared" si="90"/>
        <v>0.28167471627423329</v>
      </c>
      <c r="U312" s="42">
        <f t="shared" si="90"/>
        <v>0.57918505338063819</v>
      </c>
      <c r="V312" s="42">
        <f t="shared" si="90"/>
        <v>19.202679127521421</v>
      </c>
      <c r="W312" s="42">
        <f t="shared" si="90"/>
        <v>4.2468840110208506</v>
      </c>
      <c r="X312" s="42">
        <f t="shared" si="90"/>
        <v>0.26364454274378829</v>
      </c>
      <c r="Y312" s="42">
        <f t="shared" si="90"/>
        <v>0.40042428374397615</v>
      </c>
      <c r="Z312" s="42">
        <f t="shared" si="90"/>
        <v>0.44550938434169812</v>
      </c>
      <c r="AC312" s="42">
        <f t="shared" si="91"/>
        <v>2.8056937320722848E-2</v>
      </c>
      <c r="AD312" s="42">
        <f t="shared" si="91"/>
        <v>0.67098827227641356</v>
      </c>
      <c r="AE312" s="42">
        <f t="shared" si="91"/>
        <v>0.53511221958057242</v>
      </c>
      <c r="AF312" s="42">
        <f t="shared" si="91"/>
        <v>0.37731481035697545</v>
      </c>
      <c r="AG312" s="42">
        <f t="shared" si="91"/>
        <v>0.7371939522605121</v>
      </c>
      <c r="AH312" s="42">
        <f t="shared" si="91"/>
        <v>54.439586750878981</v>
      </c>
      <c r="AI312" s="42">
        <f t="shared" si="91"/>
        <v>5.0727720218346724</v>
      </c>
      <c r="AJ312" s="42">
        <f t="shared" si="91"/>
        <v>0.32705230200075186</v>
      </c>
      <c r="AK312" s="42">
        <f t="shared" si="91"/>
        <v>0.42614414298196085</v>
      </c>
      <c r="AL312" s="42">
        <f t="shared" si="91"/>
        <v>3.0069408774782733</v>
      </c>
    </row>
    <row r="313" spans="4:38">
      <c r="D313" s="52">
        <f t="shared" si="82"/>
        <v>7.5</v>
      </c>
      <c r="E313" s="42">
        <f t="shared" si="89"/>
        <v>2.2278847914679795E-2</v>
      </c>
      <c r="F313" s="42">
        <f t="shared" si="89"/>
        <v>0.55457136438066723</v>
      </c>
      <c r="G313" s="42">
        <f t="shared" si="89"/>
        <v>0.38311177711482164</v>
      </c>
      <c r="H313" s="42">
        <f t="shared" si="89"/>
        <v>0.33712751020868342</v>
      </c>
      <c r="I313" s="42">
        <f t="shared" si="89"/>
        <v>0.65191421214972511</v>
      </c>
      <c r="J313" s="42">
        <f t="shared" si="89"/>
        <v>36.334257248208331</v>
      </c>
      <c r="K313" s="42">
        <f t="shared" si="89"/>
        <v>4.6812663736576452</v>
      </c>
      <c r="L313" s="42">
        <f t="shared" si="89"/>
        <v>0.29444135244316272</v>
      </c>
      <c r="M313" s="42">
        <f t="shared" si="89"/>
        <v>0.41768706594479021</v>
      </c>
      <c r="N313" s="42">
        <f t="shared" si="89"/>
        <v>1.7097526176667301</v>
      </c>
      <c r="Q313" s="42">
        <f t="shared" si="90"/>
        <v>1.8176456778065418E-2</v>
      </c>
      <c r="R313" s="42">
        <f t="shared" si="90"/>
        <v>0.46122699850310933</v>
      </c>
      <c r="S313" s="42">
        <f t="shared" si="90"/>
        <v>0.21734973429073248</v>
      </c>
      <c r="T313" s="42">
        <f t="shared" si="90"/>
        <v>0.28392464174556709</v>
      </c>
      <c r="U313" s="42">
        <f t="shared" si="90"/>
        <v>0.5641654782127109</v>
      </c>
      <c r="V313" s="42">
        <f t="shared" si="90"/>
        <v>19.474430304916901</v>
      </c>
      <c r="W313" s="42">
        <f t="shared" si="90"/>
        <v>4.2689671782415557</v>
      </c>
      <c r="X313" s="42">
        <f t="shared" si="90"/>
        <v>0.26362054163921156</v>
      </c>
      <c r="Y313" s="42">
        <f t="shared" si="90"/>
        <v>0.39858902291404996</v>
      </c>
      <c r="Z313" s="42">
        <f t="shared" si="90"/>
        <v>0.46704202887848428</v>
      </c>
      <c r="AC313" s="42">
        <f t="shared" si="91"/>
        <v>2.6381239051294227E-2</v>
      </c>
      <c r="AD313" s="42">
        <f t="shared" si="91"/>
        <v>0.64791573025822424</v>
      </c>
      <c r="AE313" s="42">
        <f t="shared" si="91"/>
        <v>0.53185678723773955</v>
      </c>
      <c r="AF313" s="42">
        <f t="shared" si="91"/>
        <v>0.39033037867179965</v>
      </c>
      <c r="AG313" s="42">
        <f t="shared" si="91"/>
        <v>0.73739147176661057</v>
      </c>
      <c r="AH313" s="42">
        <f t="shared" si="91"/>
        <v>54.209513748397313</v>
      </c>
      <c r="AI313" s="42">
        <f t="shared" si="91"/>
        <v>5.0935655690737303</v>
      </c>
      <c r="AJ313" s="42">
        <f t="shared" si="91"/>
        <v>0.32526216324711443</v>
      </c>
      <c r="AK313" s="42">
        <f t="shared" si="91"/>
        <v>0.42719170009182333</v>
      </c>
      <c r="AL313" s="42">
        <f t="shared" si="91"/>
        <v>2.952463206454973</v>
      </c>
    </row>
    <row r="314" spans="4:38">
      <c r="D314" s="52">
        <f t="shared" si="82"/>
        <v>7.75</v>
      </c>
      <c r="E314" s="42">
        <f t="shared" si="89"/>
        <v>2.0743675491312511E-2</v>
      </c>
      <c r="F314" s="42">
        <f t="shared" si="89"/>
        <v>0.53617198356423701</v>
      </c>
      <c r="G314" s="42">
        <f t="shared" si="89"/>
        <v>0.38528896265160167</v>
      </c>
      <c r="H314" s="42">
        <f t="shared" si="89"/>
        <v>0.34628680648037857</v>
      </c>
      <c r="I314" s="42">
        <f t="shared" si="89"/>
        <v>0.64528465203403829</v>
      </c>
      <c r="J314" s="42">
        <f t="shared" si="89"/>
        <v>36.29568943307261</v>
      </c>
      <c r="K314" s="42">
        <f t="shared" si="89"/>
        <v>4.7069924023335039</v>
      </c>
      <c r="L314" s="42">
        <f t="shared" si="89"/>
        <v>0.29361674341670135</v>
      </c>
      <c r="M314" s="42">
        <f t="shared" si="89"/>
        <v>0.41781507452981803</v>
      </c>
      <c r="N314" s="42">
        <f t="shared" si="89"/>
        <v>1.6905440351446641</v>
      </c>
      <c r="Q314" s="42">
        <f t="shared" si="90"/>
        <v>1.6629473994447676E-2</v>
      </c>
      <c r="R314" s="42">
        <f t="shared" si="90"/>
        <v>0.4484301125380033</v>
      </c>
      <c r="S314" s="42">
        <f t="shared" si="90"/>
        <v>0.22347979573311033</v>
      </c>
      <c r="T314" s="42">
        <f t="shared" si="90"/>
        <v>0.28662455231116735</v>
      </c>
      <c r="U314" s="42">
        <f t="shared" si="90"/>
        <v>0.55051131896914107</v>
      </c>
      <c r="V314" s="42">
        <f t="shared" si="90"/>
        <v>19.744020855494529</v>
      </c>
      <c r="W314" s="42">
        <f t="shared" si="90"/>
        <v>4.2954669789063962</v>
      </c>
      <c r="X314" s="42">
        <f t="shared" si="90"/>
        <v>0.26359872245323263</v>
      </c>
      <c r="Y314" s="42">
        <f t="shared" si="90"/>
        <v>0.39692060397775342</v>
      </c>
      <c r="Z314" s="42">
        <f t="shared" si="90"/>
        <v>0.49257914590095886</v>
      </c>
      <c r="AC314" s="42">
        <f t="shared" si="91"/>
        <v>2.4857876988177287E-2</v>
      </c>
      <c r="AD314" s="42">
        <f t="shared" si="91"/>
        <v>0.62391385459047022</v>
      </c>
      <c r="AE314" s="42">
        <f t="shared" si="91"/>
        <v>0.52889730328970952</v>
      </c>
      <c r="AF314" s="42">
        <f t="shared" si="91"/>
        <v>0.40594906064958913</v>
      </c>
      <c r="AG314" s="42">
        <f t="shared" si="91"/>
        <v>0.73762849517392826</v>
      </c>
      <c r="AH314" s="42">
        <f t="shared" si="91"/>
        <v>53.933426145419347</v>
      </c>
      <c r="AI314" s="42">
        <f t="shared" si="91"/>
        <v>5.1185178257606072</v>
      </c>
      <c r="AJ314" s="42">
        <f t="shared" si="91"/>
        <v>0.32363476438017108</v>
      </c>
      <c r="AK314" s="42">
        <f t="shared" si="91"/>
        <v>0.42844876862365805</v>
      </c>
      <c r="AL314" s="42">
        <f t="shared" si="91"/>
        <v>2.8885089243883635</v>
      </c>
    </row>
    <row r="315" spans="4:38">
      <c r="D315" s="52">
        <f t="shared" si="82"/>
        <v>8</v>
      </c>
      <c r="E315" s="42">
        <f t="shared" si="89"/>
        <v>1.9362020310281891E-2</v>
      </c>
      <c r="F315" s="42">
        <f t="shared" si="89"/>
        <v>0.51690545166600799</v>
      </c>
      <c r="G315" s="42">
        <f t="shared" si="89"/>
        <v>0.3878290124445119</v>
      </c>
      <c r="H315" s="42">
        <f t="shared" si="89"/>
        <v>0.35697265213068902</v>
      </c>
      <c r="I315" s="42">
        <f t="shared" si="89"/>
        <v>0.63931804792991997</v>
      </c>
      <c r="J315" s="42">
        <f t="shared" si="89"/>
        <v>36.25069364874755</v>
      </c>
      <c r="K315" s="42">
        <f t="shared" si="89"/>
        <v>4.7370061024553376</v>
      </c>
      <c r="L315" s="42">
        <f t="shared" si="89"/>
        <v>0.29287459529288629</v>
      </c>
      <c r="M315" s="42">
        <f t="shared" si="89"/>
        <v>0.41796441787901772</v>
      </c>
      <c r="N315" s="42">
        <f t="shared" si="89"/>
        <v>1.6687876193111493</v>
      </c>
      <c r="Q315" s="42">
        <f t="shared" si="90"/>
        <v>1.5237189489191704E-2</v>
      </c>
      <c r="R315" s="42">
        <f t="shared" si="90"/>
        <v>0.43482733303937737</v>
      </c>
      <c r="S315" s="42">
        <f t="shared" si="90"/>
        <v>0.23063153408255135</v>
      </c>
      <c r="T315" s="42">
        <f t="shared" si="90"/>
        <v>0.2897744479710348</v>
      </c>
      <c r="U315" s="42">
        <f t="shared" si="90"/>
        <v>0.53822257564992781</v>
      </c>
      <c r="V315" s="42">
        <f t="shared" si="90"/>
        <v>20.011450779254368</v>
      </c>
      <c r="W315" s="42">
        <f t="shared" si="90"/>
        <v>4.3263834130153818</v>
      </c>
      <c r="X315" s="42">
        <f t="shared" si="90"/>
        <v>0.26357908518585105</v>
      </c>
      <c r="Y315" s="42">
        <f t="shared" si="90"/>
        <v>0.39541902693508585</v>
      </c>
      <c r="Z315" s="42">
        <f t="shared" si="90"/>
        <v>0.52201891863777328</v>
      </c>
      <c r="AC315" s="42">
        <f t="shared" si="91"/>
        <v>2.3486851131372076E-2</v>
      </c>
      <c r="AD315" s="42">
        <f t="shared" si="91"/>
        <v>0.59898357029263904</v>
      </c>
      <c r="AE315" s="42">
        <f t="shared" si="91"/>
        <v>0.52623376773648245</v>
      </c>
      <c r="AF315" s="42">
        <f t="shared" si="91"/>
        <v>0.42417085629034318</v>
      </c>
      <c r="AG315" s="42">
        <f t="shared" si="91"/>
        <v>0.7379050224824657</v>
      </c>
      <c r="AH315" s="42">
        <f t="shared" si="91"/>
        <v>53.611323941945045</v>
      </c>
      <c r="AI315" s="42">
        <f t="shared" si="91"/>
        <v>5.1476287918952934</v>
      </c>
      <c r="AJ315" s="42">
        <f t="shared" si="91"/>
        <v>0.32217010539992191</v>
      </c>
      <c r="AK315" s="42">
        <f t="shared" si="91"/>
        <v>0.42991534857746511</v>
      </c>
      <c r="AL315" s="42">
        <f t="shared" si="91"/>
        <v>2.8155563199845215</v>
      </c>
    </row>
    <row r="316" spans="4:38">
      <c r="D316" s="52">
        <f t="shared" si="82"/>
        <v>8.25</v>
      </c>
      <c r="E316" s="42">
        <f t="shared" si="89"/>
        <v>1.813388237158799E-2</v>
      </c>
      <c r="F316" s="42">
        <f t="shared" si="89"/>
        <v>0.4967998174840213</v>
      </c>
      <c r="G316" s="42">
        <f t="shared" si="89"/>
        <v>0.39073192649355232</v>
      </c>
      <c r="H316" s="42">
        <f t="shared" si="89"/>
        <v>0.36918504715961531</v>
      </c>
      <c r="I316" s="42">
        <f t="shared" si="89"/>
        <v>0.63401439983737051</v>
      </c>
      <c r="J316" s="42">
        <f t="shared" si="89"/>
        <v>36.199269895233201</v>
      </c>
      <c r="K316" s="42">
        <f t="shared" si="89"/>
        <v>4.7713074740231507</v>
      </c>
      <c r="L316" s="42">
        <f t="shared" si="89"/>
        <v>0.29221490807171746</v>
      </c>
      <c r="M316" s="42">
        <f t="shared" si="89"/>
        <v>0.41813509599238891</v>
      </c>
      <c r="N316" s="42">
        <f t="shared" si="89"/>
        <v>1.6446716061335507</v>
      </c>
      <c r="Q316" s="42">
        <f t="shared" si="90"/>
        <v>1.3999603262297492E-2</v>
      </c>
      <c r="R316" s="42">
        <f t="shared" si="90"/>
        <v>0.42047383258382459</v>
      </c>
      <c r="S316" s="42">
        <f t="shared" si="90"/>
        <v>0.23880494933905599</v>
      </c>
      <c r="T316" s="42">
        <f t="shared" si="90"/>
        <v>0.29337432872516928</v>
      </c>
      <c r="U316" s="42">
        <f t="shared" si="90"/>
        <v>0.52729924825507124</v>
      </c>
      <c r="V316" s="42">
        <f t="shared" si="90"/>
        <v>20.276720076196398</v>
      </c>
      <c r="W316" s="42">
        <f t="shared" si="90"/>
        <v>4.3617164805685062</v>
      </c>
      <c r="X316" s="42">
        <f t="shared" si="90"/>
        <v>0.26356162983706743</v>
      </c>
      <c r="Y316" s="42">
        <f t="shared" si="90"/>
        <v>0.39408429178604831</v>
      </c>
      <c r="Z316" s="42">
        <f t="shared" si="90"/>
        <v>0.55525953031757858</v>
      </c>
      <c r="AC316" s="42">
        <f t="shared" si="91"/>
        <v>2.2268161480878578E-2</v>
      </c>
      <c r="AD316" s="42">
        <f t="shared" si="91"/>
        <v>0.57312580238421773</v>
      </c>
      <c r="AE316" s="42">
        <f t="shared" si="91"/>
        <v>0.52386618057805845</v>
      </c>
      <c r="AF316" s="42">
        <f t="shared" si="91"/>
        <v>0.4449957655940619</v>
      </c>
      <c r="AG316" s="42">
        <f t="shared" si="91"/>
        <v>0.73822105369222302</v>
      </c>
      <c r="AH316" s="42">
        <f t="shared" si="91"/>
        <v>53.243207137974366</v>
      </c>
      <c r="AI316" s="42">
        <f t="shared" si="91"/>
        <v>5.1808984674777898</v>
      </c>
      <c r="AJ316" s="42">
        <f t="shared" si="91"/>
        <v>0.32086818630636754</v>
      </c>
      <c r="AK316" s="42">
        <f t="shared" si="91"/>
        <v>0.43159143995324439</v>
      </c>
      <c r="AL316" s="42">
        <f t="shared" si="91"/>
        <v>2.7340836819495213</v>
      </c>
    </row>
    <row r="317" spans="4:38">
      <c r="D317" s="52">
        <f t="shared" si="82"/>
        <v>8.5</v>
      </c>
      <c r="E317" s="42">
        <f t="shared" si="89"/>
        <v>1.7059261675230905E-2</v>
      </c>
      <c r="F317" s="42">
        <f t="shared" si="89"/>
        <v>0.47588312981631686</v>
      </c>
      <c r="G317" s="42">
        <f t="shared" si="89"/>
        <v>0.39399770479872237</v>
      </c>
      <c r="H317" s="42">
        <f t="shared" si="89"/>
        <v>0.38292399156715795</v>
      </c>
      <c r="I317" s="42">
        <f t="shared" si="89"/>
        <v>0.62937370775638968</v>
      </c>
      <c r="J317" s="42">
        <f t="shared" si="89"/>
        <v>36.141418172529626</v>
      </c>
      <c r="K317" s="42">
        <f t="shared" si="89"/>
        <v>4.8098965170369388</v>
      </c>
      <c r="L317" s="42">
        <f t="shared" si="89"/>
        <v>0.29163768175319493</v>
      </c>
      <c r="M317" s="42">
        <f t="shared" si="89"/>
        <v>0.41832710886993141</v>
      </c>
      <c r="N317" s="42">
        <f t="shared" si="89"/>
        <v>1.6183842315792285</v>
      </c>
      <c r="Q317" s="42">
        <f t="shared" si="90"/>
        <v>1.2916715313765047E-2</v>
      </c>
      <c r="R317" s="42">
        <f t="shared" si="90"/>
        <v>0.40542478374793839</v>
      </c>
      <c r="S317" s="42">
        <f t="shared" si="90"/>
        <v>0.24800004150262384</v>
      </c>
      <c r="T317" s="42">
        <f t="shared" si="90"/>
        <v>0.29742419457357017</v>
      </c>
      <c r="U317" s="42">
        <f t="shared" si="90"/>
        <v>0.51774133678457257</v>
      </c>
      <c r="V317" s="42">
        <f t="shared" si="90"/>
        <v>20.53982874632058</v>
      </c>
      <c r="W317" s="42">
        <f t="shared" si="90"/>
        <v>4.4014661815657714</v>
      </c>
      <c r="X317" s="42">
        <f t="shared" si="90"/>
        <v>0.26354635640688223</v>
      </c>
      <c r="Y317" s="42">
        <f t="shared" si="90"/>
        <v>0.39291639853064064</v>
      </c>
      <c r="Z317" s="42">
        <f t="shared" si="90"/>
        <v>0.59219916416902629</v>
      </c>
      <c r="AC317" s="42">
        <f t="shared" si="91"/>
        <v>2.1201808036696763E-2</v>
      </c>
      <c r="AD317" s="42">
        <f t="shared" si="91"/>
        <v>0.54634147588469473</v>
      </c>
      <c r="AE317" s="42">
        <f t="shared" si="91"/>
        <v>0.52179454181443785</v>
      </c>
      <c r="AF317" s="42">
        <f t="shared" si="91"/>
        <v>0.46842378856074585</v>
      </c>
      <c r="AG317" s="42">
        <f t="shared" si="91"/>
        <v>0.73857658880319954</v>
      </c>
      <c r="AH317" s="42">
        <f t="shared" si="91"/>
        <v>52.829075733507395</v>
      </c>
      <c r="AI317" s="42">
        <f t="shared" si="91"/>
        <v>5.2183268525081061</v>
      </c>
      <c r="AJ317" s="42">
        <f t="shared" si="91"/>
        <v>0.31972900709950774</v>
      </c>
      <c r="AK317" s="42">
        <f t="shared" si="91"/>
        <v>0.43347704275099652</v>
      </c>
      <c r="AL317" s="42">
        <f t="shared" si="91"/>
        <v>2.6445692989894356</v>
      </c>
    </row>
    <row r="318" spans="4:38">
      <c r="D318" s="52">
        <f t="shared" si="82"/>
        <v>8.75</v>
      </c>
      <c r="E318" s="42">
        <f t="shared" si="89"/>
        <v>1.6138158221210543E-2</v>
      </c>
      <c r="F318" s="42">
        <f t="shared" si="89"/>
        <v>0.45418343746093526</v>
      </c>
      <c r="G318" s="42">
        <f t="shared" si="89"/>
        <v>0.3976263473600225</v>
      </c>
      <c r="H318" s="42">
        <f t="shared" si="89"/>
        <v>0.398189485353316</v>
      </c>
      <c r="I318" s="42">
        <f t="shared" si="89"/>
        <v>0.62539597168697736</v>
      </c>
      <c r="J318" s="42">
        <f t="shared" si="89"/>
        <v>36.077138480636762</v>
      </c>
      <c r="K318" s="42">
        <f t="shared" si="89"/>
        <v>4.8527732314967009</v>
      </c>
      <c r="L318" s="42">
        <f t="shared" si="89"/>
        <v>0.29114291633731826</v>
      </c>
      <c r="M318" s="42">
        <f t="shared" si="89"/>
        <v>0.41854045651164529</v>
      </c>
      <c r="N318" s="42">
        <f t="shared" si="89"/>
        <v>1.590113731615552</v>
      </c>
      <c r="Q318" s="42">
        <f t="shared" si="90"/>
        <v>1.1988525643594415E-2</v>
      </c>
      <c r="R318" s="42">
        <f t="shared" si="90"/>
        <v>0.38973535910831281</v>
      </c>
      <c r="S318" s="42">
        <f t="shared" si="90"/>
        <v>0.2582168105732543</v>
      </c>
      <c r="T318" s="42">
        <f t="shared" si="90"/>
        <v>0.30192404551623764</v>
      </c>
      <c r="U318" s="42">
        <f t="shared" si="90"/>
        <v>0.50954884123843058</v>
      </c>
      <c r="V318" s="42">
        <f t="shared" si="90"/>
        <v>20.800776789626969</v>
      </c>
      <c r="W318" s="42">
        <f t="shared" si="90"/>
        <v>4.4456325160071817</v>
      </c>
      <c r="X318" s="42">
        <f t="shared" si="90"/>
        <v>0.26353326489529488</v>
      </c>
      <c r="Y318" s="42">
        <f t="shared" si="90"/>
        <v>0.39191534716886262</v>
      </c>
      <c r="Z318" s="42">
        <f t="shared" si="90"/>
        <v>0.63273600342076652</v>
      </c>
      <c r="AC318" s="42">
        <f t="shared" si="91"/>
        <v>2.0287790798826612E-2</v>
      </c>
      <c r="AD318" s="42">
        <f t="shared" si="91"/>
        <v>0.51863151581355771</v>
      </c>
      <c r="AE318" s="42">
        <f t="shared" si="91"/>
        <v>0.52001885144561999</v>
      </c>
      <c r="AF318" s="42">
        <f t="shared" si="91"/>
        <v>0.49445492519039425</v>
      </c>
      <c r="AG318" s="42">
        <f t="shared" si="91"/>
        <v>0.73897162781539594</v>
      </c>
      <c r="AH318" s="42">
        <f t="shared" si="91"/>
        <v>52.36892972854406</v>
      </c>
      <c r="AI318" s="42">
        <f t="shared" si="91"/>
        <v>5.2599139469862326</v>
      </c>
      <c r="AJ318" s="42">
        <f t="shared" si="91"/>
        <v>0.31875256777934213</v>
      </c>
      <c r="AK318" s="42">
        <f t="shared" si="91"/>
        <v>0.43557215697072144</v>
      </c>
      <c r="AL318" s="42">
        <f t="shared" si="91"/>
        <v>2.5474914598103391</v>
      </c>
    </row>
    <row r="319" spans="4:38">
      <c r="D319" s="52">
        <f t="shared" si="82"/>
        <v>9</v>
      </c>
      <c r="E319" s="42">
        <f t="shared" si="89"/>
        <v>1.5370572009526847E-2</v>
      </c>
      <c r="F319" s="42">
        <f t="shared" si="89"/>
        <v>0.43172878921591806</v>
      </c>
      <c r="G319" s="42">
        <f t="shared" si="89"/>
        <v>0.40161785417745288</v>
      </c>
      <c r="H319" s="42">
        <f t="shared" si="89"/>
        <v>0.41498152851808989</v>
      </c>
      <c r="I319" s="42">
        <f t="shared" si="89"/>
        <v>0.62208119162913378</v>
      </c>
      <c r="J319" s="42">
        <f t="shared" si="89"/>
        <v>36.006430819554552</v>
      </c>
      <c r="K319" s="42">
        <f t="shared" si="89"/>
        <v>4.8999376174024443</v>
      </c>
      <c r="L319" s="42">
        <f t="shared" si="89"/>
        <v>0.29073061182408788</v>
      </c>
      <c r="M319" s="42">
        <f t="shared" si="89"/>
        <v>0.4187751389175306</v>
      </c>
      <c r="N319" s="42">
        <f t="shared" si="89"/>
        <v>1.5600483422098814</v>
      </c>
      <c r="Q319" s="42">
        <f t="shared" si="90"/>
        <v>1.1215034251785546E-2</v>
      </c>
      <c r="R319" s="42">
        <f t="shared" si="90"/>
        <v>0.37346073124154183</v>
      </c>
      <c r="S319" s="42">
        <f t="shared" si="90"/>
        <v>0.26945525655094738</v>
      </c>
      <c r="T319" s="42">
        <f t="shared" si="90"/>
        <v>0.30687388155317169</v>
      </c>
      <c r="U319" s="42">
        <f t="shared" si="90"/>
        <v>0.50272176161664539</v>
      </c>
      <c r="V319" s="42">
        <f t="shared" si="90"/>
        <v>21.05956420611556</v>
      </c>
      <c r="W319" s="42">
        <f t="shared" si="90"/>
        <v>4.4942154838927264</v>
      </c>
      <c r="X319" s="42">
        <f t="shared" si="90"/>
        <v>0.26352235530230539</v>
      </c>
      <c r="Y319" s="42">
        <f t="shared" si="90"/>
        <v>0.39108113770071418</v>
      </c>
      <c r="Z319" s="42">
        <f t="shared" si="90"/>
        <v>0.67676823130145058</v>
      </c>
      <c r="AC319" s="42">
        <f t="shared" si="91"/>
        <v>1.9526109767268145E-2</v>
      </c>
      <c r="AD319" s="42">
        <f t="shared" si="91"/>
        <v>0.48999684719029368</v>
      </c>
      <c r="AE319" s="42">
        <f t="shared" si="91"/>
        <v>0.51853910947160486</v>
      </c>
      <c r="AF319" s="42">
        <f t="shared" si="91"/>
        <v>0.52308917548300737</v>
      </c>
      <c r="AG319" s="42">
        <f t="shared" si="91"/>
        <v>0.73940617072881221</v>
      </c>
      <c r="AH319" s="42">
        <f t="shared" si="91"/>
        <v>51.862769123084384</v>
      </c>
      <c r="AI319" s="42">
        <f t="shared" si="91"/>
        <v>5.3056597509121675</v>
      </c>
      <c r="AJ319" s="42">
        <f t="shared" si="91"/>
        <v>0.31793886834587015</v>
      </c>
      <c r="AK319" s="42">
        <f t="shared" si="91"/>
        <v>0.43787678261241869</v>
      </c>
      <c r="AL319" s="42">
        <f t="shared" si="91"/>
        <v>2.443328453118303</v>
      </c>
    </row>
    <row r="320" spans="4:38">
      <c r="D320" s="52">
        <f t="shared" si="82"/>
        <v>9.25</v>
      </c>
      <c r="E320" s="42">
        <f t="shared" si="89"/>
        <v>1.4756503040179923E-2</v>
      </c>
      <c r="F320" s="42">
        <f t="shared" si="89"/>
        <v>0.40854723387930469</v>
      </c>
      <c r="G320" s="42">
        <f t="shared" si="89"/>
        <v>0.40597222525101351</v>
      </c>
      <c r="H320" s="42">
        <f t="shared" si="89"/>
        <v>0.43330012106147964</v>
      </c>
      <c r="I320" s="42">
        <f t="shared" si="89"/>
        <v>0.61942936758285883</v>
      </c>
      <c r="J320" s="42">
        <f t="shared" si="89"/>
        <v>35.92929518928306</v>
      </c>
      <c r="K320" s="42">
        <f t="shared" si="89"/>
        <v>4.951389674754167</v>
      </c>
      <c r="L320" s="42">
        <f t="shared" si="89"/>
        <v>0.29040076821350364</v>
      </c>
      <c r="M320" s="42">
        <f t="shared" si="89"/>
        <v>0.41903115608758734</v>
      </c>
      <c r="N320" s="42">
        <f t="shared" si="89"/>
        <v>1.5283762993295724</v>
      </c>
      <c r="Q320" s="42">
        <f t="shared" si="90"/>
        <v>1.0596241138338441E-2</v>
      </c>
      <c r="R320" s="42">
        <f t="shared" si="90"/>
        <v>0.35665607272421884</v>
      </c>
      <c r="S320" s="42">
        <f t="shared" si="90"/>
        <v>0.28171537943570413</v>
      </c>
      <c r="T320" s="42">
        <f t="shared" si="90"/>
        <v>0.31227370268437282</v>
      </c>
      <c r="U320" s="42">
        <f t="shared" si="90"/>
        <v>0.49726009791921733</v>
      </c>
      <c r="V320" s="42">
        <f t="shared" si="90"/>
        <v>21.316190995786297</v>
      </c>
      <c r="W320" s="42">
        <f t="shared" si="90"/>
        <v>4.5472150852224118</v>
      </c>
      <c r="X320" s="42">
        <f t="shared" si="90"/>
        <v>0.26351362762791386</v>
      </c>
      <c r="Y320" s="42">
        <f t="shared" si="90"/>
        <v>0.39041377012619505</v>
      </c>
      <c r="Z320" s="42">
        <f t="shared" si="90"/>
        <v>0.72419403103973046</v>
      </c>
      <c r="AC320" s="42">
        <f t="shared" si="91"/>
        <v>1.8916764942021352E-2</v>
      </c>
      <c r="AD320" s="42">
        <f t="shared" si="91"/>
        <v>0.4604383950343906</v>
      </c>
      <c r="AE320" s="42">
        <f t="shared" si="91"/>
        <v>0.5173553158923927</v>
      </c>
      <c r="AF320" s="42">
        <f t="shared" si="91"/>
        <v>0.55432653943858579</v>
      </c>
      <c r="AG320" s="42">
        <f t="shared" si="91"/>
        <v>0.73988021754344757</v>
      </c>
      <c r="AH320" s="42">
        <f t="shared" si="91"/>
        <v>51.310593917128401</v>
      </c>
      <c r="AI320" s="42">
        <f t="shared" si="91"/>
        <v>5.3555642642859169</v>
      </c>
      <c r="AJ320" s="42">
        <f t="shared" si="91"/>
        <v>0.31728790879909247</v>
      </c>
      <c r="AK320" s="42">
        <f t="shared" si="91"/>
        <v>0.44039091967608757</v>
      </c>
      <c r="AL320" s="42">
        <f t="shared" si="91"/>
        <v>2.3325585676194067</v>
      </c>
    </row>
    <row r="321" spans="4:38">
      <c r="D321" s="52">
        <f t="shared" si="82"/>
        <v>9.5</v>
      </c>
      <c r="E321" s="42">
        <f t="shared" si="89"/>
        <v>1.4295951313169714E-2</v>
      </c>
      <c r="F321" s="42">
        <f t="shared" si="89"/>
        <v>0.38466682024913629</v>
      </c>
      <c r="G321" s="42">
        <f t="shared" si="89"/>
        <v>0.41068946058070371</v>
      </c>
      <c r="H321" s="42">
        <f t="shared" si="89"/>
        <v>0.45314526298348518</v>
      </c>
      <c r="I321" s="42">
        <f t="shared" si="89"/>
        <v>0.61744049954815305</v>
      </c>
      <c r="J321" s="42">
        <f t="shared" si="89"/>
        <v>35.845731589822279</v>
      </c>
      <c r="K321" s="42">
        <f t="shared" si="89"/>
        <v>5.0071294035518639</v>
      </c>
      <c r="L321" s="42">
        <f t="shared" si="89"/>
        <v>0.29015338550556524</v>
      </c>
      <c r="M321" s="42">
        <f t="shared" si="89"/>
        <v>0.41930850802181485</v>
      </c>
      <c r="N321" s="42">
        <f t="shared" si="89"/>
        <v>1.4952858389419892</v>
      </c>
      <c r="Q321" s="42">
        <f t="shared" si="90"/>
        <v>1.0132146303253124E-2</v>
      </c>
      <c r="R321" s="42">
        <f t="shared" si="90"/>
        <v>0.33937655613293694</v>
      </c>
      <c r="S321" s="42">
        <f t="shared" si="90"/>
        <v>0.294997179227524</v>
      </c>
      <c r="T321" s="42">
        <f t="shared" si="90"/>
        <v>0.31812350890984104</v>
      </c>
      <c r="U321" s="42">
        <f t="shared" si="90"/>
        <v>0.49316385014614605</v>
      </c>
      <c r="V321" s="42">
        <f t="shared" si="90"/>
        <v>21.570657158639236</v>
      </c>
      <c r="W321" s="42">
        <f t="shared" si="90"/>
        <v>4.6046313199962423</v>
      </c>
      <c r="X321" s="42">
        <f t="shared" si="90"/>
        <v>0.26350708187212019</v>
      </c>
      <c r="Y321" s="42">
        <f t="shared" si="90"/>
        <v>0.38991324444530606</v>
      </c>
      <c r="Z321" s="42">
        <f t="shared" si="90"/>
        <v>0.7749115858642569</v>
      </c>
      <c r="AC321" s="42">
        <f t="shared" si="91"/>
        <v>1.8459756323086281E-2</v>
      </c>
      <c r="AD321" s="42">
        <f t="shared" si="91"/>
        <v>0.42995708436533631</v>
      </c>
      <c r="AE321" s="42">
        <f t="shared" si="91"/>
        <v>0.51646747070798393</v>
      </c>
      <c r="AF321" s="42">
        <f t="shared" si="91"/>
        <v>0.5881670170571287</v>
      </c>
      <c r="AG321" s="42">
        <f t="shared" si="91"/>
        <v>0.7403937682593027</v>
      </c>
      <c r="AH321" s="42">
        <f t="shared" si="91"/>
        <v>50.712404110676111</v>
      </c>
      <c r="AI321" s="42">
        <f t="shared" si="91"/>
        <v>5.4096274871074757</v>
      </c>
      <c r="AJ321" s="42">
        <f t="shared" si="91"/>
        <v>0.31679968913900941</v>
      </c>
      <c r="AK321" s="42">
        <f t="shared" si="91"/>
        <v>0.44311456816172928</v>
      </c>
      <c r="AL321" s="42">
        <f t="shared" si="91"/>
        <v>2.2156600920197178</v>
      </c>
    </row>
    <row r="322" spans="4:38">
      <c r="D322" s="52">
        <f t="shared" si="82"/>
        <v>9.75</v>
      </c>
      <c r="E322" s="42">
        <f t="shared" si="89"/>
        <v>1.3988916828496227E-2</v>
      </c>
      <c r="F322" s="42">
        <f t="shared" si="89"/>
        <v>0.36011559712345342</v>
      </c>
      <c r="G322" s="42">
        <f t="shared" si="89"/>
        <v>0.41576956016652411</v>
      </c>
      <c r="H322" s="42">
        <f t="shared" si="89"/>
        <v>0.47451695428410667</v>
      </c>
      <c r="I322" s="42">
        <f t="shared" si="89"/>
        <v>0.61611458752501602</v>
      </c>
      <c r="J322" s="42">
        <f t="shared" si="89"/>
        <v>35.755740021172222</v>
      </c>
      <c r="K322" s="42">
        <f t="shared" si="89"/>
        <v>5.0671568037955366</v>
      </c>
      <c r="L322" s="42">
        <f t="shared" si="89"/>
        <v>0.28998846370027276</v>
      </c>
      <c r="M322" s="42">
        <f t="shared" si="89"/>
        <v>0.41960719472021435</v>
      </c>
      <c r="N322" s="42">
        <f t="shared" si="89"/>
        <v>1.4609651970144972</v>
      </c>
      <c r="Q322" s="42">
        <f t="shared" si="90"/>
        <v>9.8227497465295781E-3</v>
      </c>
      <c r="R322" s="42">
        <f t="shared" si="90"/>
        <v>0.32167735404428976</v>
      </c>
      <c r="S322" s="42">
        <f t="shared" si="90"/>
        <v>0.30930065592640649</v>
      </c>
      <c r="T322" s="42">
        <f t="shared" si="90"/>
        <v>0.32442330022957566</v>
      </c>
      <c r="U322" s="42">
        <f t="shared" si="90"/>
        <v>0.49043301829743208</v>
      </c>
      <c r="V322" s="42">
        <f t="shared" si="90"/>
        <v>21.822962694674324</v>
      </c>
      <c r="W322" s="42">
        <f t="shared" si="90"/>
        <v>4.6664641882142117</v>
      </c>
      <c r="X322" s="42">
        <f t="shared" si="90"/>
        <v>0.26350271803492442</v>
      </c>
      <c r="Y322" s="42">
        <f t="shared" si="90"/>
        <v>0.38957956065804661</v>
      </c>
      <c r="Z322" s="42">
        <f t="shared" si="90"/>
        <v>0.82881907900368001</v>
      </c>
      <c r="AC322" s="42">
        <f t="shared" si="91"/>
        <v>1.8155083910462933E-2</v>
      </c>
      <c r="AD322" s="42">
        <f t="shared" si="91"/>
        <v>0.39855384020261775</v>
      </c>
      <c r="AE322" s="42">
        <f t="shared" si="91"/>
        <v>0.51587557391837824</v>
      </c>
      <c r="AF322" s="42">
        <f t="shared" si="91"/>
        <v>0.62461060833863646</v>
      </c>
      <c r="AG322" s="42">
        <f t="shared" si="91"/>
        <v>0.74094682287637759</v>
      </c>
      <c r="AH322" s="42">
        <f t="shared" si="91"/>
        <v>50.068199703727487</v>
      </c>
      <c r="AI322" s="42">
        <f t="shared" si="91"/>
        <v>5.467849419376849</v>
      </c>
      <c r="AJ322" s="42">
        <f t="shared" si="91"/>
        <v>0.3164742093656211</v>
      </c>
      <c r="AK322" s="42">
        <f t="shared" si="91"/>
        <v>0.4460477280693439</v>
      </c>
      <c r="AL322" s="42">
        <f t="shared" si="91"/>
        <v>2.0931113150253151</v>
      </c>
    </row>
    <row r="323" spans="4:38">
      <c r="D323" s="52">
        <f t="shared" si="82"/>
        <v>10</v>
      </c>
      <c r="E323" s="42">
        <f t="shared" si="89"/>
        <v>1.3835399586159512E-2</v>
      </c>
      <c r="F323" s="42">
        <f t="shared" si="89"/>
        <v>0.33492161330029657</v>
      </c>
      <c r="G323" s="42">
        <f t="shared" si="89"/>
        <v>0.42121252400847464</v>
      </c>
      <c r="H323" s="42">
        <f t="shared" si="89"/>
        <v>0.49741519496334335</v>
      </c>
      <c r="I323" s="42">
        <f t="shared" si="89"/>
        <v>0.61545163151344706</v>
      </c>
      <c r="J323" s="42">
        <f t="shared" si="89"/>
        <v>35.65932048333287</v>
      </c>
      <c r="K323" s="42">
        <f t="shared" si="89"/>
        <v>5.1314718754851842</v>
      </c>
      <c r="L323" s="42">
        <f t="shared" si="89"/>
        <v>0.28990600279762646</v>
      </c>
      <c r="M323" s="42">
        <f t="shared" si="89"/>
        <v>0.41992721618278517</v>
      </c>
      <c r="N323" s="42">
        <f t="shared" si="89"/>
        <v>1.4256026095144614</v>
      </c>
      <c r="Q323" s="42">
        <f t="shared" si="90"/>
        <v>9.6680514681678036E-3</v>
      </c>
      <c r="R323" s="42">
        <f t="shared" si="90"/>
        <v>0.30361363903487093</v>
      </c>
      <c r="S323" s="42">
        <f t="shared" si="90"/>
        <v>0.32462580953235215</v>
      </c>
      <c r="T323" s="42">
        <f t="shared" si="90"/>
        <v>0.33117307664357704</v>
      </c>
      <c r="U323" s="42">
        <f t="shared" si="90"/>
        <v>0.48906760237307539</v>
      </c>
      <c r="V323" s="42">
        <f t="shared" si="90"/>
        <v>22.073107603891618</v>
      </c>
      <c r="W323" s="42">
        <f t="shared" si="90"/>
        <v>4.7327136898763218</v>
      </c>
      <c r="X323" s="42">
        <f t="shared" si="90"/>
        <v>0.26350053611632651</v>
      </c>
      <c r="Y323" s="42">
        <f t="shared" si="90"/>
        <v>0.38941271876441708</v>
      </c>
      <c r="Z323" s="42">
        <f t="shared" si="90"/>
        <v>0.88581469368665156</v>
      </c>
      <c r="AC323" s="42">
        <f t="shared" si="91"/>
        <v>1.8002747704151258E-2</v>
      </c>
      <c r="AD323" s="42">
        <f t="shared" si="91"/>
        <v>0.36622958756572271</v>
      </c>
      <c r="AE323" s="42">
        <f t="shared" si="91"/>
        <v>0.51557962552357484</v>
      </c>
      <c r="AF323" s="42">
        <f t="shared" si="91"/>
        <v>0.66365731328310917</v>
      </c>
      <c r="AG323" s="42">
        <f t="shared" si="91"/>
        <v>0.74153938139467179</v>
      </c>
      <c r="AH323" s="42">
        <f t="shared" si="91"/>
        <v>49.377980696282499</v>
      </c>
      <c r="AI323" s="42">
        <f t="shared" si="91"/>
        <v>5.5302300610940378</v>
      </c>
      <c r="AJ323" s="42">
        <f t="shared" si="91"/>
        <v>0.31631146947892697</v>
      </c>
      <c r="AK323" s="42">
        <f t="shared" si="91"/>
        <v>0.44919039939893074</v>
      </c>
      <c r="AL323" s="42">
        <f t="shared" si="91"/>
        <v>1.9653905253422721</v>
      </c>
    </row>
    <row r="324" spans="4:38">
      <c r="D324" s="52">
        <f t="shared" si="82"/>
        <v>10.25</v>
      </c>
      <c r="E324" s="42">
        <f t="shared" ref="E324:N327" si="92">($D234-$D233)/8*(E233+3*((2*E233+E234)/3)+3*((E233+2*E234)/3)+E234)</f>
        <v>1.379702027557533E-2</v>
      </c>
      <c r="F324" s="42">
        <f t="shared" si="92"/>
        <v>0.32216743731410502</v>
      </c>
      <c r="G324" s="42">
        <f t="shared" si="92"/>
        <v>0.42402472199348229</v>
      </c>
      <c r="H324" s="42">
        <f t="shared" si="92"/>
        <v>0.50924595264761552</v>
      </c>
      <c r="I324" s="42">
        <f t="shared" si="92"/>
        <v>0.61528589251055443</v>
      </c>
      <c r="J324" s="42">
        <f t="shared" si="92"/>
        <v>35.609503722115875</v>
      </c>
      <c r="K324" s="42">
        <f t="shared" si="92"/>
        <v>5.1647013291914998</v>
      </c>
      <c r="L324" s="42">
        <f t="shared" si="92"/>
        <v>0.28988538757196508</v>
      </c>
      <c r="M324" s="42">
        <f t="shared" si="92"/>
        <v>0.42009256060511313</v>
      </c>
      <c r="N324" s="42">
        <f t="shared" si="92"/>
        <v>1.4076843588672276</v>
      </c>
      <c r="Q324" s="42">
        <f t="shared" ref="Q324:Z327" si="93">($D234-$D233)/8*(Q233+3*((2*Q233+Q234)/3)+3*((Q233+2*Q234)/3)+Q234)</f>
        <v>9.6293768985773603E-3</v>
      </c>
      <c r="R324" s="42">
        <f t="shared" si="93"/>
        <v>0.2944975498720428</v>
      </c>
      <c r="S324" s="42">
        <f t="shared" si="93"/>
        <v>0.33254380556209068</v>
      </c>
      <c r="T324" s="42">
        <f t="shared" si="93"/>
        <v>0.33466046112414449</v>
      </c>
      <c r="U324" s="42">
        <f t="shared" si="93"/>
        <v>0.4887262483919862</v>
      </c>
      <c r="V324" s="42">
        <f t="shared" si="93"/>
        <v>22.197639901795828</v>
      </c>
      <c r="W324" s="42">
        <f t="shared" si="93"/>
        <v>4.7669425990684129</v>
      </c>
      <c r="X324" s="42">
        <f t="shared" si="93"/>
        <v>0.26349999063667706</v>
      </c>
      <c r="Y324" s="42">
        <f t="shared" si="93"/>
        <v>0.38937100829101001</v>
      </c>
      <c r="Z324" s="42">
        <f t="shared" si="93"/>
        <v>0.91507180431760604</v>
      </c>
      <c r="AC324" s="42">
        <f t="shared" ref="AC324:AL327" si="94">($D234-$D233)/8*(AC233+3*((2*AC233+AC234)/3)+3*((AC233+2*AC234)/3)+AC234)</f>
        <v>1.7964663652573327E-2</v>
      </c>
      <c r="AD324" s="42">
        <f t="shared" si="94"/>
        <v>0.34983732475616713</v>
      </c>
      <c r="AE324" s="42">
        <f t="shared" si="94"/>
        <v>0.51550563842487385</v>
      </c>
      <c r="AF324" s="42">
        <f t="shared" si="94"/>
        <v>0.68383144417108688</v>
      </c>
      <c r="AG324" s="42">
        <f t="shared" si="94"/>
        <v>0.74184553662912367</v>
      </c>
      <c r="AH324" s="42">
        <f t="shared" si="94"/>
        <v>49.021367542435925</v>
      </c>
      <c r="AI324" s="42">
        <f t="shared" si="94"/>
        <v>5.562460059314585</v>
      </c>
      <c r="AJ324" s="42">
        <f t="shared" si="94"/>
        <v>0.31627078450725321</v>
      </c>
      <c r="AK324" s="42">
        <f t="shared" si="94"/>
        <v>0.45081411291921736</v>
      </c>
      <c r="AL324" s="42">
        <f t="shared" si="94"/>
        <v>1.9002969134168493</v>
      </c>
    </row>
    <row r="325" spans="4:38">
      <c r="D325" s="52">
        <f t="shared" si="82"/>
        <v>10.5</v>
      </c>
      <c r="E325" s="42">
        <f t="shared" si="92"/>
        <v>1.365584666743434E-2</v>
      </c>
      <c r="F325" s="42">
        <f t="shared" si="92"/>
        <v>0.31887096179672941</v>
      </c>
      <c r="G325" s="42">
        <f t="shared" si="92"/>
        <v>0.41968602430737595</v>
      </c>
      <c r="H325" s="42">
        <f t="shared" si="92"/>
        <v>0.50403525590799192</v>
      </c>
      <c r="I325" s="42">
        <f t="shared" si="92"/>
        <v>0.60899017591747684</v>
      </c>
      <c r="J325" s="42">
        <f t="shared" si="92"/>
        <v>35.245140836206318</v>
      </c>
      <c r="K325" s="42">
        <f t="shared" si="92"/>
        <v>5.1118551705971456</v>
      </c>
      <c r="L325" s="42">
        <f t="shared" si="92"/>
        <v>0.28691922782924645</v>
      </c>
      <c r="M325" s="42">
        <f t="shared" si="92"/>
        <v>0.41579409750588875</v>
      </c>
      <c r="N325" s="42">
        <f t="shared" si="92"/>
        <v>1.3932806777755407</v>
      </c>
      <c r="Q325" s="42">
        <f t="shared" si="93"/>
        <v>9.5308473716382552E-3</v>
      </c>
      <c r="R325" s="42">
        <f t="shared" si="93"/>
        <v>0.29148419765006206</v>
      </c>
      <c r="S325" s="42">
        <f t="shared" si="93"/>
        <v>0.32914115716711467</v>
      </c>
      <c r="T325" s="42">
        <f t="shared" si="93"/>
        <v>0.33123615472643175</v>
      </c>
      <c r="U325" s="42">
        <f t="shared" si="93"/>
        <v>0.483725512979511</v>
      </c>
      <c r="V325" s="42">
        <f t="shared" si="93"/>
        <v>21.970509633479953</v>
      </c>
      <c r="W325" s="42">
        <f t="shared" si="93"/>
        <v>4.7181663797783067</v>
      </c>
      <c r="X325" s="42">
        <f t="shared" si="93"/>
        <v>0.26080381105004913</v>
      </c>
      <c r="Y325" s="42">
        <f t="shared" si="93"/>
        <v>0.3853868936743744</v>
      </c>
      <c r="Z325" s="42">
        <f t="shared" si="93"/>
        <v>0.90570862402625729</v>
      </c>
      <c r="AC325" s="42">
        <f t="shared" si="94"/>
        <v>1.778084596323045E-2</v>
      </c>
      <c r="AD325" s="42">
        <f t="shared" si="94"/>
        <v>0.34625772594339665</v>
      </c>
      <c r="AE325" s="42">
        <f t="shared" si="94"/>
        <v>0.51023089144763711</v>
      </c>
      <c r="AF325" s="42">
        <f t="shared" si="94"/>
        <v>0.67683435708955231</v>
      </c>
      <c r="AG325" s="42">
        <f t="shared" si="94"/>
        <v>0.73425483885544396</v>
      </c>
      <c r="AH325" s="42">
        <f t="shared" si="94"/>
        <v>48.5197720389327</v>
      </c>
      <c r="AI325" s="42">
        <f t="shared" si="94"/>
        <v>5.5055439614159862</v>
      </c>
      <c r="AJ325" s="42">
        <f t="shared" si="94"/>
        <v>0.31303464460844382</v>
      </c>
      <c r="AK325" s="42">
        <f t="shared" si="94"/>
        <v>0.44620130133740404</v>
      </c>
      <c r="AL325" s="42">
        <f t="shared" si="94"/>
        <v>1.880852731524824</v>
      </c>
    </row>
    <row r="326" spans="4:38">
      <c r="D326" s="52">
        <f t="shared" si="82"/>
        <v>10.75</v>
      </c>
      <c r="E326" s="42">
        <f t="shared" si="92"/>
        <v>1.3374872293835837E-2</v>
      </c>
      <c r="F326" s="42">
        <f t="shared" si="92"/>
        <v>0.31231006733653843</v>
      </c>
      <c r="G326" s="42">
        <f t="shared" si="92"/>
        <v>0.4110508205986948</v>
      </c>
      <c r="H326" s="42">
        <f t="shared" si="92"/>
        <v>0.49366453384664688</v>
      </c>
      <c r="I326" s="42">
        <f t="shared" si="92"/>
        <v>0.5964599654242595</v>
      </c>
      <c r="J326" s="42">
        <f t="shared" si="92"/>
        <v>34.519958311093468</v>
      </c>
      <c r="K326" s="42">
        <f t="shared" si="92"/>
        <v>5.0066767558519079</v>
      </c>
      <c r="L326" s="42">
        <f t="shared" si="92"/>
        <v>0.28101575276278007</v>
      </c>
      <c r="M326" s="42">
        <f t="shared" si="92"/>
        <v>0.40723897170975093</v>
      </c>
      <c r="N326" s="42">
        <f t="shared" si="92"/>
        <v>1.364613384181915</v>
      </c>
      <c r="Q326" s="42">
        <f t="shared" si="93"/>
        <v>9.3347464680966878E-3</v>
      </c>
      <c r="R326" s="42">
        <f t="shared" si="93"/>
        <v>0.28548679654831299</v>
      </c>
      <c r="S326" s="42">
        <f t="shared" si="93"/>
        <v>0.32236894942981953</v>
      </c>
      <c r="T326" s="42">
        <f t="shared" si="93"/>
        <v>0.32442084159690021</v>
      </c>
      <c r="U326" s="42">
        <f t="shared" si="93"/>
        <v>0.4737726718036393</v>
      </c>
      <c r="V326" s="42">
        <f t="shared" si="93"/>
        <v>21.518457825031625</v>
      </c>
      <c r="W326" s="42">
        <f t="shared" si="93"/>
        <v>4.621088265518785</v>
      </c>
      <c r="X326" s="42">
        <f t="shared" si="93"/>
        <v>0.25543767087386798</v>
      </c>
      <c r="Y326" s="42">
        <f t="shared" si="93"/>
        <v>0.3774574079617487</v>
      </c>
      <c r="Z326" s="42">
        <f t="shared" si="93"/>
        <v>0.88707331568573489</v>
      </c>
      <c r="AC326" s="42">
        <f t="shared" si="94"/>
        <v>1.7414998119575014E-2</v>
      </c>
      <c r="AD326" s="42">
        <f t="shared" si="94"/>
        <v>0.33913333812476382</v>
      </c>
      <c r="AE326" s="42">
        <f t="shared" si="94"/>
        <v>0.49973269176757001</v>
      </c>
      <c r="AF326" s="42">
        <f t="shared" si="94"/>
        <v>0.66290822609639366</v>
      </c>
      <c r="AG326" s="42">
        <f t="shared" si="94"/>
        <v>0.71914725904488086</v>
      </c>
      <c r="AH326" s="42">
        <f t="shared" si="94"/>
        <v>47.521458797155333</v>
      </c>
      <c r="AI326" s="42">
        <f t="shared" si="94"/>
        <v>5.3922652461850324</v>
      </c>
      <c r="AJ326" s="42">
        <f t="shared" si="94"/>
        <v>0.3065938346516921</v>
      </c>
      <c r="AK326" s="42">
        <f t="shared" si="94"/>
        <v>0.43702053545775416</v>
      </c>
      <c r="AL326" s="42">
        <f t="shared" si="94"/>
        <v>1.8421534526780952</v>
      </c>
    </row>
    <row r="327" spans="4:38">
      <c r="D327" s="52">
        <f t="shared" si="82"/>
        <v>11</v>
      </c>
      <c r="E327" s="42">
        <f t="shared" si="92"/>
        <v>1.3143548895905357E-2</v>
      </c>
      <c r="F327" s="42">
        <f t="shared" si="92"/>
        <v>0.30690854839885995</v>
      </c>
      <c r="G327" s="42">
        <f t="shared" si="92"/>
        <v>0.40394154355633938</v>
      </c>
      <c r="H327" s="42">
        <f t="shared" si="92"/>
        <v>0.48512642186334187</v>
      </c>
      <c r="I327" s="42">
        <f t="shared" si="92"/>
        <v>0.58614396816460523</v>
      </c>
      <c r="J327" s="42">
        <f t="shared" si="92"/>
        <v>33.922922774789996</v>
      </c>
      <c r="K327" s="42">
        <f t="shared" si="92"/>
        <v>4.9200844165712567</v>
      </c>
      <c r="L327" s="42">
        <f t="shared" si="92"/>
        <v>0.27615548065154372</v>
      </c>
      <c r="M327" s="42">
        <f t="shared" si="92"/>
        <v>0.40019562201369208</v>
      </c>
      <c r="N327" s="42">
        <f t="shared" si="92"/>
        <v>1.3410118874382144</v>
      </c>
      <c r="Q327" s="42">
        <f t="shared" si="93"/>
        <v>9.1732985511087349E-3</v>
      </c>
      <c r="R327" s="42">
        <f t="shared" si="93"/>
        <v>0.28054919606951961</v>
      </c>
      <c r="S327" s="42">
        <f t="shared" si="93"/>
        <v>0.31679345837980377</v>
      </c>
      <c r="T327" s="42">
        <f t="shared" si="93"/>
        <v>0.31880986230760655</v>
      </c>
      <c r="U327" s="42">
        <f t="shared" si="93"/>
        <v>0.46557859698329646</v>
      </c>
      <c r="V327" s="42">
        <f t="shared" si="93"/>
        <v>21.146288082177016</v>
      </c>
      <c r="W327" s="42">
        <f t="shared" si="93"/>
        <v>4.5411648227948396</v>
      </c>
      <c r="X327" s="42">
        <f t="shared" si="93"/>
        <v>0.25101978121571966</v>
      </c>
      <c r="Y327" s="42">
        <f t="shared" si="93"/>
        <v>0.37092914150316075</v>
      </c>
      <c r="Z327" s="42">
        <f t="shared" si="93"/>
        <v>0.87173105229138048</v>
      </c>
      <c r="AC327" s="42">
        <f t="shared" si="94"/>
        <v>1.7113799240702006E-2</v>
      </c>
      <c r="AD327" s="42">
        <f t="shared" si="94"/>
        <v>0.33326790072820017</v>
      </c>
      <c r="AE327" s="42">
        <f t="shared" si="94"/>
        <v>0.49108962873287487</v>
      </c>
      <c r="AF327" s="42">
        <f t="shared" si="94"/>
        <v>0.6514429814190773</v>
      </c>
      <c r="AG327" s="42">
        <f t="shared" si="94"/>
        <v>0.70670933934591496</v>
      </c>
      <c r="AH327" s="42">
        <f t="shared" si="94"/>
        <v>46.699557467402997</v>
      </c>
      <c r="AI327" s="42">
        <f t="shared" si="94"/>
        <v>5.2990040103476748</v>
      </c>
      <c r="AJ327" s="42">
        <f t="shared" si="94"/>
        <v>0.3012911800873676</v>
      </c>
      <c r="AK327" s="42">
        <f t="shared" si="94"/>
        <v>0.42946210252422423</v>
      </c>
      <c r="AL327" s="42">
        <f t="shared" si="94"/>
        <v>1.8102927225850489</v>
      </c>
    </row>
    <row r="328" spans="4:38">
      <c r="D328" s="52">
        <f t="shared" si="82"/>
        <v>12</v>
      </c>
      <c r="E328" s="42">
        <f t="shared" ref="E328:N328" si="95">($D238-$D237)/8*(E237+3*((2*E237+E238)/3)+3*((E237+2*E238)/3)+E238)</f>
        <v>5.0450871024380062E-2</v>
      </c>
      <c r="F328" s="42">
        <f t="shared" si="95"/>
        <v>1.1780534857198495</v>
      </c>
      <c r="G328" s="42">
        <f t="shared" si="95"/>
        <v>1.550509902367287</v>
      </c>
      <c r="H328" s="42">
        <f t="shared" si="95"/>
        <v>1.8621340958811534</v>
      </c>
      <c r="I328" s="42">
        <f t="shared" si="95"/>
        <v>2.2498850176456759</v>
      </c>
      <c r="J328" s="42">
        <f t="shared" si="95"/>
        <v>130.21148361338729</v>
      </c>
      <c r="K328" s="42">
        <f t="shared" si="95"/>
        <v>18.885503930131694</v>
      </c>
      <c r="L328" s="42">
        <f t="shared" si="95"/>
        <v>1.0600093359387184</v>
      </c>
      <c r="M328" s="42">
        <f t="shared" si="95"/>
        <v>1.5361313653289064</v>
      </c>
      <c r="N328" s="42">
        <f t="shared" si="95"/>
        <v>5.1474086877998859</v>
      </c>
      <c r="Q328" s="42">
        <f t="shared" ref="Q328:Z328" si="96">($D238-$D237)/8*(Q237+3*((2*Q237+Q238)/3)+3*((Q237+2*Q238)/3)+Q238)</f>
        <v>3.5211258826320251E-2</v>
      </c>
      <c r="R328" s="42">
        <f t="shared" si="96"/>
        <v>1.0768743981548441</v>
      </c>
      <c r="S328" s="42">
        <f t="shared" si="96"/>
        <v>1.2159962302925558</v>
      </c>
      <c r="T328" s="42">
        <f t="shared" si="96"/>
        <v>1.2237360983677845</v>
      </c>
      <c r="U328" s="42">
        <f t="shared" si="96"/>
        <v>1.787100724023909</v>
      </c>
      <c r="V328" s="42">
        <f t="shared" si="96"/>
        <v>81.168994852726257</v>
      </c>
      <c r="W328" s="42">
        <f t="shared" si="96"/>
        <v>17.431039560909461</v>
      </c>
      <c r="X328" s="42">
        <f t="shared" si="96"/>
        <v>0.96352718029052831</v>
      </c>
      <c r="Y328" s="42">
        <f t="shared" si="96"/>
        <v>1.4237934081098835</v>
      </c>
      <c r="Z328" s="42">
        <f t="shared" si="96"/>
        <v>3.3460971032565352</v>
      </c>
      <c r="AC328" s="42">
        <f t="shared" ref="AC328:AL328" si="97">($D238-$D237)/8*(AC237+3*((2*AC237+AC238)/3)+3*((AC237+2*AC238)/3)+AC238)</f>
        <v>6.5690483222439977E-2</v>
      </c>
      <c r="AD328" s="42">
        <f t="shared" si="97"/>
        <v>1.2792325732848551</v>
      </c>
      <c r="AE328" s="42">
        <f t="shared" si="97"/>
        <v>1.8850235744420185</v>
      </c>
      <c r="AF328" s="42">
        <f t="shared" si="97"/>
        <v>2.500532093394523</v>
      </c>
      <c r="AG328" s="42">
        <f t="shared" si="97"/>
        <v>2.7126693112674478</v>
      </c>
      <c r="AH328" s="42">
        <f t="shared" si="97"/>
        <v>179.25397237404837</v>
      </c>
      <c r="AI328" s="42">
        <f t="shared" si="97"/>
        <v>20.339968299353924</v>
      </c>
      <c r="AJ328" s="42">
        <f t="shared" si="97"/>
        <v>1.1564914915869082</v>
      </c>
      <c r="AK328" s="42">
        <f t="shared" si="97"/>
        <v>1.6484693225479321</v>
      </c>
      <c r="AL328" s="42">
        <f t="shared" si="97"/>
        <v>6.9487202723432375</v>
      </c>
    </row>
    <row r="329" spans="4:38">
      <c r="D329" s="52">
        <f t="shared" si="82"/>
        <v>13</v>
      </c>
      <c r="E329" s="42">
        <f t="shared" ref="E329:N329" si="98">($D239-$D238)/8*(E238+3*((2*E238+E239)/3)+3*((E238+2*E239)/3)+E239)</f>
        <v>4.6678309744869216E-2</v>
      </c>
      <c r="F329" s="42">
        <f t="shared" si="98"/>
        <v>1.0899622620168572</v>
      </c>
      <c r="G329" s="42">
        <f t="shared" si="98"/>
        <v>1.4345675310583306</v>
      </c>
      <c r="H329" s="42">
        <f t="shared" si="98"/>
        <v>1.7228894238915784</v>
      </c>
      <c r="I329" s="42">
        <f t="shared" si="98"/>
        <v>2.0816455219029768</v>
      </c>
      <c r="J329" s="42">
        <f t="shared" si="98"/>
        <v>120.47466854452277</v>
      </c>
      <c r="K329" s="42">
        <f t="shared" si="98"/>
        <v>17.47330391407181</v>
      </c>
      <c r="L329" s="42">
        <f t="shared" si="98"/>
        <v>0.98074509142746025</v>
      </c>
      <c r="M329" s="42">
        <f t="shared" si="98"/>
        <v>1.421264176885688</v>
      </c>
      <c r="N329" s="42">
        <f t="shared" si="98"/>
        <v>4.7625012657649437</v>
      </c>
      <c r="Q329" s="42">
        <f t="shared" ref="Q329:Z329" si="99">($D239-$D238)/8*(Q238+3*((2*Q238+Q239)/3)+3*((Q238+2*Q239)/3)+Q239)</f>
        <v>3.2578268969974317E-2</v>
      </c>
      <c r="R329" s="42">
        <f t="shared" si="99"/>
        <v>0.9963490360572842</v>
      </c>
      <c r="S329" s="42">
        <f t="shared" si="99"/>
        <v>1.1250677646132219</v>
      </c>
      <c r="T329" s="42">
        <f t="shared" si="99"/>
        <v>1.1322288691108102</v>
      </c>
      <c r="U329" s="42">
        <f t="shared" si="99"/>
        <v>1.6534668172717266</v>
      </c>
      <c r="V329" s="42">
        <f t="shared" si="99"/>
        <v>75.099426560630093</v>
      </c>
      <c r="W329" s="42">
        <f t="shared" si="99"/>
        <v>16.127599925995511</v>
      </c>
      <c r="X329" s="42">
        <f t="shared" si="99"/>
        <v>0.89147757523289251</v>
      </c>
      <c r="Y329" s="42">
        <f t="shared" si="99"/>
        <v>1.3173265072933951</v>
      </c>
      <c r="Z329" s="42">
        <f t="shared" si="99"/>
        <v>3.0958862325040988</v>
      </c>
      <c r="AC329" s="42">
        <f t="shared" ref="AC329:AL329" si="100">($D239-$D238)/8*(AC238+3*((2*AC238+AC239)/3)+3*((AC238+2*AC239)/3)+AC239)</f>
        <v>6.0778350519764227E-2</v>
      </c>
      <c r="AD329" s="42">
        <f t="shared" si="100"/>
        <v>1.1835754879764302</v>
      </c>
      <c r="AE329" s="42">
        <f t="shared" si="100"/>
        <v>1.744067297503439</v>
      </c>
      <c r="AF329" s="42">
        <f t="shared" si="100"/>
        <v>2.3135499786723459</v>
      </c>
      <c r="AG329" s="42">
        <f t="shared" si="100"/>
        <v>2.5098242265342314</v>
      </c>
      <c r="AH329" s="42">
        <f t="shared" si="100"/>
        <v>165.84991052841548</v>
      </c>
      <c r="AI329" s="42">
        <f t="shared" si="100"/>
        <v>18.819007902148105</v>
      </c>
      <c r="AJ329" s="42">
        <f t="shared" si="100"/>
        <v>1.070012607622028</v>
      </c>
      <c r="AK329" s="42">
        <f t="shared" si="100"/>
        <v>1.5252018464779842</v>
      </c>
      <c r="AL329" s="42">
        <f t="shared" si="100"/>
        <v>6.4291162990257877</v>
      </c>
    </row>
    <row r="330" spans="4:38">
      <c r="D330" s="52">
        <f t="shared" si="82"/>
        <v>14</v>
      </c>
      <c r="E330" s="42">
        <f t="shared" ref="E330:N330" si="101">($D240-$D239)/8*(E239+3*((2*E239+E240)/3)+3*((E239+2*E240)/3)+E240)</f>
        <v>4.3473188462819626E-2</v>
      </c>
      <c r="F330" s="42">
        <f t="shared" si="101"/>
        <v>1.0151210507194592</v>
      </c>
      <c r="G330" s="42">
        <f t="shared" si="101"/>
        <v>1.3360643301184592</v>
      </c>
      <c r="H330" s="42">
        <f t="shared" si="101"/>
        <v>1.6045888772497829</v>
      </c>
      <c r="I330" s="42">
        <f t="shared" si="101"/>
        <v>1.9387113325460494</v>
      </c>
      <c r="J330" s="42">
        <f t="shared" si="101"/>
        <v>112.20239120178194</v>
      </c>
      <c r="K330" s="42">
        <f t="shared" si="101"/>
        <v>16.273516292180297</v>
      </c>
      <c r="L330" s="42">
        <f t="shared" si="101"/>
        <v>0.9134031721938628</v>
      </c>
      <c r="M330" s="42">
        <f t="shared" si="101"/>
        <v>1.3236744379759209</v>
      </c>
      <c r="N330" s="42">
        <f t="shared" si="101"/>
        <v>4.4354886929849453</v>
      </c>
      <c r="Q330" s="42">
        <f t="shared" ref="Q330:Z330" si="102">($D240-$D239)/8*(Q239+3*((2*Q239+Q240)/3)+3*((Q239+2*Q240)/3)+Q240)</f>
        <v>3.0341313437978468E-2</v>
      </c>
      <c r="R330" s="42">
        <f t="shared" si="102"/>
        <v>0.92793568696064466</v>
      </c>
      <c r="S330" s="42">
        <f t="shared" si="102"/>
        <v>1.0478160677154744</v>
      </c>
      <c r="T330" s="42">
        <f t="shared" si="102"/>
        <v>1.0544854618543622</v>
      </c>
      <c r="U330" s="42">
        <f t="shared" si="102"/>
        <v>1.5399331072002531</v>
      </c>
      <c r="V330" s="42">
        <f t="shared" si="102"/>
        <v>69.942796604343954</v>
      </c>
      <c r="W330" s="42">
        <f t="shared" si="102"/>
        <v>15.020213775260448</v>
      </c>
      <c r="X330" s="42">
        <f t="shared" si="102"/>
        <v>0.8302651242151482</v>
      </c>
      <c r="Y330" s="42">
        <f t="shared" si="102"/>
        <v>1.2268735485849189</v>
      </c>
      <c r="Z330" s="42">
        <f t="shared" si="102"/>
        <v>2.8833101794113905</v>
      </c>
      <c r="AC330" s="42">
        <f t="shared" ref="AC330:AL330" si="103">($D240-$D239)/8*(AC239+3*((2*AC239+AC240)/3)+3*((AC239+2*AC240)/3)+AC240)</f>
        <v>5.660506348766086E-2</v>
      </c>
      <c r="AD330" s="42">
        <f t="shared" si="103"/>
        <v>1.1023064144782742</v>
      </c>
      <c r="AE330" s="42">
        <f t="shared" si="103"/>
        <v>1.6243125925214441</v>
      </c>
      <c r="AF330" s="42">
        <f t="shared" si="103"/>
        <v>2.1546922926452039</v>
      </c>
      <c r="AG330" s="42">
        <f t="shared" si="103"/>
        <v>2.3374895578918484</v>
      </c>
      <c r="AH330" s="42">
        <f t="shared" si="103"/>
        <v>154.46198579921992</v>
      </c>
      <c r="AI330" s="42">
        <f t="shared" si="103"/>
        <v>17.526818809100142</v>
      </c>
      <c r="AJ330" s="42">
        <f t="shared" si="103"/>
        <v>0.99654122017257762</v>
      </c>
      <c r="AK330" s="42">
        <f t="shared" si="103"/>
        <v>1.4204753273669259</v>
      </c>
      <c r="AL330" s="42">
        <f t="shared" si="103"/>
        <v>5.9876672065585002</v>
      </c>
    </row>
    <row r="331" spans="4:38">
      <c r="D331" s="52">
        <f t="shared" si="82"/>
        <v>15</v>
      </c>
      <c r="E331" s="42">
        <f t="shared" ref="E331:N331" si="104">($D241-$D240)/8*(E240+3*((2*E240+E241)/3)+3*((E240+2*E241)/3)+E241)</f>
        <v>4.0892251080649887E-2</v>
      </c>
      <c r="F331" s="42">
        <f t="shared" si="104"/>
        <v>0.95485485079556842</v>
      </c>
      <c r="G331" s="42">
        <f t="shared" si="104"/>
        <v>1.2567442135934095</v>
      </c>
      <c r="H331" s="42">
        <f t="shared" si="104"/>
        <v>1.5093268648982021</v>
      </c>
      <c r="I331" s="42">
        <f t="shared" si="104"/>
        <v>1.8236129758730946</v>
      </c>
      <c r="J331" s="42">
        <f t="shared" si="104"/>
        <v>105.54110510657912</v>
      </c>
      <c r="K331" s="42">
        <f t="shared" si="104"/>
        <v>15.307382267440941</v>
      </c>
      <c r="L331" s="42">
        <f t="shared" si="104"/>
        <v>0.8591758087207706</v>
      </c>
      <c r="M331" s="42">
        <f t="shared" si="104"/>
        <v>1.2450898905895156</v>
      </c>
      <c r="N331" s="42">
        <f t="shared" si="104"/>
        <v>4.1721604444552405</v>
      </c>
      <c r="Q331" s="42">
        <f t="shared" ref="Q331:Z331" si="105">($D241-$D240)/8*(Q240+3*((2*Q240+Q241)/3)+3*((Q240+2*Q241)/3)+Q241)</f>
        <v>2.8539995594839787E-2</v>
      </c>
      <c r="R331" s="42">
        <f t="shared" si="105"/>
        <v>0.87284555008756137</v>
      </c>
      <c r="S331" s="42">
        <f t="shared" si="105"/>
        <v>0.98560881413162815</v>
      </c>
      <c r="T331" s="42">
        <f t="shared" si="105"/>
        <v>0.99188225643771644</v>
      </c>
      <c r="U331" s="42">
        <f t="shared" si="105"/>
        <v>1.4485096100299661</v>
      </c>
      <c r="V331" s="42">
        <f t="shared" si="105"/>
        <v>65.7903986608613</v>
      </c>
      <c r="W331" s="42">
        <f t="shared" si="105"/>
        <v>14.128486423494998</v>
      </c>
      <c r="X331" s="42">
        <f t="shared" si="105"/>
        <v>0.78097354078249148</v>
      </c>
      <c r="Y331" s="42">
        <f t="shared" si="105"/>
        <v>1.1540359234485389</v>
      </c>
      <c r="Z331" s="42">
        <f t="shared" si="105"/>
        <v>2.7121324192892438</v>
      </c>
      <c r="AC331" s="42">
        <f t="shared" ref="AC331:AL331" si="106">($D241-$D240)/8*(AC240+3*((2*AC240+AC241)/3)+3*((AC240+2*AC241)/3)+AC241)</f>
        <v>5.3244506566460056E-2</v>
      </c>
      <c r="AD331" s="42">
        <f t="shared" si="106"/>
        <v>1.0368641515035757</v>
      </c>
      <c r="AE331" s="42">
        <f t="shared" si="106"/>
        <v>1.5278796130551908</v>
      </c>
      <c r="AF331" s="42">
        <f t="shared" si="106"/>
        <v>2.0267714733586875</v>
      </c>
      <c r="AG331" s="42">
        <f t="shared" si="106"/>
        <v>2.1987163417162252</v>
      </c>
      <c r="AH331" s="42">
        <f t="shared" si="106"/>
        <v>145.29181155229691</v>
      </c>
      <c r="AI331" s="42">
        <f t="shared" si="106"/>
        <v>16.486278111386888</v>
      </c>
      <c r="AJ331" s="42">
        <f t="shared" si="106"/>
        <v>0.93737807665904949</v>
      </c>
      <c r="AK331" s="42">
        <f t="shared" si="106"/>
        <v>1.3361438577304958</v>
      </c>
      <c r="AL331" s="42">
        <f t="shared" si="106"/>
        <v>5.6321884696212372</v>
      </c>
    </row>
    <row r="332" spans="4:38">
      <c r="D332" s="52">
        <f t="shared" si="82"/>
        <v>16</v>
      </c>
      <c r="E332" s="42">
        <f t="shared" ref="E332:N332" si="107">($D242-$D241)/8*(E241+3*((2*E241+E242)/3)+3*((E241+2*E242)/3)+E242)</f>
        <v>3.8176775987778952E-2</v>
      </c>
      <c r="F332" s="42">
        <f t="shared" si="107"/>
        <v>0.89144712693295869</v>
      </c>
      <c r="G332" s="42">
        <f t="shared" si="107"/>
        <v>1.1732893408501126</v>
      </c>
      <c r="H332" s="42">
        <f t="shared" si="107"/>
        <v>1.4090990857879575</v>
      </c>
      <c r="I332" s="42">
        <f t="shared" si="107"/>
        <v>1.7025148341920928</v>
      </c>
      <c r="J332" s="42">
        <f t="shared" si="107"/>
        <v>98.532583085481477</v>
      </c>
      <c r="K332" s="42">
        <f t="shared" si="107"/>
        <v>14.290886129766601</v>
      </c>
      <c r="L332" s="42">
        <f t="shared" si="107"/>
        <v>0.80212171051578074</v>
      </c>
      <c r="M332" s="42">
        <f t="shared" si="107"/>
        <v>1.1624089303358722</v>
      </c>
      <c r="N332" s="42">
        <f t="shared" si="107"/>
        <v>3.8951055631273555</v>
      </c>
      <c r="Q332" s="42">
        <f t="shared" ref="Q332:Z332" si="108">($D242-$D241)/8*(Q241+3*((2*Q241+Q242)/3)+3*((Q241+2*Q242)/3)+Q242)</f>
        <v>2.6644779627501999E-2</v>
      </c>
      <c r="R332" s="42">
        <f t="shared" si="108"/>
        <v>0.81488370429649981</v>
      </c>
      <c r="S332" s="42">
        <f t="shared" si="108"/>
        <v>0.92015885441163214</v>
      </c>
      <c r="T332" s="42">
        <f t="shared" si="108"/>
        <v>0.92601570492151097</v>
      </c>
      <c r="U332" s="42">
        <f t="shared" si="108"/>
        <v>1.3523204381484057</v>
      </c>
      <c r="V332" s="42">
        <f t="shared" si="108"/>
        <v>61.421546758791372</v>
      </c>
      <c r="W332" s="42">
        <f t="shared" si="108"/>
        <v>13.190275589679587</v>
      </c>
      <c r="X332" s="42">
        <f t="shared" si="108"/>
        <v>0.72911251229561524</v>
      </c>
      <c r="Y332" s="42">
        <f t="shared" si="108"/>
        <v>1.0774014579058557</v>
      </c>
      <c r="Z332" s="42">
        <f t="shared" si="108"/>
        <v>2.5320315972869869</v>
      </c>
      <c r="AC332" s="42">
        <f t="shared" ref="AC332:AL332" si="109">($D242-$D241)/8*(AC241+3*((2*AC241+AC242)/3)+3*((AC241+2*AC242)/3)+AC242)</f>
        <v>4.9708772348055971E-2</v>
      </c>
      <c r="AD332" s="42">
        <f t="shared" si="109"/>
        <v>0.96801054956941746</v>
      </c>
      <c r="AE332" s="42">
        <f t="shared" si="109"/>
        <v>1.4264198272885933</v>
      </c>
      <c r="AF332" s="42">
        <f t="shared" si="109"/>
        <v>1.8921824666544038</v>
      </c>
      <c r="AG332" s="42">
        <f t="shared" si="109"/>
        <v>2.0527092302357826</v>
      </c>
      <c r="AH332" s="42">
        <f t="shared" si="109"/>
        <v>135.64361941217157</v>
      </c>
      <c r="AI332" s="42">
        <f t="shared" si="109"/>
        <v>15.39149666985362</v>
      </c>
      <c r="AJ332" s="42">
        <f t="shared" si="109"/>
        <v>0.87513090873594646</v>
      </c>
      <c r="AK332" s="42">
        <f t="shared" si="109"/>
        <v>1.2474164027658916</v>
      </c>
      <c r="AL332" s="42">
        <f t="shared" si="109"/>
        <v>5.2581795289677231</v>
      </c>
    </row>
    <row r="333" spans="4:38">
      <c r="D333" s="52">
        <f t="shared" si="82"/>
        <v>17</v>
      </c>
      <c r="E333" s="42">
        <f t="shared" ref="E333:N333" si="110">($D243-$D242)/8*(E242+3*((2*E242+E243)/3)+3*((E242+2*E243)/3)+E243)</f>
        <v>3.5612313367549144E-2</v>
      </c>
      <c r="F333" s="42">
        <f t="shared" si="110"/>
        <v>0.83156562107550613</v>
      </c>
      <c r="G333" s="42">
        <f t="shared" si="110"/>
        <v>1.0944755442558853</v>
      </c>
      <c r="H333" s="42">
        <f t="shared" si="110"/>
        <v>1.3144451544329372</v>
      </c>
      <c r="I333" s="42">
        <f t="shared" si="110"/>
        <v>1.588151178809825</v>
      </c>
      <c r="J333" s="42">
        <f t="shared" si="110"/>
        <v>91.913817627699132</v>
      </c>
      <c r="K333" s="42">
        <f t="shared" si="110"/>
        <v>13.330919177568255</v>
      </c>
      <c r="L333" s="42">
        <f t="shared" si="110"/>
        <v>0.74824049372180634</v>
      </c>
      <c r="M333" s="42">
        <f t="shared" si="110"/>
        <v>1.0843260075604677</v>
      </c>
      <c r="N333" s="42">
        <f t="shared" si="110"/>
        <v>3.6334582039662022</v>
      </c>
      <c r="Q333" s="42">
        <f t="shared" ref="Q333:Z333" si="111">($D243-$D242)/8*(Q242+3*((2*Q242+Q243)/3)+3*((Q242+2*Q243)/3)+Q243)</f>
        <v>2.4854960041875832E-2</v>
      </c>
      <c r="R333" s="42">
        <f t="shared" si="111"/>
        <v>0.76014522139863172</v>
      </c>
      <c r="S333" s="42">
        <f t="shared" si="111"/>
        <v>0.85834868512003193</v>
      </c>
      <c r="T333" s="42">
        <f t="shared" si="111"/>
        <v>0.86381211125563484</v>
      </c>
      <c r="U333" s="42">
        <f t="shared" si="111"/>
        <v>1.2614805197824719</v>
      </c>
      <c r="V333" s="42">
        <f t="shared" si="111"/>
        <v>57.295654598855165</v>
      </c>
      <c r="W333" s="42">
        <f t="shared" si="111"/>
        <v>12.304240354250293</v>
      </c>
      <c r="X333" s="42">
        <f t="shared" si="111"/>
        <v>0.68013556923676433</v>
      </c>
      <c r="Y333" s="42">
        <f t="shared" si="111"/>
        <v>1.0050287733537306</v>
      </c>
      <c r="Z333" s="42">
        <f t="shared" si="111"/>
        <v>2.3619465071640837</v>
      </c>
      <c r="AC333" s="42">
        <f t="shared" ref="AC333:AL333" si="112">($D243-$D242)/8*(AC242+3*((2*AC242+AC243)/3)+3*((AC242+2*AC243)/3)+AC243)</f>
        <v>4.6369666693222525E-2</v>
      </c>
      <c r="AD333" s="42">
        <f t="shared" si="112"/>
        <v>0.90298602075238066</v>
      </c>
      <c r="AE333" s="42">
        <f t="shared" si="112"/>
        <v>1.330602403391739</v>
      </c>
      <c r="AF333" s="42">
        <f t="shared" si="112"/>
        <v>1.765078197610239</v>
      </c>
      <c r="AG333" s="42">
        <f t="shared" si="112"/>
        <v>1.9148218378371815</v>
      </c>
      <c r="AH333" s="42">
        <f t="shared" si="112"/>
        <v>126.53198065654311</v>
      </c>
      <c r="AI333" s="42">
        <f t="shared" si="112"/>
        <v>14.35759800088622</v>
      </c>
      <c r="AJ333" s="42">
        <f t="shared" si="112"/>
        <v>0.81634541820684814</v>
      </c>
      <c r="AK333" s="42">
        <f t="shared" si="112"/>
        <v>1.1636232417672072</v>
      </c>
      <c r="AL333" s="42">
        <f t="shared" si="112"/>
        <v>4.904969900768319</v>
      </c>
    </row>
    <row r="334" spans="4:38">
      <c r="D334" s="52">
        <f t="shared" si="82"/>
        <v>18</v>
      </c>
      <c r="E334" s="42">
        <f t="shared" ref="E334:N334" si="113">($D244-$D243)/8*(E243+3*((2*E243+E244)/3)+3*((E243+2*E244)/3)+E244)</f>
        <v>3.3211676336038651E-2</v>
      </c>
      <c r="F334" s="42">
        <f t="shared" si="113"/>
        <v>0.77550952599733702</v>
      </c>
      <c r="G334" s="42">
        <f t="shared" si="113"/>
        <v>1.0206966101409938</v>
      </c>
      <c r="H334" s="42">
        <f t="shared" si="113"/>
        <v>1.2258380010291758</v>
      </c>
      <c r="I334" s="42">
        <f t="shared" si="113"/>
        <v>1.4810934178567827</v>
      </c>
      <c r="J334" s="42">
        <f t="shared" si="113"/>
        <v>85.717878823408469</v>
      </c>
      <c r="K334" s="42">
        <f t="shared" si="113"/>
        <v>12.43227780284348</v>
      </c>
      <c r="L334" s="42">
        <f t="shared" si="113"/>
        <v>0.69780137118670427</v>
      </c>
      <c r="M334" s="42">
        <f t="shared" si="113"/>
        <v>1.0112312568456328</v>
      </c>
      <c r="N334" s="42">
        <f t="shared" si="113"/>
        <v>3.3885256654124114</v>
      </c>
      <c r="Q334" s="42">
        <f t="shared" ref="Q334:Z334" si="114">($D244-$D243)/8*(Q243+3*((2*Q243+Q244)/3)+3*((Q243+2*Q244)/3)+Q244)</f>
        <v>2.317947951699615E-2</v>
      </c>
      <c r="R334" s="42">
        <f t="shared" si="114"/>
        <v>0.70890359749789023</v>
      </c>
      <c r="S334" s="42">
        <f t="shared" si="114"/>
        <v>0.80048713543129013</v>
      </c>
      <c r="T334" s="42">
        <f t="shared" si="114"/>
        <v>0.80558227032547092</v>
      </c>
      <c r="U334" s="42">
        <f t="shared" si="114"/>
        <v>1.1764437287415834</v>
      </c>
      <c r="V334" s="42">
        <f t="shared" si="114"/>
        <v>53.43333684501944</v>
      </c>
      <c r="W334" s="42">
        <f t="shared" si="114"/>
        <v>11.474807715764783</v>
      </c>
      <c r="X334" s="42">
        <f t="shared" si="114"/>
        <v>0.63428742067349064</v>
      </c>
      <c r="Y334" s="42">
        <f t="shared" si="114"/>
        <v>0.9372794736622071</v>
      </c>
      <c r="Z334" s="42">
        <f t="shared" si="114"/>
        <v>2.2027269643889777</v>
      </c>
      <c r="AC334" s="42">
        <f t="shared" ref="AC334:AL334" si="115">($D244-$D243)/8*(AC243+3*((2*AC243+AC244)/3)+3*((AC243+2*AC244)/3)+AC244)</f>
        <v>4.32438731550812E-2</v>
      </c>
      <c r="AD334" s="42">
        <f t="shared" si="115"/>
        <v>0.84211545449678404</v>
      </c>
      <c r="AE334" s="42">
        <f t="shared" si="115"/>
        <v>1.2409060848506976</v>
      </c>
      <c r="AF334" s="42">
        <f t="shared" si="115"/>
        <v>1.6460937317328805</v>
      </c>
      <c r="AG334" s="42">
        <f t="shared" si="115"/>
        <v>1.7857431069719845</v>
      </c>
      <c r="AH334" s="42">
        <f t="shared" si="115"/>
        <v>118.00242080179748</v>
      </c>
      <c r="AI334" s="42">
        <f t="shared" si="115"/>
        <v>13.389747889922182</v>
      </c>
      <c r="AJ334" s="42">
        <f t="shared" si="115"/>
        <v>0.76131532169991756</v>
      </c>
      <c r="AK334" s="42">
        <f t="shared" si="115"/>
        <v>1.085183040029061</v>
      </c>
      <c r="AL334" s="42">
        <f t="shared" si="115"/>
        <v>4.5743243664358459</v>
      </c>
    </row>
    <row r="335" spans="4:38">
      <c r="D335" s="52">
        <f t="shared" si="82"/>
        <v>19</v>
      </c>
      <c r="E335" s="42">
        <f t="shared" ref="E335:N335" si="116">($D245-$D244)/8*(E244+3*((2*E244+E245)/3)+3*((E244+2*E245)/3)+E245)</f>
        <v>3.0971203960181777E-2</v>
      </c>
      <c r="F335" s="42">
        <f t="shared" si="116"/>
        <v>0.72319335705028875</v>
      </c>
      <c r="G335" s="42">
        <f t="shared" si="116"/>
        <v>0.95184002681128865</v>
      </c>
      <c r="H335" s="42">
        <f t="shared" si="116"/>
        <v>1.1431425010853433</v>
      </c>
      <c r="I335" s="42">
        <f t="shared" si="116"/>
        <v>1.38117828996031</v>
      </c>
      <c r="J335" s="42">
        <f t="shared" si="116"/>
        <v>79.935317965060662</v>
      </c>
      <c r="K335" s="42">
        <f t="shared" si="116"/>
        <v>11.593591591873025</v>
      </c>
      <c r="L335" s="42">
        <f t="shared" si="116"/>
        <v>0.65072742405557527</v>
      </c>
      <c r="M335" s="42">
        <f t="shared" si="116"/>
        <v>0.94301320986595738</v>
      </c>
      <c r="N335" s="42">
        <f t="shared" si="116"/>
        <v>3.1599344292633234</v>
      </c>
      <c r="Q335" s="42">
        <f t="shared" ref="Q335:Z335" si="117">($D245-$D244)/8*(Q244+3*((2*Q244+Q245)/3)+3*((Q244+2*Q245)/3)+Q245)</f>
        <v>2.1615782971868242E-2</v>
      </c>
      <c r="R335" s="42">
        <f t="shared" si="117"/>
        <v>0.66108068993763247</v>
      </c>
      <c r="S335" s="42">
        <f t="shared" si="117"/>
        <v>0.74648596740784801</v>
      </c>
      <c r="T335" s="42">
        <f t="shared" si="117"/>
        <v>0.751237382555209</v>
      </c>
      <c r="U335" s="42">
        <f t="shared" si="117"/>
        <v>1.0970803852798923</v>
      </c>
      <c r="V335" s="42">
        <f t="shared" si="117"/>
        <v>49.828703524502146</v>
      </c>
      <c r="W335" s="42">
        <f t="shared" si="117"/>
        <v>10.700712802719311</v>
      </c>
      <c r="X335" s="42">
        <f t="shared" si="117"/>
        <v>0.59149814891275176</v>
      </c>
      <c r="Y335" s="42">
        <f t="shared" si="117"/>
        <v>0.87405024223316463</v>
      </c>
      <c r="Z335" s="42">
        <f t="shared" si="117"/>
        <v>2.0541301617062624</v>
      </c>
      <c r="AC335" s="42">
        <f t="shared" ref="AC335:AL335" si="118">($D245-$D244)/8*(AC244+3*((2*AC244+AC245)/3)+3*((AC244+2*AC245)/3)+AC245)</f>
        <v>4.0326624948495378E-2</v>
      </c>
      <c r="AD335" s="42">
        <f t="shared" si="118"/>
        <v>0.78530602416294526</v>
      </c>
      <c r="AE335" s="42">
        <f t="shared" si="118"/>
        <v>1.1571940862147294</v>
      </c>
      <c r="AF335" s="42">
        <f t="shared" si="118"/>
        <v>1.535047619615477</v>
      </c>
      <c r="AG335" s="42">
        <f t="shared" si="118"/>
        <v>1.6652761946407308</v>
      </c>
      <c r="AH335" s="42">
        <f t="shared" si="118"/>
        <v>110.04193240561918</v>
      </c>
      <c r="AI335" s="42">
        <f t="shared" si="118"/>
        <v>12.486470381026749</v>
      </c>
      <c r="AJ335" s="42">
        <f t="shared" si="118"/>
        <v>0.70995669919839832</v>
      </c>
      <c r="AK335" s="42">
        <f t="shared" si="118"/>
        <v>1.0119761774987521</v>
      </c>
      <c r="AL335" s="42">
        <f t="shared" si="118"/>
        <v>4.2657386968203843</v>
      </c>
    </row>
    <row r="336" spans="4:38">
      <c r="D336" s="52">
        <f t="shared" si="82"/>
        <v>20</v>
      </c>
      <c r="E336" s="42">
        <f t="shared" ref="E336:N336" si="119">($D246-$D245)/8*(E245+3*((2*E245+E246)/3)+3*((E245+2*E246)/3)+E246)</f>
        <v>2.8884489634487358E-2</v>
      </c>
      <c r="F336" s="42">
        <f t="shared" si="119"/>
        <v>0.67446751673926786</v>
      </c>
      <c r="G336" s="42">
        <f t="shared" si="119"/>
        <v>0.88770889964328881</v>
      </c>
      <c r="H336" s="42">
        <f t="shared" si="119"/>
        <v>1.0661221877519726</v>
      </c>
      <c r="I336" s="42">
        <f t="shared" si="119"/>
        <v>1.2881200889390092</v>
      </c>
      <c r="J336" s="42">
        <f t="shared" si="119"/>
        <v>74.549599885095787</v>
      </c>
      <c r="K336" s="42">
        <f t="shared" si="119"/>
        <v>10.812462330895153</v>
      </c>
      <c r="L336" s="42">
        <f t="shared" si="119"/>
        <v>0.60688404490748771</v>
      </c>
      <c r="M336" s="42">
        <f t="shared" si="119"/>
        <v>0.87947679788545174</v>
      </c>
      <c r="N336" s="42">
        <f t="shared" si="119"/>
        <v>2.9470308414571713</v>
      </c>
      <c r="Q336" s="42">
        <f t="shared" ref="Q336:Z336" si="120">($D246-$D245)/8*(Q245+3*((2*Q245+Q246)/3)+3*((Q245+2*Q246)/3)+Q246)</f>
        <v>2.015939903385635E-2</v>
      </c>
      <c r="R336" s="42">
        <f t="shared" si="120"/>
        <v>0.61653974965302649</v>
      </c>
      <c r="S336" s="42">
        <f t="shared" si="120"/>
        <v>0.69619076531875645</v>
      </c>
      <c r="T336" s="42">
        <f t="shared" si="120"/>
        <v>0.7006220493511609</v>
      </c>
      <c r="U336" s="42">
        <f t="shared" si="120"/>
        <v>1.023163550811812</v>
      </c>
      <c r="V336" s="42">
        <f t="shared" si="120"/>
        <v>46.471447228975549</v>
      </c>
      <c r="W336" s="42">
        <f t="shared" si="120"/>
        <v>9.9797420994401005</v>
      </c>
      <c r="X336" s="42">
        <f t="shared" si="120"/>
        <v>0.55164539851451633</v>
      </c>
      <c r="Y336" s="42">
        <f t="shared" si="120"/>
        <v>0.81516027579241812</v>
      </c>
      <c r="Z336" s="42">
        <f t="shared" si="120"/>
        <v>1.9157311882345089</v>
      </c>
      <c r="AC336" s="42">
        <f t="shared" ref="AC336:AL336" si="121">($D246-$D245)/8*(AC245+3*((2*AC245+AC246)/3)+3*((AC245+2*AC246)/3)+AC246)</f>
        <v>3.7609580235118421E-2</v>
      </c>
      <c r="AD336" s="42">
        <f t="shared" si="121"/>
        <v>0.732395283825509</v>
      </c>
      <c r="AE336" s="42">
        <f t="shared" si="121"/>
        <v>1.0792270339678212</v>
      </c>
      <c r="AF336" s="42">
        <f t="shared" si="121"/>
        <v>1.4316223261527836</v>
      </c>
      <c r="AG336" s="42">
        <f t="shared" si="121"/>
        <v>1.5530766270662093</v>
      </c>
      <c r="AH336" s="42">
        <f t="shared" si="121"/>
        <v>102.62775254121604</v>
      </c>
      <c r="AI336" s="42">
        <f t="shared" si="121"/>
        <v>11.645182562350206</v>
      </c>
      <c r="AJ336" s="42">
        <f t="shared" si="121"/>
        <v>0.6621226913004592</v>
      </c>
      <c r="AK336" s="42">
        <f t="shared" si="121"/>
        <v>0.94379331997848748</v>
      </c>
      <c r="AL336" s="42">
        <f t="shared" si="121"/>
        <v>3.9783304946798337</v>
      </c>
    </row>
    <row r="337" spans="4:38">
      <c r="D337" s="52">
        <f t="shared" si="82"/>
        <v>25</v>
      </c>
      <c r="E337" s="42">
        <f t="shared" ref="E337:N337" si="122">($D247-$D246)/8*(E246+3*((2*E246+E247)/3)+3*((E246+2*E247)/3)+E247)</f>
        <v>0.11888765940684809</v>
      </c>
      <c r="F337" s="42">
        <f t="shared" si="122"/>
        <v>2.7760872851061476</v>
      </c>
      <c r="G337" s="42">
        <f t="shared" si="122"/>
        <v>3.6537821733644171</v>
      </c>
      <c r="H337" s="42">
        <f t="shared" si="122"/>
        <v>4.3881257085534706</v>
      </c>
      <c r="I337" s="42">
        <f t="shared" si="122"/>
        <v>5.3018621532454766</v>
      </c>
      <c r="J337" s="42">
        <f t="shared" si="122"/>
        <v>306.84383045057632</v>
      </c>
      <c r="K337" s="42">
        <f t="shared" si="122"/>
        <v>44.503758079561848</v>
      </c>
      <c r="L337" s="42">
        <f t="shared" si="122"/>
        <v>2.4979158206854786</v>
      </c>
      <c r="M337" s="42">
        <f t="shared" si="122"/>
        <v>3.6198990990095314</v>
      </c>
      <c r="N337" s="42">
        <f t="shared" si="122"/>
        <v>12.129887125383348</v>
      </c>
      <c r="Q337" s="42">
        <f t="shared" ref="Q337:Z337" si="123">($D247-$D246)/8*(Q246+3*((2*Q246+Q247)/3)+3*((Q246+2*Q247)/3)+Q247)</f>
        <v>8.2975458334643773E-2</v>
      </c>
      <c r="R337" s="42">
        <f t="shared" si="123"/>
        <v>2.5376584005837941</v>
      </c>
      <c r="S337" s="42">
        <f t="shared" si="123"/>
        <v>2.8654994994471252</v>
      </c>
      <c r="T337" s="42">
        <f t="shared" si="123"/>
        <v>2.8837385264628743</v>
      </c>
      <c r="U337" s="42">
        <f t="shared" si="123"/>
        <v>4.2113092973323321</v>
      </c>
      <c r="V337" s="42">
        <f t="shared" si="123"/>
        <v>191.27502892435353</v>
      </c>
      <c r="W337" s="42">
        <f t="shared" si="123"/>
        <v>41.07630755122652</v>
      </c>
      <c r="X337" s="42">
        <f t="shared" si="123"/>
        <v>2.2705552731540504</v>
      </c>
      <c r="Y337" s="42">
        <f t="shared" si="123"/>
        <v>3.3551742979280563</v>
      </c>
      <c r="Z337" s="42">
        <f t="shared" si="123"/>
        <v>7.8850898840173649</v>
      </c>
      <c r="AC337" s="42">
        <f t="shared" ref="AC337:AL337" si="124">($D247-$D246)/8*(AC246+3*((2*AC246+AC247)/3)+3*((AC246+2*AC247)/3)+AC247)</f>
        <v>0.15479986047905261</v>
      </c>
      <c r="AD337" s="42">
        <f t="shared" si="124"/>
        <v>3.0145161696285001</v>
      </c>
      <c r="AE337" s="42">
        <f t="shared" si="124"/>
        <v>4.4420648472817081</v>
      </c>
      <c r="AF337" s="42">
        <f t="shared" si="124"/>
        <v>5.8925128906440687</v>
      </c>
      <c r="AG337" s="42">
        <f t="shared" si="124"/>
        <v>6.3924150091586318</v>
      </c>
      <c r="AH337" s="42">
        <f t="shared" si="124"/>
        <v>422.41263197679928</v>
      </c>
      <c r="AI337" s="42">
        <f t="shared" si="124"/>
        <v>47.931208607897176</v>
      </c>
      <c r="AJ337" s="42">
        <f t="shared" si="124"/>
        <v>2.7252763682169063</v>
      </c>
      <c r="AK337" s="42">
        <f t="shared" si="124"/>
        <v>3.884623900091015</v>
      </c>
      <c r="AL337" s="42">
        <f t="shared" si="124"/>
        <v>16.374684366749342</v>
      </c>
    </row>
    <row r="338" spans="4:38">
      <c r="D338" s="52">
        <f t="shared" si="82"/>
        <v>30</v>
      </c>
      <c r="E338" s="42">
        <f t="shared" ref="E338:N338" si="125">($D248-$D247)/8*(E247+3*((2*E247+E248)/3)+3*((E247+2*E248)/3)+E248)</f>
        <v>8.369267322954628E-2</v>
      </c>
      <c r="F338" s="42">
        <f t="shared" si="125"/>
        <v>1.9542664660761595</v>
      </c>
      <c r="G338" s="42">
        <f t="shared" si="125"/>
        <v>2.5721323728046697</v>
      </c>
      <c r="H338" s="42">
        <f t="shared" si="125"/>
        <v>3.0890840382293074</v>
      </c>
      <c r="I338" s="42">
        <f t="shared" si="125"/>
        <v>3.7323219156092922</v>
      </c>
      <c r="J338" s="42">
        <f t="shared" si="125"/>
        <v>216.00711598266318</v>
      </c>
      <c r="K338" s="42">
        <f t="shared" si="125"/>
        <v>31.329058886535755</v>
      </c>
      <c r="L338" s="42">
        <f t="shared" si="125"/>
        <v>1.7584436734524669</v>
      </c>
      <c r="M338" s="42">
        <f t="shared" si="125"/>
        <v>2.5482798965750595</v>
      </c>
      <c r="N338" s="42">
        <f t="shared" si="125"/>
        <v>8.5390080396983041</v>
      </c>
      <c r="Q338" s="42">
        <f t="shared" ref="Q338:Z338" si="126">($D248-$D247)/8*(Q247+3*((2*Q247+Q248)/3)+3*((Q247+2*Q248)/3)+Q248)</f>
        <v>5.8411764140367674E-2</v>
      </c>
      <c r="R338" s="42">
        <f t="shared" si="126"/>
        <v>1.7864210326613517</v>
      </c>
      <c r="S338" s="42">
        <f t="shared" si="126"/>
        <v>2.0172094769395605</v>
      </c>
      <c r="T338" s="42">
        <f t="shared" si="126"/>
        <v>2.0300491016379505</v>
      </c>
      <c r="U338" s="42">
        <f t="shared" si="126"/>
        <v>2.9646115891981557</v>
      </c>
      <c r="V338" s="42">
        <f t="shared" si="126"/>
        <v>134.65080036570922</v>
      </c>
      <c r="W338" s="42">
        <f t="shared" si="126"/>
        <v>28.916255921875145</v>
      </c>
      <c r="X338" s="42">
        <f t="shared" si="126"/>
        <v>1.5983899546327449</v>
      </c>
      <c r="Y338" s="42">
        <f t="shared" si="126"/>
        <v>2.3619230754953398</v>
      </c>
      <c r="Z338" s="42">
        <f t="shared" si="126"/>
        <v>5.5508221319281326</v>
      </c>
      <c r="AC338" s="42">
        <f t="shared" ref="AC338:AL338" si="127">($D248-$D247)/8*(AC247+3*((2*AC247+AC248)/3)+3*((AC247+2*AC248)/3)+AC248)</f>
        <v>0.10897358231872505</v>
      </c>
      <c r="AD338" s="42">
        <f t="shared" si="127"/>
        <v>2.1221118994909678</v>
      </c>
      <c r="AE338" s="42">
        <f t="shared" si="127"/>
        <v>3.1270552686697783</v>
      </c>
      <c r="AF338" s="42">
        <f t="shared" si="127"/>
        <v>4.1481189748206662</v>
      </c>
      <c r="AG338" s="42">
        <f t="shared" si="127"/>
        <v>4.5000322420204357</v>
      </c>
      <c r="AH338" s="42">
        <f t="shared" si="127"/>
        <v>297.36343159961723</v>
      </c>
      <c r="AI338" s="42">
        <f t="shared" si="127"/>
        <v>33.741861851196376</v>
      </c>
      <c r="AJ338" s="42">
        <f t="shared" si="127"/>
        <v>1.9184973922721889</v>
      </c>
      <c r="AK338" s="42">
        <f t="shared" si="127"/>
        <v>2.7346367176547846</v>
      </c>
      <c r="AL338" s="42">
        <f t="shared" si="127"/>
        <v>11.527193947468476</v>
      </c>
    </row>
    <row r="339" spans="4:38">
      <c r="D339" s="52">
        <f t="shared" si="82"/>
        <v>40</v>
      </c>
      <c r="E339" s="42">
        <f t="shared" ref="E339:N339" si="128">($D249-$D248)/8*(E248+3*((2*E248+E249)/3)+3*((E248+2*E249)/3)+E249)</f>
        <v>0.10359417748633085</v>
      </c>
      <c r="F339" s="42">
        <f t="shared" si="128"/>
        <v>2.4189767076385662</v>
      </c>
      <c r="G339" s="42">
        <f t="shared" si="128"/>
        <v>3.183766598252185</v>
      </c>
      <c r="H339" s="42">
        <f t="shared" si="128"/>
        <v>3.8236455806449743</v>
      </c>
      <c r="I339" s="42">
        <f t="shared" si="128"/>
        <v>4.6198407105635644</v>
      </c>
      <c r="J339" s="42">
        <f t="shared" si="128"/>
        <v>267.3720249088496</v>
      </c>
      <c r="K339" s="42">
        <f t="shared" si="128"/>
        <v>38.778879459017269</v>
      </c>
      <c r="L339" s="42">
        <f t="shared" si="128"/>
        <v>2.1765886902396172</v>
      </c>
      <c r="M339" s="42">
        <f t="shared" si="128"/>
        <v>3.154242178005247</v>
      </c>
      <c r="N339" s="42">
        <f t="shared" si="128"/>
        <v>10.569521563679986</v>
      </c>
      <c r="Q339" s="42">
        <f t="shared" ref="Q339:Z339" si="129">($D249-$D248)/8*(Q248+3*((2*Q248+Q249)/3)+3*((Q248+2*Q249)/3)+Q249)</f>
        <v>7.2301653515718989E-2</v>
      </c>
      <c r="R339" s="42">
        <f t="shared" si="129"/>
        <v>2.2112188604043919</v>
      </c>
      <c r="S339" s="42">
        <f t="shared" si="129"/>
        <v>2.4968871051356469</v>
      </c>
      <c r="T339" s="42">
        <f t="shared" si="129"/>
        <v>2.5127798984774818</v>
      </c>
      <c r="U339" s="42">
        <f t="shared" si="129"/>
        <v>3.6695744955725083</v>
      </c>
      <c r="V339" s="42">
        <f t="shared" si="129"/>
        <v>166.66977375072432</v>
      </c>
      <c r="W339" s="42">
        <f t="shared" si="129"/>
        <v>35.792329634338522</v>
      </c>
      <c r="X339" s="42">
        <f t="shared" si="129"/>
        <v>1.9784753702207747</v>
      </c>
      <c r="Y339" s="42">
        <f t="shared" si="129"/>
        <v>2.9235710708012617</v>
      </c>
      <c r="Z339" s="42">
        <f t="shared" si="129"/>
        <v>6.8707669493703136</v>
      </c>
      <c r="AC339" s="42">
        <f t="shared" ref="AC339:AL339" si="130">($D249-$D248)/8*(AC248+3*((2*AC248+AC249)/3)+3*((AC248+2*AC249)/3)+AC249)</f>
        <v>0.13488670145694287</v>
      </c>
      <c r="AD339" s="42">
        <f t="shared" si="130"/>
        <v>2.6267345548727401</v>
      </c>
      <c r="AE339" s="42">
        <f t="shared" si="130"/>
        <v>3.8706460913687217</v>
      </c>
      <c r="AF339" s="42">
        <f t="shared" si="130"/>
        <v>5.1345112628124676</v>
      </c>
      <c r="AG339" s="42">
        <f t="shared" si="130"/>
        <v>5.5701069255546294</v>
      </c>
      <c r="AH339" s="42">
        <f t="shared" si="130"/>
        <v>368.07427606697496</v>
      </c>
      <c r="AI339" s="42">
        <f t="shared" si="130"/>
        <v>41.765429283696008</v>
      </c>
      <c r="AJ339" s="42">
        <f t="shared" si="130"/>
        <v>2.3747020102584608</v>
      </c>
      <c r="AK339" s="42">
        <f t="shared" si="130"/>
        <v>3.3849132852092416</v>
      </c>
      <c r="AL339" s="42">
        <f t="shared" si="130"/>
        <v>14.268276177989653</v>
      </c>
    </row>
    <row r="340" spans="4:38">
      <c r="D340" s="52">
        <f t="shared" ref="D340:D356" si="131">D250</f>
        <v>50</v>
      </c>
      <c r="E340" s="42">
        <f t="shared" ref="E340:N340" si="132">($D250-$D249)/8*(E249+3*((2*E249+E250)/3)+3*((E249+2*E250)/3)+E250)</f>
        <v>5.1838237928457549E-2</v>
      </c>
      <c r="F340" s="42">
        <f t="shared" si="132"/>
        <v>1.2104492082145326</v>
      </c>
      <c r="G340" s="42">
        <f t="shared" si="132"/>
        <v>1.5931479397155281</v>
      </c>
      <c r="H340" s="42">
        <f t="shared" si="132"/>
        <v>1.9133416005906629</v>
      </c>
      <c r="I340" s="42">
        <f t="shared" si="132"/>
        <v>2.3117554263835749</v>
      </c>
      <c r="J340" s="42">
        <f t="shared" si="132"/>
        <v>133.79221669545331</v>
      </c>
      <c r="K340" s="42">
        <f t="shared" si="132"/>
        <v>19.404843291127634</v>
      </c>
      <c r="L340" s="42">
        <f t="shared" si="132"/>
        <v>1.0891589193023807</v>
      </c>
      <c r="M340" s="42">
        <f t="shared" si="132"/>
        <v>1.5783740020426076</v>
      </c>
      <c r="N340" s="42">
        <f t="shared" si="132"/>
        <v>5.2889591568049426</v>
      </c>
      <c r="Q340" s="42">
        <f t="shared" ref="Q340:Z340" si="133">($D250-$D249)/8*(Q249+3*((2*Q249+Q250)/3)+3*((Q249+2*Q250)/3)+Q250)</f>
        <v>3.6179546075968259E-2</v>
      </c>
      <c r="R340" s="42">
        <f t="shared" si="133"/>
        <v>1.1064877600158598</v>
      </c>
      <c r="S340" s="42">
        <f t="shared" si="133"/>
        <v>1.2494353541597261</v>
      </c>
      <c r="T340" s="42">
        <f t="shared" si="133"/>
        <v>1.2573880636902455</v>
      </c>
      <c r="U340" s="42">
        <f t="shared" si="133"/>
        <v>1.8362448586725568</v>
      </c>
      <c r="V340" s="42">
        <f t="shared" si="133"/>
        <v>83.401090648287223</v>
      </c>
      <c r="W340" s="42">
        <f t="shared" si="133"/>
        <v>17.910382075705389</v>
      </c>
      <c r="X340" s="42">
        <f t="shared" si="133"/>
        <v>0.99002356566449345</v>
      </c>
      <c r="Y340" s="42">
        <f t="shared" si="133"/>
        <v>1.4629468223631437</v>
      </c>
      <c r="Z340" s="42">
        <f t="shared" si="133"/>
        <v>3.4381126479761566</v>
      </c>
      <c r="AC340" s="42">
        <f t="shared" ref="AC340:AL340" si="134">($D250-$D249)/8*(AC249+3*((2*AC249+AC250)/3)+3*((AC249+2*AC250)/3)+AC250)</f>
        <v>6.7496929780946957E-2</v>
      </c>
      <c r="AD340" s="42">
        <f t="shared" si="134"/>
        <v>1.314410656413205</v>
      </c>
      <c r="AE340" s="42">
        <f t="shared" si="134"/>
        <v>1.9368605252713298</v>
      </c>
      <c r="AF340" s="42">
        <f t="shared" si="134"/>
        <v>2.5692951374910802</v>
      </c>
      <c r="AG340" s="42">
        <f t="shared" si="134"/>
        <v>2.7872659940945974</v>
      </c>
      <c r="AH340" s="42">
        <f t="shared" si="134"/>
        <v>184.1833427426194</v>
      </c>
      <c r="AI340" s="42">
        <f t="shared" si="134"/>
        <v>20.899304506549882</v>
      </c>
      <c r="AJ340" s="42">
        <f t="shared" si="134"/>
        <v>1.1882942729402677</v>
      </c>
      <c r="AK340" s="42">
        <f t="shared" si="134"/>
        <v>1.6938011817220753</v>
      </c>
      <c r="AL340" s="42">
        <f t="shared" si="134"/>
        <v>7.1398056656337268</v>
      </c>
    </row>
    <row r="341" spans="4:38">
      <c r="D341" s="52">
        <f t="shared" si="131"/>
        <v>60</v>
      </c>
      <c r="E341" s="42">
        <f t="shared" ref="E341:N341" si="135">($D251-$D250)/8*(E250+3*((2*E250+E251)/3)+3*((E250+2*E251)/3)+E251)</f>
        <v>2.5836730974151546E-2</v>
      </c>
      <c r="F341" s="42">
        <f t="shared" si="135"/>
        <v>0.60330080265604791</v>
      </c>
      <c r="G341" s="42">
        <f t="shared" si="135"/>
        <v>0.79404193439718396</v>
      </c>
      <c r="H341" s="42">
        <f t="shared" si="135"/>
        <v>0.95362987191691362</v>
      </c>
      <c r="I341" s="42">
        <f t="shared" si="135"/>
        <v>1.1522035743564221</v>
      </c>
      <c r="J341" s="42">
        <f t="shared" si="135"/>
        <v>66.683468561692095</v>
      </c>
      <c r="K341" s="42">
        <f t="shared" si="135"/>
        <v>9.6715809746535513</v>
      </c>
      <c r="L341" s="42">
        <f t="shared" si="135"/>
        <v>0.54284842831559887</v>
      </c>
      <c r="M341" s="42">
        <f t="shared" si="135"/>
        <v>0.7866784462012516</v>
      </c>
      <c r="N341" s="42">
        <f t="shared" si="135"/>
        <v>2.6360736847621222</v>
      </c>
      <c r="Q341" s="42">
        <f t="shared" ref="Q341:Z341" si="136">($D251-$D250)/8*(Q250+3*((2*Q250+Q251)/3)+3*((Q250+2*Q251)/3)+Q251)</f>
        <v>1.8032271853487481E-2</v>
      </c>
      <c r="R341" s="42">
        <f t="shared" si="136"/>
        <v>0.55148530745153679</v>
      </c>
      <c r="S341" s="42">
        <f t="shared" si="136"/>
        <v>0.62273191383492565</v>
      </c>
      <c r="T341" s="42">
        <f t="shared" si="136"/>
        <v>0.62669562913210008</v>
      </c>
      <c r="U341" s="42">
        <f t="shared" si="136"/>
        <v>0.91520403300875541</v>
      </c>
      <c r="V341" s="42">
        <f t="shared" si="136"/>
        <v>41.567993591998629</v>
      </c>
      <c r="W341" s="42">
        <f t="shared" si="136"/>
        <v>8.9267255567773347</v>
      </c>
      <c r="X341" s="42">
        <f t="shared" si="136"/>
        <v>0.4934383101417445</v>
      </c>
      <c r="Y341" s="42">
        <f t="shared" si="136"/>
        <v>0.72914830807041475</v>
      </c>
      <c r="Z341" s="42">
        <f t="shared" si="136"/>
        <v>1.713592033494316</v>
      </c>
      <c r="AC341" s="42">
        <f t="shared" ref="AC341:AL341" si="137">($D251-$D250)/8*(AC250+3*((2*AC250+AC251)/3)+3*((AC250+2*AC251)/3)+AC251)</f>
        <v>3.3641190094815671E-2</v>
      </c>
      <c r="AD341" s="42">
        <f t="shared" si="137"/>
        <v>0.65511629786055892</v>
      </c>
      <c r="AE341" s="42">
        <f t="shared" si="137"/>
        <v>0.96535195495944204</v>
      </c>
      <c r="AF341" s="42">
        <f t="shared" si="137"/>
        <v>1.2805641147017273</v>
      </c>
      <c r="AG341" s="42">
        <f t="shared" si="137"/>
        <v>1.3892031157040907</v>
      </c>
      <c r="AH341" s="42">
        <f t="shared" si="137"/>
        <v>91.798943531385575</v>
      </c>
      <c r="AI341" s="42">
        <f t="shared" si="137"/>
        <v>10.416436392529768</v>
      </c>
      <c r="AJ341" s="42">
        <f t="shared" si="137"/>
        <v>0.59225854648945297</v>
      </c>
      <c r="AK341" s="42">
        <f t="shared" si="137"/>
        <v>0.84420858433209056</v>
      </c>
      <c r="AL341" s="42">
        <f t="shared" si="137"/>
        <v>3.5585553360299276</v>
      </c>
    </row>
    <row r="342" spans="4:38">
      <c r="D342" s="52">
        <f t="shared" si="131"/>
        <v>75</v>
      </c>
      <c r="E342" s="42">
        <f t="shared" ref="E342:N342" si="138">($D252-$D251)/8*(E251+3*((2*E251+E252)/3)+3*((E251+2*E252)/3)+E252)</f>
        <v>1.7421247382889887E-2</v>
      </c>
      <c r="F342" s="42">
        <f t="shared" si="138"/>
        <v>0.40679498268887282</v>
      </c>
      <c r="G342" s="42">
        <f t="shared" si="138"/>
        <v>0.53540832953523587</v>
      </c>
      <c r="H342" s="42">
        <f t="shared" si="138"/>
        <v>0.64301563255038374</v>
      </c>
      <c r="I342" s="42">
        <f t="shared" si="138"/>
        <v>0.77691034227182698</v>
      </c>
      <c r="J342" s="42">
        <f t="shared" si="138"/>
        <v>44.963474803551378</v>
      </c>
      <c r="K342" s="42">
        <f t="shared" si="138"/>
        <v>6.5213747401580422</v>
      </c>
      <c r="L342" s="42">
        <f t="shared" si="138"/>
        <v>0.36603302370413665</v>
      </c>
      <c r="M342" s="42">
        <f t="shared" si="138"/>
        <v>0.53044326063427216</v>
      </c>
      <c r="N342" s="42">
        <f t="shared" si="138"/>
        <v>1.7774575207564594</v>
      </c>
      <c r="Q342" s="42">
        <f t="shared" ref="Q342:Z342" si="139">($D252-$D251)/8*(Q251+3*((2*Q251+Q252)/3)+3*((Q251+2*Q252)/3)+Q252)</f>
        <v>1.2158839643816198E-2</v>
      </c>
      <c r="R342" s="42">
        <f t="shared" si="139"/>
        <v>0.37185671742892829</v>
      </c>
      <c r="S342" s="42">
        <f t="shared" si="139"/>
        <v>0.4198970347677653</v>
      </c>
      <c r="T342" s="42">
        <f t="shared" si="139"/>
        <v>0.42256969737421129</v>
      </c>
      <c r="U342" s="42">
        <f t="shared" si="139"/>
        <v>0.61710577397795752</v>
      </c>
      <c r="V342" s="42">
        <f t="shared" si="139"/>
        <v>28.028557494409206</v>
      </c>
      <c r="W342" s="42">
        <f t="shared" si="139"/>
        <v>6.01913200239491</v>
      </c>
      <c r="X342" s="42">
        <f t="shared" si="139"/>
        <v>0.33271666132122851</v>
      </c>
      <c r="Y342" s="42">
        <f t="shared" si="139"/>
        <v>0.49165171346246322</v>
      </c>
      <c r="Z342" s="42">
        <f t="shared" si="139"/>
        <v>1.1554445784460994</v>
      </c>
      <c r="AC342" s="42">
        <f t="shared" ref="AC342:AL342" si="140">($D252-$D251)/8*(AC251+3*((2*AC251+AC252)/3)+3*((AC251+2*AC252)/3)+AC252)</f>
        <v>2.2683655121963613E-2</v>
      </c>
      <c r="AD342" s="42">
        <f t="shared" si="140"/>
        <v>0.44173324794881741</v>
      </c>
      <c r="AE342" s="42">
        <f t="shared" si="140"/>
        <v>0.65091962430270622</v>
      </c>
      <c r="AF342" s="42">
        <f t="shared" si="140"/>
        <v>0.86346156772655647</v>
      </c>
      <c r="AG342" s="42">
        <f t="shared" si="140"/>
        <v>0.936714910565698</v>
      </c>
      <c r="AH342" s="42">
        <f t="shared" si="140"/>
        <v>61.898392112693585</v>
      </c>
      <c r="AI342" s="42">
        <f t="shared" si="140"/>
        <v>7.0236174779211771</v>
      </c>
      <c r="AJ342" s="42">
        <f t="shared" si="140"/>
        <v>0.39934938608704479</v>
      </c>
      <c r="AK342" s="42">
        <f t="shared" si="140"/>
        <v>0.56923480780608227</v>
      </c>
      <c r="AL342" s="42">
        <f t="shared" si="140"/>
        <v>2.3994704630668187</v>
      </c>
    </row>
    <row r="343" spans="4:38">
      <c r="D343" s="52">
        <f t="shared" si="131"/>
        <v>100</v>
      </c>
      <c r="E343" s="42">
        <f t="shared" ref="E343:N343" si="141">($D253-$D252)/8*(E252+3*((2*E252+E253)/3)+3*((E252+2*E253)/3)+E253)</f>
        <v>8.87535449553635E-3</v>
      </c>
      <c r="F343" s="42">
        <f t="shared" si="141"/>
        <v>0.20724403936283503</v>
      </c>
      <c r="G343" s="42">
        <f t="shared" si="141"/>
        <v>0.27276684728989231</v>
      </c>
      <c r="H343" s="42">
        <f t="shared" si="141"/>
        <v>0.32758800559030382</v>
      </c>
      <c r="I343" s="42">
        <f t="shared" si="141"/>
        <v>0.39580143415466046</v>
      </c>
      <c r="J343" s="42">
        <f t="shared" si="141"/>
        <v>22.90690037640903</v>
      </c>
      <c r="K343" s="42">
        <f t="shared" si="141"/>
        <v>3.3223518009384736</v>
      </c>
      <c r="L343" s="42">
        <f t="shared" si="141"/>
        <v>0.1864776253414509</v>
      </c>
      <c r="M343" s="42">
        <f t="shared" si="141"/>
        <v>0.27023736443356738</v>
      </c>
      <c r="N343" s="42">
        <f t="shared" si="141"/>
        <v>0.90553593842910218</v>
      </c>
      <c r="Q343" s="42">
        <f t="shared" ref="Q343:Z343" si="142">($D253-$D252)/8*(Q252+3*((2*Q252+Q253)/3)+3*((Q252+2*Q253)/3)+Q253)</f>
        <v>6.1943906610979205E-3</v>
      </c>
      <c r="R343" s="42">
        <f t="shared" si="142"/>
        <v>0.18944453954368659</v>
      </c>
      <c r="S343" s="42">
        <f t="shared" si="142"/>
        <v>0.21391895501401623</v>
      </c>
      <c r="T343" s="42">
        <f t="shared" si="142"/>
        <v>0.2152805583227706</v>
      </c>
      <c r="U343" s="42">
        <f t="shared" si="142"/>
        <v>0.31438807939068231</v>
      </c>
      <c r="V343" s="42">
        <f t="shared" si="142"/>
        <v>14.2793095289907</v>
      </c>
      <c r="W343" s="42">
        <f t="shared" si="142"/>
        <v>3.0664813547823342</v>
      </c>
      <c r="X343" s="42">
        <f t="shared" si="142"/>
        <v>0.16950441325444068</v>
      </c>
      <c r="Y343" s="42">
        <f t="shared" si="142"/>
        <v>0.25047478802251971</v>
      </c>
      <c r="Z343" s="42">
        <f t="shared" si="142"/>
        <v>0.58864787395915885</v>
      </c>
      <c r="AC343" s="42">
        <f t="shared" ref="AC343:AL343" si="143">($D253-$D252)/8*(AC252+3*((2*AC252+AC253)/3)+3*((AC252+2*AC253)/3)+AC253)</f>
        <v>1.15563183299748E-2</v>
      </c>
      <c r="AD343" s="42">
        <f t="shared" si="143"/>
        <v>0.22504353918198361</v>
      </c>
      <c r="AE343" s="42">
        <f t="shared" si="143"/>
        <v>0.33161473956576848</v>
      </c>
      <c r="AF343" s="42">
        <f t="shared" si="143"/>
        <v>0.4398954528578371</v>
      </c>
      <c r="AG343" s="42">
        <f t="shared" si="143"/>
        <v>0.47721478891863944</v>
      </c>
      <c r="AH343" s="42">
        <f t="shared" si="143"/>
        <v>31.534491223827366</v>
      </c>
      <c r="AI343" s="42">
        <f t="shared" si="143"/>
        <v>3.578222247094613</v>
      </c>
      <c r="AJ343" s="42">
        <f t="shared" si="143"/>
        <v>0.2034508374284611</v>
      </c>
      <c r="AK343" s="42">
        <f t="shared" si="143"/>
        <v>0.28999994084461567</v>
      </c>
      <c r="AL343" s="42">
        <f t="shared" si="143"/>
        <v>1.2224240028990454</v>
      </c>
    </row>
    <row r="344" spans="4:38">
      <c r="D344" s="52">
        <f t="shared" si="131"/>
        <v>125</v>
      </c>
      <c r="E344" s="42">
        <f t="shared" ref="E344:N344" si="144">($D254-$D253)/8*(E253+3*((2*E253+E254)/3)+3*((E253+2*E254)/3)+E254)</f>
        <v>1.5535847590518676E-3</v>
      </c>
      <c r="F344" s="42">
        <f t="shared" si="144"/>
        <v>3.627699390715871E-2</v>
      </c>
      <c r="G344" s="42">
        <f t="shared" si="144"/>
        <v>4.7746421502073873E-2</v>
      </c>
      <c r="H344" s="42">
        <f t="shared" si="144"/>
        <v>5.7342580850066452E-2</v>
      </c>
      <c r="I344" s="42">
        <f t="shared" si="144"/>
        <v>6.9282987628585049E-2</v>
      </c>
      <c r="J344" s="42">
        <f t="shared" si="144"/>
        <v>4.0097340697553649</v>
      </c>
      <c r="K344" s="42">
        <f t="shared" si="144"/>
        <v>0.58156044637342863</v>
      </c>
      <c r="L344" s="42">
        <f t="shared" si="144"/>
        <v>3.264194086899453E-2</v>
      </c>
      <c r="M344" s="42">
        <f t="shared" si="144"/>
        <v>4.7303648651046248E-2</v>
      </c>
      <c r="N344" s="42">
        <f t="shared" si="144"/>
        <v>0.15850936809619415</v>
      </c>
      <c r="Q344" s="42">
        <f t="shared" ref="Q344:Z344" si="145">($D254-$D253)/8*(Q253+3*((2*Q253+Q254)/3)+3*((Q253+2*Q254)/3)+Q254)</f>
        <v>1.0842959486896966E-3</v>
      </c>
      <c r="R344" s="42">
        <f t="shared" si="145"/>
        <v>3.3161283807727399E-2</v>
      </c>
      <c r="S344" s="42">
        <f t="shared" si="145"/>
        <v>3.7445403262395961E-2</v>
      </c>
      <c r="T344" s="42">
        <f t="shared" si="145"/>
        <v>3.7683744857587388E-2</v>
      </c>
      <c r="U344" s="42">
        <f t="shared" si="145"/>
        <v>5.5032002250118124E-2</v>
      </c>
      <c r="V344" s="42">
        <f t="shared" si="145"/>
        <v>2.4995190519072805</v>
      </c>
      <c r="W344" s="42">
        <f t="shared" si="145"/>
        <v>0.53677165223118883</v>
      </c>
      <c r="X344" s="42">
        <f t="shared" si="145"/>
        <v>2.9670868150288389E-2</v>
      </c>
      <c r="Y344" s="42">
        <f t="shared" si="145"/>
        <v>4.3844312178656017E-2</v>
      </c>
      <c r="Z344" s="42">
        <f t="shared" si="145"/>
        <v>0.10303975642788882</v>
      </c>
      <c r="AC344" s="42">
        <f t="shared" ref="AC344:AL344" si="146">($D254-$D253)/8*(AC253+3*((2*AC253+AC254)/3)+3*((AC253+2*AC254)/3)+AC254)</f>
        <v>2.0228735694140421E-3</v>
      </c>
      <c r="AD344" s="42">
        <f t="shared" si="146"/>
        <v>3.9392704006590014E-2</v>
      </c>
      <c r="AE344" s="42">
        <f t="shared" si="146"/>
        <v>5.8047439741751805E-2</v>
      </c>
      <c r="AF344" s="42">
        <f t="shared" si="146"/>
        <v>7.7001416842545523E-2</v>
      </c>
      <c r="AG344" s="42">
        <f t="shared" si="146"/>
        <v>8.353397300705212E-2</v>
      </c>
      <c r="AH344" s="42">
        <f t="shared" si="146"/>
        <v>5.5199490876034512</v>
      </c>
      <c r="AI344" s="42">
        <f t="shared" si="146"/>
        <v>0.62634924051566832</v>
      </c>
      <c r="AJ344" s="42">
        <f t="shared" si="146"/>
        <v>3.5613013587700686E-2</v>
      </c>
      <c r="AK344" s="42">
        <f t="shared" si="146"/>
        <v>5.0762985123436598E-2</v>
      </c>
      <c r="AL344" s="42">
        <f t="shared" si="146"/>
        <v>0.21397897976449953</v>
      </c>
    </row>
    <row r="345" spans="4:38">
      <c r="D345" s="52">
        <f t="shared" si="131"/>
        <v>150</v>
      </c>
      <c r="E345" s="42">
        <f t="shared" ref="E345:N345" si="147">($D255-$D254)/8*(E254+3*((2*E254+E255)/3)+3*((E254+2*E255)/3)+E255)</f>
        <v>2.6998922271084493E-4</v>
      </c>
      <c r="F345" s="42">
        <f t="shared" si="147"/>
        <v>6.3043856025320625E-3</v>
      </c>
      <c r="G345" s="42">
        <f t="shared" si="147"/>
        <v>8.2975963515737102E-3</v>
      </c>
      <c r="H345" s="42">
        <f t="shared" si="147"/>
        <v>9.9652617868056376E-3</v>
      </c>
      <c r="I345" s="42">
        <f t="shared" si="147"/>
        <v>1.2040321500284657E-2</v>
      </c>
      <c r="J345" s="42">
        <f t="shared" si="147"/>
        <v>0.69683033285620777</v>
      </c>
      <c r="K345" s="42">
        <f t="shared" si="147"/>
        <v>0.10106629326845239</v>
      </c>
      <c r="L345" s="42">
        <f t="shared" si="147"/>
        <v>5.6726690910456909E-3</v>
      </c>
      <c r="M345" s="42">
        <f t="shared" si="147"/>
        <v>8.2206492154809439E-3</v>
      </c>
      <c r="N345" s="42">
        <f t="shared" si="147"/>
        <v>2.7546499047014596E-2</v>
      </c>
      <c r="Q345" s="42">
        <f t="shared" ref="Q345:Z345" si="148">($D255-$D254)/8*(Q254+3*((2*Q254+Q255)/3)+3*((Q254+2*Q255)/3)+Q255)</f>
        <v>1.8843401923813264E-4</v>
      </c>
      <c r="R345" s="42">
        <f t="shared" si="148"/>
        <v>5.7629229349585422E-3</v>
      </c>
      <c r="S345" s="42">
        <f t="shared" si="148"/>
        <v>6.5074372428050413E-3</v>
      </c>
      <c r="T345" s="42">
        <f t="shared" si="148"/>
        <v>6.5488573595064116E-3</v>
      </c>
      <c r="U345" s="42">
        <f t="shared" si="148"/>
        <v>9.5637186353440626E-3</v>
      </c>
      <c r="V345" s="42">
        <f t="shared" si="148"/>
        <v>0.43437810653294701</v>
      </c>
      <c r="W345" s="42">
        <f t="shared" si="148"/>
        <v>9.3282687226900321E-2</v>
      </c>
      <c r="X345" s="42">
        <f t="shared" si="148"/>
        <v>5.1563421836998595E-3</v>
      </c>
      <c r="Y345" s="42">
        <f t="shared" si="148"/>
        <v>7.6194695503007098E-3</v>
      </c>
      <c r="Z345" s="42">
        <f t="shared" si="148"/>
        <v>1.7906730601076726E-2</v>
      </c>
      <c r="AC345" s="42">
        <f t="shared" ref="AC345:AL345" si="149">($D255-$D254)/8*(AC254+3*((2*AC254+AC255)/3)+3*((AC254+2*AC255)/3)+AC255)</f>
        <v>3.5154442618355765E-4</v>
      </c>
      <c r="AD345" s="42">
        <f t="shared" si="149"/>
        <v>6.8458482701055793E-3</v>
      </c>
      <c r="AE345" s="42">
        <f t="shared" si="149"/>
        <v>1.0087755460342377E-2</v>
      </c>
      <c r="AF345" s="42">
        <f t="shared" si="149"/>
        <v>1.338166621410487E-2</v>
      </c>
      <c r="AG345" s="42">
        <f t="shared" si="149"/>
        <v>1.4516924365225285E-2</v>
      </c>
      <c r="AH345" s="42">
        <f t="shared" si="149"/>
        <v>0.95928255917946825</v>
      </c>
      <c r="AI345" s="42">
        <f t="shared" si="149"/>
        <v>0.10884989931000449</v>
      </c>
      <c r="AJ345" s="42">
        <f t="shared" si="149"/>
        <v>6.1889959983915223E-3</v>
      </c>
      <c r="AK345" s="42">
        <f t="shared" si="149"/>
        <v>8.8218288806611988E-3</v>
      </c>
      <c r="AL345" s="42">
        <f t="shared" si="149"/>
        <v>3.7186267492952459E-2</v>
      </c>
    </row>
    <row r="346" spans="4:38">
      <c r="D346" s="52">
        <f t="shared" si="131"/>
        <v>175</v>
      </c>
      <c r="E346" s="42">
        <f t="shared" ref="E346:N346" si="150">($D256-$D255)/8*(E255+3*((2*E255+E256)/3)+3*((E255+2*E256)/3)+E256)</f>
        <v>4.8496483131626954E-5</v>
      </c>
      <c r="F346" s="42">
        <f t="shared" si="150"/>
        <v>1.1324175348877254E-3</v>
      </c>
      <c r="G346" s="42">
        <f t="shared" si="150"/>
        <v>1.4904455720742373E-3</v>
      </c>
      <c r="H346" s="42">
        <f t="shared" si="150"/>
        <v>1.7899979313754069E-3</v>
      </c>
      <c r="I346" s="42">
        <f t="shared" si="150"/>
        <v>2.1627279884548732E-3</v>
      </c>
      <c r="J346" s="42">
        <f t="shared" si="150"/>
        <v>0.12516729424848128</v>
      </c>
      <c r="K346" s="42">
        <f t="shared" si="150"/>
        <v>1.8153909024431168E-2</v>
      </c>
      <c r="L346" s="42">
        <f t="shared" si="150"/>
        <v>1.0189462309754213E-3</v>
      </c>
      <c r="M346" s="42">
        <f t="shared" si="150"/>
        <v>1.476624037088204E-3</v>
      </c>
      <c r="N346" s="42">
        <f t="shared" si="150"/>
        <v>4.9480061202282219E-3</v>
      </c>
      <c r="Q346" s="42">
        <f t="shared" ref="Q346:Z346" si="151">($D256-$D255)/8*(Q255+3*((2*Q255+Q256)/3)+3*((Q255+2*Q256)/3)+Q256)</f>
        <v>3.3847229691808369E-5</v>
      </c>
      <c r="R346" s="42">
        <f t="shared" si="151"/>
        <v>1.0351579670400564E-3</v>
      </c>
      <c r="S346" s="42">
        <f t="shared" si="151"/>
        <v>1.1688904368372011E-3</v>
      </c>
      <c r="T346" s="42">
        <f t="shared" si="151"/>
        <v>1.1763304745199983E-3</v>
      </c>
      <c r="U346" s="42">
        <f t="shared" si="151"/>
        <v>1.7178712350726716E-3</v>
      </c>
      <c r="V346" s="42">
        <f t="shared" si="151"/>
        <v>7.8024634852867231E-2</v>
      </c>
      <c r="W346" s="42">
        <f t="shared" si="151"/>
        <v>1.6755788331659544E-2</v>
      </c>
      <c r="X346" s="42">
        <f t="shared" si="151"/>
        <v>9.2620164324304431E-4</v>
      </c>
      <c r="Y346" s="42">
        <f t="shared" si="151"/>
        <v>1.3686378767564815E-3</v>
      </c>
      <c r="Z346" s="42">
        <f t="shared" si="151"/>
        <v>3.2164745311621785E-3</v>
      </c>
      <c r="AC346" s="42">
        <f t="shared" ref="AC346:AL346" si="152">($D256-$D255)/8*(AC255+3*((2*AC255+AC256)/3)+3*((AC255+2*AC256)/3)+AC256)</f>
        <v>6.3145736571445648E-5</v>
      </c>
      <c r="AD346" s="42">
        <f t="shared" si="152"/>
        <v>1.2296771027353944E-3</v>
      </c>
      <c r="AE346" s="42">
        <f t="shared" si="152"/>
        <v>1.8120007073112727E-3</v>
      </c>
      <c r="AF346" s="42">
        <f t="shared" si="152"/>
        <v>2.4036653882308153E-3</v>
      </c>
      <c r="AG346" s="42">
        <f t="shared" si="152"/>
        <v>2.6075847418370792E-3</v>
      </c>
      <c r="AH346" s="42">
        <f t="shared" si="152"/>
        <v>0.17230995364409535</v>
      </c>
      <c r="AI346" s="42">
        <f t="shared" si="152"/>
        <v>1.9552029717202803E-2</v>
      </c>
      <c r="AJ346" s="42">
        <f t="shared" si="152"/>
        <v>1.111690818707798E-3</v>
      </c>
      <c r="AK346" s="42">
        <f t="shared" si="152"/>
        <v>1.5846101974199302E-3</v>
      </c>
      <c r="AL346" s="42">
        <f t="shared" si="152"/>
        <v>6.6795377092942676E-3</v>
      </c>
    </row>
    <row r="347" spans="4:38">
      <c r="D347" s="52">
        <f t="shared" si="131"/>
        <v>200</v>
      </c>
      <c r="E347" s="42">
        <f t="shared" ref="E347:N347" si="153">($D257-$D256)/8*(E256+3*((2*E256+E257)/3)+3*((E256+2*E257)/3)+E257)</f>
        <v>8.5919267722251007E-6</v>
      </c>
      <c r="F347" s="42">
        <f t="shared" si="153"/>
        <v>2.0062585793966192E-4</v>
      </c>
      <c r="G347" s="42">
        <f t="shared" si="153"/>
        <v>2.640562446248335E-4</v>
      </c>
      <c r="H347" s="42">
        <f t="shared" si="153"/>
        <v>3.1712673075838272E-4</v>
      </c>
      <c r="I347" s="42">
        <f t="shared" si="153"/>
        <v>3.8316181514877164E-4</v>
      </c>
      <c r="J347" s="42">
        <f t="shared" si="153"/>
        <v>2.2175385863375387E-2</v>
      </c>
      <c r="K347" s="42">
        <f t="shared" si="153"/>
        <v>3.2162550126408791E-3</v>
      </c>
      <c r="L347" s="42">
        <f t="shared" si="153"/>
        <v>1.8052260362084286E-4</v>
      </c>
      <c r="M347" s="42">
        <f t="shared" si="153"/>
        <v>2.6160753888760649E-4</v>
      </c>
      <c r="N347" s="42">
        <f t="shared" si="153"/>
        <v>8.7661833411993865E-4</v>
      </c>
      <c r="Q347" s="42">
        <f t="shared" ref="Q347:Z347" si="154">($D257-$D256)/8*(Q256+3*((2*Q256+Q257)/3)+3*((Q256+2*Q257)/3)+Q257)</f>
        <v>5.9965774871837499E-6</v>
      </c>
      <c r="R347" s="42">
        <f t="shared" si="154"/>
        <v>1.8339477166527465E-4</v>
      </c>
      <c r="S347" s="42">
        <f t="shared" si="154"/>
        <v>2.0708761521533696E-4</v>
      </c>
      <c r="T347" s="42">
        <f t="shared" si="154"/>
        <v>2.0840573675375218E-4</v>
      </c>
      <c r="U347" s="42">
        <f t="shared" si="154"/>
        <v>3.0434833420386057E-4</v>
      </c>
      <c r="V347" s="42">
        <f t="shared" si="154"/>
        <v>1.3823310594830504E-2</v>
      </c>
      <c r="W347" s="42">
        <f t="shared" si="154"/>
        <v>2.9685555953775176E-3</v>
      </c>
      <c r="X347" s="42">
        <f t="shared" si="154"/>
        <v>1.6409141820572721E-4</v>
      </c>
      <c r="Y347" s="42">
        <f t="shared" si="154"/>
        <v>2.4247606538537963E-4</v>
      </c>
      <c r="Z347" s="42">
        <f t="shared" si="154"/>
        <v>5.6984984996674714E-4</v>
      </c>
      <c r="AC347" s="42">
        <f t="shared" ref="AC347:AL347" si="155">($D257-$D256)/8*(AC256+3*((2*AC256+AC257)/3)+3*((AC256+2*AC257)/3)+AC257)</f>
        <v>1.1187276057266474E-5</v>
      </c>
      <c r="AD347" s="42">
        <f t="shared" si="155"/>
        <v>2.178569442140492E-4</v>
      </c>
      <c r="AE347" s="42">
        <f t="shared" si="155"/>
        <v>3.2102487403433004E-4</v>
      </c>
      <c r="AF347" s="42">
        <f t="shared" si="155"/>
        <v>4.2584772476301331E-4</v>
      </c>
      <c r="AG347" s="42">
        <f t="shared" si="155"/>
        <v>4.6197529609368342E-4</v>
      </c>
      <c r="AH347" s="42">
        <f t="shared" si="155"/>
        <v>3.0527461131920286E-2</v>
      </c>
      <c r="AI347" s="42">
        <f t="shared" si="155"/>
        <v>3.463954429904242E-3</v>
      </c>
      <c r="AJ347" s="42">
        <f t="shared" si="155"/>
        <v>1.9695378903595846E-4</v>
      </c>
      <c r="AK347" s="42">
        <f t="shared" si="155"/>
        <v>2.8073901238983412E-4</v>
      </c>
      <c r="AL347" s="42">
        <f t="shared" si="155"/>
        <v>1.1833868182731303E-3</v>
      </c>
    </row>
    <row r="348" spans="4:38">
      <c r="D348" s="52">
        <f t="shared" si="131"/>
        <v>225</v>
      </c>
      <c r="E348" s="42">
        <f t="shared" ref="E348:N348" si="156">($D258-$D257)/8*(E257+3*((2*E257+E258)/3)+3*((E257+2*E258)/3)+E258)</f>
        <v>1.5058820306740244E-6</v>
      </c>
      <c r="F348" s="42">
        <f t="shared" si="156"/>
        <v>3.5163110949286517E-5</v>
      </c>
      <c r="G348" s="42">
        <f t="shared" si="156"/>
        <v>4.6280370446502626E-5</v>
      </c>
      <c r="H348" s="42">
        <f t="shared" si="156"/>
        <v>5.5581880287810305E-5</v>
      </c>
      <c r="I348" s="42">
        <f t="shared" si="156"/>
        <v>6.7155657580581218E-5</v>
      </c>
      <c r="J348" s="42">
        <f t="shared" si="156"/>
        <v>3.8866154216851728E-3</v>
      </c>
      <c r="K348" s="42">
        <f t="shared" si="156"/>
        <v>5.6370366717486107E-4</v>
      </c>
      <c r="L348" s="42">
        <f t="shared" si="156"/>
        <v>3.1639672000220667E-5</v>
      </c>
      <c r="M348" s="42">
        <f t="shared" si="156"/>
        <v>4.58511929097458E-5</v>
      </c>
      <c r="N348" s="42">
        <f t="shared" si="156"/>
        <v>1.53642347299562E-4</v>
      </c>
      <c r="Q348" s="42">
        <f t="shared" ref="Q348:Z348" si="157">($D258-$D257)/8*(Q257+3*((2*Q257+Q258)/3)+3*((Q257+2*Q258)/3)+Q258)</f>
        <v>1.0510027055498073E-6</v>
      </c>
      <c r="R348" s="42">
        <f t="shared" si="157"/>
        <v>3.214306854465674E-5</v>
      </c>
      <c r="S348" s="42">
        <f t="shared" si="157"/>
        <v>3.629564436419784E-5</v>
      </c>
      <c r="T348" s="42">
        <f t="shared" si="157"/>
        <v>3.6526667694769119E-5</v>
      </c>
      <c r="U348" s="42">
        <f t="shared" si="157"/>
        <v>5.3342247867468065E-5</v>
      </c>
      <c r="V348" s="42">
        <f t="shared" si="157"/>
        <v>2.4227714668697302E-3</v>
      </c>
      <c r="W348" s="42">
        <f t="shared" si="157"/>
        <v>5.2029011031458502E-4</v>
      </c>
      <c r="X348" s="42">
        <f t="shared" si="157"/>
        <v>2.8759825894073295E-5</v>
      </c>
      <c r="Y348" s="42">
        <f t="shared" si="157"/>
        <v>4.2498075159667625E-5</v>
      </c>
      <c r="Z348" s="42">
        <f t="shared" si="157"/>
        <v>9.9875926785276739E-5</v>
      </c>
      <c r="AC348" s="42">
        <f t="shared" ref="AC348:AL348" si="158">($D258-$D257)/8*(AC257+3*((2*AC257+AC258)/3)+3*((AC257+2*AC258)/3)+AC258)</f>
        <v>1.9607613557982452E-6</v>
      </c>
      <c r="AD348" s="42">
        <f t="shared" si="158"/>
        <v>3.81831533539163E-5</v>
      </c>
      <c r="AE348" s="42">
        <f t="shared" si="158"/>
        <v>5.6265096528807385E-5</v>
      </c>
      <c r="AF348" s="42">
        <f t="shared" si="158"/>
        <v>7.4637092880851499E-5</v>
      </c>
      <c r="AG348" s="42">
        <f t="shared" si="158"/>
        <v>8.0969067293694492E-5</v>
      </c>
      <c r="AH348" s="42">
        <f t="shared" si="158"/>
        <v>5.3504593765006155E-3</v>
      </c>
      <c r="AI348" s="42">
        <f t="shared" si="158"/>
        <v>6.0711722403513756E-4</v>
      </c>
      <c r="AJ348" s="42">
        <f t="shared" si="158"/>
        <v>3.4519518106368015E-5</v>
      </c>
      <c r="AK348" s="42">
        <f t="shared" si="158"/>
        <v>4.9204310659824063E-5</v>
      </c>
      <c r="AL348" s="42">
        <f t="shared" si="158"/>
        <v>2.0740876781384732E-4</v>
      </c>
    </row>
    <row r="349" spans="4:38">
      <c r="D349" s="52">
        <f t="shared" si="131"/>
        <v>250</v>
      </c>
      <c r="E349" s="42">
        <f t="shared" ref="E349:N349" si="159">($D259-$D258)/8*(E258+3*((2*E258+E259)/3)+3*((E258+2*E259)/3)+E259)</f>
        <v>2.6360714233486005E-7</v>
      </c>
      <c r="F349" s="42">
        <f t="shared" si="159"/>
        <v>6.1553607813463208E-6</v>
      </c>
      <c r="G349" s="42">
        <f t="shared" si="159"/>
        <v>8.1014554600539874E-6</v>
      </c>
      <c r="H349" s="42">
        <f t="shared" si="159"/>
        <v>9.7297001556688393E-6</v>
      </c>
      <c r="I349" s="42">
        <f t="shared" si="159"/>
        <v>1.1755709030216504E-5</v>
      </c>
      <c r="J349" s="42">
        <f t="shared" si="159"/>
        <v>6.8035846354209224E-4</v>
      </c>
      <c r="K349" s="42">
        <f t="shared" si="159"/>
        <v>9.8677260104588208E-5</v>
      </c>
      <c r="L349" s="42">
        <f t="shared" si="159"/>
        <v>5.5385769605453851E-6</v>
      </c>
      <c r="M349" s="42">
        <f t="shared" si="159"/>
        <v>8.0263272217761618E-6</v>
      </c>
      <c r="N349" s="42">
        <f t="shared" si="159"/>
        <v>2.6895347237213205E-5</v>
      </c>
      <c r="Q349" s="42">
        <f t="shared" ref="Q349:Z349" si="160">($D259-$D258)/8*(Q258+3*((2*Q258+Q259)/3)+3*((Q258+2*Q259)/3)+Q259)</f>
        <v>1.8397976345609497E-7</v>
      </c>
      <c r="R349" s="42">
        <f t="shared" si="160"/>
        <v>5.6266973589810079E-6</v>
      </c>
      <c r="S349" s="42">
        <f t="shared" si="160"/>
        <v>6.3536126304436148E-6</v>
      </c>
      <c r="T349" s="42">
        <f t="shared" si="160"/>
        <v>6.3940536469004749E-6</v>
      </c>
      <c r="U349" s="42">
        <f t="shared" si="160"/>
        <v>9.3376487929583925E-6</v>
      </c>
      <c r="V349" s="42">
        <f t="shared" si="160"/>
        <v>4.2411015597689671E-4</v>
      </c>
      <c r="W349" s="42">
        <f t="shared" si="160"/>
        <v>9.1077645108580157E-5</v>
      </c>
      <c r="X349" s="42">
        <f t="shared" si="160"/>
        <v>5.0344551323130042E-6</v>
      </c>
      <c r="Y349" s="42">
        <f t="shared" si="160"/>
        <v>7.4393584088109317E-6</v>
      </c>
      <c r="Z349" s="42">
        <f t="shared" si="160"/>
        <v>1.7483446320246107E-5</v>
      </c>
      <c r="AC349" s="42">
        <f t="shared" ref="AC349:AL349" si="161">($D259-$D258)/8*(AC258+3*((2*AC258+AC259)/3)+3*((AC258+2*AC259)/3)+AC259)</f>
        <v>3.432345212136256E-7</v>
      </c>
      <c r="AD349" s="42">
        <f t="shared" si="161"/>
        <v>6.6840242037116293E-6</v>
      </c>
      <c r="AE349" s="42">
        <f t="shared" si="161"/>
        <v>9.8492982896643617E-6</v>
      </c>
      <c r="AF349" s="42">
        <f t="shared" si="161"/>
        <v>1.30653466644372E-5</v>
      </c>
      <c r="AG349" s="42">
        <f t="shared" si="161"/>
        <v>1.4173769267474638E-5</v>
      </c>
      <c r="AH349" s="42">
        <f t="shared" si="161"/>
        <v>9.3660677110728814E-4</v>
      </c>
      <c r="AI349" s="42">
        <f t="shared" si="161"/>
        <v>1.0627687510059627E-4</v>
      </c>
      <c r="AJ349" s="42">
        <f t="shared" si="161"/>
        <v>6.0426987887777677E-6</v>
      </c>
      <c r="AK349" s="42">
        <f t="shared" si="161"/>
        <v>8.6132960347414071E-6</v>
      </c>
      <c r="AL349" s="42">
        <f t="shared" si="161"/>
        <v>3.63072481541803E-5</v>
      </c>
    </row>
    <row r="350" spans="4:38">
      <c r="D350" s="52">
        <f t="shared" si="131"/>
        <v>300</v>
      </c>
      <c r="E350" s="42">
        <f t="shared" ref="E350:N350" si="162">($D260-$D259)/8*(E259+3*((2*E259+E260)/3)+3*((E259+2*E260)/3)+E260)</f>
        <v>7.8246790311596877E-8</v>
      </c>
      <c r="F350" s="42">
        <f t="shared" si="162"/>
        <v>1.8271023314626625E-6</v>
      </c>
      <c r="G350" s="42">
        <f t="shared" si="162"/>
        <v>2.4047636986873703E-6</v>
      </c>
      <c r="H350" s="42">
        <f t="shared" si="162"/>
        <v>2.8880773150988055E-6</v>
      </c>
      <c r="I350" s="42">
        <f t="shared" si="162"/>
        <v>3.4894596986413072E-6</v>
      </c>
      <c r="J350" s="42">
        <f t="shared" si="162"/>
        <v>2.0195153121410056E-4</v>
      </c>
      <c r="K350" s="42">
        <f t="shared" si="162"/>
        <v>2.9290476773646786E-5</v>
      </c>
      <c r="L350" s="42">
        <f t="shared" si="162"/>
        <v>1.6440217295247615E-6</v>
      </c>
      <c r="M350" s="42">
        <f t="shared" si="162"/>
        <v>2.3824633032772293E-6</v>
      </c>
      <c r="N350" s="42">
        <f t="shared" si="162"/>
        <v>7.9833747181041678E-6</v>
      </c>
      <c r="Q350" s="42">
        <f t="shared" ref="Q350:Z350" si="163">($D260-$D259)/8*(Q259+3*((2*Q259+Q260)/3)+3*((Q259+2*Q260)/3)+Q260)</f>
        <v>5.4610910179509664E-8</v>
      </c>
      <c r="R350" s="42">
        <f t="shared" si="163"/>
        <v>1.6701786017456489E-6</v>
      </c>
      <c r="S350" s="42">
        <f t="shared" si="163"/>
        <v>1.8859496401046146E-6</v>
      </c>
      <c r="T350" s="42">
        <f t="shared" si="163"/>
        <v>1.8979537903209545E-6</v>
      </c>
      <c r="U350" s="42">
        <f t="shared" si="163"/>
        <v>2.7717042893239142E-6</v>
      </c>
      <c r="V350" s="42">
        <f t="shared" si="163"/>
        <v>1.2588907170651577E-4</v>
      </c>
      <c r="W350" s="42">
        <f t="shared" si="163"/>
        <v>2.70346749172383E-5</v>
      </c>
      <c r="X350" s="42">
        <f t="shared" si="163"/>
        <v>1.4943827074716712E-6</v>
      </c>
      <c r="Y350" s="42">
        <f t="shared" si="163"/>
        <v>2.2082327220390527E-6</v>
      </c>
      <c r="Z350" s="42">
        <f t="shared" si="163"/>
        <v>5.1896300913066973E-6</v>
      </c>
      <c r="AC350" s="42">
        <f t="shared" ref="AC350:AL350" si="164">($D260-$D259)/8*(AC259+3*((2*AC259+AC260)/3)+3*((AC259+2*AC260)/3)+AC260)</f>
        <v>1.0188267044368428E-7</v>
      </c>
      <c r="AD350" s="42">
        <f t="shared" si="164"/>
        <v>1.9840260611796751E-6</v>
      </c>
      <c r="AE350" s="42">
        <f t="shared" si="164"/>
        <v>2.9235777572701264E-6</v>
      </c>
      <c r="AF350" s="42">
        <f t="shared" si="164"/>
        <v>3.8782008398766568E-6</v>
      </c>
      <c r="AG350" s="42">
        <f t="shared" si="164"/>
        <v>4.2072151079587058E-6</v>
      </c>
      <c r="AH350" s="42">
        <f t="shared" si="164"/>
        <v>2.7801399072168554E-4</v>
      </c>
      <c r="AI350" s="42">
        <f t="shared" si="164"/>
        <v>3.1546278630055266E-5</v>
      </c>
      <c r="AJ350" s="42">
        <f t="shared" si="164"/>
        <v>1.7936607515778506E-6</v>
      </c>
      <c r="AK350" s="42">
        <f t="shared" si="164"/>
        <v>2.5566938845154105E-6</v>
      </c>
      <c r="AL350" s="42">
        <f t="shared" si="164"/>
        <v>1.0777119344901637E-5</v>
      </c>
    </row>
    <row r="351" spans="4:38">
      <c r="D351" s="52">
        <f t="shared" si="131"/>
        <v>365</v>
      </c>
      <c r="E351" s="42">
        <f t="shared" ref="E351:N351" si="165">($D261-$D260)/8*(E260+3*((2*E260+E261)/3)+3*((E260+2*E261)/3)+E261)</f>
        <v>3.2019197296921448E-9</v>
      </c>
      <c r="F351" s="42">
        <f t="shared" si="165"/>
        <v>7.4766453422304235E-8</v>
      </c>
      <c r="G351" s="42">
        <f t="shared" si="165"/>
        <v>9.8404807422923234E-8</v>
      </c>
      <c r="H351" s="42">
        <f t="shared" si="165"/>
        <v>1.18182377823626E-7</v>
      </c>
      <c r="I351" s="42">
        <f t="shared" si="165"/>
        <v>1.4279141432577418E-7</v>
      </c>
      <c r="J351" s="42">
        <f t="shared" si="165"/>
        <v>8.2640142766358419E-6</v>
      </c>
      <c r="K351" s="42">
        <f t="shared" si="165"/>
        <v>1.1985891702413927E-6</v>
      </c>
      <c r="L351" s="42">
        <f t="shared" si="165"/>
        <v>6.7274652300054268E-8</v>
      </c>
      <c r="M351" s="42">
        <f t="shared" si="165"/>
        <v>9.7492257837702922E-8</v>
      </c>
      <c r="N351" s="42">
        <f t="shared" si="165"/>
        <v>3.2668592433796811E-7</v>
      </c>
      <c r="Q351" s="42">
        <f t="shared" ref="Q351:Z351" si="166">($D261-$D260)/8*(Q260+3*((2*Q260+Q261)/3)+3*((Q260+2*Q261)/3)+Q261)</f>
        <v>2.2347210673292207E-9</v>
      </c>
      <c r="R351" s="42">
        <f t="shared" si="166"/>
        <v>6.8345011926277638E-8</v>
      </c>
      <c r="S351" s="42">
        <f t="shared" si="166"/>
        <v>7.7174531221145553E-8</v>
      </c>
      <c r="T351" s="42">
        <f t="shared" si="166"/>
        <v>7.766575041701066E-8</v>
      </c>
      <c r="U351" s="42">
        <f t="shared" si="166"/>
        <v>1.1342030278196938E-7</v>
      </c>
      <c r="V351" s="42">
        <f t="shared" si="166"/>
        <v>5.151479068272795E-6</v>
      </c>
      <c r="W351" s="42">
        <f t="shared" si="166"/>
        <v>1.1062799976664255E-6</v>
      </c>
      <c r="X351" s="42">
        <f t="shared" si="166"/>
        <v>6.1151306727212118E-8</v>
      </c>
      <c r="Y351" s="42">
        <f t="shared" si="166"/>
        <v>9.0362606469759668E-8</v>
      </c>
      <c r="Z351" s="42">
        <f t="shared" si="166"/>
        <v>2.1236371374451382E-7</v>
      </c>
      <c r="AC351" s="42">
        <f t="shared" ref="AC351:AL351" si="167">($D261-$D260)/8*(AC260+3*((2*AC260+AC261)/3)+3*((AC260+2*AC261)/3)+AC261)</f>
        <v>4.1691183920550746E-9</v>
      </c>
      <c r="AD351" s="42">
        <f t="shared" si="167"/>
        <v>8.1187894918330845E-8</v>
      </c>
      <c r="AE351" s="42">
        <f t="shared" si="167"/>
        <v>1.1963508362470092E-7</v>
      </c>
      <c r="AF351" s="42">
        <f t="shared" si="167"/>
        <v>1.5869900523024134E-7</v>
      </c>
      <c r="AG351" s="42">
        <f t="shared" si="167"/>
        <v>1.721625258695793E-7</v>
      </c>
      <c r="AH351" s="42">
        <f t="shared" si="167"/>
        <v>1.1376549484998886E-5</v>
      </c>
      <c r="AI351" s="42">
        <f t="shared" si="167"/>
        <v>1.2908983428163599E-6</v>
      </c>
      <c r="AJ351" s="42">
        <f t="shared" si="167"/>
        <v>7.3397997872896392E-8</v>
      </c>
      <c r="AK351" s="42">
        <f t="shared" si="167"/>
        <v>1.046219092056464E-7</v>
      </c>
      <c r="AL351" s="42">
        <f t="shared" si="167"/>
        <v>4.4100813493142232E-7</v>
      </c>
    </row>
    <row r="352" spans="4:38">
      <c r="D352" s="52">
        <f t="shared" si="131"/>
        <v>730</v>
      </c>
      <c r="E352" s="42">
        <f t="shared" ref="E352:N352" si="168">($D262-$D261)/8*(E261+3*((2*E261+E262)/3)+3*((E261+2*E262)/3)+E262)</f>
        <v>1.9079622465918532E-10</v>
      </c>
      <c r="F352" s="42">
        <f t="shared" si="168"/>
        <v>4.455188839322975E-9</v>
      </c>
      <c r="G352" s="42">
        <f t="shared" si="168"/>
        <v>5.8637527888349396E-9</v>
      </c>
      <c r="H352" s="42">
        <f t="shared" si="168"/>
        <v>7.0422600856896766E-9</v>
      </c>
      <c r="I352" s="42">
        <f t="shared" si="168"/>
        <v>8.5086651343763287E-9</v>
      </c>
      <c r="J352" s="42">
        <f t="shared" si="168"/>
        <v>4.9243668099803553E-7</v>
      </c>
      <c r="K352" s="42">
        <f t="shared" si="168"/>
        <v>7.1421618249446471E-8</v>
      </c>
      <c r="L352" s="42">
        <f t="shared" si="168"/>
        <v>4.0087668516736534E-9</v>
      </c>
      <c r="M352" s="42">
        <f t="shared" si="168"/>
        <v>5.8093757180858606E-9</v>
      </c>
      <c r="N352" s="42">
        <f t="shared" si="168"/>
        <v>1.9466584510216147E-8</v>
      </c>
      <c r="Q352" s="42">
        <f t="shared" ref="Q352:Z352" si="169">($D262-$D261)/8*(Q261+3*((2*Q261+Q262)/3)+3*((Q261+2*Q262)/3)+Q262)</f>
        <v>1.3316272074495612E-10</v>
      </c>
      <c r="R352" s="42">
        <f t="shared" si="169"/>
        <v>4.0725475185708425E-9</v>
      </c>
      <c r="S352" s="42">
        <f t="shared" si="169"/>
        <v>4.5986815535356121E-9</v>
      </c>
      <c r="T352" s="42">
        <f t="shared" si="169"/>
        <v>4.6279523585411434E-9</v>
      </c>
      <c r="U352" s="42">
        <f t="shared" si="169"/>
        <v>6.7584972133520969E-9</v>
      </c>
      <c r="V352" s="42">
        <f t="shared" si="169"/>
        <v>3.0696670766689336E-7</v>
      </c>
      <c r="W352" s="42">
        <f t="shared" si="169"/>
        <v>6.5921092591231341E-8</v>
      </c>
      <c r="X352" s="42">
        <f t="shared" si="169"/>
        <v>3.6438884923731994E-9</v>
      </c>
      <c r="Y352" s="42">
        <f t="shared" si="169"/>
        <v>5.3845335362143768E-9</v>
      </c>
      <c r="Z352" s="42">
        <f t="shared" si="169"/>
        <v>1.2654344348898746E-8</v>
      </c>
      <c r="AC352" s="42">
        <f t="shared" ref="AC352:AL352" si="170">($D262-$D261)/8*(AC261+3*((2*AC261+AC262)/3)+3*((AC261+2*AC262)/3)+AC262)</f>
        <v>2.4842972857341498E-10</v>
      </c>
      <c r="AD352" s="42">
        <f t="shared" si="170"/>
        <v>4.8378301600751042E-9</v>
      </c>
      <c r="AE352" s="42">
        <f t="shared" si="170"/>
        <v>7.1288240241342664E-9</v>
      </c>
      <c r="AF352" s="42">
        <f t="shared" si="170"/>
        <v>9.4565678128382115E-9</v>
      </c>
      <c r="AG352" s="42">
        <f t="shared" si="170"/>
        <v>1.0258833055400579E-8</v>
      </c>
      <c r="AH352" s="42">
        <f t="shared" si="170"/>
        <v>6.7790665432917775E-7</v>
      </c>
      <c r="AI352" s="42">
        <f t="shared" si="170"/>
        <v>7.6922143907661655E-8</v>
      </c>
      <c r="AJ352" s="42">
        <f t="shared" si="170"/>
        <v>4.373645210974107E-9</v>
      </c>
      <c r="AK352" s="42">
        <f t="shared" si="170"/>
        <v>6.2342178999573619E-9</v>
      </c>
      <c r="AL352" s="42">
        <f t="shared" si="170"/>
        <v>2.6278824671533561E-8</v>
      </c>
    </row>
    <row r="353" spans="4:63">
      <c r="D353" s="52">
        <f t="shared" si="131"/>
        <v>1460</v>
      </c>
      <c r="E353" s="42">
        <f t="shared" ref="E353:N353" si="171">($D263-$D262)/8*(E262+3*((2*E262+E263)/3)+3*((E262+2*E263)/3)+E263)</f>
        <v>3.4087133692265982E-21</v>
      </c>
      <c r="F353" s="42">
        <f t="shared" si="171"/>
        <v>7.9595190031440943E-20</v>
      </c>
      <c r="G353" s="42">
        <f t="shared" si="171"/>
        <v>1.0476020980417836E-19</v>
      </c>
      <c r="H353" s="42">
        <f t="shared" si="171"/>
        <v>1.2581510009718944E-19</v>
      </c>
      <c r="I353" s="42">
        <f t="shared" si="171"/>
        <v>1.5201349318954949E-19</v>
      </c>
      <c r="J353" s="42">
        <f t="shared" si="171"/>
        <v>8.7977395832332416E-18</v>
      </c>
      <c r="K353" s="42">
        <f t="shared" si="171"/>
        <v>1.2759991735348323E-18</v>
      </c>
      <c r="L353" s="42">
        <f t="shared" si="171"/>
        <v>7.1619536423330116E-20</v>
      </c>
      <c r="M353" s="42">
        <f t="shared" si="171"/>
        <v>1.037887238726676E-19</v>
      </c>
      <c r="N353" s="42">
        <f t="shared" si="171"/>
        <v>3.4778469538211939E-19</v>
      </c>
      <c r="Q353" s="42">
        <f t="shared" ref="Q353:Z353" si="172">($D263-$D262)/8*(Q262+3*((2*Q262+Q263)/3)+3*((Q262+2*Q263)/3)+Q263)</f>
        <v>2.3790488899700967E-21</v>
      </c>
      <c r="R353" s="42">
        <f t="shared" si="172"/>
        <v>7.275902444170676E-20</v>
      </c>
      <c r="S353" s="42">
        <f t="shared" si="172"/>
        <v>8.2158791770400632E-20</v>
      </c>
      <c r="T353" s="42">
        <f t="shared" si="172"/>
        <v>8.2681735998089641E-20</v>
      </c>
      <c r="U353" s="42">
        <f t="shared" si="172"/>
        <v>1.2074546992837943E-19</v>
      </c>
      <c r="V353" s="42">
        <f t="shared" si="172"/>
        <v>5.4841835691492459E-18</v>
      </c>
      <c r="W353" s="42">
        <f t="shared" si="172"/>
        <v>1.177728280688687E-18</v>
      </c>
      <c r="X353" s="42">
        <f t="shared" si="172"/>
        <v>6.5100719063549392E-20</v>
      </c>
      <c r="Y353" s="42">
        <f t="shared" si="172"/>
        <v>9.6198609195380102E-20</v>
      </c>
      <c r="Z353" s="42">
        <f t="shared" si="172"/>
        <v>2.2607906858712356E-19</v>
      </c>
      <c r="AC353" s="42">
        <f t="shared" ref="AC353:AL353" si="173">($D263-$D262)/8*(AC262+3*((2*AC262+AC263)/3)+3*((AC262+2*AC263)/3)+AC263)</f>
        <v>4.4383778484831068E-21</v>
      </c>
      <c r="AD353" s="42">
        <f t="shared" si="173"/>
        <v>8.6431355621175078E-20</v>
      </c>
      <c r="AE353" s="42">
        <f t="shared" si="173"/>
        <v>1.2736162783795614E-19</v>
      </c>
      <c r="AF353" s="42">
        <f t="shared" si="173"/>
        <v>1.6894846419628928E-19</v>
      </c>
      <c r="AG353" s="42">
        <f t="shared" si="173"/>
        <v>1.832815164507198E-19</v>
      </c>
      <c r="AH353" s="42">
        <f t="shared" si="173"/>
        <v>1.2111295597317238E-17</v>
      </c>
      <c r="AI353" s="42">
        <f t="shared" si="173"/>
        <v>1.3742700663809774E-18</v>
      </c>
      <c r="AJ353" s="42">
        <f t="shared" si="173"/>
        <v>7.8138353783110827E-20</v>
      </c>
      <c r="AK353" s="42">
        <f t="shared" si="173"/>
        <v>1.1137883854995539E-19</v>
      </c>
      <c r="AL353" s="42">
        <f t="shared" si="173"/>
        <v>4.6949032217711523E-19</v>
      </c>
    </row>
    <row r="354" spans="4:63">
      <c r="D354" s="52">
        <f t="shared" si="131"/>
        <v>2920</v>
      </c>
      <c r="E354" s="42">
        <f t="shared" ref="E354:N354" si="174">($D264-$D263)/8*(E263+3*((2*E263+E264)/3)+3*((E263+2*E264)/3)+E264)</f>
        <v>0</v>
      </c>
      <c r="F354" s="42">
        <f t="shared" si="174"/>
        <v>0</v>
      </c>
      <c r="G354" s="42">
        <f t="shared" si="174"/>
        <v>0</v>
      </c>
      <c r="H354" s="42">
        <f t="shared" si="174"/>
        <v>0</v>
      </c>
      <c r="I354" s="42">
        <f t="shared" si="174"/>
        <v>0</v>
      </c>
      <c r="J354" s="42">
        <f t="shared" si="174"/>
        <v>0</v>
      </c>
      <c r="K354" s="42">
        <f t="shared" si="174"/>
        <v>0</v>
      </c>
      <c r="L354" s="42">
        <f t="shared" si="174"/>
        <v>0</v>
      </c>
      <c r="M354" s="42">
        <f t="shared" si="174"/>
        <v>0</v>
      </c>
      <c r="N354" s="42">
        <f t="shared" si="174"/>
        <v>0</v>
      </c>
      <c r="Q354" s="42">
        <f t="shared" ref="Q354:Z354" si="175">($D264-$D263)/8*(Q263+3*((2*Q263+Q264)/3)+3*((Q263+2*Q264)/3)+Q264)</f>
        <v>0</v>
      </c>
      <c r="R354" s="42">
        <f t="shared" si="175"/>
        <v>0</v>
      </c>
      <c r="S354" s="42">
        <f t="shared" si="175"/>
        <v>0</v>
      </c>
      <c r="T354" s="42">
        <f t="shared" si="175"/>
        <v>0</v>
      </c>
      <c r="U354" s="42">
        <f t="shared" si="175"/>
        <v>0</v>
      </c>
      <c r="V354" s="42">
        <f t="shared" si="175"/>
        <v>0</v>
      </c>
      <c r="W354" s="42">
        <f t="shared" si="175"/>
        <v>0</v>
      </c>
      <c r="X354" s="42">
        <f t="shared" si="175"/>
        <v>0</v>
      </c>
      <c r="Y354" s="42">
        <f t="shared" si="175"/>
        <v>0</v>
      </c>
      <c r="Z354" s="42">
        <f t="shared" si="175"/>
        <v>0</v>
      </c>
      <c r="AC354" s="42">
        <f t="shared" ref="AC354:AL354" si="176">($D264-$D263)/8*(AC263+3*((2*AC263+AC264)/3)+3*((AC263+2*AC264)/3)+AC264)</f>
        <v>0</v>
      </c>
      <c r="AD354" s="42">
        <f t="shared" si="176"/>
        <v>0</v>
      </c>
      <c r="AE354" s="42">
        <f t="shared" si="176"/>
        <v>0</v>
      </c>
      <c r="AF354" s="42">
        <f t="shared" si="176"/>
        <v>0</v>
      </c>
      <c r="AG354" s="42">
        <f t="shared" si="176"/>
        <v>0</v>
      </c>
      <c r="AH354" s="42">
        <f t="shared" si="176"/>
        <v>0</v>
      </c>
      <c r="AI354" s="42">
        <f t="shared" si="176"/>
        <v>0</v>
      </c>
      <c r="AJ354" s="42">
        <f t="shared" si="176"/>
        <v>0</v>
      </c>
      <c r="AK354" s="42">
        <f t="shared" si="176"/>
        <v>0</v>
      </c>
      <c r="AL354" s="42">
        <f t="shared" si="176"/>
        <v>0</v>
      </c>
    </row>
    <row r="355" spans="4:63">
      <c r="D355" s="52">
        <f t="shared" si="131"/>
        <v>5840</v>
      </c>
      <c r="E355" s="42">
        <f t="shared" ref="E355:N355" si="177">($D265-$D264)/8*(E264+3*((2*E264+E265)/3)+3*((E264+2*E265)/3)+E265)</f>
        <v>0</v>
      </c>
      <c r="F355" s="42">
        <f t="shared" si="177"/>
        <v>0</v>
      </c>
      <c r="G355" s="42">
        <f t="shared" si="177"/>
        <v>0</v>
      </c>
      <c r="H355" s="42">
        <f t="shared" si="177"/>
        <v>0</v>
      </c>
      <c r="I355" s="42">
        <f t="shared" si="177"/>
        <v>0</v>
      </c>
      <c r="J355" s="42">
        <f t="shared" si="177"/>
        <v>0</v>
      </c>
      <c r="K355" s="42">
        <f t="shared" si="177"/>
        <v>0</v>
      </c>
      <c r="L355" s="42">
        <f t="shared" si="177"/>
        <v>0</v>
      </c>
      <c r="M355" s="42">
        <f t="shared" si="177"/>
        <v>0</v>
      </c>
      <c r="N355" s="42">
        <f t="shared" si="177"/>
        <v>0</v>
      </c>
      <c r="Q355" s="42">
        <f t="shared" ref="Q355:Z355" si="178">($D265-$D264)/8*(Q264+3*((2*Q264+Q265)/3)+3*((Q264+2*Q265)/3)+Q265)</f>
        <v>0</v>
      </c>
      <c r="R355" s="42">
        <f t="shared" si="178"/>
        <v>0</v>
      </c>
      <c r="S355" s="42">
        <f t="shared" si="178"/>
        <v>0</v>
      </c>
      <c r="T355" s="42">
        <f t="shared" si="178"/>
        <v>0</v>
      </c>
      <c r="U355" s="42">
        <f t="shared" si="178"/>
        <v>0</v>
      </c>
      <c r="V355" s="42">
        <f t="shared" si="178"/>
        <v>0</v>
      </c>
      <c r="W355" s="42">
        <f t="shared" si="178"/>
        <v>0</v>
      </c>
      <c r="X355" s="42">
        <f t="shared" si="178"/>
        <v>0</v>
      </c>
      <c r="Y355" s="42">
        <f t="shared" si="178"/>
        <v>0</v>
      </c>
      <c r="Z355" s="42">
        <f t="shared" si="178"/>
        <v>0</v>
      </c>
      <c r="AC355" s="42">
        <f t="shared" ref="AC355:AL355" si="179">($D265-$D264)/8*(AC264+3*((2*AC264+AC265)/3)+3*((AC264+2*AC265)/3)+AC265)</f>
        <v>0</v>
      </c>
      <c r="AD355" s="42">
        <f t="shared" si="179"/>
        <v>0</v>
      </c>
      <c r="AE355" s="42">
        <f t="shared" si="179"/>
        <v>0</v>
      </c>
      <c r="AF355" s="42">
        <f t="shared" si="179"/>
        <v>0</v>
      </c>
      <c r="AG355" s="42">
        <f t="shared" si="179"/>
        <v>0</v>
      </c>
      <c r="AH355" s="42">
        <f t="shared" si="179"/>
        <v>0</v>
      </c>
      <c r="AI355" s="42">
        <f t="shared" si="179"/>
        <v>0</v>
      </c>
      <c r="AJ355" s="42">
        <f t="shared" si="179"/>
        <v>0</v>
      </c>
      <c r="AK355" s="42">
        <f t="shared" si="179"/>
        <v>0</v>
      </c>
      <c r="AL355" s="42">
        <f t="shared" si="179"/>
        <v>0</v>
      </c>
    </row>
    <row r="356" spans="4:63">
      <c r="D356" s="52">
        <f t="shared" si="131"/>
        <v>7946.78</v>
      </c>
      <c r="E356" s="42">
        <f t="shared" ref="E356:N356" si="180">($D266-$D265)/8*(E265+3*((2*E265+E266)/3)+3*((E265+2*E266)/3)+E266)</f>
        <v>0</v>
      </c>
      <c r="F356" s="42">
        <f t="shared" si="180"/>
        <v>0</v>
      </c>
      <c r="G356" s="42">
        <f t="shared" si="180"/>
        <v>0</v>
      </c>
      <c r="H356" s="42">
        <f t="shared" si="180"/>
        <v>0</v>
      </c>
      <c r="I356" s="42">
        <f t="shared" si="180"/>
        <v>0</v>
      </c>
      <c r="J356" s="42">
        <f t="shared" si="180"/>
        <v>0</v>
      </c>
      <c r="K356" s="42">
        <f t="shared" si="180"/>
        <v>0</v>
      </c>
      <c r="L356" s="42">
        <f t="shared" si="180"/>
        <v>0</v>
      </c>
      <c r="M356" s="42">
        <f t="shared" si="180"/>
        <v>0</v>
      </c>
      <c r="N356" s="42">
        <f t="shared" si="180"/>
        <v>0</v>
      </c>
      <c r="Q356" s="42">
        <f t="shared" ref="Q356:Z356" si="181">($D266-$D265)/8*(Q265+3*((2*Q265+Q266)/3)+3*((Q265+2*Q266)/3)+Q266)</f>
        <v>0</v>
      </c>
      <c r="R356" s="42">
        <f t="shared" si="181"/>
        <v>0</v>
      </c>
      <c r="S356" s="42">
        <f t="shared" si="181"/>
        <v>0</v>
      </c>
      <c r="T356" s="42">
        <f t="shared" si="181"/>
        <v>0</v>
      </c>
      <c r="U356" s="42">
        <f t="shared" si="181"/>
        <v>0</v>
      </c>
      <c r="V356" s="42">
        <f t="shared" si="181"/>
        <v>0</v>
      </c>
      <c r="W356" s="42">
        <f t="shared" si="181"/>
        <v>0</v>
      </c>
      <c r="X356" s="42">
        <f t="shared" si="181"/>
        <v>0</v>
      </c>
      <c r="Y356" s="42">
        <f t="shared" si="181"/>
        <v>0</v>
      </c>
      <c r="Z356" s="42">
        <f t="shared" si="181"/>
        <v>0</v>
      </c>
      <c r="AC356" s="42">
        <f t="shared" ref="AC356:AL356" si="182">($D266-$D265)/8*(AC265+3*((2*AC265+AC266)/3)+3*((AC265+2*AC266)/3)+AC266)</f>
        <v>0</v>
      </c>
      <c r="AD356" s="42">
        <f t="shared" si="182"/>
        <v>0</v>
      </c>
      <c r="AE356" s="42">
        <f t="shared" si="182"/>
        <v>0</v>
      </c>
      <c r="AF356" s="42">
        <f t="shared" si="182"/>
        <v>0</v>
      </c>
      <c r="AG356" s="42">
        <f t="shared" si="182"/>
        <v>0</v>
      </c>
      <c r="AH356" s="42">
        <f t="shared" si="182"/>
        <v>0</v>
      </c>
      <c r="AI356" s="42">
        <f t="shared" si="182"/>
        <v>0</v>
      </c>
      <c r="AJ356" s="42">
        <f t="shared" si="182"/>
        <v>0</v>
      </c>
      <c r="AK356" s="42">
        <f t="shared" si="182"/>
        <v>0</v>
      </c>
      <c r="AL356" s="42">
        <f t="shared" si="182"/>
        <v>0</v>
      </c>
    </row>
    <row r="359" spans="4:63">
      <c r="D359" s="53" t="s">
        <v>58</v>
      </c>
      <c r="E359" s="53" t="s">
        <v>59</v>
      </c>
      <c r="F359" s="53"/>
      <c r="G359" s="53"/>
    </row>
    <row r="361" spans="4:63">
      <c r="E361" s="53" t="s">
        <v>76</v>
      </c>
      <c r="AN361" s="42" t="s">
        <v>80</v>
      </c>
      <c r="BA361" s="42" t="s">
        <v>81</v>
      </c>
    </row>
    <row r="363" spans="4:63">
      <c r="D363" s="53" t="str">
        <f>D274</f>
        <v>Average</v>
      </c>
      <c r="E363" s="53" t="str">
        <f>E274</f>
        <v>Blood</v>
      </c>
      <c r="F363" s="53" t="str">
        <f t="shared" ref="F363:N363" si="183">F274</f>
        <v>Thymus</v>
      </c>
      <c r="G363" s="53" t="str">
        <f t="shared" si="183"/>
        <v>Heart</v>
      </c>
      <c r="H363" s="53" t="str">
        <f t="shared" si="183"/>
        <v>Lungs</v>
      </c>
      <c r="I363" s="53" t="str">
        <f t="shared" si="183"/>
        <v>Kidneys</v>
      </c>
      <c r="J363" s="53" t="str">
        <f t="shared" si="183"/>
        <v>Spleen</v>
      </c>
      <c r="K363" s="53" t="str">
        <f t="shared" si="183"/>
        <v>Liver</v>
      </c>
      <c r="L363" s="53" t="str">
        <f t="shared" si="183"/>
        <v>ART</v>
      </c>
      <c r="M363" s="53" t="str">
        <f t="shared" si="183"/>
        <v>Carcass</v>
      </c>
      <c r="N363" s="53" t="str">
        <f t="shared" si="183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184">R274</f>
        <v>Thymus</v>
      </c>
      <c r="S363" s="53" t="str">
        <f t="shared" si="184"/>
        <v>Heart</v>
      </c>
      <c r="T363" s="53" t="str">
        <f t="shared" si="184"/>
        <v>Lungs</v>
      </c>
      <c r="U363" s="53" t="str">
        <f t="shared" si="184"/>
        <v>Kidneys</v>
      </c>
      <c r="V363" s="53" t="str">
        <f t="shared" si="184"/>
        <v>Spleen</v>
      </c>
      <c r="W363" s="53" t="str">
        <f t="shared" si="184"/>
        <v>Liver</v>
      </c>
      <c r="X363" s="53" t="str">
        <f t="shared" si="184"/>
        <v>ART</v>
      </c>
      <c r="Y363" s="53" t="str">
        <f t="shared" si="184"/>
        <v>Carcass</v>
      </c>
      <c r="Z363" s="53" t="str">
        <f t="shared" si="184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185">AD274</f>
        <v>Thymus</v>
      </c>
      <c r="AE363" s="53" t="str">
        <f t="shared" si="185"/>
        <v>Heart</v>
      </c>
      <c r="AF363" s="53" t="str">
        <f t="shared" si="185"/>
        <v>Lungs</v>
      </c>
      <c r="AG363" s="53" t="str">
        <f t="shared" si="185"/>
        <v>Kidneys</v>
      </c>
      <c r="AH363" s="53" t="str">
        <f t="shared" si="185"/>
        <v>Spleen</v>
      </c>
      <c r="AI363" s="53" t="str">
        <f t="shared" si="185"/>
        <v>Liver</v>
      </c>
      <c r="AJ363" s="53" t="str">
        <f t="shared" si="185"/>
        <v>ART</v>
      </c>
      <c r="AK363" s="53" t="str">
        <f t="shared" si="185"/>
        <v>Carcass</v>
      </c>
      <c r="AL363" s="53" t="str">
        <f t="shared" si="185"/>
        <v>Tumor</v>
      </c>
      <c r="AN363" s="53" t="s">
        <v>78</v>
      </c>
      <c r="AO363" s="53" t="str">
        <f>AC363</f>
        <v>Blood</v>
      </c>
      <c r="AP363" s="53" t="str">
        <f t="shared" ref="AP363:AX363" si="186">AD363</f>
        <v>Thymus</v>
      </c>
      <c r="AQ363" s="53" t="str">
        <f t="shared" si="186"/>
        <v>Heart</v>
      </c>
      <c r="AR363" s="53" t="str">
        <f t="shared" si="186"/>
        <v>Lungs</v>
      </c>
      <c r="AS363" s="53" t="str">
        <f t="shared" si="186"/>
        <v>Kidneys</v>
      </c>
      <c r="AT363" s="53" t="str">
        <f t="shared" si="186"/>
        <v>Spleen</v>
      </c>
      <c r="AU363" s="53" t="str">
        <f t="shared" si="186"/>
        <v>Liver</v>
      </c>
      <c r="AV363" s="53" t="str">
        <f t="shared" si="186"/>
        <v>ART</v>
      </c>
      <c r="AW363" s="53" t="str">
        <f t="shared" si="186"/>
        <v>Carcass</v>
      </c>
      <c r="AX363" s="53" t="str">
        <f t="shared" si="186"/>
        <v>Tumor</v>
      </c>
      <c r="AY363" s="53"/>
      <c r="AZ363" s="53" t="s">
        <v>79</v>
      </c>
      <c r="BA363" s="53" t="str">
        <f>AO363</f>
        <v>Blood</v>
      </c>
      <c r="BB363" s="53" t="str">
        <f t="shared" ref="BB363:BJ363" si="187">AP363</f>
        <v>Thymus</v>
      </c>
      <c r="BC363" s="53" t="str">
        <f t="shared" si="187"/>
        <v>Heart</v>
      </c>
      <c r="BD363" s="53" t="str">
        <f t="shared" si="187"/>
        <v>Lungs</v>
      </c>
      <c r="BE363" s="53" t="str">
        <f t="shared" si="187"/>
        <v>Kidneys</v>
      </c>
      <c r="BF363" s="53" t="str">
        <f t="shared" si="187"/>
        <v>Spleen</v>
      </c>
      <c r="BG363" s="53" t="str">
        <f t="shared" si="187"/>
        <v>Liver</v>
      </c>
      <c r="BH363" s="53" t="str">
        <f t="shared" si="187"/>
        <v>ART</v>
      </c>
      <c r="BI363" s="53" t="str">
        <f t="shared" si="187"/>
        <v>Carcass</v>
      </c>
      <c r="BJ363" s="53" t="str">
        <f t="shared" si="187"/>
        <v>Tumor</v>
      </c>
    </row>
    <row r="364" spans="4:63">
      <c r="D364" s="52">
        <f>D275</f>
        <v>0</v>
      </c>
      <c r="E364" s="67">
        <f>E275/$R$174</f>
        <v>0</v>
      </c>
      <c r="F364" s="67">
        <f t="shared" ref="F364:N364" si="188">F275/$R$174</f>
        <v>0</v>
      </c>
      <c r="G364" s="67">
        <f t="shared" si="188"/>
        <v>0</v>
      </c>
      <c r="H364" s="67">
        <f t="shared" si="188"/>
        <v>0</v>
      </c>
      <c r="I364" s="67">
        <f t="shared" si="188"/>
        <v>0</v>
      </c>
      <c r="J364" s="67">
        <f t="shared" si="188"/>
        <v>0</v>
      </c>
      <c r="K364" s="67">
        <f t="shared" si="188"/>
        <v>0</v>
      </c>
      <c r="L364" s="67">
        <f t="shared" si="188"/>
        <v>0</v>
      </c>
      <c r="M364" s="67">
        <f t="shared" si="188"/>
        <v>0</v>
      </c>
      <c r="N364" s="67">
        <f t="shared" si="188"/>
        <v>0</v>
      </c>
      <c r="Q364" s="55">
        <f>Q275/$R$174</f>
        <v>0</v>
      </c>
      <c r="R364" s="55">
        <f t="shared" ref="R364:Z364" si="189">R275/$R$174</f>
        <v>0</v>
      </c>
      <c r="S364" s="55">
        <f t="shared" si="189"/>
        <v>0</v>
      </c>
      <c r="T364" s="55">
        <f t="shared" si="189"/>
        <v>0</v>
      </c>
      <c r="U364" s="55">
        <f t="shared" si="189"/>
        <v>0</v>
      </c>
      <c r="V364" s="55">
        <f t="shared" si="189"/>
        <v>0</v>
      </c>
      <c r="W364" s="55">
        <f t="shared" si="189"/>
        <v>0</v>
      </c>
      <c r="X364" s="55">
        <f t="shared" si="189"/>
        <v>0</v>
      </c>
      <c r="Y364" s="55">
        <f t="shared" si="189"/>
        <v>0</v>
      </c>
      <c r="Z364" s="55">
        <f t="shared" si="189"/>
        <v>0</v>
      </c>
      <c r="AC364" s="68">
        <f>AC275/$R$174</f>
        <v>0</v>
      </c>
      <c r="AD364" s="68">
        <f t="shared" ref="AD364:AL364" si="190">AD275/$R$174</f>
        <v>0</v>
      </c>
      <c r="AE364" s="68">
        <f t="shared" si="190"/>
        <v>0</v>
      </c>
      <c r="AF364" s="68">
        <f t="shared" si="190"/>
        <v>0</v>
      </c>
      <c r="AG364" s="68">
        <f t="shared" si="190"/>
        <v>0</v>
      </c>
      <c r="AH364" s="68">
        <f t="shared" si="190"/>
        <v>0</v>
      </c>
      <c r="AI364" s="68">
        <f t="shared" si="190"/>
        <v>0</v>
      </c>
      <c r="AJ364" s="68">
        <f t="shared" si="190"/>
        <v>0</v>
      </c>
      <c r="AK364" s="68">
        <f t="shared" si="190"/>
        <v>0</v>
      </c>
      <c r="AL364" s="68">
        <f t="shared" si="190"/>
        <v>0</v>
      </c>
      <c r="AO364" s="67">
        <f>E364-Q364</f>
        <v>0</v>
      </c>
      <c r="AP364" s="67">
        <f t="shared" ref="AP364:AX364" si="191">F364-R364</f>
        <v>0</v>
      </c>
      <c r="AQ364" s="67">
        <f t="shared" si="191"/>
        <v>0</v>
      </c>
      <c r="AR364" s="67">
        <f t="shared" si="191"/>
        <v>0</v>
      </c>
      <c r="AS364" s="67">
        <f t="shared" si="191"/>
        <v>0</v>
      </c>
      <c r="AT364" s="67">
        <f t="shared" si="191"/>
        <v>0</v>
      </c>
      <c r="AU364" s="67">
        <f t="shared" si="191"/>
        <v>0</v>
      </c>
      <c r="AV364" s="67">
        <f t="shared" si="191"/>
        <v>0</v>
      </c>
      <c r="AW364" s="67">
        <f t="shared" si="191"/>
        <v>0</v>
      </c>
      <c r="AX364" s="67">
        <f t="shared" si="191"/>
        <v>0</v>
      </c>
      <c r="BA364" s="67">
        <f>AC364-E364</f>
        <v>0</v>
      </c>
      <c r="BB364" s="67">
        <f t="shared" ref="BB364:BJ379" si="192">AD364-F364</f>
        <v>0</v>
      </c>
      <c r="BC364" s="67">
        <f t="shared" si="192"/>
        <v>0</v>
      </c>
      <c r="BD364" s="67">
        <f t="shared" si="192"/>
        <v>0</v>
      </c>
      <c r="BE364" s="67">
        <f t="shared" si="192"/>
        <v>0</v>
      </c>
      <c r="BF364" s="67">
        <f t="shared" si="192"/>
        <v>0</v>
      </c>
      <c r="BG364" s="67">
        <f t="shared" si="192"/>
        <v>0</v>
      </c>
      <c r="BH364" s="67">
        <f t="shared" si="192"/>
        <v>0</v>
      </c>
      <c r="BI364" s="67">
        <f t="shared" si="192"/>
        <v>0</v>
      </c>
      <c r="BJ364" s="67">
        <f t="shared" si="192"/>
        <v>0</v>
      </c>
      <c r="BK364" s="55"/>
    </row>
    <row r="365" spans="4:63">
      <c r="D365" s="52">
        <f t="shared" ref="D365:D428" si="193">D276</f>
        <v>4.1666666666666664E-2</v>
      </c>
      <c r="E365" s="67">
        <f>E364+E276/$R$174</f>
        <v>6.6931651782740694E-5</v>
      </c>
      <c r="F365" s="67">
        <f t="shared" ref="F365:N365" si="194">F364+F276/$R$174</f>
        <v>4.6338649829049893E-5</v>
      </c>
      <c r="G365" s="67">
        <f t="shared" si="194"/>
        <v>2.5952270744294376E-5</v>
      </c>
      <c r="H365" s="67">
        <f t="shared" si="194"/>
        <v>3.6052702825116736E-5</v>
      </c>
      <c r="I365" s="67">
        <f t="shared" si="194"/>
        <v>3.8241030117998029E-5</v>
      </c>
      <c r="J365" s="67">
        <f t="shared" si="194"/>
        <v>1.7929295700190955E-4</v>
      </c>
      <c r="K365" s="67">
        <f t="shared" si="194"/>
        <v>4.9420343636783157E-5</v>
      </c>
      <c r="L365" s="67">
        <f t="shared" si="194"/>
        <v>4.2117123164117487E-6</v>
      </c>
      <c r="M365" s="67">
        <f t="shared" si="194"/>
        <v>8.4120038693068034E-6</v>
      </c>
      <c r="N365" s="67">
        <f t="shared" si="194"/>
        <v>7.0350608133713865E-6</v>
      </c>
      <c r="Q365" s="55">
        <f>Q364+Q276/$R$174</f>
        <v>6.5220866564678348E-5</v>
      </c>
      <c r="R365" s="55">
        <f t="shared" ref="R365:R428" si="195">R364+R276/$R$174</f>
        <v>2.3903763531188763E-5</v>
      </c>
      <c r="S365" s="55">
        <f t="shared" ref="S365:S428" si="196">S364+S276/$R$174</f>
        <v>2.0802786471266718E-5</v>
      </c>
      <c r="T365" s="55">
        <f t="shared" ref="T365:T428" si="197">T364+T276/$R$174</f>
        <v>3.4257948727261744E-5</v>
      </c>
      <c r="U365" s="55">
        <f t="shared" ref="U365:U428" si="198">U364+U276/$R$174</f>
        <v>3.3456712656404571E-5</v>
      </c>
      <c r="V365" s="55">
        <f t="shared" ref="V365:V428" si="199">V364+V276/$R$174</f>
        <v>1.534670003998718E-4</v>
      </c>
      <c r="W365" s="55">
        <f t="shared" ref="W365:W428" si="200">W364+W276/$R$174</f>
        <v>4.553997484429862E-5</v>
      </c>
      <c r="X365" s="55">
        <f t="shared" ref="X365:X428" si="201">X364+X276/$R$174</f>
        <v>3.2052471852839998E-6</v>
      </c>
      <c r="Y365" s="55">
        <f t="shared" ref="Y365:Y428" si="202">Y364+Y276/$R$174</f>
        <v>7.302217774323174E-6</v>
      </c>
      <c r="Z365" s="55">
        <f t="shared" ref="Z365:Z428" si="203">Z364+Z276/$R$174</f>
        <v>6.9228958811874603E-6</v>
      </c>
      <c r="AC365" s="68">
        <f>AC364+AC276/$R$174</f>
        <v>6.8642437000803068E-5</v>
      </c>
      <c r="AD365" s="68">
        <f t="shared" ref="AD365:AD428" si="204">AD364+AD276/$R$174</f>
        <v>6.8773536126910892E-5</v>
      </c>
      <c r="AE365" s="68">
        <f t="shared" ref="AE365:AE428" si="205">AE364+AE276/$R$174</f>
        <v>3.1101755017322174E-5</v>
      </c>
      <c r="AF365" s="68">
        <f t="shared" ref="AF365:AF428" si="206">AF364+AF276/$R$174</f>
        <v>3.7847456922971598E-5</v>
      </c>
      <c r="AG365" s="68">
        <f t="shared" ref="AG365:AG428" si="207">AG364+AG276/$R$174</f>
        <v>4.3025347579591494E-5</v>
      </c>
      <c r="AH365" s="68">
        <f t="shared" ref="AH365:AH428" si="208">AH364+AH276/$R$174</f>
        <v>2.0511891360394855E-4</v>
      </c>
      <c r="AI365" s="68">
        <f t="shared" ref="AI365:AI428" si="209">AI364+AI276/$R$174</f>
        <v>5.330071242926783E-5</v>
      </c>
      <c r="AJ365" s="68">
        <f t="shared" ref="AJ365:AJ428" si="210">AJ364+AJ276/$R$174</f>
        <v>5.2181774475395103E-6</v>
      </c>
      <c r="AK365" s="68">
        <f t="shared" ref="AK365:AK428" si="211">AK364+AK276/$R$174</f>
        <v>9.521789964290421E-6</v>
      </c>
      <c r="AL365" s="68">
        <f t="shared" ref="AL365:AL428" si="212">AL364+AL276/$R$174</f>
        <v>7.1472257455552983E-6</v>
      </c>
      <c r="AO365" s="67">
        <f t="shared" ref="AO365:AO428" si="213">E365-Q365</f>
        <v>1.7107852180623469E-6</v>
      </c>
      <c r="AP365" s="67">
        <f t="shared" ref="AP365:AP428" si="214">F365-R365</f>
        <v>2.2434886297861131E-5</v>
      </c>
      <c r="AQ365" s="67">
        <f t="shared" ref="AQ365:AQ428" si="215">G365-S365</f>
        <v>5.1494842730276586E-6</v>
      </c>
      <c r="AR365" s="67">
        <f t="shared" ref="AR365:AR428" si="216">H365-T365</f>
        <v>1.7947540978549917E-6</v>
      </c>
      <c r="AS365" s="67">
        <f t="shared" ref="AS365:AS428" si="217">I365-U365</f>
        <v>4.7843174615934582E-6</v>
      </c>
      <c r="AT365" s="67">
        <f t="shared" ref="AT365:AT428" si="218">J365-V365</f>
        <v>2.5825956602037754E-5</v>
      </c>
      <c r="AU365" s="67">
        <f t="shared" ref="AU365:AU428" si="219">K365-W365</f>
        <v>3.8803687924845372E-6</v>
      </c>
      <c r="AV365" s="67">
        <f t="shared" ref="AV365:AV428" si="220">L365-X365</f>
        <v>1.0064651311277489E-6</v>
      </c>
      <c r="AW365" s="67">
        <f t="shared" ref="AW365:AW428" si="221">M365-Y365</f>
        <v>1.1097860949836294E-6</v>
      </c>
      <c r="AX365" s="67">
        <f t="shared" ref="AX365:AX428" si="222">N365-Z365</f>
        <v>1.1216493218392623E-7</v>
      </c>
      <c r="BA365" s="67">
        <f t="shared" ref="BA365:BA428" si="223">AC365-E365</f>
        <v>1.710785218062374E-6</v>
      </c>
      <c r="BB365" s="67">
        <f t="shared" si="192"/>
        <v>2.2434886297860999E-5</v>
      </c>
      <c r="BC365" s="67">
        <f t="shared" si="192"/>
        <v>5.1494842730277975E-6</v>
      </c>
      <c r="BD365" s="67">
        <f t="shared" si="192"/>
        <v>1.7947540978548629E-6</v>
      </c>
      <c r="BE365" s="67">
        <f t="shared" si="192"/>
        <v>4.784317461593465E-6</v>
      </c>
      <c r="BF365" s="67">
        <f t="shared" si="192"/>
        <v>2.5825956602039E-5</v>
      </c>
      <c r="BG365" s="67">
        <f t="shared" si="192"/>
        <v>3.8803687924846727E-6</v>
      </c>
      <c r="BH365" s="67">
        <f t="shared" si="192"/>
        <v>1.0064651311277616E-6</v>
      </c>
      <c r="BI365" s="67">
        <f t="shared" si="192"/>
        <v>1.1097860949836175E-6</v>
      </c>
      <c r="BJ365" s="67">
        <f t="shared" si="192"/>
        <v>1.1216493218391183E-7</v>
      </c>
      <c r="BK365" s="55"/>
    </row>
    <row r="366" spans="4:63">
      <c r="D366" s="52">
        <f t="shared" si="193"/>
        <v>7.4999999999999997E-2</v>
      </c>
      <c r="E366" s="67">
        <f t="shared" ref="E366:E429" si="224">E365+E277/$R$174</f>
        <v>1.701716347235072E-4</v>
      </c>
      <c r="F366" s="67">
        <f t="shared" ref="F366:F429" si="225">F365+F277/$R$174</f>
        <v>1.1802602383801424E-4</v>
      </c>
      <c r="G366" s="67">
        <f t="shared" ref="G366:G429" si="226">G365+G277/$R$174</f>
        <v>6.5744036865318686E-5</v>
      </c>
      <c r="H366" s="67">
        <f t="shared" ref="H366:H429" si="227">H365+H277/$R$174</f>
        <v>9.2029795693308045E-5</v>
      </c>
      <c r="I366" s="67">
        <f t="shared" ref="I366:I429" si="228">I365+I277/$R$174</f>
        <v>9.7505893548571718E-5</v>
      </c>
      <c r="J366" s="67">
        <f t="shared" ref="J366:J429" si="229">J365+J277/$R$174</f>
        <v>4.8622894024679623E-4</v>
      </c>
      <c r="K366" s="67">
        <f t="shared" ref="K366:K429" si="230">K365+K277/$R$174</f>
        <v>1.3189843421795828E-4</v>
      </c>
      <c r="L366" s="67">
        <f t="shared" ref="L366:L429" si="231">L365+L277/$R$174</f>
        <v>1.1835810512125922E-5</v>
      </c>
      <c r="M366" s="67">
        <f t="shared" ref="M366:M429" si="232">M365+M277/$R$174</f>
        <v>2.1742265997693211E-5</v>
      </c>
      <c r="N366" s="67">
        <f t="shared" ref="N366:N429" si="233">N365+N277/$R$174</f>
        <v>2.1522805516215092E-5</v>
      </c>
      <c r="Q366" s="55">
        <f t="shared" ref="Q366:Q429" si="234">Q365+Q277/$R$174</f>
        <v>1.6056579476819846E-4</v>
      </c>
      <c r="R366" s="55">
        <f t="shared" si="195"/>
        <v>5.7491072689936775E-5</v>
      </c>
      <c r="S366" s="55">
        <f t="shared" si="196"/>
        <v>5.2538373381114876E-5</v>
      </c>
      <c r="T366" s="55">
        <f t="shared" si="197"/>
        <v>8.517939837229337E-5</v>
      </c>
      <c r="U366" s="55">
        <f t="shared" si="198"/>
        <v>8.505545272040445E-5</v>
      </c>
      <c r="V366" s="55">
        <f t="shared" si="199"/>
        <v>4.0285481531031515E-4</v>
      </c>
      <c r="W366" s="55">
        <f t="shared" si="200"/>
        <v>1.1644227030787338E-4</v>
      </c>
      <c r="X366" s="55">
        <f t="shared" si="201"/>
        <v>9.2951558309410651E-6</v>
      </c>
      <c r="Y366" s="55">
        <f t="shared" si="202"/>
        <v>1.8986058106707038E-5</v>
      </c>
      <c r="Z366" s="55">
        <f t="shared" si="203"/>
        <v>2.0500020048318762E-5</v>
      </c>
      <c r="AC366" s="68">
        <f t="shared" ref="AC366:AC429" si="235">AC365+AC277/$R$174</f>
        <v>1.7901671991989073E-4</v>
      </c>
      <c r="AD366" s="68">
        <f t="shared" si="204"/>
        <v>1.7809777538021625E-4</v>
      </c>
      <c r="AE366" s="68">
        <f t="shared" si="205"/>
        <v>7.8949700349522725E-5</v>
      </c>
      <c r="AF366" s="68">
        <f t="shared" si="206"/>
        <v>9.8880193014322382E-5</v>
      </c>
      <c r="AG366" s="68">
        <f t="shared" si="207"/>
        <v>1.0997543737964506E-4</v>
      </c>
      <c r="AH366" s="68">
        <f t="shared" si="208"/>
        <v>5.694886287554373E-4</v>
      </c>
      <c r="AI366" s="68">
        <f t="shared" si="209"/>
        <v>1.4769653145845174E-4</v>
      </c>
      <c r="AJ366" s="68">
        <f t="shared" si="210"/>
        <v>1.4376465193310809E-5</v>
      </c>
      <c r="AK366" s="68">
        <f t="shared" si="211"/>
        <v>2.4498499949073072E-5</v>
      </c>
      <c r="AL366" s="68">
        <f t="shared" si="212"/>
        <v>2.252540822234058E-5</v>
      </c>
      <c r="AO366" s="67">
        <f t="shared" si="213"/>
        <v>9.6058399553087441E-6</v>
      </c>
      <c r="AP366" s="67">
        <f t="shared" si="214"/>
        <v>6.0534951148077468E-5</v>
      </c>
      <c r="AQ366" s="67">
        <f t="shared" si="215"/>
        <v>1.3205663484203809E-5</v>
      </c>
      <c r="AR366" s="67">
        <f t="shared" si="216"/>
        <v>6.8503973210146753E-6</v>
      </c>
      <c r="AS366" s="67">
        <f t="shared" si="217"/>
        <v>1.2450440828167268E-5</v>
      </c>
      <c r="AT366" s="67">
        <f t="shared" si="218"/>
        <v>8.3374124936481074E-5</v>
      </c>
      <c r="AU366" s="67">
        <f t="shared" si="219"/>
        <v>1.5456163910084896E-5</v>
      </c>
      <c r="AV366" s="67">
        <f t="shared" si="220"/>
        <v>2.5406546811848568E-6</v>
      </c>
      <c r="AW366" s="67">
        <f t="shared" si="221"/>
        <v>2.7562078909861729E-6</v>
      </c>
      <c r="AX366" s="67">
        <f t="shared" si="222"/>
        <v>1.0227854678963299E-6</v>
      </c>
      <c r="BA366" s="67">
        <f t="shared" si="223"/>
        <v>8.8450851963835318E-6</v>
      </c>
      <c r="BB366" s="67">
        <f t="shared" si="192"/>
        <v>6.0071751542202008E-5</v>
      </c>
      <c r="BC366" s="67">
        <f t="shared" si="192"/>
        <v>1.320566348420404E-5</v>
      </c>
      <c r="BD366" s="67">
        <f t="shared" si="192"/>
        <v>6.8503973210143365E-6</v>
      </c>
      <c r="BE366" s="67">
        <f t="shared" si="192"/>
        <v>1.2469543831073346E-5</v>
      </c>
      <c r="BF366" s="67">
        <f t="shared" si="192"/>
        <v>8.3259688508641075E-5</v>
      </c>
      <c r="BG366" s="67">
        <f t="shared" si="192"/>
        <v>1.5798097240493462E-5</v>
      </c>
      <c r="BH366" s="67">
        <f t="shared" si="192"/>
        <v>2.5406546811848873E-6</v>
      </c>
      <c r="BI366" s="67">
        <f t="shared" si="192"/>
        <v>2.7562339513798604E-6</v>
      </c>
      <c r="BJ366" s="67">
        <f t="shared" si="192"/>
        <v>1.0026027061254877E-6</v>
      </c>
      <c r="BK366" s="55"/>
    </row>
    <row r="367" spans="4:63">
      <c r="D367" s="52">
        <f t="shared" si="193"/>
        <v>0.1</v>
      </c>
      <c r="E367" s="67">
        <f t="shared" si="224"/>
        <v>2.4258826441420344E-4</v>
      </c>
      <c r="F367" s="67">
        <f t="shared" si="225"/>
        <v>1.6858972120729253E-4</v>
      </c>
      <c r="G367" s="67">
        <f t="shared" si="226"/>
        <v>9.3301161782510599E-5</v>
      </c>
      <c r="H367" s="67">
        <f t="shared" si="227"/>
        <v>1.3174152750389196E-4</v>
      </c>
      <c r="I367" s="67">
        <f t="shared" si="228"/>
        <v>1.3939667206942373E-4</v>
      </c>
      <c r="J367" s="67">
        <f t="shared" si="229"/>
        <v>7.4301088242245423E-4</v>
      </c>
      <c r="K367" s="67">
        <f t="shared" si="230"/>
        <v>1.982604294075338E-4</v>
      </c>
      <c r="L367" s="67">
        <f t="shared" si="231"/>
        <v>1.8733294532734761E-5</v>
      </c>
      <c r="M367" s="67">
        <f t="shared" si="232"/>
        <v>3.1568538593013457E-5</v>
      </c>
      <c r="N367" s="67">
        <f t="shared" si="233"/>
        <v>3.6796916331383559E-5</v>
      </c>
      <c r="Q367" s="55">
        <f t="shared" si="234"/>
        <v>2.2013557440764178E-4</v>
      </c>
      <c r="R367" s="55">
        <f t="shared" si="195"/>
        <v>7.6470587355300943E-5</v>
      </c>
      <c r="S367" s="55">
        <f t="shared" si="196"/>
        <v>7.4290148641613227E-5</v>
      </c>
      <c r="T367" s="55">
        <f t="shared" si="197"/>
        <v>1.1819883753339699E-4</v>
      </c>
      <c r="U367" s="55">
        <f t="shared" si="198"/>
        <v>1.211823537900494E-4</v>
      </c>
      <c r="V367" s="55">
        <f t="shared" si="199"/>
        <v>5.9500416807862534E-4</v>
      </c>
      <c r="W367" s="55">
        <f t="shared" si="200"/>
        <v>1.6705289796095386E-4</v>
      </c>
      <c r="X367" s="55">
        <f t="shared" si="201"/>
        <v>1.5143615049541056E-5</v>
      </c>
      <c r="Y367" s="55">
        <f t="shared" si="202"/>
        <v>2.7749608798801459E-5</v>
      </c>
      <c r="Z367" s="55">
        <f t="shared" si="203"/>
        <v>3.4094949630566995E-5</v>
      </c>
      <c r="AC367" s="68">
        <f t="shared" si="235"/>
        <v>2.6243882734762328E-4</v>
      </c>
      <c r="AD367" s="68">
        <f t="shared" si="204"/>
        <v>2.5912450186191542E-4</v>
      </c>
      <c r="AE367" s="68">
        <f t="shared" si="205"/>
        <v>1.1231217492340811E-4</v>
      </c>
      <c r="AF367" s="68">
        <f t="shared" si="206"/>
        <v>1.4528421747438659E-4</v>
      </c>
      <c r="AG367" s="68">
        <f t="shared" si="207"/>
        <v>1.5767633130192024E-4</v>
      </c>
      <c r="AH367" s="68">
        <f t="shared" si="208"/>
        <v>8.9062617216650723E-4</v>
      </c>
      <c r="AI367" s="68">
        <f t="shared" si="209"/>
        <v>2.3063752826835165E-4</v>
      </c>
      <c r="AJ367" s="68">
        <f t="shared" si="210"/>
        <v>2.2322974015928514E-5</v>
      </c>
      <c r="AK367" s="68">
        <f t="shared" si="211"/>
        <v>3.5387114146054518E-5</v>
      </c>
      <c r="AL367" s="68">
        <f t="shared" si="212"/>
        <v>3.9429848812961248E-5</v>
      </c>
      <c r="AO367" s="67">
        <f t="shared" si="213"/>
        <v>2.2452690006561661E-5</v>
      </c>
      <c r="AP367" s="67">
        <f t="shared" si="214"/>
        <v>9.2119133851991587E-5</v>
      </c>
      <c r="AQ367" s="67">
        <f t="shared" si="215"/>
        <v>1.9011013140897372E-5</v>
      </c>
      <c r="AR367" s="67">
        <f t="shared" si="216"/>
        <v>1.3542689970494977E-5</v>
      </c>
      <c r="AS367" s="67">
        <f t="shared" si="217"/>
        <v>1.8214318279374331E-5</v>
      </c>
      <c r="AT367" s="67">
        <f t="shared" si="218"/>
        <v>1.4800671434382889E-4</v>
      </c>
      <c r="AU367" s="67">
        <f t="shared" si="219"/>
        <v>3.1207531446579941E-5</v>
      </c>
      <c r="AV367" s="67">
        <f t="shared" si="220"/>
        <v>3.5896794831937053E-6</v>
      </c>
      <c r="AW367" s="67">
        <f t="shared" si="221"/>
        <v>3.8189297942119974E-6</v>
      </c>
      <c r="AX367" s="67">
        <f t="shared" si="222"/>
        <v>2.7019667008165639E-6</v>
      </c>
      <c r="BA367" s="67">
        <f t="shared" si="223"/>
        <v>1.9850562933419844E-5</v>
      </c>
      <c r="BB367" s="67">
        <f t="shared" si="192"/>
        <v>9.0534780654622892E-5</v>
      </c>
      <c r="BC367" s="67">
        <f t="shared" si="192"/>
        <v>1.9011013140897507E-5</v>
      </c>
      <c r="BD367" s="67">
        <f t="shared" si="192"/>
        <v>1.3542689970494625E-5</v>
      </c>
      <c r="BE367" s="67">
        <f t="shared" si="192"/>
        <v>1.8279659232496505E-5</v>
      </c>
      <c r="BF367" s="67">
        <f t="shared" si="192"/>
        <v>1.47615289744053E-4</v>
      </c>
      <c r="BG367" s="67">
        <f t="shared" si="192"/>
        <v>3.2377098860817853E-5</v>
      </c>
      <c r="BH367" s="67">
        <f t="shared" si="192"/>
        <v>3.5896794831937528E-6</v>
      </c>
      <c r="BI367" s="67">
        <f t="shared" si="192"/>
        <v>3.8185755530410615E-6</v>
      </c>
      <c r="BJ367" s="67">
        <f t="shared" si="192"/>
        <v>2.6329324815776894E-6</v>
      </c>
      <c r="BK367" s="55"/>
    </row>
    <row r="368" spans="4:63">
      <c r="D368" s="52">
        <f t="shared" si="193"/>
        <v>0.125</v>
      </c>
      <c r="E368" s="67">
        <f t="shared" si="224"/>
        <v>3.1085987832186036E-4</v>
      </c>
      <c r="F368" s="67">
        <f t="shared" si="225"/>
        <v>2.1651021524916292E-4</v>
      </c>
      <c r="G368" s="67">
        <f t="shared" si="226"/>
        <v>1.1898835787530664E-4</v>
      </c>
      <c r="H368" s="67">
        <f t="shared" si="227"/>
        <v>1.6960692163330756E-4</v>
      </c>
      <c r="I368" s="67">
        <f t="shared" si="228"/>
        <v>1.7921712115104689E-4</v>
      </c>
      <c r="J368" s="67">
        <f t="shared" si="229"/>
        <v>1.021474713040153E-3</v>
      </c>
      <c r="K368" s="67">
        <f t="shared" si="230"/>
        <v>2.6830067050120118E-4</v>
      </c>
      <c r="L368" s="67">
        <f t="shared" si="231"/>
        <v>2.6588568102279232E-5</v>
      </c>
      <c r="M368" s="67">
        <f t="shared" si="232"/>
        <v>4.1256479111530261E-5</v>
      </c>
      <c r="N368" s="67">
        <f t="shared" si="233"/>
        <v>5.5794289189586152E-5</v>
      </c>
      <c r="Q368" s="55">
        <f t="shared" si="234"/>
        <v>2.6997085125913487E-4</v>
      </c>
      <c r="R368" s="55">
        <f t="shared" si="195"/>
        <v>9.0412734565243431E-5</v>
      </c>
      <c r="S368" s="55">
        <f t="shared" si="196"/>
        <v>9.4368718738322319E-5</v>
      </c>
      <c r="T368" s="55">
        <f t="shared" si="197"/>
        <v>1.4701080129354792E-4</v>
      </c>
      <c r="U368" s="55">
        <f t="shared" si="198"/>
        <v>1.5521946768780404E-4</v>
      </c>
      <c r="V368" s="55">
        <f t="shared" si="199"/>
        <v>7.9127964984647197E-4</v>
      </c>
      <c r="W368" s="55">
        <f t="shared" si="200"/>
        <v>2.1565356127225638E-4</v>
      </c>
      <c r="X368" s="55">
        <f t="shared" si="201"/>
        <v>2.2032278847484195E-5</v>
      </c>
      <c r="Y368" s="55">
        <f t="shared" si="202"/>
        <v>3.651430882142134E-5</v>
      </c>
      <c r="Z368" s="55">
        <f t="shared" si="203"/>
        <v>5.0570872277167826E-5</v>
      </c>
      <c r="AC368" s="68">
        <f t="shared" si="235"/>
        <v>3.462550457334845E-4</v>
      </c>
      <c r="AD368" s="68">
        <f t="shared" si="204"/>
        <v>3.3926265787019973E-4</v>
      </c>
      <c r="AE368" s="68">
        <f t="shared" si="205"/>
        <v>1.4360799701229108E-4</v>
      </c>
      <c r="AF368" s="68">
        <f t="shared" si="206"/>
        <v>1.9220304197306692E-4</v>
      </c>
      <c r="AG368" s="68">
        <f t="shared" si="207"/>
        <v>2.0335272868641331E-4</v>
      </c>
      <c r="AH368" s="68">
        <f t="shared" si="208"/>
        <v>1.250843363166862E-3</v>
      </c>
      <c r="AI368" s="68">
        <f t="shared" si="209"/>
        <v>3.2341708236053847E-4</v>
      </c>
      <c r="AJ368" s="68">
        <f t="shared" si="210"/>
        <v>3.1144857357074331E-5</v>
      </c>
      <c r="AK368" s="68">
        <f t="shared" si="211"/>
        <v>4.59971590907957E-5</v>
      </c>
      <c r="AL368" s="68">
        <f t="shared" si="212"/>
        <v>6.0871954453079906E-5</v>
      </c>
      <c r="AO368" s="67">
        <f t="shared" si="213"/>
        <v>4.0889027062725495E-5</v>
      </c>
      <c r="AP368" s="67">
        <f t="shared" si="214"/>
        <v>1.2609748068391949E-4</v>
      </c>
      <c r="AQ368" s="67">
        <f t="shared" si="215"/>
        <v>2.461963913698432E-5</v>
      </c>
      <c r="AR368" s="67">
        <f t="shared" si="216"/>
        <v>2.259612033975964E-5</v>
      </c>
      <c r="AS368" s="67">
        <f t="shared" si="217"/>
        <v>2.3997653463242848E-5</v>
      </c>
      <c r="AT368" s="67">
        <f t="shared" si="218"/>
        <v>2.3019506319368107E-4</v>
      </c>
      <c r="AU368" s="67">
        <f t="shared" si="219"/>
        <v>5.2647109228944804E-5</v>
      </c>
      <c r="AV368" s="67">
        <f t="shared" si="220"/>
        <v>4.5562892547950379E-6</v>
      </c>
      <c r="AW368" s="67">
        <f t="shared" si="221"/>
        <v>4.7421702901089213E-6</v>
      </c>
      <c r="AX368" s="67">
        <f t="shared" si="222"/>
        <v>5.223416912418326E-6</v>
      </c>
      <c r="BA368" s="67">
        <f t="shared" si="223"/>
        <v>3.5395167411624137E-5</v>
      </c>
      <c r="BB368" s="67">
        <f t="shared" si="192"/>
        <v>1.2275244262103681E-4</v>
      </c>
      <c r="BC368" s="67">
        <f t="shared" si="192"/>
        <v>2.4619639136984442E-5</v>
      </c>
      <c r="BD368" s="67">
        <f t="shared" si="192"/>
        <v>2.2596120339759369E-5</v>
      </c>
      <c r="BE368" s="67">
        <f t="shared" si="192"/>
        <v>2.4135607535366414E-5</v>
      </c>
      <c r="BF368" s="67">
        <f t="shared" si="192"/>
        <v>2.2936865012670895E-4</v>
      </c>
      <c r="BG368" s="67">
        <f t="shared" si="192"/>
        <v>5.511641185933729E-5</v>
      </c>
      <c r="BH368" s="67">
        <f t="shared" si="192"/>
        <v>4.5562892547950989E-6</v>
      </c>
      <c r="BI368" s="67">
        <f t="shared" si="192"/>
        <v>4.7406799792654386E-6</v>
      </c>
      <c r="BJ368" s="67">
        <f t="shared" si="192"/>
        <v>5.0776652634937537E-6</v>
      </c>
      <c r="BK368" s="55"/>
    </row>
    <row r="369" spans="4:63">
      <c r="D369" s="52">
        <f t="shared" si="193"/>
        <v>0.25</v>
      </c>
      <c r="E369" s="67">
        <f t="shared" si="224"/>
        <v>6.0245651682902979E-4</v>
      </c>
      <c r="F369" s="67">
        <f t="shared" si="225"/>
        <v>4.260539364428482E-4</v>
      </c>
      <c r="G369" s="67">
        <f t="shared" si="226"/>
        <v>2.3364853270952242E-4</v>
      </c>
      <c r="H369" s="67">
        <f t="shared" si="227"/>
        <v>3.4991183584627886E-4</v>
      </c>
      <c r="I369" s="67">
        <f t="shared" si="228"/>
        <v>3.7003927454252756E-4</v>
      </c>
      <c r="J369" s="67">
        <f t="shared" si="229"/>
        <v>2.5500082388969151E-3</v>
      </c>
      <c r="K369" s="67">
        <f t="shared" si="230"/>
        <v>6.4384840551558729E-4</v>
      </c>
      <c r="L369" s="67">
        <f t="shared" si="231"/>
        <v>7.0134627004323478E-5</v>
      </c>
      <c r="M369" s="67">
        <f t="shared" si="232"/>
        <v>8.9160762923968433E-5</v>
      </c>
      <c r="N369" s="67">
        <f t="shared" si="233"/>
        <v>1.6681221028091352E-4</v>
      </c>
      <c r="Q369" s="55">
        <f t="shared" si="234"/>
        <v>4.5919813761157108E-4</v>
      </c>
      <c r="R369" s="55">
        <f t="shared" si="195"/>
        <v>1.3954033909816381E-4</v>
      </c>
      <c r="S369" s="55">
        <f t="shared" si="196"/>
        <v>1.8375296115093326E-4</v>
      </c>
      <c r="T369" s="55">
        <f t="shared" si="197"/>
        <v>2.6915918069839726E-4</v>
      </c>
      <c r="U369" s="55">
        <f t="shared" si="198"/>
        <v>3.1572559882655539E-4</v>
      </c>
      <c r="V369" s="55">
        <f t="shared" si="199"/>
        <v>1.788789460720989E-3</v>
      </c>
      <c r="W369" s="55">
        <f t="shared" si="200"/>
        <v>4.5347769357591711E-4</v>
      </c>
      <c r="X369" s="55">
        <f t="shared" si="201"/>
        <v>6.1066936013673715E-5</v>
      </c>
      <c r="Y369" s="55">
        <f t="shared" si="202"/>
        <v>8.040837216309386E-5</v>
      </c>
      <c r="Z369" s="55">
        <f t="shared" si="203"/>
        <v>1.4499933865208856E-4</v>
      </c>
      <c r="AC369" s="68">
        <f t="shared" si="235"/>
        <v>7.616577871484803E-4</v>
      </c>
      <c r="AD369" s="68">
        <f t="shared" si="204"/>
        <v>7.2226647292225631E-4</v>
      </c>
      <c r="AE369" s="68">
        <f t="shared" si="205"/>
        <v>2.8354410426811166E-4</v>
      </c>
      <c r="AF369" s="68">
        <f t="shared" si="206"/>
        <v>4.3062718573351705E-4</v>
      </c>
      <c r="AG369" s="68">
        <f t="shared" si="207"/>
        <v>4.2399811757684277E-4</v>
      </c>
      <c r="AH369" s="68">
        <f t="shared" si="208"/>
        <v>3.3143561451993552E-3</v>
      </c>
      <c r="AI369" s="68">
        <f t="shared" si="209"/>
        <v>8.2716505741533327E-4</v>
      </c>
      <c r="AJ369" s="68">
        <f t="shared" si="210"/>
        <v>7.9202317994973322E-5</v>
      </c>
      <c r="AK369" s="68">
        <f t="shared" si="211"/>
        <v>9.792460650503667E-5</v>
      </c>
      <c r="AL369" s="68">
        <f t="shared" si="212"/>
        <v>1.8920443617211259E-4</v>
      </c>
      <c r="AO369" s="67">
        <f t="shared" si="213"/>
        <v>1.4325837921745871E-4</v>
      </c>
      <c r="AP369" s="67">
        <f t="shared" si="214"/>
        <v>2.8651359734468442E-4</v>
      </c>
      <c r="AQ369" s="67">
        <f t="shared" si="215"/>
        <v>4.9895571558589163E-5</v>
      </c>
      <c r="AR369" s="67">
        <f t="shared" si="216"/>
        <v>8.0752655147881599E-5</v>
      </c>
      <c r="AS369" s="67">
        <f t="shared" si="217"/>
        <v>5.4313675715972169E-5</v>
      </c>
      <c r="AT369" s="67">
        <f t="shared" si="218"/>
        <v>7.6121877817592618E-4</v>
      </c>
      <c r="AU369" s="67">
        <f t="shared" si="219"/>
        <v>1.9037071193967018E-4</v>
      </c>
      <c r="AV369" s="67">
        <f t="shared" si="220"/>
        <v>9.0676909906497625E-6</v>
      </c>
      <c r="AW369" s="67">
        <f t="shared" si="221"/>
        <v>8.7523907608745723E-6</v>
      </c>
      <c r="AX369" s="67">
        <f t="shared" si="222"/>
        <v>2.1812871628824958E-5</v>
      </c>
      <c r="BA369" s="67">
        <f t="shared" si="223"/>
        <v>1.5920127031945051E-4</v>
      </c>
      <c r="BB369" s="67">
        <f t="shared" si="192"/>
        <v>2.9621253647940811E-4</v>
      </c>
      <c r="BC369" s="67">
        <f t="shared" si="192"/>
        <v>4.9895571558589244E-5</v>
      </c>
      <c r="BD369" s="67">
        <f t="shared" si="192"/>
        <v>8.071534988723819E-5</v>
      </c>
      <c r="BE369" s="67">
        <f t="shared" si="192"/>
        <v>5.3958843034315209E-5</v>
      </c>
      <c r="BF369" s="67">
        <f t="shared" si="192"/>
        <v>7.6434790630244007E-4</v>
      </c>
      <c r="BG369" s="67">
        <f t="shared" si="192"/>
        <v>1.8331665189974598E-4</v>
      </c>
      <c r="BH369" s="67">
        <f t="shared" si="192"/>
        <v>9.0676909906498438E-6</v>
      </c>
      <c r="BI369" s="67">
        <f t="shared" si="192"/>
        <v>8.7638435810682373E-6</v>
      </c>
      <c r="BJ369" s="67">
        <f t="shared" si="192"/>
        <v>2.2392225891199069E-5</v>
      </c>
      <c r="BK369" s="55"/>
    </row>
    <row r="370" spans="4:63">
      <c r="D370" s="52">
        <f t="shared" si="193"/>
        <v>0.375</v>
      </c>
      <c r="E370" s="67">
        <f t="shared" si="224"/>
        <v>8.2214837584404401E-4</v>
      </c>
      <c r="F370" s="67">
        <f t="shared" si="225"/>
        <v>5.9298286715905109E-4</v>
      </c>
      <c r="G370" s="67">
        <f t="shared" si="226"/>
        <v>3.3307512691238089E-4</v>
      </c>
      <c r="H370" s="67">
        <f t="shared" si="227"/>
        <v>5.2424373135650636E-4</v>
      </c>
      <c r="I370" s="67">
        <f t="shared" si="228"/>
        <v>5.5830490793479638E-4</v>
      </c>
      <c r="J370" s="67">
        <f t="shared" si="229"/>
        <v>4.2059594972089307E-3</v>
      </c>
      <c r="K370" s="67">
        <f t="shared" si="230"/>
        <v>1.0462405967301249E-3</v>
      </c>
      <c r="L370" s="67">
        <f t="shared" si="231"/>
        <v>1.1607222494450499E-4</v>
      </c>
      <c r="M370" s="67">
        <f t="shared" si="232"/>
        <v>1.3698928968522447E-4</v>
      </c>
      <c r="N370" s="67">
        <f t="shared" si="233"/>
        <v>2.8565751407479991E-4</v>
      </c>
      <c r="Q370" s="55">
        <f t="shared" si="234"/>
        <v>5.9154924514083333E-4</v>
      </c>
      <c r="R370" s="55">
        <f t="shared" si="195"/>
        <v>1.8011933893457253E-4</v>
      </c>
      <c r="S370" s="55">
        <f t="shared" si="196"/>
        <v>2.6214301066160121E-4</v>
      </c>
      <c r="T370" s="55">
        <f t="shared" si="197"/>
        <v>3.7485252340147478E-4</v>
      </c>
      <c r="U370" s="55">
        <f t="shared" si="198"/>
        <v>4.7044364104396419E-4</v>
      </c>
      <c r="V370" s="55">
        <f t="shared" si="199"/>
        <v>2.7894232077214317E-3</v>
      </c>
      <c r="W370" s="55">
        <f t="shared" si="200"/>
        <v>7.0406719579084779E-4</v>
      </c>
      <c r="X370" s="55">
        <f t="shared" si="201"/>
        <v>1.0260864267686297E-4</v>
      </c>
      <c r="Y370" s="55">
        <f t="shared" si="202"/>
        <v>1.24573656520576E-4</v>
      </c>
      <c r="Z370" s="55">
        <f t="shared" si="203"/>
        <v>2.4464932123378637E-4</v>
      </c>
      <c r="AC370" s="68">
        <f t="shared" si="235"/>
        <v>1.149518902320111E-3</v>
      </c>
      <c r="AD370" s="68">
        <f t="shared" si="204"/>
        <v>1.0647084494301452E-3</v>
      </c>
      <c r="AE370" s="68">
        <f t="shared" si="205"/>
        <v>4.0400724316315981E-4</v>
      </c>
      <c r="AF370" s="68">
        <f t="shared" si="206"/>
        <v>6.7336603055773473E-4</v>
      </c>
      <c r="AG370" s="68">
        <f t="shared" si="207"/>
        <v>6.4406418680682193E-4</v>
      </c>
      <c r="AH370" s="68">
        <f t="shared" si="208"/>
        <v>5.6423213323163451E-3</v>
      </c>
      <c r="AI370" s="68">
        <f t="shared" si="209"/>
        <v>1.3457239125903983E-3</v>
      </c>
      <c r="AJ370" s="68">
        <f t="shared" si="210"/>
        <v>1.2953580721214718E-4</v>
      </c>
      <c r="AK370" s="68">
        <f t="shared" si="211"/>
        <v>1.4946186145179964E-4</v>
      </c>
      <c r="AL370" s="68">
        <f t="shared" si="212"/>
        <v>3.3043440877966377E-4</v>
      </c>
      <c r="AO370" s="67">
        <f t="shared" si="213"/>
        <v>2.3059913070321068E-4</v>
      </c>
      <c r="AP370" s="67">
        <f t="shared" si="214"/>
        <v>4.1286352822447856E-4</v>
      </c>
      <c r="AQ370" s="67">
        <f t="shared" si="215"/>
        <v>7.0932116250779678E-5</v>
      </c>
      <c r="AR370" s="67">
        <f t="shared" si="216"/>
        <v>1.4939120795503158E-4</v>
      </c>
      <c r="AS370" s="67">
        <f t="shared" si="217"/>
        <v>8.7861266890832193E-5</v>
      </c>
      <c r="AT370" s="67">
        <f t="shared" si="218"/>
        <v>1.416536289487499E-3</v>
      </c>
      <c r="AU370" s="67">
        <f t="shared" si="219"/>
        <v>3.4217340093927709E-4</v>
      </c>
      <c r="AV370" s="67">
        <f t="shared" si="220"/>
        <v>1.3463582267642023E-5</v>
      </c>
      <c r="AW370" s="67">
        <f t="shared" si="221"/>
        <v>1.2415633164648474E-5</v>
      </c>
      <c r="AX370" s="67">
        <f t="shared" si="222"/>
        <v>4.1008192841013541E-5</v>
      </c>
      <c r="BA370" s="67">
        <f t="shared" si="223"/>
        <v>3.2737052647606696E-4</v>
      </c>
      <c r="BB370" s="67">
        <f t="shared" si="192"/>
        <v>4.7172558227109407E-4</v>
      </c>
      <c r="BC370" s="67">
        <f t="shared" si="192"/>
        <v>7.0932116250778919E-5</v>
      </c>
      <c r="BD370" s="67">
        <f t="shared" si="192"/>
        <v>1.4912229920122837E-4</v>
      </c>
      <c r="BE370" s="67">
        <f t="shared" si="192"/>
        <v>8.5759278872025546E-5</v>
      </c>
      <c r="BF370" s="67">
        <f t="shared" si="192"/>
        <v>1.4363618351074144E-3</v>
      </c>
      <c r="BG370" s="67">
        <f t="shared" si="192"/>
        <v>2.9948331586027339E-4</v>
      </c>
      <c r="BH370" s="67">
        <f t="shared" si="192"/>
        <v>1.3463582267642186E-5</v>
      </c>
      <c r="BI370" s="67">
        <f t="shared" si="192"/>
        <v>1.2472571766575165E-5</v>
      </c>
      <c r="BJ370" s="67">
        <f t="shared" si="192"/>
        <v>4.4776894704863859E-5</v>
      </c>
      <c r="BK370" s="55"/>
    </row>
    <row r="371" spans="4:63">
      <c r="D371" s="52">
        <f t="shared" si="193"/>
        <v>0.5</v>
      </c>
      <c r="E371" s="67">
        <f t="shared" si="224"/>
        <v>9.8332973845497817E-4</v>
      </c>
      <c r="F371" s="67">
        <f t="shared" si="225"/>
        <v>7.2545662836887687E-4</v>
      </c>
      <c r="G371" s="67">
        <f t="shared" si="226"/>
        <v>4.2193791095617534E-4</v>
      </c>
      <c r="H371" s="67">
        <f t="shared" si="227"/>
        <v>6.9646428216717216E-4</v>
      </c>
      <c r="I371" s="67">
        <f t="shared" si="228"/>
        <v>7.4899157856074994E-4</v>
      </c>
      <c r="J371" s="67">
        <f t="shared" si="229"/>
        <v>5.9352308887653969E-3</v>
      </c>
      <c r="K371" s="67">
        <f t="shared" si="230"/>
        <v>1.4670742384261153E-3</v>
      </c>
      <c r="L371" s="67">
        <f t="shared" si="231"/>
        <v>1.6261680142075057E-4</v>
      </c>
      <c r="M371" s="67">
        <f t="shared" si="232"/>
        <v>1.8517549505381339E-4</v>
      </c>
      <c r="N371" s="67">
        <f t="shared" si="233"/>
        <v>4.0547165784540149E-4</v>
      </c>
      <c r="Q371" s="55">
        <f t="shared" si="234"/>
        <v>6.8816656400536816E-4</v>
      </c>
      <c r="R371" s="55">
        <f t="shared" si="195"/>
        <v>2.2179060080002239E-4</v>
      </c>
      <c r="S371" s="55">
        <f t="shared" si="196"/>
        <v>3.3354076752616253E-4</v>
      </c>
      <c r="T371" s="55">
        <f t="shared" si="197"/>
        <v>4.7287285584627573E-4</v>
      </c>
      <c r="U371" s="55">
        <f t="shared" si="198"/>
        <v>6.2354098324701019E-4</v>
      </c>
      <c r="V371" s="55">
        <f t="shared" si="199"/>
        <v>3.7811694381135459E-3</v>
      </c>
      <c r="W371" s="55">
        <f t="shared" si="200"/>
        <v>9.8843091552371261E-4</v>
      </c>
      <c r="X371" s="55">
        <f t="shared" si="201"/>
        <v>1.4472720362180809E-4</v>
      </c>
      <c r="Y371" s="55">
        <f t="shared" si="202"/>
        <v>1.6923669493438393E-4</v>
      </c>
      <c r="Z371" s="55">
        <f t="shared" si="203"/>
        <v>3.4400073982743739E-4</v>
      </c>
      <c r="AC371" s="68">
        <f t="shared" si="235"/>
        <v>1.4790694441176918E-3</v>
      </c>
      <c r="AD371" s="68">
        <f t="shared" si="204"/>
        <v>1.3510584499252215E-3</v>
      </c>
      <c r="AE371" s="68">
        <f t="shared" si="205"/>
        <v>5.1033505438618685E-4</v>
      </c>
      <c r="AF371" s="68">
        <f t="shared" si="206"/>
        <v>9.1919457872155302E-4</v>
      </c>
      <c r="AG371" s="68">
        <f t="shared" si="207"/>
        <v>8.704559337483432E-4</v>
      </c>
      <c r="AH371" s="68">
        <f t="shared" si="208"/>
        <v>8.1363361283663359E-3</v>
      </c>
      <c r="AI371" s="68">
        <f t="shared" si="209"/>
        <v>1.8581442571889871E-3</v>
      </c>
      <c r="AJ371" s="68">
        <f t="shared" si="210"/>
        <v>1.805063992196932E-4</v>
      </c>
      <c r="AK371" s="68">
        <f t="shared" si="211"/>
        <v>2.0122964952531397E-4</v>
      </c>
      <c r="AL371" s="68">
        <f t="shared" si="212"/>
        <v>4.7640109872858048E-4</v>
      </c>
      <c r="AO371" s="67">
        <f t="shared" si="213"/>
        <v>2.9516317444961001E-4</v>
      </c>
      <c r="AP371" s="67">
        <f t="shared" si="214"/>
        <v>5.0366602756885448E-4</v>
      </c>
      <c r="AQ371" s="67">
        <f t="shared" si="215"/>
        <v>8.8397143430012808E-5</v>
      </c>
      <c r="AR371" s="67">
        <f t="shared" si="216"/>
        <v>2.2359142632089643E-4</v>
      </c>
      <c r="AS371" s="67">
        <f t="shared" si="217"/>
        <v>1.2545059531373975E-4</v>
      </c>
      <c r="AT371" s="67">
        <f t="shared" si="218"/>
        <v>2.154061450651851E-3</v>
      </c>
      <c r="AU371" s="67">
        <f t="shared" si="219"/>
        <v>4.7864332290240268E-4</v>
      </c>
      <c r="AV371" s="67">
        <f t="shared" si="220"/>
        <v>1.7889597798942473E-5</v>
      </c>
      <c r="AW371" s="67">
        <f t="shared" si="221"/>
        <v>1.5938800119429461E-5</v>
      </c>
      <c r="AX371" s="67">
        <f t="shared" si="222"/>
        <v>6.1470918017964102E-5</v>
      </c>
      <c r="BA371" s="67">
        <f t="shared" si="223"/>
        <v>4.9573970566271362E-4</v>
      </c>
      <c r="BB371" s="67">
        <f t="shared" si="192"/>
        <v>6.2560182155634459E-4</v>
      </c>
      <c r="BC371" s="67">
        <f t="shared" si="192"/>
        <v>8.8397143430011507E-5</v>
      </c>
      <c r="BD371" s="67">
        <f t="shared" si="192"/>
        <v>2.2273029655438085E-4</v>
      </c>
      <c r="BE371" s="67">
        <f t="shared" si="192"/>
        <v>1.2146435518759326E-4</v>
      </c>
      <c r="BF371" s="67">
        <f t="shared" si="192"/>
        <v>2.201105239600939E-3</v>
      </c>
      <c r="BG371" s="67">
        <f t="shared" si="192"/>
        <v>3.9107001876287177E-4</v>
      </c>
      <c r="BH371" s="67">
        <f t="shared" si="192"/>
        <v>1.7889597798942635E-5</v>
      </c>
      <c r="BI371" s="67">
        <f t="shared" si="192"/>
        <v>1.6054154471500579E-5</v>
      </c>
      <c r="BJ371" s="67">
        <f t="shared" si="192"/>
        <v>7.0929440883178989E-5</v>
      </c>
      <c r="BK371" s="55"/>
    </row>
    <row r="372" spans="4:63">
      <c r="D372" s="52">
        <f t="shared" si="193"/>
        <v>0.625</v>
      </c>
      <c r="E372" s="67">
        <f t="shared" si="224"/>
        <v>1.0978225570209953E-3</v>
      </c>
      <c r="F372" s="67">
        <f t="shared" si="225"/>
        <v>8.3039934008966943E-4</v>
      </c>
      <c r="G372" s="67">
        <f t="shared" si="226"/>
        <v>5.0246454604711073E-4</v>
      </c>
      <c r="H372" s="67">
        <f t="shared" si="227"/>
        <v>8.6712989054494769E-4</v>
      </c>
      <c r="I372" s="67">
        <f t="shared" si="228"/>
        <v>9.4280542228021265E-4</v>
      </c>
      <c r="J372" s="67">
        <f t="shared" si="229"/>
        <v>7.7199293845442805E-3</v>
      </c>
      <c r="K372" s="67">
        <f t="shared" si="230"/>
        <v>1.902661040507268E-3</v>
      </c>
      <c r="L372" s="67">
        <f t="shared" si="231"/>
        <v>2.0964696072584742E-4</v>
      </c>
      <c r="M372" s="67">
        <f t="shared" si="232"/>
        <v>2.3382370195687395E-4</v>
      </c>
      <c r="N372" s="67">
        <f t="shared" si="233"/>
        <v>5.2623311181545791E-4</v>
      </c>
      <c r="Q372" s="55">
        <f t="shared" si="234"/>
        <v>7.5626214933368144E-4</v>
      </c>
      <c r="R372" s="55">
        <f t="shared" si="195"/>
        <v>2.6487270111965038E-4</v>
      </c>
      <c r="S372" s="55">
        <f t="shared" si="196"/>
        <v>3.9947183513261013E-4</v>
      </c>
      <c r="T372" s="55">
        <f t="shared" si="197"/>
        <v>5.6494159691890245E-4</v>
      </c>
      <c r="U372" s="55">
        <f t="shared" si="198"/>
        <v>7.7544111313883389E-4</v>
      </c>
      <c r="V372" s="55">
        <f t="shared" si="199"/>
        <v>4.7614359595532316E-3</v>
      </c>
      <c r="W372" s="55">
        <f t="shared" si="200"/>
        <v>1.3164196662172423E-3</v>
      </c>
      <c r="X372" s="55">
        <f t="shared" si="201"/>
        <v>1.8730724799215795E-4</v>
      </c>
      <c r="Y372" s="55">
        <f t="shared" si="202"/>
        <v>2.1451996126212842E-4</v>
      </c>
      <c r="Z372" s="55">
        <f t="shared" si="203"/>
        <v>4.4288431931481899E-4</v>
      </c>
      <c r="AC372" s="68">
        <f t="shared" si="235"/>
        <v>1.7330969099330173E-3</v>
      </c>
      <c r="AD372" s="68">
        <f t="shared" si="204"/>
        <v>1.5743591056480361E-3</v>
      </c>
      <c r="AE372" s="68">
        <f t="shared" si="205"/>
        <v>6.0545725696161009E-4</v>
      </c>
      <c r="AF372" s="68">
        <f t="shared" si="206"/>
        <v>1.167494889557052E-3</v>
      </c>
      <c r="AG372" s="68">
        <f t="shared" si="207"/>
        <v>1.1050183477339394E-3</v>
      </c>
      <c r="AH372" s="68">
        <f t="shared" si="208"/>
        <v>1.075832845093435E-2</v>
      </c>
      <c r="AI372" s="68">
        <f t="shared" si="209"/>
        <v>2.3623486184769968E-3</v>
      </c>
      <c r="AJ372" s="68">
        <f t="shared" si="210"/>
        <v>2.31986673459537E-4</v>
      </c>
      <c r="AK372" s="68">
        <f t="shared" si="211"/>
        <v>2.5329520955421551E-4</v>
      </c>
      <c r="AL372" s="68">
        <f t="shared" si="212"/>
        <v>6.2699924563349905E-4</v>
      </c>
      <c r="AO372" s="67">
        <f t="shared" si="213"/>
        <v>3.415604076873139E-4</v>
      </c>
      <c r="AP372" s="67">
        <f t="shared" si="214"/>
        <v>5.6552663897001905E-4</v>
      </c>
      <c r="AQ372" s="67">
        <f t="shared" si="215"/>
        <v>1.029927109145006E-4</v>
      </c>
      <c r="AR372" s="67">
        <f t="shared" si="216"/>
        <v>3.0218829362604525E-4</v>
      </c>
      <c r="AS372" s="67">
        <f t="shared" si="217"/>
        <v>1.6736430914137876E-4</v>
      </c>
      <c r="AT372" s="67">
        <f t="shared" si="218"/>
        <v>2.9584934249910488E-3</v>
      </c>
      <c r="AU372" s="67">
        <f t="shared" si="219"/>
        <v>5.8624137429002577E-4</v>
      </c>
      <c r="AV372" s="67">
        <f t="shared" si="220"/>
        <v>2.2339712733689468E-5</v>
      </c>
      <c r="AW372" s="67">
        <f t="shared" si="221"/>
        <v>1.930374069474553E-5</v>
      </c>
      <c r="AX372" s="67">
        <f t="shared" si="222"/>
        <v>8.3348792500638914E-5</v>
      </c>
      <c r="BA372" s="67">
        <f t="shared" si="223"/>
        <v>6.35274352912022E-4</v>
      </c>
      <c r="BB372" s="67">
        <f t="shared" si="192"/>
        <v>7.4395976555836668E-4</v>
      </c>
      <c r="BC372" s="67">
        <f t="shared" si="192"/>
        <v>1.0299271091449935E-4</v>
      </c>
      <c r="BD372" s="67">
        <f t="shared" si="192"/>
        <v>3.0036499901210428E-4</v>
      </c>
      <c r="BE372" s="67">
        <f t="shared" si="192"/>
        <v>1.6221292545372679E-4</v>
      </c>
      <c r="BF372" s="67">
        <f t="shared" si="192"/>
        <v>3.0383990663900694E-3</v>
      </c>
      <c r="BG372" s="67">
        <f t="shared" si="192"/>
        <v>4.5968757796972879E-4</v>
      </c>
      <c r="BH372" s="67">
        <f t="shared" si="192"/>
        <v>2.2339712733689576E-5</v>
      </c>
      <c r="BI372" s="67">
        <f t="shared" si="192"/>
        <v>1.9471507597341564E-5</v>
      </c>
      <c r="BJ372" s="67">
        <f t="shared" si="192"/>
        <v>1.0076613381804114E-4</v>
      </c>
      <c r="BK372" s="55"/>
    </row>
    <row r="373" spans="4:63">
      <c r="D373" s="52">
        <f t="shared" si="193"/>
        <v>0.75</v>
      </c>
      <c r="E373" s="67">
        <f t="shared" si="224"/>
        <v>1.1772017584726045E-3</v>
      </c>
      <c r="F373" s="67">
        <f t="shared" si="225"/>
        <v>9.1466692958046335E-4</v>
      </c>
      <c r="G373" s="67">
        <f t="shared" si="226"/>
        <v>5.7664587829913327E-4</v>
      </c>
      <c r="H373" s="67">
        <f t="shared" si="227"/>
        <v>1.036520500754787E-3</v>
      </c>
      <c r="I373" s="67">
        <f t="shared" si="228"/>
        <v>1.139847315644588E-3</v>
      </c>
      <c r="J373" s="67">
        <f t="shared" si="229"/>
        <v>9.548817151254451E-3</v>
      </c>
      <c r="K373" s="67">
        <f t="shared" si="230"/>
        <v>2.3493127128772925E-3</v>
      </c>
      <c r="L373" s="67">
        <f t="shared" si="231"/>
        <v>2.5704130715258267E-4</v>
      </c>
      <c r="M373" s="67">
        <f t="shared" si="232"/>
        <v>2.8294881366971167E-4</v>
      </c>
      <c r="N373" s="67">
        <f t="shared" si="233"/>
        <v>6.4792034620770873E-4</v>
      </c>
      <c r="Q373" s="55">
        <f t="shared" si="234"/>
        <v>8.029134738359486E-4</v>
      </c>
      <c r="R373" s="55">
        <f t="shared" si="195"/>
        <v>3.0941115081133325E-4</v>
      </c>
      <c r="S373" s="55">
        <f t="shared" si="196"/>
        <v>4.6119976257986571E-4</v>
      </c>
      <c r="T373" s="55">
        <f t="shared" si="197"/>
        <v>6.5239512317491759E-4</v>
      </c>
      <c r="U373" s="55">
        <f t="shared" si="198"/>
        <v>9.2636275598690905E-4</v>
      </c>
      <c r="V373" s="55">
        <f t="shared" si="199"/>
        <v>5.7298524588484719E-3</v>
      </c>
      <c r="W373" s="55">
        <f t="shared" si="200"/>
        <v>1.6894407069346844E-3</v>
      </c>
      <c r="X373" s="55">
        <f t="shared" si="201"/>
        <v>2.3023340493156139E-4</v>
      </c>
      <c r="Y373" s="55">
        <f t="shared" si="202"/>
        <v>2.6043303546199176E-4</v>
      </c>
      <c r="Z373" s="55">
        <f t="shared" si="203"/>
        <v>5.4113878182738856E-4</v>
      </c>
      <c r="AC373" s="68">
        <f t="shared" si="235"/>
        <v>1.9088000199277953E-3</v>
      </c>
      <c r="AD373" s="68">
        <f t="shared" si="204"/>
        <v>1.7368199688351117E-3</v>
      </c>
      <c r="AE373" s="68">
        <f t="shared" si="205"/>
        <v>6.9209199401839975E-4</v>
      </c>
      <c r="AF373" s="68">
        <f t="shared" si="206"/>
        <v>1.4176490223963116E-3</v>
      </c>
      <c r="AG373" s="68">
        <f t="shared" si="207"/>
        <v>1.3480149986682586E-3</v>
      </c>
      <c r="AH373" s="68">
        <f t="shared" si="208"/>
        <v>1.3480247464702066E-2</v>
      </c>
      <c r="AI373" s="68">
        <f t="shared" si="209"/>
        <v>2.8575613888109606E-3</v>
      </c>
      <c r="AJ373" s="68">
        <f t="shared" si="210"/>
        <v>2.8384920937360415E-4</v>
      </c>
      <c r="AK373" s="68">
        <f t="shared" si="211"/>
        <v>3.0566814708545226E-4</v>
      </c>
      <c r="AL373" s="68">
        <f t="shared" si="212"/>
        <v>7.8212358910905626E-4</v>
      </c>
      <c r="AO373" s="67">
        <f t="shared" si="213"/>
        <v>3.742882846366559E-4</v>
      </c>
      <c r="AP373" s="67">
        <f t="shared" si="214"/>
        <v>6.0525577876913009E-4</v>
      </c>
      <c r="AQ373" s="67">
        <f t="shared" si="215"/>
        <v>1.1544611571926756E-4</v>
      </c>
      <c r="AR373" s="67">
        <f t="shared" si="216"/>
        <v>3.8412537757986942E-4</v>
      </c>
      <c r="AS373" s="67">
        <f t="shared" si="217"/>
        <v>2.1348455965767893E-4</v>
      </c>
      <c r="AT373" s="67">
        <f t="shared" si="218"/>
        <v>3.8189646924059791E-3</v>
      </c>
      <c r="AU373" s="67">
        <f t="shared" si="219"/>
        <v>6.598720059426081E-4</v>
      </c>
      <c r="AV373" s="67">
        <f t="shared" si="220"/>
        <v>2.6807902221021284E-5</v>
      </c>
      <c r="AW373" s="67">
        <f t="shared" si="221"/>
        <v>2.2515778207719914E-5</v>
      </c>
      <c r="AX373" s="67">
        <f t="shared" si="222"/>
        <v>1.0678156438032017E-4</v>
      </c>
      <c r="BA373" s="67">
        <f t="shared" si="223"/>
        <v>7.315982614551908E-4</v>
      </c>
      <c r="BB373" s="67">
        <f t="shared" si="192"/>
        <v>8.2215303925464831E-4</v>
      </c>
      <c r="BC373" s="67">
        <f t="shared" si="192"/>
        <v>1.1544611571926648E-4</v>
      </c>
      <c r="BD373" s="67">
        <f t="shared" si="192"/>
        <v>3.8112852164152457E-4</v>
      </c>
      <c r="BE373" s="67">
        <f t="shared" si="192"/>
        <v>2.081676830236706E-4</v>
      </c>
      <c r="BF373" s="67">
        <f t="shared" si="192"/>
        <v>3.9314303134476147E-3</v>
      </c>
      <c r="BG373" s="67">
        <f t="shared" si="192"/>
        <v>5.0824867593366818E-4</v>
      </c>
      <c r="BH373" s="67">
        <f t="shared" si="192"/>
        <v>2.6807902221021474E-5</v>
      </c>
      <c r="BI373" s="67">
        <f t="shared" si="192"/>
        <v>2.2719333415740584E-5</v>
      </c>
      <c r="BJ373" s="67">
        <f t="shared" si="192"/>
        <v>1.3420324290134753E-4</v>
      </c>
      <c r="BK373" s="55"/>
    </row>
    <row r="374" spans="4:63">
      <c r="D374" s="52">
        <f t="shared" si="193"/>
        <v>0.875</v>
      </c>
      <c r="E374" s="67">
        <f t="shared" si="224"/>
        <v>1.2327952443116615E-3</v>
      </c>
      <c r="F374" s="67">
        <f t="shared" si="225"/>
        <v>9.8504713134198391E-4</v>
      </c>
      <c r="G374" s="67">
        <f t="shared" si="226"/>
        <v>6.4623593873392999E-4</v>
      </c>
      <c r="H374" s="67">
        <f t="shared" si="227"/>
        <v>1.2046395990599269E-3</v>
      </c>
      <c r="I374" s="67">
        <f t="shared" si="228"/>
        <v>1.3396128758968585E-3</v>
      </c>
      <c r="J374" s="67">
        <f t="shared" si="229"/>
        <v>1.1417311551335678E-2</v>
      </c>
      <c r="K374" s="67">
        <f t="shared" si="230"/>
        <v>2.8033409654398978E-3</v>
      </c>
      <c r="L374" s="67">
        <f t="shared" si="231"/>
        <v>3.0467844499374353E-4</v>
      </c>
      <c r="M374" s="67">
        <f t="shared" si="232"/>
        <v>3.3247631381579893E-4</v>
      </c>
      <c r="N374" s="67">
        <f t="shared" si="233"/>
        <v>7.7051183124489397E-4</v>
      </c>
      <c r="Q374" s="55">
        <f t="shared" si="234"/>
        <v>8.3506342780401545E-4</v>
      </c>
      <c r="R374" s="55">
        <f t="shared" si="195"/>
        <v>3.5517839528568742E-4</v>
      </c>
      <c r="S374" s="55">
        <f t="shared" si="196"/>
        <v>5.1972604467777979E-4</v>
      </c>
      <c r="T374" s="55">
        <f t="shared" si="197"/>
        <v>7.3618476883934351E-4</v>
      </c>
      <c r="U374" s="55">
        <f t="shared" si="198"/>
        <v>1.0763198746230425E-3</v>
      </c>
      <c r="V374" s="55">
        <f t="shared" si="199"/>
        <v>6.6882705019593383E-3</v>
      </c>
      <c r="W374" s="55">
        <f t="shared" si="200"/>
        <v>2.1004577423598021E-3</v>
      </c>
      <c r="X374" s="55">
        <f t="shared" si="201"/>
        <v>2.7339030358366719E-4</v>
      </c>
      <c r="Y374" s="55">
        <f t="shared" si="202"/>
        <v>3.0687260359272775E-4</v>
      </c>
      <c r="Z374" s="55">
        <f t="shared" si="203"/>
        <v>6.3861084674628297E-4</v>
      </c>
      <c r="AC374" s="68">
        <f t="shared" si="235"/>
        <v>2.0177887170336447E-3</v>
      </c>
      <c r="AD374" s="68">
        <f t="shared" si="204"/>
        <v>1.8498175127189416E-3</v>
      </c>
      <c r="AE374" s="68">
        <f t="shared" si="205"/>
        <v>7.7274583279007911E-4</v>
      </c>
      <c r="AF374" s="68">
        <f t="shared" si="206"/>
        <v>1.6690390365714112E-3</v>
      </c>
      <c r="AG374" s="68">
        <f t="shared" si="207"/>
        <v>1.5981280370280628E-3</v>
      </c>
      <c r="AH374" s="68">
        <f t="shared" si="208"/>
        <v>1.6284063581447815E-2</v>
      </c>
      <c r="AI374" s="68">
        <f t="shared" si="209"/>
        <v>3.3443088256380456E-3</v>
      </c>
      <c r="AJ374" s="68">
        <f t="shared" si="210"/>
        <v>3.3596658640382013E-4</v>
      </c>
      <c r="AK374" s="68">
        <f t="shared" si="211"/>
        <v>3.5830043438428433E-4</v>
      </c>
      <c r="AL374" s="68">
        <f t="shared" si="212"/>
        <v>9.4166886876988838E-4</v>
      </c>
      <c r="AO374" s="67">
        <f t="shared" si="213"/>
        <v>3.9773181650764602E-4</v>
      </c>
      <c r="AP374" s="67">
        <f t="shared" si="214"/>
        <v>6.2986873605629643E-4</v>
      </c>
      <c r="AQ374" s="67">
        <f t="shared" si="215"/>
        <v>1.265098940561502E-4</v>
      </c>
      <c r="AR374" s="67">
        <f t="shared" si="216"/>
        <v>4.6845483022058335E-4</v>
      </c>
      <c r="AS374" s="67">
        <f t="shared" si="217"/>
        <v>2.6329300127381607E-4</v>
      </c>
      <c r="AT374" s="67">
        <f t="shared" si="218"/>
        <v>4.7290410493763396E-3</v>
      </c>
      <c r="AU374" s="67">
        <f t="shared" si="219"/>
        <v>7.028832230800957E-4</v>
      </c>
      <c r="AV374" s="67">
        <f t="shared" si="220"/>
        <v>3.1288141410076332E-5</v>
      </c>
      <c r="AW374" s="67">
        <f t="shared" si="221"/>
        <v>2.5603710223071183E-5</v>
      </c>
      <c r="AX374" s="67">
        <f t="shared" si="222"/>
        <v>1.3190098449861101E-4</v>
      </c>
      <c r="BA374" s="67">
        <f t="shared" si="223"/>
        <v>7.8499347272198319E-4</v>
      </c>
      <c r="BB374" s="67">
        <f t="shared" si="192"/>
        <v>8.6477038137695774E-4</v>
      </c>
      <c r="BC374" s="67">
        <f t="shared" si="192"/>
        <v>1.2650989405614912E-4</v>
      </c>
      <c r="BD374" s="67">
        <f t="shared" si="192"/>
        <v>4.6439943751148439E-4</v>
      </c>
      <c r="BE374" s="67">
        <f t="shared" si="192"/>
        <v>2.5851516113120426E-4</v>
      </c>
      <c r="BF374" s="67">
        <f t="shared" si="192"/>
        <v>4.866752030112137E-3</v>
      </c>
      <c r="BG374" s="67">
        <f t="shared" si="192"/>
        <v>5.4096786019814779E-4</v>
      </c>
      <c r="BH374" s="67">
        <f t="shared" si="192"/>
        <v>3.1288141410076604E-5</v>
      </c>
      <c r="BI374" s="67">
        <f t="shared" si="192"/>
        <v>2.5824120568485401E-5</v>
      </c>
      <c r="BJ374" s="67">
        <f t="shared" si="192"/>
        <v>1.7115703752499441E-4</v>
      </c>
      <c r="BK374" s="55"/>
    </row>
    <row r="375" spans="4:63">
      <c r="D375" s="52">
        <f t="shared" si="193"/>
        <v>1</v>
      </c>
      <c r="E375" s="67">
        <f t="shared" si="224"/>
        <v>1.2756838906113688E-3</v>
      </c>
      <c r="F375" s="67">
        <f t="shared" si="225"/>
        <v>1.0482594871166467E-3</v>
      </c>
      <c r="G375" s="67">
        <f t="shared" si="226"/>
        <v>7.1275194328092881E-4</v>
      </c>
      <c r="H375" s="67">
        <f t="shared" si="227"/>
        <v>1.371214213721886E-3</v>
      </c>
      <c r="I375" s="67">
        <f t="shared" si="228"/>
        <v>1.5409924609715857E-3</v>
      </c>
      <c r="J375" s="67">
        <f t="shared" si="229"/>
        <v>1.3327485142958631E-2</v>
      </c>
      <c r="K375" s="67">
        <f t="shared" si="230"/>
        <v>3.2610575080987943E-3</v>
      </c>
      <c r="L375" s="67">
        <f t="shared" si="231"/>
        <v>3.5243697854211721E-4</v>
      </c>
      <c r="M375" s="67">
        <f t="shared" si="232"/>
        <v>3.8224226636677481E-4</v>
      </c>
      <c r="N375" s="67">
        <f t="shared" si="233"/>
        <v>8.9398603714975315E-4</v>
      </c>
      <c r="Q375" s="55">
        <f t="shared" si="234"/>
        <v>8.5952031911139812E-4</v>
      </c>
      <c r="R375" s="55">
        <f t="shared" si="195"/>
        <v>4.0167381444606903E-4</v>
      </c>
      <c r="S375" s="55">
        <f t="shared" si="196"/>
        <v>5.7579012194713182E-4</v>
      </c>
      <c r="T375" s="55">
        <f t="shared" si="197"/>
        <v>8.1687682580666222E-4</v>
      </c>
      <c r="U375" s="55">
        <f t="shared" si="198"/>
        <v>1.2251216694433732E-3</v>
      </c>
      <c r="V375" s="55">
        <f t="shared" si="199"/>
        <v>7.6407635339979839E-3</v>
      </c>
      <c r="W375" s="55">
        <f t="shared" si="200"/>
        <v>2.5339909227968761E-3</v>
      </c>
      <c r="X375" s="55">
        <f t="shared" si="201"/>
        <v>3.166625730921241E-4</v>
      </c>
      <c r="Y375" s="55">
        <f t="shared" si="202"/>
        <v>3.5362245781366187E-4</v>
      </c>
      <c r="Z375" s="55">
        <f t="shared" si="203"/>
        <v>7.3515523070231893E-4</v>
      </c>
      <c r="AC375" s="68">
        <f t="shared" si="235"/>
        <v>2.0860841669520964E-3</v>
      </c>
      <c r="AD375" s="68">
        <f t="shared" si="204"/>
        <v>1.9338951315279907E-3</v>
      </c>
      <c r="AE375" s="68">
        <f t="shared" si="205"/>
        <v>8.4971376461472471E-4</v>
      </c>
      <c r="AF375" s="68">
        <f t="shared" si="206"/>
        <v>1.9210469914144311E-3</v>
      </c>
      <c r="AG375" s="68">
        <f t="shared" si="207"/>
        <v>1.8524581938622283E-3</v>
      </c>
      <c r="AH375" s="68">
        <f t="shared" si="208"/>
        <v>1.916176846004658E-2</v>
      </c>
      <c r="AI375" s="68">
        <f t="shared" si="209"/>
        <v>3.8244190514960547E-3</v>
      </c>
      <c r="AJ375" s="68">
        <f t="shared" si="210"/>
        <v>3.8821138399211058E-4</v>
      </c>
      <c r="AK375" s="68">
        <f t="shared" si="211"/>
        <v>4.1108641043428396E-4</v>
      </c>
      <c r="AL375" s="68">
        <f t="shared" si="212"/>
        <v>1.1055298242306313E-3</v>
      </c>
      <c r="AO375" s="67">
        <f t="shared" si="213"/>
        <v>4.1616357149997071E-4</v>
      </c>
      <c r="AP375" s="67">
        <f t="shared" si="214"/>
        <v>6.4658567267057764E-4</v>
      </c>
      <c r="AQ375" s="67">
        <f t="shared" si="215"/>
        <v>1.3696182133379699E-4</v>
      </c>
      <c r="AR375" s="67">
        <f t="shared" si="216"/>
        <v>5.5433738791522383E-4</v>
      </c>
      <c r="AS375" s="67">
        <f t="shared" si="217"/>
        <v>3.1587079152821254E-4</v>
      </c>
      <c r="AT375" s="67">
        <f t="shared" si="218"/>
        <v>5.6867216089606471E-3</v>
      </c>
      <c r="AU375" s="67">
        <f t="shared" si="219"/>
        <v>7.2706658530191821E-4</v>
      </c>
      <c r="AV375" s="67">
        <f t="shared" si="220"/>
        <v>3.5774405449993105E-5</v>
      </c>
      <c r="AW375" s="67">
        <f t="shared" si="221"/>
        <v>2.8619808553112937E-5</v>
      </c>
      <c r="AX375" s="67">
        <f t="shared" si="222"/>
        <v>1.5883080644743422E-4</v>
      </c>
      <c r="BA375" s="67">
        <f t="shared" si="223"/>
        <v>8.1040027634072761E-4</v>
      </c>
      <c r="BB375" s="67">
        <f t="shared" si="192"/>
        <v>8.8563564441134402E-4</v>
      </c>
      <c r="BC375" s="67">
        <f t="shared" si="192"/>
        <v>1.369618213337959E-4</v>
      </c>
      <c r="BD375" s="67">
        <f t="shared" si="192"/>
        <v>5.4983277769254501E-4</v>
      </c>
      <c r="BE375" s="67">
        <f t="shared" si="192"/>
        <v>3.1146573289064262E-4</v>
      </c>
      <c r="BF375" s="67">
        <f t="shared" si="192"/>
        <v>5.8342833170879488E-3</v>
      </c>
      <c r="BG375" s="67">
        <f t="shared" si="192"/>
        <v>5.6336154339726042E-4</v>
      </c>
      <c r="BH375" s="67">
        <f t="shared" si="192"/>
        <v>3.5774405449993376E-5</v>
      </c>
      <c r="BI375" s="67">
        <f t="shared" si="192"/>
        <v>2.8844144067509154E-5</v>
      </c>
      <c r="BJ375" s="67">
        <f t="shared" si="192"/>
        <v>2.1154378708087814E-4</v>
      </c>
      <c r="BK375" s="55"/>
    </row>
    <row r="376" spans="4:63">
      <c r="D376" s="52">
        <f t="shared" si="193"/>
        <v>1.125</v>
      </c>
      <c r="E376" s="67">
        <f t="shared" si="224"/>
        <v>1.3140571843177169E-3</v>
      </c>
      <c r="F376" s="67">
        <f t="shared" si="225"/>
        <v>1.1093160288300037E-3</v>
      </c>
      <c r="G376" s="67">
        <f t="shared" si="226"/>
        <v>7.7721449270723897E-4</v>
      </c>
      <c r="H376" s="67">
        <f t="shared" si="227"/>
        <v>1.5358108454642258E-3</v>
      </c>
      <c r="I376" s="67">
        <f t="shared" si="228"/>
        <v>1.7426968047445435E-3</v>
      </c>
      <c r="J376" s="67">
        <f t="shared" si="229"/>
        <v>1.5284189131525412E-2</v>
      </c>
      <c r="K376" s="67">
        <f t="shared" si="230"/>
        <v>3.7196141732104438E-3</v>
      </c>
      <c r="L376" s="67">
        <f t="shared" si="231"/>
        <v>4.0020463553682372E-4</v>
      </c>
      <c r="M376" s="67">
        <f t="shared" si="232"/>
        <v>4.3206016371942317E-4</v>
      </c>
      <c r="N376" s="67">
        <f t="shared" si="233"/>
        <v>1.0183214341450255E-3</v>
      </c>
      <c r="Q376" s="55">
        <f t="shared" si="234"/>
        <v>8.813249187138788E-4</v>
      </c>
      <c r="R376" s="55">
        <f t="shared" si="195"/>
        <v>4.4837232753021009E-4</v>
      </c>
      <c r="S376" s="55">
        <f t="shared" si="196"/>
        <v>6.2981676084827192E-4</v>
      </c>
      <c r="T376" s="55">
        <f t="shared" si="197"/>
        <v>8.9470527443584707E-4</v>
      </c>
      <c r="U376" s="55">
        <f t="shared" si="198"/>
        <v>1.3724746558837217E-3</v>
      </c>
      <c r="V376" s="55">
        <f t="shared" si="199"/>
        <v>8.5919014467520233E-3</v>
      </c>
      <c r="W376" s="55">
        <f t="shared" si="200"/>
        <v>2.9737615338292019E-3</v>
      </c>
      <c r="X376" s="55">
        <f t="shared" si="201"/>
        <v>3.5994326279691448E-4</v>
      </c>
      <c r="Y376" s="55">
        <f t="shared" si="202"/>
        <v>4.0044774663244376E-4</v>
      </c>
      <c r="Z376" s="55">
        <f t="shared" si="203"/>
        <v>8.3063464757599285E-4</v>
      </c>
      <c r="AC376" s="68">
        <f t="shared" si="235"/>
        <v>2.1410261547623118E-3</v>
      </c>
      <c r="AD376" s="68">
        <f t="shared" si="204"/>
        <v>2.0094393828390183E-3</v>
      </c>
      <c r="AE376" s="68">
        <f t="shared" si="205"/>
        <v>9.2461453592222005E-4</v>
      </c>
      <c r="AF376" s="68">
        <f t="shared" si="206"/>
        <v>2.1730028614932438E-3</v>
      </c>
      <c r="AG376" s="68">
        <f t="shared" si="207"/>
        <v>2.1077932690842256E-3</v>
      </c>
      <c r="AH376" s="68">
        <f t="shared" si="208"/>
        <v>2.2112320073540435E-2</v>
      </c>
      <c r="AI376" s="68">
        <f t="shared" si="209"/>
        <v>4.2999916114677822E-3</v>
      </c>
      <c r="AJ376" s="68">
        <f t="shared" si="210"/>
        <v>4.4046600827673317E-4</v>
      </c>
      <c r="AK376" s="68">
        <f t="shared" si="211"/>
        <v>4.6389821935545347E-4</v>
      </c>
      <c r="AL376" s="68">
        <f t="shared" si="212"/>
        <v>1.2736011951059215E-3</v>
      </c>
      <c r="AO376" s="67">
        <f t="shared" si="213"/>
        <v>4.3273226560383809E-4</v>
      </c>
      <c r="AP376" s="67">
        <f t="shared" si="214"/>
        <v>6.6094370129979362E-4</v>
      </c>
      <c r="AQ376" s="67">
        <f t="shared" si="215"/>
        <v>1.4739773185896705E-4</v>
      </c>
      <c r="AR376" s="67">
        <f t="shared" si="216"/>
        <v>6.4110557102837877E-4</v>
      </c>
      <c r="AS376" s="67">
        <f t="shared" si="217"/>
        <v>3.702221488608218E-4</v>
      </c>
      <c r="AT376" s="67">
        <f t="shared" si="218"/>
        <v>6.6922876847733889E-3</v>
      </c>
      <c r="AU376" s="67">
        <f t="shared" si="219"/>
        <v>7.4585263938124194E-4</v>
      </c>
      <c r="AV376" s="67">
        <f t="shared" si="220"/>
        <v>4.0261372739909236E-5</v>
      </c>
      <c r="AW376" s="67">
        <f t="shared" si="221"/>
        <v>3.161241708697941E-5</v>
      </c>
      <c r="AX376" s="67">
        <f t="shared" si="222"/>
        <v>1.8768678656903262E-4</v>
      </c>
      <c r="BA376" s="67">
        <f t="shared" si="223"/>
        <v>8.2696897044459488E-4</v>
      </c>
      <c r="BB376" s="67">
        <f t="shared" si="192"/>
        <v>9.0012335400901466E-4</v>
      </c>
      <c r="BC376" s="67">
        <f t="shared" si="192"/>
        <v>1.4740004321498108E-4</v>
      </c>
      <c r="BD376" s="67">
        <f t="shared" si="192"/>
        <v>6.3719201602901792E-4</v>
      </c>
      <c r="BE376" s="67">
        <f t="shared" si="192"/>
        <v>3.6509646433968202E-4</v>
      </c>
      <c r="BF376" s="67">
        <f t="shared" si="192"/>
        <v>6.8281309420150232E-3</v>
      </c>
      <c r="BG376" s="67">
        <f t="shared" si="192"/>
        <v>5.8037743825733838E-4</v>
      </c>
      <c r="BH376" s="67">
        <f t="shared" si="192"/>
        <v>4.0261372739909453E-5</v>
      </c>
      <c r="BI376" s="67">
        <f t="shared" si="192"/>
        <v>3.1838055636030304E-5</v>
      </c>
      <c r="BJ376" s="67">
        <f t="shared" si="192"/>
        <v>2.5527976096089604E-4</v>
      </c>
      <c r="BK376" s="55"/>
    </row>
    <row r="377" spans="4:63">
      <c r="D377" s="52">
        <f t="shared" si="193"/>
        <v>1.325</v>
      </c>
      <c r="E377" s="67">
        <f t="shared" si="224"/>
        <v>1.3717845645527128E-3</v>
      </c>
      <c r="F377" s="67">
        <f t="shared" si="225"/>
        <v>1.2060538235427925E-3</v>
      </c>
      <c r="G377" s="67">
        <f t="shared" si="226"/>
        <v>8.768244481473929E-4</v>
      </c>
      <c r="H377" s="67">
        <f t="shared" si="227"/>
        <v>1.794078181644912E-3</v>
      </c>
      <c r="I377" s="67">
        <f t="shared" si="228"/>
        <v>2.0640635946949089E-3</v>
      </c>
      <c r="J377" s="67">
        <f t="shared" si="229"/>
        <v>1.8514122297594186E-2</v>
      </c>
      <c r="K377" s="67">
        <f t="shared" si="230"/>
        <v>4.452442502623697E-3</v>
      </c>
      <c r="L377" s="67">
        <f t="shared" si="231"/>
        <v>4.7640944081662752E-4</v>
      </c>
      <c r="M377" s="67">
        <f t="shared" si="232"/>
        <v>5.1160969715110345E-4</v>
      </c>
      <c r="N377" s="67">
        <f t="shared" si="233"/>
        <v>1.2189911302878088E-3</v>
      </c>
      <c r="Q377" s="55">
        <f t="shared" si="234"/>
        <v>9.142186345291978E-4</v>
      </c>
      <c r="R377" s="55">
        <f t="shared" si="195"/>
        <v>5.2307150494932211E-4</v>
      </c>
      <c r="S377" s="55">
        <f t="shared" si="196"/>
        <v>7.123530271543417E-4</v>
      </c>
      <c r="T377" s="55">
        <f t="shared" si="197"/>
        <v>1.013491094568624E-3</v>
      </c>
      <c r="U377" s="55">
        <f t="shared" si="198"/>
        <v>1.604670402330745E-3</v>
      </c>
      <c r="V377" s="55">
        <f t="shared" si="199"/>
        <v>1.011701846045629E-2</v>
      </c>
      <c r="W377" s="55">
        <f t="shared" si="200"/>
        <v>3.6763923816065759E-3</v>
      </c>
      <c r="X377" s="55">
        <f t="shared" si="201"/>
        <v>4.2897746404529404E-4</v>
      </c>
      <c r="Y377" s="55">
        <f t="shared" si="202"/>
        <v>4.7524653098144498E-4</v>
      </c>
      <c r="Z377" s="55">
        <f t="shared" si="203"/>
        <v>9.8084214256514805E-4</v>
      </c>
      <c r="AC377" s="68">
        <f t="shared" si="235"/>
        <v>2.2235871994169842E-3</v>
      </c>
      <c r="AD377" s="68">
        <f t="shared" si="204"/>
        <v>2.1289194007750064E-3</v>
      </c>
      <c r="AE377" s="68">
        <f t="shared" si="205"/>
        <v>1.0413258526670332E-3</v>
      </c>
      <c r="AF377" s="68">
        <f t="shared" si="206"/>
        <v>2.5739585833555018E-3</v>
      </c>
      <c r="AG377" s="68">
        <f t="shared" si="207"/>
        <v>2.5144232452619514E-3</v>
      </c>
      <c r="AH377" s="68">
        <f t="shared" si="208"/>
        <v>2.6982586045184713E-2</v>
      </c>
      <c r="AI377" s="68">
        <f t="shared" si="209"/>
        <v>5.053413125620446E-3</v>
      </c>
      <c r="AJ377" s="68">
        <f t="shared" si="210"/>
        <v>5.2384141758796111E-4</v>
      </c>
      <c r="AK377" s="68">
        <f t="shared" si="211"/>
        <v>5.4821410214817435E-4</v>
      </c>
      <c r="AL377" s="68">
        <f t="shared" si="212"/>
        <v>1.5509884284866213E-3</v>
      </c>
      <c r="AO377" s="67">
        <f t="shared" si="213"/>
        <v>4.5756593002351496E-4</v>
      </c>
      <c r="AP377" s="67">
        <f t="shared" si="214"/>
        <v>6.8298231859347035E-4</v>
      </c>
      <c r="AQ377" s="67">
        <f t="shared" si="215"/>
        <v>1.644714209930512E-4</v>
      </c>
      <c r="AR377" s="67">
        <f t="shared" si="216"/>
        <v>7.8058708707628792E-4</v>
      </c>
      <c r="AS377" s="67">
        <f t="shared" si="217"/>
        <v>4.5939319236416387E-4</v>
      </c>
      <c r="AT377" s="67">
        <f t="shared" si="218"/>
        <v>8.3971038371378967E-3</v>
      </c>
      <c r="AU377" s="67">
        <f t="shared" si="219"/>
        <v>7.7605012101712115E-4</v>
      </c>
      <c r="AV377" s="67">
        <f t="shared" si="220"/>
        <v>4.7431976771333481E-5</v>
      </c>
      <c r="AW377" s="67">
        <f t="shared" si="221"/>
        <v>3.6363166169658468E-5</v>
      </c>
      <c r="AX377" s="67">
        <f t="shared" si="222"/>
        <v>2.381489877226607E-4</v>
      </c>
      <c r="BA377" s="67">
        <f t="shared" si="223"/>
        <v>8.5180263486427142E-4</v>
      </c>
      <c r="BB377" s="67">
        <f t="shared" si="192"/>
        <v>9.2286557723221399E-4</v>
      </c>
      <c r="BC377" s="67">
        <f t="shared" si="192"/>
        <v>1.6450140451964028E-4</v>
      </c>
      <c r="BD377" s="67">
        <f t="shared" si="192"/>
        <v>7.7988040171058986E-4</v>
      </c>
      <c r="BE377" s="67">
        <f t="shared" si="192"/>
        <v>4.5035965056704251E-4</v>
      </c>
      <c r="BF377" s="67">
        <f t="shared" si="192"/>
        <v>8.4684637475905267E-3</v>
      </c>
      <c r="BG377" s="67">
        <f t="shared" si="192"/>
        <v>6.0097062299674896E-4</v>
      </c>
      <c r="BH377" s="67">
        <f t="shared" si="192"/>
        <v>4.7431976771333589E-5</v>
      </c>
      <c r="BI377" s="67">
        <f t="shared" si="192"/>
        <v>3.6604404997070904E-5</v>
      </c>
      <c r="BJ377" s="67">
        <f t="shared" si="192"/>
        <v>3.3199729819881254E-4</v>
      </c>
      <c r="BK377" s="55"/>
    </row>
    <row r="378" spans="4:63">
      <c r="D378" s="52">
        <f t="shared" si="193"/>
        <v>1.5249999999999999</v>
      </c>
      <c r="E378" s="67">
        <f t="shared" si="224"/>
        <v>1.4251612372107373E-3</v>
      </c>
      <c r="F378" s="67">
        <f t="shared" si="225"/>
        <v>1.3017321836445892E-3</v>
      </c>
      <c r="G378" s="67">
        <f t="shared" si="226"/>
        <v>9.7223558429249948E-4</v>
      </c>
      <c r="H378" s="67">
        <f t="shared" si="227"/>
        <v>2.0451397224422211E-3</v>
      </c>
      <c r="I378" s="67">
        <f t="shared" si="228"/>
        <v>2.3821846344803778E-3</v>
      </c>
      <c r="J378" s="67">
        <f t="shared" si="229"/>
        <v>2.1862054548859103E-2</v>
      </c>
      <c r="K378" s="67">
        <f t="shared" si="230"/>
        <v>5.1832144419517272E-3</v>
      </c>
      <c r="L378" s="67">
        <f t="shared" si="231"/>
        <v>5.5208112515649731E-4</v>
      </c>
      <c r="M378" s="67">
        <f t="shared" si="232"/>
        <v>5.9077982287206719E-4</v>
      </c>
      <c r="N378" s="67">
        <f t="shared" si="233"/>
        <v>1.4217221734246063E-3</v>
      </c>
      <c r="Q378" s="55">
        <f t="shared" si="234"/>
        <v>9.4475552320210266E-4</v>
      </c>
      <c r="R378" s="55">
        <f t="shared" si="195"/>
        <v>5.9772528294563157E-4</v>
      </c>
      <c r="S378" s="55">
        <f t="shared" si="196"/>
        <v>7.9024297385803526E-4</v>
      </c>
      <c r="T378" s="55">
        <f t="shared" si="197"/>
        <v>1.1254499715726528E-3</v>
      </c>
      <c r="U378" s="55">
        <f t="shared" si="198"/>
        <v>1.8319989104974314E-3</v>
      </c>
      <c r="V378" s="55">
        <f t="shared" si="199"/>
        <v>1.1650055012136597E-2</v>
      </c>
      <c r="W378" s="55">
        <f t="shared" si="200"/>
        <v>4.3766334730846179E-3</v>
      </c>
      <c r="X378" s="55">
        <f t="shared" si="201"/>
        <v>4.9749918545531385E-4</v>
      </c>
      <c r="Y378" s="55">
        <f t="shared" si="202"/>
        <v>5.4975459762906891E-4</v>
      </c>
      <c r="Z378" s="55">
        <f t="shared" si="203"/>
        <v>1.1275106818303918E-3</v>
      </c>
      <c r="AC378" s="68">
        <f t="shared" si="235"/>
        <v>2.2998036560601281E-3</v>
      </c>
      <c r="AD378" s="68">
        <f t="shared" si="204"/>
        <v>2.2468527742908052E-3</v>
      </c>
      <c r="AE378" s="68">
        <f t="shared" si="205"/>
        <v>1.1543420352928564E-3</v>
      </c>
      <c r="AF378" s="68">
        <f t="shared" si="206"/>
        <v>2.969730803220006E-3</v>
      </c>
      <c r="AG378" s="68">
        <f t="shared" si="207"/>
        <v>2.9165076828102537E-3</v>
      </c>
      <c r="AH378" s="68">
        <f t="shared" si="208"/>
        <v>3.2030532439425649E-2</v>
      </c>
      <c r="AI378" s="68">
        <f t="shared" si="209"/>
        <v>5.7979203926047992E-3</v>
      </c>
      <c r="AJ378" s="68">
        <f t="shared" si="210"/>
        <v>6.0666306485768077E-4</v>
      </c>
      <c r="AK378" s="68">
        <f t="shared" si="211"/>
        <v>6.3209356162778532E-4</v>
      </c>
      <c r="AL378" s="68">
        <f t="shared" si="212"/>
        <v>1.8384537122035816E-3</v>
      </c>
      <c r="AO378" s="67">
        <f t="shared" si="213"/>
        <v>4.804057140086346E-4</v>
      </c>
      <c r="AP378" s="67">
        <f t="shared" si="214"/>
        <v>7.0400690069895766E-4</v>
      </c>
      <c r="AQ378" s="67">
        <f t="shared" si="215"/>
        <v>1.8199261043446422E-4</v>
      </c>
      <c r="AR378" s="67">
        <f t="shared" si="216"/>
        <v>9.1968975086956836E-4</v>
      </c>
      <c r="AS378" s="67">
        <f t="shared" si="217"/>
        <v>5.5018572398294642E-4</v>
      </c>
      <c r="AT378" s="67">
        <f t="shared" si="218"/>
        <v>1.0211999536722506E-2</v>
      </c>
      <c r="AU378" s="67">
        <f t="shared" si="219"/>
        <v>8.0658096886710925E-4</v>
      </c>
      <c r="AV378" s="67">
        <f t="shared" si="220"/>
        <v>5.4581939701183455E-5</v>
      </c>
      <c r="AW378" s="67">
        <f t="shared" si="221"/>
        <v>4.1025225242998279E-5</v>
      </c>
      <c r="AX378" s="67">
        <f t="shared" si="222"/>
        <v>2.9421149159421451E-4</v>
      </c>
      <c r="BA378" s="67">
        <f t="shared" si="223"/>
        <v>8.7464241884939085E-4</v>
      </c>
      <c r="BB378" s="67">
        <f t="shared" si="192"/>
        <v>9.45120590646216E-4</v>
      </c>
      <c r="BC378" s="67">
        <f t="shared" si="192"/>
        <v>1.8210645100035687E-4</v>
      </c>
      <c r="BD378" s="67">
        <f t="shared" si="192"/>
        <v>9.2459108077778485E-4</v>
      </c>
      <c r="BE378" s="67">
        <f t="shared" si="192"/>
        <v>5.3432304832987587E-4</v>
      </c>
      <c r="BF378" s="67">
        <f t="shared" si="192"/>
        <v>1.0168477890566546E-2</v>
      </c>
      <c r="BG378" s="67">
        <f t="shared" si="192"/>
        <v>6.14705950653072E-4</v>
      </c>
      <c r="BH378" s="67">
        <f t="shared" si="192"/>
        <v>5.4581939701183455E-5</v>
      </c>
      <c r="BI378" s="67">
        <f t="shared" si="192"/>
        <v>4.1313738755718128E-5</v>
      </c>
      <c r="BJ378" s="67">
        <f t="shared" si="192"/>
        <v>4.1673153877897526E-4</v>
      </c>
      <c r="BK378" s="55"/>
    </row>
    <row r="379" spans="4:63">
      <c r="D379" s="52">
        <f t="shared" si="193"/>
        <v>1.7249999999999999</v>
      </c>
      <c r="E379" s="67">
        <f t="shared" si="224"/>
        <v>1.4743895856166517E-3</v>
      </c>
      <c r="F379" s="67">
        <f t="shared" si="225"/>
        <v>1.3964799055557107E-3</v>
      </c>
      <c r="G379" s="67">
        <f t="shared" si="226"/>
        <v>1.063627529775502E-3</v>
      </c>
      <c r="H379" s="67">
        <f t="shared" si="227"/>
        <v>2.28793534965925E-3</v>
      </c>
      <c r="I379" s="67">
        <f t="shared" si="228"/>
        <v>2.6952666036486449E-3</v>
      </c>
      <c r="J379" s="67">
        <f t="shared" si="229"/>
        <v>2.5322937796113908E-2</v>
      </c>
      <c r="K379" s="67">
        <f t="shared" si="230"/>
        <v>5.9107966867126506E-3</v>
      </c>
      <c r="L379" s="67">
        <f t="shared" si="231"/>
        <v>6.2692531323577398E-4</v>
      </c>
      <c r="M379" s="67">
        <f t="shared" si="232"/>
        <v>6.6936144414424617E-4</v>
      </c>
      <c r="N379" s="67">
        <f t="shared" si="233"/>
        <v>1.6264263775877595E-3</v>
      </c>
      <c r="Q379" s="55">
        <f t="shared" si="234"/>
        <v>9.7305279342621532E-4</v>
      </c>
      <c r="R379" s="55">
        <f t="shared" si="195"/>
        <v>6.723057234127983E-4</v>
      </c>
      <c r="S379" s="55">
        <f t="shared" si="196"/>
        <v>8.6368537399047042E-4</v>
      </c>
      <c r="T379" s="55">
        <f t="shared" si="197"/>
        <v>1.2308739671860619E-3</v>
      </c>
      <c r="U379" s="55">
        <f t="shared" si="198"/>
        <v>2.0539245631352497E-3</v>
      </c>
      <c r="V379" s="55">
        <f t="shared" si="199"/>
        <v>1.3195496694923795E-2</v>
      </c>
      <c r="W379" s="55">
        <f t="shared" si="200"/>
        <v>5.0731677811369563E-3</v>
      </c>
      <c r="X379" s="55">
        <f t="shared" si="201"/>
        <v>5.6522597748000659E-4</v>
      </c>
      <c r="Y379" s="55">
        <f t="shared" si="202"/>
        <v>6.23810584673794E-4</v>
      </c>
      <c r="Z379" s="55">
        <f t="shared" si="203"/>
        <v>1.270205692691523E-3</v>
      </c>
      <c r="AC379" s="68">
        <f t="shared" si="235"/>
        <v>2.3699630826478444E-3</v>
      </c>
      <c r="AD379" s="68">
        <f t="shared" si="204"/>
        <v>2.3634275303422605E-3</v>
      </c>
      <c r="AE379" s="68">
        <f t="shared" si="205"/>
        <v>1.2638525040307965E-3</v>
      </c>
      <c r="AF379" s="68">
        <f t="shared" si="206"/>
        <v>3.3574628227939014E-3</v>
      </c>
      <c r="AG379" s="68">
        <f t="shared" si="207"/>
        <v>3.311541473705945E-3</v>
      </c>
      <c r="AH379" s="68">
        <f t="shared" si="208"/>
        <v>3.7248557954761785E-2</v>
      </c>
      <c r="AI379" s="68">
        <f t="shared" si="209"/>
        <v>6.5338947705884717E-3</v>
      </c>
      <c r="AJ379" s="68">
        <f t="shared" si="210"/>
        <v>6.8862464899154127E-4</v>
      </c>
      <c r="AK379" s="68">
        <f t="shared" si="211"/>
        <v>7.1529607898401814E-4</v>
      </c>
      <c r="AL379" s="68">
        <f t="shared" si="212"/>
        <v>2.1355658997183526E-3</v>
      </c>
      <c r="AO379" s="67">
        <f t="shared" si="213"/>
        <v>5.0133679219043642E-4</v>
      </c>
      <c r="AP379" s="67">
        <f t="shared" si="214"/>
        <v>7.2417418214291236E-4</v>
      </c>
      <c r="AQ379" s="67">
        <f t="shared" si="215"/>
        <v>1.9994215578503162E-4</v>
      </c>
      <c r="AR379" s="67">
        <f t="shared" si="216"/>
        <v>1.0570613824731881E-3</v>
      </c>
      <c r="AS379" s="67">
        <f t="shared" si="217"/>
        <v>6.413420405133952E-4</v>
      </c>
      <c r="AT379" s="67">
        <f t="shared" si="218"/>
        <v>1.2127441101190113E-2</v>
      </c>
      <c r="AU379" s="67">
        <f t="shared" si="219"/>
        <v>8.3762890557569428E-4</v>
      </c>
      <c r="AV379" s="67">
        <f t="shared" si="220"/>
        <v>6.1699335755767393E-5</v>
      </c>
      <c r="AW379" s="67">
        <f t="shared" si="221"/>
        <v>4.5550859470452161E-5</v>
      </c>
      <c r="AX379" s="67">
        <f t="shared" si="222"/>
        <v>3.5622068489623649E-4</v>
      </c>
      <c r="BA379" s="67">
        <f t="shared" si="223"/>
        <v>8.9557349703119266E-4</v>
      </c>
      <c r="BB379" s="67">
        <f t="shared" si="192"/>
        <v>9.6694762478654987E-4</v>
      </c>
      <c r="BC379" s="67">
        <f t="shared" si="192"/>
        <v>2.0022497425529443E-4</v>
      </c>
      <c r="BD379" s="67">
        <f t="shared" si="192"/>
        <v>1.0695274731346515E-3</v>
      </c>
      <c r="BE379" s="67">
        <f t="shared" si="192"/>
        <v>6.1627487005730007E-4</v>
      </c>
      <c r="BF379" s="67">
        <f t="shared" si="192"/>
        <v>1.1925620158647877E-2</v>
      </c>
      <c r="BG379" s="67">
        <f t="shared" si="192"/>
        <v>6.230980838758211E-4</v>
      </c>
      <c r="BH379" s="67">
        <f t="shared" si="192"/>
        <v>6.1699335755767285E-5</v>
      </c>
      <c r="BI379" s="67">
        <f t="shared" si="192"/>
        <v>4.5934634839771976E-5</v>
      </c>
      <c r="BJ379" s="67">
        <f t="shared" si="192"/>
        <v>5.0913952213059313E-4</v>
      </c>
      <c r="BK379" s="55"/>
    </row>
    <row r="380" spans="4:63">
      <c r="D380" s="52">
        <f t="shared" si="193"/>
        <v>2</v>
      </c>
      <c r="E380" s="67">
        <f t="shared" si="224"/>
        <v>1.5356921459279173E-3</v>
      </c>
      <c r="F380" s="67">
        <f t="shared" si="225"/>
        <v>1.5254604844645054E-3</v>
      </c>
      <c r="G380" s="67">
        <f t="shared" si="226"/>
        <v>1.1830771636658717E-3</v>
      </c>
      <c r="H380" s="67">
        <f t="shared" si="227"/>
        <v>2.606500341196534E-3</v>
      </c>
      <c r="I380" s="67">
        <f t="shared" si="228"/>
        <v>3.1144257719298183E-3</v>
      </c>
      <c r="J380" s="67">
        <f t="shared" si="229"/>
        <v>3.0256291991729974E-2</v>
      </c>
      <c r="K380" s="67">
        <f t="shared" si="230"/>
        <v>6.9040605126275568E-3</v>
      </c>
      <c r="L380" s="67">
        <f t="shared" si="231"/>
        <v>7.2797631786662394E-4</v>
      </c>
      <c r="M380" s="67">
        <f t="shared" si="232"/>
        <v>7.7608981553178565E-4</v>
      </c>
      <c r="N380" s="67">
        <f t="shared" si="233"/>
        <v>1.9109454708094394E-3</v>
      </c>
      <c r="Q380" s="55">
        <f t="shared" si="234"/>
        <v>1.0085264877947454E-3</v>
      </c>
      <c r="R380" s="55">
        <f t="shared" si="195"/>
        <v>7.7467991161485491E-4</v>
      </c>
      <c r="S380" s="55">
        <f t="shared" si="196"/>
        <v>9.5779207845590882E-4</v>
      </c>
      <c r="T380" s="55">
        <f t="shared" si="197"/>
        <v>1.3657280225763135E-3</v>
      </c>
      <c r="U380" s="55">
        <f t="shared" si="198"/>
        <v>2.3493413300378417E-3</v>
      </c>
      <c r="V380" s="55">
        <f t="shared" si="199"/>
        <v>1.5348715857689332E-2</v>
      </c>
      <c r="W380" s="55">
        <f t="shared" si="200"/>
        <v>6.0225796842841425E-3</v>
      </c>
      <c r="X380" s="55">
        <f t="shared" si="201"/>
        <v>6.5656542923735672E-4</v>
      </c>
      <c r="Y380" s="55">
        <f t="shared" si="202"/>
        <v>7.2461889469878252E-4</v>
      </c>
      <c r="Z380" s="55">
        <f t="shared" si="203"/>
        <v>1.4591976843920896E-3</v>
      </c>
      <c r="AC380" s="68">
        <f t="shared" si="235"/>
        <v>2.4570945089018451E-3</v>
      </c>
      <c r="AD380" s="68">
        <f t="shared" si="204"/>
        <v>2.5218235727373049E-3</v>
      </c>
      <c r="AE380" s="68">
        <f t="shared" si="205"/>
        <v>1.4090620995987151E-3</v>
      </c>
      <c r="AF380" s="68">
        <f t="shared" si="206"/>
        <v>3.8725418406987218E-3</v>
      </c>
      <c r="AG380" s="68">
        <f t="shared" si="207"/>
        <v>3.8388822531675681E-3</v>
      </c>
      <c r="AH380" s="68">
        <f t="shared" si="208"/>
        <v>4.468631169688414E-2</v>
      </c>
      <c r="AI380" s="68">
        <f t="shared" si="209"/>
        <v>7.5326663725745055E-3</v>
      </c>
      <c r="AJ380" s="68">
        <f t="shared" si="210"/>
        <v>7.9938720649589128E-4</v>
      </c>
      <c r="AK380" s="68">
        <f t="shared" si="211"/>
        <v>8.2817961505601628E-4</v>
      </c>
      <c r="AL380" s="68">
        <f t="shared" si="212"/>
        <v>2.5590107646779681E-3</v>
      </c>
      <c r="AO380" s="67">
        <f t="shared" si="213"/>
        <v>5.2716565813317189E-4</v>
      </c>
      <c r="AP380" s="67">
        <f t="shared" si="214"/>
        <v>7.5078057284965046E-4</v>
      </c>
      <c r="AQ380" s="67">
        <f t="shared" si="215"/>
        <v>2.2528508520996287E-4</v>
      </c>
      <c r="AR380" s="67">
        <f t="shared" si="216"/>
        <v>1.2407723186202205E-3</v>
      </c>
      <c r="AS380" s="67">
        <f t="shared" si="217"/>
        <v>7.6508444189197665E-4</v>
      </c>
      <c r="AT380" s="67">
        <f t="shared" si="218"/>
        <v>1.4907576134040642E-2</v>
      </c>
      <c r="AU380" s="67">
        <f t="shared" si="219"/>
        <v>8.8148082834341428E-4</v>
      </c>
      <c r="AV380" s="67">
        <f t="shared" si="220"/>
        <v>7.1410888629267226E-5</v>
      </c>
      <c r="AW380" s="67">
        <f t="shared" si="221"/>
        <v>5.1470920833003131E-5</v>
      </c>
      <c r="AX380" s="67">
        <f t="shared" si="222"/>
        <v>4.5174778641734982E-4</v>
      </c>
      <c r="BA380" s="67">
        <f t="shared" si="223"/>
        <v>9.2140236297392781E-4</v>
      </c>
      <c r="BB380" s="67">
        <f t="shared" ref="BB380:BB443" si="236">AD380-F380</f>
        <v>9.9636308827279955E-4</v>
      </c>
      <c r="BC380" s="67">
        <f t="shared" ref="BC380:BC443" si="237">AE380-G380</f>
        <v>2.2598493593284342E-4</v>
      </c>
      <c r="BD380" s="67">
        <f t="shared" ref="BD380:BD443" si="238">AF380-H380</f>
        <v>1.2660414995021877E-3</v>
      </c>
      <c r="BE380" s="67">
        <f t="shared" ref="BE380:BE443" si="239">AG380-I380</f>
        <v>7.2445648123774979E-4</v>
      </c>
      <c r="BF380" s="67">
        <f t="shared" ref="BF380:BF443" si="240">AH380-J380</f>
        <v>1.4430019705154166E-2</v>
      </c>
      <c r="BG380" s="67">
        <f t="shared" ref="BG380:BG443" si="241">AI380-K380</f>
        <v>6.2860585994694868E-4</v>
      </c>
      <c r="BH380" s="67">
        <f t="shared" ref="BH380:BH443" si="242">AJ380-L380</f>
        <v>7.1410888629267334E-5</v>
      </c>
      <c r="BI380" s="67">
        <f t="shared" ref="BI380:BI443" si="243">AK380-M380</f>
        <v>5.208979952423063E-5</v>
      </c>
      <c r="BJ380" s="67">
        <f t="shared" ref="BJ380:BJ443" si="244">AL380-N380</f>
        <v>6.4806529386852866E-4</v>
      </c>
      <c r="BK380" s="55"/>
    </row>
    <row r="381" spans="4:63">
      <c r="D381" s="52">
        <f t="shared" si="193"/>
        <v>2.25</v>
      </c>
      <c r="E381" s="67">
        <f t="shared" si="224"/>
        <v>1.5853680630277629E-3</v>
      </c>
      <c r="F381" s="67">
        <f t="shared" si="225"/>
        <v>1.6415969146154909E-3</v>
      </c>
      <c r="G381" s="67">
        <f t="shared" si="226"/>
        <v>1.285755256459775E-3</v>
      </c>
      <c r="H381" s="67">
        <f t="shared" si="227"/>
        <v>2.8793148459598126E-3</v>
      </c>
      <c r="I381" s="67">
        <f t="shared" si="228"/>
        <v>3.4815016974224962E-3</v>
      </c>
      <c r="J381" s="67">
        <f t="shared" si="229"/>
        <v>3.4907317495704811E-2</v>
      </c>
      <c r="K381" s="67">
        <f t="shared" si="230"/>
        <v>7.7982028211647731E-3</v>
      </c>
      <c r="L381" s="67">
        <f t="shared" si="231"/>
        <v>8.1754693026105866E-4</v>
      </c>
      <c r="M381" s="67">
        <f t="shared" si="232"/>
        <v>8.7148741495819931E-4</v>
      </c>
      <c r="N381" s="67">
        <f t="shared" si="233"/>
        <v>2.1725018364902962E-3</v>
      </c>
      <c r="Q381" s="55">
        <f t="shared" si="234"/>
        <v>1.037529819687602E-3</v>
      </c>
      <c r="R381" s="55">
        <f t="shared" si="195"/>
        <v>8.6752104040356754E-4</v>
      </c>
      <c r="S381" s="55">
        <f t="shared" si="196"/>
        <v>1.0368010058861331E-3</v>
      </c>
      <c r="T381" s="55">
        <f t="shared" si="197"/>
        <v>1.4787093948664799E-3</v>
      </c>
      <c r="U381" s="55">
        <f t="shared" si="198"/>
        <v>2.6073815221680941E-3</v>
      </c>
      <c r="V381" s="55">
        <f t="shared" si="199"/>
        <v>1.7341479836038946E-2</v>
      </c>
      <c r="W381" s="55">
        <f t="shared" si="200"/>
        <v>6.8754259985242226E-3</v>
      </c>
      <c r="X381" s="55">
        <f t="shared" si="201"/>
        <v>7.3740187375560134E-4</v>
      </c>
      <c r="Y381" s="55">
        <f t="shared" si="202"/>
        <v>8.1500288591737538E-4</v>
      </c>
      <c r="Z381" s="55">
        <f t="shared" si="203"/>
        <v>1.623180462094472E-3</v>
      </c>
      <c r="AC381" s="68">
        <f t="shared" si="235"/>
        <v>2.5274430112086793E-3</v>
      </c>
      <c r="AD381" s="68">
        <f t="shared" si="204"/>
        <v>2.6641868955847832E-3</v>
      </c>
      <c r="AE381" s="68">
        <f t="shared" si="205"/>
        <v>1.5360077026365304E-3</v>
      </c>
      <c r="AF381" s="68">
        <f t="shared" si="206"/>
        <v>4.3185509787888529E-3</v>
      </c>
      <c r="AG381" s="68">
        <f t="shared" si="207"/>
        <v>4.2987762074113882E-3</v>
      </c>
      <c r="AH381" s="68">
        <f t="shared" si="208"/>
        <v>5.1698103143750888E-2</v>
      </c>
      <c r="AI381" s="68">
        <f t="shared" si="209"/>
        <v>8.4280881372138863E-3</v>
      </c>
      <c r="AJ381" s="68">
        <f t="shared" si="210"/>
        <v>8.9769198676651609E-4</v>
      </c>
      <c r="AK381" s="68">
        <f t="shared" si="211"/>
        <v>9.2892814161008508E-4</v>
      </c>
      <c r="AL381" s="68">
        <f t="shared" si="212"/>
        <v>2.9581518470687142E-3</v>
      </c>
      <c r="AO381" s="67">
        <f t="shared" si="213"/>
        <v>5.4783824334016088E-4</v>
      </c>
      <c r="AP381" s="67">
        <f t="shared" si="214"/>
        <v>7.7407587421192338E-4</v>
      </c>
      <c r="AQ381" s="67">
        <f t="shared" si="215"/>
        <v>2.4895425057364193E-4</v>
      </c>
      <c r="AR381" s="67">
        <f t="shared" si="216"/>
        <v>1.4006054510933327E-3</v>
      </c>
      <c r="AS381" s="67">
        <f t="shared" si="217"/>
        <v>8.7412017525440207E-4</v>
      </c>
      <c r="AT381" s="67">
        <f t="shared" si="218"/>
        <v>1.7565837659665864E-2</v>
      </c>
      <c r="AU381" s="67">
        <f t="shared" si="219"/>
        <v>9.2277682264055045E-4</v>
      </c>
      <c r="AV381" s="67">
        <f t="shared" si="220"/>
        <v>8.0145056505457322E-5</v>
      </c>
      <c r="AW381" s="67">
        <f t="shared" si="221"/>
        <v>5.6484529040823936E-5</v>
      </c>
      <c r="AX381" s="67">
        <f t="shared" si="222"/>
        <v>5.4932137439582421E-4</v>
      </c>
      <c r="BA381" s="67">
        <f t="shared" si="223"/>
        <v>9.4207494818091637E-4</v>
      </c>
      <c r="BB381" s="67">
        <f t="shared" si="236"/>
        <v>1.0225899809692923E-3</v>
      </c>
      <c r="BC381" s="67">
        <f t="shared" si="237"/>
        <v>2.5025244617675533E-4</v>
      </c>
      <c r="BD381" s="67">
        <f t="shared" si="238"/>
        <v>1.4392361328290403E-3</v>
      </c>
      <c r="BE381" s="67">
        <f t="shared" si="239"/>
        <v>8.1727450998889204E-4</v>
      </c>
      <c r="BF381" s="67">
        <f t="shared" si="240"/>
        <v>1.6790785648046078E-2</v>
      </c>
      <c r="BG381" s="67">
        <f t="shared" si="241"/>
        <v>6.2988531604911326E-4</v>
      </c>
      <c r="BH381" s="67">
        <f t="shared" si="242"/>
        <v>8.014505650545743E-5</v>
      </c>
      <c r="BI381" s="67">
        <f t="shared" si="243"/>
        <v>5.7440726651885763E-5</v>
      </c>
      <c r="BJ381" s="67">
        <f t="shared" si="244"/>
        <v>7.8565001057841807E-4</v>
      </c>
      <c r="BK381" s="55"/>
    </row>
    <row r="382" spans="4:63">
      <c r="D382" s="52">
        <f t="shared" si="193"/>
        <v>2.5</v>
      </c>
      <c r="E382" s="67">
        <f t="shared" si="224"/>
        <v>1.6296765135849606E-3</v>
      </c>
      <c r="F382" s="67">
        <f t="shared" si="225"/>
        <v>1.7568443132507374E-3</v>
      </c>
      <c r="G382" s="67">
        <f t="shared" si="226"/>
        <v>1.3831707916479206E-3</v>
      </c>
      <c r="H382" s="67">
        <f t="shared" si="227"/>
        <v>3.1348303212811622E-3</v>
      </c>
      <c r="I382" s="67">
        <f t="shared" si="228"/>
        <v>3.8327803964880907E-3</v>
      </c>
      <c r="J382" s="67">
        <f t="shared" si="229"/>
        <v>3.9706236238144066E-2</v>
      </c>
      <c r="K382" s="67">
        <f t="shared" si="230"/>
        <v>8.6823888905288218E-3</v>
      </c>
      <c r="L382" s="67">
        <f t="shared" si="231"/>
        <v>9.0452610860188812E-4</v>
      </c>
      <c r="M382" s="67">
        <f t="shared" si="232"/>
        <v>9.6504807014957639E-4</v>
      </c>
      <c r="N382" s="67">
        <f t="shared" si="233"/>
        <v>2.4366417754423928E-3</v>
      </c>
      <c r="Q382" s="55">
        <f t="shared" si="234"/>
        <v>1.0636653570719886E-3</v>
      </c>
      <c r="R382" s="55">
        <f t="shared" si="195"/>
        <v>9.6008933612255288E-4</v>
      </c>
      <c r="S382" s="55">
        <f t="shared" si="196"/>
        <v>1.1099865046703312E-3</v>
      </c>
      <c r="T382" s="55">
        <f t="shared" si="197"/>
        <v>1.5831342709224203E-3</v>
      </c>
      <c r="U382" s="55">
        <f t="shared" si="198"/>
        <v>2.8547136413524504E-3</v>
      </c>
      <c r="V382" s="55">
        <f t="shared" si="199"/>
        <v>1.9374786591168761E-2</v>
      </c>
      <c r="W382" s="55">
        <f t="shared" si="200"/>
        <v>7.7167020443348359E-3</v>
      </c>
      <c r="X382" s="55">
        <f t="shared" si="201"/>
        <v>8.1575681891870005E-4</v>
      </c>
      <c r="Y382" s="55">
        <f t="shared" si="202"/>
        <v>9.0395855564529362E-4</v>
      </c>
      <c r="Z382" s="55">
        <f t="shared" si="203"/>
        <v>1.7791873161161847E-3</v>
      </c>
      <c r="AC382" s="68">
        <f t="shared" si="235"/>
        <v>2.5899243749386881E-3</v>
      </c>
      <c r="AD382" s="68">
        <f t="shared" si="204"/>
        <v>2.805252341603504E-3</v>
      </c>
      <c r="AE382" s="68">
        <f t="shared" si="205"/>
        <v>1.6584867847670142E-3</v>
      </c>
      <c r="AF382" s="68">
        <f t="shared" si="206"/>
        <v>4.7394636208323163E-3</v>
      </c>
      <c r="AG382" s="68">
        <f t="shared" si="207"/>
        <v>4.7366624355478894E-3</v>
      </c>
      <c r="AH382" s="68">
        <f t="shared" si="208"/>
        <v>5.8932588970543265E-2</v>
      </c>
      <c r="AI382" s="68">
        <f t="shared" si="209"/>
        <v>9.3123372992860338E-3</v>
      </c>
      <c r="AJ382" s="68">
        <f t="shared" si="210"/>
        <v>9.932953982850763E-4</v>
      </c>
      <c r="AK382" s="68">
        <f t="shared" si="211"/>
        <v>1.0275636766080816E-3</v>
      </c>
      <c r="AL382" s="68">
        <f t="shared" si="212"/>
        <v>3.3699241757031029E-3</v>
      </c>
      <c r="AO382" s="67">
        <f t="shared" si="213"/>
        <v>5.6601115651297202E-4</v>
      </c>
      <c r="AP382" s="67">
        <f t="shared" si="214"/>
        <v>7.9675497712818457E-4</v>
      </c>
      <c r="AQ382" s="67">
        <f t="shared" si="215"/>
        <v>2.7318428697758936E-4</v>
      </c>
      <c r="AR382" s="67">
        <f t="shared" si="216"/>
        <v>1.5516960503587419E-3</v>
      </c>
      <c r="AS382" s="67">
        <f t="shared" si="217"/>
        <v>9.7806675513564031E-4</v>
      </c>
      <c r="AT382" s="67">
        <f t="shared" si="218"/>
        <v>2.0331449646975305E-2</v>
      </c>
      <c r="AU382" s="67">
        <f t="shared" si="219"/>
        <v>9.6568684619398586E-4</v>
      </c>
      <c r="AV382" s="67">
        <f t="shared" si="220"/>
        <v>8.8769289683188072E-5</v>
      </c>
      <c r="AW382" s="67">
        <f t="shared" si="221"/>
        <v>6.1089514504282776E-5</v>
      </c>
      <c r="AX382" s="67">
        <f t="shared" si="222"/>
        <v>6.5745445932620817E-4</v>
      </c>
      <c r="BA382" s="67">
        <f t="shared" si="223"/>
        <v>9.602478613537275E-4</v>
      </c>
      <c r="BB382" s="67">
        <f t="shared" si="236"/>
        <v>1.0484080283527666E-3</v>
      </c>
      <c r="BC382" s="67">
        <f t="shared" si="237"/>
        <v>2.7531599311909362E-4</v>
      </c>
      <c r="BD382" s="67">
        <f t="shared" si="238"/>
        <v>1.6046332995511541E-3</v>
      </c>
      <c r="BE382" s="67">
        <f t="shared" si="239"/>
        <v>9.0388203905979875E-4</v>
      </c>
      <c r="BF382" s="67">
        <f t="shared" si="240"/>
        <v>1.9226352732399199E-2</v>
      </c>
      <c r="BG382" s="67">
        <f t="shared" si="241"/>
        <v>6.2994840875721207E-4</v>
      </c>
      <c r="BH382" s="67">
        <f t="shared" si="242"/>
        <v>8.876928968318818E-5</v>
      </c>
      <c r="BI382" s="67">
        <f t="shared" si="243"/>
        <v>6.2515606458505234E-5</v>
      </c>
      <c r="BJ382" s="67">
        <f t="shared" si="244"/>
        <v>9.3328240026071011E-4</v>
      </c>
      <c r="BK382" s="55"/>
    </row>
    <row r="383" spans="4:63">
      <c r="D383" s="52">
        <f t="shared" si="193"/>
        <v>2.75</v>
      </c>
      <c r="E383" s="67">
        <f t="shared" si="224"/>
        <v>1.6689903475845475E-3</v>
      </c>
      <c r="F383" s="67">
        <f t="shared" si="225"/>
        <v>1.8713390658868642E-3</v>
      </c>
      <c r="G383" s="67">
        <f t="shared" si="226"/>
        <v>1.4756746064040257E-3</v>
      </c>
      <c r="H383" s="67">
        <f t="shared" si="227"/>
        <v>3.3721116962049029E-3</v>
      </c>
      <c r="I383" s="67">
        <f t="shared" si="228"/>
        <v>4.1663239798950388E-3</v>
      </c>
      <c r="J383" s="67">
        <f t="shared" si="229"/>
        <v>4.4643188669816779E-2</v>
      </c>
      <c r="K383" s="67">
        <f t="shared" si="230"/>
        <v>9.5554186383193657E-3</v>
      </c>
      <c r="L383" s="67">
        <f t="shared" si="231"/>
        <v>9.8859729343368178E-4</v>
      </c>
      <c r="M383" s="67">
        <f t="shared" si="232"/>
        <v>1.0565503637204438E-3</v>
      </c>
      <c r="N383" s="67">
        <f t="shared" si="233"/>
        <v>2.7031930494476474E-3</v>
      </c>
      <c r="Q383" s="55">
        <f t="shared" si="234"/>
        <v>1.0871394206736517E-3</v>
      </c>
      <c r="R383" s="55">
        <f t="shared" si="195"/>
        <v>1.0523302321578654E-3</v>
      </c>
      <c r="S383" s="55">
        <f t="shared" si="196"/>
        <v>1.177736803384905E-3</v>
      </c>
      <c r="T383" s="55">
        <f t="shared" si="197"/>
        <v>1.679573083826416E-3</v>
      </c>
      <c r="U383" s="55">
        <f t="shared" si="198"/>
        <v>3.0908292747848019E-3</v>
      </c>
      <c r="V383" s="55">
        <f t="shared" si="199"/>
        <v>2.1454422245764375E-2</v>
      </c>
      <c r="W383" s="55">
        <f t="shared" si="200"/>
        <v>8.545013191146358E-3</v>
      </c>
      <c r="X383" s="55">
        <f t="shared" si="201"/>
        <v>8.9133104432101635E-4</v>
      </c>
      <c r="Y383" s="55">
        <f t="shared" si="202"/>
        <v>9.913052441545599E-4</v>
      </c>
      <c r="Z383" s="55">
        <f t="shared" si="203"/>
        <v>1.926855704471743E-3</v>
      </c>
      <c r="AC383" s="68">
        <f t="shared" si="235"/>
        <v>2.6450779793361985E-3</v>
      </c>
      <c r="AD383" s="68">
        <f t="shared" si="204"/>
        <v>2.9452190168978787E-3</v>
      </c>
      <c r="AE383" s="68">
        <f t="shared" si="205"/>
        <v>1.7768260672419022E-3</v>
      </c>
      <c r="AF383" s="68">
        <f t="shared" si="206"/>
        <v>5.1322547427520571E-3</v>
      </c>
      <c r="AG383" s="68">
        <f t="shared" si="207"/>
        <v>5.1498882205909214E-3</v>
      </c>
      <c r="AH383" s="68">
        <f t="shared" si="208"/>
        <v>6.6374922885266224E-2</v>
      </c>
      <c r="AI383" s="68">
        <f t="shared" si="209"/>
        <v>1.0186158698962097E-2</v>
      </c>
      <c r="AJ383" s="68">
        <f t="shared" si="210"/>
        <v>1.0858635425463471E-3</v>
      </c>
      <c r="AK383" s="68">
        <f t="shared" si="211"/>
        <v>1.1238315291035154E-3</v>
      </c>
      <c r="AL383" s="68">
        <f t="shared" si="212"/>
        <v>3.7934856674982239E-3</v>
      </c>
      <c r="AO383" s="67">
        <f t="shared" si="213"/>
        <v>5.8185092691089577E-4</v>
      </c>
      <c r="AP383" s="67">
        <f t="shared" si="214"/>
        <v>8.1900883372899879E-4</v>
      </c>
      <c r="AQ383" s="67">
        <f t="shared" si="215"/>
        <v>2.9793780301912067E-4</v>
      </c>
      <c r="AR383" s="67">
        <f t="shared" si="216"/>
        <v>1.6925386123784868E-3</v>
      </c>
      <c r="AS383" s="67">
        <f t="shared" si="217"/>
        <v>1.0754947051102369E-3</v>
      </c>
      <c r="AT383" s="67">
        <f t="shared" si="218"/>
        <v>2.3188766424052404E-2</v>
      </c>
      <c r="AU383" s="67">
        <f t="shared" si="219"/>
        <v>1.0104054471730076E-3</v>
      </c>
      <c r="AV383" s="67">
        <f t="shared" si="220"/>
        <v>9.7266249112665432E-5</v>
      </c>
      <c r="AW383" s="67">
        <f t="shared" si="221"/>
        <v>6.5245119565883903E-5</v>
      </c>
      <c r="AX383" s="67">
        <f t="shared" si="222"/>
        <v>7.7633734497590439E-4</v>
      </c>
      <c r="BA383" s="67">
        <f t="shared" si="223"/>
        <v>9.7608763175165104E-4</v>
      </c>
      <c r="BB383" s="67">
        <f t="shared" si="236"/>
        <v>1.0738799510110145E-3</v>
      </c>
      <c r="BC383" s="67">
        <f t="shared" si="237"/>
        <v>3.0115146083787648E-4</v>
      </c>
      <c r="BD383" s="67">
        <f t="shared" si="238"/>
        <v>1.7601430465471542E-3</v>
      </c>
      <c r="BE383" s="67">
        <f t="shared" si="239"/>
        <v>9.8356424069588264E-4</v>
      </c>
      <c r="BF383" s="67">
        <f t="shared" si="240"/>
        <v>2.1731734215449446E-2</v>
      </c>
      <c r="BG383" s="67">
        <f t="shared" si="241"/>
        <v>6.3074006064273158E-4</v>
      </c>
      <c r="BH383" s="67">
        <f t="shared" si="242"/>
        <v>9.7266249112665324E-5</v>
      </c>
      <c r="BI383" s="67">
        <f t="shared" si="243"/>
        <v>6.7281165383071585E-5</v>
      </c>
      <c r="BJ383" s="67">
        <f t="shared" si="244"/>
        <v>1.0902926180505765E-3</v>
      </c>
      <c r="BK383" s="55"/>
    </row>
    <row r="384" spans="4:63">
      <c r="D384" s="52">
        <f t="shared" si="193"/>
        <v>3</v>
      </c>
      <c r="E384" s="67">
        <f t="shared" si="224"/>
        <v>1.7036765123941045E-3</v>
      </c>
      <c r="F384" s="67">
        <f t="shared" si="225"/>
        <v>1.9851872501479083E-3</v>
      </c>
      <c r="G384" s="67">
        <f t="shared" si="226"/>
        <v>1.5636175379018073E-3</v>
      </c>
      <c r="H384" s="67">
        <f t="shared" si="227"/>
        <v>3.5905227083010507E-3</v>
      </c>
      <c r="I384" s="67">
        <f t="shared" si="228"/>
        <v>4.4806063188793689E-3</v>
      </c>
      <c r="J384" s="67">
        <f t="shared" si="229"/>
        <v>4.9708315241491982E-2</v>
      </c>
      <c r="K384" s="67">
        <f t="shared" si="230"/>
        <v>1.0416358667113922E-2</v>
      </c>
      <c r="L384" s="67">
        <f t="shared" si="231"/>
        <v>1.0695119232859381E-3</v>
      </c>
      <c r="M384" s="67">
        <f t="shared" si="232"/>
        <v>1.1458220821487669E-3</v>
      </c>
      <c r="N384" s="67">
        <f t="shared" si="233"/>
        <v>2.9719834202879768E-3</v>
      </c>
      <c r="Q384" s="55">
        <f t="shared" si="234"/>
        <v>1.108152383190974E-3</v>
      </c>
      <c r="R384" s="55">
        <f t="shared" si="195"/>
        <v>1.1441891618955598E-3</v>
      </c>
      <c r="S384" s="55">
        <f t="shared" si="196"/>
        <v>1.2404401306062561E-3</v>
      </c>
      <c r="T384" s="55">
        <f t="shared" si="197"/>
        <v>1.7685962666607491E-3</v>
      </c>
      <c r="U384" s="55">
        <f t="shared" si="198"/>
        <v>3.3153615135096785E-3</v>
      </c>
      <c r="V384" s="55">
        <f t="shared" si="199"/>
        <v>2.3585390080038196E-2</v>
      </c>
      <c r="W384" s="55">
        <f t="shared" si="200"/>
        <v>9.3592747262935261E-3</v>
      </c>
      <c r="X384" s="55">
        <f t="shared" si="201"/>
        <v>9.6389176083738304E-4</v>
      </c>
      <c r="Y384" s="55">
        <f t="shared" si="202"/>
        <v>1.0768976865161266E-3</v>
      </c>
      <c r="Z384" s="55">
        <f t="shared" si="203"/>
        <v>2.0659510411705391E-3</v>
      </c>
      <c r="AC384" s="68">
        <f t="shared" si="235"/>
        <v>2.6934373464379902E-3</v>
      </c>
      <c r="AD384" s="68">
        <f t="shared" si="204"/>
        <v>3.0842417817713388E-3</v>
      </c>
      <c r="AE384" s="68">
        <f t="shared" si="205"/>
        <v>1.8913408923294697E-3</v>
      </c>
      <c r="AF384" s="68">
        <f t="shared" si="206"/>
        <v>5.4945715480437009E-3</v>
      </c>
      <c r="AG384" s="68">
        <f t="shared" si="207"/>
        <v>5.5363903382179228E-3</v>
      </c>
      <c r="AH384" s="68">
        <f t="shared" si="208"/>
        <v>7.4010258595924722E-2</v>
      </c>
      <c r="AI384" s="68">
        <f t="shared" si="209"/>
        <v>1.1050297176413225E-2</v>
      </c>
      <c r="AJ384" s="68">
        <f t="shared" si="210"/>
        <v>1.1751320857344935E-3</v>
      </c>
      <c r="AK384" s="68">
        <f t="shared" si="211"/>
        <v>1.2175336061380044E-3</v>
      </c>
      <c r="AL384" s="68">
        <f t="shared" si="212"/>
        <v>4.2279942393711684E-3</v>
      </c>
      <c r="AO384" s="67">
        <f t="shared" si="213"/>
        <v>5.9552412920313045E-4</v>
      </c>
      <c r="AP384" s="67">
        <f t="shared" si="214"/>
        <v>8.4099808825234849E-4</v>
      </c>
      <c r="AQ384" s="67">
        <f t="shared" si="215"/>
        <v>3.2317740729555125E-4</v>
      </c>
      <c r="AR384" s="67">
        <f t="shared" si="216"/>
        <v>1.8219264416403016E-3</v>
      </c>
      <c r="AS384" s="67">
        <f t="shared" si="217"/>
        <v>1.1652448053696904E-3</v>
      </c>
      <c r="AT384" s="67">
        <f t="shared" si="218"/>
        <v>2.6122925161453786E-2</v>
      </c>
      <c r="AU384" s="67">
        <f t="shared" si="219"/>
        <v>1.0570839408203959E-3</v>
      </c>
      <c r="AV384" s="67">
        <f t="shared" si="220"/>
        <v>1.056201624485551E-4</v>
      </c>
      <c r="AW384" s="67">
        <f t="shared" si="221"/>
        <v>6.8924395632640302E-5</v>
      </c>
      <c r="AX384" s="67">
        <f t="shared" si="222"/>
        <v>9.0603237911743772E-4</v>
      </c>
      <c r="BA384" s="67">
        <f t="shared" si="223"/>
        <v>9.8976083404388572E-4</v>
      </c>
      <c r="BB384" s="67">
        <f t="shared" si="236"/>
        <v>1.0990545316234305E-3</v>
      </c>
      <c r="BC384" s="67">
        <f t="shared" si="237"/>
        <v>3.2772335442766238E-4</v>
      </c>
      <c r="BD384" s="67">
        <f t="shared" si="238"/>
        <v>1.9040488397426502E-3</v>
      </c>
      <c r="BE384" s="67">
        <f t="shared" si="239"/>
        <v>1.0557840193385539E-3</v>
      </c>
      <c r="BF384" s="67">
        <f t="shared" si="240"/>
        <v>2.430194335443274E-2</v>
      </c>
      <c r="BG384" s="67">
        <f t="shared" si="241"/>
        <v>6.3393850929930294E-4</v>
      </c>
      <c r="BH384" s="67">
        <f t="shared" si="242"/>
        <v>1.0562016244855532E-4</v>
      </c>
      <c r="BI384" s="67">
        <f t="shared" si="243"/>
        <v>7.1711523989237544E-5</v>
      </c>
      <c r="BJ384" s="67">
        <f t="shared" si="244"/>
        <v>1.2560108190831916E-3</v>
      </c>
      <c r="BK384" s="55"/>
    </row>
    <row r="385" spans="4:63">
      <c r="D385" s="52">
        <f t="shared" si="193"/>
        <v>3.25</v>
      </c>
      <c r="E385" s="67">
        <f t="shared" si="224"/>
        <v>1.7340960527637563E-3</v>
      </c>
      <c r="F385" s="67">
        <f t="shared" si="225"/>
        <v>2.0984646357653245E-3</v>
      </c>
      <c r="G385" s="67">
        <f t="shared" si="226"/>
        <v>1.6473504233149826E-3</v>
      </c>
      <c r="H385" s="67">
        <f t="shared" si="227"/>
        <v>3.7897259036653169E-3</v>
      </c>
      <c r="I385" s="67">
        <f t="shared" si="228"/>
        <v>4.7745130451446989E-3</v>
      </c>
      <c r="J385" s="67">
        <f t="shared" si="229"/>
        <v>5.4891756403938723E-2</v>
      </c>
      <c r="K385" s="67">
        <f t="shared" si="230"/>
        <v>1.1264542264467858E-2</v>
      </c>
      <c r="L385" s="67">
        <f t="shared" si="231"/>
        <v>1.1470894346730855E-3</v>
      </c>
      <c r="M385" s="67">
        <f t="shared" si="232"/>
        <v>1.2327402157759494E-3</v>
      </c>
      <c r="N385" s="67">
        <f t="shared" si="233"/>
        <v>3.2428406497452982E-3</v>
      </c>
      <c r="Q385" s="55">
        <f t="shared" si="234"/>
        <v>1.1268986692949739E-3</v>
      </c>
      <c r="R385" s="55">
        <f t="shared" si="195"/>
        <v>1.2356115587216904E-3</v>
      </c>
      <c r="S385" s="55">
        <f t="shared" si="196"/>
        <v>1.2984847149107861E-3</v>
      </c>
      <c r="T385" s="55">
        <f t="shared" si="197"/>
        <v>1.8507742525077013E-3</v>
      </c>
      <c r="U385" s="55">
        <f t="shared" si="198"/>
        <v>3.5280849524222486E-3</v>
      </c>
      <c r="V385" s="55">
        <f t="shared" si="199"/>
        <v>2.5771910531729447E-2</v>
      </c>
      <c r="W385" s="55">
        <f t="shared" si="200"/>
        <v>1.0158711855015439E-2</v>
      </c>
      <c r="X385" s="55">
        <f t="shared" si="201"/>
        <v>1.0332726106231022E-3</v>
      </c>
      <c r="Y385" s="55">
        <f t="shared" si="202"/>
        <v>1.160626012599875E-3</v>
      </c>
      <c r="Z385" s="55">
        <f t="shared" si="203"/>
        <v>2.1963666962168419E-3</v>
      </c>
      <c r="AC385" s="68">
        <f t="shared" si="235"/>
        <v>2.735530141073294E-3</v>
      </c>
      <c r="AD385" s="68">
        <f t="shared" si="204"/>
        <v>3.2224312507263351E-3</v>
      </c>
      <c r="AE385" s="68">
        <f t="shared" si="205"/>
        <v>2.0023352233145336E-3</v>
      </c>
      <c r="AF385" s="68">
        <f t="shared" si="206"/>
        <v>5.8247334677755513E-3</v>
      </c>
      <c r="AG385" s="68">
        <f t="shared" si="207"/>
        <v>5.8946950567699214E-3</v>
      </c>
      <c r="AH385" s="68">
        <f t="shared" si="208"/>
        <v>8.1823749810523719E-2</v>
      </c>
      <c r="AI385" s="68">
        <f t="shared" si="209"/>
        <v>1.1905497571810567E-2</v>
      </c>
      <c r="AJ385" s="68">
        <f t="shared" si="210"/>
        <v>1.2609062587230695E-3</v>
      </c>
      <c r="AK385" s="68">
        <f t="shared" si="211"/>
        <v>1.308528412741276E-3</v>
      </c>
      <c r="AL385" s="68">
        <f t="shared" si="212"/>
        <v>4.6726078082390266E-3</v>
      </c>
      <c r="AO385" s="67">
        <f t="shared" si="213"/>
        <v>6.0719738346878241E-4</v>
      </c>
      <c r="AP385" s="67">
        <f t="shared" si="214"/>
        <v>8.6285307704363407E-4</v>
      </c>
      <c r="AQ385" s="67">
        <f t="shared" si="215"/>
        <v>3.4886570840419648E-4</v>
      </c>
      <c r="AR385" s="67">
        <f t="shared" si="216"/>
        <v>1.9389516511576156E-3</v>
      </c>
      <c r="AS385" s="67">
        <f t="shared" si="217"/>
        <v>1.2464280927224503E-3</v>
      </c>
      <c r="AT385" s="67">
        <f t="shared" si="218"/>
        <v>2.9119845872209275E-2</v>
      </c>
      <c r="AU385" s="67">
        <f t="shared" si="219"/>
        <v>1.1058304094524185E-3</v>
      </c>
      <c r="AV385" s="67">
        <f t="shared" si="220"/>
        <v>1.1381682404998329E-4</v>
      </c>
      <c r="AW385" s="67">
        <f t="shared" si="221"/>
        <v>7.2114203176074348E-5</v>
      </c>
      <c r="AX385" s="67">
        <f t="shared" si="222"/>
        <v>1.0464739535284563E-3</v>
      </c>
      <c r="BA385" s="67">
        <f t="shared" si="223"/>
        <v>1.0014340883095377E-3</v>
      </c>
      <c r="BB385" s="67">
        <f t="shared" si="236"/>
        <v>1.1239666149610106E-3</v>
      </c>
      <c r="BC385" s="67">
        <f t="shared" si="237"/>
        <v>3.5498479999955101E-4</v>
      </c>
      <c r="BD385" s="67">
        <f t="shared" si="238"/>
        <v>2.0350075641102344E-3</v>
      </c>
      <c r="BE385" s="67">
        <f t="shared" si="239"/>
        <v>1.1201820116252224E-3</v>
      </c>
      <c r="BF385" s="67">
        <f t="shared" si="240"/>
        <v>2.6931993406584996E-2</v>
      </c>
      <c r="BG385" s="67">
        <f t="shared" si="241"/>
        <v>6.4095530734270892E-4</v>
      </c>
      <c r="BH385" s="67">
        <f t="shared" si="242"/>
        <v>1.1381682404998394E-4</v>
      </c>
      <c r="BI385" s="67">
        <f t="shared" si="243"/>
        <v>7.5788196965326671E-5</v>
      </c>
      <c r="BJ385" s="67">
        <f t="shared" si="244"/>
        <v>1.4297671584937283E-3</v>
      </c>
      <c r="BK385" s="55"/>
    </row>
    <row r="386" spans="4:63">
      <c r="D386" s="52">
        <f t="shared" si="193"/>
        <v>3.5</v>
      </c>
      <c r="E386" s="67">
        <f t="shared" si="224"/>
        <v>1.7606041108261718E-3</v>
      </c>
      <c r="F386" s="67">
        <f t="shared" si="225"/>
        <v>2.2112166845779861E-3</v>
      </c>
      <c r="G386" s="67">
        <f t="shared" si="226"/>
        <v>1.7272240998172689E-3</v>
      </c>
      <c r="H386" s="67">
        <f t="shared" si="227"/>
        <v>3.969682636919109E-3</v>
      </c>
      <c r="I386" s="67">
        <f t="shared" si="228"/>
        <v>5.047341550862239E-3</v>
      </c>
      <c r="J386" s="67">
        <f t="shared" si="229"/>
        <v>6.018365260792604E-2</v>
      </c>
      <c r="K386" s="67">
        <f t="shared" si="230"/>
        <v>1.2099569402914394E-2</v>
      </c>
      <c r="L386" s="67">
        <f t="shared" si="231"/>
        <v>1.2212172620944815E-3</v>
      </c>
      <c r="M386" s="67">
        <f t="shared" si="232"/>
        <v>1.3172309588068336E-3</v>
      </c>
      <c r="N386" s="67">
        <f t="shared" si="233"/>
        <v>3.5155924996015295E-3</v>
      </c>
      <c r="Q386" s="55">
        <f t="shared" si="234"/>
        <v>1.1435667556293058E-3</v>
      </c>
      <c r="R386" s="55">
        <f t="shared" si="195"/>
        <v>1.3265428560223118E-3</v>
      </c>
      <c r="S386" s="55">
        <f t="shared" si="196"/>
        <v>1.3522587848748969E-3</v>
      </c>
      <c r="T386" s="55">
        <f t="shared" si="197"/>
        <v>1.9266774744495542E-3</v>
      </c>
      <c r="U386" s="55">
        <f t="shared" si="198"/>
        <v>3.7289156902683201E-3</v>
      </c>
      <c r="V386" s="55">
        <f t="shared" si="199"/>
        <v>2.8017421196104175E-2</v>
      </c>
      <c r="W386" s="55">
        <f t="shared" si="200"/>
        <v>1.0942859700455557E-2</v>
      </c>
      <c r="X386" s="55">
        <f t="shared" si="201"/>
        <v>1.0993736671139457E-3</v>
      </c>
      <c r="Y386" s="55">
        <f t="shared" si="202"/>
        <v>1.2424157470746165E-3</v>
      </c>
      <c r="Z386" s="55">
        <f t="shared" si="203"/>
        <v>2.3181239956097974E-3</v>
      </c>
      <c r="AC386" s="68">
        <f t="shared" si="235"/>
        <v>2.7718781708637929E-3</v>
      </c>
      <c r="AD386" s="68">
        <f t="shared" si="204"/>
        <v>3.3598537924643384E-3</v>
      </c>
      <c r="AE386" s="68">
        <f t="shared" si="205"/>
        <v>2.1101016444984512E-3</v>
      </c>
      <c r="AF386" s="68">
        <f t="shared" si="206"/>
        <v>6.1217321605885897E-3</v>
      </c>
      <c r="AG386" s="68">
        <f t="shared" si="207"/>
        <v>6.2239181372515332E-3</v>
      </c>
      <c r="AH386" s="68">
        <f t="shared" si="208"/>
        <v>8.9800550237068164E-2</v>
      </c>
      <c r="AI386" s="68">
        <f t="shared" si="209"/>
        <v>1.2752504725325272E-2</v>
      </c>
      <c r="AJ386" s="68">
        <f t="shared" si="210"/>
        <v>1.3430608570750182E-3</v>
      </c>
      <c r="AK386" s="68">
        <f t="shared" si="211"/>
        <v>1.3967310519311666E-3</v>
      </c>
      <c r="AL386" s="68">
        <f t="shared" si="212"/>
        <v>5.1264842910188884E-3</v>
      </c>
      <c r="AO386" s="67">
        <f t="shared" si="213"/>
        <v>6.1703735519686603E-4</v>
      </c>
      <c r="AP386" s="67">
        <f t="shared" si="214"/>
        <v>8.8467382855567426E-4</v>
      </c>
      <c r="AQ386" s="67">
        <f t="shared" si="215"/>
        <v>3.7496531494237199E-4</v>
      </c>
      <c r="AR386" s="67">
        <f t="shared" si="216"/>
        <v>2.0430051624695548E-3</v>
      </c>
      <c r="AS386" s="67">
        <f t="shared" si="217"/>
        <v>1.3184258605939188E-3</v>
      </c>
      <c r="AT386" s="67">
        <f t="shared" si="218"/>
        <v>3.2166231411821865E-2</v>
      </c>
      <c r="AU386" s="67">
        <f t="shared" si="219"/>
        <v>1.1567097024588364E-3</v>
      </c>
      <c r="AV386" s="67">
        <f t="shared" si="220"/>
        <v>1.2184359498053571E-4</v>
      </c>
      <c r="AW386" s="67">
        <f t="shared" si="221"/>
        <v>7.481521173221704E-5</v>
      </c>
      <c r="AX386" s="67">
        <f t="shared" si="222"/>
        <v>1.1974685039917322E-3</v>
      </c>
      <c r="BA386" s="67">
        <f t="shared" si="223"/>
        <v>1.0112740600376211E-3</v>
      </c>
      <c r="BB386" s="67">
        <f t="shared" si="236"/>
        <v>1.1486371078863523E-3</v>
      </c>
      <c r="BC386" s="67">
        <f t="shared" si="237"/>
        <v>3.8287754468118232E-4</v>
      </c>
      <c r="BD386" s="67">
        <f t="shared" si="238"/>
        <v>2.1520495236694807E-3</v>
      </c>
      <c r="BE386" s="67">
        <f t="shared" si="239"/>
        <v>1.1765765863892943E-3</v>
      </c>
      <c r="BF386" s="67">
        <f t="shared" si="240"/>
        <v>2.9616897629142123E-2</v>
      </c>
      <c r="BG386" s="67">
        <f t="shared" si="241"/>
        <v>6.5293532241087783E-4</v>
      </c>
      <c r="BH386" s="67">
        <f t="shared" si="242"/>
        <v>1.218435949805368E-4</v>
      </c>
      <c r="BI386" s="67">
        <f t="shared" si="243"/>
        <v>7.9500093124333041E-5</v>
      </c>
      <c r="BJ386" s="67">
        <f t="shared" si="244"/>
        <v>1.6108917914173589E-3</v>
      </c>
      <c r="BK386" s="55"/>
    </row>
    <row r="387" spans="4:63">
      <c r="D387" s="52">
        <f t="shared" si="193"/>
        <v>3.75</v>
      </c>
      <c r="E387" s="67">
        <f t="shared" si="224"/>
        <v>1.7835499260965637E-3</v>
      </c>
      <c r="F387" s="67">
        <f t="shared" si="225"/>
        <v>2.3234585505321837E-3</v>
      </c>
      <c r="G387" s="67">
        <f t="shared" si="226"/>
        <v>1.8035894045823834E-3</v>
      </c>
      <c r="H387" s="67">
        <f t="shared" si="227"/>
        <v>4.1306530712095311E-3</v>
      </c>
      <c r="I387" s="67">
        <f t="shared" si="228"/>
        <v>5.2988009886707887E-3</v>
      </c>
      <c r="J387" s="67">
        <f t="shared" si="229"/>
        <v>6.5574144304222953E-2</v>
      </c>
      <c r="K387" s="67">
        <f t="shared" si="230"/>
        <v>1.2921306739964604E-2</v>
      </c>
      <c r="L387" s="67">
        <f t="shared" si="231"/>
        <v>1.2918508380344129E-3</v>
      </c>
      <c r="M387" s="67">
        <f t="shared" si="232"/>
        <v>1.3992697093097002E-3</v>
      </c>
      <c r="N387" s="67">
        <f t="shared" si="233"/>
        <v>3.7900667316385882E-3</v>
      </c>
      <c r="Q387" s="55">
        <f t="shared" si="234"/>
        <v>1.15833917081026E-3</v>
      </c>
      <c r="R387" s="55">
        <f t="shared" si="195"/>
        <v>1.4169284871834787E-3</v>
      </c>
      <c r="S387" s="55">
        <f t="shared" si="196"/>
        <v>1.4021505690749903E-3</v>
      </c>
      <c r="T387" s="55">
        <f t="shared" si="197"/>
        <v>1.9968763655685896E-3</v>
      </c>
      <c r="U387" s="55">
        <f t="shared" si="198"/>
        <v>3.9179113296443392E-3</v>
      </c>
      <c r="V387" s="55">
        <f t="shared" si="199"/>
        <v>3.0324576825955244E-2</v>
      </c>
      <c r="W387" s="55">
        <f t="shared" si="200"/>
        <v>1.1711563303661699E-2</v>
      </c>
      <c r="X387" s="55">
        <f t="shared" si="201"/>
        <v>1.1621614350261543E-3</v>
      </c>
      <c r="Y387" s="55">
        <f t="shared" si="202"/>
        <v>1.3222278094080916E-3</v>
      </c>
      <c r="Z387" s="55">
        <f t="shared" si="203"/>
        <v>2.431372221343429E-3</v>
      </c>
      <c r="AC387" s="68">
        <f t="shared" si="235"/>
        <v>2.8029973862236223E-3</v>
      </c>
      <c r="AD387" s="68">
        <f t="shared" si="204"/>
        <v>3.496531529885839E-3</v>
      </c>
      <c r="AE387" s="68">
        <f t="shared" si="205"/>
        <v>2.2149213611991204E-3</v>
      </c>
      <c r="AF387" s="68">
        <f t="shared" si="206"/>
        <v>6.385231512696478E-3</v>
      </c>
      <c r="AG387" s="68">
        <f t="shared" si="207"/>
        <v>6.5237648333309637E-3</v>
      </c>
      <c r="AH387" s="68">
        <f t="shared" si="208"/>
        <v>9.7925813583563032E-2</v>
      </c>
      <c r="AI387" s="68">
        <f t="shared" si="209"/>
        <v>1.3592063477128487E-2</v>
      </c>
      <c r="AJ387" s="68">
        <f t="shared" si="210"/>
        <v>1.4215402410426724E-3</v>
      </c>
      <c r="AK387" s="68">
        <f t="shared" si="211"/>
        <v>1.4821132247136216E-3</v>
      </c>
      <c r="AL387" s="68">
        <f t="shared" si="212"/>
        <v>5.5887816046278445E-3</v>
      </c>
      <c r="AO387" s="67">
        <f t="shared" si="213"/>
        <v>6.2521075528630373E-4</v>
      </c>
      <c r="AP387" s="67">
        <f t="shared" si="214"/>
        <v>9.0653006334870498E-4</v>
      </c>
      <c r="AQ387" s="67">
        <f t="shared" si="215"/>
        <v>4.0143883550739314E-4</v>
      </c>
      <c r="AR387" s="67">
        <f t="shared" si="216"/>
        <v>2.1337767056409415E-3</v>
      </c>
      <c r="AS387" s="67">
        <f t="shared" si="217"/>
        <v>1.3808896590264495E-3</v>
      </c>
      <c r="AT387" s="67">
        <f t="shared" si="218"/>
        <v>3.5249567478267713E-2</v>
      </c>
      <c r="AU387" s="67">
        <f t="shared" si="219"/>
        <v>1.2097434363029045E-3</v>
      </c>
      <c r="AV387" s="67">
        <f t="shared" si="220"/>
        <v>1.296894030082586E-4</v>
      </c>
      <c r="AW387" s="67">
        <f t="shared" si="221"/>
        <v>7.7041899901608658E-5</v>
      </c>
      <c r="AX387" s="67">
        <f t="shared" si="222"/>
        <v>1.3586945102951591E-3</v>
      </c>
      <c r="BA387" s="67">
        <f t="shared" si="223"/>
        <v>1.0194474601270586E-3</v>
      </c>
      <c r="BB387" s="67">
        <f t="shared" si="236"/>
        <v>1.1730729793536553E-3</v>
      </c>
      <c r="BC387" s="67">
        <f t="shared" si="237"/>
        <v>4.1133195661673702E-4</v>
      </c>
      <c r="BD387" s="67">
        <f t="shared" si="238"/>
        <v>2.254578441486947E-3</v>
      </c>
      <c r="BE387" s="67">
        <f t="shared" si="239"/>
        <v>1.2249638446601751E-3</v>
      </c>
      <c r="BF387" s="67">
        <f t="shared" si="240"/>
        <v>3.2351669279340078E-2</v>
      </c>
      <c r="BG387" s="67">
        <f t="shared" si="241"/>
        <v>6.7075673716388354E-4</v>
      </c>
      <c r="BH387" s="67">
        <f t="shared" si="242"/>
        <v>1.2968940300825947E-4</v>
      </c>
      <c r="BI387" s="67">
        <f t="shared" si="243"/>
        <v>8.2843515403921344E-5</v>
      </c>
      <c r="BJ387" s="67">
        <f t="shared" si="244"/>
        <v>1.7987148729892563E-3</v>
      </c>
      <c r="BK387" s="55"/>
    </row>
    <row r="388" spans="4:63">
      <c r="D388" s="52">
        <f t="shared" si="193"/>
        <v>4</v>
      </c>
      <c r="E388" s="67">
        <f t="shared" si="224"/>
        <v>1.8032768354726886E-3</v>
      </c>
      <c r="F388" s="67">
        <f t="shared" si="225"/>
        <v>2.4351750796816267E-3</v>
      </c>
      <c r="G388" s="67">
        <f t="shared" si="226"/>
        <v>1.8767971747840433E-3</v>
      </c>
      <c r="H388" s="67">
        <f t="shared" si="227"/>
        <v>4.2731961782093838E-3</v>
      </c>
      <c r="I388" s="67">
        <f t="shared" si="228"/>
        <v>5.5290122716767408E-3</v>
      </c>
      <c r="J388" s="67">
        <f t="shared" si="229"/>
        <v>7.1053371943598523E-2</v>
      </c>
      <c r="K388" s="67">
        <f t="shared" si="230"/>
        <v>1.3729887618107414E-2</v>
      </c>
      <c r="L388" s="67">
        <f t="shared" si="231"/>
        <v>1.3590135929620959E-3</v>
      </c>
      <c r="M388" s="67">
        <f t="shared" si="232"/>
        <v>1.4788810692162686E-3</v>
      </c>
      <c r="N388" s="67">
        <f t="shared" si="233"/>
        <v>4.0660911076383904E-3</v>
      </c>
      <c r="Q388" s="55">
        <f t="shared" si="234"/>
        <v>1.1713924954267626E-3</v>
      </c>
      <c r="R388" s="55">
        <f t="shared" si="195"/>
        <v>1.5067138855912453E-3</v>
      </c>
      <c r="S388" s="55">
        <f t="shared" si="196"/>
        <v>1.4485482960874679E-3</v>
      </c>
      <c r="T388" s="55">
        <f t="shared" si="197"/>
        <v>2.0619413589470894E-3</v>
      </c>
      <c r="U388" s="55">
        <f t="shared" si="198"/>
        <v>4.0952709769973908E-3</v>
      </c>
      <c r="V388" s="55">
        <f t="shared" si="199"/>
        <v>3.2695249331602338E-2</v>
      </c>
      <c r="W388" s="55">
        <f t="shared" si="200"/>
        <v>1.2464977623586044E-2</v>
      </c>
      <c r="X388" s="55">
        <f t="shared" si="201"/>
        <v>1.2216688503564387E-3</v>
      </c>
      <c r="Y388" s="55">
        <f t="shared" si="202"/>
        <v>1.4000585138669707E-3</v>
      </c>
      <c r="Z388" s="55">
        <f t="shared" si="203"/>
        <v>2.5363886114066368E-3</v>
      </c>
      <c r="AC388" s="68">
        <f t="shared" si="235"/>
        <v>2.8293978803593692E-3</v>
      </c>
      <c r="AD388" s="68">
        <f t="shared" si="204"/>
        <v>3.6324423400903461E-3</v>
      </c>
      <c r="AE388" s="68">
        <f t="shared" si="205"/>
        <v>2.3170641997509798E-3</v>
      </c>
      <c r="AF388" s="68">
        <f t="shared" si="206"/>
        <v>6.6155676378855553E-3</v>
      </c>
      <c r="AG388" s="68">
        <f t="shared" si="207"/>
        <v>6.7945298913400076E-3</v>
      </c>
      <c r="AH388" s="68">
        <f t="shared" si="208"/>
        <v>0.10618469355801327</v>
      </c>
      <c r="AI388" s="68">
        <f t="shared" si="209"/>
        <v>1.4424918667391365E-2</v>
      </c>
      <c r="AJ388" s="68">
        <f t="shared" si="210"/>
        <v>1.4963583355677541E-3</v>
      </c>
      <c r="AK388" s="68">
        <f t="shared" si="211"/>
        <v>1.5647032300826957E-3</v>
      </c>
      <c r="AL388" s="68">
        <f t="shared" si="212"/>
        <v>6.0586576659829861E-3</v>
      </c>
      <c r="AO388" s="67">
        <f t="shared" si="213"/>
        <v>6.3188434004592597E-4</v>
      </c>
      <c r="AP388" s="67">
        <f t="shared" si="214"/>
        <v>9.2846119409038135E-4</v>
      </c>
      <c r="AQ388" s="67">
        <f t="shared" si="215"/>
        <v>4.2824887869657535E-4</v>
      </c>
      <c r="AR388" s="67">
        <f t="shared" si="216"/>
        <v>2.2112548192622945E-3</v>
      </c>
      <c r="AS388" s="67">
        <f t="shared" si="217"/>
        <v>1.43374129467935E-3</v>
      </c>
      <c r="AT388" s="67">
        <f t="shared" si="218"/>
        <v>3.8358122611996184E-2</v>
      </c>
      <c r="AU388" s="67">
        <f t="shared" si="219"/>
        <v>1.2649099945213696E-3</v>
      </c>
      <c r="AV388" s="67">
        <f t="shared" si="220"/>
        <v>1.3734474260565727E-4</v>
      </c>
      <c r="AW388" s="67">
        <f t="shared" si="221"/>
        <v>7.8822555349297892E-5</v>
      </c>
      <c r="AX388" s="67">
        <f t="shared" si="222"/>
        <v>1.5297024962317536E-3</v>
      </c>
      <c r="BA388" s="67">
        <f t="shared" si="223"/>
        <v>1.0261210448866806E-3</v>
      </c>
      <c r="BB388" s="67">
        <f t="shared" si="236"/>
        <v>1.1972672604087195E-3</v>
      </c>
      <c r="BC388" s="67">
        <f t="shared" si="237"/>
        <v>4.4026702496693655E-4</v>
      </c>
      <c r="BD388" s="67">
        <f t="shared" si="238"/>
        <v>2.3423714596761715E-3</v>
      </c>
      <c r="BE388" s="67">
        <f t="shared" si="239"/>
        <v>1.2655176196632667E-3</v>
      </c>
      <c r="BF388" s="67">
        <f t="shared" si="240"/>
        <v>3.5131321614414748E-2</v>
      </c>
      <c r="BG388" s="67">
        <f t="shared" si="241"/>
        <v>6.9503104928395065E-4</v>
      </c>
      <c r="BH388" s="67">
        <f t="shared" si="242"/>
        <v>1.3734474260565814E-4</v>
      </c>
      <c r="BI388" s="67">
        <f t="shared" si="243"/>
        <v>8.5822160866427105E-5</v>
      </c>
      <c r="BJ388" s="67">
        <f t="shared" si="244"/>
        <v>1.9925665583445957E-3</v>
      </c>
      <c r="BK388" s="55"/>
    </row>
    <row r="389" spans="4:63">
      <c r="D389" s="52">
        <f t="shared" si="193"/>
        <v>4.25</v>
      </c>
      <c r="E389" s="67">
        <f t="shared" si="224"/>
        <v>1.8201222732348468E-3</v>
      </c>
      <c r="F389" s="67">
        <f t="shared" si="225"/>
        <v>2.5463208101874418E-3</v>
      </c>
      <c r="G389" s="67">
        <f t="shared" si="226"/>
        <v>1.9471982475959657E-3</v>
      </c>
      <c r="H389" s="67">
        <f t="shared" si="227"/>
        <v>4.3981697381171624E-3</v>
      </c>
      <c r="I389" s="67">
        <f t="shared" si="228"/>
        <v>5.7385080734540777E-3</v>
      </c>
      <c r="J389" s="67">
        <f t="shared" si="229"/>
        <v>7.6611475976821788E-2</v>
      </c>
      <c r="K389" s="67">
        <f t="shared" si="230"/>
        <v>1.4525712064809604E-2</v>
      </c>
      <c r="L389" s="67">
        <f t="shared" si="231"/>
        <v>1.4227969553316762E-3</v>
      </c>
      <c r="M389" s="67">
        <f t="shared" si="232"/>
        <v>1.5561388443216966E-3</v>
      </c>
      <c r="N389" s="67">
        <f t="shared" si="233"/>
        <v>4.3434933893828544E-3</v>
      </c>
      <c r="Q389" s="55">
        <f t="shared" si="234"/>
        <v>1.1828973620403756E-3</v>
      </c>
      <c r="R389" s="55">
        <f t="shared" si="195"/>
        <v>1.5958444846316665E-3</v>
      </c>
      <c r="S389" s="55">
        <f t="shared" si="196"/>
        <v>1.4918401944887315E-3</v>
      </c>
      <c r="T389" s="55">
        <f t="shared" si="197"/>
        <v>2.122442887667335E-3</v>
      </c>
      <c r="U389" s="55">
        <f t="shared" si="198"/>
        <v>4.2613352426251984E-3</v>
      </c>
      <c r="V389" s="55">
        <f t="shared" si="199"/>
        <v>3.5130527780891936E-2</v>
      </c>
      <c r="W389" s="55">
        <f t="shared" si="200"/>
        <v>1.3203567537085134E-2</v>
      </c>
      <c r="X389" s="55">
        <f t="shared" si="201"/>
        <v>1.2779952803819786E-3</v>
      </c>
      <c r="Y389" s="55">
        <f t="shared" si="202"/>
        <v>1.4759395695168533E-3</v>
      </c>
      <c r="Z389" s="55">
        <f t="shared" si="203"/>
        <v>2.6335783597831986E-3</v>
      </c>
      <c r="AC389" s="68">
        <f t="shared" si="235"/>
        <v>2.8515838892700725E-3</v>
      </c>
      <c r="AD389" s="68">
        <f t="shared" si="204"/>
        <v>3.7675198543763899E-3</v>
      </c>
      <c r="AE389" s="68">
        <f t="shared" si="205"/>
        <v>2.416788607505009E-3</v>
      </c>
      <c r="AF389" s="68">
        <f t="shared" si="206"/>
        <v>6.8137488775148383E-3</v>
      </c>
      <c r="AG389" s="68">
        <f t="shared" si="207"/>
        <v>7.0370975502740485E-3</v>
      </c>
      <c r="AH389" s="68">
        <f t="shared" si="208"/>
        <v>0.11456234386842384</v>
      </c>
      <c r="AI389" s="68">
        <f t="shared" si="209"/>
        <v>1.5251815136285051E-2</v>
      </c>
      <c r="AJ389" s="68">
        <f t="shared" si="210"/>
        <v>1.5675986302813747E-3</v>
      </c>
      <c r="AK389" s="68">
        <f t="shared" si="211"/>
        <v>1.6445859650205525E-3</v>
      </c>
      <c r="AL389" s="68">
        <f t="shared" si="212"/>
        <v>6.5352703920014028E-3</v>
      </c>
      <c r="AO389" s="67">
        <f t="shared" si="213"/>
        <v>6.3722491119447126E-4</v>
      </c>
      <c r="AP389" s="67">
        <f t="shared" si="214"/>
        <v>9.5047632555577528E-4</v>
      </c>
      <c r="AQ389" s="67">
        <f t="shared" si="215"/>
        <v>4.5535805310723421E-4</v>
      </c>
      <c r="AR389" s="67">
        <f t="shared" si="216"/>
        <v>2.2757268504498274E-3</v>
      </c>
      <c r="AS389" s="67">
        <f t="shared" si="217"/>
        <v>1.4771728308288793E-3</v>
      </c>
      <c r="AT389" s="67">
        <f t="shared" si="218"/>
        <v>4.1480948195929852E-2</v>
      </c>
      <c r="AU389" s="67">
        <f t="shared" si="219"/>
        <v>1.3221445277244691E-3</v>
      </c>
      <c r="AV389" s="67">
        <f t="shared" si="220"/>
        <v>1.4480167494969765E-4</v>
      </c>
      <c r="AW389" s="67">
        <f t="shared" si="221"/>
        <v>8.019927480484336E-5</v>
      </c>
      <c r="AX389" s="67">
        <f t="shared" si="222"/>
        <v>1.7099150295996558E-3</v>
      </c>
      <c r="BA389" s="67">
        <f t="shared" si="223"/>
        <v>1.0314616160352257E-3</v>
      </c>
      <c r="BB389" s="67">
        <f t="shared" si="236"/>
        <v>1.2211990441889481E-3</v>
      </c>
      <c r="BC389" s="67">
        <f t="shared" si="237"/>
        <v>4.695903599090433E-4</v>
      </c>
      <c r="BD389" s="67">
        <f t="shared" si="238"/>
        <v>2.4155791393976759E-3</v>
      </c>
      <c r="BE389" s="67">
        <f t="shared" si="239"/>
        <v>1.2985894768199708E-3</v>
      </c>
      <c r="BF389" s="67">
        <f t="shared" si="240"/>
        <v>3.7950867891602055E-2</v>
      </c>
      <c r="BG389" s="67">
        <f t="shared" si="241"/>
        <v>7.261030714754476E-4</v>
      </c>
      <c r="BH389" s="67">
        <f t="shared" si="242"/>
        <v>1.4480167494969852E-4</v>
      </c>
      <c r="BI389" s="67">
        <f t="shared" si="243"/>
        <v>8.8447120698855819E-5</v>
      </c>
      <c r="BJ389" s="67">
        <f t="shared" si="244"/>
        <v>2.1917770026185484E-3</v>
      </c>
      <c r="BK389" s="55"/>
    </row>
    <row r="390" spans="4:63">
      <c r="D390" s="52">
        <f t="shared" si="193"/>
        <v>4.5</v>
      </c>
      <c r="E390" s="67">
        <f t="shared" si="224"/>
        <v>1.834417771045883E-3</v>
      </c>
      <c r="F390" s="67">
        <f t="shared" si="225"/>
        <v>2.6568199723181743E-3</v>
      </c>
      <c r="G390" s="67">
        <f t="shared" si="226"/>
        <v>2.0151434601918677E-3</v>
      </c>
      <c r="H390" s="67">
        <f t="shared" si="227"/>
        <v>4.506730339657059E-3</v>
      </c>
      <c r="I390" s="67">
        <f t="shared" si="228"/>
        <v>5.9282328280443729E-3</v>
      </c>
      <c r="J390" s="67">
        <f t="shared" si="229"/>
        <v>8.2238596854661783E-2</v>
      </c>
      <c r="K390" s="67">
        <f t="shared" si="230"/>
        <v>1.5309446792515804E-2</v>
      </c>
      <c r="L390" s="67">
        <f t="shared" si="231"/>
        <v>1.4833603515822286E-3</v>
      </c>
      <c r="M390" s="67">
        <f t="shared" si="232"/>
        <v>1.6311660442845802E-3</v>
      </c>
      <c r="N390" s="67">
        <f t="shared" si="233"/>
        <v>4.6221013386538974E-3</v>
      </c>
      <c r="Q390" s="55">
        <f t="shared" si="234"/>
        <v>1.1930184551852967E-3</v>
      </c>
      <c r="R390" s="55">
        <f t="shared" si="195"/>
        <v>1.6842657176907967E-3</v>
      </c>
      <c r="S390" s="55">
        <f t="shared" si="196"/>
        <v>1.5324144928551828E-3</v>
      </c>
      <c r="T390" s="55">
        <f t="shared" si="197"/>
        <v>2.1789513848116085E-3</v>
      </c>
      <c r="U390" s="55">
        <f t="shared" si="198"/>
        <v>4.416586240676125E-3</v>
      </c>
      <c r="V390" s="55">
        <f t="shared" si="199"/>
        <v>3.7630718399197349E-2</v>
      </c>
      <c r="W390" s="55">
        <f t="shared" si="200"/>
        <v>1.392810783891987E-2</v>
      </c>
      <c r="X390" s="55">
        <f t="shared" si="201"/>
        <v>1.3313065236604234E-3</v>
      </c>
      <c r="Y390" s="55">
        <f t="shared" si="202"/>
        <v>1.5499380802222686E-3</v>
      </c>
      <c r="Z390" s="55">
        <f t="shared" si="203"/>
        <v>2.7234746164517681E-3</v>
      </c>
      <c r="AC390" s="68">
        <f t="shared" si="235"/>
        <v>2.8700537917472234E-3</v>
      </c>
      <c r="AD390" s="68">
        <f t="shared" si="204"/>
        <v>3.9016534582415191E-3</v>
      </c>
      <c r="AE390" s="68">
        <f t="shared" si="205"/>
        <v>2.5143416528287284E-3</v>
      </c>
      <c r="AF390" s="68">
        <f t="shared" si="206"/>
        <v>6.9814558005160243E-3</v>
      </c>
      <c r="AG390" s="68">
        <f t="shared" si="207"/>
        <v>7.2529415417920589E-3</v>
      </c>
      <c r="AH390" s="68">
        <f t="shared" si="208"/>
        <v>0.1230439182227997</v>
      </c>
      <c r="AI390" s="68">
        <f t="shared" si="209"/>
        <v>1.6073497723980694E-2</v>
      </c>
      <c r="AJ390" s="68">
        <f t="shared" si="210"/>
        <v>1.6354141795040346E-3</v>
      </c>
      <c r="AK390" s="68">
        <f t="shared" si="211"/>
        <v>1.7219029244974645E-3</v>
      </c>
      <c r="AL390" s="68">
        <f t="shared" si="212"/>
        <v>7.0177776996001862E-3</v>
      </c>
      <c r="AO390" s="67">
        <f t="shared" si="213"/>
        <v>6.4139931586058635E-4</v>
      </c>
      <c r="AP390" s="67">
        <f t="shared" si="214"/>
        <v>9.725542546273776E-4</v>
      </c>
      <c r="AQ390" s="67">
        <f t="shared" si="215"/>
        <v>4.8272896733668491E-4</v>
      </c>
      <c r="AR390" s="67">
        <f t="shared" si="216"/>
        <v>2.3277789548454505E-3</v>
      </c>
      <c r="AS390" s="67">
        <f t="shared" si="217"/>
        <v>1.511646587368248E-3</v>
      </c>
      <c r="AT390" s="67">
        <f t="shared" si="218"/>
        <v>4.4607878455464434E-2</v>
      </c>
      <c r="AU390" s="67">
        <f t="shared" si="219"/>
        <v>1.3813389535959342E-3</v>
      </c>
      <c r="AV390" s="67">
        <f t="shared" si="220"/>
        <v>1.520538279218052E-4</v>
      </c>
      <c r="AW390" s="67">
        <f t="shared" si="221"/>
        <v>8.1227964062311657E-5</v>
      </c>
      <c r="AX390" s="67">
        <f t="shared" si="222"/>
        <v>1.8986267222021293E-3</v>
      </c>
      <c r="BA390" s="67">
        <f t="shared" si="223"/>
        <v>1.0356360207013403E-3</v>
      </c>
      <c r="BB390" s="67">
        <f t="shared" si="236"/>
        <v>1.2448334859233448E-3</v>
      </c>
      <c r="BC390" s="67">
        <f t="shared" si="237"/>
        <v>4.9919819263686063E-4</v>
      </c>
      <c r="BD390" s="67">
        <f t="shared" si="238"/>
        <v>2.4747254608589652E-3</v>
      </c>
      <c r="BE390" s="67">
        <f t="shared" si="239"/>
        <v>1.3247087137476859E-3</v>
      </c>
      <c r="BF390" s="67">
        <f t="shared" si="240"/>
        <v>4.0805321368137915E-2</v>
      </c>
      <c r="BG390" s="67">
        <f t="shared" si="241"/>
        <v>7.6405093146489009E-4</v>
      </c>
      <c r="BH390" s="67">
        <f t="shared" si="242"/>
        <v>1.5205382792180607E-4</v>
      </c>
      <c r="BI390" s="67">
        <f t="shared" si="243"/>
        <v>9.0736880212884249E-5</v>
      </c>
      <c r="BJ390" s="67">
        <f t="shared" si="244"/>
        <v>2.3956763609462887E-3</v>
      </c>
      <c r="BK390" s="55"/>
    </row>
    <row r="391" spans="4:63">
      <c r="D391" s="52">
        <f t="shared" si="193"/>
        <v>4.75</v>
      </c>
      <c r="E391" s="67">
        <f t="shared" si="224"/>
        <v>1.8464889579511855E-3</v>
      </c>
      <c r="F391" s="67">
        <f t="shared" si="225"/>
        <v>2.7665664884497869E-3</v>
      </c>
      <c r="G391" s="67">
        <f t="shared" si="226"/>
        <v>2.0809836497454669E-3</v>
      </c>
      <c r="H391" s="67">
        <f t="shared" si="227"/>
        <v>4.6003333800789612E-3</v>
      </c>
      <c r="I391" s="67">
        <f t="shared" si="228"/>
        <v>6.0995427299567915E-3</v>
      </c>
      <c r="J391" s="67">
        <f t="shared" si="229"/>
        <v>8.7924875027887539E-2</v>
      </c>
      <c r="K391" s="67">
        <f t="shared" si="230"/>
        <v>1.60820251986485E-2</v>
      </c>
      <c r="L391" s="67">
        <f t="shared" si="231"/>
        <v>1.5409312061377574E-3</v>
      </c>
      <c r="M391" s="67">
        <f t="shared" si="232"/>
        <v>1.7041348826269541E-3</v>
      </c>
      <c r="N391" s="67">
        <f t="shared" si="233"/>
        <v>4.9017427172334364E-3</v>
      </c>
      <c r="Q391" s="55">
        <f t="shared" si="234"/>
        <v>1.2019145113683599E-3</v>
      </c>
      <c r="R391" s="55">
        <f t="shared" si="195"/>
        <v>1.7719230181546903E-3</v>
      </c>
      <c r="S391" s="55">
        <f t="shared" si="196"/>
        <v>1.5706594197632238E-3</v>
      </c>
      <c r="T391" s="55">
        <f t="shared" si="197"/>
        <v>2.2320372834621917E-3</v>
      </c>
      <c r="U391" s="55">
        <f t="shared" si="198"/>
        <v>4.5616475891491716E-3</v>
      </c>
      <c r="V391" s="55">
        <f t="shared" si="199"/>
        <v>4.0195344569418708E-2</v>
      </c>
      <c r="W391" s="55">
        <f t="shared" si="200"/>
        <v>1.4639683241755515E-2</v>
      </c>
      <c r="X391" s="55">
        <f t="shared" si="201"/>
        <v>1.3818348100298919E-3</v>
      </c>
      <c r="Y391" s="55">
        <f t="shared" si="202"/>
        <v>1.6221565446466754E-3</v>
      </c>
      <c r="Z391" s="55">
        <f t="shared" si="203"/>
        <v>2.8067384873858773E-3</v>
      </c>
      <c r="AC391" s="68">
        <f t="shared" si="235"/>
        <v>2.8853001093747653E-3</v>
      </c>
      <c r="AD391" s="68">
        <f t="shared" si="204"/>
        <v>4.0346882913823018E-3</v>
      </c>
      <c r="AE391" s="68">
        <f t="shared" si="205"/>
        <v>2.609959025106199E-3</v>
      </c>
      <c r="AF391" s="68">
        <f t="shared" si="206"/>
        <v>7.1210412033934885E-3</v>
      </c>
      <c r="AG391" s="68">
        <f t="shared" si="207"/>
        <v>7.4441250902165992E-3</v>
      </c>
      <c r="AH391" s="68">
        <f t="shared" si="208"/>
        <v>0.13161457032914581</v>
      </c>
      <c r="AI391" s="68">
        <f t="shared" si="209"/>
        <v>1.6890711270649443E-2</v>
      </c>
      <c r="AJ391" s="68">
        <f t="shared" si="210"/>
        <v>1.7000276022456238E-3</v>
      </c>
      <c r="AK391" s="68">
        <f t="shared" si="211"/>
        <v>1.7968522014718134E-3</v>
      </c>
      <c r="AL391" s="68">
        <f t="shared" si="212"/>
        <v>7.5053375056964274E-3</v>
      </c>
      <c r="AO391" s="67">
        <f t="shared" si="213"/>
        <v>6.445744465828256E-4</v>
      </c>
      <c r="AP391" s="67">
        <f t="shared" si="214"/>
        <v>9.9464347029509662E-4</v>
      </c>
      <c r="AQ391" s="67">
        <f t="shared" si="215"/>
        <v>5.1032422998224304E-4</v>
      </c>
      <c r="AR391" s="67">
        <f t="shared" si="216"/>
        <v>2.3682960966167695E-3</v>
      </c>
      <c r="AS391" s="67">
        <f t="shared" si="217"/>
        <v>1.53789514080762E-3</v>
      </c>
      <c r="AT391" s="67">
        <f t="shared" si="218"/>
        <v>4.7729530458468832E-2</v>
      </c>
      <c r="AU391" s="67">
        <f t="shared" si="219"/>
        <v>1.4423419568929848E-3</v>
      </c>
      <c r="AV391" s="67">
        <f t="shared" si="220"/>
        <v>1.5909639610786554E-4</v>
      </c>
      <c r="AW391" s="67">
        <f t="shared" si="221"/>
        <v>8.1978337980278659E-5</v>
      </c>
      <c r="AX391" s="67">
        <f t="shared" si="222"/>
        <v>2.0950042298475591E-3</v>
      </c>
      <c r="BA391" s="67">
        <f t="shared" si="223"/>
        <v>1.0388111514235798E-3</v>
      </c>
      <c r="BB391" s="67">
        <f t="shared" si="236"/>
        <v>1.2681218029325148E-3</v>
      </c>
      <c r="BC391" s="67">
        <f t="shared" si="237"/>
        <v>5.2897537536073218E-4</v>
      </c>
      <c r="BD391" s="67">
        <f t="shared" si="238"/>
        <v>2.5207078233145273E-3</v>
      </c>
      <c r="BE391" s="67">
        <f t="shared" si="239"/>
        <v>1.3445823602598076E-3</v>
      </c>
      <c r="BF391" s="67">
        <f t="shared" si="240"/>
        <v>4.3689695301258269E-2</v>
      </c>
      <c r="BG391" s="67">
        <f t="shared" si="241"/>
        <v>8.0868607200094283E-4</v>
      </c>
      <c r="BH391" s="67">
        <f t="shared" si="242"/>
        <v>1.5909639610786641E-4</v>
      </c>
      <c r="BI391" s="67">
        <f t="shared" si="243"/>
        <v>9.2717318844859342E-5</v>
      </c>
      <c r="BJ391" s="67">
        <f t="shared" si="244"/>
        <v>2.603594788462991E-3</v>
      </c>
      <c r="BK391" s="55"/>
    </row>
    <row r="392" spans="4:63">
      <c r="D392" s="52">
        <f t="shared" si="193"/>
        <v>5</v>
      </c>
      <c r="E392" s="67">
        <f t="shared" si="224"/>
        <v>1.8566555603786866E-3</v>
      </c>
      <c r="F392" s="67">
        <f t="shared" si="225"/>
        <v>2.8754239730656608E-3</v>
      </c>
      <c r="G392" s="67">
        <f t="shared" si="226"/>
        <v>2.1450696534304797E-3</v>
      </c>
      <c r="H392" s="67">
        <f t="shared" si="227"/>
        <v>4.6807330651584527E-3</v>
      </c>
      <c r="I392" s="67">
        <f t="shared" si="228"/>
        <v>6.254205734168088E-3</v>
      </c>
      <c r="J392" s="67">
        <f t="shared" si="229"/>
        <v>9.3660450947268103E-2</v>
      </c>
      <c r="K392" s="67">
        <f t="shared" si="230"/>
        <v>1.6844647365608027E-2</v>
      </c>
      <c r="L392" s="67">
        <f t="shared" si="231"/>
        <v>1.5958049414071965E-3</v>
      </c>
      <c r="M392" s="67">
        <f t="shared" si="232"/>
        <v>1.7752667767342914E-3</v>
      </c>
      <c r="N392" s="67">
        <f t="shared" si="233"/>
        <v>5.1822452869033893E-3</v>
      </c>
      <c r="Q392" s="55">
        <f t="shared" si="234"/>
        <v>1.2097383190690348E-3</v>
      </c>
      <c r="R392" s="55">
        <f t="shared" si="195"/>
        <v>1.8587618194094019E-3</v>
      </c>
      <c r="S392" s="55">
        <f t="shared" si="196"/>
        <v>1.606963203789256E-3</v>
      </c>
      <c r="T392" s="55">
        <f t="shared" si="197"/>
        <v>2.2822710167013662E-3</v>
      </c>
      <c r="U392" s="55">
        <f t="shared" si="198"/>
        <v>4.6972844098939776E-3</v>
      </c>
      <c r="V392" s="55">
        <f t="shared" si="199"/>
        <v>4.2823146831982961E-2</v>
      </c>
      <c r="W392" s="55">
        <f t="shared" si="200"/>
        <v>1.5339688376161694E-2</v>
      </c>
      <c r="X392" s="55">
        <f t="shared" si="201"/>
        <v>1.429878800608972E-3</v>
      </c>
      <c r="Y392" s="55">
        <f t="shared" si="202"/>
        <v>1.6927328562524619E-3</v>
      </c>
      <c r="Z392" s="55">
        <f t="shared" si="203"/>
        <v>2.8841590345539347E-3</v>
      </c>
      <c r="AC392" s="68">
        <f t="shared" si="235"/>
        <v>2.8978095065290924E-3</v>
      </c>
      <c r="AD392" s="68">
        <f t="shared" si="204"/>
        <v>4.1664252476943274E-3</v>
      </c>
      <c r="AE392" s="68">
        <f t="shared" si="205"/>
        <v>2.7038650347380225E-3</v>
      </c>
      <c r="AF392" s="68">
        <f t="shared" si="206"/>
        <v>7.235530110224285E-3</v>
      </c>
      <c r="AG392" s="68">
        <f t="shared" si="207"/>
        <v>7.6133009125338201E-3</v>
      </c>
      <c r="AH392" s="68">
        <f t="shared" si="208"/>
        <v>0.14025945389546712</v>
      </c>
      <c r="AI392" s="68">
        <f t="shared" si="209"/>
        <v>1.770420061646245E-2</v>
      </c>
      <c r="AJ392" s="68">
        <f t="shared" si="210"/>
        <v>1.7617310822054216E-3</v>
      </c>
      <c r="AK392" s="68">
        <f t="shared" si="211"/>
        <v>1.8696884868900903E-3</v>
      </c>
      <c r="AL392" s="68">
        <f t="shared" si="212"/>
        <v>7.9971077272072161E-3</v>
      </c>
      <c r="AO392" s="67">
        <f t="shared" si="213"/>
        <v>6.4691724130965184E-4</v>
      </c>
      <c r="AP392" s="67">
        <f t="shared" si="214"/>
        <v>1.0166621536562589E-3</v>
      </c>
      <c r="AQ392" s="67">
        <f t="shared" si="215"/>
        <v>5.3810644964122378E-4</v>
      </c>
      <c r="AR392" s="67">
        <f t="shared" si="216"/>
        <v>2.3984620484570865E-3</v>
      </c>
      <c r="AS392" s="67">
        <f t="shared" si="217"/>
        <v>1.5569213242741103E-3</v>
      </c>
      <c r="AT392" s="67">
        <f t="shared" si="218"/>
        <v>5.0837304115285142E-2</v>
      </c>
      <c r="AU392" s="67">
        <f t="shared" si="219"/>
        <v>1.5049589894463328E-3</v>
      </c>
      <c r="AV392" s="67">
        <f t="shared" si="220"/>
        <v>1.6592614079822448E-4</v>
      </c>
      <c r="AW392" s="67">
        <f t="shared" si="221"/>
        <v>8.2533920481829516E-5</v>
      </c>
      <c r="AX392" s="67">
        <f t="shared" si="222"/>
        <v>2.2980862523494547E-3</v>
      </c>
      <c r="BA392" s="67">
        <f t="shared" si="223"/>
        <v>1.0411539461504058E-3</v>
      </c>
      <c r="BB392" s="67">
        <f t="shared" si="236"/>
        <v>1.2910012746286666E-3</v>
      </c>
      <c r="BC392" s="67">
        <f t="shared" si="237"/>
        <v>5.5879538130754278E-4</v>
      </c>
      <c r="BD392" s="67">
        <f t="shared" si="238"/>
        <v>2.5547970450658323E-3</v>
      </c>
      <c r="BE392" s="67">
        <f t="shared" si="239"/>
        <v>1.3590951783657322E-3</v>
      </c>
      <c r="BF392" s="67">
        <f t="shared" si="240"/>
        <v>4.659900294819902E-2</v>
      </c>
      <c r="BG392" s="67">
        <f t="shared" si="241"/>
        <v>8.5955325085442305E-4</v>
      </c>
      <c r="BH392" s="67">
        <f t="shared" si="242"/>
        <v>1.6592614079822513E-4</v>
      </c>
      <c r="BI392" s="67">
        <f t="shared" si="243"/>
        <v>9.4421710155798881E-5</v>
      </c>
      <c r="BJ392" s="67">
        <f t="shared" si="244"/>
        <v>2.8148624403038268E-3</v>
      </c>
      <c r="BK392" s="55"/>
    </row>
    <row r="393" spans="4:63">
      <c r="D393" s="52">
        <f t="shared" si="193"/>
        <v>5.25</v>
      </c>
      <c r="E393" s="67">
        <f t="shared" si="224"/>
        <v>1.8652314021388625E-3</v>
      </c>
      <c r="F393" s="67">
        <f t="shared" si="225"/>
        <v>2.9832257327565949E-3</v>
      </c>
      <c r="G393" s="67">
        <f t="shared" si="226"/>
        <v>2.207752308420624E-3</v>
      </c>
      <c r="H393" s="67">
        <f t="shared" si="227"/>
        <v>4.7499824091968143E-3</v>
      </c>
      <c r="I393" s="67">
        <f t="shared" si="228"/>
        <v>6.394401556122609E-3</v>
      </c>
      <c r="J393" s="67">
        <f t="shared" si="229"/>
        <v>9.9435465063572509E-2</v>
      </c>
      <c r="K393" s="67">
        <f t="shared" si="230"/>
        <v>1.7598780060772579E-2</v>
      </c>
      <c r="L393" s="67">
        <f t="shared" si="231"/>
        <v>1.6483449777844087E-3</v>
      </c>
      <c r="M393" s="67">
        <f t="shared" si="232"/>
        <v>1.844832347855504E-3</v>
      </c>
      <c r="N393" s="67">
        <f t="shared" si="233"/>
        <v>5.4634368094456723E-3</v>
      </c>
      <c r="Q393" s="55">
        <f t="shared" si="234"/>
        <v>1.2166367187394268E-3</v>
      </c>
      <c r="R393" s="55">
        <f t="shared" si="195"/>
        <v>1.9447275548409861E-3</v>
      </c>
      <c r="S393" s="55">
        <f t="shared" si="196"/>
        <v>1.641714073509681E-3</v>
      </c>
      <c r="T393" s="55">
        <f t="shared" si="197"/>
        <v>2.3302230176114134E-3</v>
      </c>
      <c r="U393" s="55">
        <f t="shared" si="198"/>
        <v>4.8244033286108231E-3</v>
      </c>
      <c r="V393" s="55">
        <f t="shared" si="199"/>
        <v>4.5512082884843853E-2</v>
      </c>
      <c r="W393" s="55">
        <f t="shared" si="200"/>
        <v>1.6029827790612388E-2</v>
      </c>
      <c r="X393" s="55">
        <f t="shared" si="201"/>
        <v>1.4758035877967214E-3</v>
      </c>
      <c r="Y393" s="55">
        <f t="shared" si="202"/>
        <v>1.761840303300946E-3</v>
      </c>
      <c r="Z393" s="55">
        <f t="shared" si="203"/>
        <v>2.9566532759192255E-3</v>
      </c>
      <c r="AC393" s="68">
        <f t="shared" si="235"/>
        <v>2.908062790379052E-3</v>
      </c>
      <c r="AD393" s="68">
        <f t="shared" si="204"/>
        <v>4.2966209752722034E-3</v>
      </c>
      <c r="AE393" s="68">
        <f t="shared" si="205"/>
        <v>2.7962726131413413E-3</v>
      </c>
      <c r="AF393" s="68">
        <f t="shared" si="206"/>
        <v>7.3286197726581456E-3</v>
      </c>
      <c r="AG393" s="68">
        <f t="shared" si="207"/>
        <v>7.7637112183934608E-3</v>
      </c>
      <c r="AH393" s="68">
        <f t="shared" si="208"/>
        <v>0.14896372262976859</v>
      </c>
      <c r="AI393" s="68">
        <f t="shared" si="209"/>
        <v>1.8514710601590861E-2</v>
      </c>
      <c r="AJ393" s="68">
        <f t="shared" si="210"/>
        <v>1.8208863677720967E-3</v>
      </c>
      <c r="AK393" s="68">
        <f t="shared" si="211"/>
        <v>1.940723069686895E-3</v>
      </c>
      <c r="AL393" s="68">
        <f t="shared" si="212"/>
        <v>8.4922462810496421E-3</v>
      </c>
      <c r="AO393" s="67">
        <f t="shared" si="213"/>
        <v>6.4859468339943573E-4</v>
      </c>
      <c r="AP393" s="67">
        <f t="shared" si="214"/>
        <v>1.0384981779156088E-3</v>
      </c>
      <c r="AQ393" s="67">
        <f t="shared" si="215"/>
        <v>5.6603823491094296E-4</v>
      </c>
      <c r="AR393" s="67">
        <f t="shared" si="216"/>
        <v>2.4197593915854009E-3</v>
      </c>
      <c r="AS393" s="67">
        <f t="shared" si="217"/>
        <v>1.5699982275117859E-3</v>
      </c>
      <c r="AT393" s="67">
        <f t="shared" si="218"/>
        <v>5.3923382178728656E-2</v>
      </c>
      <c r="AU393" s="67">
        <f t="shared" si="219"/>
        <v>1.5689522701601913E-3</v>
      </c>
      <c r="AV393" s="67">
        <f t="shared" si="220"/>
        <v>1.7254138998768734E-4</v>
      </c>
      <c r="AW393" s="67">
        <f t="shared" si="221"/>
        <v>8.2992044554558008E-5</v>
      </c>
      <c r="AX393" s="67">
        <f t="shared" si="222"/>
        <v>2.5067835335264468E-3</v>
      </c>
      <c r="BA393" s="67">
        <f t="shared" si="223"/>
        <v>1.0428313882401895E-3</v>
      </c>
      <c r="BB393" s="67">
        <f t="shared" si="236"/>
        <v>1.3133952425156085E-3</v>
      </c>
      <c r="BC393" s="67">
        <f t="shared" si="237"/>
        <v>5.8852030472071734E-4</v>
      </c>
      <c r="BD393" s="67">
        <f t="shared" si="238"/>
        <v>2.5786373634613313E-3</v>
      </c>
      <c r="BE393" s="67">
        <f t="shared" si="239"/>
        <v>1.3693096622708519E-3</v>
      </c>
      <c r="BF393" s="67">
        <f t="shared" si="240"/>
        <v>4.9528257566196082E-2</v>
      </c>
      <c r="BG393" s="67">
        <f t="shared" si="241"/>
        <v>9.1593054081828135E-4</v>
      </c>
      <c r="BH393" s="67">
        <f t="shared" si="242"/>
        <v>1.7254138998768799E-4</v>
      </c>
      <c r="BI393" s="67">
        <f t="shared" si="243"/>
        <v>9.5890721831391051E-5</v>
      </c>
      <c r="BJ393" s="67">
        <f t="shared" si="244"/>
        <v>3.0288094716039698E-3</v>
      </c>
      <c r="BK393" s="55"/>
    </row>
    <row r="394" spans="4:63">
      <c r="D394" s="52">
        <f t="shared" si="193"/>
        <v>5.5</v>
      </c>
      <c r="E394" s="67">
        <f t="shared" si="224"/>
        <v>1.8725244044247335E-3</v>
      </c>
      <c r="F394" s="67">
        <f t="shared" si="225"/>
        <v>3.089774766220806E-3</v>
      </c>
      <c r="G394" s="67">
        <f t="shared" si="226"/>
        <v>2.2693824518896168E-3</v>
      </c>
      <c r="H394" s="67">
        <f t="shared" si="227"/>
        <v>4.8104332350210211E-3</v>
      </c>
      <c r="I394" s="67">
        <f t="shared" si="228"/>
        <v>6.5227216717322926E-3</v>
      </c>
      <c r="J394" s="67">
        <f t="shared" si="229"/>
        <v>0.10524005782756979</v>
      </c>
      <c r="K394" s="67">
        <f t="shared" si="230"/>
        <v>1.8346156736498195E-2</v>
      </c>
      <c r="L394" s="67">
        <f t="shared" si="231"/>
        <v>1.6989827336481866E-3</v>
      </c>
      <c r="M394" s="67">
        <f t="shared" si="232"/>
        <v>1.9131514211029417E-3</v>
      </c>
      <c r="N394" s="67">
        <f t="shared" si="233"/>
        <v>5.7451450466422032E-3</v>
      </c>
      <c r="Q394" s="55">
        <f t="shared" si="234"/>
        <v>1.2227506028042775E-3</v>
      </c>
      <c r="R394" s="55">
        <f t="shared" si="195"/>
        <v>2.0297656578354972E-3</v>
      </c>
      <c r="S394" s="55">
        <f t="shared" si="196"/>
        <v>1.675300257500901E-3</v>
      </c>
      <c r="T394" s="55">
        <f t="shared" si="197"/>
        <v>2.3764637192746157E-3</v>
      </c>
      <c r="U394" s="55">
        <f t="shared" si="198"/>
        <v>4.944052474850625E-3</v>
      </c>
      <c r="V394" s="55">
        <f t="shared" si="199"/>
        <v>4.8259327583481955E-2</v>
      </c>
      <c r="W394" s="55">
        <f t="shared" si="200"/>
        <v>1.6712115951485945E-2</v>
      </c>
      <c r="X394" s="55">
        <f t="shared" si="201"/>
        <v>1.5200406952726668E-3</v>
      </c>
      <c r="Y394" s="55">
        <f t="shared" si="202"/>
        <v>1.8296875688523745E-3</v>
      </c>
      <c r="Z394" s="55">
        <f t="shared" si="203"/>
        <v>3.0252661854399125E-3</v>
      </c>
      <c r="AC394" s="68">
        <f t="shared" si="235"/>
        <v>2.9165349108859432E-3</v>
      </c>
      <c r="AD394" s="68">
        <f t="shared" si="204"/>
        <v>4.4249878764095569E-3</v>
      </c>
      <c r="AE394" s="68">
        <f t="shared" si="205"/>
        <v>2.8873833127498389E-3</v>
      </c>
      <c r="AF394" s="68">
        <f t="shared" si="206"/>
        <v>7.4046796699174817E-3</v>
      </c>
      <c r="AG394" s="68">
        <f t="shared" si="207"/>
        <v>7.8991877101088487E-3</v>
      </c>
      <c r="AH394" s="68">
        <f t="shared" si="208"/>
        <v>0.15771253024005522</v>
      </c>
      <c r="AI394" s="68">
        <f t="shared" si="209"/>
        <v>1.9322986066205826E-2</v>
      </c>
      <c r="AJ394" s="68">
        <f t="shared" si="210"/>
        <v>1.8779247720237069E-3</v>
      </c>
      <c r="AK394" s="68">
        <f t="shared" si="211"/>
        <v>2.0103238367849365E-3</v>
      </c>
      <c r="AL394" s="68">
        <f t="shared" si="212"/>
        <v>8.9899110841407965E-3</v>
      </c>
      <c r="AO394" s="67">
        <f t="shared" si="213"/>
        <v>6.4977380162045597E-4</v>
      </c>
      <c r="AP394" s="67">
        <f t="shared" si="214"/>
        <v>1.0600091083853088E-3</v>
      </c>
      <c r="AQ394" s="67">
        <f t="shared" si="215"/>
        <v>5.9408219438871574E-4</v>
      </c>
      <c r="AR394" s="67">
        <f t="shared" si="216"/>
        <v>2.4339695157464055E-3</v>
      </c>
      <c r="AS394" s="67">
        <f t="shared" si="217"/>
        <v>1.5786691968816676E-3</v>
      </c>
      <c r="AT394" s="67">
        <f t="shared" si="218"/>
        <v>5.6980730244087834E-2</v>
      </c>
      <c r="AU394" s="67">
        <f t="shared" si="219"/>
        <v>1.6340407850122494E-3</v>
      </c>
      <c r="AV394" s="67">
        <f t="shared" si="220"/>
        <v>1.7894203837551985E-4</v>
      </c>
      <c r="AW394" s="67">
        <f t="shared" si="221"/>
        <v>8.3463852250567194E-5</v>
      </c>
      <c r="AX394" s="67">
        <f t="shared" si="222"/>
        <v>2.7198788612022907E-3</v>
      </c>
      <c r="BA394" s="67">
        <f t="shared" si="223"/>
        <v>1.0440105064612097E-3</v>
      </c>
      <c r="BB394" s="67">
        <f t="shared" si="236"/>
        <v>1.3352131101887509E-3</v>
      </c>
      <c r="BC394" s="67">
        <f t="shared" si="237"/>
        <v>6.1800086086022214E-4</v>
      </c>
      <c r="BD394" s="67">
        <f t="shared" si="238"/>
        <v>2.5942464348964606E-3</v>
      </c>
      <c r="BE394" s="67">
        <f t="shared" si="239"/>
        <v>1.3764660383765561E-3</v>
      </c>
      <c r="BF394" s="67">
        <f t="shared" si="240"/>
        <v>5.2472472412485427E-2</v>
      </c>
      <c r="BG394" s="67">
        <f t="shared" si="241"/>
        <v>9.7682932970763123E-4</v>
      </c>
      <c r="BH394" s="67">
        <f t="shared" si="242"/>
        <v>1.7894203837552029E-4</v>
      </c>
      <c r="BI394" s="67">
        <f t="shared" si="243"/>
        <v>9.7172415681994872E-5</v>
      </c>
      <c r="BJ394" s="67">
        <f t="shared" si="244"/>
        <v>3.2447660374985933E-3</v>
      </c>
      <c r="BK394" s="55"/>
    </row>
    <row r="395" spans="4:63">
      <c r="D395" s="52">
        <f t="shared" si="193"/>
        <v>5.75</v>
      </c>
      <c r="E395" s="67">
        <f t="shared" si="224"/>
        <v>1.8788365858118635E-3</v>
      </c>
      <c r="F395" s="67">
        <f t="shared" si="225"/>
        <v>3.1948437642639292E-3</v>
      </c>
      <c r="G395" s="67">
        <f t="shared" si="226"/>
        <v>2.3303109210111752E-3</v>
      </c>
      <c r="H395" s="67">
        <f t="shared" si="227"/>
        <v>4.8647361739837455E-3</v>
      </c>
      <c r="I395" s="67">
        <f t="shared" si="228"/>
        <v>6.6421693173766673E-3</v>
      </c>
      <c r="J395" s="67">
        <f t="shared" si="229"/>
        <v>0.111064369690029</v>
      </c>
      <c r="K395" s="67">
        <f t="shared" si="230"/>
        <v>1.908877753011877E-2</v>
      </c>
      <c r="L395" s="67">
        <f t="shared" si="231"/>
        <v>1.7482176253622518E-3</v>
      </c>
      <c r="M395" s="67">
        <f t="shared" si="232"/>
        <v>1.9805930254523933E-3</v>
      </c>
      <c r="N395" s="67">
        <f t="shared" si="233"/>
        <v>6.0271977602749001E-3</v>
      </c>
      <c r="Q395" s="55">
        <f t="shared" si="234"/>
        <v>1.228214915660964E-3</v>
      </c>
      <c r="R395" s="55">
        <f t="shared" si="195"/>
        <v>2.1138215617789902E-3</v>
      </c>
      <c r="S395" s="55">
        <f t="shared" si="196"/>
        <v>1.7081099843393175E-3</v>
      </c>
      <c r="T395" s="55">
        <f t="shared" si="197"/>
        <v>2.4215635547732541E-3</v>
      </c>
      <c r="U395" s="55">
        <f t="shared" si="198"/>
        <v>5.0574214820149396E-3</v>
      </c>
      <c r="V395" s="55">
        <f t="shared" si="199"/>
        <v>5.1061272940904671E-2</v>
      </c>
      <c r="W395" s="55">
        <f t="shared" si="200"/>
        <v>1.7388877243065069E-2</v>
      </c>
      <c r="X395" s="55">
        <f t="shared" si="201"/>
        <v>1.5630880779968046E-3</v>
      </c>
      <c r="Y395" s="55">
        <f t="shared" si="202"/>
        <v>1.8965187307659244E-3</v>
      </c>
      <c r="Z395" s="55">
        <f t="shared" si="203"/>
        <v>3.0911706930690352E-3</v>
      </c>
      <c r="AC395" s="68">
        <f t="shared" si="235"/>
        <v>2.9236949608035167E-3</v>
      </c>
      <c r="AD395" s="68">
        <f t="shared" si="204"/>
        <v>4.5511941075990362E-3</v>
      </c>
      <c r="AE395" s="68">
        <f t="shared" si="205"/>
        <v>2.9773873070137388E-3</v>
      </c>
      <c r="AF395" s="68">
        <f t="shared" si="206"/>
        <v>7.4687515087973819E-3</v>
      </c>
      <c r="AG395" s="68">
        <f t="shared" si="207"/>
        <v>8.0241515826569004E-3</v>
      </c>
      <c r="AH395" s="68">
        <f t="shared" si="208"/>
        <v>0.16649103043433192</v>
      </c>
      <c r="AI395" s="68">
        <f t="shared" si="209"/>
        <v>2.0129771850478494E-2</v>
      </c>
      <c r="AJ395" s="68">
        <f t="shared" si="210"/>
        <v>1.9333471727276993E-3</v>
      </c>
      <c r="AK395" s="68">
        <f t="shared" si="211"/>
        <v>2.0789152730950329E-3</v>
      </c>
      <c r="AL395" s="68">
        <f t="shared" si="212"/>
        <v>9.4892600533977699E-3</v>
      </c>
      <c r="AO395" s="67">
        <f t="shared" si="213"/>
        <v>6.506216701508995E-4</v>
      </c>
      <c r="AP395" s="67">
        <f t="shared" si="214"/>
        <v>1.081022202484939E-3</v>
      </c>
      <c r="AQ395" s="67">
        <f t="shared" si="215"/>
        <v>6.2220093667185775E-4</v>
      </c>
      <c r="AR395" s="67">
        <f t="shared" si="216"/>
        <v>2.4431726192104914E-3</v>
      </c>
      <c r="AS395" s="67">
        <f t="shared" si="217"/>
        <v>1.5847478353617278E-3</v>
      </c>
      <c r="AT395" s="67">
        <f t="shared" si="218"/>
        <v>6.0003096749124331E-2</v>
      </c>
      <c r="AU395" s="67">
        <f t="shared" si="219"/>
        <v>1.699900287053701E-3</v>
      </c>
      <c r="AV395" s="67">
        <f t="shared" si="220"/>
        <v>1.8512954736544726E-4</v>
      </c>
      <c r="AW395" s="67">
        <f t="shared" si="221"/>
        <v>8.4074294686468974E-5</v>
      </c>
      <c r="AX395" s="67">
        <f t="shared" si="222"/>
        <v>2.9360270672058649E-3</v>
      </c>
      <c r="BA395" s="67">
        <f t="shared" si="223"/>
        <v>1.0448583749916533E-3</v>
      </c>
      <c r="BB395" s="67">
        <f t="shared" si="236"/>
        <v>1.356350343335107E-3</v>
      </c>
      <c r="BC395" s="67">
        <f t="shared" si="237"/>
        <v>6.4707638600256358E-4</v>
      </c>
      <c r="BD395" s="67">
        <f t="shared" si="238"/>
        <v>2.6040153348136363E-3</v>
      </c>
      <c r="BE395" s="67">
        <f t="shared" si="239"/>
        <v>1.381982265280233E-3</v>
      </c>
      <c r="BF395" s="67">
        <f t="shared" si="240"/>
        <v>5.5426660744302914E-2</v>
      </c>
      <c r="BG395" s="67">
        <f t="shared" si="241"/>
        <v>1.0409943203597248E-3</v>
      </c>
      <c r="BH395" s="67">
        <f t="shared" si="242"/>
        <v>1.8512954736544748E-4</v>
      </c>
      <c r="BI395" s="67">
        <f t="shared" si="243"/>
        <v>9.8322247642639547E-5</v>
      </c>
      <c r="BJ395" s="67">
        <f t="shared" si="244"/>
        <v>3.4620622931228699E-3</v>
      </c>
      <c r="BK395" s="55"/>
    </row>
    <row r="396" spans="4:63">
      <c r="D396" s="52">
        <f t="shared" si="193"/>
        <v>6</v>
      </c>
      <c r="E396" s="67">
        <f t="shared" si="224"/>
        <v>1.8844640622583606E-3</v>
      </c>
      <c r="F396" s="67">
        <f t="shared" si="225"/>
        <v>3.2981751097990171E-3</v>
      </c>
      <c r="G396" s="67">
        <f t="shared" si="226"/>
        <v>2.3908885529590166E-3</v>
      </c>
      <c r="H396" s="67">
        <f t="shared" si="227"/>
        <v>4.9158406659633551E-3</v>
      </c>
      <c r="I396" s="67">
        <f t="shared" si="228"/>
        <v>6.756159489902853E-3</v>
      </c>
      <c r="J396" s="67">
        <f t="shared" si="229"/>
        <v>0.11689854110171917</v>
      </c>
      <c r="K396" s="67">
        <f t="shared" si="230"/>
        <v>1.9828909263946055E-2</v>
      </c>
      <c r="L396" s="67">
        <f t="shared" si="231"/>
        <v>1.7966170672752556E-3</v>
      </c>
      <c r="M396" s="67">
        <f t="shared" si="232"/>
        <v>2.0475753937430857E-3</v>
      </c>
      <c r="N396" s="67">
        <f t="shared" si="233"/>
        <v>6.309422712125679E-3</v>
      </c>
      <c r="Q396" s="55">
        <f t="shared" si="234"/>
        <v>1.2331586536794995E-3</v>
      </c>
      <c r="R396" s="55">
        <f t="shared" si="195"/>
        <v>2.1968407000575191E-3</v>
      </c>
      <c r="S396" s="55">
        <f t="shared" si="196"/>
        <v>1.7405314826013322E-3</v>
      </c>
      <c r="T396" s="55">
        <f t="shared" si="197"/>
        <v>2.466092957189611E-3</v>
      </c>
      <c r="U396" s="55">
        <f t="shared" si="198"/>
        <v>5.1658414873559629E-3</v>
      </c>
      <c r="V396" s="55">
        <f t="shared" si="199"/>
        <v>5.3913528127646201E-2</v>
      </c>
      <c r="W396" s="55">
        <f t="shared" si="200"/>
        <v>1.8062745967536827E-2</v>
      </c>
      <c r="X396" s="55">
        <f t="shared" si="201"/>
        <v>1.6055101222096006E-3</v>
      </c>
      <c r="Y396" s="55">
        <f t="shared" si="202"/>
        <v>1.962613261699702E-3</v>
      </c>
      <c r="Z396" s="55">
        <f t="shared" si="203"/>
        <v>3.1556676847545105E-3</v>
      </c>
      <c r="AC396" s="68">
        <f t="shared" si="235"/>
        <v>2.9300061756779754E-3</v>
      </c>
      <c r="AD396" s="68">
        <f t="shared" si="204"/>
        <v>4.6748635795323071E-3</v>
      </c>
      <c r="AE396" s="68">
        <f t="shared" si="205"/>
        <v>3.066463390399806E-3</v>
      </c>
      <c r="AF396" s="68">
        <f t="shared" si="206"/>
        <v>7.5265492236656151E-3</v>
      </c>
      <c r="AG396" s="68">
        <f t="shared" si="207"/>
        <v>8.1436135236781226E-3</v>
      </c>
      <c r="AH396" s="68">
        <f t="shared" si="208"/>
        <v>0.17528437692060364</v>
      </c>
      <c r="AI396" s="68">
        <f t="shared" si="209"/>
        <v>2.0935812794580011E-2</v>
      </c>
      <c r="AJ396" s="68">
        <f t="shared" si="210"/>
        <v>1.9877240123409106E-3</v>
      </c>
      <c r="AK396" s="68">
        <f t="shared" si="211"/>
        <v>2.1469784615161113E-3</v>
      </c>
      <c r="AL396" s="68">
        <f t="shared" si="212"/>
        <v>9.9894511057376529E-3</v>
      </c>
      <c r="AO396" s="67">
        <f t="shared" si="213"/>
        <v>6.5130540857886109E-4</v>
      </c>
      <c r="AP396" s="67">
        <f t="shared" si="214"/>
        <v>1.1013344097414979E-3</v>
      </c>
      <c r="AQ396" s="67">
        <f t="shared" si="215"/>
        <v>6.5035707035768437E-4</v>
      </c>
      <c r="AR396" s="67">
        <f t="shared" si="216"/>
        <v>2.4497477087737441E-3</v>
      </c>
      <c r="AS396" s="67">
        <f t="shared" si="217"/>
        <v>1.5903180025468901E-3</v>
      </c>
      <c r="AT396" s="67">
        <f t="shared" si="218"/>
        <v>6.2985012974072968E-2</v>
      </c>
      <c r="AU396" s="67">
        <f t="shared" si="219"/>
        <v>1.7661632964092282E-3</v>
      </c>
      <c r="AV396" s="67">
        <f t="shared" si="220"/>
        <v>1.9110694506565499E-4</v>
      </c>
      <c r="AW396" s="67">
        <f t="shared" si="221"/>
        <v>8.4962132043383664E-5</v>
      </c>
      <c r="AX396" s="67">
        <f t="shared" si="222"/>
        <v>3.1537550273711685E-3</v>
      </c>
      <c r="BA396" s="67">
        <f t="shared" si="223"/>
        <v>1.0455421134196148E-3</v>
      </c>
      <c r="BB396" s="67">
        <f t="shared" si="236"/>
        <v>1.3766884697332901E-3</v>
      </c>
      <c r="BC396" s="67">
        <f t="shared" si="237"/>
        <v>6.7557483744078942E-4</v>
      </c>
      <c r="BD396" s="67">
        <f t="shared" si="238"/>
        <v>2.61070855770226E-3</v>
      </c>
      <c r="BE396" s="67">
        <f t="shared" si="239"/>
        <v>1.3874540337752697E-3</v>
      </c>
      <c r="BF396" s="67">
        <f t="shared" si="240"/>
        <v>5.8385835818884471E-2</v>
      </c>
      <c r="BG396" s="67">
        <f t="shared" si="241"/>
        <v>1.1069035306339563E-3</v>
      </c>
      <c r="BH396" s="67">
        <f t="shared" si="242"/>
        <v>1.9110694506565499E-4</v>
      </c>
      <c r="BI396" s="67">
        <f t="shared" si="243"/>
        <v>9.9403067773025551E-5</v>
      </c>
      <c r="BJ396" s="67">
        <f t="shared" si="244"/>
        <v>3.6800283936119739E-3</v>
      </c>
      <c r="BK396" s="55"/>
    </row>
    <row r="397" spans="4:63">
      <c r="D397" s="52">
        <f t="shared" si="193"/>
        <v>6.25</v>
      </c>
      <c r="E397" s="67">
        <f t="shared" si="224"/>
        <v>1.8896318720415337E-3</v>
      </c>
      <c r="F397" s="67">
        <f t="shared" si="225"/>
        <v>3.3995175151665942E-3</v>
      </c>
      <c r="G397" s="67">
        <f t="shared" si="226"/>
        <v>2.4513930087861346E-3</v>
      </c>
      <c r="H397" s="67">
        <f t="shared" si="227"/>
        <v>4.966181785721357E-3</v>
      </c>
      <c r="I397" s="67">
        <f t="shared" si="228"/>
        <v>6.8675030260934473E-3</v>
      </c>
      <c r="J397" s="67">
        <f t="shared" si="229"/>
        <v>0.12273491995241569</v>
      </c>
      <c r="K397" s="67">
        <f t="shared" si="230"/>
        <v>2.0568568235744836E-2</v>
      </c>
      <c r="L397" s="67">
        <f t="shared" si="231"/>
        <v>1.8446467550540381E-3</v>
      </c>
      <c r="M397" s="67">
        <f t="shared" si="232"/>
        <v>2.114439707181442E-3</v>
      </c>
      <c r="N397" s="67">
        <f t="shared" si="233"/>
        <v>6.59154218853511E-3</v>
      </c>
      <c r="Q397" s="55">
        <f t="shared" si="234"/>
        <v>1.237681538151076E-3</v>
      </c>
      <c r="R397" s="55">
        <f t="shared" si="195"/>
        <v>2.2787362439769458E-3</v>
      </c>
      <c r="S397" s="55">
        <f t="shared" si="196"/>
        <v>1.7728968431724292E-3</v>
      </c>
      <c r="T397" s="55">
        <f t="shared" si="197"/>
        <v>2.5104977738079331E-3</v>
      </c>
      <c r="U397" s="55">
        <f t="shared" si="198"/>
        <v>5.2704421783678051E-3</v>
      </c>
      <c r="V397" s="55">
        <f t="shared" si="199"/>
        <v>5.6812289446095642E-2</v>
      </c>
      <c r="W397" s="55">
        <f t="shared" si="200"/>
        <v>1.8736042615498931E-2</v>
      </c>
      <c r="X397" s="55">
        <f t="shared" si="201"/>
        <v>1.6477661885902599E-3</v>
      </c>
      <c r="Y397" s="55">
        <f t="shared" si="202"/>
        <v>2.0282066205590385E-3</v>
      </c>
      <c r="Z397" s="55">
        <f t="shared" si="203"/>
        <v>3.2199835877468881E-3</v>
      </c>
      <c r="AC397" s="68">
        <f t="shared" si="235"/>
        <v>2.9358189107727452E-3</v>
      </c>
      <c r="AD397" s="68">
        <f t="shared" si="204"/>
        <v>4.7956528463480343E-3</v>
      </c>
      <c r="AE397" s="68">
        <f t="shared" si="205"/>
        <v>3.1547513482498434E-3</v>
      </c>
      <c r="AF397" s="68">
        <f t="shared" si="206"/>
        <v>7.5828266465632968E-3</v>
      </c>
      <c r="AG397" s="68">
        <f t="shared" si="207"/>
        <v>8.261652439610247E-3</v>
      </c>
      <c r="AH397" s="68">
        <f t="shared" si="208"/>
        <v>0.18407959203688726</v>
      </c>
      <c r="AI397" s="68">
        <f t="shared" si="209"/>
        <v>2.1741834090215472E-2</v>
      </c>
      <c r="AJ397" s="68">
        <f t="shared" si="210"/>
        <v>2.0415273215178163E-3</v>
      </c>
      <c r="AK397" s="68">
        <f t="shared" si="211"/>
        <v>2.2149132626635378E-3</v>
      </c>
      <c r="AL397" s="68">
        <f t="shared" si="212"/>
        <v>1.0489374155564137E-2</v>
      </c>
      <c r="AO397" s="67">
        <f t="shared" si="213"/>
        <v>6.519503338904577E-4</v>
      </c>
      <c r="AP397" s="67">
        <f t="shared" si="214"/>
        <v>1.1207812711896484E-3</v>
      </c>
      <c r="AQ397" s="67">
        <f t="shared" si="215"/>
        <v>6.7849616561370548E-4</v>
      </c>
      <c r="AR397" s="67">
        <f t="shared" si="216"/>
        <v>2.4556840119134239E-3</v>
      </c>
      <c r="AS397" s="67">
        <f t="shared" si="217"/>
        <v>1.5970608477256423E-3</v>
      </c>
      <c r="AT397" s="67">
        <f t="shared" si="218"/>
        <v>6.5922630506320051E-2</v>
      </c>
      <c r="AU397" s="67">
        <f t="shared" si="219"/>
        <v>1.8325256202459048E-3</v>
      </c>
      <c r="AV397" s="67">
        <f t="shared" si="220"/>
        <v>1.968805664637782E-4</v>
      </c>
      <c r="AW397" s="67">
        <f t="shared" si="221"/>
        <v>8.623308662240349E-5</v>
      </c>
      <c r="AX397" s="67">
        <f t="shared" si="222"/>
        <v>3.3715586007882219E-3</v>
      </c>
      <c r="BA397" s="67">
        <f t="shared" si="223"/>
        <v>1.0461870387312115E-3</v>
      </c>
      <c r="BB397" s="67">
        <f t="shared" si="236"/>
        <v>1.3961353311814401E-3</v>
      </c>
      <c r="BC397" s="67">
        <f t="shared" si="237"/>
        <v>7.0335833946370873E-4</v>
      </c>
      <c r="BD397" s="67">
        <f t="shared" si="238"/>
        <v>2.6166448608419398E-3</v>
      </c>
      <c r="BE397" s="67">
        <f t="shared" si="239"/>
        <v>1.3941494135167997E-3</v>
      </c>
      <c r="BF397" s="67">
        <f t="shared" si="240"/>
        <v>6.1344672084471571E-2</v>
      </c>
      <c r="BG397" s="67">
        <f t="shared" si="241"/>
        <v>1.1732658544706363E-3</v>
      </c>
      <c r="BH397" s="67">
        <f t="shared" si="242"/>
        <v>1.968805664637782E-4</v>
      </c>
      <c r="BI397" s="67">
        <f t="shared" si="243"/>
        <v>1.0047355548209588E-4</v>
      </c>
      <c r="BJ397" s="67">
        <f t="shared" si="244"/>
        <v>3.8978319670290272E-3</v>
      </c>
      <c r="BK397" s="55"/>
    </row>
    <row r="398" spans="4:63">
      <c r="D398" s="52">
        <f t="shared" si="193"/>
        <v>6.5</v>
      </c>
      <c r="E398" s="67">
        <f t="shared" si="224"/>
        <v>1.8944307682337022E-3</v>
      </c>
      <c r="F398" s="67">
        <f t="shared" si="225"/>
        <v>3.4986742599387166E-3</v>
      </c>
      <c r="G398" s="67">
        <f t="shared" si="226"/>
        <v>2.5119555973040779E-3</v>
      </c>
      <c r="H398" s="67">
        <f t="shared" si="227"/>
        <v>5.0167674664179382E-3</v>
      </c>
      <c r="I398" s="67">
        <f t="shared" si="228"/>
        <v>6.9772534286452192E-3</v>
      </c>
      <c r="J398" s="67">
        <f t="shared" si="229"/>
        <v>0.12857026900990662</v>
      </c>
      <c r="K398" s="67">
        <f t="shared" si="230"/>
        <v>2.1308914114215514E-2</v>
      </c>
      <c r="L398" s="67">
        <f t="shared" si="231"/>
        <v>1.8924782830219119E-3</v>
      </c>
      <c r="M398" s="67">
        <f t="shared" si="232"/>
        <v>2.1813074385570253E-3</v>
      </c>
      <c r="N398" s="67">
        <f t="shared" si="233"/>
        <v>6.8730775770793704E-3</v>
      </c>
      <c r="Q398" s="55">
        <f t="shared" si="234"/>
        <v>1.2418326709123951E-3</v>
      </c>
      <c r="R398" s="55">
        <f t="shared" si="195"/>
        <v>2.3593597869914378E-3</v>
      </c>
      <c r="S398" s="55">
        <f t="shared" si="196"/>
        <v>1.8054258815562564E-3</v>
      </c>
      <c r="T398" s="55">
        <f t="shared" si="197"/>
        <v>2.5549746803163972E-3</v>
      </c>
      <c r="U398" s="55">
        <f t="shared" si="198"/>
        <v>5.3717616712275554E-3</v>
      </c>
      <c r="V398" s="55">
        <f t="shared" si="199"/>
        <v>5.9755971252316104E-2</v>
      </c>
      <c r="W398" s="55">
        <f t="shared" si="200"/>
        <v>1.9410046830497903E-2</v>
      </c>
      <c r="X398" s="55">
        <f t="shared" si="201"/>
        <v>1.6900170116548395E-3</v>
      </c>
      <c r="Y398" s="55">
        <f t="shared" si="202"/>
        <v>2.0933990456784768E-3</v>
      </c>
      <c r="Z398" s="55">
        <f t="shared" si="203"/>
        <v>3.2850198667214092E-3</v>
      </c>
      <c r="AC398" s="68">
        <f t="shared" si="235"/>
        <v>2.9412655703957634E-3</v>
      </c>
      <c r="AD398" s="68">
        <f t="shared" si="204"/>
        <v>4.9133427928777871E-3</v>
      </c>
      <c r="AE398" s="68">
        <f t="shared" si="205"/>
        <v>3.2423281196336771E-3</v>
      </c>
      <c r="AF398" s="68">
        <f t="shared" si="206"/>
        <v>7.6395211014479956E-3</v>
      </c>
      <c r="AG398" s="68">
        <f t="shared" si="207"/>
        <v>8.379697684267334E-3</v>
      </c>
      <c r="AH398" s="68">
        <f t="shared" si="208"/>
        <v>0.19286743538122336</v>
      </c>
      <c r="AI398" s="68">
        <f t="shared" si="209"/>
        <v>2.2548521632157856E-2</v>
      </c>
      <c r="AJ398" s="68">
        <f t="shared" si="210"/>
        <v>2.094939554388984E-3</v>
      </c>
      <c r="AK398" s="68">
        <f t="shared" si="211"/>
        <v>2.2828816286014119E-3</v>
      </c>
      <c r="AL398" s="68">
        <f t="shared" si="212"/>
        <v>1.0987408653678138E-2</v>
      </c>
      <c r="AO398" s="67">
        <f t="shared" si="213"/>
        <v>6.5259809732130716E-4</v>
      </c>
      <c r="AP398" s="67">
        <f t="shared" si="214"/>
        <v>1.1393144729472788E-3</v>
      </c>
      <c r="AQ398" s="67">
        <f t="shared" si="215"/>
        <v>7.0652971574782148E-4</v>
      </c>
      <c r="AR398" s="67">
        <f t="shared" si="216"/>
        <v>2.461792786101541E-3</v>
      </c>
      <c r="AS398" s="67">
        <f t="shared" si="217"/>
        <v>1.6054917574176639E-3</v>
      </c>
      <c r="AT398" s="67">
        <f t="shared" si="218"/>
        <v>6.8814297757590515E-2</v>
      </c>
      <c r="AU398" s="67">
        <f t="shared" si="219"/>
        <v>1.8988672837176104E-3</v>
      </c>
      <c r="AV398" s="67">
        <f t="shared" si="220"/>
        <v>2.0246127136707239E-4</v>
      </c>
      <c r="AW398" s="67">
        <f t="shared" si="221"/>
        <v>8.7908392878548527E-5</v>
      </c>
      <c r="AX398" s="67">
        <f t="shared" si="222"/>
        <v>3.5880577103579612E-3</v>
      </c>
      <c r="BA398" s="67">
        <f t="shared" si="223"/>
        <v>1.0468348021620611E-3</v>
      </c>
      <c r="BB398" s="67">
        <f t="shared" si="236"/>
        <v>1.4146685329390705E-3</v>
      </c>
      <c r="BC398" s="67">
        <f t="shared" si="237"/>
        <v>7.3037252232959924E-4</v>
      </c>
      <c r="BD398" s="67">
        <f t="shared" si="238"/>
        <v>2.6227536350300574E-3</v>
      </c>
      <c r="BE398" s="67">
        <f t="shared" si="239"/>
        <v>1.4024442556221147E-3</v>
      </c>
      <c r="BF398" s="67">
        <f t="shared" si="240"/>
        <v>6.4297166371316744E-2</v>
      </c>
      <c r="BG398" s="67">
        <f t="shared" si="241"/>
        <v>1.239607517942342E-3</v>
      </c>
      <c r="BH398" s="67">
        <f t="shared" si="242"/>
        <v>2.0246127136707218E-4</v>
      </c>
      <c r="BI398" s="67">
        <f t="shared" si="243"/>
        <v>1.0157419004438659E-4</v>
      </c>
      <c r="BJ398" s="67">
        <f t="shared" si="244"/>
        <v>4.1143310765987678E-3</v>
      </c>
      <c r="BK398" s="55"/>
    </row>
    <row r="399" spans="4:63">
      <c r="D399" s="52">
        <f t="shared" si="193"/>
        <v>6.75</v>
      </c>
      <c r="E399" s="67">
        <f t="shared" si="224"/>
        <v>1.8988853450742666E-3</v>
      </c>
      <c r="F399" s="67">
        <f t="shared" si="225"/>
        <v>3.5954839543249325E-3</v>
      </c>
      <c r="G399" s="67">
        <f t="shared" si="226"/>
        <v>2.5726344512036711E-3</v>
      </c>
      <c r="H399" s="67">
        <f t="shared" si="227"/>
        <v>5.06784226899168E-3</v>
      </c>
      <c r="I399" s="67">
        <f t="shared" si="228"/>
        <v>7.0855169064674237E-3</v>
      </c>
      <c r="J399" s="67">
        <f t="shared" si="229"/>
        <v>0.13440355848098637</v>
      </c>
      <c r="K399" s="67">
        <f t="shared" si="230"/>
        <v>2.2050633806029986E-2</v>
      </c>
      <c r="L399" s="67">
        <f t="shared" si="231"/>
        <v>1.9401248618329376E-3</v>
      </c>
      <c r="M399" s="67">
        <f t="shared" si="232"/>
        <v>2.2481820058070628E-3</v>
      </c>
      <c r="N399" s="67">
        <f t="shared" si="233"/>
        <v>7.1534699201890508E-3</v>
      </c>
      <c r="Q399" s="55">
        <f t="shared" si="234"/>
        <v>1.2456368354108074E-3</v>
      </c>
      <c r="R399" s="55">
        <f t="shared" si="195"/>
        <v>2.4385380262467037E-3</v>
      </c>
      <c r="S399" s="55">
        <f t="shared" si="196"/>
        <v>1.8382822755655442E-3</v>
      </c>
      <c r="T399" s="55">
        <f t="shared" si="197"/>
        <v>2.5995957666051454E-3</v>
      </c>
      <c r="U399" s="55">
        <f t="shared" si="198"/>
        <v>5.4700187124786873E-3</v>
      </c>
      <c r="V399" s="55">
        <f t="shared" si="199"/>
        <v>6.274422740295324E-2</v>
      </c>
      <c r="W399" s="55">
        <f t="shared" si="200"/>
        <v>2.0085466179570615E-2</v>
      </c>
      <c r="X399" s="55">
        <f t="shared" si="201"/>
        <v>1.7322629409577449E-3</v>
      </c>
      <c r="Y399" s="55">
        <f t="shared" si="202"/>
        <v>2.1582172659740098E-3</v>
      </c>
      <c r="Z399" s="55">
        <f t="shared" si="203"/>
        <v>3.3514833046917052E-3</v>
      </c>
      <c r="AC399" s="68">
        <f t="shared" si="235"/>
        <v>2.9463705595784797E-3</v>
      </c>
      <c r="AD399" s="68">
        <f t="shared" si="204"/>
        <v>5.027783942394953E-3</v>
      </c>
      <c r="AE399" s="68">
        <f t="shared" si="205"/>
        <v>3.329241116982387E-3</v>
      </c>
      <c r="AF399" s="68">
        <f t="shared" si="206"/>
        <v>7.6970496203067305E-3</v>
      </c>
      <c r="AG399" s="68">
        <f t="shared" si="207"/>
        <v>8.4977555863743476E-3</v>
      </c>
      <c r="AH399" s="68">
        <f t="shared" si="208"/>
        <v>0.20164053518166447</v>
      </c>
      <c r="AI399" s="68">
        <f t="shared" si="209"/>
        <v>2.3356541666714085E-2</v>
      </c>
      <c r="AJ399" s="68">
        <f t="shared" si="210"/>
        <v>2.1479867827081302E-3</v>
      </c>
      <c r="AK399" s="68">
        <f t="shared" si="211"/>
        <v>2.3509171241201804E-3</v>
      </c>
      <c r="AL399" s="68">
        <f t="shared" si="212"/>
        <v>1.1481729901927203E-2</v>
      </c>
      <c r="AO399" s="67">
        <f t="shared" si="213"/>
        <v>6.5324850966345916E-4</v>
      </c>
      <c r="AP399" s="67">
        <f t="shared" si="214"/>
        <v>1.1569459280782288E-3</v>
      </c>
      <c r="AQ399" s="67">
        <f t="shared" si="215"/>
        <v>7.3435217563812684E-4</v>
      </c>
      <c r="AR399" s="67">
        <f t="shared" si="216"/>
        <v>2.4682465023865346E-3</v>
      </c>
      <c r="AS399" s="67">
        <f t="shared" si="217"/>
        <v>1.6154981939887365E-3</v>
      </c>
      <c r="AT399" s="67">
        <f t="shared" si="218"/>
        <v>7.1659331078033128E-2</v>
      </c>
      <c r="AU399" s="67">
        <f t="shared" si="219"/>
        <v>1.9651676264593708E-3</v>
      </c>
      <c r="AV399" s="67">
        <f t="shared" si="220"/>
        <v>2.0786192087519266E-4</v>
      </c>
      <c r="AW399" s="67">
        <f t="shared" si="221"/>
        <v>8.9964739833052997E-5</v>
      </c>
      <c r="AX399" s="67">
        <f t="shared" si="222"/>
        <v>3.8019866154973456E-3</v>
      </c>
      <c r="BA399" s="67">
        <f t="shared" si="223"/>
        <v>1.0474852145042131E-3</v>
      </c>
      <c r="BB399" s="67">
        <f t="shared" si="236"/>
        <v>1.4322999880700205E-3</v>
      </c>
      <c r="BC399" s="67">
        <f t="shared" si="237"/>
        <v>7.5660666577871596E-4</v>
      </c>
      <c r="BD399" s="67">
        <f t="shared" si="238"/>
        <v>2.6292073513150506E-3</v>
      </c>
      <c r="BE399" s="67">
        <f t="shared" si="239"/>
        <v>1.4122386799069239E-3</v>
      </c>
      <c r="BF399" s="67">
        <f t="shared" si="240"/>
        <v>6.7236976700678103E-2</v>
      </c>
      <c r="BG399" s="67">
        <f t="shared" si="241"/>
        <v>1.3059078606840989E-3</v>
      </c>
      <c r="BH399" s="67">
        <f t="shared" si="242"/>
        <v>2.0786192087519266E-4</v>
      </c>
      <c r="BI399" s="67">
        <f t="shared" si="243"/>
        <v>1.0273511831311762E-4</v>
      </c>
      <c r="BJ399" s="67">
        <f t="shared" si="244"/>
        <v>4.3282599817381518E-3</v>
      </c>
      <c r="BK399" s="55"/>
    </row>
    <row r="400" spans="4:63">
      <c r="D400" s="52">
        <f t="shared" si="193"/>
        <v>7</v>
      </c>
      <c r="E400" s="67">
        <f t="shared" si="224"/>
        <v>1.9030201968026268E-3</v>
      </c>
      <c r="F400" s="67">
        <f t="shared" si="225"/>
        <v>3.6897897020942323E-3</v>
      </c>
      <c r="G400" s="67">
        <f t="shared" si="226"/>
        <v>2.6334877031757393E-3</v>
      </c>
      <c r="H400" s="67">
        <f t="shared" si="227"/>
        <v>5.1196507543811607E-3</v>
      </c>
      <c r="I400" s="67">
        <f t="shared" si="228"/>
        <v>7.192399668469315E-3</v>
      </c>
      <c r="J400" s="67">
        <f t="shared" si="229"/>
        <v>0.14023375857244935</v>
      </c>
      <c r="K400" s="67">
        <f t="shared" si="230"/>
        <v>2.2794414217860146E-2</v>
      </c>
      <c r="L400" s="67">
        <f t="shared" si="231"/>
        <v>1.987599702141176E-3</v>
      </c>
      <c r="M400" s="67">
        <f t="shared" si="232"/>
        <v>2.3150668268687815E-3</v>
      </c>
      <c r="N400" s="67">
        <f t="shared" si="233"/>
        <v>7.4321904166496523E-3</v>
      </c>
      <c r="Q400" s="55">
        <f t="shared" si="234"/>
        <v>1.2491188150936634E-3</v>
      </c>
      <c r="R400" s="55">
        <f t="shared" si="195"/>
        <v>2.5161064978145324E-3</v>
      </c>
      <c r="S400" s="55">
        <f t="shared" si="196"/>
        <v>1.8716297030130233E-3</v>
      </c>
      <c r="T400" s="55">
        <f t="shared" si="197"/>
        <v>2.6444331225643197E-3</v>
      </c>
      <c r="U400" s="55">
        <f t="shared" si="198"/>
        <v>5.5654320486646734E-3</v>
      </c>
      <c r="V400" s="55">
        <f t="shared" si="199"/>
        <v>6.5776711754652703E-2</v>
      </c>
      <c r="W400" s="55">
        <f t="shared" si="200"/>
        <v>2.0763008229753934E-2</v>
      </c>
      <c r="X400" s="55">
        <f t="shared" si="201"/>
        <v>1.7745043260533814E-3</v>
      </c>
      <c r="Y400" s="55">
        <f t="shared" si="202"/>
        <v>2.2226880103616313E-3</v>
      </c>
      <c r="Z400" s="55">
        <f t="shared" si="203"/>
        <v>3.4200643731091915E-3</v>
      </c>
      <c r="AC400" s="68">
        <f t="shared" si="235"/>
        <v>2.9511582833523444E-3</v>
      </c>
      <c r="AD400" s="68">
        <f t="shared" si="204"/>
        <v>5.1388269663657235E-3</v>
      </c>
      <c r="AE400" s="68">
        <f t="shared" si="205"/>
        <v>3.4155377527270536E-3</v>
      </c>
      <c r="AF400" s="68">
        <f t="shared" si="206"/>
        <v>7.7558292351265186E-3</v>
      </c>
      <c r="AG400" s="68">
        <f t="shared" si="207"/>
        <v>8.6158324746562504E-3</v>
      </c>
      <c r="AH400" s="68">
        <f t="shared" si="208"/>
        <v>0.21039151966626304</v>
      </c>
      <c r="AI400" s="68">
        <f t="shared" si="209"/>
        <v>2.4166560440191082E-2</v>
      </c>
      <c r="AJ400" s="68">
        <f t="shared" si="210"/>
        <v>2.2006950782289701E-3</v>
      </c>
      <c r="AK400" s="68">
        <f t="shared" si="211"/>
        <v>2.4190533140102909E-3</v>
      </c>
      <c r="AL400" s="68">
        <f t="shared" si="212"/>
        <v>1.1970589826430919E-2</v>
      </c>
      <c r="AO400" s="67">
        <f t="shared" si="213"/>
        <v>6.539013817089634E-4</v>
      </c>
      <c r="AP400" s="67">
        <f t="shared" si="214"/>
        <v>1.1736832042796999E-3</v>
      </c>
      <c r="AQ400" s="67">
        <f t="shared" si="215"/>
        <v>7.61858000162716E-4</v>
      </c>
      <c r="AR400" s="67">
        <f t="shared" si="216"/>
        <v>2.4752176318168411E-3</v>
      </c>
      <c r="AS400" s="67">
        <f t="shared" si="217"/>
        <v>1.6269676198046416E-3</v>
      </c>
      <c r="AT400" s="67">
        <f t="shared" si="218"/>
        <v>7.4457046817796649E-2</v>
      </c>
      <c r="AU400" s="67">
        <f t="shared" si="219"/>
        <v>2.0314059881062115E-3</v>
      </c>
      <c r="AV400" s="67">
        <f t="shared" si="220"/>
        <v>2.1309537608779454E-4</v>
      </c>
      <c r="AW400" s="67">
        <f t="shared" si="221"/>
        <v>9.2378816507150251E-5</v>
      </c>
      <c r="AX400" s="67">
        <f t="shared" si="222"/>
        <v>4.0121260435404607E-3</v>
      </c>
      <c r="BA400" s="67">
        <f t="shared" si="223"/>
        <v>1.0481380865497176E-3</v>
      </c>
      <c r="BB400" s="67">
        <f t="shared" si="236"/>
        <v>1.4490372642714912E-3</v>
      </c>
      <c r="BC400" s="67">
        <f t="shared" si="237"/>
        <v>7.8205004955131429E-4</v>
      </c>
      <c r="BD400" s="67">
        <f t="shared" si="238"/>
        <v>2.6361784807453579E-3</v>
      </c>
      <c r="BE400" s="67">
        <f t="shared" si="239"/>
        <v>1.4234328061869354E-3</v>
      </c>
      <c r="BF400" s="67">
        <f t="shared" si="240"/>
        <v>7.0157761093813692E-2</v>
      </c>
      <c r="BG400" s="67">
        <f t="shared" si="241"/>
        <v>1.3721462223309361E-3</v>
      </c>
      <c r="BH400" s="67">
        <f t="shared" si="242"/>
        <v>2.130953760877941E-4</v>
      </c>
      <c r="BI400" s="67">
        <f t="shared" si="243"/>
        <v>1.0398648714150934E-4</v>
      </c>
      <c r="BJ400" s="67">
        <f t="shared" si="244"/>
        <v>4.5383994097812665E-3</v>
      </c>
      <c r="BK400" s="55"/>
    </row>
    <row r="401" spans="4:63">
      <c r="D401" s="52">
        <f t="shared" si="193"/>
        <v>7.25</v>
      </c>
      <c r="E401" s="67">
        <f t="shared" si="224"/>
        <v>1.9068599176581833E-3</v>
      </c>
      <c r="F401" s="67">
        <f t="shared" si="225"/>
        <v>3.7814391005750489E-3</v>
      </c>
      <c r="G401" s="67">
        <f t="shared" si="226"/>
        <v>2.6945734859111078E-3</v>
      </c>
      <c r="H401" s="67">
        <f t="shared" si="227"/>
        <v>5.1724374835249616E-3</v>
      </c>
      <c r="I401" s="67">
        <f t="shared" si="228"/>
        <v>7.2980079235601481E-3</v>
      </c>
      <c r="J401" s="67">
        <f t="shared" si="229"/>
        <v>0.14605983949108997</v>
      </c>
      <c r="K401" s="67">
        <f t="shared" si="230"/>
        <v>2.354094225637789E-2</v>
      </c>
      <c r="L401" s="67">
        <f t="shared" si="231"/>
        <v>2.0349160146006873E-3</v>
      </c>
      <c r="M401" s="67">
        <f t="shared" si="232"/>
        <v>2.3819653196794086E-3</v>
      </c>
      <c r="N401" s="67">
        <f t="shared" si="233"/>
        <v>7.7087404216015891E-3</v>
      </c>
      <c r="Q401" s="55">
        <f t="shared" si="234"/>
        <v>1.2523033934083133E-3</v>
      </c>
      <c r="R401" s="55">
        <f t="shared" si="195"/>
        <v>2.5919095766927928E-3</v>
      </c>
      <c r="S401" s="55">
        <f t="shared" si="196"/>
        <v>1.9056318417114239E-3</v>
      </c>
      <c r="T401" s="55">
        <f t="shared" si="197"/>
        <v>2.6895588380840621E-3</v>
      </c>
      <c r="U401" s="55">
        <f t="shared" si="198"/>
        <v>5.6582204263289854E-3</v>
      </c>
      <c r="V401" s="55">
        <f t="shared" si="199"/>
        <v>6.8853078164060166E-2</v>
      </c>
      <c r="W401" s="55">
        <f t="shared" si="200"/>
        <v>2.1443380548084735E-2</v>
      </c>
      <c r="X401" s="55">
        <f t="shared" si="201"/>
        <v>1.8167415164961544E-3</v>
      </c>
      <c r="Y401" s="55">
        <f t="shared" si="202"/>
        <v>2.2868380077573341E-3</v>
      </c>
      <c r="Z401" s="55">
        <f t="shared" si="203"/>
        <v>3.4914372318630683E-3</v>
      </c>
      <c r="AC401" s="68">
        <f t="shared" si="235"/>
        <v>2.9556531467488075E-3</v>
      </c>
      <c r="AD401" s="68">
        <f t="shared" si="204"/>
        <v>5.2463226844490967E-3</v>
      </c>
      <c r="AE401" s="68">
        <f t="shared" si="205"/>
        <v>3.501265439298757E-3</v>
      </c>
      <c r="AF401" s="68">
        <f t="shared" si="206"/>
        <v>7.8162769778943771E-3</v>
      </c>
      <c r="AG401" s="68">
        <f t="shared" si="207"/>
        <v>8.733934677838005E-3</v>
      </c>
      <c r="AH401" s="68">
        <f t="shared" si="208"/>
        <v>0.2191130170630716</v>
      </c>
      <c r="AI401" s="68">
        <f t="shared" si="209"/>
        <v>2.4979244198895773E-2</v>
      </c>
      <c r="AJ401" s="68">
        <f t="shared" si="210"/>
        <v>2.25309051270522E-3</v>
      </c>
      <c r="AK401" s="68">
        <f t="shared" si="211"/>
        <v>2.4873237630621912E-3</v>
      </c>
      <c r="AL401" s="68">
        <f t="shared" si="212"/>
        <v>1.2452316977580915E-2</v>
      </c>
      <c r="AO401" s="67">
        <f t="shared" si="213"/>
        <v>6.5455652424987001E-4</v>
      </c>
      <c r="AP401" s="67">
        <f t="shared" si="214"/>
        <v>1.1895295238822561E-3</v>
      </c>
      <c r="AQ401" s="67">
        <f t="shared" si="215"/>
        <v>7.8894164419968387E-4</v>
      </c>
      <c r="AR401" s="67">
        <f t="shared" si="216"/>
        <v>2.4828786454408995E-3</v>
      </c>
      <c r="AS401" s="67">
        <f t="shared" si="217"/>
        <v>1.6397874972311627E-3</v>
      </c>
      <c r="AT401" s="67">
        <f t="shared" si="218"/>
        <v>7.7206761327029805E-2</v>
      </c>
      <c r="AU401" s="67">
        <f t="shared" si="219"/>
        <v>2.0975617082931546E-3</v>
      </c>
      <c r="AV401" s="67">
        <f t="shared" si="220"/>
        <v>2.181744981045329E-4</v>
      </c>
      <c r="AW401" s="67">
        <f t="shared" si="221"/>
        <v>9.5127311922074513E-5</v>
      </c>
      <c r="AX401" s="67">
        <f t="shared" si="222"/>
        <v>4.2173031897385204E-3</v>
      </c>
      <c r="BA401" s="67">
        <f t="shared" si="223"/>
        <v>1.0487932290906242E-3</v>
      </c>
      <c r="BB401" s="67">
        <f t="shared" si="236"/>
        <v>1.4648835838740478E-3</v>
      </c>
      <c r="BC401" s="67">
        <f t="shared" si="237"/>
        <v>8.0669195338764921E-4</v>
      </c>
      <c r="BD401" s="67">
        <f t="shared" si="238"/>
        <v>2.6438394943694155E-3</v>
      </c>
      <c r="BE401" s="67">
        <f t="shared" si="239"/>
        <v>1.4359267542778569E-3</v>
      </c>
      <c r="BF401" s="67">
        <f t="shared" si="240"/>
        <v>7.3053177571981626E-2</v>
      </c>
      <c r="BG401" s="67">
        <f t="shared" si="241"/>
        <v>1.4383019425178827E-3</v>
      </c>
      <c r="BH401" s="67">
        <f t="shared" si="242"/>
        <v>2.1817449810453268E-4</v>
      </c>
      <c r="BI401" s="67">
        <f t="shared" si="243"/>
        <v>1.0535844338278259E-4</v>
      </c>
      <c r="BJ401" s="67">
        <f t="shared" si="244"/>
        <v>4.7435765559793262E-3</v>
      </c>
      <c r="BK401" s="55"/>
    </row>
    <row r="402" spans="4:63">
      <c r="D402" s="52">
        <f t="shared" si="193"/>
        <v>7.5</v>
      </c>
      <c r="E402" s="67">
        <f t="shared" si="224"/>
        <v>1.9104291018803364E-3</v>
      </c>
      <c r="F402" s="67">
        <f t="shared" si="225"/>
        <v>3.8702842406552582E-3</v>
      </c>
      <c r="G402" s="67">
        <f t="shared" si="226"/>
        <v>2.7559499321006017E-3</v>
      </c>
      <c r="H402" s="67">
        <f t="shared" si="227"/>
        <v>5.226447017361662E-3</v>
      </c>
      <c r="I402" s="67">
        <f t="shared" si="228"/>
        <v>7.4024478806491781E-3</v>
      </c>
      <c r="J402" s="67">
        <f t="shared" si="229"/>
        <v>0.15188077144370266</v>
      </c>
      <c r="K402" s="67">
        <f t="shared" si="230"/>
        <v>2.4290904828255116E-2</v>
      </c>
      <c r="L402" s="67">
        <f t="shared" si="231"/>
        <v>2.0820870098655323E-3</v>
      </c>
      <c r="M402" s="67">
        <f t="shared" si="232"/>
        <v>2.4488809021761711E-3</v>
      </c>
      <c r="N402" s="67">
        <f t="shared" si="233"/>
        <v>7.9826514465401871E-3</v>
      </c>
      <c r="Q402" s="55">
        <f t="shared" si="234"/>
        <v>1.2552153538021079E-3</v>
      </c>
      <c r="R402" s="55">
        <f t="shared" si="195"/>
        <v>2.6658004768054344E-3</v>
      </c>
      <c r="S402" s="55">
        <f t="shared" si="196"/>
        <v>1.9404523694734766E-3</v>
      </c>
      <c r="T402" s="55">
        <f t="shared" si="197"/>
        <v>2.7350450030545152E-3</v>
      </c>
      <c r="U402" s="55">
        <f t="shared" si="198"/>
        <v>5.7486025920150978E-3</v>
      </c>
      <c r="V402" s="55">
        <f t="shared" si="199"/>
        <v>7.1972980487821289E-2</v>
      </c>
      <c r="W402" s="55">
        <f t="shared" si="200"/>
        <v>2.2127290701599883E-2</v>
      </c>
      <c r="X402" s="55">
        <f t="shared" si="201"/>
        <v>1.858974861840469E-3</v>
      </c>
      <c r="Y402" s="55">
        <f t="shared" si="202"/>
        <v>2.3506939870771115E-3</v>
      </c>
      <c r="Z402" s="55">
        <f t="shared" si="203"/>
        <v>3.5662597292803197E-3</v>
      </c>
      <c r="AC402" s="68">
        <f t="shared" si="235"/>
        <v>2.9598795547993192E-3</v>
      </c>
      <c r="AD402" s="68">
        <f t="shared" si="204"/>
        <v>5.3501220644968737E-3</v>
      </c>
      <c r="AE402" s="68">
        <f t="shared" si="205"/>
        <v>3.5864715891285774E-3</v>
      </c>
      <c r="AF402" s="68">
        <f t="shared" si="206"/>
        <v>7.8788098805973247E-3</v>
      </c>
      <c r="AG402" s="68">
        <f t="shared" si="207"/>
        <v>8.8520685246445754E-3</v>
      </c>
      <c r="AH402" s="68">
        <f t="shared" si="208"/>
        <v>0.22779765560014262</v>
      </c>
      <c r="AI402" s="68">
        <f t="shared" si="209"/>
        <v>2.5795259189135077E-2</v>
      </c>
      <c r="AJ402" s="68">
        <f t="shared" si="210"/>
        <v>2.3051991578905955E-3</v>
      </c>
      <c r="AK402" s="68">
        <f t="shared" si="211"/>
        <v>2.5557620360663284E-3</v>
      </c>
      <c r="AL402" s="68">
        <f t="shared" si="212"/>
        <v>1.2925316530040859E-2</v>
      </c>
      <c r="AO402" s="67">
        <f t="shared" si="213"/>
        <v>6.5521374807822846E-4</v>
      </c>
      <c r="AP402" s="67">
        <f t="shared" si="214"/>
        <v>1.2044837638498238E-3</v>
      </c>
      <c r="AQ402" s="67">
        <f t="shared" si="215"/>
        <v>8.1549756262712511E-4</v>
      </c>
      <c r="AR402" s="67">
        <f t="shared" si="216"/>
        <v>2.4914020143071468E-3</v>
      </c>
      <c r="AS402" s="67">
        <f t="shared" si="217"/>
        <v>1.6538452886340803E-3</v>
      </c>
      <c r="AT402" s="67">
        <f t="shared" si="218"/>
        <v>7.9907790955881366E-2</v>
      </c>
      <c r="AU402" s="67">
        <f t="shared" si="219"/>
        <v>2.1636141266552326E-3</v>
      </c>
      <c r="AV402" s="67">
        <f t="shared" si="220"/>
        <v>2.2311214802506326E-4</v>
      </c>
      <c r="AW402" s="67">
        <f t="shared" si="221"/>
        <v>9.8186915099059569E-5</v>
      </c>
      <c r="AX402" s="67">
        <f t="shared" si="222"/>
        <v>4.4163917172598674E-3</v>
      </c>
      <c r="BA402" s="67">
        <f t="shared" si="223"/>
        <v>1.0494504529189829E-3</v>
      </c>
      <c r="BB402" s="67">
        <f t="shared" si="236"/>
        <v>1.4798378238416155E-3</v>
      </c>
      <c r="BC402" s="67">
        <f t="shared" si="237"/>
        <v>8.3052165702797573E-4</v>
      </c>
      <c r="BD402" s="67">
        <f t="shared" si="238"/>
        <v>2.6523628632356628E-3</v>
      </c>
      <c r="BE402" s="67">
        <f t="shared" si="239"/>
        <v>1.4496206439953974E-3</v>
      </c>
      <c r="BF402" s="67">
        <f t="shared" si="240"/>
        <v>7.5916884156439962E-2</v>
      </c>
      <c r="BG402" s="67">
        <f t="shared" si="241"/>
        <v>1.5043543608799607E-3</v>
      </c>
      <c r="BH402" s="67">
        <f t="shared" si="242"/>
        <v>2.2311214802506326E-4</v>
      </c>
      <c r="BI402" s="67">
        <f t="shared" si="243"/>
        <v>1.0688113389015728E-4</v>
      </c>
      <c r="BJ402" s="67">
        <f t="shared" si="244"/>
        <v>4.9426650835006723E-3</v>
      </c>
      <c r="BK402" s="55"/>
    </row>
    <row r="403" spans="4:63">
      <c r="D403" s="52">
        <f t="shared" si="193"/>
        <v>7.75</v>
      </c>
      <c r="E403" s="67">
        <f t="shared" si="224"/>
        <v>1.9137523437084865E-3</v>
      </c>
      <c r="F403" s="67">
        <f t="shared" si="225"/>
        <v>3.9561817067821784E-3</v>
      </c>
      <c r="G403" s="67">
        <f t="shared" si="226"/>
        <v>2.8176751744350462E-3</v>
      </c>
      <c r="H403" s="67">
        <f t="shared" si="227"/>
        <v>5.2819239168298421E-3</v>
      </c>
      <c r="I403" s="67">
        <f t="shared" si="228"/>
        <v>7.50582574864566E-3</v>
      </c>
      <c r="J403" s="67">
        <f t="shared" si="229"/>
        <v>0.15769552463708181</v>
      </c>
      <c r="K403" s="67">
        <f t="shared" si="230"/>
        <v>2.5044988840163721E-2</v>
      </c>
      <c r="L403" s="67">
        <f t="shared" si="231"/>
        <v>2.1291258985897715E-3</v>
      </c>
      <c r="M403" s="67">
        <f t="shared" si="232"/>
        <v>2.5158169922962956E-3</v>
      </c>
      <c r="N403" s="67">
        <f t="shared" si="233"/>
        <v>8.2534851593156853E-3</v>
      </c>
      <c r="Q403" s="55">
        <f t="shared" si="234"/>
        <v>1.2578794797223976E-3</v>
      </c>
      <c r="R403" s="55">
        <f t="shared" si="195"/>
        <v>2.7376412510024873E-3</v>
      </c>
      <c r="S403" s="55">
        <f t="shared" si="196"/>
        <v>1.9762549641119116E-3</v>
      </c>
      <c r="T403" s="55">
        <f t="shared" si="197"/>
        <v>2.7809637073658204E-3</v>
      </c>
      <c r="U403" s="55">
        <f t="shared" si="198"/>
        <v>5.8367972922664822E-3</v>
      </c>
      <c r="V403" s="55">
        <f t="shared" si="199"/>
        <v>7.5136072582581703E-2</v>
      </c>
      <c r="W403" s="55">
        <f t="shared" si="200"/>
        <v>2.2815446257336249E-2</v>
      </c>
      <c r="X403" s="55">
        <f t="shared" si="201"/>
        <v>1.9012047116407306E-3</v>
      </c>
      <c r="Y403" s="55">
        <f t="shared" si="202"/>
        <v>2.4142826772369569E-3</v>
      </c>
      <c r="Z403" s="55">
        <f t="shared" si="203"/>
        <v>3.6451734021257154E-3</v>
      </c>
      <c r="AC403" s="68">
        <f t="shared" si="235"/>
        <v>2.9638619125353298E-3</v>
      </c>
      <c r="AD403" s="68">
        <f t="shared" si="204"/>
        <v>5.450076222553662E-3</v>
      </c>
      <c r="AE403" s="68">
        <f t="shared" si="205"/>
        <v>3.6712036146475955E-3</v>
      </c>
      <c r="AF403" s="68">
        <f t="shared" si="206"/>
        <v>7.9438449752223788E-3</v>
      </c>
      <c r="AG403" s="68">
        <f t="shared" si="207"/>
        <v>8.9702403438009243E-3</v>
      </c>
      <c r="AH403" s="68">
        <f t="shared" si="208"/>
        <v>0.2364380635055286</v>
      </c>
      <c r="AI403" s="68">
        <f t="shared" si="209"/>
        <v>2.6615271657215916E-2</v>
      </c>
      <c r="AJ403" s="68">
        <f t="shared" si="210"/>
        <v>2.3570470855388127E-3</v>
      </c>
      <c r="AK403" s="68">
        <f t="shared" si="211"/>
        <v>2.6244016978131494E-3</v>
      </c>
      <c r="AL403" s="68">
        <f t="shared" si="212"/>
        <v>1.338807028274646E-2</v>
      </c>
      <c r="AO403" s="67">
        <f t="shared" si="213"/>
        <v>6.5587286398608889E-4</v>
      </c>
      <c r="AP403" s="67">
        <f t="shared" si="214"/>
        <v>1.2185404557796911E-3</v>
      </c>
      <c r="AQ403" s="67">
        <f t="shared" si="215"/>
        <v>8.4142021032313462E-4</v>
      </c>
      <c r="AR403" s="67">
        <f t="shared" si="216"/>
        <v>2.5009602094640216E-3</v>
      </c>
      <c r="AS403" s="67">
        <f t="shared" si="217"/>
        <v>1.6690284563791779E-3</v>
      </c>
      <c r="AT403" s="67">
        <f t="shared" si="218"/>
        <v>8.2559452054500104E-2</v>
      </c>
      <c r="AU403" s="67">
        <f t="shared" si="219"/>
        <v>2.2295425828274713E-3</v>
      </c>
      <c r="AV403" s="67">
        <f t="shared" si="220"/>
        <v>2.2792118694904095E-4</v>
      </c>
      <c r="AW403" s="67">
        <f t="shared" si="221"/>
        <v>1.0153431505933877E-4</v>
      </c>
      <c r="AX403" s="67">
        <f t="shared" si="222"/>
        <v>4.6083117571899699E-3</v>
      </c>
      <c r="BA403" s="67">
        <f t="shared" si="223"/>
        <v>1.0501095688268433E-3</v>
      </c>
      <c r="BB403" s="67">
        <f t="shared" si="236"/>
        <v>1.4938945157714836E-3</v>
      </c>
      <c r="BC403" s="67">
        <f t="shared" si="237"/>
        <v>8.5352844021254924E-4</v>
      </c>
      <c r="BD403" s="67">
        <f t="shared" si="238"/>
        <v>2.6619210583925367E-3</v>
      </c>
      <c r="BE403" s="67">
        <f t="shared" si="239"/>
        <v>1.4644145951552643E-3</v>
      </c>
      <c r="BF403" s="67">
        <f t="shared" si="240"/>
        <v>7.8742538868446788E-2</v>
      </c>
      <c r="BG403" s="67">
        <f t="shared" si="241"/>
        <v>1.570282817052196E-3</v>
      </c>
      <c r="BH403" s="67">
        <f t="shared" si="242"/>
        <v>2.2792118694904117E-4</v>
      </c>
      <c r="BI403" s="67">
        <f t="shared" si="243"/>
        <v>1.0858470551685382E-4</v>
      </c>
      <c r="BJ403" s="67">
        <f t="shared" si="244"/>
        <v>5.1345851234307748E-3</v>
      </c>
      <c r="BK403" s="55"/>
    </row>
    <row r="404" spans="4:63">
      <c r="D404" s="52">
        <f t="shared" si="193"/>
        <v>8</v>
      </c>
      <c r="E404" s="67">
        <f t="shared" si="224"/>
        <v>1.9168542373820337E-3</v>
      </c>
      <c r="F404" s="67">
        <f t="shared" si="225"/>
        <v>4.0389925769625705E-3</v>
      </c>
      <c r="G404" s="67">
        <f t="shared" si="226"/>
        <v>2.879807345605266E-3</v>
      </c>
      <c r="H404" s="67">
        <f t="shared" si="227"/>
        <v>5.3391127428680813E-3</v>
      </c>
      <c r="I404" s="67">
        <f t="shared" si="228"/>
        <v>7.6082477364588482E-3</v>
      </c>
      <c r="J404" s="67">
        <f t="shared" si="229"/>
        <v>0.16350306927802183</v>
      </c>
      <c r="K404" s="67">
        <f t="shared" si="230"/>
        <v>2.5803881198775597E-2</v>
      </c>
      <c r="L404" s="67">
        <f t="shared" si="231"/>
        <v>2.1760458914274654E-3</v>
      </c>
      <c r="M404" s="67">
        <f t="shared" si="232"/>
        <v>2.5827770079770098E-3</v>
      </c>
      <c r="N404" s="67">
        <f t="shared" si="233"/>
        <v>8.5208333841332359E-3</v>
      </c>
      <c r="Q404" s="55">
        <f t="shared" si="234"/>
        <v>1.2603205546165327E-3</v>
      </c>
      <c r="R404" s="55">
        <f t="shared" si="195"/>
        <v>2.8073027910600614E-3</v>
      </c>
      <c r="S404" s="55">
        <f t="shared" si="196"/>
        <v>2.0132033034394592E-3</v>
      </c>
      <c r="T404" s="55">
        <f t="shared" si="197"/>
        <v>2.82738704090812E-3</v>
      </c>
      <c r="U404" s="55">
        <f t="shared" si="198"/>
        <v>5.9230232736266113E-3</v>
      </c>
      <c r="V404" s="55">
        <f t="shared" si="199"/>
        <v>7.8342008304987082E-2</v>
      </c>
      <c r="W404" s="55">
        <f t="shared" si="200"/>
        <v>2.3508554782330705E-2</v>
      </c>
      <c r="X404" s="55">
        <f t="shared" si="201"/>
        <v>1.9434314154513444E-3</v>
      </c>
      <c r="Y404" s="55">
        <f t="shared" si="202"/>
        <v>2.477630807152863E-3</v>
      </c>
      <c r="Z404" s="55">
        <f t="shared" si="203"/>
        <v>3.7288034756018085E-3</v>
      </c>
      <c r="AC404" s="68">
        <f t="shared" si="235"/>
        <v>2.9676246249882893E-3</v>
      </c>
      <c r="AD404" s="68">
        <f t="shared" si="204"/>
        <v>5.5460364228568726E-3</v>
      </c>
      <c r="AE404" s="68">
        <f t="shared" si="205"/>
        <v>3.7555089282868908E-3</v>
      </c>
      <c r="AF404" s="68">
        <f t="shared" si="206"/>
        <v>8.0117992937565573E-3</v>
      </c>
      <c r="AG404" s="68">
        <f t="shared" si="207"/>
        <v>9.0884564640320142E-3</v>
      </c>
      <c r="AH404" s="68">
        <f t="shared" si="208"/>
        <v>0.24502686900728204</v>
      </c>
      <c r="AI404" s="68">
        <f t="shared" si="209"/>
        <v>2.7439947849445218E-2</v>
      </c>
      <c r="AJ404" s="68">
        <f t="shared" si="210"/>
        <v>2.4086603674035871E-3</v>
      </c>
      <c r="AK404" s="68">
        <f t="shared" si="211"/>
        <v>2.6932763130931023E-3</v>
      </c>
      <c r="AL404" s="68">
        <f t="shared" si="212"/>
        <v>1.3839136658905467E-2</v>
      </c>
      <c r="AO404" s="67">
        <f t="shared" si="213"/>
        <v>6.5653368276550098E-4</v>
      </c>
      <c r="AP404" s="67">
        <f t="shared" si="214"/>
        <v>1.2316897859025091E-3</v>
      </c>
      <c r="AQ404" s="67">
        <f t="shared" si="215"/>
        <v>8.6660404216580686E-4</v>
      </c>
      <c r="AR404" s="67">
        <f t="shared" si="216"/>
        <v>2.5117257019599613E-3</v>
      </c>
      <c r="AS404" s="67">
        <f t="shared" si="217"/>
        <v>1.6852244628322369E-3</v>
      </c>
      <c r="AT404" s="67">
        <f t="shared" si="218"/>
        <v>8.5161060973034747E-2</v>
      </c>
      <c r="AU404" s="67">
        <f t="shared" si="219"/>
        <v>2.2953264164448928E-3</v>
      </c>
      <c r="AV404" s="67">
        <f t="shared" si="220"/>
        <v>2.3261447597612106E-4</v>
      </c>
      <c r="AW404" s="67">
        <f t="shared" si="221"/>
        <v>1.0514620082414678E-4</v>
      </c>
      <c r="AX404" s="67">
        <f t="shared" si="222"/>
        <v>4.7920299085314269E-3</v>
      </c>
      <c r="BA404" s="67">
        <f t="shared" si="223"/>
        <v>1.0507703876062556E-3</v>
      </c>
      <c r="BB404" s="67">
        <f t="shared" si="236"/>
        <v>1.5070438458943021E-3</v>
      </c>
      <c r="BC404" s="67">
        <f t="shared" si="237"/>
        <v>8.7570158268162474E-4</v>
      </c>
      <c r="BD404" s="67">
        <f t="shared" si="238"/>
        <v>2.672686550888476E-3</v>
      </c>
      <c r="BE404" s="67">
        <f t="shared" si="239"/>
        <v>1.480208727573166E-3</v>
      </c>
      <c r="BF404" s="67">
        <f t="shared" si="240"/>
        <v>8.1523799729260216E-2</v>
      </c>
      <c r="BG404" s="67">
        <f t="shared" si="241"/>
        <v>1.6360666506696209E-3</v>
      </c>
      <c r="BH404" s="67">
        <f t="shared" si="242"/>
        <v>2.3261447597612171E-4</v>
      </c>
      <c r="BI404" s="67">
        <f t="shared" si="243"/>
        <v>1.1049930511609256E-4</v>
      </c>
      <c r="BJ404" s="67">
        <f t="shared" si="244"/>
        <v>5.3183032747722309E-3</v>
      </c>
      <c r="BK404" s="55"/>
    </row>
    <row r="405" spans="4:63">
      <c r="D405" s="52">
        <f t="shared" si="193"/>
        <v>8.25</v>
      </c>
      <c r="E405" s="67">
        <f t="shared" si="224"/>
        <v>1.9197593771403784E-3</v>
      </c>
      <c r="F405" s="67">
        <f t="shared" si="225"/>
        <v>4.1185824227626382E-3</v>
      </c>
      <c r="G405" s="67">
        <f t="shared" si="226"/>
        <v>2.9424045783020864E-3</v>
      </c>
      <c r="H405" s="67">
        <f t="shared" si="227"/>
        <v>5.3982580564149599E-3</v>
      </c>
      <c r="I405" s="67">
        <f t="shared" si="228"/>
        <v>7.7098200529979975E-3</v>
      </c>
      <c r="J405" s="67">
        <f t="shared" si="229"/>
        <v>0.16930237557331712</v>
      </c>
      <c r="K405" s="67">
        <f t="shared" si="230"/>
        <v>2.6568268810762644E-2</v>
      </c>
      <c r="L405" s="67">
        <f t="shared" si="231"/>
        <v>2.222860199032675E-3</v>
      </c>
      <c r="M405" s="67">
        <f t="shared" si="232"/>
        <v>2.6497643671555405E-3</v>
      </c>
      <c r="N405" s="67">
        <f t="shared" si="233"/>
        <v>8.7843181015529008E-3</v>
      </c>
      <c r="Q405" s="55">
        <f t="shared" si="234"/>
        <v>1.262563361931864E-3</v>
      </c>
      <c r="R405" s="55">
        <f t="shared" si="195"/>
        <v>2.8746648276803473E-3</v>
      </c>
      <c r="S405" s="55">
        <f t="shared" si="196"/>
        <v>2.0514610652688499E-3</v>
      </c>
      <c r="T405" s="55">
        <f t="shared" si="197"/>
        <v>2.8743870935715563E-3</v>
      </c>
      <c r="U405" s="55">
        <f t="shared" si="198"/>
        <v>6.0074992826389586E-3</v>
      </c>
      <c r="V405" s="55">
        <f t="shared" si="199"/>
        <v>8.1590441511683071E-2</v>
      </c>
      <c r="W405" s="55">
        <f t="shared" si="200"/>
        <v>2.4207323843620118E-2</v>
      </c>
      <c r="X405" s="55">
        <f t="shared" si="201"/>
        <v>1.9856553228267157E-3</v>
      </c>
      <c r="Y405" s="55">
        <f t="shared" si="202"/>
        <v>2.5407651057408232E-3</v>
      </c>
      <c r="Z405" s="55">
        <f t="shared" si="203"/>
        <v>3.8177588633489376E-3</v>
      </c>
      <c r="AC405" s="68">
        <f t="shared" si="235"/>
        <v>2.9711920971896475E-3</v>
      </c>
      <c r="AD405" s="68">
        <f t="shared" si="204"/>
        <v>5.6378540778367217E-3</v>
      </c>
      <c r="AE405" s="68">
        <f t="shared" si="205"/>
        <v>3.839434942477544E-3</v>
      </c>
      <c r="AF405" s="68">
        <f t="shared" si="206"/>
        <v>8.0830898681868782E-3</v>
      </c>
      <c r="AG405" s="68">
        <f t="shared" si="207"/>
        <v>9.2067232140628091E-3</v>
      </c>
      <c r="AH405" s="68">
        <f t="shared" si="208"/>
        <v>0.25355670033345545</v>
      </c>
      <c r="AI405" s="68">
        <f t="shared" si="209"/>
        <v>2.8269954012129901E-2</v>
      </c>
      <c r="AJ405" s="68">
        <f t="shared" si="210"/>
        <v>2.4600650752386348E-3</v>
      </c>
      <c r="AK405" s="68">
        <f t="shared" si="211"/>
        <v>2.762419446696634E-3</v>
      </c>
      <c r="AL405" s="68">
        <f t="shared" si="212"/>
        <v>1.4277150705997669E-2</v>
      </c>
      <c r="AO405" s="67">
        <f t="shared" si="213"/>
        <v>6.5719601520851443E-4</v>
      </c>
      <c r="AP405" s="67">
        <f t="shared" si="214"/>
        <v>1.2439175950822909E-3</v>
      </c>
      <c r="AQ405" s="67">
        <f t="shared" si="215"/>
        <v>8.909435130332365E-4</v>
      </c>
      <c r="AR405" s="67">
        <f t="shared" si="216"/>
        <v>2.5238709628434036E-3</v>
      </c>
      <c r="AS405" s="67">
        <f t="shared" si="217"/>
        <v>1.7023207703590389E-3</v>
      </c>
      <c r="AT405" s="67">
        <f t="shared" si="218"/>
        <v>8.771193406163405E-2</v>
      </c>
      <c r="AU405" s="67">
        <f t="shared" si="219"/>
        <v>2.360944967142526E-3</v>
      </c>
      <c r="AV405" s="67">
        <f t="shared" si="220"/>
        <v>2.3720487620595932E-4</v>
      </c>
      <c r="AW405" s="67">
        <f t="shared" si="221"/>
        <v>1.0899926141471738E-4</v>
      </c>
      <c r="AX405" s="67">
        <f t="shared" si="222"/>
        <v>4.9665592382039632E-3</v>
      </c>
      <c r="BA405" s="67">
        <f t="shared" si="223"/>
        <v>1.0514327200492691E-3</v>
      </c>
      <c r="BB405" s="67">
        <f t="shared" si="236"/>
        <v>1.5192716550740835E-3</v>
      </c>
      <c r="BC405" s="67">
        <f t="shared" si="237"/>
        <v>8.9703036417545763E-4</v>
      </c>
      <c r="BD405" s="67">
        <f t="shared" si="238"/>
        <v>2.6848318117719183E-3</v>
      </c>
      <c r="BE405" s="67">
        <f t="shared" si="239"/>
        <v>1.4969031610648116E-3</v>
      </c>
      <c r="BF405" s="67">
        <f t="shared" si="240"/>
        <v>8.4254324760138333E-2</v>
      </c>
      <c r="BG405" s="67">
        <f t="shared" si="241"/>
        <v>1.7016852013672576E-3</v>
      </c>
      <c r="BH405" s="67">
        <f t="shared" si="242"/>
        <v>2.3720487620595976E-4</v>
      </c>
      <c r="BI405" s="67">
        <f t="shared" si="243"/>
        <v>1.1265507954109346E-4</v>
      </c>
      <c r="BJ405" s="67">
        <f t="shared" si="244"/>
        <v>5.4928326044447681E-3</v>
      </c>
      <c r="BK405" s="55"/>
    </row>
    <row r="406" spans="4:63">
      <c r="D406" s="52">
        <f t="shared" si="193"/>
        <v>8.5</v>
      </c>
      <c r="E406" s="67">
        <f t="shared" si="224"/>
        <v>1.922492357222921E-3</v>
      </c>
      <c r="F406" s="67">
        <f t="shared" si="225"/>
        <v>4.1948213093080267E-3</v>
      </c>
      <c r="G406" s="67">
        <f t="shared" si="226"/>
        <v>3.0055250052163324E-3</v>
      </c>
      <c r="H406" s="67">
        <f t="shared" si="227"/>
        <v>5.4596044184090572E-3</v>
      </c>
      <c r="I406" s="67">
        <f t="shared" si="228"/>
        <v>7.8106489071723632E-3</v>
      </c>
      <c r="J406" s="67">
        <f t="shared" si="229"/>
        <v>0.17509241372976211</v>
      </c>
      <c r="K406" s="67">
        <f t="shared" si="230"/>
        <v>2.7338838582796756E-2</v>
      </c>
      <c r="L406" s="67">
        <f t="shared" si="231"/>
        <v>2.2695820320594606E-3</v>
      </c>
      <c r="M406" s="67">
        <f t="shared" si="232"/>
        <v>2.7167824877691151E-3</v>
      </c>
      <c r="N406" s="67">
        <f t="shared" si="233"/>
        <v>9.043591448489657E-3</v>
      </c>
      <c r="Q406" s="55">
        <f t="shared" si="234"/>
        <v>1.2646326851157418E-3</v>
      </c>
      <c r="R406" s="55">
        <f t="shared" si="195"/>
        <v>2.9396159304916161E-3</v>
      </c>
      <c r="S406" s="55">
        <f t="shared" si="196"/>
        <v>2.0911919274128141E-3</v>
      </c>
      <c r="T406" s="55">
        <f t="shared" si="197"/>
        <v>2.9220359552462713E-3</v>
      </c>
      <c r="U406" s="55">
        <f t="shared" si="198"/>
        <v>6.0904440658469967E-3</v>
      </c>
      <c r="V406" s="55">
        <f t="shared" si="199"/>
        <v>8.4881026059315329E-2</v>
      </c>
      <c r="W406" s="55">
        <f t="shared" si="200"/>
        <v>2.4912461008241356E-2</v>
      </c>
      <c r="X406" s="55">
        <f t="shared" si="201"/>
        <v>2.0278767833212499E-3</v>
      </c>
      <c r="Y406" s="55">
        <f t="shared" si="202"/>
        <v>2.6037123019168312E-3</v>
      </c>
      <c r="Z406" s="55">
        <f t="shared" si="203"/>
        <v>3.9126321674452253E-3</v>
      </c>
      <c r="AC406" s="68">
        <f t="shared" si="235"/>
        <v>2.974588734170855E-3</v>
      </c>
      <c r="AD406" s="68">
        <f t="shared" si="204"/>
        <v>5.7253807481162308E-3</v>
      </c>
      <c r="AE406" s="68">
        <f t="shared" si="205"/>
        <v>3.9230290696506357E-3</v>
      </c>
      <c r="AF406" s="68">
        <f t="shared" si="206"/>
        <v>8.1581337305003596E-3</v>
      </c>
      <c r="AG406" s="68">
        <f t="shared" si="207"/>
        <v>9.3250469226182717E-3</v>
      </c>
      <c r="AH406" s="68">
        <f t="shared" si="208"/>
        <v>0.26202018571210128</v>
      </c>
      <c r="AI406" s="68">
        <f t="shared" si="209"/>
        <v>2.9105956391576891E-2</v>
      </c>
      <c r="AJ406" s="68">
        <f t="shared" si="210"/>
        <v>2.5112872807976716E-3</v>
      </c>
      <c r="AK406" s="68">
        <f t="shared" si="211"/>
        <v>2.831864663414192E-3</v>
      </c>
      <c r="AL406" s="68">
        <f t="shared" si="212"/>
        <v>1.4700824095774893E-2</v>
      </c>
      <c r="AO406" s="67">
        <f t="shared" si="213"/>
        <v>6.5785967210717916E-4</v>
      </c>
      <c r="AP406" s="67">
        <f t="shared" si="214"/>
        <v>1.2552053788164107E-3</v>
      </c>
      <c r="AQ406" s="67">
        <f t="shared" si="215"/>
        <v>9.1433307780351821E-4</v>
      </c>
      <c r="AR406" s="67">
        <f t="shared" si="216"/>
        <v>2.5375684631627859E-3</v>
      </c>
      <c r="AS406" s="67">
        <f t="shared" si="217"/>
        <v>1.7202048413253665E-3</v>
      </c>
      <c r="AT406" s="67">
        <f t="shared" si="218"/>
        <v>9.0211387670446785E-2</v>
      </c>
      <c r="AU406" s="67">
        <f t="shared" si="219"/>
        <v>2.4263775745554002E-3</v>
      </c>
      <c r="AV406" s="67">
        <f t="shared" si="220"/>
        <v>2.4170524873821063E-4</v>
      </c>
      <c r="AW406" s="67">
        <f t="shared" si="221"/>
        <v>1.1307018585228392E-4</v>
      </c>
      <c r="AX406" s="67">
        <f t="shared" si="222"/>
        <v>5.1309592810444317E-3</v>
      </c>
      <c r="BA406" s="67">
        <f t="shared" si="223"/>
        <v>1.052096376947934E-3</v>
      </c>
      <c r="BB406" s="67">
        <f t="shared" si="236"/>
        <v>1.5305594388082041E-3</v>
      </c>
      <c r="BC406" s="67">
        <f t="shared" si="237"/>
        <v>9.1750406443430335E-4</v>
      </c>
      <c r="BD406" s="67">
        <f t="shared" si="238"/>
        <v>2.6985293120913023E-3</v>
      </c>
      <c r="BE406" s="67">
        <f t="shared" si="239"/>
        <v>1.5143980154459086E-3</v>
      </c>
      <c r="BF406" s="67">
        <f t="shared" si="240"/>
        <v>8.6927771982339169E-2</v>
      </c>
      <c r="BG406" s="67">
        <f t="shared" si="241"/>
        <v>1.7671178087801352E-3</v>
      </c>
      <c r="BH406" s="67">
        <f t="shared" si="242"/>
        <v>2.4170524873821106E-4</v>
      </c>
      <c r="BI406" s="67">
        <f t="shared" si="243"/>
        <v>1.150821756450769E-4</v>
      </c>
      <c r="BJ406" s="67">
        <f t="shared" si="244"/>
        <v>5.6572326472852357E-3</v>
      </c>
      <c r="BK406" s="55"/>
    </row>
    <row r="407" spans="4:63">
      <c r="D407" s="52">
        <f t="shared" si="193"/>
        <v>8.75</v>
      </c>
      <c r="E407" s="67">
        <f t="shared" si="224"/>
        <v>1.9250777718690618E-3</v>
      </c>
      <c r="F407" s="67">
        <f t="shared" si="225"/>
        <v>4.267583795283825E-3</v>
      </c>
      <c r="G407" s="67">
        <f t="shared" si="226"/>
        <v>3.0692267590388287E-3</v>
      </c>
      <c r="H407" s="67">
        <f t="shared" si="227"/>
        <v>5.5233963897889544E-3</v>
      </c>
      <c r="I407" s="67">
        <f t="shared" si="228"/>
        <v>7.9108405078912002E-3</v>
      </c>
      <c r="J407" s="67">
        <f t="shared" si="229"/>
        <v>0.18087215395415121</v>
      </c>
      <c r="K407" s="67">
        <f t="shared" si="230"/>
        <v>2.8116277421549832E-2</v>
      </c>
      <c r="L407" s="67">
        <f t="shared" si="231"/>
        <v>2.3162246011618824E-3</v>
      </c>
      <c r="M407" s="67">
        <f t="shared" si="232"/>
        <v>2.78383478775496E-3</v>
      </c>
      <c r="N407" s="67">
        <f t="shared" si="233"/>
        <v>9.2983357182133911E-3</v>
      </c>
      <c r="Q407" s="55">
        <f t="shared" si="234"/>
        <v>1.2665533076155167E-3</v>
      </c>
      <c r="R407" s="55">
        <f t="shared" si="195"/>
        <v>3.0020535080482187E-3</v>
      </c>
      <c r="S407" s="55">
        <f t="shared" si="196"/>
        <v>2.1325595676840821E-3</v>
      </c>
      <c r="T407" s="55">
        <f t="shared" si="197"/>
        <v>2.9704057158224067E-3</v>
      </c>
      <c r="U407" s="55">
        <f t="shared" si="198"/>
        <v>6.1720763697941982E-3</v>
      </c>
      <c r="V407" s="55">
        <f t="shared" si="199"/>
        <v>8.8213415804529516E-2</v>
      </c>
      <c r="W407" s="55">
        <f t="shared" si="200"/>
        <v>2.5624673843231291E-2</v>
      </c>
      <c r="X407" s="55">
        <f t="shared" si="201"/>
        <v>2.0700961464893523E-3</v>
      </c>
      <c r="Y407" s="55">
        <f t="shared" si="202"/>
        <v>2.6664991245968798E-3</v>
      </c>
      <c r="Z407" s="55">
        <f t="shared" si="203"/>
        <v>4.0139996784065782E-3</v>
      </c>
      <c r="AC407" s="68">
        <f t="shared" si="235"/>
        <v>2.9778389409633615E-3</v>
      </c>
      <c r="AD407" s="68">
        <f t="shared" si="204"/>
        <v>5.8084681425112257E-3</v>
      </c>
      <c r="AE407" s="68">
        <f t="shared" si="205"/>
        <v>4.0063387222372456E-3</v>
      </c>
      <c r="AF407" s="68">
        <f t="shared" si="206"/>
        <v>8.2373479126840177E-3</v>
      </c>
      <c r="AG407" s="68">
        <f t="shared" si="207"/>
        <v>9.4434339184233662E-3</v>
      </c>
      <c r="AH407" s="68">
        <f t="shared" si="208"/>
        <v>0.27040995337127205</v>
      </c>
      <c r="AI407" s="68">
        <f t="shared" si="209"/>
        <v>2.9948621234093108E-2</v>
      </c>
      <c r="AJ407" s="68">
        <f t="shared" si="210"/>
        <v>2.5623530558344133E-3</v>
      </c>
      <c r="AK407" s="68">
        <f t="shared" si="211"/>
        <v>2.9016455280362237E-3</v>
      </c>
      <c r="AL407" s="68">
        <f t="shared" si="212"/>
        <v>1.510894512426101E-2</v>
      </c>
      <c r="AO407" s="67">
        <f t="shared" si="213"/>
        <v>6.5852446425354507E-4</v>
      </c>
      <c r="AP407" s="67">
        <f t="shared" si="214"/>
        <v>1.2655302872356063E-3</v>
      </c>
      <c r="AQ407" s="67">
        <f t="shared" si="215"/>
        <v>9.3666719135474669E-4</v>
      </c>
      <c r="AR407" s="67">
        <f t="shared" si="216"/>
        <v>2.5529906739665477E-3</v>
      </c>
      <c r="AS407" s="67">
        <f t="shared" si="217"/>
        <v>1.738764138097002E-3</v>
      </c>
      <c r="AT407" s="67">
        <f t="shared" si="218"/>
        <v>9.2658738149621694E-2</v>
      </c>
      <c r="AU407" s="67">
        <f t="shared" si="219"/>
        <v>2.4916035783185408E-3</v>
      </c>
      <c r="AV407" s="67">
        <f t="shared" si="220"/>
        <v>2.4612845467253007E-4</v>
      </c>
      <c r="AW407" s="67">
        <f t="shared" si="221"/>
        <v>1.1733566315808019E-4</v>
      </c>
      <c r="AX407" s="67">
        <f t="shared" si="222"/>
        <v>5.2843360398068129E-3</v>
      </c>
      <c r="BA407" s="67">
        <f t="shared" si="223"/>
        <v>1.0527611690942997E-3</v>
      </c>
      <c r="BB407" s="67">
        <f t="shared" si="236"/>
        <v>1.5408843472274007E-3</v>
      </c>
      <c r="BC407" s="67">
        <f t="shared" si="237"/>
        <v>9.3711196319841688E-4</v>
      </c>
      <c r="BD407" s="67">
        <f t="shared" si="238"/>
        <v>2.7139515228950632E-3</v>
      </c>
      <c r="BE407" s="67">
        <f t="shared" si="239"/>
        <v>1.5325934105321661E-3</v>
      </c>
      <c r="BF407" s="67">
        <f t="shared" si="240"/>
        <v>8.9537799417120839E-2</v>
      </c>
      <c r="BG407" s="67">
        <f t="shared" si="241"/>
        <v>1.8323438125432759E-3</v>
      </c>
      <c r="BH407" s="67">
        <f t="shared" si="242"/>
        <v>2.4612845467253093E-4</v>
      </c>
      <c r="BI407" s="67">
        <f t="shared" si="243"/>
        <v>1.1781074028126368E-4</v>
      </c>
      <c r="BJ407" s="67">
        <f t="shared" si="244"/>
        <v>5.8106094060476187E-3</v>
      </c>
      <c r="BK407" s="55"/>
    </row>
    <row r="408" spans="4:63">
      <c r="D408" s="52">
        <f t="shared" si="193"/>
        <v>9</v>
      </c>
      <c r="E408" s="67">
        <f t="shared" si="224"/>
        <v>1.9275402153182009E-3</v>
      </c>
      <c r="F408" s="67">
        <f t="shared" si="225"/>
        <v>4.3367489329345652E-3</v>
      </c>
      <c r="G408" s="67">
        <f t="shared" si="226"/>
        <v>3.1335679724604007E-3</v>
      </c>
      <c r="H408" s="67">
        <f t="shared" si="227"/>
        <v>5.58987853149323E-3</v>
      </c>
      <c r="I408" s="67">
        <f t="shared" si="228"/>
        <v>8.0105010640637627E-3</v>
      </c>
      <c r="J408" s="67">
        <f t="shared" si="229"/>
        <v>0.18664056645327881</v>
      </c>
      <c r="K408" s="67">
        <f t="shared" si="230"/>
        <v>2.8901272233693768E-2</v>
      </c>
      <c r="L408" s="67">
        <f t="shared" si="231"/>
        <v>2.3628011169940016E-3</v>
      </c>
      <c r="M408" s="67">
        <f t="shared" si="232"/>
        <v>2.8509246850503028E-3</v>
      </c>
      <c r="N408" s="67">
        <f t="shared" si="233"/>
        <v>9.5482633603489048E-3</v>
      </c>
      <c r="Q408" s="55">
        <f t="shared" si="234"/>
        <v>1.2683500128785391E-3</v>
      </c>
      <c r="R408" s="55">
        <f t="shared" si="195"/>
        <v>3.0618838078305868E-3</v>
      </c>
      <c r="S408" s="55">
        <f t="shared" si="196"/>
        <v>2.1757276638953841E-3</v>
      </c>
      <c r="T408" s="55">
        <f t="shared" si="197"/>
        <v>3.019568465190105E-3</v>
      </c>
      <c r="U408" s="55">
        <f t="shared" si="198"/>
        <v>6.2526149410240357E-3</v>
      </c>
      <c r="V408" s="55">
        <f t="shared" si="199"/>
        <v>9.1587264603971291E-2</v>
      </c>
      <c r="W408" s="55">
        <f t="shared" si="200"/>
        <v>2.6344669915626794E-2</v>
      </c>
      <c r="X408" s="55">
        <f t="shared" si="201"/>
        <v>2.1123137618854282E-3</v>
      </c>
      <c r="Y408" s="55">
        <f t="shared" si="202"/>
        <v>2.729152302696962E-3</v>
      </c>
      <c r="Z408" s="55">
        <f t="shared" si="203"/>
        <v>4.1224213751866884E-3</v>
      </c>
      <c r="AC408" s="68">
        <f t="shared" si="235"/>
        <v>2.9809671225986176E-3</v>
      </c>
      <c r="AD408" s="68">
        <f t="shared" si="204"/>
        <v>5.8869681180303375E-3</v>
      </c>
      <c r="AE408" s="68">
        <f t="shared" si="205"/>
        <v>4.0894113126684548E-3</v>
      </c>
      <c r="AF408" s="68">
        <f t="shared" si="206"/>
        <v>8.3211494467248705E-3</v>
      </c>
      <c r="AG408" s="68">
        <f t="shared" si="207"/>
        <v>9.5618905302030533E-3</v>
      </c>
      <c r="AH408" s="68">
        <f t="shared" si="208"/>
        <v>0.27871863153902027</v>
      </c>
      <c r="AI408" s="68">
        <f t="shared" si="209"/>
        <v>3.0798614785985477E-2</v>
      </c>
      <c r="AJ408" s="68">
        <f t="shared" si="210"/>
        <v>2.6132884721025759E-3</v>
      </c>
      <c r="AK408" s="68">
        <f t="shared" si="211"/>
        <v>2.9717956053531766E-3</v>
      </c>
      <c r="AL408" s="68">
        <f t="shared" si="212"/>
        <v>1.5500378711751927E-2</v>
      </c>
      <c r="AO408" s="67">
        <f t="shared" si="213"/>
        <v>6.5919020243966186E-4</v>
      </c>
      <c r="AP408" s="67">
        <f t="shared" si="214"/>
        <v>1.2748651251039784E-3</v>
      </c>
      <c r="AQ408" s="67">
        <f t="shared" si="215"/>
        <v>9.5784030856501659E-4</v>
      </c>
      <c r="AR408" s="67">
        <f t="shared" si="216"/>
        <v>2.570310066303125E-3</v>
      </c>
      <c r="AS408" s="67">
        <f t="shared" si="217"/>
        <v>1.757886123039727E-3</v>
      </c>
      <c r="AT408" s="67">
        <f t="shared" si="218"/>
        <v>9.505330184930752E-2</v>
      </c>
      <c r="AU408" s="67">
        <f t="shared" si="219"/>
        <v>2.5566023180669736E-3</v>
      </c>
      <c r="AV408" s="67">
        <f t="shared" si="220"/>
        <v>2.5048735510857338E-4</v>
      </c>
      <c r="AW408" s="67">
        <f t="shared" si="221"/>
        <v>1.2177238235334086E-4</v>
      </c>
      <c r="AX408" s="67">
        <f t="shared" si="222"/>
        <v>5.4258419851622164E-3</v>
      </c>
      <c r="BA408" s="67">
        <f t="shared" si="223"/>
        <v>1.0534269072804167E-3</v>
      </c>
      <c r="BB408" s="67">
        <f t="shared" si="236"/>
        <v>1.5502191850957723E-3</v>
      </c>
      <c r="BC408" s="67">
        <f t="shared" si="237"/>
        <v>9.5584334020805406E-4</v>
      </c>
      <c r="BD408" s="67">
        <f t="shared" si="238"/>
        <v>2.7312709152316405E-3</v>
      </c>
      <c r="BE408" s="67">
        <f t="shared" si="239"/>
        <v>1.5513894661392906E-3</v>
      </c>
      <c r="BF408" s="67">
        <f t="shared" si="240"/>
        <v>9.2078065085741456E-2</v>
      </c>
      <c r="BG408" s="67">
        <f t="shared" si="241"/>
        <v>1.8973425522917087E-3</v>
      </c>
      <c r="BH408" s="67">
        <f t="shared" si="242"/>
        <v>2.5048735510857425E-4</v>
      </c>
      <c r="BI408" s="67">
        <f t="shared" si="243"/>
        <v>1.2087092030287376E-4</v>
      </c>
      <c r="BJ408" s="67">
        <f t="shared" si="244"/>
        <v>5.9521153514030221E-3</v>
      </c>
      <c r="BK408" s="55"/>
    </row>
    <row r="409" spans="4:63">
      <c r="D409" s="52">
        <f t="shared" si="193"/>
        <v>9.25</v>
      </c>
      <c r="E409" s="67">
        <f t="shared" si="224"/>
        <v>1.9299042818097388E-3</v>
      </c>
      <c r="F409" s="67">
        <f t="shared" si="225"/>
        <v>4.4022002680642195E-3</v>
      </c>
      <c r="G409" s="67">
        <f t="shared" si="226"/>
        <v>3.1986067781718734E-3</v>
      </c>
      <c r="H409" s="67">
        <f t="shared" si="227"/>
        <v>5.6592954044604651E-3</v>
      </c>
      <c r="I409" s="67">
        <f t="shared" si="228"/>
        <v>8.109736784599305E-3</v>
      </c>
      <c r="J409" s="67">
        <f t="shared" si="229"/>
        <v>0.19239662143393935</v>
      </c>
      <c r="K409" s="67">
        <f t="shared" si="230"/>
        <v>2.9694509925900458E-2</v>
      </c>
      <c r="L409" s="67">
        <f t="shared" si="231"/>
        <v>2.4093247902098784E-3</v>
      </c>
      <c r="M409" s="67">
        <f t="shared" si="232"/>
        <v>2.9180555975923707E-3</v>
      </c>
      <c r="N409" s="67">
        <f t="shared" si="233"/>
        <v>9.793116980875911E-3</v>
      </c>
      <c r="Q409" s="55">
        <f t="shared" si="234"/>
        <v>1.2700475843521594E-3</v>
      </c>
      <c r="R409" s="55">
        <f t="shared" si="195"/>
        <v>3.1190219162452325E-3</v>
      </c>
      <c r="S409" s="55">
        <f t="shared" si="196"/>
        <v>2.2208598938594508E-3</v>
      </c>
      <c r="T409" s="55">
        <f t="shared" si="197"/>
        <v>3.0695962932395077E-3</v>
      </c>
      <c r="U409" s="55">
        <f t="shared" si="198"/>
        <v>6.3322785260799819E-3</v>
      </c>
      <c r="V409" s="55">
        <f t="shared" si="199"/>
        <v>9.50022263142863E-2</v>
      </c>
      <c r="W409" s="55">
        <f t="shared" si="200"/>
        <v>2.7073156792464734E-2</v>
      </c>
      <c r="X409" s="55">
        <f t="shared" si="201"/>
        <v>2.154529979063883E-3</v>
      </c>
      <c r="Y409" s="55">
        <f t="shared" si="202"/>
        <v>2.7916985651330714E-3</v>
      </c>
      <c r="Z409" s="55">
        <f t="shared" si="203"/>
        <v>4.2384409251770326E-3</v>
      </c>
      <c r="AC409" s="68">
        <f t="shared" si="235"/>
        <v>2.9839976841080731E-3</v>
      </c>
      <c r="AD409" s="68">
        <f t="shared" si="204"/>
        <v>5.9607326798750008E-3</v>
      </c>
      <c r="AE409" s="68">
        <f t="shared" si="205"/>
        <v>4.1722942533753424E-3</v>
      </c>
      <c r="AF409" s="68">
        <f t="shared" si="206"/>
        <v>8.4099553646099379E-3</v>
      </c>
      <c r="AG409" s="68">
        <f t="shared" si="207"/>
        <v>9.680423086682299E-3</v>
      </c>
      <c r="AH409" s="68">
        <f t="shared" si="208"/>
        <v>0.2869388484433984</v>
      </c>
      <c r="AI409" s="68">
        <f t="shared" si="209"/>
        <v>3.1656603293560917E-2</v>
      </c>
      <c r="AJ409" s="68">
        <f t="shared" si="210"/>
        <v>2.6641196013558748E-3</v>
      </c>
      <c r="AK409" s="68">
        <f t="shared" si="211"/>
        <v>3.0423484601554977E-3</v>
      </c>
      <c r="AL409" s="68">
        <f t="shared" si="212"/>
        <v>1.5874066402815593E-2</v>
      </c>
      <c r="AO409" s="67">
        <f t="shared" si="213"/>
        <v>6.5985669745757944E-4</v>
      </c>
      <c r="AP409" s="67">
        <f t="shared" si="214"/>
        <v>1.283178351818987E-3</v>
      </c>
      <c r="AQ409" s="67">
        <f t="shared" si="215"/>
        <v>9.7774688431242259E-4</v>
      </c>
      <c r="AR409" s="67">
        <f t="shared" si="216"/>
        <v>2.5896991112209574E-3</v>
      </c>
      <c r="AS409" s="67">
        <f t="shared" si="217"/>
        <v>1.7774582585193231E-3</v>
      </c>
      <c r="AT409" s="67">
        <f t="shared" si="218"/>
        <v>9.7394395119653046E-2</v>
      </c>
      <c r="AU409" s="67">
        <f t="shared" si="219"/>
        <v>2.6213531334357242E-3</v>
      </c>
      <c r="AV409" s="67">
        <f t="shared" si="220"/>
        <v>2.5479481114599545E-4</v>
      </c>
      <c r="AW409" s="67">
        <f t="shared" si="221"/>
        <v>1.2635703245929926E-4</v>
      </c>
      <c r="AX409" s="67">
        <f t="shared" si="222"/>
        <v>5.5546760556988784E-3</v>
      </c>
      <c r="BA409" s="67">
        <f t="shared" si="223"/>
        <v>1.0540934022983343E-3</v>
      </c>
      <c r="BB409" s="67">
        <f t="shared" si="236"/>
        <v>1.5585324118107813E-3</v>
      </c>
      <c r="BC409" s="67">
        <f t="shared" si="237"/>
        <v>9.7368747520346901E-4</v>
      </c>
      <c r="BD409" s="67">
        <f t="shared" si="238"/>
        <v>2.7506599601494729E-3</v>
      </c>
      <c r="BE409" s="67">
        <f t="shared" si="239"/>
        <v>1.570686302082994E-3</v>
      </c>
      <c r="BF409" s="67">
        <f t="shared" si="240"/>
        <v>9.4542227009459051E-2</v>
      </c>
      <c r="BG409" s="67">
        <f t="shared" si="241"/>
        <v>1.9620933676604592E-3</v>
      </c>
      <c r="BH409" s="67">
        <f t="shared" si="242"/>
        <v>2.5479481114599632E-4</v>
      </c>
      <c r="BI409" s="67">
        <f t="shared" si="243"/>
        <v>1.2429286256312707E-4</v>
      </c>
      <c r="BJ409" s="67">
        <f t="shared" si="244"/>
        <v>6.0809494219396815E-3</v>
      </c>
      <c r="BK409" s="55"/>
    </row>
    <row r="410" spans="4:63">
      <c r="D410" s="52">
        <f t="shared" si="193"/>
        <v>9.5</v>
      </c>
      <c r="E410" s="67">
        <f t="shared" si="224"/>
        <v>1.9321945655830757E-3</v>
      </c>
      <c r="F410" s="67">
        <f t="shared" si="225"/>
        <v>4.4638258400362058E-3</v>
      </c>
      <c r="G410" s="67">
        <f t="shared" si="226"/>
        <v>3.264401308864072E-3</v>
      </c>
      <c r="H410" s="67">
        <f t="shared" si="227"/>
        <v>5.731891569629239E-3</v>
      </c>
      <c r="I410" s="67">
        <f t="shared" si="228"/>
        <v>8.208653878407083E-3</v>
      </c>
      <c r="J410" s="67">
        <f t="shared" si="229"/>
        <v>0.19813928910292722</v>
      </c>
      <c r="K410" s="67">
        <f t="shared" si="230"/>
        <v>3.0496677404841802E-2</v>
      </c>
      <c r="L410" s="67">
        <f t="shared" si="231"/>
        <v>2.4558088314635736E-3</v>
      </c>
      <c r="M410" s="67">
        <f t="shared" si="232"/>
        <v>2.9852309433183902E-3</v>
      </c>
      <c r="N410" s="67">
        <f t="shared" si="233"/>
        <v>1.0032669342129033E-2</v>
      </c>
      <c r="Q410" s="55">
        <f t="shared" si="234"/>
        <v>1.2716708054837282E-3</v>
      </c>
      <c r="R410" s="55">
        <f t="shared" si="195"/>
        <v>3.1733917586247483E-3</v>
      </c>
      <c r="S410" s="55">
        <f t="shared" si="196"/>
        <v>2.2681199353890126E-3</v>
      </c>
      <c r="T410" s="55">
        <f t="shared" si="197"/>
        <v>3.1205612898607574E-3</v>
      </c>
      <c r="U410" s="55">
        <f t="shared" si="198"/>
        <v>6.4112858715055102E-3</v>
      </c>
      <c r="V410" s="55">
        <f t="shared" si="199"/>
        <v>9.8457954792120203E-2</v>
      </c>
      <c r="W410" s="55">
        <f t="shared" si="200"/>
        <v>2.7810842040781977E-2</v>
      </c>
      <c r="X410" s="55">
        <f t="shared" si="201"/>
        <v>2.1967451475791216E-3</v>
      </c>
      <c r="Y410" s="55">
        <f t="shared" si="202"/>
        <v>2.8541646408212014E-3</v>
      </c>
      <c r="Z410" s="55">
        <f t="shared" si="203"/>
        <v>4.3625856842068721E-3</v>
      </c>
      <c r="AC410" s="68">
        <f t="shared" si="235"/>
        <v>2.9869550305231781E-3</v>
      </c>
      <c r="AD410" s="68">
        <f t="shared" si="204"/>
        <v>6.0296139814394571E-3</v>
      </c>
      <c r="AE410" s="68">
        <f t="shared" si="205"/>
        <v>4.2550349567889896E-3</v>
      </c>
      <c r="AF410" s="68">
        <f t="shared" si="206"/>
        <v>8.5041826983262361E-3</v>
      </c>
      <c r="AG410" s="68">
        <f t="shared" si="207"/>
        <v>9.799037916586064E-3</v>
      </c>
      <c r="AH410" s="68">
        <f t="shared" si="208"/>
        <v>0.29506323231245896</v>
      </c>
      <c r="AI410" s="68">
        <f t="shared" si="209"/>
        <v>3.2523253003126355E-2</v>
      </c>
      <c r="AJ410" s="68">
        <f t="shared" si="210"/>
        <v>2.7148725153480261E-3</v>
      </c>
      <c r="AK410" s="68">
        <f t="shared" si="211"/>
        <v>3.1133376572336346E-3</v>
      </c>
      <c r="AL410" s="68">
        <f t="shared" si="212"/>
        <v>1.6229026366291997E-2</v>
      </c>
      <c r="AO410" s="67">
        <f t="shared" si="213"/>
        <v>6.605237600993475E-4</v>
      </c>
      <c r="AP410" s="67">
        <f t="shared" si="214"/>
        <v>1.2904340814114575E-3</v>
      </c>
      <c r="AQ410" s="67">
        <f t="shared" si="215"/>
        <v>9.9628137347505938E-4</v>
      </c>
      <c r="AR410" s="67">
        <f t="shared" si="216"/>
        <v>2.6113302797684816E-3</v>
      </c>
      <c r="AS410" s="67">
        <f t="shared" si="217"/>
        <v>1.7973680069015728E-3</v>
      </c>
      <c r="AT410" s="67">
        <f t="shared" si="218"/>
        <v>9.9681334310807015E-2</v>
      </c>
      <c r="AU410" s="67">
        <f t="shared" si="219"/>
        <v>2.685835364059825E-3</v>
      </c>
      <c r="AV410" s="67">
        <f t="shared" si="220"/>
        <v>2.5906368388445202E-4</v>
      </c>
      <c r="AW410" s="67">
        <f t="shared" si="221"/>
        <v>1.3106630249718875E-4</v>
      </c>
      <c r="AX410" s="67">
        <f t="shared" si="222"/>
        <v>5.6700836579221606E-3</v>
      </c>
      <c r="BA410" s="67">
        <f t="shared" si="223"/>
        <v>1.0547604649401023E-3</v>
      </c>
      <c r="BB410" s="67">
        <f t="shared" si="236"/>
        <v>1.5657881414032513E-3</v>
      </c>
      <c r="BC410" s="67">
        <f t="shared" si="237"/>
        <v>9.9063364792491759E-4</v>
      </c>
      <c r="BD410" s="67">
        <f t="shared" si="238"/>
        <v>2.7722911286969971E-3</v>
      </c>
      <c r="BE410" s="67">
        <f t="shared" si="239"/>
        <v>1.5903840381789811E-3</v>
      </c>
      <c r="BF410" s="67">
        <f t="shared" si="240"/>
        <v>9.6923943209531738E-2</v>
      </c>
      <c r="BG410" s="67">
        <f t="shared" si="241"/>
        <v>2.0265755982845531E-3</v>
      </c>
      <c r="BH410" s="67">
        <f t="shared" si="242"/>
        <v>2.5906368388445246E-4</v>
      </c>
      <c r="BI410" s="67">
        <f t="shared" si="243"/>
        <v>1.2810671391524442E-4</v>
      </c>
      <c r="BJ410" s="67">
        <f t="shared" si="244"/>
        <v>6.1963570241629646E-3</v>
      </c>
      <c r="BK410" s="55"/>
    </row>
    <row r="411" spans="4:63">
      <c r="D411" s="52">
        <f t="shared" si="193"/>
        <v>9.75</v>
      </c>
      <c r="E411" s="67">
        <f t="shared" si="224"/>
        <v>1.9344356608776122E-3</v>
      </c>
      <c r="F411" s="67">
        <f t="shared" si="225"/>
        <v>4.5215181817733815E-3</v>
      </c>
      <c r="G411" s="67">
        <f t="shared" si="226"/>
        <v>3.3310096972278213E-3</v>
      </c>
      <c r="H411" s="67">
        <f t="shared" si="227"/>
        <v>5.8079115879381311E-3</v>
      </c>
      <c r="I411" s="67">
        <f t="shared" si="228"/>
        <v>8.3073585543963525E-3</v>
      </c>
      <c r="J411" s="67">
        <f t="shared" si="229"/>
        <v>0.20386753966703683</v>
      </c>
      <c r="K411" s="67">
        <f t="shared" si="230"/>
        <v>3.1308461577189695E-2</v>
      </c>
      <c r="L411" s="67">
        <f t="shared" si="231"/>
        <v>2.5022664514091474E-3</v>
      </c>
      <c r="M411" s="67">
        <f t="shared" si="232"/>
        <v>3.0524541401655888E-3</v>
      </c>
      <c r="N411" s="67">
        <f t="shared" si="233"/>
        <v>1.0266723362797808E-2</v>
      </c>
      <c r="Q411" s="55">
        <f t="shared" si="234"/>
        <v>1.2732444597205962E-3</v>
      </c>
      <c r="R411" s="55">
        <f t="shared" si="195"/>
        <v>3.2249260992278064E-3</v>
      </c>
      <c r="S411" s="55">
        <f t="shared" si="196"/>
        <v>2.3176714662967997E-3</v>
      </c>
      <c r="T411" s="55">
        <f t="shared" si="197"/>
        <v>3.1725355449439959E-3</v>
      </c>
      <c r="U411" s="55">
        <f t="shared" si="198"/>
        <v>6.4898557238440924E-3</v>
      </c>
      <c r="V411" s="55">
        <f t="shared" si="199"/>
        <v>0.10195410389411866</v>
      </c>
      <c r="W411" s="55">
        <f t="shared" si="200"/>
        <v>2.8558433227615396E-2</v>
      </c>
      <c r="X411" s="55">
        <f t="shared" si="201"/>
        <v>2.2389596169855499E-3</v>
      </c>
      <c r="Y411" s="55">
        <f t="shared" si="202"/>
        <v>2.9165772586773448E-3</v>
      </c>
      <c r="Z411" s="55">
        <f t="shared" si="203"/>
        <v>4.4953666965432517E-3</v>
      </c>
      <c r="AC411" s="68">
        <f t="shared" si="235"/>
        <v>2.9898635668753832E-3</v>
      </c>
      <c r="AD411" s="68">
        <f t="shared" si="204"/>
        <v>6.0934643243107508E-3</v>
      </c>
      <c r="AE411" s="68">
        <f t="shared" si="205"/>
        <v>4.3376808353404756E-3</v>
      </c>
      <c r="AF411" s="68">
        <f t="shared" si="206"/>
        <v>8.6042484798607814E-3</v>
      </c>
      <c r="AG411" s="68">
        <f t="shared" si="207"/>
        <v>9.9177413486393126E-3</v>
      </c>
      <c r="AH411" s="68">
        <f t="shared" si="208"/>
        <v>0.30308441137425446</v>
      </c>
      <c r="AI411" s="68">
        <f t="shared" si="209"/>
        <v>3.3399230160988717E-2</v>
      </c>
      <c r="AJ411" s="68">
        <f t="shared" si="210"/>
        <v>2.7655732858327458E-3</v>
      </c>
      <c r="AK411" s="68">
        <f t="shared" si="211"/>
        <v>3.1847967613780346E-3</v>
      </c>
      <c r="AL411" s="68">
        <f t="shared" si="212"/>
        <v>1.656435339529317E-2</v>
      </c>
      <c r="AO411" s="67">
        <f t="shared" si="213"/>
        <v>6.6119120115701595E-4</v>
      </c>
      <c r="AP411" s="67">
        <f t="shared" si="214"/>
        <v>1.296592082545575E-3</v>
      </c>
      <c r="AQ411" s="67">
        <f t="shared" si="215"/>
        <v>1.0133382309310216E-3</v>
      </c>
      <c r="AR411" s="67">
        <f t="shared" si="216"/>
        <v>2.6353760429941352E-3</v>
      </c>
      <c r="AS411" s="67">
        <f t="shared" si="217"/>
        <v>1.8175028305522601E-3</v>
      </c>
      <c r="AT411" s="67">
        <f t="shared" si="218"/>
        <v>0.10191343577291817</v>
      </c>
      <c r="AU411" s="67">
        <f t="shared" si="219"/>
        <v>2.7500283495742982E-3</v>
      </c>
      <c r="AV411" s="67">
        <f t="shared" si="220"/>
        <v>2.6330683442359754E-4</v>
      </c>
      <c r="AW411" s="67">
        <f t="shared" si="221"/>
        <v>1.35876881488244E-4</v>
      </c>
      <c r="AX411" s="67">
        <f t="shared" si="222"/>
        <v>5.7713566662545559E-3</v>
      </c>
      <c r="BA411" s="67">
        <f t="shared" si="223"/>
        <v>1.055427905997771E-3</v>
      </c>
      <c r="BB411" s="67">
        <f t="shared" si="236"/>
        <v>1.5719461425373693E-3</v>
      </c>
      <c r="BC411" s="67">
        <f t="shared" si="237"/>
        <v>1.0066711381126543E-3</v>
      </c>
      <c r="BD411" s="67">
        <f t="shared" si="238"/>
        <v>2.7963368919226503E-3</v>
      </c>
      <c r="BE411" s="67">
        <f t="shared" si="239"/>
        <v>1.6103827942429601E-3</v>
      </c>
      <c r="BF411" s="67">
        <f t="shared" si="240"/>
        <v>9.921687170721763E-2</v>
      </c>
      <c r="BG411" s="67">
        <f t="shared" si="241"/>
        <v>2.0907685837990228E-3</v>
      </c>
      <c r="BH411" s="67">
        <f t="shared" si="242"/>
        <v>2.633068344235984E-4</v>
      </c>
      <c r="BI411" s="67">
        <f t="shared" si="243"/>
        <v>1.3234262121244577E-4</v>
      </c>
      <c r="BJ411" s="67">
        <f t="shared" si="244"/>
        <v>6.2976300324953625E-3</v>
      </c>
      <c r="BK411" s="55"/>
    </row>
    <row r="412" spans="4:63">
      <c r="D412" s="52">
        <f t="shared" si="193"/>
        <v>10</v>
      </c>
      <c r="E412" s="67">
        <f t="shared" si="224"/>
        <v>1.9366521619327483E-3</v>
      </c>
      <c r="F412" s="67">
        <f t="shared" si="225"/>
        <v>4.5751743197580495E-3</v>
      </c>
      <c r="G412" s="67">
        <f t="shared" si="226"/>
        <v>3.3984900759539468E-3</v>
      </c>
      <c r="H412" s="67">
        <f t="shared" si="227"/>
        <v>5.8876000203257218E-3</v>
      </c>
      <c r="I412" s="67">
        <f t="shared" si="228"/>
        <v>8.4059570214763662E-3</v>
      </c>
      <c r="J412" s="67">
        <f t="shared" si="229"/>
        <v>0.20958034333306261</v>
      </c>
      <c r="K412" s="67">
        <f t="shared" si="230"/>
        <v>3.2130549349616032E-2</v>
      </c>
      <c r="L412" s="67">
        <f t="shared" si="231"/>
        <v>2.548710860700661E-3</v>
      </c>
      <c r="M412" s="67">
        <f t="shared" si="232"/>
        <v>3.1197286060711937E-3</v>
      </c>
      <c r="N412" s="67">
        <f t="shared" si="233"/>
        <v>1.0495112117926687E-2</v>
      </c>
      <c r="Q412" s="55">
        <f t="shared" si="234"/>
        <v>1.2747933305101136E-3</v>
      </c>
      <c r="R412" s="55">
        <f t="shared" si="195"/>
        <v>3.2735665412391601E-3</v>
      </c>
      <c r="S412" s="55">
        <f t="shared" si="196"/>
        <v>2.3696781643955424E-3</v>
      </c>
      <c r="T412" s="55">
        <f t="shared" si="197"/>
        <v>3.2255911483793655E-3</v>
      </c>
      <c r="U412" s="55">
        <f t="shared" si="198"/>
        <v>6.568206829639202E-3</v>
      </c>
      <c r="V412" s="55">
        <f t="shared" si="199"/>
        <v>0.10549032747692731</v>
      </c>
      <c r="W412" s="55">
        <f t="shared" si="200"/>
        <v>2.9316637920001862E-2</v>
      </c>
      <c r="X412" s="55">
        <f t="shared" si="201"/>
        <v>2.2811737368375728E-3</v>
      </c>
      <c r="Y412" s="55">
        <f t="shared" si="202"/>
        <v>2.9789631476174949E-3</v>
      </c>
      <c r="Z412" s="55">
        <f t="shared" si="203"/>
        <v>4.6372786948910014E-3</v>
      </c>
      <c r="AC412" s="68">
        <f t="shared" si="235"/>
        <v>2.9927476981961381E-3</v>
      </c>
      <c r="AD412" s="68">
        <f t="shared" si="204"/>
        <v>6.1521361582687331E-3</v>
      </c>
      <c r="AE412" s="68">
        <f t="shared" si="205"/>
        <v>4.4202793014608815E-3</v>
      </c>
      <c r="AF412" s="68">
        <f t="shared" si="206"/>
        <v>8.7105697412005936E-3</v>
      </c>
      <c r="AG412" s="68">
        <f t="shared" si="207"/>
        <v>1.0036539711567007E-2</v>
      </c>
      <c r="AH412" s="68">
        <f t="shared" si="208"/>
        <v>0.31099501385683737</v>
      </c>
      <c r="AI412" s="68">
        <f t="shared" si="209"/>
        <v>3.4285201013454919E-2</v>
      </c>
      <c r="AJ412" s="68">
        <f t="shared" si="210"/>
        <v>2.81624798456375E-3</v>
      </c>
      <c r="AK412" s="68">
        <f t="shared" si="211"/>
        <v>3.2567593373791447E-3</v>
      </c>
      <c r="AL412" s="68">
        <f t="shared" si="212"/>
        <v>1.6879218907203179E-2</v>
      </c>
      <c r="AO412" s="67">
        <f t="shared" si="213"/>
        <v>6.6185883142263471E-4</v>
      </c>
      <c r="AP412" s="67">
        <f t="shared" si="214"/>
        <v>1.3016077785188893E-3</v>
      </c>
      <c r="AQ412" s="67">
        <f t="shared" si="215"/>
        <v>1.0288119115584044E-3</v>
      </c>
      <c r="AR412" s="67">
        <f t="shared" si="216"/>
        <v>2.6620088719463563E-3</v>
      </c>
      <c r="AS412" s="67">
        <f t="shared" si="217"/>
        <v>1.8377501918371642E-3</v>
      </c>
      <c r="AT412" s="67">
        <f t="shared" si="218"/>
        <v>0.1040900158561353</v>
      </c>
      <c r="AU412" s="67">
        <f t="shared" si="219"/>
        <v>2.8139114296141694E-3</v>
      </c>
      <c r="AV412" s="67">
        <f t="shared" si="220"/>
        <v>2.6753712386308817E-4</v>
      </c>
      <c r="AW412" s="67">
        <f t="shared" si="221"/>
        <v>1.4076545845369878E-4</v>
      </c>
      <c r="AX412" s="67">
        <f t="shared" si="222"/>
        <v>5.8578334230356853E-3</v>
      </c>
      <c r="BA412" s="67">
        <f t="shared" si="223"/>
        <v>1.0560955362633898E-3</v>
      </c>
      <c r="BB412" s="67">
        <f t="shared" si="236"/>
        <v>1.5769618385106836E-3</v>
      </c>
      <c r="BC412" s="67">
        <f t="shared" si="237"/>
        <v>1.0217892255069347E-3</v>
      </c>
      <c r="BD412" s="67">
        <f t="shared" si="238"/>
        <v>2.8229697208748718E-3</v>
      </c>
      <c r="BE412" s="67">
        <f t="shared" si="239"/>
        <v>1.6305826900906411E-3</v>
      </c>
      <c r="BF412" s="67">
        <f t="shared" si="240"/>
        <v>0.10141467052377476</v>
      </c>
      <c r="BG412" s="67">
        <f t="shared" si="241"/>
        <v>2.1546516638388871E-3</v>
      </c>
      <c r="BH412" s="67">
        <f t="shared" si="242"/>
        <v>2.6753712386308904E-4</v>
      </c>
      <c r="BI412" s="67">
        <f t="shared" si="243"/>
        <v>1.3703073130795105E-4</v>
      </c>
      <c r="BJ412" s="67">
        <f t="shared" si="244"/>
        <v>6.3841067892764919E-3</v>
      </c>
      <c r="BK412" s="55"/>
    </row>
    <row r="413" spans="4:63">
      <c r="D413" s="52">
        <f t="shared" si="193"/>
        <v>10.25</v>
      </c>
      <c r="E413" s="67">
        <f t="shared" si="224"/>
        <v>1.9388625144280344E-3</v>
      </c>
      <c r="F413" s="67">
        <f t="shared" si="225"/>
        <v>4.6267871741819686E-3</v>
      </c>
      <c r="G413" s="67">
        <f t="shared" si="226"/>
        <v>3.4664209830339663E-3</v>
      </c>
      <c r="H413" s="67">
        <f t="shared" si="227"/>
        <v>5.9691837999873067E-3</v>
      </c>
      <c r="I413" s="67">
        <f t="shared" si="228"/>
        <v>8.5045289363290671E-3</v>
      </c>
      <c r="J413" s="67">
        <f t="shared" si="229"/>
        <v>0.21528516610174506</v>
      </c>
      <c r="K413" s="67">
        <f t="shared" si="230"/>
        <v>3.2957960648749562E-2</v>
      </c>
      <c r="L413" s="67">
        <f t="shared" si="231"/>
        <v>2.5951519673286594E-3</v>
      </c>
      <c r="M413" s="67">
        <f t="shared" si="232"/>
        <v>3.1870295609903081E-3</v>
      </c>
      <c r="N413" s="67">
        <f t="shared" si="233"/>
        <v>1.0720630278591093E-2</v>
      </c>
      <c r="Q413" s="55">
        <f t="shared" si="234"/>
        <v>1.2763360054377933E-3</v>
      </c>
      <c r="R413" s="55">
        <f t="shared" si="195"/>
        <v>3.3207465396166099E-3</v>
      </c>
      <c r="S413" s="55">
        <f t="shared" si="196"/>
        <v>2.4229533655429456E-3</v>
      </c>
      <c r="T413" s="55">
        <f t="shared" si="197"/>
        <v>3.2792054484633362E-3</v>
      </c>
      <c r="U413" s="55">
        <f t="shared" si="198"/>
        <v>6.6465032487984434E-3</v>
      </c>
      <c r="V413" s="55">
        <f t="shared" si="199"/>
        <v>0.10904650176430249</v>
      </c>
      <c r="W413" s="55">
        <f t="shared" si="200"/>
        <v>3.008032625692407E-2</v>
      </c>
      <c r="X413" s="55">
        <f t="shared" si="201"/>
        <v>2.3233877693009941E-3</v>
      </c>
      <c r="Y413" s="55">
        <f t="shared" si="202"/>
        <v>3.041342354328647E-3</v>
      </c>
      <c r="Z413" s="55">
        <f t="shared" si="203"/>
        <v>4.7838778304753662E-3</v>
      </c>
      <c r="AC413" s="68">
        <f t="shared" si="235"/>
        <v>2.9956257282590304E-3</v>
      </c>
      <c r="AD413" s="68">
        <f t="shared" si="204"/>
        <v>6.2081818687391216E-3</v>
      </c>
      <c r="AE413" s="68">
        <f t="shared" si="205"/>
        <v>4.5028659144735177E-3</v>
      </c>
      <c r="AF413" s="68">
        <f t="shared" si="206"/>
        <v>8.8201230004397932E-3</v>
      </c>
      <c r="AG413" s="68">
        <f t="shared" si="207"/>
        <v>1.0155387122113167E-2</v>
      </c>
      <c r="AH413" s="68">
        <f t="shared" si="208"/>
        <v>0.31884848510682712</v>
      </c>
      <c r="AI413" s="68">
        <f t="shared" si="209"/>
        <v>3.5176335274799776E-2</v>
      </c>
      <c r="AJ413" s="68">
        <f t="shared" si="210"/>
        <v>2.8669161653563252E-3</v>
      </c>
      <c r="AK413" s="68">
        <f t="shared" si="211"/>
        <v>3.3289820405062219E-3</v>
      </c>
      <c r="AL413" s="68">
        <f t="shared" si="212"/>
        <v>1.7183656092947627E-2</v>
      </c>
      <c r="AO413" s="67">
        <f t="shared" si="213"/>
        <v>6.625265089902411E-4</v>
      </c>
      <c r="AP413" s="67">
        <f t="shared" si="214"/>
        <v>1.3060406345653587E-3</v>
      </c>
      <c r="AQ413" s="67">
        <f t="shared" si="215"/>
        <v>1.0434676174910207E-3</v>
      </c>
      <c r="AR413" s="67">
        <f t="shared" si="216"/>
        <v>2.6899783515239705E-3</v>
      </c>
      <c r="AS413" s="67">
        <f t="shared" si="217"/>
        <v>1.8580256875306237E-3</v>
      </c>
      <c r="AT413" s="67">
        <f t="shared" si="218"/>
        <v>0.10623866433744257</v>
      </c>
      <c r="AU413" s="67">
        <f t="shared" si="219"/>
        <v>2.8776343918254926E-3</v>
      </c>
      <c r="AV413" s="67">
        <f t="shared" si="220"/>
        <v>2.7176419802766531E-4</v>
      </c>
      <c r="AW413" s="67">
        <f t="shared" si="221"/>
        <v>1.4568720666166112E-4</v>
      </c>
      <c r="AX413" s="67">
        <f t="shared" si="222"/>
        <v>5.9367524481157268E-3</v>
      </c>
      <c r="BA413" s="67">
        <f t="shared" si="223"/>
        <v>1.0567632138309959E-3</v>
      </c>
      <c r="BB413" s="67">
        <f t="shared" si="236"/>
        <v>1.581394694557153E-3</v>
      </c>
      <c r="BC413" s="67">
        <f t="shared" si="237"/>
        <v>1.0364449314395514E-3</v>
      </c>
      <c r="BD413" s="67">
        <f t="shared" si="238"/>
        <v>2.8509392004524865E-3</v>
      </c>
      <c r="BE413" s="67">
        <f t="shared" si="239"/>
        <v>1.6508581857840997E-3</v>
      </c>
      <c r="BF413" s="67">
        <f t="shared" si="240"/>
        <v>0.10356331900508206</v>
      </c>
      <c r="BG413" s="67">
        <f t="shared" si="241"/>
        <v>2.2183746260502138E-3</v>
      </c>
      <c r="BH413" s="67">
        <f t="shared" si="242"/>
        <v>2.7176419802766574E-4</v>
      </c>
      <c r="BI413" s="67">
        <f t="shared" si="243"/>
        <v>1.4195247951591383E-4</v>
      </c>
      <c r="BJ413" s="67">
        <f t="shared" si="244"/>
        <v>6.4630258143565343E-3</v>
      </c>
      <c r="BK413" s="55"/>
    </row>
    <row r="414" spans="4:63">
      <c r="D414" s="52">
        <f t="shared" si="193"/>
        <v>10.5</v>
      </c>
      <c r="E414" s="67">
        <f t="shared" si="224"/>
        <v>1.9410502501966077E-3</v>
      </c>
      <c r="F414" s="67">
        <f t="shared" si="225"/>
        <v>4.6778719165396629E-3</v>
      </c>
      <c r="G414" s="67">
        <f t="shared" si="226"/>
        <v>3.5336568087801015E-3</v>
      </c>
      <c r="H414" s="67">
        <f t="shared" si="227"/>
        <v>6.0499327996521562E-3</v>
      </c>
      <c r="I414" s="67">
        <f t="shared" si="228"/>
        <v>8.6020922455116167E-3</v>
      </c>
      <c r="J414" s="67">
        <f t="shared" si="229"/>
        <v>0.22093161609152498</v>
      </c>
      <c r="K414" s="67">
        <f t="shared" si="230"/>
        <v>3.3776905725743656E-2</v>
      </c>
      <c r="L414" s="67">
        <f t="shared" si="231"/>
        <v>2.6411178801497496E-3</v>
      </c>
      <c r="M414" s="67">
        <f t="shared" si="232"/>
        <v>3.2536418803600434E-3</v>
      </c>
      <c r="N414" s="67">
        <f t="shared" si="233"/>
        <v>1.0943840896626264E-2</v>
      </c>
      <c r="Q414" s="55">
        <f t="shared" si="234"/>
        <v>1.2778628954364538E-3</v>
      </c>
      <c r="R414" s="55">
        <f t="shared" si="195"/>
        <v>3.3674437837130631E-3</v>
      </c>
      <c r="S414" s="55">
        <f t="shared" si="196"/>
        <v>2.4756834451916342E-3</v>
      </c>
      <c r="T414" s="55">
        <f t="shared" si="197"/>
        <v>3.3322711573269105E-3</v>
      </c>
      <c r="U414" s="55">
        <f t="shared" si="198"/>
        <v>6.7239985248284838E-3</v>
      </c>
      <c r="V414" s="55">
        <f t="shared" si="199"/>
        <v>0.11256628863285102</v>
      </c>
      <c r="W414" s="55">
        <f t="shared" si="200"/>
        <v>3.0836200396587368E-2</v>
      </c>
      <c r="X414" s="55">
        <f t="shared" si="201"/>
        <v>2.3651698601452826E-3</v>
      </c>
      <c r="Y414" s="55">
        <f t="shared" si="202"/>
        <v>3.1030832857087132E-3</v>
      </c>
      <c r="Z414" s="55">
        <f t="shared" si="203"/>
        <v>4.9289769371761447E-3</v>
      </c>
      <c r="AC414" s="68">
        <f t="shared" si="235"/>
        <v>2.9984743097975163E-3</v>
      </c>
      <c r="AD414" s="68">
        <f t="shared" si="204"/>
        <v>6.2636541093580569E-3</v>
      </c>
      <c r="AE414" s="68">
        <f t="shared" si="205"/>
        <v>4.5846074863170995E-3</v>
      </c>
      <c r="AF414" s="68">
        <f t="shared" si="206"/>
        <v>8.9285552909059186E-3</v>
      </c>
      <c r="AG414" s="68">
        <f t="shared" si="207"/>
        <v>1.0273018464448226E-2</v>
      </c>
      <c r="AH414" s="68">
        <f t="shared" si="208"/>
        <v>0.32662159821783843</v>
      </c>
      <c r="AI414" s="68">
        <f t="shared" si="209"/>
        <v>3.6058351289124671E-2</v>
      </c>
      <c r="AJ414" s="68">
        <f t="shared" si="210"/>
        <v>2.9170659001542176E-3</v>
      </c>
      <c r="AK414" s="68">
        <f t="shared" si="211"/>
        <v>3.4004657478656267E-3</v>
      </c>
      <c r="AL414" s="68">
        <f t="shared" si="212"/>
        <v>1.7484978222317191E-2</v>
      </c>
      <c r="AO414" s="67">
        <f t="shared" si="213"/>
        <v>6.6318735476015396E-4</v>
      </c>
      <c r="AP414" s="67">
        <f t="shared" si="214"/>
        <v>1.3104281328265997E-3</v>
      </c>
      <c r="AQ414" s="67">
        <f t="shared" si="215"/>
        <v>1.0579733635884673E-3</v>
      </c>
      <c r="AR414" s="67">
        <f t="shared" si="216"/>
        <v>2.7176616423252456E-3</v>
      </c>
      <c r="AS414" s="67">
        <f t="shared" si="217"/>
        <v>1.8780937206831329E-3</v>
      </c>
      <c r="AT414" s="67">
        <f t="shared" si="218"/>
        <v>0.10836532745867396</v>
      </c>
      <c r="AU414" s="67">
        <f t="shared" si="219"/>
        <v>2.9407053291562874E-3</v>
      </c>
      <c r="AV414" s="67">
        <f t="shared" si="220"/>
        <v>2.7594802000446709E-4</v>
      </c>
      <c r="AW414" s="67">
        <f t="shared" si="221"/>
        <v>1.505585946513302E-4</v>
      </c>
      <c r="AX414" s="67">
        <f t="shared" si="222"/>
        <v>6.0148639594501197E-3</v>
      </c>
      <c r="BA414" s="67">
        <f t="shared" si="223"/>
        <v>1.0574240596009086E-3</v>
      </c>
      <c r="BB414" s="67">
        <f t="shared" si="236"/>
        <v>1.5857821928183941E-3</v>
      </c>
      <c r="BC414" s="67">
        <f t="shared" si="237"/>
        <v>1.050950677536998E-3</v>
      </c>
      <c r="BD414" s="67">
        <f t="shared" si="238"/>
        <v>2.8786224912537624E-3</v>
      </c>
      <c r="BE414" s="67">
        <f t="shared" si="239"/>
        <v>1.6709262189366098E-3</v>
      </c>
      <c r="BF414" s="67">
        <f t="shared" si="240"/>
        <v>0.10568998212631345</v>
      </c>
      <c r="BG414" s="67">
        <f t="shared" si="241"/>
        <v>2.2814455633810155E-3</v>
      </c>
      <c r="BH414" s="67">
        <f t="shared" si="242"/>
        <v>2.7594802000446795E-4</v>
      </c>
      <c r="BI414" s="67">
        <f t="shared" si="243"/>
        <v>1.4682386750558335E-4</v>
      </c>
      <c r="BJ414" s="67">
        <f t="shared" si="244"/>
        <v>6.5411373256909263E-3</v>
      </c>
      <c r="BK414" s="55"/>
    </row>
    <row r="415" spans="4:63">
      <c r="D415" s="52">
        <f t="shared" si="193"/>
        <v>10.75</v>
      </c>
      <c r="E415" s="67">
        <f t="shared" si="224"/>
        <v>1.9431929724481034E-3</v>
      </c>
      <c r="F415" s="67">
        <f t="shared" si="225"/>
        <v>4.7279055703904381E-3</v>
      </c>
      <c r="G415" s="67">
        <f t="shared" si="226"/>
        <v>3.59950923117656E-3</v>
      </c>
      <c r="H415" s="67">
        <f t="shared" si="227"/>
        <v>6.1290203571412053E-3</v>
      </c>
      <c r="I415" s="67">
        <f t="shared" si="228"/>
        <v>8.697648151539214E-3</v>
      </c>
      <c r="J415" s="67">
        <f t="shared" si="229"/>
        <v>0.22646188816955981</v>
      </c>
      <c r="K415" s="67">
        <f t="shared" si="230"/>
        <v>3.4579000688231949E-2</v>
      </c>
      <c r="L415" s="67">
        <f t="shared" si="231"/>
        <v>2.6861380263789678E-3</v>
      </c>
      <c r="M415" s="67">
        <f t="shared" si="232"/>
        <v>3.3188836252670845E-3</v>
      </c>
      <c r="N415" s="67">
        <f t="shared" si="233"/>
        <v>1.1162458869100137E-2</v>
      </c>
      <c r="Q415" s="55">
        <f t="shared" si="234"/>
        <v>1.27935836907761E-3</v>
      </c>
      <c r="R415" s="55">
        <f t="shared" si="195"/>
        <v>3.4131802137912933E-3</v>
      </c>
      <c r="S415" s="55">
        <f t="shared" si="196"/>
        <v>2.527328582876642E-3</v>
      </c>
      <c r="T415" s="55">
        <f t="shared" si="197"/>
        <v>3.3842450185247478E-3</v>
      </c>
      <c r="U415" s="55">
        <f t="shared" si="198"/>
        <v>6.79989930531609E-3</v>
      </c>
      <c r="V415" s="55">
        <f t="shared" si="199"/>
        <v>0.11601365451318291</v>
      </c>
      <c r="W415" s="55">
        <f t="shared" si="200"/>
        <v>3.157652213089028E-2</v>
      </c>
      <c r="X415" s="55">
        <f t="shared" si="201"/>
        <v>2.4060922681673697E-3</v>
      </c>
      <c r="Y415" s="55">
        <f t="shared" si="202"/>
        <v>3.1635538733347543E-3</v>
      </c>
      <c r="Z415" s="55">
        <f t="shared" si="203"/>
        <v>5.0710905731398961E-3</v>
      </c>
      <c r="AC415" s="68">
        <f t="shared" si="235"/>
        <v>3.0012642806593512E-3</v>
      </c>
      <c r="AD415" s="68">
        <f t="shared" si="204"/>
        <v>6.3179849869813773E-3</v>
      </c>
      <c r="AE415" s="68">
        <f t="shared" si="205"/>
        <v>4.6646671934250086E-3</v>
      </c>
      <c r="AF415" s="68">
        <f t="shared" si="206"/>
        <v>9.0347565446861795E-3</v>
      </c>
      <c r="AG415" s="68">
        <f t="shared" si="207"/>
        <v>1.0388229496015814E-2</v>
      </c>
      <c r="AH415" s="68">
        <f t="shared" si="208"/>
        <v>0.33423477649357625</v>
      </c>
      <c r="AI415" s="68">
        <f t="shared" si="209"/>
        <v>3.6922219479798339E-2</v>
      </c>
      <c r="AJ415" s="68">
        <f t="shared" si="210"/>
        <v>2.9661837845905668E-3</v>
      </c>
      <c r="AK415" s="68">
        <f t="shared" si="211"/>
        <v>3.4704786500536679E-3</v>
      </c>
      <c r="AL415" s="68">
        <f t="shared" si="212"/>
        <v>1.7780100531301184E-2</v>
      </c>
      <c r="AO415" s="67">
        <f t="shared" si="213"/>
        <v>6.6383460337049341E-4</v>
      </c>
      <c r="AP415" s="67">
        <f t="shared" si="214"/>
        <v>1.3147253565991448E-3</v>
      </c>
      <c r="AQ415" s="67">
        <f t="shared" si="215"/>
        <v>1.0721806482999179E-3</v>
      </c>
      <c r="AR415" s="67">
        <f t="shared" si="216"/>
        <v>2.7447753386164574E-3</v>
      </c>
      <c r="AS415" s="67">
        <f t="shared" si="217"/>
        <v>1.897748846223124E-3</v>
      </c>
      <c r="AT415" s="67">
        <f t="shared" si="218"/>
        <v>0.1104482336563769</v>
      </c>
      <c r="AU415" s="67">
        <f t="shared" si="219"/>
        <v>3.0024785573416687E-3</v>
      </c>
      <c r="AV415" s="67">
        <f t="shared" si="220"/>
        <v>2.8004575821159814E-4</v>
      </c>
      <c r="AW415" s="67">
        <f t="shared" si="221"/>
        <v>1.5532975193233026E-4</v>
      </c>
      <c r="AX415" s="67">
        <f t="shared" si="222"/>
        <v>6.0913682959602413E-3</v>
      </c>
      <c r="BA415" s="67">
        <f t="shared" si="223"/>
        <v>1.0580713082112478E-3</v>
      </c>
      <c r="BB415" s="67">
        <f t="shared" si="236"/>
        <v>1.5900794165909391E-3</v>
      </c>
      <c r="BC415" s="67">
        <f t="shared" si="237"/>
        <v>1.0651579622484486E-3</v>
      </c>
      <c r="BD415" s="67">
        <f t="shared" si="238"/>
        <v>2.9057361875449743E-3</v>
      </c>
      <c r="BE415" s="67">
        <f t="shared" si="239"/>
        <v>1.6905813444766001E-3</v>
      </c>
      <c r="BF415" s="67">
        <f t="shared" si="240"/>
        <v>0.10777288832401644</v>
      </c>
      <c r="BG415" s="67">
        <f t="shared" si="241"/>
        <v>2.3432187915663899E-3</v>
      </c>
      <c r="BH415" s="67">
        <f t="shared" si="242"/>
        <v>2.8004575821159901E-4</v>
      </c>
      <c r="BI415" s="67">
        <f t="shared" si="243"/>
        <v>1.515950247865834E-4</v>
      </c>
      <c r="BJ415" s="67">
        <f t="shared" si="244"/>
        <v>6.6176416622010462E-3</v>
      </c>
      <c r="BK415" s="55"/>
    </row>
    <row r="416" spans="4:63">
      <c r="D416" s="52">
        <f t="shared" si="193"/>
        <v>11</v>
      </c>
      <c r="E416" s="67">
        <f t="shared" si="224"/>
        <v>1.9452986355201806E-3</v>
      </c>
      <c r="F416" s="67">
        <f t="shared" si="225"/>
        <v>4.777073873562316E-3</v>
      </c>
      <c r="G416" s="67">
        <f t="shared" si="226"/>
        <v>3.6642227114002607E-3</v>
      </c>
      <c r="H416" s="67">
        <f t="shared" si="227"/>
        <v>6.2067400658665081E-3</v>
      </c>
      <c r="I416" s="67">
        <f t="shared" si="228"/>
        <v>8.7915513825812842E-3</v>
      </c>
      <c r="J416" s="67">
        <f t="shared" si="229"/>
        <v>0.23189651213219839</v>
      </c>
      <c r="K416" s="67">
        <f t="shared" si="230"/>
        <v>3.5367223119595496E-2</v>
      </c>
      <c r="L416" s="67">
        <f t="shared" si="231"/>
        <v>2.7303795324109359E-3</v>
      </c>
      <c r="M416" s="67">
        <f t="shared" si="232"/>
        <v>3.3829969898960003E-3</v>
      </c>
      <c r="N416" s="67">
        <f t="shared" si="233"/>
        <v>1.1377295762313566E-2</v>
      </c>
      <c r="Q416" s="55">
        <f t="shared" si="234"/>
        <v>1.2808279779451379E-3</v>
      </c>
      <c r="R416" s="55">
        <f t="shared" si="195"/>
        <v>3.4581256152763171E-3</v>
      </c>
      <c r="S416" s="55">
        <f t="shared" si="196"/>
        <v>2.5780804986696255E-3</v>
      </c>
      <c r="T416" s="55">
        <f t="shared" si="197"/>
        <v>3.4353199724349698E-3</v>
      </c>
      <c r="U416" s="55">
        <f t="shared" si="198"/>
        <v>6.8744873535351381E-3</v>
      </c>
      <c r="V416" s="55">
        <f t="shared" si="199"/>
        <v>0.11940139691660762</v>
      </c>
      <c r="W416" s="55">
        <f t="shared" si="200"/>
        <v>3.2304039725057992E-2</v>
      </c>
      <c r="X416" s="55">
        <f t="shared" si="201"/>
        <v>2.4463069079007434E-3</v>
      </c>
      <c r="Y416" s="55">
        <f t="shared" si="202"/>
        <v>3.2229785996249114E-3</v>
      </c>
      <c r="Z416" s="55">
        <f t="shared" si="203"/>
        <v>5.2107463008379705E-3</v>
      </c>
      <c r="AC416" s="68">
        <f t="shared" si="235"/>
        <v>3.0040059979359775E-3</v>
      </c>
      <c r="AD416" s="68">
        <f t="shared" si="204"/>
        <v>6.3713761918401087E-3</v>
      </c>
      <c r="AE416" s="68">
        <f t="shared" si="205"/>
        <v>4.7433422380794262E-3</v>
      </c>
      <c r="AF416" s="68">
        <f t="shared" si="206"/>
        <v>9.1391210082265636E-3</v>
      </c>
      <c r="AG416" s="68">
        <f t="shared" si="207"/>
        <v>1.0501447909880907E-2</v>
      </c>
      <c r="AH416" s="68">
        <f t="shared" si="208"/>
        <v>0.3417162820154287</v>
      </c>
      <c r="AI416" s="68">
        <f t="shared" si="209"/>
        <v>3.7771146748357722E-2</v>
      </c>
      <c r="AJ416" s="68">
        <f t="shared" si="210"/>
        <v>3.0144521569211288E-3</v>
      </c>
      <c r="AK416" s="68">
        <f t="shared" si="211"/>
        <v>3.5392806530213424E-3</v>
      </c>
      <c r="AL416" s="68">
        <f t="shared" si="212"/>
        <v>1.8070118590029965E-2</v>
      </c>
      <c r="AO416" s="67">
        <f t="shared" si="213"/>
        <v>6.6447065757504272E-4</v>
      </c>
      <c r="AP416" s="67">
        <f t="shared" si="214"/>
        <v>1.3189482582859988E-3</v>
      </c>
      <c r="AQ416" s="67">
        <f t="shared" si="215"/>
        <v>1.0861422127306352E-3</v>
      </c>
      <c r="AR416" s="67">
        <f t="shared" si="216"/>
        <v>2.7714200934315382E-3</v>
      </c>
      <c r="AS416" s="67">
        <f t="shared" si="217"/>
        <v>1.9170640290461461E-3</v>
      </c>
      <c r="AT416" s="67">
        <f t="shared" si="218"/>
        <v>0.11249511521559077</v>
      </c>
      <c r="AU416" s="67">
        <f t="shared" si="219"/>
        <v>3.0631833945375039E-3</v>
      </c>
      <c r="AV416" s="67">
        <f t="shared" si="220"/>
        <v>2.8407262451019249E-4</v>
      </c>
      <c r="AW416" s="67">
        <f t="shared" si="221"/>
        <v>1.6001839027108894E-4</v>
      </c>
      <c r="AX416" s="67">
        <f t="shared" si="222"/>
        <v>6.1665494614755951E-3</v>
      </c>
      <c r="BA416" s="67">
        <f t="shared" si="223"/>
        <v>1.0587073624157969E-3</v>
      </c>
      <c r="BB416" s="67">
        <f t="shared" si="236"/>
        <v>1.5943023182777927E-3</v>
      </c>
      <c r="BC416" s="67">
        <f t="shared" si="237"/>
        <v>1.0791195266791655E-3</v>
      </c>
      <c r="BD416" s="67">
        <f t="shared" si="238"/>
        <v>2.9323809423600555E-3</v>
      </c>
      <c r="BE416" s="67">
        <f t="shared" si="239"/>
        <v>1.709896527299623E-3</v>
      </c>
      <c r="BF416" s="67">
        <f t="shared" si="240"/>
        <v>0.10981976988323031</v>
      </c>
      <c r="BG416" s="67">
        <f t="shared" si="241"/>
        <v>2.4039236287622251E-3</v>
      </c>
      <c r="BH416" s="67">
        <f t="shared" si="242"/>
        <v>2.8407262451019292E-4</v>
      </c>
      <c r="BI416" s="67">
        <f t="shared" si="243"/>
        <v>1.5628366312534208E-4</v>
      </c>
      <c r="BJ416" s="67">
        <f t="shared" si="244"/>
        <v>6.6928228277163999E-3</v>
      </c>
      <c r="BK416" s="55"/>
    </row>
    <row r="417" spans="4:63">
      <c r="D417" s="52">
        <f t="shared" si="193"/>
        <v>12</v>
      </c>
      <c r="E417" s="67">
        <f t="shared" si="224"/>
        <v>1.9533811204648106E-3</v>
      </c>
      <c r="F417" s="67">
        <f t="shared" si="225"/>
        <v>4.965804005846816E-3</v>
      </c>
      <c r="G417" s="67">
        <f t="shared" si="226"/>
        <v>3.9126222471848309E-3</v>
      </c>
      <c r="H417" s="67">
        <f t="shared" si="227"/>
        <v>6.5050633750432388E-3</v>
      </c>
      <c r="I417" s="67">
        <f t="shared" si="228"/>
        <v>9.1519943524059674E-3</v>
      </c>
      <c r="J417" s="67">
        <f t="shared" si="229"/>
        <v>0.25275705100009127</v>
      </c>
      <c r="K417" s="67">
        <f t="shared" si="230"/>
        <v>3.8392776456688045E-2</v>
      </c>
      <c r="L417" s="67">
        <f t="shared" si="231"/>
        <v>2.9001983943043545E-3</v>
      </c>
      <c r="M417" s="67">
        <f t="shared" si="232"/>
        <v>3.6290930112559661E-3</v>
      </c>
      <c r="N417" s="67">
        <f t="shared" si="233"/>
        <v>1.220193669275251E-2</v>
      </c>
      <c r="Q417" s="55">
        <f t="shared" si="234"/>
        <v>1.2864689998654071E-3</v>
      </c>
      <c r="R417" s="55">
        <f t="shared" si="195"/>
        <v>3.6306463455157987E-3</v>
      </c>
      <c r="S417" s="55">
        <f t="shared" si="196"/>
        <v>2.7728892507190577E-3</v>
      </c>
      <c r="T417" s="55">
        <f t="shared" si="197"/>
        <v>3.6313686905329809E-3</v>
      </c>
      <c r="U417" s="55">
        <f t="shared" si="198"/>
        <v>7.1607899366853958E-3</v>
      </c>
      <c r="V417" s="55">
        <f t="shared" si="199"/>
        <v>0.13240508080842534</v>
      </c>
      <c r="W417" s="55">
        <f t="shared" si="200"/>
        <v>3.5096580507004399E-2</v>
      </c>
      <c r="X417" s="55">
        <f t="shared" si="201"/>
        <v>2.600668840020341E-3</v>
      </c>
      <c r="Y417" s="55">
        <f t="shared" si="202"/>
        <v>3.4510775115297308E-3</v>
      </c>
      <c r="Z417" s="55">
        <f t="shared" si="203"/>
        <v>5.7468079963292453E-3</v>
      </c>
      <c r="AC417" s="68">
        <f t="shared" si="235"/>
        <v>3.0145299459049682E-3</v>
      </c>
      <c r="AD417" s="68">
        <f t="shared" si="204"/>
        <v>6.5763157261696271E-3</v>
      </c>
      <c r="AE417" s="68">
        <f t="shared" si="205"/>
        <v>5.045332557599134E-3</v>
      </c>
      <c r="AF417" s="68">
        <f t="shared" si="206"/>
        <v>9.5397189084820144E-3</v>
      </c>
      <c r="AG417" s="68">
        <f t="shared" si="207"/>
        <v>1.0936031266380018E-2</v>
      </c>
      <c r="AH417" s="68">
        <f t="shared" si="208"/>
        <v>0.37043367585939674</v>
      </c>
      <c r="AI417" s="68">
        <f t="shared" si="209"/>
        <v>4.1029712640596412E-2</v>
      </c>
      <c r="AJ417" s="68">
        <f t="shared" si="210"/>
        <v>3.1997279485883683E-3</v>
      </c>
      <c r="AK417" s="68">
        <f t="shared" si="211"/>
        <v>3.803373783836455E-3</v>
      </c>
      <c r="AL417" s="68">
        <f t="shared" si="212"/>
        <v>1.9183338755416578E-2</v>
      </c>
      <c r="AO417" s="67">
        <f t="shared" si="213"/>
        <v>6.6691212059940348E-4</v>
      </c>
      <c r="AP417" s="67">
        <f t="shared" si="214"/>
        <v>1.3351576603310173E-3</v>
      </c>
      <c r="AQ417" s="67">
        <f t="shared" si="215"/>
        <v>1.1397329964657732E-3</v>
      </c>
      <c r="AR417" s="67">
        <f t="shared" si="216"/>
        <v>2.8736946845102579E-3</v>
      </c>
      <c r="AS417" s="67">
        <f t="shared" si="217"/>
        <v>1.9912044157205716E-3</v>
      </c>
      <c r="AT417" s="67">
        <f t="shared" si="218"/>
        <v>0.12035197019166594</v>
      </c>
      <c r="AU417" s="67">
        <f t="shared" si="219"/>
        <v>3.296195949683646E-3</v>
      </c>
      <c r="AV417" s="67">
        <f t="shared" si="220"/>
        <v>2.9952955428401342E-4</v>
      </c>
      <c r="AW417" s="67">
        <f t="shared" si="221"/>
        <v>1.7801549972623534E-4</v>
      </c>
      <c r="AX417" s="67">
        <f t="shared" si="222"/>
        <v>6.4551286964232646E-3</v>
      </c>
      <c r="BA417" s="67">
        <f t="shared" si="223"/>
        <v>1.0611488254401577E-3</v>
      </c>
      <c r="BB417" s="67">
        <f t="shared" si="236"/>
        <v>1.6105117203228112E-3</v>
      </c>
      <c r="BC417" s="67">
        <f t="shared" si="237"/>
        <v>1.1327103104143031E-3</v>
      </c>
      <c r="BD417" s="67">
        <f t="shared" si="238"/>
        <v>3.0346555334387756E-3</v>
      </c>
      <c r="BE417" s="67">
        <f t="shared" si="239"/>
        <v>1.7840369139740502E-3</v>
      </c>
      <c r="BF417" s="67">
        <f t="shared" si="240"/>
        <v>0.11767662485930547</v>
      </c>
      <c r="BG417" s="67">
        <f t="shared" si="241"/>
        <v>2.6369361839083671E-3</v>
      </c>
      <c r="BH417" s="67">
        <f t="shared" si="242"/>
        <v>2.9952955428401385E-4</v>
      </c>
      <c r="BI417" s="67">
        <f t="shared" si="243"/>
        <v>1.7428077258048891E-4</v>
      </c>
      <c r="BJ417" s="67">
        <f t="shared" si="244"/>
        <v>6.9814020626640678E-3</v>
      </c>
      <c r="BK417" s="55"/>
    </row>
    <row r="418" spans="4:63">
      <c r="D418" s="52">
        <f t="shared" si="193"/>
        <v>13</v>
      </c>
      <c r="E418" s="67">
        <f t="shared" si="224"/>
        <v>1.9608592219939468E-3</v>
      </c>
      <c r="F418" s="67">
        <f t="shared" si="225"/>
        <v>5.1404214781340411E-3</v>
      </c>
      <c r="G418" s="67">
        <f t="shared" si="226"/>
        <v>4.1424472281297734E-3</v>
      </c>
      <c r="H418" s="67">
        <f t="shared" si="227"/>
        <v>6.781078982843876E-3</v>
      </c>
      <c r="I418" s="67">
        <f t="shared" si="228"/>
        <v>9.4854845033035921E-3</v>
      </c>
      <c r="J418" s="67">
        <f t="shared" si="229"/>
        <v>0.27205770280152075</v>
      </c>
      <c r="K418" s="67">
        <f t="shared" si="230"/>
        <v>4.1192088201973502E-2</v>
      </c>
      <c r="L418" s="67">
        <f t="shared" si="231"/>
        <v>3.0573187229534188E-3</v>
      </c>
      <c r="M418" s="67">
        <f t="shared" si="232"/>
        <v>3.8567867275144871E-3</v>
      </c>
      <c r="N418" s="67">
        <f t="shared" si="233"/>
        <v>1.296491350559534E-2</v>
      </c>
      <c r="Q418" s="55">
        <f t="shared" si="234"/>
        <v>1.2916882034812313E-3</v>
      </c>
      <c r="R418" s="55">
        <f t="shared" si="195"/>
        <v>3.7902665050892183E-3</v>
      </c>
      <c r="S418" s="55">
        <f t="shared" si="196"/>
        <v>2.9531308022431239E-3</v>
      </c>
      <c r="T418" s="55">
        <f t="shared" si="197"/>
        <v>3.812757487250509E-3</v>
      </c>
      <c r="U418" s="55">
        <f t="shared" si="198"/>
        <v>7.4256836914549772E-3</v>
      </c>
      <c r="V418" s="55">
        <f t="shared" si="199"/>
        <v>0.14443638913278134</v>
      </c>
      <c r="W418" s="55">
        <f t="shared" si="200"/>
        <v>3.7680303660800538E-2</v>
      </c>
      <c r="X418" s="55">
        <f t="shared" si="201"/>
        <v>2.7434880606600227E-3</v>
      </c>
      <c r="Y418" s="55">
        <f t="shared" si="202"/>
        <v>3.6621198869371957E-3</v>
      </c>
      <c r="Z418" s="55">
        <f t="shared" si="203"/>
        <v>6.2427846436384571E-3</v>
      </c>
      <c r="AC418" s="68">
        <f t="shared" si="235"/>
        <v>3.0242669453474169E-3</v>
      </c>
      <c r="AD418" s="68">
        <f t="shared" si="204"/>
        <v>6.7659305111706569E-3</v>
      </c>
      <c r="AE418" s="68">
        <f t="shared" si="205"/>
        <v>5.3247409679649527E-3</v>
      </c>
      <c r="AF418" s="68">
        <f t="shared" si="206"/>
        <v>9.9103613273657607E-3</v>
      </c>
      <c r="AG418" s="68">
        <f t="shared" si="207"/>
        <v>1.1338117813405688E-2</v>
      </c>
      <c r="AH418" s="68">
        <f t="shared" si="208"/>
        <v>0.39700367113789969</v>
      </c>
      <c r="AI418" s="68">
        <f t="shared" si="209"/>
        <v>4.4044612977371181E-2</v>
      </c>
      <c r="AJ418" s="68">
        <f t="shared" si="210"/>
        <v>3.3711493852468157E-3</v>
      </c>
      <c r="AK418" s="68">
        <f t="shared" si="211"/>
        <v>4.0477188409460329E-3</v>
      </c>
      <c r="AL418" s="68">
        <f t="shared" si="212"/>
        <v>2.0213315733793025E-2</v>
      </c>
      <c r="AO418" s="67">
        <f t="shared" si="213"/>
        <v>6.6917101851271554E-4</v>
      </c>
      <c r="AP418" s="67">
        <f t="shared" si="214"/>
        <v>1.3501549730448228E-3</v>
      </c>
      <c r="AQ418" s="67">
        <f t="shared" si="215"/>
        <v>1.1893164258866495E-3</v>
      </c>
      <c r="AR418" s="67">
        <f t="shared" si="216"/>
        <v>2.968321495593367E-3</v>
      </c>
      <c r="AS418" s="67">
        <f t="shared" si="217"/>
        <v>2.0598008118486149E-3</v>
      </c>
      <c r="AT418" s="67">
        <f t="shared" si="218"/>
        <v>0.12762131366873941</v>
      </c>
      <c r="AU418" s="67">
        <f t="shared" si="219"/>
        <v>3.5117845411729645E-3</v>
      </c>
      <c r="AV418" s="67">
        <f t="shared" si="220"/>
        <v>3.1383066229339609E-4</v>
      </c>
      <c r="AW418" s="67">
        <f t="shared" si="221"/>
        <v>1.9466684057729139E-4</v>
      </c>
      <c r="AX418" s="67">
        <f t="shared" si="222"/>
        <v>6.7221288619568826E-3</v>
      </c>
      <c r="BA418" s="67">
        <f t="shared" si="223"/>
        <v>1.0634077233534702E-3</v>
      </c>
      <c r="BB418" s="67">
        <f t="shared" si="236"/>
        <v>1.6255090330366158E-3</v>
      </c>
      <c r="BC418" s="67">
        <f t="shared" si="237"/>
        <v>1.1822937398351793E-3</v>
      </c>
      <c r="BD418" s="67">
        <f t="shared" si="238"/>
        <v>3.1292823445218847E-3</v>
      </c>
      <c r="BE418" s="67">
        <f t="shared" si="239"/>
        <v>1.8526333101020961E-3</v>
      </c>
      <c r="BF418" s="67">
        <f t="shared" si="240"/>
        <v>0.12494596833637894</v>
      </c>
      <c r="BG418" s="67">
        <f t="shared" si="241"/>
        <v>2.8525247753976787E-3</v>
      </c>
      <c r="BH418" s="67">
        <f t="shared" si="242"/>
        <v>3.1383066229339696E-4</v>
      </c>
      <c r="BI418" s="67">
        <f t="shared" si="243"/>
        <v>1.9093211343154583E-4</v>
      </c>
      <c r="BJ418" s="67">
        <f t="shared" si="244"/>
        <v>7.2484022281976857E-3</v>
      </c>
      <c r="BK418" s="55"/>
    </row>
    <row r="419" spans="4:63">
      <c r="D419" s="52">
        <f t="shared" si="193"/>
        <v>14</v>
      </c>
      <c r="E419" s="67">
        <f t="shared" si="224"/>
        <v>1.9678238468678363E-3</v>
      </c>
      <c r="F419" s="67">
        <f t="shared" si="225"/>
        <v>5.3030490094892893E-3</v>
      </c>
      <c r="G419" s="67">
        <f t="shared" si="226"/>
        <v>4.3564914976136661E-3</v>
      </c>
      <c r="H419" s="67">
        <f t="shared" si="227"/>
        <v>7.0381422441783493E-3</v>
      </c>
      <c r="I419" s="67">
        <f t="shared" si="228"/>
        <v>9.7960758734647671E-3</v>
      </c>
      <c r="J419" s="67">
        <f t="shared" si="229"/>
        <v>0.29003309389440474</v>
      </c>
      <c r="K419" s="67">
        <f t="shared" si="230"/>
        <v>4.3799187896331124E-2</v>
      </c>
      <c r="L419" s="67">
        <f t="shared" si="231"/>
        <v>3.2036505352241434E-3</v>
      </c>
      <c r="M419" s="67">
        <f t="shared" si="232"/>
        <v>4.0688460735535644E-3</v>
      </c>
      <c r="N419" s="67">
        <f t="shared" si="233"/>
        <v>1.3675501248784213E-2</v>
      </c>
      <c r="Q419" s="55">
        <f t="shared" si="234"/>
        <v>1.296549035496287E-3</v>
      </c>
      <c r="R419" s="55">
        <f t="shared" si="195"/>
        <v>3.938926499796146E-3</v>
      </c>
      <c r="S419" s="55">
        <f t="shared" si="196"/>
        <v>3.1209962408390024E-3</v>
      </c>
      <c r="T419" s="55">
        <f t="shared" si="197"/>
        <v>3.9816913965511121E-3</v>
      </c>
      <c r="U419" s="55">
        <f t="shared" si="198"/>
        <v>7.6723887711089749E-3</v>
      </c>
      <c r="V419" s="55">
        <f t="shared" si="199"/>
        <v>0.15564157923280439</v>
      </c>
      <c r="W419" s="55">
        <f t="shared" si="200"/>
        <v>4.0086617947128707E-2</v>
      </c>
      <c r="X419" s="55">
        <f t="shared" si="201"/>
        <v>2.8765007367598542E-3</v>
      </c>
      <c r="Y419" s="55">
        <f t="shared" si="202"/>
        <v>3.8586712404432705E-3</v>
      </c>
      <c r="Z419" s="55">
        <f t="shared" si="203"/>
        <v>6.704705531080205E-3</v>
      </c>
      <c r="AC419" s="68">
        <f t="shared" si="235"/>
        <v>3.0333353630801405E-3</v>
      </c>
      <c r="AD419" s="68">
        <f t="shared" si="204"/>
        <v>6.9425255791742257E-3</v>
      </c>
      <c r="AE419" s="68">
        <f t="shared" si="205"/>
        <v>5.58496406833686E-3</v>
      </c>
      <c r="AF419" s="68">
        <f t="shared" si="206"/>
        <v>1.0255553940734104E-2</v>
      </c>
      <c r="AG419" s="68">
        <f t="shared" si="207"/>
        <v>1.171259547407404E-2</v>
      </c>
      <c r="AH419" s="68">
        <f t="shared" si="208"/>
        <v>0.42174926322364464</v>
      </c>
      <c r="AI419" s="68">
        <f t="shared" si="209"/>
        <v>4.6852498079758262E-2</v>
      </c>
      <c r="AJ419" s="68">
        <f t="shared" si="210"/>
        <v>3.5308003336884334E-3</v>
      </c>
      <c r="AK419" s="68">
        <f t="shared" si="211"/>
        <v>4.2752861795181136E-3</v>
      </c>
      <c r="AL419" s="68">
        <f t="shared" si="212"/>
        <v>2.1172570332729023E-2</v>
      </c>
      <c r="AO419" s="67">
        <f t="shared" si="213"/>
        <v>6.7127481137154929E-4</v>
      </c>
      <c r="AP419" s="67">
        <f t="shared" si="214"/>
        <v>1.3641225096931433E-3</v>
      </c>
      <c r="AQ419" s="67">
        <f t="shared" si="215"/>
        <v>1.2354952567746637E-3</v>
      </c>
      <c r="AR419" s="67">
        <f t="shared" si="216"/>
        <v>3.0564508476272371E-3</v>
      </c>
      <c r="AS419" s="67">
        <f t="shared" si="217"/>
        <v>2.1236871023557922E-3</v>
      </c>
      <c r="AT419" s="67">
        <f t="shared" si="218"/>
        <v>0.13439151466160035</v>
      </c>
      <c r="AU419" s="67">
        <f t="shared" si="219"/>
        <v>3.712569949202417E-3</v>
      </c>
      <c r="AV419" s="67">
        <f t="shared" si="220"/>
        <v>3.2714979846428915E-4</v>
      </c>
      <c r="AW419" s="67">
        <f t="shared" si="221"/>
        <v>2.101748331102939E-4</v>
      </c>
      <c r="AX419" s="67">
        <f t="shared" si="222"/>
        <v>6.9707957177040083E-3</v>
      </c>
      <c r="BA419" s="67">
        <f t="shared" si="223"/>
        <v>1.0655115162123041E-3</v>
      </c>
      <c r="BB419" s="67">
        <f t="shared" si="236"/>
        <v>1.6394765696849363E-3</v>
      </c>
      <c r="BC419" s="67">
        <f t="shared" si="237"/>
        <v>1.2284725707231939E-3</v>
      </c>
      <c r="BD419" s="67">
        <f t="shared" si="238"/>
        <v>3.2174116965557548E-3</v>
      </c>
      <c r="BE419" s="67">
        <f t="shared" si="239"/>
        <v>1.9165196006092726E-3</v>
      </c>
      <c r="BF419" s="67">
        <f t="shared" si="240"/>
        <v>0.13171616932923991</v>
      </c>
      <c r="BG419" s="67">
        <f t="shared" si="241"/>
        <v>3.0533101834271381E-3</v>
      </c>
      <c r="BH419" s="67">
        <f t="shared" si="242"/>
        <v>3.2714979846429001E-4</v>
      </c>
      <c r="BI419" s="67">
        <f t="shared" si="243"/>
        <v>2.0644010596454921E-4</v>
      </c>
      <c r="BJ419" s="67">
        <f t="shared" si="244"/>
        <v>7.4970690839448097E-3</v>
      </c>
      <c r="BK419" s="55"/>
    </row>
    <row r="420" spans="4:63">
      <c r="D420" s="52">
        <f t="shared" si="193"/>
        <v>15</v>
      </c>
      <c r="E420" s="67">
        <f t="shared" si="224"/>
        <v>1.9743749925071586E-3</v>
      </c>
      <c r="F420" s="67">
        <f t="shared" si="225"/>
        <v>5.4560215905203003E-3</v>
      </c>
      <c r="G420" s="67">
        <f t="shared" si="226"/>
        <v>4.5578282828737443E-3</v>
      </c>
      <c r="H420" s="67">
        <f t="shared" si="227"/>
        <v>7.2799440488720696E-3</v>
      </c>
      <c r="I420" s="67">
        <f t="shared" si="228"/>
        <v>1.0088227904203809E-2</v>
      </c>
      <c r="J420" s="67">
        <f t="shared" si="229"/>
        <v>0.3069413132322098</v>
      </c>
      <c r="K420" s="67">
        <f t="shared" si="230"/>
        <v>4.6251508028891351E-2</v>
      </c>
      <c r="L420" s="67">
        <f t="shared" si="231"/>
        <v>3.3412948493415371E-3</v>
      </c>
      <c r="M420" s="67">
        <f t="shared" si="232"/>
        <v>4.2683157772686418E-3</v>
      </c>
      <c r="N420" s="67">
        <f t="shared" si="233"/>
        <v>1.4343902473464643E-2</v>
      </c>
      <c r="Q420" s="55">
        <f t="shared" si="234"/>
        <v>1.3011212872737366E-3</v>
      </c>
      <c r="R420" s="55">
        <f t="shared" si="195"/>
        <v>4.0787607756832918E-3</v>
      </c>
      <c r="S420" s="55">
        <f t="shared" si="196"/>
        <v>3.2788957624877734E-3</v>
      </c>
      <c r="T420" s="55">
        <f t="shared" si="197"/>
        <v>4.1405959554164946E-3</v>
      </c>
      <c r="U420" s="55">
        <f t="shared" si="198"/>
        <v>7.9044473436866696E-3</v>
      </c>
      <c r="V420" s="55">
        <f t="shared" si="199"/>
        <v>0.1661815341608501</v>
      </c>
      <c r="W420" s="55">
        <f t="shared" si="200"/>
        <v>4.2350072997352189E-2</v>
      </c>
      <c r="X420" s="55">
        <f t="shared" si="201"/>
        <v>3.00161665165612E-3</v>
      </c>
      <c r="Y420" s="55">
        <f t="shared" si="202"/>
        <v>4.0435536376634785E-3</v>
      </c>
      <c r="Z420" s="55">
        <f t="shared" si="203"/>
        <v>7.1392028747664024E-3</v>
      </c>
      <c r="AC420" s="68">
        <f t="shared" si="235"/>
        <v>3.0418654025813354E-3</v>
      </c>
      <c r="AD420" s="68">
        <f t="shared" si="204"/>
        <v>7.1086364653491019E-3</v>
      </c>
      <c r="AE420" s="68">
        <f t="shared" si="205"/>
        <v>5.8297381172082458E-3</v>
      </c>
      <c r="AF420" s="68">
        <f t="shared" si="206"/>
        <v>1.0580252991256162E-2</v>
      </c>
      <c r="AG420" s="68">
        <f t="shared" si="207"/>
        <v>1.2064840962974428E-2</v>
      </c>
      <c r="AH420" s="68">
        <f t="shared" si="208"/>
        <v>0.445025746971209</v>
      </c>
      <c r="AI420" s="68">
        <f t="shared" si="209"/>
        <v>4.9493683294655234E-2</v>
      </c>
      <c r="AJ420" s="68">
        <f t="shared" si="210"/>
        <v>3.6809730470269545E-3</v>
      </c>
      <c r="AK420" s="68">
        <f t="shared" si="211"/>
        <v>4.4893431897280621E-3</v>
      </c>
      <c r="AL420" s="68">
        <f t="shared" si="212"/>
        <v>2.2074875438403686E-2</v>
      </c>
      <c r="AO420" s="67">
        <f t="shared" si="213"/>
        <v>6.7325370523342197E-4</v>
      </c>
      <c r="AP420" s="67">
        <f t="shared" si="214"/>
        <v>1.3772608148370086E-3</v>
      </c>
      <c r="AQ420" s="67">
        <f t="shared" si="215"/>
        <v>1.2789325203859708E-3</v>
      </c>
      <c r="AR420" s="67">
        <f t="shared" si="216"/>
        <v>3.139348093455575E-3</v>
      </c>
      <c r="AS420" s="67">
        <f t="shared" si="217"/>
        <v>2.1837805605171394E-3</v>
      </c>
      <c r="AT420" s="67">
        <f t="shared" si="218"/>
        <v>0.1407597790713597</v>
      </c>
      <c r="AU420" s="67">
        <f t="shared" si="219"/>
        <v>3.9014350315391619E-3</v>
      </c>
      <c r="AV420" s="67">
        <f t="shared" si="220"/>
        <v>3.3967819768541702E-4</v>
      </c>
      <c r="AW420" s="67">
        <f t="shared" si="221"/>
        <v>2.2476213960516325E-4</v>
      </c>
      <c r="AX420" s="67">
        <f t="shared" si="222"/>
        <v>7.2046995986982405E-3</v>
      </c>
      <c r="BA420" s="67">
        <f t="shared" si="223"/>
        <v>1.0674904100741768E-3</v>
      </c>
      <c r="BB420" s="67">
        <f t="shared" si="236"/>
        <v>1.6526148748288016E-3</v>
      </c>
      <c r="BC420" s="67">
        <f t="shared" si="237"/>
        <v>1.2719098343345015E-3</v>
      </c>
      <c r="BD420" s="67">
        <f t="shared" si="238"/>
        <v>3.3003089423840927E-3</v>
      </c>
      <c r="BE420" s="67">
        <f t="shared" si="239"/>
        <v>1.9766130587706189E-3</v>
      </c>
      <c r="BF420" s="67">
        <f t="shared" si="240"/>
        <v>0.1380844337389992</v>
      </c>
      <c r="BG420" s="67">
        <f t="shared" si="241"/>
        <v>3.242175265763883E-3</v>
      </c>
      <c r="BH420" s="67">
        <f t="shared" si="242"/>
        <v>3.3967819768541746E-4</v>
      </c>
      <c r="BI420" s="67">
        <f t="shared" si="243"/>
        <v>2.2102741245942029E-4</v>
      </c>
      <c r="BJ420" s="67">
        <f t="shared" si="244"/>
        <v>7.7309729649390427E-3</v>
      </c>
      <c r="BK420" s="55"/>
    </row>
    <row r="421" spans="4:63">
      <c r="D421" s="52">
        <f t="shared" si="193"/>
        <v>16</v>
      </c>
      <c r="E421" s="67">
        <f t="shared" si="224"/>
        <v>1.9804911052895648E-3</v>
      </c>
      <c r="F421" s="67">
        <f t="shared" si="225"/>
        <v>5.598835933188189E-3</v>
      </c>
      <c r="G421" s="67">
        <f t="shared" si="226"/>
        <v>4.7457951750317241E-3</v>
      </c>
      <c r="H421" s="67">
        <f t="shared" si="227"/>
        <v>7.505688855951204E-3</v>
      </c>
      <c r="I421" s="67">
        <f t="shared" si="228"/>
        <v>1.0360979399588636E-2</v>
      </c>
      <c r="J421" s="67">
        <f t="shared" si="229"/>
        <v>0.32272673186173262</v>
      </c>
      <c r="K421" s="67">
        <f t="shared" si="230"/>
        <v>4.8540980334204807E-2</v>
      </c>
      <c r="L421" s="67">
        <f t="shared" si="231"/>
        <v>3.4697988080912615E-3</v>
      </c>
      <c r="M421" s="67">
        <f t="shared" si="232"/>
        <v>4.4545395725803802E-3</v>
      </c>
      <c r="N421" s="67">
        <f t="shared" si="233"/>
        <v>1.4967918103571556E-2</v>
      </c>
      <c r="Q421" s="55">
        <f t="shared" si="234"/>
        <v>1.3053899158587258E-3</v>
      </c>
      <c r="R421" s="55">
        <f t="shared" si="195"/>
        <v>4.2093092704440253E-3</v>
      </c>
      <c r="S421" s="55">
        <f t="shared" si="196"/>
        <v>3.4263098692502904E-3</v>
      </c>
      <c r="T421" s="55">
        <f t="shared" si="197"/>
        <v>4.2889483592808827E-3</v>
      </c>
      <c r="U421" s="55">
        <f t="shared" si="198"/>
        <v>8.121095923973181E-3</v>
      </c>
      <c r="V421" s="55">
        <f t="shared" si="199"/>
        <v>0.17602157689695894</v>
      </c>
      <c r="W421" s="55">
        <f t="shared" si="200"/>
        <v>4.4463221922324887E-2</v>
      </c>
      <c r="X421" s="55">
        <f t="shared" si="201"/>
        <v>3.11842416724337E-3</v>
      </c>
      <c r="Y421" s="55">
        <f t="shared" si="202"/>
        <v>4.2161588055433016E-3</v>
      </c>
      <c r="Z421" s="55">
        <f t="shared" si="203"/>
        <v>7.5448471550110339E-3</v>
      </c>
      <c r="AC421" s="68">
        <f t="shared" si="235"/>
        <v>3.0498289995611583E-3</v>
      </c>
      <c r="AD421" s="68">
        <f t="shared" si="204"/>
        <v>7.2637166559241448E-3</v>
      </c>
      <c r="AE421" s="68">
        <f t="shared" si="205"/>
        <v>6.0582577947616888E-3</v>
      </c>
      <c r="AF421" s="68">
        <f t="shared" si="206"/>
        <v>1.0883390201550044E-2</v>
      </c>
      <c r="AG421" s="68">
        <f t="shared" si="207"/>
        <v>1.2393695373457572E-2</v>
      </c>
      <c r="AH421" s="68">
        <f t="shared" si="208"/>
        <v>0.4667565414941458</v>
      </c>
      <c r="AI421" s="68">
        <f t="shared" si="209"/>
        <v>5.1959478980309448E-2</v>
      </c>
      <c r="AJ421" s="68">
        <f t="shared" si="210"/>
        <v>3.8211734489391534E-3</v>
      </c>
      <c r="AK421" s="68">
        <f t="shared" si="211"/>
        <v>4.6891856124717168E-3</v>
      </c>
      <c r="AL421" s="68">
        <f t="shared" si="212"/>
        <v>2.2917262418372882E-2</v>
      </c>
      <c r="AO421" s="67">
        <f t="shared" si="213"/>
        <v>6.7510118943083907E-4</v>
      </c>
      <c r="AP421" s="67">
        <f t="shared" si="214"/>
        <v>1.3895266627441637E-3</v>
      </c>
      <c r="AQ421" s="67">
        <f t="shared" si="215"/>
        <v>1.3194853057814336E-3</v>
      </c>
      <c r="AR421" s="67">
        <f t="shared" si="216"/>
        <v>3.2167404966703212E-3</v>
      </c>
      <c r="AS421" s="67">
        <f t="shared" si="217"/>
        <v>2.2398834756154548E-3</v>
      </c>
      <c r="AT421" s="67">
        <f t="shared" si="218"/>
        <v>0.14670515496477368</v>
      </c>
      <c r="AU421" s="67">
        <f t="shared" si="219"/>
        <v>4.0777584118799198E-3</v>
      </c>
      <c r="AV421" s="67">
        <f t="shared" si="220"/>
        <v>3.5137464084789146E-4</v>
      </c>
      <c r="AW421" s="67">
        <f t="shared" si="221"/>
        <v>2.3838076703707866E-4</v>
      </c>
      <c r="AX421" s="67">
        <f t="shared" si="222"/>
        <v>7.4230709485605222E-3</v>
      </c>
      <c r="BA421" s="67">
        <f t="shared" si="223"/>
        <v>1.0693378942715935E-3</v>
      </c>
      <c r="BB421" s="67">
        <f t="shared" si="236"/>
        <v>1.6648807227359558E-3</v>
      </c>
      <c r="BC421" s="67">
        <f t="shared" si="237"/>
        <v>1.3124626197299647E-3</v>
      </c>
      <c r="BD421" s="67">
        <f t="shared" si="238"/>
        <v>3.3777013455988398E-3</v>
      </c>
      <c r="BE421" s="67">
        <f t="shared" si="239"/>
        <v>2.0327159738689361E-3</v>
      </c>
      <c r="BF421" s="67">
        <f t="shared" si="240"/>
        <v>0.14402980963241319</v>
      </c>
      <c r="BG421" s="67">
        <f t="shared" si="241"/>
        <v>3.418498646104641E-3</v>
      </c>
      <c r="BH421" s="67">
        <f t="shared" si="242"/>
        <v>3.513746408478919E-4</v>
      </c>
      <c r="BI421" s="67">
        <f t="shared" si="243"/>
        <v>2.3464603989133657E-4</v>
      </c>
      <c r="BJ421" s="67">
        <f t="shared" si="244"/>
        <v>7.9493443148013262E-3</v>
      </c>
      <c r="BK421" s="55"/>
    </row>
    <row r="422" spans="4:63">
      <c r="D422" s="52">
        <f t="shared" si="193"/>
        <v>17</v>
      </c>
      <c r="E422" s="67">
        <f t="shared" si="224"/>
        <v>1.9861963781776693E-3</v>
      </c>
      <c r="F422" s="67">
        <f t="shared" si="225"/>
        <v>5.7320569554687893E-3</v>
      </c>
      <c r="G422" s="67">
        <f t="shared" si="226"/>
        <v>4.921135697982042E-3</v>
      </c>
      <c r="H422" s="67">
        <f t="shared" si="227"/>
        <v>7.7162696240436323E-3</v>
      </c>
      <c r="I422" s="67">
        <f t="shared" si="228"/>
        <v>1.0615409258417509E-2</v>
      </c>
      <c r="J422" s="67">
        <f t="shared" si="229"/>
        <v>0.33745179075755111</v>
      </c>
      <c r="K422" s="67">
        <f t="shared" si="230"/>
        <v>5.0676661073962619E-2</v>
      </c>
      <c r="L422" s="67">
        <f t="shared" si="231"/>
        <v>3.5896707231380105E-3</v>
      </c>
      <c r="M422" s="67">
        <f t="shared" si="232"/>
        <v>4.628254088370266E-3</v>
      </c>
      <c r="N422" s="67">
        <f t="shared" si="233"/>
        <v>1.5550016502156337E-2</v>
      </c>
      <c r="Q422" s="55">
        <f t="shared" si="234"/>
        <v>1.3093718062851718E-3</v>
      </c>
      <c r="R422" s="55">
        <f t="shared" si="195"/>
        <v>4.3310883831320472E-3</v>
      </c>
      <c r="S422" s="55">
        <f t="shared" si="196"/>
        <v>3.5638216739795488E-3</v>
      </c>
      <c r="T422" s="55">
        <f t="shared" si="197"/>
        <v>4.42733543253555E-3</v>
      </c>
      <c r="U422" s="55">
        <f t="shared" si="198"/>
        <v>8.3231914894622023E-3</v>
      </c>
      <c r="V422" s="55">
        <f t="shared" si="199"/>
        <v>0.18520063082179955</v>
      </c>
      <c r="W422" s="55">
        <f t="shared" si="200"/>
        <v>4.6434423517046179E-2</v>
      </c>
      <c r="X422" s="55">
        <f t="shared" si="201"/>
        <v>3.2273853286077987E-3</v>
      </c>
      <c r="Y422" s="55">
        <f t="shared" si="202"/>
        <v>4.3771695029726082E-3</v>
      </c>
      <c r="Z422" s="55">
        <f t="shared" si="203"/>
        <v>7.9232429427656126E-3</v>
      </c>
      <c r="AC422" s="68">
        <f t="shared" si="235"/>
        <v>3.0572576549109218E-3</v>
      </c>
      <c r="AD422" s="68">
        <f t="shared" si="204"/>
        <v>7.4083795877973235E-3</v>
      </c>
      <c r="AE422" s="68">
        <f t="shared" si="205"/>
        <v>6.2714270359330668E-3</v>
      </c>
      <c r="AF422" s="68">
        <f t="shared" si="206"/>
        <v>1.1166164664480232E-2</v>
      </c>
      <c r="AG422" s="68">
        <f t="shared" si="207"/>
        <v>1.2700459525626297E-2</v>
      </c>
      <c r="AH422" s="68">
        <f t="shared" si="208"/>
        <v>0.4870276053609422</v>
      </c>
      <c r="AI422" s="68">
        <f t="shared" si="209"/>
        <v>5.4259638865103779E-2</v>
      </c>
      <c r="AJ422" s="68">
        <f t="shared" si="210"/>
        <v>3.9519561176682219E-3</v>
      </c>
      <c r="AK422" s="68">
        <f t="shared" si="211"/>
        <v>4.8756039466221826E-3</v>
      </c>
      <c r="AL422" s="68">
        <f t="shared" si="212"/>
        <v>2.3703063427787864E-2</v>
      </c>
      <c r="AO422" s="67">
        <f t="shared" si="213"/>
        <v>6.7682457189249747E-4</v>
      </c>
      <c r="AP422" s="67">
        <f t="shared" si="214"/>
        <v>1.4009685723367421E-3</v>
      </c>
      <c r="AQ422" s="67">
        <f t="shared" si="215"/>
        <v>1.3573140240024932E-3</v>
      </c>
      <c r="AR422" s="67">
        <f t="shared" si="216"/>
        <v>3.2889341915080823E-3</v>
      </c>
      <c r="AS422" s="67">
        <f t="shared" si="217"/>
        <v>2.2922177689553066E-3</v>
      </c>
      <c r="AT422" s="67">
        <f t="shared" si="218"/>
        <v>0.15225115993575156</v>
      </c>
      <c r="AU422" s="67">
        <f t="shared" si="219"/>
        <v>4.2422375569164394E-3</v>
      </c>
      <c r="AV422" s="67">
        <f t="shared" si="220"/>
        <v>3.6228539453021184E-4</v>
      </c>
      <c r="AW422" s="67">
        <f t="shared" si="221"/>
        <v>2.5108458539765781E-4</v>
      </c>
      <c r="AX422" s="67">
        <f t="shared" si="222"/>
        <v>7.6267735593907246E-3</v>
      </c>
      <c r="BA422" s="67">
        <f t="shared" si="223"/>
        <v>1.0710612767332525E-3</v>
      </c>
      <c r="BB422" s="67">
        <f t="shared" si="236"/>
        <v>1.6763226323285342E-3</v>
      </c>
      <c r="BC422" s="67">
        <f t="shared" si="237"/>
        <v>1.3502913379510248E-3</v>
      </c>
      <c r="BD422" s="67">
        <f t="shared" si="238"/>
        <v>3.4498950404365999E-3</v>
      </c>
      <c r="BE422" s="67">
        <f t="shared" si="239"/>
        <v>2.0850502672087878E-3</v>
      </c>
      <c r="BF422" s="67">
        <f t="shared" si="240"/>
        <v>0.14957581460339109</v>
      </c>
      <c r="BG422" s="67">
        <f t="shared" si="241"/>
        <v>3.5829777911411606E-3</v>
      </c>
      <c r="BH422" s="67">
        <f t="shared" si="242"/>
        <v>3.622853945302114E-4</v>
      </c>
      <c r="BI422" s="67">
        <f t="shared" si="243"/>
        <v>2.4734985825191659E-4</v>
      </c>
      <c r="BJ422" s="67">
        <f t="shared" si="244"/>
        <v>8.1530469256315269E-3</v>
      </c>
      <c r="BK422" s="55"/>
    </row>
    <row r="423" spans="4:63">
      <c r="D423" s="52">
        <f t="shared" si="193"/>
        <v>18</v>
      </c>
      <c r="E423" s="67">
        <f t="shared" si="224"/>
        <v>1.9915170568601489E-3</v>
      </c>
      <c r="F423" s="67">
        <f t="shared" si="225"/>
        <v>5.8562975075350078E-3</v>
      </c>
      <c r="G423" s="67">
        <f t="shared" si="226"/>
        <v>5.0846564621827781E-3</v>
      </c>
      <c r="H423" s="67">
        <f t="shared" si="227"/>
        <v>7.9126550775888375E-3</v>
      </c>
      <c r="I423" s="67">
        <f t="shared" si="228"/>
        <v>1.0852687921963934E-2</v>
      </c>
      <c r="J423" s="67">
        <f t="shared" si="229"/>
        <v>0.35118422889010614</v>
      </c>
      <c r="K423" s="67">
        <f t="shared" si="230"/>
        <v>5.266837491613556E-2</v>
      </c>
      <c r="L423" s="67">
        <f t="shared" si="231"/>
        <v>3.7014620354075883E-3</v>
      </c>
      <c r="M423" s="67">
        <f t="shared" si="232"/>
        <v>4.7902584550549238E-3</v>
      </c>
      <c r="N423" s="67">
        <f t="shared" si="233"/>
        <v>1.6092875468098729E-2</v>
      </c>
      <c r="Q423" s="55">
        <f t="shared" si="234"/>
        <v>1.3130852762494455E-3</v>
      </c>
      <c r="R423" s="55">
        <f t="shared" si="195"/>
        <v>4.4446583282614751E-3</v>
      </c>
      <c r="S423" s="55">
        <f t="shared" si="196"/>
        <v>3.6920637655257346E-3</v>
      </c>
      <c r="T423" s="55">
        <f t="shared" si="197"/>
        <v>4.5563937904858015E-3</v>
      </c>
      <c r="U423" s="55">
        <f t="shared" si="198"/>
        <v>8.5116637305294209E-3</v>
      </c>
      <c r="V423" s="55">
        <f t="shared" si="199"/>
        <v>0.19376092188956939</v>
      </c>
      <c r="W423" s="55">
        <f t="shared" si="200"/>
        <v>4.8272745804095969E-2</v>
      </c>
      <c r="X423" s="55">
        <f t="shared" si="201"/>
        <v>3.329001384467057E-3</v>
      </c>
      <c r="Y423" s="55">
        <f t="shared" si="202"/>
        <v>4.5273264196118599E-3</v>
      </c>
      <c r="Z423" s="55">
        <f t="shared" si="203"/>
        <v>8.2761309537218736E-3</v>
      </c>
      <c r="AC423" s="68">
        <f t="shared" si="235"/>
        <v>3.0641855423116076E-3</v>
      </c>
      <c r="AD423" s="68">
        <f t="shared" si="204"/>
        <v>7.5432907468003327E-3</v>
      </c>
      <c r="AE423" s="68">
        <f t="shared" si="205"/>
        <v>6.4702264727883535E-3</v>
      </c>
      <c r="AF423" s="68">
        <f t="shared" si="206"/>
        <v>1.1429877213620392E-2</v>
      </c>
      <c r="AG423" s="68">
        <f t="shared" si="207"/>
        <v>1.2986544611651926E-2</v>
      </c>
      <c r="AH423" s="68">
        <f t="shared" si="208"/>
        <v>0.50593219055828242</v>
      </c>
      <c r="AI423" s="68">
        <f t="shared" si="209"/>
        <v>5.6404744262399865E-2</v>
      </c>
      <c r="AJ423" s="68">
        <f t="shared" si="210"/>
        <v>4.0739226863481188E-3</v>
      </c>
      <c r="AK423" s="68">
        <f t="shared" si="211"/>
        <v>5.0494557633522464E-3</v>
      </c>
      <c r="AL423" s="68">
        <f t="shared" si="212"/>
        <v>2.4435893348716389E-2</v>
      </c>
      <c r="AO423" s="67">
        <f t="shared" si="213"/>
        <v>6.7843178061070342E-4</v>
      </c>
      <c r="AP423" s="67">
        <f t="shared" si="214"/>
        <v>1.4116391792735328E-3</v>
      </c>
      <c r="AQ423" s="67">
        <f t="shared" si="215"/>
        <v>1.3925926966570435E-3</v>
      </c>
      <c r="AR423" s="67">
        <f t="shared" si="216"/>
        <v>3.3562612871030359E-3</v>
      </c>
      <c r="AS423" s="67">
        <f t="shared" si="217"/>
        <v>2.3410241914345129E-3</v>
      </c>
      <c r="AT423" s="67">
        <f t="shared" si="218"/>
        <v>0.15742330700053675</v>
      </c>
      <c r="AU423" s="67">
        <f t="shared" si="219"/>
        <v>4.395629112039591E-3</v>
      </c>
      <c r="AV423" s="67">
        <f t="shared" si="220"/>
        <v>3.7246065094053132E-4</v>
      </c>
      <c r="AW423" s="67">
        <f t="shared" si="221"/>
        <v>2.6293203544306386E-4</v>
      </c>
      <c r="AX423" s="67">
        <f t="shared" si="222"/>
        <v>7.8167445143768558E-3</v>
      </c>
      <c r="BA423" s="67">
        <f t="shared" si="223"/>
        <v>1.0726684854514587E-3</v>
      </c>
      <c r="BB423" s="67">
        <f t="shared" si="236"/>
        <v>1.6869932392653249E-3</v>
      </c>
      <c r="BC423" s="67">
        <f t="shared" si="237"/>
        <v>1.3855700106055755E-3</v>
      </c>
      <c r="BD423" s="67">
        <f t="shared" si="238"/>
        <v>3.5172221360315545E-3</v>
      </c>
      <c r="BE423" s="67">
        <f t="shared" si="239"/>
        <v>2.1338566896879924E-3</v>
      </c>
      <c r="BF423" s="67">
        <f t="shared" si="240"/>
        <v>0.15474796166817628</v>
      </c>
      <c r="BG423" s="67">
        <f t="shared" si="241"/>
        <v>3.7363693462643052E-3</v>
      </c>
      <c r="BH423" s="67">
        <f t="shared" si="242"/>
        <v>3.7246065094053045E-4</v>
      </c>
      <c r="BI423" s="67">
        <f t="shared" si="243"/>
        <v>2.5919730829732264E-4</v>
      </c>
      <c r="BJ423" s="67">
        <f t="shared" si="244"/>
        <v>8.3430178806176598E-3</v>
      </c>
      <c r="BK423" s="55"/>
    </row>
    <row r="424" spans="4:63">
      <c r="D424" s="52">
        <f t="shared" si="193"/>
        <v>19</v>
      </c>
      <c r="E424" s="67">
        <f t="shared" si="224"/>
        <v>1.9964788005256699E-3</v>
      </c>
      <c r="F424" s="67">
        <f t="shared" si="225"/>
        <v>5.9721567444863521E-3</v>
      </c>
      <c r="G424" s="67">
        <f t="shared" si="226"/>
        <v>5.2371460531490215E-3</v>
      </c>
      <c r="H424" s="67">
        <f t="shared" si="227"/>
        <v>8.0957922933987299E-3</v>
      </c>
      <c r="I424" s="67">
        <f t="shared" si="228"/>
        <v>1.107395967620301E-2</v>
      </c>
      <c r="J424" s="67">
        <f t="shared" si="229"/>
        <v>0.36399027149905533</v>
      </c>
      <c r="K424" s="67">
        <f t="shared" si="230"/>
        <v>5.4525726981478881E-2</v>
      </c>
      <c r="L424" s="67">
        <f t="shared" si="231"/>
        <v>3.8057118630358444E-3</v>
      </c>
      <c r="M424" s="67">
        <f t="shared" si="232"/>
        <v>4.9413339452609407E-3</v>
      </c>
      <c r="N424" s="67">
        <f t="shared" si="233"/>
        <v>1.6599112960771482E-2</v>
      </c>
      <c r="Q424" s="55">
        <f t="shared" si="234"/>
        <v>1.3165482341110071E-3</v>
      </c>
      <c r="R424" s="55">
        <f t="shared" si="195"/>
        <v>4.5505668014972382E-3</v>
      </c>
      <c r="S424" s="55">
        <f t="shared" si="196"/>
        <v>3.811654596574733E-3</v>
      </c>
      <c r="T424" s="55">
        <f t="shared" si="197"/>
        <v>4.6767458222953511E-3</v>
      </c>
      <c r="U424" s="55">
        <f t="shared" si="198"/>
        <v>8.6874215621987397E-3</v>
      </c>
      <c r="V424" s="55">
        <f t="shared" si="199"/>
        <v>0.20174373245100838</v>
      </c>
      <c r="W424" s="55">
        <f t="shared" si="200"/>
        <v>4.9987054167235881E-2</v>
      </c>
      <c r="X424" s="55">
        <f t="shared" si="201"/>
        <v>3.4237623823704134E-3</v>
      </c>
      <c r="Y424" s="55">
        <f t="shared" si="202"/>
        <v>4.6673536932794607E-3</v>
      </c>
      <c r="Z424" s="55">
        <f t="shared" si="203"/>
        <v>8.6052130046200253E-3</v>
      </c>
      <c r="AC424" s="68">
        <f t="shared" si="235"/>
        <v>3.0706460717810878E-3</v>
      </c>
      <c r="AD424" s="68">
        <f t="shared" si="204"/>
        <v>7.6691007474672572E-3</v>
      </c>
      <c r="AE424" s="68">
        <f t="shared" si="205"/>
        <v>6.6556148236718415E-3</v>
      </c>
      <c r="AF424" s="68">
        <f t="shared" si="206"/>
        <v>1.1675799613430625E-2</v>
      </c>
      <c r="AG424" s="68">
        <f t="shared" si="207"/>
        <v>1.3253330288460758E-2</v>
      </c>
      <c r="AH424" s="68">
        <f t="shared" si="208"/>
        <v>0.52356146521474178</v>
      </c>
      <c r="AI424" s="68">
        <f t="shared" si="209"/>
        <v>5.8405140029946602E-2</v>
      </c>
      <c r="AJ424" s="68">
        <f t="shared" si="210"/>
        <v>4.1876613437012745E-3</v>
      </c>
      <c r="AK424" s="68">
        <f t="shared" si="211"/>
        <v>5.2115794700966795E-3</v>
      </c>
      <c r="AL424" s="68">
        <f t="shared" si="212"/>
        <v>2.5119286283163744E-2</v>
      </c>
      <c r="AO424" s="67">
        <f t="shared" si="213"/>
        <v>6.7993056641466282E-4</v>
      </c>
      <c r="AP424" s="67">
        <f t="shared" si="214"/>
        <v>1.4215899429891139E-3</v>
      </c>
      <c r="AQ424" s="67">
        <f t="shared" si="215"/>
        <v>1.4254914565742884E-3</v>
      </c>
      <c r="AR424" s="67">
        <f t="shared" si="216"/>
        <v>3.4190464711033788E-3</v>
      </c>
      <c r="AS424" s="67">
        <f t="shared" si="217"/>
        <v>2.3865381140042701E-3</v>
      </c>
      <c r="AT424" s="67">
        <f t="shared" si="218"/>
        <v>0.16224653904804695</v>
      </c>
      <c r="AU424" s="67">
        <f t="shared" si="219"/>
        <v>4.538672814243E-3</v>
      </c>
      <c r="AV424" s="67">
        <f t="shared" si="220"/>
        <v>3.8194948066543099E-4</v>
      </c>
      <c r="AW424" s="67">
        <f t="shared" si="221"/>
        <v>2.7398025198148001E-4</v>
      </c>
      <c r="AX424" s="67">
        <f t="shared" si="222"/>
        <v>7.9938999561514571E-3</v>
      </c>
      <c r="BA424" s="67">
        <f t="shared" si="223"/>
        <v>1.0741672712554179E-3</v>
      </c>
      <c r="BB424" s="67">
        <f t="shared" si="236"/>
        <v>1.6969440029809052E-3</v>
      </c>
      <c r="BC424" s="67">
        <f t="shared" si="237"/>
        <v>1.41846877052282E-3</v>
      </c>
      <c r="BD424" s="67">
        <f t="shared" si="238"/>
        <v>3.5800073200318947E-3</v>
      </c>
      <c r="BE424" s="67">
        <f t="shared" si="239"/>
        <v>2.1793706122577479E-3</v>
      </c>
      <c r="BF424" s="67">
        <f t="shared" si="240"/>
        <v>0.15957119371568645</v>
      </c>
      <c r="BG424" s="67">
        <f t="shared" si="241"/>
        <v>3.8794130484677211E-3</v>
      </c>
      <c r="BH424" s="67">
        <f t="shared" si="242"/>
        <v>3.8194948066543012E-4</v>
      </c>
      <c r="BI424" s="67">
        <f t="shared" si="243"/>
        <v>2.7024552483573879E-4</v>
      </c>
      <c r="BJ424" s="67">
        <f t="shared" si="244"/>
        <v>8.5201733223922611E-3</v>
      </c>
      <c r="BK424" s="55"/>
    </row>
    <row r="425" spans="4:63">
      <c r="D425" s="52">
        <f t="shared" si="193"/>
        <v>20</v>
      </c>
      <c r="E425" s="67">
        <f t="shared" si="224"/>
        <v>2.0011062419922651E-3</v>
      </c>
      <c r="F425" s="67">
        <f t="shared" si="225"/>
        <v>6.0802098551462798E-3</v>
      </c>
      <c r="G425" s="67">
        <f t="shared" si="226"/>
        <v>5.379361512880404E-3</v>
      </c>
      <c r="H425" s="67">
        <f t="shared" si="227"/>
        <v>8.2665904650988213E-3</v>
      </c>
      <c r="I425" s="67">
        <f t="shared" si="228"/>
        <v>1.1280323035533195E-2</v>
      </c>
      <c r="J425" s="67">
        <f t="shared" si="229"/>
        <v>0.37593349480650418</v>
      </c>
      <c r="K425" s="67">
        <f t="shared" si="230"/>
        <v>5.625793818476231E-2</v>
      </c>
      <c r="L425" s="67">
        <f t="shared" si="231"/>
        <v>3.9029377593683481E-3</v>
      </c>
      <c r="M425" s="67">
        <f t="shared" si="232"/>
        <v>5.0822305806158671E-3</v>
      </c>
      <c r="N425" s="67">
        <f t="shared" si="233"/>
        <v>1.7071242220857541E-2</v>
      </c>
      <c r="Q425" s="55">
        <f t="shared" si="234"/>
        <v>1.3197778718927848E-3</v>
      </c>
      <c r="R425" s="55">
        <f t="shared" si="195"/>
        <v>4.6493395906117892E-3</v>
      </c>
      <c r="S425" s="55">
        <f t="shared" si="196"/>
        <v>3.9231878816306052E-3</v>
      </c>
      <c r="T425" s="55">
        <f t="shared" si="197"/>
        <v>4.7889890214865014E-3</v>
      </c>
      <c r="U425" s="55">
        <f t="shared" si="198"/>
        <v>8.8513375427837788E-3</v>
      </c>
      <c r="V425" s="55">
        <f t="shared" si="199"/>
        <v>0.20918869355786124</v>
      </c>
      <c r="W425" s="55">
        <f t="shared" si="200"/>
        <v>5.1585859373810716E-2</v>
      </c>
      <c r="X425" s="55">
        <f t="shared" si="201"/>
        <v>3.5121387679062218E-3</v>
      </c>
      <c r="Y425" s="55">
        <f t="shared" si="202"/>
        <v>4.7979464961939782E-3</v>
      </c>
      <c r="Z425" s="55">
        <f t="shared" si="203"/>
        <v>8.9121228393259696E-3</v>
      </c>
      <c r="AC425" s="68">
        <f t="shared" si="235"/>
        <v>3.0766713169325006E-3</v>
      </c>
      <c r="AD425" s="68">
        <f t="shared" si="204"/>
        <v>7.7864341796725616E-3</v>
      </c>
      <c r="AE425" s="68">
        <f t="shared" si="205"/>
        <v>6.8285124580787339E-3</v>
      </c>
      <c r="AF425" s="68">
        <f t="shared" si="206"/>
        <v>1.1905152757639658E-2</v>
      </c>
      <c r="AG425" s="68">
        <f t="shared" si="207"/>
        <v>1.3502141026536088E-2</v>
      </c>
      <c r="AH425" s="68">
        <f t="shared" si="208"/>
        <v>0.5400029507227867</v>
      </c>
      <c r="AI425" s="68">
        <f t="shared" si="209"/>
        <v>6.0270757229938625E-2</v>
      </c>
      <c r="AJ425" s="68">
        <f t="shared" si="210"/>
        <v>4.2937367508304736E-3</v>
      </c>
      <c r="AK425" s="68">
        <f t="shared" si="211"/>
        <v>5.3627799378920156E-3</v>
      </c>
      <c r="AL425" s="68">
        <f t="shared" si="212"/>
        <v>2.5756634968629913E-2</v>
      </c>
      <c r="AO425" s="67">
        <f t="shared" si="213"/>
        <v>6.8132837009948028E-4</v>
      </c>
      <c r="AP425" s="67">
        <f t="shared" si="214"/>
        <v>1.4308702645344906E-3</v>
      </c>
      <c r="AQ425" s="67">
        <f t="shared" si="215"/>
        <v>1.4561736312497988E-3</v>
      </c>
      <c r="AR425" s="67">
        <f t="shared" si="216"/>
        <v>3.4776014436123199E-3</v>
      </c>
      <c r="AS425" s="67">
        <f t="shared" si="217"/>
        <v>2.4289854927494157E-3</v>
      </c>
      <c r="AT425" s="67">
        <f t="shared" si="218"/>
        <v>0.16674480124864294</v>
      </c>
      <c r="AU425" s="67">
        <f t="shared" si="219"/>
        <v>4.6720788109515937E-3</v>
      </c>
      <c r="AV425" s="67">
        <f t="shared" si="220"/>
        <v>3.907989914621263E-4</v>
      </c>
      <c r="AW425" s="67">
        <f t="shared" si="221"/>
        <v>2.8428408442188885E-4</v>
      </c>
      <c r="AX425" s="67">
        <f t="shared" si="222"/>
        <v>8.1591193815315714E-3</v>
      </c>
      <c r="BA425" s="67">
        <f t="shared" si="223"/>
        <v>1.0755650749402356E-3</v>
      </c>
      <c r="BB425" s="67">
        <f t="shared" si="236"/>
        <v>1.7062243245262818E-3</v>
      </c>
      <c r="BC425" s="67">
        <f t="shared" si="237"/>
        <v>1.4491509451983299E-3</v>
      </c>
      <c r="BD425" s="67">
        <f t="shared" si="238"/>
        <v>3.6385622925408367E-3</v>
      </c>
      <c r="BE425" s="67">
        <f t="shared" si="239"/>
        <v>2.2218179910028935E-3</v>
      </c>
      <c r="BF425" s="67">
        <f t="shared" si="240"/>
        <v>0.16406945591628253</v>
      </c>
      <c r="BG425" s="67">
        <f t="shared" si="241"/>
        <v>4.0128190451763149E-3</v>
      </c>
      <c r="BH425" s="67">
        <f t="shared" si="242"/>
        <v>3.9079899146212543E-4</v>
      </c>
      <c r="BI425" s="67">
        <f t="shared" si="243"/>
        <v>2.805493572761485E-4</v>
      </c>
      <c r="BJ425" s="67">
        <f t="shared" si="244"/>
        <v>8.6853927477723719E-3</v>
      </c>
      <c r="BK425" s="55"/>
    </row>
    <row r="426" spans="4:63">
      <c r="D426" s="52">
        <f t="shared" si="193"/>
        <v>25</v>
      </c>
      <c r="E426" s="67">
        <f t="shared" si="224"/>
        <v>2.0201526468956372E-3</v>
      </c>
      <c r="F426" s="67">
        <f t="shared" si="225"/>
        <v>6.5249530921065724E-3</v>
      </c>
      <c r="G426" s="67">
        <f t="shared" si="226"/>
        <v>5.9647159142524669E-3</v>
      </c>
      <c r="H426" s="67">
        <f t="shared" si="227"/>
        <v>8.9695904184076119E-3</v>
      </c>
      <c r="I426" s="67">
        <f t="shared" si="228"/>
        <v>1.2129708193054098E-2</v>
      </c>
      <c r="J426" s="67">
        <f t="shared" si="229"/>
        <v>0.42509142983543341</v>
      </c>
      <c r="K426" s="67">
        <f t="shared" si="230"/>
        <v>6.3387665528492176E-2</v>
      </c>
      <c r="L426" s="67">
        <f t="shared" si="231"/>
        <v>4.3031165194909815E-3</v>
      </c>
      <c r="M426" s="67">
        <f t="shared" si="232"/>
        <v>5.6621567419438915E-3</v>
      </c>
      <c r="N426" s="67">
        <f t="shared" si="233"/>
        <v>1.9014511545654617E-2</v>
      </c>
      <c r="Q426" s="55">
        <f t="shared" si="234"/>
        <v>1.333070960379591E-3</v>
      </c>
      <c r="R426" s="55">
        <f t="shared" si="195"/>
        <v>5.055885313230148E-3</v>
      </c>
      <c r="S426" s="55">
        <f t="shared" si="196"/>
        <v>4.3822554079758673E-3</v>
      </c>
      <c r="T426" s="55">
        <f t="shared" si="197"/>
        <v>5.2509785322943951E-3</v>
      </c>
      <c r="U426" s="55">
        <f t="shared" si="198"/>
        <v>9.5260106118854014E-3</v>
      </c>
      <c r="V426" s="55">
        <f t="shared" si="199"/>
        <v>0.2398319215175462</v>
      </c>
      <c r="W426" s="55">
        <f t="shared" si="200"/>
        <v>5.8166491791501601E-2</v>
      </c>
      <c r="X426" s="55">
        <f t="shared" si="201"/>
        <v>3.875893217306102E-3</v>
      </c>
      <c r="Y426" s="55">
        <f t="shared" si="202"/>
        <v>5.3354624042247466E-3</v>
      </c>
      <c r="Z426" s="55">
        <f t="shared" si="203"/>
        <v>1.0175354156855186E-2</v>
      </c>
      <c r="AC426" s="68">
        <f t="shared" si="235"/>
        <v>3.1014710382524387E-3</v>
      </c>
      <c r="AD426" s="68">
        <f t="shared" si="204"/>
        <v>8.2693749309747881E-3</v>
      </c>
      <c r="AE426" s="68">
        <f t="shared" si="205"/>
        <v>7.5401537344775976E-3</v>
      </c>
      <c r="AF426" s="68">
        <f t="shared" si="206"/>
        <v>1.2849163153449345E-2</v>
      </c>
      <c r="AG426" s="68">
        <f t="shared" si="207"/>
        <v>1.4526238272476273E-2</v>
      </c>
      <c r="AH426" s="68">
        <f t="shared" si="208"/>
        <v>0.60767559282096029</v>
      </c>
      <c r="AI426" s="68">
        <f t="shared" si="209"/>
        <v>6.794957949970748E-2</v>
      </c>
      <c r="AJ426" s="68">
        <f t="shared" si="210"/>
        <v>4.7303398216758611E-3</v>
      </c>
      <c r="AK426" s="68">
        <f t="shared" si="211"/>
        <v>5.9851163525172987E-3</v>
      </c>
      <c r="AL426" s="68">
        <f t="shared" si="212"/>
        <v>2.8379942300694849E-2</v>
      </c>
      <c r="AO426" s="67">
        <f t="shared" si="213"/>
        <v>6.8708168651604624E-4</v>
      </c>
      <c r="AP426" s="67">
        <f t="shared" si="214"/>
        <v>1.4690677788764244E-3</v>
      </c>
      <c r="AQ426" s="67">
        <f t="shared" si="215"/>
        <v>1.5824605062765996E-3</v>
      </c>
      <c r="AR426" s="67">
        <f t="shared" si="216"/>
        <v>3.7186118861132168E-3</v>
      </c>
      <c r="AS426" s="67">
        <f t="shared" si="217"/>
        <v>2.6036975811686968E-3</v>
      </c>
      <c r="AT426" s="67">
        <f t="shared" si="218"/>
        <v>0.18525950831788721</v>
      </c>
      <c r="AU426" s="67">
        <f t="shared" si="219"/>
        <v>5.2211737369905753E-3</v>
      </c>
      <c r="AV426" s="67">
        <f t="shared" si="220"/>
        <v>4.2722330218487956E-4</v>
      </c>
      <c r="AW426" s="67">
        <f t="shared" si="221"/>
        <v>3.2669433771914495E-4</v>
      </c>
      <c r="AX426" s="67">
        <f t="shared" si="222"/>
        <v>8.8391573887994304E-3</v>
      </c>
      <c r="BA426" s="67">
        <f t="shared" si="223"/>
        <v>1.0813183913568015E-3</v>
      </c>
      <c r="BB426" s="67">
        <f t="shared" si="236"/>
        <v>1.7444218388682157E-3</v>
      </c>
      <c r="BC426" s="67">
        <f t="shared" si="237"/>
        <v>1.5754378202251307E-3</v>
      </c>
      <c r="BD426" s="67">
        <f t="shared" si="238"/>
        <v>3.8795727350417336E-3</v>
      </c>
      <c r="BE426" s="67">
        <f t="shared" si="239"/>
        <v>2.3965300794221746E-3</v>
      </c>
      <c r="BF426" s="67">
        <f t="shared" si="240"/>
        <v>0.18258416298552688</v>
      </c>
      <c r="BG426" s="67">
        <f t="shared" si="241"/>
        <v>4.5619139712153034E-3</v>
      </c>
      <c r="BH426" s="67">
        <f t="shared" si="242"/>
        <v>4.2722330218487956E-4</v>
      </c>
      <c r="BI426" s="67">
        <f t="shared" si="243"/>
        <v>3.229596105734072E-4</v>
      </c>
      <c r="BJ426" s="67">
        <f t="shared" si="244"/>
        <v>9.3654307550402327E-3</v>
      </c>
      <c r="BK426" s="55"/>
    </row>
    <row r="427" spans="4:63">
      <c r="D427" s="52">
        <f t="shared" si="193"/>
        <v>30</v>
      </c>
      <c r="E427" s="67">
        <f t="shared" si="224"/>
        <v>2.0335606368394928E-3</v>
      </c>
      <c r="F427" s="67">
        <f t="shared" si="225"/>
        <v>6.838036473406822E-3</v>
      </c>
      <c r="G427" s="67">
        <f t="shared" si="226"/>
        <v>6.3767845417444036E-3</v>
      </c>
      <c r="H427" s="67">
        <f t="shared" si="227"/>
        <v>9.4644773197580297E-3</v>
      </c>
      <c r="I427" s="67">
        <f t="shared" si="228"/>
        <v>1.2727645058739662E-2</v>
      </c>
      <c r="J427" s="67">
        <f t="shared" si="229"/>
        <v>0.45969686334755505</v>
      </c>
      <c r="K427" s="67">
        <f t="shared" si="230"/>
        <v>6.8406739364848437E-2</v>
      </c>
      <c r="L427" s="67">
        <f t="shared" si="231"/>
        <v>4.5848280980639493E-3</v>
      </c>
      <c r="M427" s="67">
        <f t="shared" si="232"/>
        <v>6.0704040819911619E-3</v>
      </c>
      <c r="N427" s="67">
        <f t="shared" si="233"/>
        <v>2.0382503862171487E-2</v>
      </c>
      <c r="Q427" s="55">
        <f t="shared" si="234"/>
        <v>1.3424288207032641E-3</v>
      </c>
      <c r="R427" s="55">
        <f t="shared" si="195"/>
        <v>5.3420790063832E-3</v>
      </c>
      <c r="S427" s="55">
        <f t="shared" si="196"/>
        <v>4.7054225782641665E-3</v>
      </c>
      <c r="T427" s="55">
        <f t="shared" si="197"/>
        <v>5.5762026754597191E-3</v>
      </c>
      <c r="U427" s="55">
        <f t="shared" si="198"/>
        <v>1.0000956396761749E-2</v>
      </c>
      <c r="V427" s="55">
        <f t="shared" si="199"/>
        <v>0.26140366140311322</v>
      </c>
      <c r="W427" s="55">
        <f t="shared" si="200"/>
        <v>6.2799022378152533E-2</v>
      </c>
      <c r="X427" s="55">
        <f t="shared" si="201"/>
        <v>4.1319633798554047E-3</v>
      </c>
      <c r="Y427" s="55">
        <f t="shared" si="202"/>
        <v>5.7138544381073707E-3</v>
      </c>
      <c r="Z427" s="55">
        <f t="shared" si="203"/>
        <v>1.1064623963315957E-2</v>
      </c>
      <c r="AC427" s="68">
        <f t="shared" si="235"/>
        <v>3.1189291578164768E-3</v>
      </c>
      <c r="AD427" s="68">
        <f t="shared" si="204"/>
        <v>8.6093480004222362E-3</v>
      </c>
      <c r="AE427" s="68">
        <f t="shared" si="205"/>
        <v>8.0411238191731727E-3</v>
      </c>
      <c r="AF427" s="68">
        <f t="shared" si="206"/>
        <v>1.3513712812984857E-2</v>
      </c>
      <c r="AG427" s="68">
        <f t="shared" si="207"/>
        <v>1.5247166218971056E-2</v>
      </c>
      <c r="AH427" s="68">
        <f t="shared" si="208"/>
        <v>0.65531471995963653</v>
      </c>
      <c r="AI427" s="68">
        <f t="shared" si="209"/>
        <v>7.3355196585769056E-2</v>
      </c>
      <c r="AJ427" s="68">
        <f t="shared" si="210"/>
        <v>5.0376928162724948E-3</v>
      </c>
      <c r="AK427" s="68">
        <f t="shared" si="211"/>
        <v>6.4232189987292153E-3</v>
      </c>
      <c r="AL427" s="68">
        <f t="shared" si="212"/>
        <v>3.0226657127267818E-2</v>
      </c>
      <c r="AO427" s="67">
        <f t="shared" si="213"/>
        <v>6.9113181613622869E-4</v>
      </c>
      <c r="AP427" s="67">
        <f t="shared" si="214"/>
        <v>1.495957467023622E-3</v>
      </c>
      <c r="AQ427" s="67">
        <f t="shared" si="215"/>
        <v>1.6713619634802371E-3</v>
      </c>
      <c r="AR427" s="67">
        <f t="shared" si="216"/>
        <v>3.8882746442983106E-3</v>
      </c>
      <c r="AS427" s="67">
        <f t="shared" si="217"/>
        <v>2.7266886619779131E-3</v>
      </c>
      <c r="AT427" s="67">
        <f t="shared" si="218"/>
        <v>0.19829320194444183</v>
      </c>
      <c r="AU427" s="67">
        <f t="shared" si="219"/>
        <v>5.6077169866959042E-3</v>
      </c>
      <c r="AV427" s="67">
        <f t="shared" si="220"/>
        <v>4.5286471820854459E-4</v>
      </c>
      <c r="AW427" s="67">
        <f t="shared" si="221"/>
        <v>3.5654964388379118E-4</v>
      </c>
      <c r="AX427" s="67">
        <f t="shared" si="222"/>
        <v>9.3178798988555293E-3</v>
      </c>
      <c r="BA427" s="67">
        <f t="shared" si="223"/>
        <v>1.085368520976984E-3</v>
      </c>
      <c r="BB427" s="67">
        <f t="shared" si="236"/>
        <v>1.7713115270154142E-3</v>
      </c>
      <c r="BC427" s="67">
        <f t="shared" si="237"/>
        <v>1.6643392774287691E-3</v>
      </c>
      <c r="BD427" s="67">
        <f t="shared" si="238"/>
        <v>4.0492354932268274E-3</v>
      </c>
      <c r="BE427" s="67">
        <f t="shared" si="239"/>
        <v>2.5195211602313944E-3</v>
      </c>
      <c r="BF427" s="67">
        <f t="shared" si="240"/>
        <v>0.19561785661208148</v>
      </c>
      <c r="BG427" s="67">
        <f t="shared" si="241"/>
        <v>4.9484572209206185E-3</v>
      </c>
      <c r="BH427" s="67">
        <f t="shared" si="242"/>
        <v>4.5286471820854546E-4</v>
      </c>
      <c r="BI427" s="67">
        <f t="shared" si="243"/>
        <v>3.5281491673805343E-4</v>
      </c>
      <c r="BJ427" s="67">
        <f t="shared" si="244"/>
        <v>9.8441532650963316E-3</v>
      </c>
      <c r="BK427" s="55"/>
    </row>
    <row r="428" spans="4:63">
      <c r="D428" s="52">
        <f t="shared" si="193"/>
        <v>40</v>
      </c>
      <c r="E428" s="67">
        <f t="shared" si="224"/>
        <v>2.0501569485162521E-3</v>
      </c>
      <c r="F428" s="67">
        <f t="shared" si="225"/>
        <v>7.2255687879916614E-3</v>
      </c>
      <c r="G428" s="67">
        <f t="shared" si="226"/>
        <v>6.8868400685390503E-3</v>
      </c>
      <c r="H428" s="67">
        <f t="shared" si="227"/>
        <v>1.0077044698906535E-2</v>
      </c>
      <c r="I428" s="67">
        <f t="shared" si="228"/>
        <v>1.3467766928423027E-2</v>
      </c>
      <c r="J428" s="67">
        <f t="shared" si="229"/>
        <v>0.50253121530347455</v>
      </c>
      <c r="K428" s="67">
        <f t="shared" si="230"/>
        <v>7.4619312171483695E-2</v>
      </c>
      <c r="L428" s="67">
        <f t="shared" si="231"/>
        <v>4.933528625176993E-3</v>
      </c>
      <c r="M428" s="67">
        <f t="shared" si="232"/>
        <v>6.5757296471954628E-3</v>
      </c>
      <c r="N428" s="67">
        <f t="shared" si="233"/>
        <v>2.2075794724664276E-2</v>
      </c>
      <c r="Q428" s="55">
        <f t="shared" si="234"/>
        <v>1.3540119116221554E-3</v>
      </c>
      <c r="R428" s="55">
        <f t="shared" si="195"/>
        <v>5.6963274620711836E-3</v>
      </c>
      <c r="S428" s="55">
        <f t="shared" si="196"/>
        <v>5.1054365329478652E-3</v>
      </c>
      <c r="T428" s="55">
        <f t="shared" si="197"/>
        <v>5.978762736093728E-3</v>
      </c>
      <c r="U428" s="55">
        <f t="shared" si="198"/>
        <v>1.0588840808099863E-2</v>
      </c>
      <c r="V428" s="55">
        <f t="shared" si="199"/>
        <v>0.28810500292037122</v>
      </c>
      <c r="W428" s="55">
        <f t="shared" si="200"/>
        <v>6.8533134783525573E-2</v>
      </c>
      <c r="X428" s="55">
        <f t="shared" si="201"/>
        <v>4.4489251501567146E-3</v>
      </c>
      <c r="Y428" s="55">
        <f t="shared" si="202"/>
        <v>6.1822253241697323E-3</v>
      </c>
      <c r="Z428" s="55">
        <f t="shared" si="203"/>
        <v>1.2165355611725171E-2</v>
      </c>
      <c r="AC428" s="68">
        <f t="shared" si="235"/>
        <v>3.1405386902511041E-3</v>
      </c>
      <c r="AD428" s="68">
        <f t="shared" si="204"/>
        <v>9.0301641739039314E-3</v>
      </c>
      <c r="AE428" s="68">
        <f t="shared" si="205"/>
        <v>8.6612209180787665E-3</v>
      </c>
      <c r="AF428" s="68">
        <f t="shared" si="206"/>
        <v>1.433628751064786E-2</v>
      </c>
      <c r="AG428" s="68">
        <f t="shared" si="207"/>
        <v>1.6139525546999673E-2</v>
      </c>
      <c r="AH428" s="68">
        <f t="shared" si="208"/>
        <v>0.71428208235421753</v>
      </c>
      <c r="AI428" s="68">
        <f t="shared" si="209"/>
        <v>8.0046229793666532E-2</v>
      </c>
      <c r="AJ428" s="68">
        <f t="shared" si="210"/>
        <v>5.4181321001972723E-3</v>
      </c>
      <c r="AK428" s="68">
        <f t="shared" si="211"/>
        <v>6.9654992430754573E-3</v>
      </c>
      <c r="AL428" s="68">
        <f t="shared" si="212"/>
        <v>3.2512507203844181E-2</v>
      </c>
      <c r="AO428" s="67">
        <f t="shared" si="213"/>
        <v>6.9614503689409673E-4</v>
      </c>
      <c r="AP428" s="67">
        <f t="shared" si="214"/>
        <v>1.5292413259204779E-3</v>
      </c>
      <c r="AQ428" s="67">
        <f t="shared" si="215"/>
        <v>1.7814035355911851E-3</v>
      </c>
      <c r="AR428" s="67">
        <f t="shared" si="216"/>
        <v>4.0982819628128074E-3</v>
      </c>
      <c r="AS428" s="67">
        <f t="shared" si="217"/>
        <v>2.8789261203231633E-3</v>
      </c>
      <c r="AT428" s="67">
        <f t="shared" si="218"/>
        <v>0.21442621238310333</v>
      </c>
      <c r="AU428" s="67">
        <f t="shared" si="219"/>
        <v>6.0861773879581221E-3</v>
      </c>
      <c r="AV428" s="67">
        <f t="shared" si="220"/>
        <v>4.8460347502027844E-4</v>
      </c>
      <c r="AW428" s="67">
        <f t="shared" si="221"/>
        <v>3.9350432302573055E-4</v>
      </c>
      <c r="AX428" s="67">
        <f t="shared" si="222"/>
        <v>9.9104391129391043E-3</v>
      </c>
      <c r="BA428" s="67">
        <f t="shared" si="223"/>
        <v>1.090381741734852E-3</v>
      </c>
      <c r="BB428" s="67">
        <f t="shared" si="236"/>
        <v>1.80459538591227E-3</v>
      </c>
      <c r="BC428" s="67">
        <f t="shared" si="237"/>
        <v>1.7743808495397162E-3</v>
      </c>
      <c r="BD428" s="67">
        <f t="shared" si="238"/>
        <v>4.2592428117413251E-3</v>
      </c>
      <c r="BE428" s="67">
        <f t="shared" si="239"/>
        <v>2.6717586185766463E-3</v>
      </c>
      <c r="BF428" s="67">
        <f t="shared" si="240"/>
        <v>0.21175086705074297</v>
      </c>
      <c r="BG428" s="67">
        <f t="shared" si="241"/>
        <v>5.4269176221828364E-3</v>
      </c>
      <c r="BH428" s="67">
        <f t="shared" si="242"/>
        <v>4.846034750202793E-4</v>
      </c>
      <c r="BI428" s="67">
        <f t="shared" si="243"/>
        <v>3.8976959587999453E-4</v>
      </c>
      <c r="BJ428" s="67">
        <f t="shared" si="244"/>
        <v>1.0436712479179905E-2</v>
      </c>
      <c r="BK428" s="55"/>
    </row>
    <row r="429" spans="4:63">
      <c r="D429" s="52">
        <f t="shared" ref="D429:D445" si="245">D340</f>
        <v>50</v>
      </c>
      <c r="E429" s="67">
        <f t="shared" si="224"/>
        <v>2.0584616966624323E-3</v>
      </c>
      <c r="F429" s="67">
        <f t="shared" si="225"/>
        <v>7.419488879022506E-3</v>
      </c>
      <c r="G429" s="67">
        <f t="shared" si="226"/>
        <v>7.1420704337610188E-3</v>
      </c>
      <c r="H429" s="67">
        <f t="shared" si="227"/>
        <v>1.0383571709574697E-2</v>
      </c>
      <c r="I429" s="67">
        <f t="shared" si="228"/>
        <v>1.3838121850945228E-2</v>
      </c>
      <c r="J429" s="67">
        <f t="shared" si="229"/>
        <v>0.52396540573850392</v>
      </c>
      <c r="K429" s="67">
        <f t="shared" si="230"/>
        <v>7.7728066303352911E-2</v>
      </c>
      <c r="L429" s="67">
        <f t="shared" si="231"/>
        <v>5.108017397894452E-3</v>
      </c>
      <c r="M429" s="67">
        <f t="shared" si="232"/>
        <v>6.8285931528094656E-3</v>
      </c>
      <c r="N429" s="67">
        <f t="shared" si="233"/>
        <v>2.2923112756834244E-2</v>
      </c>
      <c r="Q429" s="55">
        <f t="shared" si="234"/>
        <v>1.359808058061753E-3</v>
      </c>
      <c r="R429" s="55">
        <f t="shared" ref="R429:R445" si="246">R428+R340/$R$174</f>
        <v>5.873592402797851E-3</v>
      </c>
      <c r="S429" s="55">
        <f t="shared" ref="S429:S445" si="247">S428+S340/$R$174</f>
        <v>5.3056024019257127E-3</v>
      </c>
      <c r="T429" s="55">
        <f t="shared" ref="T429:T445" si="248">T428+T340/$R$174</f>
        <v>6.1802026693987978E-3</v>
      </c>
      <c r="U429" s="55">
        <f t="shared" ref="U429:U445" si="249">U428+U340/$R$174</f>
        <v>1.0883016530412033E-2</v>
      </c>
      <c r="V429" s="55">
        <f t="shared" ref="V429:V445" si="250">V428+V340/$R$174</f>
        <v>0.3014662798585781</v>
      </c>
      <c r="W429" s="55">
        <f t="shared" ref="W429:W445" si="251">W428+W340/$R$174</f>
        <v>7.1402468663004162E-2</v>
      </c>
      <c r="X429" s="55">
        <f t="shared" ref="X429:X445" si="252">X428+X340/$R$174</f>
        <v>4.6075319373506413E-3</v>
      </c>
      <c r="Y429" s="55">
        <f t="shared" ref="Y429:Y445" si="253">Y428+Y340/$R$174</f>
        <v>6.4165968112512997E-3</v>
      </c>
      <c r="Z429" s="55">
        <f t="shared" ref="Z429:Z445" si="254">Z428+Z340/$R$174</f>
        <v>1.2716158663307381E-2</v>
      </c>
      <c r="AC429" s="68">
        <f t="shared" si="235"/>
        <v>3.1513520401038673E-3</v>
      </c>
      <c r="AD429" s="68">
        <f t="shared" ref="AD429:AD445" si="255">AD428+AD340/$R$174</f>
        <v>9.2407394152389539E-3</v>
      </c>
      <c r="AE429" s="68">
        <f t="shared" ref="AE429:AE445" si="256">AE428+AE340/$R$174</f>
        <v>8.9715157795448551E-3</v>
      </c>
      <c r="AF429" s="68">
        <f t="shared" ref="AF429:AF445" si="257">AF428+AF340/$R$174</f>
        <v>1.4747901598679114E-2</v>
      </c>
      <c r="AG429" s="68">
        <f t="shared" ref="AG429:AG445" si="258">AG428+AG340/$R$174</f>
        <v>1.6586059669731906E-2</v>
      </c>
      <c r="AH429" s="68">
        <f t="shared" ref="AH429:AH445" si="259">AH428+AH340/$R$174</f>
        <v>0.74378918628606938</v>
      </c>
      <c r="AI429" s="68">
        <f t="shared" ref="AI429:AI445" si="260">AI428+AI340/$R$174</f>
        <v>8.339440417792636E-2</v>
      </c>
      <c r="AJ429" s="68">
        <f t="shared" ref="AJ429:AJ445" si="261">AJ428+AJ340/$R$174</f>
        <v>5.6085028584382636E-3</v>
      </c>
      <c r="AK429" s="68">
        <f t="shared" ref="AK429:AK445" si="262">AK428+AK340/$R$174</f>
        <v>7.2368547672218972E-3</v>
      </c>
      <c r="AL429" s="68">
        <f t="shared" ref="AL429:AL445" si="263">AL428+AL340/$R$174</f>
        <v>3.365634021660191E-2</v>
      </c>
      <c r="AO429" s="67">
        <f t="shared" ref="AO429:AO445" si="264">E429-Q429</f>
        <v>6.9865363860067932E-4</v>
      </c>
      <c r="AP429" s="67">
        <f t="shared" ref="AP429:AP445" si="265">F429-R429</f>
        <v>1.5458964762246549E-3</v>
      </c>
      <c r="AQ429" s="67">
        <f t="shared" ref="AQ429:AQ445" si="266">G429-S429</f>
        <v>1.836468031835306E-3</v>
      </c>
      <c r="AR429" s="67">
        <f t="shared" ref="AR429:AR445" si="267">H429-T429</f>
        <v>4.2033690401758993E-3</v>
      </c>
      <c r="AS429" s="67">
        <f t="shared" ref="AS429:AS445" si="268">I429-U429</f>
        <v>2.955105320533195E-3</v>
      </c>
      <c r="AT429" s="67">
        <f t="shared" ref="AT429:AT445" si="269">J429-V429</f>
        <v>0.22249912587992582</v>
      </c>
      <c r="AU429" s="67">
        <f t="shared" ref="AU429:AU445" si="270">K429-W429</f>
        <v>6.3255976403487485E-3</v>
      </c>
      <c r="AV429" s="67">
        <f t="shared" ref="AV429:AV445" si="271">L429-X429</f>
        <v>5.0048546054381072E-4</v>
      </c>
      <c r="AW429" s="67">
        <f t="shared" ref="AW429:AW445" si="272">M429-Y429</f>
        <v>4.1199634155816584E-4</v>
      </c>
      <c r="AX429" s="67">
        <f t="shared" ref="AX429:AX445" si="273">N429-Z429</f>
        <v>1.0206954093526862E-2</v>
      </c>
      <c r="BA429" s="67">
        <f t="shared" ref="BA429:BA445" si="274">AC429-E429</f>
        <v>1.092890343441435E-3</v>
      </c>
      <c r="BB429" s="67">
        <f t="shared" si="236"/>
        <v>1.8212505362164479E-3</v>
      </c>
      <c r="BC429" s="67">
        <f t="shared" si="237"/>
        <v>1.8294453457838363E-3</v>
      </c>
      <c r="BD429" s="67">
        <f t="shared" si="238"/>
        <v>4.364329889104417E-3</v>
      </c>
      <c r="BE429" s="67">
        <f t="shared" si="239"/>
        <v>2.747937818786678E-3</v>
      </c>
      <c r="BF429" s="67">
        <f t="shared" si="240"/>
        <v>0.21982378054756546</v>
      </c>
      <c r="BG429" s="67">
        <f t="shared" si="241"/>
        <v>5.6663378745734488E-3</v>
      </c>
      <c r="BH429" s="67">
        <f t="shared" si="242"/>
        <v>5.0048546054381159E-4</v>
      </c>
      <c r="BI429" s="67">
        <f t="shared" si="243"/>
        <v>4.0826161441243156E-4</v>
      </c>
      <c r="BJ429" s="67">
        <f t="shared" si="244"/>
        <v>1.0733227459767666E-2</v>
      </c>
      <c r="BK429" s="55"/>
    </row>
    <row r="430" spans="4:63">
      <c r="D430" s="52">
        <f t="shared" si="245"/>
        <v>60</v>
      </c>
      <c r="E430" s="67">
        <f t="shared" ref="E430:E445" si="275">E429+E341/$R$174</f>
        <v>2.0626008717624243E-3</v>
      </c>
      <c r="F430" s="67">
        <f t="shared" ref="F430:F445" si="276">F429+F341/$R$174</f>
        <v>7.5161407218062365E-3</v>
      </c>
      <c r="G430" s="67">
        <f t="shared" ref="G430:G445" si="277">G429+G341/$R$174</f>
        <v>7.2692799714728397E-3</v>
      </c>
      <c r="H430" s="67">
        <f t="shared" ref="H430:H445" si="278">H429+H341/$R$174</f>
        <v>1.0536348042787917E-2</v>
      </c>
      <c r="I430" s="67">
        <f t="shared" ref="I430:I445" si="279">I429+I341/$R$174</f>
        <v>1.4022710696564649E-2</v>
      </c>
      <c r="J430" s="67">
        <f t="shared" ref="J430:J445" si="280">J429+J341/$R$174</f>
        <v>0.53464843498581116</v>
      </c>
      <c r="K430" s="67">
        <f t="shared" ref="K430:K445" si="281">K429+K341/$R$174</f>
        <v>7.9277502537677416E-2</v>
      </c>
      <c r="L430" s="67">
        <f t="shared" ref="L430:L445" si="282">L429+L341/$R$174</f>
        <v>5.1949844642699087E-3</v>
      </c>
      <c r="M430" s="67">
        <f t="shared" ref="M430:M445" si="283">M429+M341/$R$174</f>
        <v>6.9546230224347859E-3</v>
      </c>
      <c r="N430" s="67">
        <f t="shared" ref="N430:N445" si="284">N429+N341/$R$174</f>
        <v>2.3345425106203375E-2</v>
      </c>
      <c r="Q430" s="55">
        <f t="shared" ref="Q430:Q445" si="285">Q429+Q341/$R$174</f>
        <v>1.3626969193006968E-3</v>
      </c>
      <c r="R430" s="55">
        <f t="shared" si="246"/>
        <v>5.9619431409349121E-3</v>
      </c>
      <c r="S430" s="55">
        <f t="shared" si="247"/>
        <v>5.4053672070899107E-3</v>
      </c>
      <c r="T430" s="55">
        <f t="shared" si="248"/>
        <v>6.2806024818198329E-3</v>
      </c>
      <c r="U430" s="55">
        <f t="shared" si="249"/>
        <v>1.1029636849702125E-2</v>
      </c>
      <c r="V430" s="55">
        <f t="shared" si="250"/>
        <v>0.30812568286915143</v>
      </c>
      <c r="W430" s="55">
        <f t="shared" si="251"/>
        <v>7.2832575288569262E-2</v>
      </c>
      <c r="X430" s="55">
        <f t="shared" si="252"/>
        <v>4.6865832526569121E-3</v>
      </c>
      <c r="Y430" s="55">
        <f t="shared" si="253"/>
        <v>6.5334100615028878E-3</v>
      </c>
      <c r="Z430" s="55">
        <f t="shared" si="254"/>
        <v>1.2990684782098524E-2</v>
      </c>
      <c r="AC430" s="68">
        <f t="shared" ref="AC430:AC445" si="286">AC429+AC341/$R$174</f>
        <v>3.156741529064908E-3</v>
      </c>
      <c r="AD430" s="68">
        <f t="shared" si="255"/>
        <v>9.3456923626693538E-3</v>
      </c>
      <c r="AE430" s="68">
        <f t="shared" si="256"/>
        <v>9.1261700498042973E-3</v>
      </c>
      <c r="AF430" s="68">
        <f t="shared" si="257"/>
        <v>1.4953054452684517E-2</v>
      </c>
      <c r="AG430" s="68">
        <f t="shared" si="258"/>
        <v>1.6808617041680653E-2</v>
      </c>
      <c r="AH430" s="68">
        <f t="shared" si="259"/>
        <v>0.75849584177011065</v>
      </c>
      <c r="AI430" s="68">
        <f t="shared" si="260"/>
        <v>8.506317002101027E-2</v>
      </c>
      <c r="AJ430" s="68">
        <f t="shared" si="261"/>
        <v>5.7033856758829053E-3</v>
      </c>
      <c r="AK430" s="68">
        <f t="shared" si="262"/>
        <v>7.3721012562209505E-3</v>
      </c>
      <c r="AL430" s="68">
        <f t="shared" si="263"/>
        <v>3.4226438796549033E-2</v>
      </c>
      <c r="AO430" s="67">
        <f t="shared" si="264"/>
        <v>6.9990395246172753E-4</v>
      </c>
      <c r="AP430" s="67">
        <f t="shared" si="265"/>
        <v>1.5541975808713243E-3</v>
      </c>
      <c r="AQ430" s="67">
        <f t="shared" si="266"/>
        <v>1.863912764382929E-3</v>
      </c>
      <c r="AR430" s="67">
        <f t="shared" si="267"/>
        <v>4.2557455609680836E-3</v>
      </c>
      <c r="AS430" s="67">
        <f t="shared" si="268"/>
        <v>2.9930738468625234E-3</v>
      </c>
      <c r="AT430" s="67">
        <f t="shared" si="269"/>
        <v>0.22652275211665973</v>
      </c>
      <c r="AU430" s="67">
        <f t="shared" si="270"/>
        <v>6.4449272491081538E-3</v>
      </c>
      <c r="AV430" s="67">
        <f t="shared" si="271"/>
        <v>5.0840121161299656E-4</v>
      </c>
      <c r="AW430" s="67">
        <f t="shared" si="272"/>
        <v>4.2121296093189809E-4</v>
      </c>
      <c r="AX430" s="67">
        <f t="shared" si="273"/>
        <v>1.0354740324104852E-2</v>
      </c>
      <c r="BA430" s="67">
        <f t="shared" si="274"/>
        <v>1.0941406573024837E-3</v>
      </c>
      <c r="BB430" s="67">
        <f t="shared" si="236"/>
        <v>1.8295516408631174E-3</v>
      </c>
      <c r="BC430" s="67">
        <f t="shared" si="237"/>
        <v>1.8568900783314576E-3</v>
      </c>
      <c r="BD430" s="67">
        <f t="shared" si="238"/>
        <v>4.4167064098966004E-3</v>
      </c>
      <c r="BE430" s="67">
        <f t="shared" si="239"/>
        <v>2.7859063451160047E-3</v>
      </c>
      <c r="BF430" s="67">
        <f t="shared" si="240"/>
        <v>0.22384740678429949</v>
      </c>
      <c r="BG430" s="67">
        <f t="shared" si="241"/>
        <v>5.7856674833328542E-3</v>
      </c>
      <c r="BH430" s="67">
        <f t="shared" si="242"/>
        <v>5.0840121161299656E-4</v>
      </c>
      <c r="BI430" s="67">
        <f t="shared" si="243"/>
        <v>4.1747823378616468E-4</v>
      </c>
      <c r="BJ430" s="67">
        <f t="shared" si="244"/>
        <v>1.0881013690345658E-2</v>
      </c>
      <c r="BK430" s="55"/>
    </row>
    <row r="431" spans="4:63">
      <c r="D431" s="52">
        <f t="shared" si="245"/>
        <v>75</v>
      </c>
      <c r="E431" s="67">
        <f t="shared" si="275"/>
        <v>2.0653918437878792E-3</v>
      </c>
      <c r="F431" s="67">
        <f t="shared" si="276"/>
        <v>7.5813113374244472E-3</v>
      </c>
      <c r="G431" s="67">
        <f t="shared" si="277"/>
        <v>7.3550550963583311E-3</v>
      </c>
      <c r="H431" s="67">
        <f t="shared" si="278"/>
        <v>1.0639362402376252E-2</v>
      </c>
      <c r="I431" s="67">
        <f t="shared" si="279"/>
        <v>1.4147175666489644E-2</v>
      </c>
      <c r="J431" s="67">
        <f t="shared" si="280"/>
        <v>0.54185181127603088</v>
      </c>
      <c r="K431" s="67">
        <f t="shared" si="281"/>
        <v>8.0322259785379768E-2</v>
      </c>
      <c r="L431" s="67">
        <f t="shared" si="282"/>
        <v>5.253624807702164E-3</v>
      </c>
      <c r="M431" s="67">
        <f t="shared" si="283"/>
        <v>7.0396027181467806E-3</v>
      </c>
      <c r="N431" s="67">
        <f t="shared" si="284"/>
        <v>2.3630182799371666E-2</v>
      </c>
      <c r="Q431" s="55">
        <f t="shared" si="285"/>
        <v>1.3646448269655183E-3</v>
      </c>
      <c r="R431" s="55">
        <f t="shared" si="246"/>
        <v>6.021516469584212E-3</v>
      </c>
      <c r="S431" s="55">
        <f t="shared" si="247"/>
        <v>5.4726368377800367E-3</v>
      </c>
      <c r="T431" s="55">
        <f t="shared" si="248"/>
        <v>6.3483002865898121E-3</v>
      </c>
      <c r="U431" s="55">
        <f t="shared" si="249"/>
        <v>1.1128500318779017E-2</v>
      </c>
      <c r="V431" s="55">
        <f t="shared" si="250"/>
        <v>0.3126159996737668</v>
      </c>
      <c r="W431" s="55">
        <f t="shared" si="251"/>
        <v>7.3796870707088152E-2</v>
      </c>
      <c r="X431" s="55">
        <f t="shared" si="252"/>
        <v>4.7398861461720081E-3</v>
      </c>
      <c r="Y431" s="55">
        <f t="shared" si="253"/>
        <v>6.6121751549765278E-3</v>
      </c>
      <c r="Z431" s="55">
        <f t="shared" si="254"/>
        <v>1.3175792852980629E-2</v>
      </c>
      <c r="AC431" s="68">
        <f t="shared" si="286"/>
        <v>3.1603755654509963E-3</v>
      </c>
      <c r="AD431" s="68">
        <f t="shared" si="255"/>
        <v>9.4164602652564763E-3</v>
      </c>
      <c r="AE431" s="68">
        <f t="shared" si="256"/>
        <v>9.2304506688851533E-3</v>
      </c>
      <c r="AF431" s="68">
        <f t="shared" si="257"/>
        <v>1.5091385367091207E-2</v>
      </c>
      <c r="AG431" s="68">
        <f t="shared" si="258"/>
        <v>1.6958683512453755E-2</v>
      </c>
      <c r="AH431" s="68">
        <f t="shared" si="259"/>
        <v>0.76841227754593466</v>
      </c>
      <c r="AI431" s="68">
        <f t="shared" si="260"/>
        <v>8.618838909789607E-2</v>
      </c>
      <c r="AJ431" s="68">
        <f t="shared" si="261"/>
        <v>5.7673634692323198E-3</v>
      </c>
      <c r="AK431" s="68">
        <f t="shared" si="262"/>
        <v>7.4632955541713E-3</v>
      </c>
      <c r="AL431" s="68">
        <f t="shared" si="263"/>
        <v>3.4610846112003504E-2</v>
      </c>
      <c r="AO431" s="67">
        <f t="shared" si="264"/>
        <v>7.0074701682236082E-4</v>
      </c>
      <c r="AP431" s="67">
        <f t="shared" si="265"/>
        <v>1.5597948678402352E-3</v>
      </c>
      <c r="AQ431" s="67">
        <f t="shared" si="266"/>
        <v>1.8824182585782945E-3</v>
      </c>
      <c r="AR431" s="67">
        <f t="shared" si="267"/>
        <v>4.2910621157864395E-3</v>
      </c>
      <c r="AS431" s="67">
        <f t="shared" si="268"/>
        <v>3.0186753477106278E-3</v>
      </c>
      <c r="AT431" s="67">
        <f t="shared" si="269"/>
        <v>0.22923581160226408</v>
      </c>
      <c r="AU431" s="67">
        <f t="shared" si="270"/>
        <v>6.5253890782916157E-3</v>
      </c>
      <c r="AV431" s="67">
        <f t="shared" si="271"/>
        <v>5.1373866153015587E-4</v>
      </c>
      <c r="AW431" s="67">
        <f t="shared" si="272"/>
        <v>4.2742756317025281E-4</v>
      </c>
      <c r="AX431" s="67">
        <f t="shared" si="273"/>
        <v>1.0454389946391036E-2</v>
      </c>
      <c r="BA431" s="67">
        <f t="shared" si="274"/>
        <v>1.0949837216631172E-3</v>
      </c>
      <c r="BB431" s="67">
        <f t="shared" si="236"/>
        <v>1.8351489278320291E-3</v>
      </c>
      <c r="BC431" s="67">
        <f t="shared" si="237"/>
        <v>1.8753955725268221E-3</v>
      </c>
      <c r="BD431" s="67">
        <f t="shared" si="238"/>
        <v>4.4520229647149554E-3</v>
      </c>
      <c r="BE431" s="67">
        <f t="shared" si="239"/>
        <v>2.8115078459641108E-3</v>
      </c>
      <c r="BF431" s="67">
        <f t="shared" si="240"/>
        <v>0.22656046626990378</v>
      </c>
      <c r="BG431" s="67">
        <f t="shared" si="241"/>
        <v>5.8661293125163022E-3</v>
      </c>
      <c r="BH431" s="67">
        <f t="shared" si="242"/>
        <v>5.1373866153015587E-4</v>
      </c>
      <c r="BI431" s="67">
        <f t="shared" si="243"/>
        <v>4.236928360245194E-4</v>
      </c>
      <c r="BJ431" s="67">
        <f t="shared" si="244"/>
        <v>1.0980663312631839E-2</v>
      </c>
      <c r="BK431" s="55"/>
    </row>
    <row r="432" spans="4:63">
      <c r="D432" s="52">
        <f t="shared" si="245"/>
        <v>100</v>
      </c>
      <c r="E432" s="67">
        <f t="shared" si="275"/>
        <v>2.0668137205093686E-3</v>
      </c>
      <c r="F432" s="67">
        <f t="shared" si="276"/>
        <v>7.6145128816991724E-3</v>
      </c>
      <c r="G432" s="67">
        <f t="shared" si="277"/>
        <v>7.3987537261708735E-3</v>
      </c>
      <c r="H432" s="67">
        <f t="shared" si="278"/>
        <v>1.0691843659279537E-2</v>
      </c>
      <c r="I432" s="67">
        <f t="shared" si="279"/>
        <v>1.4210585059978055E-2</v>
      </c>
      <c r="J432" s="67">
        <f t="shared" si="280"/>
        <v>0.54552161268205601</v>
      </c>
      <c r="K432" s="67">
        <f t="shared" si="281"/>
        <v>8.0854517363229572E-2</v>
      </c>
      <c r="L432" s="67">
        <f t="shared" si="282"/>
        <v>5.2834994673211086E-3</v>
      </c>
      <c r="M432" s="67">
        <f t="shared" si="283"/>
        <v>7.082896112000284E-3</v>
      </c>
      <c r="N432" s="67">
        <f t="shared" si="284"/>
        <v>2.3775254240965563E-2</v>
      </c>
      <c r="Q432" s="55">
        <f t="shared" si="285"/>
        <v>1.3656371997084048E-3</v>
      </c>
      <c r="R432" s="55">
        <f t="shared" si="246"/>
        <v>6.0518664438782982E-3</v>
      </c>
      <c r="S432" s="55">
        <f t="shared" si="247"/>
        <v>5.5069077373337081E-3</v>
      </c>
      <c r="T432" s="55">
        <f t="shared" si="248"/>
        <v>6.3827893218866352E-3</v>
      </c>
      <c r="U432" s="55">
        <f t="shared" si="249"/>
        <v>1.117886688068076E-2</v>
      </c>
      <c r="V432" s="55">
        <f t="shared" si="250"/>
        <v>0.31490361734902966</v>
      </c>
      <c r="W432" s="55">
        <f t="shared" si="251"/>
        <v>7.4288136544124736E-2</v>
      </c>
      <c r="X432" s="55">
        <f t="shared" si="252"/>
        <v>4.7670416112880675E-3</v>
      </c>
      <c r="Y432" s="55">
        <f t="shared" si="253"/>
        <v>6.6523024840413336E-3</v>
      </c>
      <c r="Z432" s="55">
        <f t="shared" si="254"/>
        <v>1.3270097222406961E-2</v>
      </c>
      <c r="AC432" s="68">
        <f t="shared" si="286"/>
        <v>3.1622269461510882E-3</v>
      </c>
      <c r="AD432" s="68">
        <f t="shared" si="255"/>
        <v>9.4525133795118413E-3</v>
      </c>
      <c r="AE432" s="68">
        <f t="shared" si="256"/>
        <v>9.2835770289565675E-3</v>
      </c>
      <c r="AF432" s="68">
        <f t="shared" si="257"/>
        <v>1.5161858845600954E-2</v>
      </c>
      <c r="AG432" s="68">
        <f t="shared" si="258"/>
        <v>1.7035135737528833E-2</v>
      </c>
      <c r="AH432" s="68">
        <f t="shared" si="259"/>
        <v>0.77346426268272217</v>
      </c>
      <c r="AI432" s="68">
        <f t="shared" si="260"/>
        <v>8.6761638416559095E-2</v>
      </c>
      <c r="AJ432" s="68">
        <f t="shared" si="261"/>
        <v>5.7999573233541496E-3</v>
      </c>
      <c r="AK432" s="68">
        <f t="shared" si="262"/>
        <v>7.5097550128135002E-3</v>
      </c>
      <c r="AL432" s="68">
        <f t="shared" si="263"/>
        <v>3.4806684625764965E-2</v>
      </c>
      <c r="AO432" s="67">
        <f t="shared" si="264"/>
        <v>7.0117652080096374E-4</v>
      </c>
      <c r="AP432" s="67">
        <f t="shared" si="265"/>
        <v>1.5626464378208742E-3</v>
      </c>
      <c r="AQ432" s="67">
        <f t="shared" si="266"/>
        <v>1.8918459888371654E-3</v>
      </c>
      <c r="AR432" s="67">
        <f t="shared" si="267"/>
        <v>4.3090543373929015E-3</v>
      </c>
      <c r="AS432" s="67">
        <f t="shared" si="268"/>
        <v>3.031718179297295E-3</v>
      </c>
      <c r="AT432" s="67">
        <f t="shared" si="269"/>
        <v>0.23061799533302635</v>
      </c>
      <c r="AU432" s="67">
        <f t="shared" si="270"/>
        <v>6.5663808191048362E-3</v>
      </c>
      <c r="AV432" s="67">
        <f t="shared" si="271"/>
        <v>5.1645785603304101E-4</v>
      </c>
      <c r="AW432" s="67">
        <f t="shared" si="272"/>
        <v>4.3059362795895041E-4</v>
      </c>
      <c r="AX432" s="67">
        <f t="shared" si="273"/>
        <v>1.0505157018558602E-2</v>
      </c>
      <c r="BA432" s="67">
        <f t="shared" si="274"/>
        <v>1.0954132256417197E-3</v>
      </c>
      <c r="BB432" s="67">
        <f t="shared" si="236"/>
        <v>1.8380004978126689E-3</v>
      </c>
      <c r="BC432" s="67">
        <f t="shared" si="237"/>
        <v>1.884823302785694E-3</v>
      </c>
      <c r="BD432" s="67">
        <f t="shared" si="238"/>
        <v>4.4700151863214174E-3</v>
      </c>
      <c r="BE432" s="67">
        <f t="shared" si="239"/>
        <v>2.824550677550778E-3</v>
      </c>
      <c r="BF432" s="67">
        <f t="shared" si="240"/>
        <v>0.22794265000066616</v>
      </c>
      <c r="BG432" s="67">
        <f t="shared" si="241"/>
        <v>5.9071210533295226E-3</v>
      </c>
      <c r="BH432" s="67">
        <f t="shared" si="242"/>
        <v>5.1645785603304101E-4</v>
      </c>
      <c r="BI432" s="67">
        <f t="shared" si="243"/>
        <v>4.2685890081321613E-4</v>
      </c>
      <c r="BJ432" s="67">
        <f t="shared" si="244"/>
        <v>1.1031430384799402E-2</v>
      </c>
      <c r="BK432" s="55"/>
    </row>
    <row r="433" spans="4:63">
      <c r="D433" s="52">
        <f t="shared" si="245"/>
        <v>125</v>
      </c>
      <c r="E433" s="67">
        <f t="shared" si="275"/>
        <v>2.0670626126527603E-3</v>
      </c>
      <c r="F433" s="67">
        <f t="shared" si="276"/>
        <v>7.6203246397746546E-3</v>
      </c>
      <c r="G433" s="67">
        <f t="shared" si="277"/>
        <v>7.4064029446108083E-3</v>
      </c>
      <c r="H433" s="67">
        <f t="shared" si="278"/>
        <v>1.0701030231027385E-2</v>
      </c>
      <c r="I433" s="67">
        <f t="shared" si="279"/>
        <v>1.4221684545339891E-2</v>
      </c>
      <c r="J433" s="67">
        <f t="shared" si="280"/>
        <v>0.5461639923792293</v>
      </c>
      <c r="K433" s="67">
        <f t="shared" si="281"/>
        <v>8.0947686290876703E-2</v>
      </c>
      <c r="L433" s="67">
        <f t="shared" si="282"/>
        <v>5.2887288714974934E-3</v>
      </c>
      <c r="M433" s="67">
        <f t="shared" si="283"/>
        <v>7.0904743959879554E-3</v>
      </c>
      <c r="N433" s="67">
        <f t="shared" si="284"/>
        <v>2.3800648244185076E-2</v>
      </c>
      <c r="Q433" s="55">
        <f t="shared" si="285"/>
        <v>1.3658109094086114E-3</v>
      </c>
      <c r="R433" s="55">
        <f t="shared" si="246"/>
        <v>6.0571790494226311E-3</v>
      </c>
      <c r="S433" s="55">
        <f t="shared" si="247"/>
        <v>5.512906680502948E-3</v>
      </c>
      <c r="T433" s="55">
        <f t="shared" si="248"/>
        <v>6.3888264485860245E-3</v>
      </c>
      <c r="U433" s="55">
        <f t="shared" si="249"/>
        <v>1.1187683286039639E-2</v>
      </c>
      <c r="V433" s="55">
        <f t="shared" si="250"/>
        <v>0.31530405295491037</v>
      </c>
      <c r="W433" s="55">
        <f t="shared" si="251"/>
        <v>7.4374130080207906E-2</v>
      </c>
      <c r="X433" s="55">
        <f t="shared" si="252"/>
        <v>4.7717950345739198E-3</v>
      </c>
      <c r="Y433" s="55">
        <f t="shared" si="253"/>
        <v>6.6593265648133065E-3</v>
      </c>
      <c r="Z433" s="55">
        <f t="shared" si="254"/>
        <v>1.3286604713023412E-2</v>
      </c>
      <c r="AC433" s="68">
        <f t="shared" si="286"/>
        <v>3.1625510207376655E-3</v>
      </c>
      <c r="AD433" s="68">
        <f t="shared" si="255"/>
        <v>9.458824290118472E-3</v>
      </c>
      <c r="AE433" s="68">
        <f t="shared" si="256"/>
        <v>9.292876522667198E-3</v>
      </c>
      <c r="AF433" s="68">
        <f t="shared" si="257"/>
        <v>1.5174194862397261E-2</v>
      </c>
      <c r="AG433" s="68">
        <f t="shared" si="258"/>
        <v>1.7048518302893629E-2</v>
      </c>
      <c r="AH433" s="68">
        <f t="shared" si="259"/>
        <v>0.77434858647118798</v>
      </c>
      <c r="AI433" s="68">
        <f t="shared" si="260"/>
        <v>8.6861982735770185E-2</v>
      </c>
      <c r="AJ433" s="68">
        <f t="shared" si="261"/>
        <v>5.8056627084210671E-3</v>
      </c>
      <c r="AK433" s="68">
        <f t="shared" si="262"/>
        <v>7.5178875000168699E-3</v>
      </c>
      <c r="AL433" s="68">
        <f t="shared" si="263"/>
        <v>3.4840965141587535E-2</v>
      </c>
      <c r="AO433" s="67">
        <f t="shared" si="264"/>
        <v>7.0125170324414885E-4</v>
      </c>
      <c r="AP433" s="67">
        <f t="shared" si="265"/>
        <v>1.5631455903520235E-3</v>
      </c>
      <c r="AQ433" s="67">
        <f t="shared" si="266"/>
        <v>1.8934962641078603E-3</v>
      </c>
      <c r="AR433" s="67">
        <f t="shared" si="267"/>
        <v>4.3122037824413605E-3</v>
      </c>
      <c r="AS433" s="67">
        <f t="shared" si="268"/>
        <v>3.0340012593002529E-3</v>
      </c>
      <c r="AT433" s="67">
        <f t="shared" si="269"/>
        <v>0.23085993942431893</v>
      </c>
      <c r="AU433" s="67">
        <f t="shared" si="270"/>
        <v>6.5735562106687961E-3</v>
      </c>
      <c r="AV433" s="67">
        <f t="shared" si="271"/>
        <v>5.1693383692357365E-4</v>
      </c>
      <c r="AW433" s="67">
        <f t="shared" si="272"/>
        <v>4.3114783117464885E-4</v>
      </c>
      <c r="AX433" s="67">
        <f t="shared" si="273"/>
        <v>1.0514043531161664E-2</v>
      </c>
      <c r="BA433" s="67">
        <f t="shared" si="274"/>
        <v>1.0954884080849052E-3</v>
      </c>
      <c r="BB433" s="67">
        <f t="shared" si="236"/>
        <v>1.8384996503438174E-3</v>
      </c>
      <c r="BC433" s="67">
        <f t="shared" si="237"/>
        <v>1.8864735780563897E-3</v>
      </c>
      <c r="BD433" s="67">
        <f t="shared" si="238"/>
        <v>4.4731646313698765E-3</v>
      </c>
      <c r="BE433" s="67">
        <f t="shared" si="239"/>
        <v>2.8268337575537376E-3</v>
      </c>
      <c r="BF433" s="67">
        <f t="shared" si="240"/>
        <v>0.22818459409195868</v>
      </c>
      <c r="BG433" s="67">
        <f t="shared" si="241"/>
        <v>5.9142964448934826E-3</v>
      </c>
      <c r="BH433" s="67">
        <f t="shared" si="242"/>
        <v>5.1693383692357365E-4</v>
      </c>
      <c r="BI433" s="67">
        <f t="shared" si="243"/>
        <v>4.2741310402891457E-4</v>
      </c>
      <c r="BJ433" s="67">
        <f t="shared" si="244"/>
        <v>1.1040316897402459E-2</v>
      </c>
      <c r="BK433" s="55"/>
    </row>
    <row r="434" spans="4:63">
      <c r="D434" s="52">
        <f t="shared" si="245"/>
        <v>150</v>
      </c>
      <c r="E434" s="67">
        <f t="shared" si="275"/>
        <v>2.0671058662930534E-3</v>
      </c>
      <c r="F434" s="67">
        <f t="shared" si="276"/>
        <v>7.6213346342640063E-3</v>
      </c>
      <c r="G434" s="67">
        <f t="shared" si="277"/>
        <v>7.4077322615527458E-3</v>
      </c>
      <c r="H434" s="67">
        <f t="shared" si="278"/>
        <v>1.070262671641457E-2</v>
      </c>
      <c r="I434" s="67">
        <f t="shared" si="279"/>
        <v>1.4223613465798124E-2</v>
      </c>
      <c r="J434" s="67">
        <f t="shared" si="280"/>
        <v>0.54627562812624242</v>
      </c>
      <c r="K434" s="67">
        <f t="shared" si="281"/>
        <v>8.0963877622704392E-2</v>
      </c>
      <c r="L434" s="67">
        <f t="shared" si="282"/>
        <v>5.2896376618036525E-3</v>
      </c>
      <c r="M434" s="67">
        <f t="shared" si="283"/>
        <v>7.0917913856091471E-3</v>
      </c>
      <c r="N434" s="67">
        <f t="shared" si="284"/>
        <v>2.3805061332786006E-2</v>
      </c>
      <c r="Q434" s="55">
        <f t="shared" si="285"/>
        <v>1.3658410974924369E-3</v>
      </c>
      <c r="R434" s="55">
        <f t="shared" si="246"/>
        <v>6.0581022988514931E-3</v>
      </c>
      <c r="S434" s="55">
        <f t="shared" si="247"/>
        <v>5.5139492048930164E-3</v>
      </c>
      <c r="T434" s="55">
        <f t="shared" si="248"/>
        <v>6.3898756086884769E-3</v>
      </c>
      <c r="U434" s="55">
        <f t="shared" si="249"/>
        <v>1.1189215442181155E-2</v>
      </c>
      <c r="V434" s="55">
        <f t="shared" si="250"/>
        <v>0.31537364252660743</v>
      </c>
      <c r="W434" s="55">
        <f t="shared" si="251"/>
        <v>7.4389074438943395E-2</v>
      </c>
      <c r="X434" s="55">
        <f t="shared" si="252"/>
        <v>4.7726211066956275E-3</v>
      </c>
      <c r="Y434" s="55">
        <f t="shared" si="253"/>
        <v>6.6605472424086766E-3</v>
      </c>
      <c r="Z434" s="55">
        <f t="shared" si="254"/>
        <v>1.328947346191817E-2</v>
      </c>
      <c r="AC434" s="68">
        <f t="shared" si="286"/>
        <v>3.1626073399344265E-3</v>
      </c>
      <c r="AD434" s="68">
        <f t="shared" si="255"/>
        <v>9.4599210296683126E-3</v>
      </c>
      <c r="AE434" s="68">
        <f t="shared" si="256"/>
        <v>9.2944926321610055E-3</v>
      </c>
      <c r="AF434" s="68">
        <f t="shared" si="257"/>
        <v>1.5176338673069178E-2</v>
      </c>
      <c r="AG434" s="68">
        <f t="shared" si="258"/>
        <v>1.7050843987668578E-2</v>
      </c>
      <c r="AH434" s="68">
        <f t="shared" si="259"/>
        <v>0.77450226839351732</v>
      </c>
      <c r="AI434" s="68">
        <f t="shared" si="260"/>
        <v>8.6879421040690089E-2</v>
      </c>
      <c r="AJ434" s="68">
        <f t="shared" si="261"/>
        <v>5.8066542169116775E-3</v>
      </c>
      <c r="AK434" s="68">
        <f t="shared" si="262"/>
        <v>7.5193008016638842E-3</v>
      </c>
      <c r="AL434" s="68">
        <f t="shared" si="263"/>
        <v>3.4846922569894641E-2</v>
      </c>
      <c r="AO434" s="67">
        <f t="shared" si="264"/>
        <v>7.0126476880061654E-4</v>
      </c>
      <c r="AP434" s="67">
        <f t="shared" si="265"/>
        <v>1.5632323354125132E-3</v>
      </c>
      <c r="AQ434" s="67">
        <f t="shared" si="266"/>
        <v>1.8937830566597294E-3</v>
      </c>
      <c r="AR434" s="67">
        <f t="shared" si="267"/>
        <v>4.3127511077260929E-3</v>
      </c>
      <c r="AS434" s="67">
        <f t="shared" si="268"/>
        <v>3.0343980236169684E-3</v>
      </c>
      <c r="AT434" s="67">
        <f t="shared" si="269"/>
        <v>0.23090198559963498</v>
      </c>
      <c r="AU434" s="67">
        <f t="shared" si="270"/>
        <v>6.5748031837609966E-3</v>
      </c>
      <c r="AV434" s="67">
        <f t="shared" si="271"/>
        <v>5.17016555108025E-4</v>
      </c>
      <c r="AW434" s="67">
        <f t="shared" si="272"/>
        <v>4.3124414320047048E-4</v>
      </c>
      <c r="AX434" s="67">
        <f t="shared" si="273"/>
        <v>1.0515587870867836E-2</v>
      </c>
      <c r="BA434" s="67">
        <f t="shared" si="274"/>
        <v>1.0955014736413731E-3</v>
      </c>
      <c r="BB434" s="67">
        <f t="shared" si="236"/>
        <v>1.8385863954043062E-3</v>
      </c>
      <c r="BC434" s="67">
        <f t="shared" si="237"/>
        <v>1.8867603706082597E-3</v>
      </c>
      <c r="BD434" s="67">
        <f t="shared" si="238"/>
        <v>4.473711956654608E-3</v>
      </c>
      <c r="BE434" s="67">
        <f t="shared" si="239"/>
        <v>2.8272305218704549E-3</v>
      </c>
      <c r="BF434" s="67">
        <f t="shared" si="240"/>
        <v>0.22822664026727491</v>
      </c>
      <c r="BG434" s="67">
        <f t="shared" si="241"/>
        <v>5.9155434179856969E-3</v>
      </c>
      <c r="BH434" s="67">
        <f t="shared" si="242"/>
        <v>5.17016555108025E-4</v>
      </c>
      <c r="BI434" s="67">
        <f t="shared" si="243"/>
        <v>4.2750941605473707E-4</v>
      </c>
      <c r="BJ434" s="67">
        <f t="shared" si="244"/>
        <v>1.1041861237108635E-2</v>
      </c>
      <c r="BK434" s="55"/>
    </row>
    <row r="435" spans="4:63">
      <c r="D435" s="52">
        <f t="shared" si="245"/>
        <v>175</v>
      </c>
      <c r="E435" s="67">
        <f t="shared" si="275"/>
        <v>2.0671136356751637E-3</v>
      </c>
      <c r="F435" s="67">
        <f t="shared" si="276"/>
        <v>7.6215160532859365E-3</v>
      </c>
      <c r="G435" s="67">
        <f t="shared" si="277"/>
        <v>7.4079710384787429E-3</v>
      </c>
      <c r="H435" s="67">
        <f t="shared" si="278"/>
        <v>1.0702913483145005E-2</v>
      </c>
      <c r="I435" s="67">
        <f t="shared" si="279"/>
        <v>1.4223959945770642E-2</v>
      </c>
      <c r="J435" s="67">
        <f t="shared" si="280"/>
        <v>0.54629568056043798</v>
      </c>
      <c r="K435" s="67">
        <f t="shared" si="281"/>
        <v>8.0966785970833913E-2</v>
      </c>
      <c r="L435" s="67">
        <f t="shared" si="282"/>
        <v>5.2898009021482492E-3</v>
      </c>
      <c r="M435" s="67">
        <f t="shared" si="283"/>
        <v>7.0920279482552685E-3</v>
      </c>
      <c r="N435" s="67">
        <f t="shared" si="284"/>
        <v>2.380585402841565E-2</v>
      </c>
      <c r="Q435" s="55">
        <f t="shared" si="285"/>
        <v>1.3658465199899844E-3</v>
      </c>
      <c r="R435" s="55">
        <f t="shared" si="246"/>
        <v>6.0582681363982793E-3</v>
      </c>
      <c r="S435" s="55">
        <f t="shared" si="247"/>
        <v>5.5141364670584824E-3</v>
      </c>
      <c r="T435" s="55">
        <f t="shared" si="248"/>
        <v>6.3900640627856447E-3</v>
      </c>
      <c r="U435" s="55">
        <f t="shared" si="249"/>
        <v>1.1189490653849702E-2</v>
      </c>
      <c r="V435" s="55">
        <f t="shared" si="250"/>
        <v>0.31538614246810903</v>
      </c>
      <c r="W435" s="55">
        <f t="shared" si="251"/>
        <v>7.4391758801059971E-2</v>
      </c>
      <c r="X435" s="55">
        <f t="shared" si="252"/>
        <v>4.772769488887752E-3</v>
      </c>
      <c r="Y435" s="55">
        <f t="shared" si="253"/>
        <v>6.6607665051252353E-3</v>
      </c>
      <c r="Z435" s="55">
        <f t="shared" si="254"/>
        <v>1.3289988757421401E-2</v>
      </c>
      <c r="AC435" s="68">
        <f t="shared" si="286"/>
        <v>3.1626174562010994E-3</v>
      </c>
      <c r="AD435" s="68">
        <f t="shared" si="255"/>
        <v>9.4601180301653858E-3</v>
      </c>
      <c r="AE435" s="68">
        <f t="shared" si="256"/>
        <v>9.2947829238475346E-3</v>
      </c>
      <c r="AF435" s="68">
        <f t="shared" si="257"/>
        <v>1.5176723752432879E-2</v>
      </c>
      <c r="AG435" s="68">
        <f t="shared" si="258"/>
        <v>1.7051261735945067E-2</v>
      </c>
      <c r="AH435" s="68">
        <f t="shared" si="259"/>
        <v>0.77452987332040679</v>
      </c>
      <c r="AI435" s="68">
        <f t="shared" si="260"/>
        <v>8.6882553374832541E-2</v>
      </c>
      <c r="AJ435" s="68">
        <f t="shared" si="261"/>
        <v>5.8068323154087473E-3</v>
      </c>
      <c r="AK435" s="68">
        <f t="shared" si="262"/>
        <v>7.5195546642395682E-3</v>
      </c>
      <c r="AL435" s="68">
        <f t="shared" si="263"/>
        <v>3.4847992665650696E-2</v>
      </c>
      <c r="AO435" s="67">
        <f t="shared" si="264"/>
        <v>7.0126711568517931E-4</v>
      </c>
      <c r="AP435" s="67">
        <f t="shared" si="265"/>
        <v>1.5632479168876572E-3</v>
      </c>
      <c r="AQ435" s="67">
        <f t="shared" si="266"/>
        <v>1.8938345714202606E-3</v>
      </c>
      <c r="AR435" s="67">
        <f t="shared" si="267"/>
        <v>4.3128494203593598E-3</v>
      </c>
      <c r="AS435" s="67">
        <f t="shared" si="268"/>
        <v>3.0344692919209403E-3</v>
      </c>
      <c r="AT435" s="67">
        <f t="shared" si="269"/>
        <v>0.23090953809232895</v>
      </c>
      <c r="AU435" s="67">
        <f t="shared" si="270"/>
        <v>6.5750271697739421E-3</v>
      </c>
      <c r="AV435" s="67">
        <f t="shared" si="271"/>
        <v>5.1703141326049726E-4</v>
      </c>
      <c r="AW435" s="67">
        <f t="shared" si="272"/>
        <v>4.3126144313003316E-4</v>
      </c>
      <c r="AX435" s="67">
        <f t="shared" si="273"/>
        <v>1.0515865270994249E-2</v>
      </c>
      <c r="BA435" s="67">
        <f t="shared" si="274"/>
        <v>1.0955038205259357E-3</v>
      </c>
      <c r="BB435" s="67">
        <f t="shared" si="236"/>
        <v>1.8386019768794493E-3</v>
      </c>
      <c r="BC435" s="67">
        <f t="shared" si="237"/>
        <v>1.8868118853687917E-3</v>
      </c>
      <c r="BD435" s="67">
        <f t="shared" si="238"/>
        <v>4.4738102692878749E-3</v>
      </c>
      <c r="BE435" s="67">
        <f t="shared" si="239"/>
        <v>2.827301790174425E-3</v>
      </c>
      <c r="BF435" s="67">
        <f t="shared" si="240"/>
        <v>0.22823419275996881</v>
      </c>
      <c r="BG435" s="67">
        <f t="shared" si="241"/>
        <v>5.9157674039986285E-3</v>
      </c>
      <c r="BH435" s="67">
        <f t="shared" si="242"/>
        <v>5.1703141326049813E-4</v>
      </c>
      <c r="BI435" s="67">
        <f t="shared" si="243"/>
        <v>4.2752671598429975E-4</v>
      </c>
      <c r="BJ435" s="67">
        <f t="shared" si="244"/>
        <v>1.1042138637235046E-2</v>
      </c>
      <c r="BK435" s="55"/>
    </row>
    <row r="436" spans="4:63">
      <c r="D436" s="52">
        <f t="shared" si="245"/>
        <v>200</v>
      </c>
      <c r="E436" s="67">
        <f t="shared" si="275"/>
        <v>2.067115012145329E-3</v>
      </c>
      <c r="F436" s="67">
        <f t="shared" si="276"/>
        <v>7.6215481945640425E-3</v>
      </c>
      <c r="G436" s="67">
        <f t="shared" si="277"/>
        <v>7.4080133416259113E-3</v>
      </c>
      <c r="H436" s="67">
        <f t="shared" si="278"/>
        <v>1.0702964288452721E-2</v>
      </c>
      <c r="I436" s="67">
        <f t="shared" si="279"/>
        <v>1.4224021330233177E-2</v>
      </c>
      <c r="J436" s="67">
        <f t="shared" si="280"/>
        <v>0.54629923316951579</v>
      </c>
      <c r="K436" s="67">
        <f t="shared" si="281"/>
        <v>8.0967301231169159E-2</v>
      </c>
      <c r="L436" s="67">
        <f t="shared" si="282"/>
        <v>5.2898298227832411E-3</v>
      </c>
      <c r="M436" s="67">
        <f t="shared" si="283"/>
        <v>7.092069859107381E-3</v>
      </c>
      <c r="N436" s="67">
        <f t="shared" si="284"/>
        <v>2.3805994467110639E-2</v>
      </c>
      <c r="Q436" s="55">
        <f t="shared" si="285"/>
        <v>1.3658474806720554E-3</v>
      </c>
      <c r="R436" s="55">
        <f t="shared" si="246"/>
        <v>6.0582975171691329E-3</v>
      </c>
      <c r="S436" s="55">
        <f t="shared" si="247"/>
        <v>5.5141696435428164E-3</v>
      </c>
      <c r="T436" s="55">
        <f t="shared" si="248"/>
        <v>6.3900974504397228E-3</v>
      </c>
      <c r="U436" s="55">
        <f t="shared" si="249"/>
        <v>1.1189539411993599E-2</v>
      </c>
      <c r="V436" s="55">
        <f t="shared" si="250"/>
        <v>0.31538835703244655</v>
      </c>
      <c r="W436" s="55">
        <f t="shared" si="251"/>
        <v>7.4392234378694605E-2</v>
      </c>
      <c r="X436" s="55">
        <f t="shared" si="252"/>
        <v>4.7727957771636579E-3</v>
      </c>
      <c r="Y436" s="55">
        <f t="shared" si="253"/>
        <v>6.6608053510184406E-3</v>
      </c>
      <c r="Z436" s="55">
        <f t="shared" si="254"/>
        <v>1.3290080050252218E-2</v>
      </c>
      <c r="AC436" s="68">
        <f t="shared" si="286"/>
        <v>3.1626192484593592E-3</v>
      </c>
      <c r="AD436" s="68">
        <f t="shared" si="255"/>
        <v>9.4601529319507452E-3</v>
      </c>
      <c r="AE436" s="68">
        <f t="shared" si="256"/>
        <v>9.2948343536575374E-3</v>
      </c>
      <c r="AF436" s="68">
        <f t="shared" si="257"/>
        <v>1.5176791975394233E-2</v>
      </c>
      <c r="AG436" s="68">
        <f t="shared" si="258"/>
        <v>1.7051335746726241E-2</v>
      </c>
      <c r="AH436" s="68">
        <f t="shared" si="259"/>
        <v>0.77453476397422483</v>
      </c>
      <c r="AI436" s="68">
        <f t="shared" si="260"/>
        <v>8.6883108317868413E-2</v>
      </c>
      <c r="AJ436" s="68">
        <f t="shared" si="261"/>
        <v>5.8068638684028251E-3</v>
      </c>
      <c r="AK436" s="68">
        <f t="shared" si="262"/>
        <v>7.519599640050589E-3</v>
      </c>
      <c r="AL436" s="68">
        <f t="shared" si="263"/>
        <v>3.4848182250209858E-2</v>
      </c>
      <c r="AO436" s="67">
        <f t="shared" si="264"/>
        <v>7.0126753147327359E-4</v>
      </c>
      <c r="AP436" s="67">
        <f t="shared" si="265"/>
        <v>1.5632506773949097E-3</v>
      </c>
      <c r="AQ436" s="67">
        <f t="shared" si="266"/>
        <v>1.8938436980830949E-3</v>
      </c>
      <c r="AR436" s="67">
        <f t="shared" si="267"/>
        <v>4.3128668380129978E-3</v>
      </c>
      <c r="AS436" s="67">
        <f t="shared" si="268"/>
        <v>3.0344819182395785E-3</v>
      </c>
      <c r="AT436" s="67">
        <f t="shared" si="269"/>
        <v>0.23091087613706923</v>
      </c>
      <c r="AU436" s="67">
        <f t="shared" si="270"/>
        <v>6.5750668524745537E-3</v>
      </c>
      <c r="AV436" s="67">
        <f t="shared" si="271"/>
        <v>5.1703404561958318E-4</v>
      </c>
      <c r="AW436" s="67">
        <f t="shared" si="272"/>
        <v>4.3126450808894049E-4</v>
      </c>
      <c r="AX436" s="67">
        <f t="shared" si="273"/>
        <v>1.0515914416858421E-2</v>
      </c>
      <c r="BA436" s="67">
        <f t="shared" si="274"/>
        <v>1.0955042363140302E-3</v>
      </c>
      <c r="BB436" s="67">
        <f t="shared" si="236"/>
        <v>1.8386047373867027E-3</v>
      </c>
      <c r="BC436" s="67">
        <f t="shared" si="237"/>
        <v>1.886821012031626E-3</v>
      </c>
      <c r="BD436" s="67">
        <f t="shared" si="238"/>
        <v>4.473827686941512E-3</v>
      </c>
      <c r="BE436" s="67">
        <f t="shared" si="239"/>
        <v>2.8273144164930632E-3</v>
      </c>
      <c r="BF436" s="67">
        <f t="shared" si="240"/>
        <v>0.22823553080470904</v>
      </c>
      <c r="BG436" s="67">
        <f t="shared" si="241"/>
        <v>5.915807086699254E-3</v>
      </c>
      <c r="BH436" s="67">
        <f t="shared" si="242"/>
        <v>5.1703404561958405E-4</v>
      </c>
      <c r="BI436" s="67">
        <f t="shared" si="243"/>
        <v>4.2752978094320795E-4</v>
      </c>
      <c r="BJ436" s="67">
        <f t="shared" si="244"/>
        <v>1.1042187783099219E-2</v>
      </c>
      <c r="BK436" s="55"/>
    </row>
    <row r="437" spans="4:63">
      <c r="D437" s="52">
        <f t="shared" si="245"/>
        <v>225</v>
      </c>
      <c r="E437" s="67">
        <f t="shared" si="275"/>
        <v>2.067115253395254E-3</v>
      </c>
      <c r="F437" s="67">
        <f t="shared" si="276"/>
        <v>7.6215538278724291E-3</v>
      </c>
      <c r="G437" s="67">
        <f t="shared" si="277"/>
        <v>7.4080207559755499E-3</v>
      </c>
      <c r="H437" s="67">
        <f t="shared" si="278"/>
        <v>1.0702973192951324E-2</v>
      </c>
      <c r="I437" s="67">
        <f t="shared" si="279"/>
        <v>1.4224032088909495E-2</v>
      </c>
      <c r="J437" s="67">
        <f t="shared" si="280"/>
        <v>0.54629985582498231</v>
      </c>
      <c r="K437" s="67">
        <f t="shared" si="281"/>
        <v>8.0967391539350383E-2</v>
      </c>
      <c r="L437" s="67">
        <f t="shared" si="282"/>
        <v>5.289834891618871E-3</v>
      </c>
      <c r="M437" s="67">
        <f t="shared" si="283"/>
        <v>7.0920772047006059E-3</v>
      </c>
      <c r="N437" s="67">
        <f t="shared" si="284"/>
        <v>2.3806019081392488E-2</v>
      </c>
      <c r="Q437" s="55">
        <f t="shared" si="285"/>
        <v>1.3658476490480095E-3</v>
      </c>
      <c r="R437" s="55">
        <f t="shared" si="246"/>
        <v>6.058302666651437E-3</v>
      </c>
      <c r="S437" s="55">
        <f t="shared" si="247"/>
        <v>5.5141754582887894E-3</v>
      </c>
      <c r="T437" s="55">
        <f t="shared" si="248"/>
        <v>6.3901033021968034E-3</v>
      </c>
      <c r="U437" s="55">
        <f t="shared" si="249"/>
        <v>1.1189547957691752E-2</v>
      </c>
      <c r="V437" s="55">
        <f t="shared" si="250"/>
        <v>0.31538874517270077</v>
      </c>
      <c r="W437" s="55">
        <f t="shared" si="251"/>
        <v>7.4392317731804242E-2</v>
      </c>
      <c r="X437" s="55">
        <f t="shared" si="252"/>
        <v>4.7728003846333623E-3</v>
      </c>
      <c r="Y437" s="55">
        <f t="shared" si="253"/>
        <v>6.6608121594252268E-3</v>
      </c>
      <c r="Z437" s="55">
        <f t="shared" si="254"/>
        <v>1.3290096050881309E-2</v>
      </c>
      <c r="AC437" s="68">
        <f t="shared" si="286"/>
        <v>3.1626195625832545E-3</v>
      </c>
      <c r="AD437" s="68">
        <f t="shared" si="255"/>
        <v>9.4601590490852143E-3</v>
      </c>
      <c r="AE437" s="68">
        <f t="shared" si="256"/>
        <v>9.2948433676108416E-3</v>
      </c>
      <c r="AF437" s="68">
        <f t="shared" si="257"/>
        <v>1.5176803932634361E-2</v>
      </c>
      <c r="AG437" s="68">
        <f t="shared" si="258"/>
        <v>1.7051348718380724E-2</v>
      </c>
      <c r="AH437" s="68">
        <f t="shared" si="259"/>
        <v>0.77453562114490349</v>
      </c>
      <c r="AI437" s="68">
        <f t="shared" si="260"/>
        <v>8.6883205581121226E-2</v>
      </c>
      <c r="AJ437" s="68">
        <f t="shared" si="261"/>
        <v>5.8068693986043805E-3</v>
      </c>
      <c r="AK437" s="68">
        <f t="shared" si="262"/>
        <v>7.5196075228302524E-3</v>
      </c>
      <c r="AL437" s="68">
        <f t="shared" si="263"/>
        <v>3.4848215478144463E-2</v>
      </c>
      <c r="AO437" s="67">
        <f t="shared" si="264"/>
        <v>7.0126760434724455E-4</v>
      </c>
      <c r="AP437" s="67">
        <f t="shared" si="265"/>
        <v>1.5632511612209922E-3</v>
      </c>
      <c r="AQ437" s="67">
        <f t="shared" si="266"/>
        <v>1.8938452976867606E-3</v>
      </c>
      <c r="AR437" s="67">
        <f t="shared" si="267"/>
        <v>4.3128698907545209E-3</v>
      </c>
      <c r="AS437" s="67">
        <f t="shared" si="268"/>
        <v>3.0344841312177438E-3</v>
      </c>
      <c r="AT437" s="67">
        <f t="shared" si="269"/>
        <v>0.23091111065228154</v>
      </c>
      <c r="AU437" s="67">
        <f t="shared" si="270"/>
        <v>6.5750738075461418E-3</v>
      </c>
      <c r="AV437" s="67">
        <f t="shared" si="271"/>
        <v>5.1703450698550868E-4</v>
      </c>
      <c r="AW437" s="67">
        <f t="shared" si="272"/>
        <v>4.3126504527537905E-4</v>
      </c>
      <c r="AX437" s="67">
        <f t="shared" si="273"/>
        <v>1.0515923030511179E-2</v>
      </c>
      <c r="BA437" s="67">
        <f t="shared" si="274"/>
        <v>1.0955043091880005E-3</v>
      </c>
      <c r="BB437" s="67">
        <f t="shared" si="236"/>
        <v>1.8386052212127852E-3</v>
      </c>
      <c r="BC437" s="67">
        <f t="shared" si="237"/>
        <v>1.8868226116352917E-3</v>
      </c>
      <c r="BD437" s="67">
        <f t="shared" si="238"/>
        <v>4.4738307396830369E-3</v>
      </c>
      <c r="BE437" s="67">
        <f t="shared" si="239"/>
        <v>2.8273166294712285E-3</v>
      </c>
      <c r="BF437" s="67">
        <f t="shared" si="240"/>
        <v>0.22823576531992118</v>
      </c>
      <c r="BG437" s="67">
        <f t="shared" si="241"/>
        <v>5.9158140417708421E-3</v>
      </c>
      <c r="BH437" s="67">
        <f t="shared" si="242"/>
        <v>5.1703450698550955E-4</v>
      </c>
      <c r="BI437" s="67">
        <f t="shared" si="243"/>
        <v>4.2753031812964651E-4</v>
      </c>
      <c r="BJ437" s="67">
        <f t="shared" si="244"/>
        <v>1.1042196396751976E-2</v>
      </c>
      <c r="BK437" s="55"/>
    </row>
    <row r="438" spans="4:63">
      <c r="D438" s="52">
        <f t="shared" si="245"/>
        <v>250</v>
      </c>
      <c r="E438" s="67">
        <f t="shared" si="275"/>
        <v>2.0671152956264526E-3</v>
      </c>
      <c r="F438" s="67">
        <f t="shared" si="276"/>
        <v>7.6215548139923874E-3</v>
      </c>
      <c r="G438" s="67">
        <f t="shared" si="277"/>
        <v>7.4080220538697283E-3</v>
      </c>
      <c r="H438" s="67">
        <f t="shared" si="278"/>
        <v>1.0702974751698546E-2</v>
      </c>
      <c r="I438" s="67">
        <f t="shared" si="279"/>
        <v>1.4224033972233594E-2</v>
      </c>
      <c r="J438" s="67">
        <f t="shared" si="280"/>
        <v>0.5462999648218525</v>
      </c>
      <c r="K438" s="67">
        <f t="shared" si="281"/>
        <v>8.096740734794701E-2</v>
      </c>
      <c r="L438" s="67">
        <f t="shared" si="282"/>
        <v>5.2898357789269391E-3</v>
      </c>
      <c r="M438" s="67">
        <f t="shared" si="283"/>
        <v>7.09207849055886E-3</v>
      </c>
      <c r="N438" s="67">
        <f t="shared" si="284"/>
        <v>2.3806023390163272E-2</v>
      </c>
      <c r="Q438" s="55">
        <f t="shared" si="285"/>
        <v>1.3658476785224989E-3</v>
      </c>
      <c r="R438" s="55">
        <f t="shared" si="246"/>
        <v>6.0583035680768392E-3</v>
      </c>
      <c r="S438" s="55">
        <f t="shared" si="247"/>
        <v>5.5141764761696974E-3</v>
      </c>
      <c r="T438" s="55">
        <f t="shared" si="248"/>
        <v>6.3901043265565671E-3</v>
      </c>
      <c r="U438" s="55">
        <f t="shared" si="249"/>
        <v>1.1189549453630361E-2</v>
      </c>
      <c r="V438" s="55">
        <f t="shared" si="250"/>
        <v>0.31538881311729483</v>
      </c>
      <c r="W438" s="55">
        <f t="shared" si="251"/>
        <v>7.439233232290407E-2</v>
      </c>
      <c r="X438" s="55">
        <f t="shared" si="252"/>
        <v>4.772801191178561E-3</v>
      </c>
      <c r="Y438" s="55">
        <f t="shared" si="253"/>
        <v>6.6608133512481059E-3</v>
      </c>
      <c r="Z438" s="55">
        <f t="shared" si="254"/>
        <v>1.3290098851817918E-2</v>
      </c>
      <c r="AC438" s="68">
        <f t="shared" si="286"/>
        <v>3.1626196175711624E-3</v>
      </c>
      <c r="AD438" s="68">
        <f t="shared" si="255"/>
        <v>9.4601601198997295E-3</v>
      </c>
      <c r="AE438" s="68">
        <f t="shared" si="256"/>
        <v>9.2948449455182887E-3</v>
      </c>
      <c r="AF438" s="68">
        <f t="shared" si="257"/>
        <v>1.5176806025769041E-2</v>
      </c>
      <c r="AG438" s="68">
        <f t="shared" si="258"/>
        <v>1.7051350989090316E-2</v>
      </c>
      <c r="AH438" s="68">
        <f t="shared" si="259"/>
        <v>0.77453577119404982</v>
      </c>
      <c r="AI438" s="68">
        <f t="shared" si="260"/>
        <v>8.6883222607214636E-2</v>
      </c>
      <c r="AJ438" s="68">
        <f t="shared" si="261"/>
        <v>5.8068703666753173E-3</v>
      </c>
      <c r="AK438" s="68">
        <f t="shared" si="262"/>
        <v>7.5196089027238814E-3</v>
      </c>
      <c r="AL438" s="68">
        <f t="shared" si="263"/>
        <v>3.4848221294749425E-2</v>
      </c>
      <c r="AO438" s="67">
        <f t="shared" si="264"/>
        <v>7.0126761710395365E-4</v>
      </c>
      <c r="AP438" s="67">
        <f t="shared" si="265"/>
        <v>1.5632512459155482E-3</v>
      </c>
      <c r="AQ438" s="67">
        <f t="shared" si="266"/>
        <v>1.8938455777000309E-3</v>
      </c>
      <c r="AR438" s="67">
        <f t="shared" si="267"/>
        <v>4.3128704251419788E-3</v>
      </c>
      <c r="AS438" s="67">
        <f t="shared" si="268"/>
        <v>3.0344845186032338E-3</v>
      </c>
      <c r="AT438" s="67">
        <f t="shared" si="269"/>
        <v>0.23091115170455767</v>
      </c>
      <c r="AU438" s="67">
        <f t="shared" si="270"/>
        <v>6.5750750250429396E-3</v>
      </c>
      <c r="AV438" s="67">
        <f t="shared" si="271"/>
        <v>5.1703458774837816E-4</v>
      </c>
      <c r="AW438" s="67">
        <f t="shared" si="272"/>
        <v>4.3126513931075403E-4</v>
      </c>
      <c r="AX438" s="67">
        <f t="shared" si="273"/>
        <v>1.0515924538345354E-2</v>
      </c>
      <c r="BA438" s="67">
        <f t="shared" si="274"/>
        <v>1.0955043219447098E-3</v>
      </c>
      <c r="BB438" s="67">
        <f t="shared" si="236"/>
        <v>1.8386053059073421E-3</v>
      </c>
      <c r="BC438" s="67">
        <f t="shared" si="237"/>
        <v>1.8868228916485603E-3</v>
      </c>
      <c r="BD438" s="67">
        <f t="shared" si="238"/>
        <v>4.4738312740704948E-3</v>
      </c>
      <c r="BE438" s="67">
        <f t="shared" si="239"/>
        <v>2.8273170168567219E-3</v>
      </c>
      <c r="BF438" s="67">
        <f t="shared" si="240"/>
        <v>0.22823580637219731</v>
      </c>
      <c r="BG438" s="67">
        <f t="shared" si="241"/>
        <v>5.9158152592676261E-3</v>
      </c>
      <c r="BH438" s="67">
        <f t="shared" si="242"/>
        <v>5.1703458774837816E-4</v>
      </c>
      <c r="BI438" s="67">
        <f t="shared" si="243"/>
        <v>4.2753041216502148E-4</v>
      </c>
      <c r="BJ438" s="67">
        <f t="shared" si="244"/>
        <v>1.1042197904586153E-2</v>
      </c>
      <c r="BK438" s="55"/>
    </row>
    <row r="439" spans="4:63">
      <c r="D439" s="52">
        <f t="shared" si="245"/>
        <v>300</v>
      </c>
      <c r="E439" s="67">
        <f t="shared" si="275"/>
        <v>2.0671153081619847E-3</v>
      </c>
      <c r="F439" s="67">
        <f t="shared" si="276"/>
        <v>7.6215551067034303E-3</v>
      </c>
      <c r="G439" s="67">
        <f t="shared" si="277"/>
        <v>7.4080224391250473E-3</v>
      </c>
      <c r="H439" s="67">
        <f t="shared" si="278"/>
        <v>1.0702975214383152E-2</v>
      </c>
      <c r="I439" s="67">
        <f t="shared" si="279"/>
        <v>1.4224034531262704E-2</v>
      </c>
      <c r="J439" s="67">
        <f t="shared" si="280"/>
        <v>0.54629999717551014</v>
      </c>
      <c r="K439" s="67">
        <f t="shared" si="281"/>
        <v>8.0967412040429676E-2</v>
      </c>
      <c r="L439" s="67">
        <f t="shared" si="282"/>
        <v>5.2898360423075429E-3</v>
      </c>
      <c r="M439" s="67">
        <f t="shared" si="283"/>
        <v>7.0920788722415419E-3</v>
      </c>
      <c r="N439" s="67">
        <f t="shared" si="284"/>
        <v>2.3806024669140318E-2</v>
      </c>
      <c r="Q439" s="55">
        <f t="shared" si="285"/>
        <v>1.3658476872714432E-3</v>
      </c>
      <c r="R439" s="55">
        <f t="shared" si="246"/>
        <v>6.058303835647906E-3</v>
      </c>
      <c r="S439" s="55">
        <f t="shared" si="247"/>
        <v>5.5141767783083769E-3</v>
      </c>
      <c r="T439" s="55">
        <f t="shared" si="248"/>
        <v>6.3901046306183724E-3</v>
      </c>
      <c r="U439" s="55">
        <f t="shared" si="249"/>
        <v>1.118954989767142E-2</v>
      </c>
      <c r="V439" s="55">
        <f t="shared" si="250"/>
        <v>0.31538883328536144</v>
      </c>
      <c r="W439" s="55">
        <f t="shared" si="251"/>
        <v>7.4392336653995861E-2</v>
      </c>
      <c r="X439" s="55">
        <f t="shared" si="252"/>
        <v>4.7728014305862361E-3</v>
      </c>
      <c r="Y439" s="55">
        <f t="shared" si="253"/>
        <v>6.6608137050181669E-3</v>
      </c>
      <c r="Z439" s="55">
        <f t="shared" si="254"/>
        <v>1.3290099683222931E-2</v>
      </c>
      <c r="AC439" s="68">
        <f t="shared" si="286"/>
        <v>3.1626196338932818E-3</v>
      </c>
      <c r="AD439" s="68">
        <f t="shared" si="255"/>
        <v>9.4601604377507493E-3</v>
      </c>
      <c r="AE439" s="68">
        <f t="shared" si="256"/>
        <v>9.2948454138902462E-3</v>
      </c>
      <c r="AF439" s="68">
        <f t="shared" si="257"/>
        <v>1.5176806647076449E-2</v>
      </c>
      <c r="AG439" s="68">
        <f t="shared" si="258"/>
        <v>1.7051351663107474E-2</v>
      </c>
      <c r="AH439" s="68">
        <f t="shared" si="259"/>
        <v>0.77453581573329855</v>
      </c>
      <c r="AI439" s="68">
        <f t="shared" si="260"/>
        <v>8.6883227661088178E-2</v>
      </c>
      <c r="AJ439" s="68">
        <f t="shared" si="261"/>
        <v>5.8068706540288497E-3</v>
      </c>
      <c r="AK439" s="68">
        <f t="shared" si="262"/>
        <v>7.5196093123191853E-3</v>
      </c>
      <c r="AL439" s="68">
        <f t="shared" si="263"/>
        <v>3.4848223021298502E-2</v>
      </c>
      <c r="AO439" s="67">
        <f t="shared" si="264"/>
        <v>7.0126762089054145E-4</v>
      </c>
      <c r="AP439" s="67">
        <f t="shared" si="265"/>
        <v>1.5632512710555243E-3</v>
      </c>
      <c r="AQ439" s="67">
        <f t="shared" si="266"/>
        <v>1.8938456608166704E-3</v>
      </c>
      <c r="AR439" s="67">
        <f t="shared" si="267"/>
        <v>4.3128705837647795E-3</v>
      </c>
      <c r="AS439" s="67">
        <f t="shared" si="268"/>
        <v>3.0344846335912841E-3</v>
      </c>
      <c r="AT439" s="67">
        <f t="shared" si="269"/>
        <v>0.23091116389014871</v>
      </c>
      <c r="AU439" s="67">
        <f t="shared" si="270"/>
        <v>6.5750753864338152E-3</v>
      </c>
      <c r="AV439" s="67">
        <f t="shared" si="271"/>
        <v>5.1703461172130684E-4</v>
      </c>
      <c r="AW439" s="67">
        <f t="shared" si="272"/>
        <v>4.3126516722337502E-4</v>
      </c>
      <c r="AX439" s="67">
        <f t="shared" si="273"/>
        <v>1.0515924985917387E-2</v>
      </c>
      <c r="BA439" s="67">
        <f t="shared" si="274"/>
        <v>1.0955043257312972E-3</v>
      </c>
      <c r="BB439" s="67">
        <f t="shared" si="236"/>
        <v>1.838605331047319E-3</v>
      </c>
      <c r="BC439" s="67">
        <f t="shared" si="237"/>
        <v>1.8868229747651989E-3</v>
      </c>
      <c r="BD439" s="67">
        <f t="shared" si="238"/>
        <v>4.4738314326932972E-3</v>
      </c>
      <c r="BE439" s="67">
        <f t="shared" si="239"/>
        <v>2.8273171318447705E-3</v>
      </c>
      <c r="BF439" s="67">
        <f t="shared" si="240"/>
        <v>0.22823581855778841</v>
      </c>
      <c r="BG439" s="67">
        <f t="shared" si="241"/>
        <v>5.9158156206585016E-3</v>
      </c>
      <c r="BH439" s="67">
        <f t="shared" si="242"/>
        <v>5.1703461172130684E-4</v>
      </c>
      <c r="BI439" s="67">
        <f t="shared" si="243"/>
        <v>4.2753044007764335E-4</v>
      </c>
      <c r="BJ439" s="67">
        <f t="shared" si="244"/>
        <v>1.1042198352158184E-2</v>
      </c>
      <c r="BK439" s="55"/>
    </row>
    <row r="440" spans="4:63">
      <c r="D440" s="52">
        <f t="shared" si="245"/>
        <v>365</v>
      </c>
      <c r="E440" s="67">
        <f t="shared" si="275"/>
        <v>2.0671153086749485E-3</v>
      </c>
      <c r="F440" s="67">
        <f t="shared" si="276"/>
        <v>7.6215551186813949E-3</v>
      </c>
      <c r="G440" s="67">
        <f t="shared" si="277"/>
        <v>7.4080224548899957E-3</v>
      </c>
      <c r="H440" s="67">
        <f t="shared" si="278"/>
        <v>1.0702975233316567E-2</v>
      </c>
      <c r="I440" s="67">
        <f t="shared" si="279"/>
        <v>1.4224034554138612E-2</v>
      </c>
      <c r="J440" s="67">
        <f t="shared" si="280"/>
        <v>0.5462999984994471</v>
      </c>
      <c r="K440" s="67">
        <f t="shared" si="281"/>
        <v>8.0967412232449729E-2</v>
      </c>
      <c r="L440" s="67">
        <f t="shared" si="282"/>
        <v>5.2898360530852827E-3</v>
      </c>
      <c r="M440" s="67">
        <f t="shared" si="283"/>
        <v>7.0920788878602956E-3</v>
      </c>
      <c r="N440" s="67">
        <f t="shared" si="284"/>
        <v>2.3806024721477057E-2</v>
      </c>
      <c r="Q440" s="55">
        <f t="shared" si="285"/>
        <v>1.3658476876294567E-3</v>
      </c>
      <c r="R440" s="55">
        <f t="shared" si="246"/>
        <v>6.0583038465971233E-3</v>
      </c>
      <c r="S440" s="55">
        <f t="shared" si="247"/>
        <v>5.5141767906721276E-3</v>
      </c>
      <c r="T440" s="55">
        <f t="shared" si="248"/>
        <v>6.3901046430608188E-3</v>
      </c>
      <c r="U440" s="55">
        <f t="shared" si="249"/>
        <v>1.1189549915841927E-2</v>
      </c>
      <c r="V440" s="55">
        <f t="shared" si="250"/>
        <v>0.31538883411065444</v>
      </c>
      <c r="W440" s="55">
        <f t="shared" si="251"/>
        <v>7.4392336831227521E-2</v>
      </c>
      <c r="X440" s="55">
        <f t="shared" si="252"/>
        <v>4.7728014403829845E-3</v>
      </c>
      <c r="Y440" s="55">
        <f t="shared" si="253"/>
        <v>6.6608137194947136E-3</v>
      </c>
      <c r="Z440" s="55">
        <f t="shared" si="254"/>
        <v>1.3290099717244673E-2</v>
      </c>
      <c r="AC440" s="68">
        <f t="shared" si="286"/>
        <v>3.1626196345611959E-3</v>
      </c>
      <c r="AD440" s="68">
        <f t="shared" si="255"/>
        <v>9.4601604507574613E-3</v>
      </c>
      <c r="AE440" s="68">
        <f t="shared" si="256"/>
        <v>9.2948454330563923E-3</v>
      </c>
      <c r="AF440" s="68">
        <f t="shared" si="257"/>
        <v>1.5176806672500834E-2</v>
      </c>
      <c r="AG440" s="68">
        <f t="shared" si="258"/>
        <v>1.7051351690688783E-2</v>
      </c>
      <c r="AH440" s="68">
        <f t="shared" si="259"/>
        <v>0.77453581755587941</v>
      </c>
      <c r="AI440" s="68">
        <f t="shared" si="260"/>
        <v>8.6883227867896623E-2</v>
      </c>
      <c r="AJ440" s="68">
        <f t="shared" si="261"/>
        <v>5.8068706657875809E-3</v>
      </c>
      <c r="AK440" s="68">
        <f t="shared" si="262"/>
        <v>7.5196093290801451E-3</v>
      </c>
      <c r="AL440" s="68">
        <f t="shared" si="263"/>
        <v>3.4848223091950237E-2</v>
      </c>
      <c r="AO440" s="67">
        <f t="shared" si="264"/>
        <v>7.0126762104549172E-4</v>
      </c>
      <c r="AP440" s="67">
        <f t="shared" si="265"/>
        <v>1.5632512720842717E-3</v>
      </c>
      <c r="AQ440" s="67">
        <f t="shared" si="266"/>
        <v>1.8938456642178681E-3</v>
      </c>
      <c r="AR440" s="67">
        <f t="shared" si="267"/>
        <v>4.3128705902557487E-3</v>
      </c>
      <c r="AS440" s="67">
        <f t="shared" si="268"/>
        <v>3.0344846382966851E-3</v>
      </c>
      <c r="AT440" s="67">
        <f t="shared" si="269"/>
        <v>0.23091116438879267</v>
      </c>
      <c r="AU440" s="67">
        <f t="shared" si="270"/>
        <v>6.5750754012222079E-3</v>
      </c>
      <c r="AV440" s="67">
        <f t="shared" si="271"/>
        <v>5.1703461270229817E-4</v>
      </c>
      <c r="AW440" s="67">
        <f t="shared" si="272"/>
        <v>4.3126516836558201E-4</v>
      </c>
      <c r="AX440" s="67">
        <f t="shared" si="273"/>
        <v>1.0515925004232384E-2</v>
      </c>
      <c r="BA440" s="67">
        <f t="shared" si="274"/>
        <v>1.0955043258862474E-3</v>
      </c>
      <c r="BB440" s="67">
        <f t="shared" si="236"/>
        <v>1.8386053320760664E-3</v>
      </c>
      <c r="BC440" s="67">
        <f t="shared" si="237"/>
        <v>1.8868229781663966E-3</v>
      </c>
      <c r="BD440" s="67">
        <f t="shared" si="238"/>
        <v>4.4738314391842664E-3</v>
      </c>
      <c r="BE440" s="67">
        <f t="shared" si="239"/>
        <v>2.8273171365501715E-3</v>
      </c>
      <c r="BF440" s="67">
        <f t="shared" si="240"/>
        <v>0.22823581905643231</v>
      </c>
      <c r="BG440" s="67">
        <f t="shared" si="241"/>
        <v>5.9158156354468944E-3</v>
      </c>
      <c r="BH440" s="67">
        <f t="shared" si="242"/>
        <v>5.1703461270229817E-4</v>
      </c>
      <c r="BI440" s="67">
        <f t="shared" si="243"/>
        <v>4.2753044121984947E-4</v>
      </c>
      <c r="BJ440" s="67">
        <f t="shared" si="244"/>
        <v>1.104219837047318E-2</v>
      </c>
      <c r="BK440" s="55"/>
    </row>
    <row r="441" spans="4:63">
      <c r="D441" s="52">
        <f t="shared" si="245"/>
        <v>730</v>
      </c>
      <c r="E441" s="67">
        <f t="shared" si="275"/>
        <v>2.0671153087055152E-3</v>
      </c>
      <c r="F441" s="67">
        <f t="shared" si="276"/>
        <v>7.6215551193951391E-3</v>
      </c>
      <c r="G441" s="67">
        <f t="shared" si="277"/>
        <v>7.4080224558293988E-3</v>
      </c>
      <c r="H441" s="67">
        <f t="shared" si="278"/>
        <v>1.0702975234444773E-2</v>
      </c>
      <c r="I441" s="67">
        <f t="shared" si="279"/>
        <v>1.4224034555501744E-2</v>
      </c>
      <c r="J441" s="67">
        <f t="shared" si="280"/>
        <v>0.546299998578338</v>
      </c>
      <c r="K441" s="67">
        <f t="shared" si="281"/>
        <v>8.096741224389184E-2</v>
      </c>
      <c r="L441" s="67">
        <f t="shared" si="282"/>
        <v>5.2898360537275077E-3</v>
      </c>
      <c r="M441" s="67">
        <f t="shared" si="283"/>
        <v>7.0920788887909869E-3</v>
      </c>
      <c r="N441" s="67">
        <f t="shared" si="284"/>
        <v>2.3806024724595701E-2</v>
      </c>
      <c r="Q441" s="55">
        <f t="shared" si="285"/>
        <v>1.3658476876507902E-3</v>
      </c>
      <c r="R441" s="55">
        <f t="shared" si="246"/>
        <v>6.0583038472495658E-3</v>
      </c>
      <c r="S441" s="55">
        <f t="shared" si="247"/>
        <v>5.5141767914088594E-3</v>
      </c>
      <c r="T441" s="55">
        <f t="shared" si="248"/>
        <v>6.3901046438022404E-3</v>
      </c>
      <c r="U441" s="55">
        <f t="shared" si="249"/>
        <v>1.1189549916924672E-2</v>
      </c>
      <c r="V441" s="55">
        <f t="shared" si="250"/>
        <v>0.31538883415983204</v>
      </c>
      <c r="W441" s="55">
        <f t="shared" si="251"/>
        <v>7.439233684178842E-2</v>
      </c>
      <c r="X441" s="55">
        <f t="shared" si="252"/>
        <v>4.7728014409667537E-3</v>
      </c>
      <c r="Y441" s="55">
        <f t="shared" si="253"/>
        <v>6.660813720357343E-3</v>
      </c>
      <c r="Z441" s="55">
        <f t="shared" si="254"/>
        <v>1.3290099719271963E-2</v>
      </c>
      <c r="AC441" s="68">
        <f t="shared" si="286"/>
        <v>3.1626196346009956E-3</v>
      </c>
      <c r="AD441" s="68">
        <f t="shared" si="255"/>
        <v>9.4601604515325063E-3</v>
      </c>
      <c r="AE441" s="68">
        <f t="shared" si="256"/>
        <v>9.2948454341984666E-3</v>
      </c>
      <c r="AF441" s="68">
        <f t="shared" si="257"/>
        <v>1.5176806674015823E-2</v>
      </c>
      <c r="AG441" s="68">
        <f t="shared" si="258"/>
        <v>1.7051351692332302E-2</v>
      </c>
      <c r="AH441" s="68">
        <f t="shared" si="259"/>
        <v>0.77453581766448354</v>
      </c>
      <c r="AI441" s="68">
        <f t="shared" si="260"/>
        <v>8.6883227880219946E-2</v>
      </c>
      <c r="AJ441" s="68">
        <f t="shared" si="261"/>
        <v>5.8068706664882608E-3</v>
      </c>
      <c r="AK441" s="68">
        <f t="shared" si="262"/>
        <v>7.5196093300788983E-3</v>
      </c>
      <c r="AL441" s="68">
        <f t="shared" si="263"/>
        <v>3.4848223096160237E-2</v>
      </c>
      <c r="AO441" s="67">
        <f t="shared" si="264"/>
        <v>7.01267621054725E-4</v>
      </c>
      <c r="AP441" s="67">
        <f t="shared" si="265"/>
        <v>1.5632512721455733E-3</v>
      </c>
      <c r="AQ441" s="67">
        <f t="shared" si="266"/>
        <v>1.8938456644205393E-3</v>
      </c>
      <c r="AR441" s="67">
        <f t="shared" si="267"/>
        <v>4.3128705906425322E-3</v>
      </c>
      <c r="AS441" s="67">
        <f t="shared" si="268"/>
        <v>3.0344846385770719E-3</v>
      </c>
      <c r="AT441" s="67">
        <f t="shared" si="269"/>
        <v>0.23091116441850595</v>
      </c>
      <c r="AU441" s="67">
        <f t="shared" si="270"/>
        <v>6.5750754021034197E-3</v>
      </c>
      <c r="AV441" s="67">
        <f t="shared" si="271"/>
        <v>5.1703461276075401E-4</v>
      </c>
      <c r="AW441" s="67">
        <f t="shared" si="272"/>
        <v>4.3126516843364389E-4</v>
      </c>
      <c r="AX441" s="67">
        <f t="shared" si="273"/>
        <v>1.0515925005323739E-2</v>
      </c>
      <c r="BA441" s="67">
        <f t="shared" si="274"/>
        <v>1.0955043258954805E-3</v>
      </c>
      <c r="BB441" s="67">
        <f t="shared" si="236"/>
        <v>1.8386053321373672E-3</v>
      </c>
      <c r="BC441" s="67">
        <f t="shared" si="237"/>
        <v>1.8868229783690679E-3</v>
      </c>
      <c r="BD441" s="67">
        <f t="shared" si="238"/>
        <v>4.4738314395710507E-3</v>
      </c>
      <c r="BE441" s="67">
        <f t="shared" si="239"/>
        <v>2.8273171368305584E-3</v>
      </c>
      <c r="BF441" s="67">
        <f t="shared" si="240"/>
        <v>0.22823581908614554</v>
      </c>
      <c r="BG441" s="67">
        <f t="shared" si="241"/>
        <v>5.9158156363281061E-3</v>
      </c>
      <c r="BH441" s="67">
        <f t="shared" si="242"/>
        <v>5.1703461276075315E-4</v>
      </c>
      <c r="BI441" s="67">
        <f t="shared" si="243"/>
        <v>4.2753044128791134E-4</v>
      </c>
      <c r="BJ441" s="67">
        <f t="shared" si="244"/>
        <v>1.1042198371564536E-2</v>
      </c>
      <c r="BK441" s="55"/>
    </row>
    <row r="442" spans="4:63">
      <c r="D442" s="52">
        <f t="shared" si="245"/>
        <v>1460</v>
      </c>
      <c r="E442" s="67">
        <f t="shared" si="275"/>
        <v>2.0671153087055152E-3</v>
      </c>
      <c r="F442" s="67">
        <f t="shared" si="276"/>
        <v>7.6215551193951391E-3</v>
      </c>
      <c r="G442" s="67">
        <f t="shared" si="277"/>
        <v>7.4080224558293988E-3</v>
      </c>
      <c r="H442" s="67">
        <f t="shared" si="278"/>
        <v>1.0702975234444773E-2</v>
      </c>
      <c r="I442" s="67">
        <f t="shared" si="279"/>
        <v>1.4224034555501744E-2</v>
      </c>
      <c r="J442" s="67">
        <f t="shared" si="280"/>
        <v>0.546299998578338</v>
      </c>
      <c r="K442" s="67">
        <f t="shared" si="281"/>
        <v>8.096741224389184E-2</v>
      </c>
      <c r="L442" s="67">
        <f t="shared" si="282"/>
        <v>5.2898360537275077E-3</v>
      </c>
      <c r="M442" s="67">
        <f t="shared" si="283"/>
        <v>7.0920788887909869E-3</v>
      </c>
      <c r="N442" s="67">
        <f t="shared" si="284"/>
        <v>2.3806024724595701E-2</v>
      </c>
      <c r="Q442" s="55">
        <f t="shared" si="285"/>
        <v>1.3658476876507902E-3</v>
      </c>
      <c r="R442" s="55">
        <f t="shared" si="246"/>
        <v>6.0583038472495658E-3</v>
      </c>
      <c r="S442" s="55">
        <f t="shared" si="247"/>
        <v>5.5141767914088594E-3</v>
      </c>
      <c r="T442" s="55">
        <f t="shared" si="248"/>
        <v>6.3901046438022404E-3</v>
      </c>
      <c r="U442" s="55">
        <f t="shared" si="249"/>
        <v>1.1189549916924672E-2</v>
      </c>
      <c r="V442" s="55">
        <f t="shared" si="250"/>
        <v>0.31538883415983204</v>
      </c>
      <c r="W442" s="55">
        <f t="shared" si="251"/>
        <v>7.439233684178842E-2</v>
      </c>
      <c r="X442" s="55">
        <f t="shared" si="252"/>
        <v>4.7728014409667537E-3</v>
      </c>
      <c r="Y442" s="55">
        <f t="shared" si="253"/>
        <v>6.660813720357343E-3</v>
      </c>
      <c r="Z442" s="55">
        <f t="shared" si="254"/>
        <v>1.3290099719271963E-2</v>
      </c>
      <c r="AC442" s="68">
        <f t="shared" si="286"/>
        <v>3.1626196346009956E-3</v>
      </c>
      <c r="AD442" s="68">
        <f t="shared" si="255"/>
        <v>9.4601604515325063E-3</v>
      </c>
      <c r="AE442" s="68">
        <f t="shared" si="256"/>
        <v>9.2948454341984666E-3</v>
      </c>
      <c r="AF442" s="68">
        <f t="shared" si="257"/>
        <v>1.5176806674015823E-2</v>
      </c>
      <c r="AG442" s="68">
        <f t="shared" si="258"/>
        <v>1.7051351692332302E-2</v>
      </c>
      <c r="AH442" s="68">
        <f t="shared" si="259"/>
        <v>0.77453581766448354</v>
      </c>
      <c r="AI442" s="68">
        <f t="shared" si="260"/>
        <v>8.6883227880219946E-2</v>
      </c>
      <c r="AJ442" s="68">
        <f t="shared" si="261"/>
        <v>5.8068706664882608E-3</v>
      </c>
      <c r="AK442" s="68">
        <f t="shared" si="262"/>
        <v>7.5196093300788983E-3</v>
      </c>
      <c r="AL442" s="68">
        <f t="shared" si="263"/>
        <v>3.4848223096160237E-2</v>
      </c>
      <c r="AO442" s="67">
        <f t="shared" si="264"/>
        <v>7.01267621054725E-4</v>
      </c>
      <c r="AP442" s="67">
        <f t="shared" si="265"/>
        <v>1.5632512721455733E-3</v>
      </c>
      <c r="AQ442" s="67">
        <f t="shared" si="266"/>
        <v>1.8938456644205393E-3</v>
      </c>
      <c r="AR442" s="67">
        <f t="shared" si="267"/>
        <v>4.3128705906425322E-3</v>
      </c>
      <c r="AS442" s="67">
        <f t="shared" si="268"/>
        <v>3.0344846385770719E-3</v>
      </c>
      <c r="AT442" s="67">
        <f t="shared" si="269"/>
        <v>0.23091116441850595</v>
      </c>
      <c r="AU442" s="67">
        <f t="shared" si="270"/>
        <v>6.5750754021034197E-3</v>
      </c>
      <c r="AV442" s="67">
        <f t="shared" si="271"/>
        <v>5.1703461276075401E-4</v>
      </c>
      <c r="AW442" s="67">
        <f t="shared" si="272"/>
        <v>4.3126516843364389E-4</v>
      </c>
      <c r="AX442" s="67">
        <f t="shared" si="273"/>
        <v>1.0515925005323739E-2</v>
      </c>
      <c r="BA442" s="67">
        <f t="shared" si="274"/>
        <v>1.0955043258954805E-3</v>
      </c>
      <c r="BB442" s="67">
        <f t="shared" si="236"/>
        <v>1.8386053321373672E-3</v>
      </c>
      <c r="BC442" s="67">
        <f t="shared" si="237"/>
        <v>1.8868229783690679E-3</v>
      </c>
      <c r="BD442" s="67">
        <f t="shared" si="238"/>
        <v>4.4738314395710507E-3</v>
      </c>
      <c r="BE442" s="67">
        <f t="shared" si="239"/>
        <v>2.8273171368305584E-3</v>
      </c>
      <c r="BF442" s="67">
        <f t="shared" si="240"/>
        <v>0.22823581908614554</v>
      </c>
      <c r="BG442" s="67">
        <f t="shared" si="241"/>
        <v>5.9158156363281061E-3</v>
      </c>
      <c r="BH442" s="67">
        <f t="shared" si="242"/>
        <v>5.1703461276075315E-4</v>
      </c>
      <c r="BI442" s="67">
        <f t="shared" si="243"/>
        <v>4.2753044128791134E-4</v>
      </c>
      <c r="BJ442" s="67">
        <f t="shared" si="244"/>
        <v>1.1042198371564536E-2</v>
      </c>
      <c r="BK442" s="55"/>
    </row>
    <row r="443" spans="4:63">
      <c r="D443" s="52">
        <f t="shared" si="245"/>
        <v>2920</v>
      </c>
      <c r="E443" s="67">
        <f t="shared" si="275"/>
        <v>2.0671153087055152E-3</v>
      </c>
      <c r="F443" s="67">
        <f t="shared" si="276"/>
        <v>7.6215551193951391E-3</v>
      </c>
      <c r="G443" s="67">
        <f t="shared" si="277"/>
        <v>7.4080224558293988E-3</v>
      </c>
      <c r="H443" s="67">
        <f t="shared" si="278"/>
        <v>1.0702975234444773E-2</v>
      </c>
      <c r="I443" s="67">
        <f t="shared" si="279"/>
        <v>1.4224034555501744E-2</v>
      </c>
      <c r="J443" s="67">
        <f t="shared" si="280"/>
        <v>0.546299998578338</v>
      </c>
      <c r="K443" s="67">
        <f t="shared" si="281"/>
        <v>8.096741224389184E-2</v>
      </c>
      <c r="L443" s="67">
        <f t="shared" si="282"/>
        <v>5.2898360537275077E-3</v>
      </c>
      <c r="M443" s="67">
        <f t="shared" si="283"/>
        <v>7.0920788887909869E-3</v>
      </c>
      <c r="N443" s="67">
        <f t="shared" si="284"/>
        <v>2.3806024724595701E-2</v>
      </c>
      <c r="Q443" s="55">
        <f t="shared" si="285"/>
        <v>1.3658476876507902E-3</v>
      </c>
      <c r="R443" s="55">
        <f t="shared" si="246"/>
        <v>6.0583038472495658E-3</v>
      </c>
      <c r="S443" s="55">
        <f t="shared" si="247"/>
        <v>5.5141767914088594E-3</v>
      </c>
      <c r="T443" s="55">
        <f t="shared" si="248"/>
        <v>6.3901046438022404E-3</v>
      </c>
      <c r="U443" s="55">
        <f t="shared" si="249"/>
        <v>1.1189549916924672E-2</v>
      </c>
      <c r="V443" s="55">
        <f t="shared" si="250"/>
        <v>0.31538883415983204</v>
      </c>
      <c r="W443" s="55">
        <f t="shared" si="251"/>
        <v>7.439233684178842E-2</v>
      </c>
      <c r="X443" s="55">
        <f t="shared" si="252"/>
        <v>4.7728014409667537E-3</v>
      </c>
      <c r="Y443" s="55">
        <f t="shared" si="253"/>
        <v>6.660813720357343E-3</v>
      </c>
      <c r="Z443" s="55">
        <f t="shared" si="254"/>
        <v>1.3290099719271963E-2</v>
      </c>
      <c r="AC443" s="68">
        <f t="shared" si="286"/>
        <v>3.1626196346009956E-3</v>
      </c>
      <c r="AD443" s="68">
        <f t="shared" si="255"/>
        <v>9.4601604515325063E-3</v>
      </c>
      <c r="AE443" s="68">
        <f t="shared" si="256"/>
        <v>9.2948454341984666E-3</v>
      </c>
      <c r="AF443" s="68">
        <f t="shared" si="257"/>
        <v>1.5176806674015823E-2</v>
      </c>
      <c r="AG443" s="68">
        <f t="shared" si="258"/>
        <v>1.7051351692332302E-2</v>
      </c>
      <c r="AH443" s="68">
        <f t="shared" si="259"/>
        <v>0.77453581766448354</v>
      </c>
      <c r="AI443" s="68">
        <f t="shared" si="260"/>
        <v>8.6883227880219946E-2</v>
      </c>
      <c r="AJ443" s="68">
        <f t="shared" si="261"/>
        <v>5.8068706664882608E-3</v>
      </c>
      <c r="AK443" s="68">
        <f t="shared" si="262"/>
        <v>7.5196093300788983E-3</v>
      </c>
      <c r="AL443" s="68">
        <f t="shared" si="263"/>
        <v>3.4848223096160237E-2</v>
      </c>
      <c r="AO443" s="67">
        <f t="shared" si="264"/>
        <v>7.01267621054725E-4</v>
      </c>
      <c r="AP443" s="67">
        <f t="shared" si="265"/>
        <v>1.5632512721455733E-3</v>
      </c>
      <c r="AQ443" s="67">
        <f t="shared" si="266"/>
        <v>1.8938456644205393E-3</v>
      </c>
      <c r="AR443" s="67">
        <f t="shared" si="267"/>
        <v>4.3128705906425322E-3</v>
      </c>
      <c r="AS443" s="67">
        <f t="shared" si="268"/>
        <v>3.0344846385770719E-3</v>
      </c>
      <c r="AT443" s="67">
        <f t="shared" si="269"/>
        <v>0.23091116441850595</v>
      </c>
      <c r="AU443" s="67">
        <f t="shared" si="270"/>
        <v>6.5750754021034197E-3</v>
      </c>
      <c r="AV443" s="67">
        <f t="shared" si="271"/>
        <v>5.1703461276075401E-4</v>
      </c>
      <c r="AW443" s="67">
        <f t="shared" si="272"/>
        <v>4.3126516843364389E-4</v>
      </c>
      <c r="AX443" s="67">
        <f t="shared" si="273"/>
        <v>1.0515925005323739E-2</v>
      </c>
      <c r="BA443" s="67">
        <f t="shared" si="274"/>
        <v>1.0955043258954805E-3</v>
      </c>
      <c r="BB443" s="67">
        <f t="shared" si="236"/>
        <v>1.8386053321373672E-3</v>
      </c>
      <c r="BC443" s="67">
        <f t="shared" si="237"/>
        <v>1.8868229783690679E-3</v>
      </c>
      <c r="BD443" s="67">
        <f t="shared" si="238"/>
        <v>4.4738314395710507E-3</v>
      </c>
      <c r="BE443" s="67">
        <f t="shared" si="239"/>
        <v>2.8273171368305584E-3</v>
      </c>
      <c r="BF443" s="67">
        <f t="shared" si="240"/>
        <v>0.22823581908614554</v>
      </c>
      <c r="BG443" s="67">
        <f t="shared" si="241"/>
        <v>5.9158156363281061E-3</v>
      </c>
      <c r="BH443" s="67">
        <f t="shared" si="242"/>
        <v>5.1703461276075315E-4</v>
      </c>
      <c r="BI443" s="67">
        <f t="shared" si="243"/>
        <v>4.2753044128791134E-4</v>
      </c>
      <c r="BJ443" s="67">
        <f t="shared" si="244"/>
        <v>1.1042198371564536E-2</v>
      </c>
      <c r="BK443" s="55"/>
    </row>
    <row r="444" spans="4:63">
      <c r="D444" s="52">
        <f t="shared" si="245"/>
        <v>5840</v>
      </c>
      <c r="E444" s="67">
        <f t="shared" si="275"/>
        <v>2.0671153087055152E-3</v>
      </c>
      <c r="F444" s="67">
        <f t="shared" si="276"/>
        <v>7.6215551193951391E-3</v>
      </c>
      <c r="G444" s="67">
        <f t="shared" si="277"/>
        <v>7.4080224558293988E-3</v>
      </c>
      <c r="H444" s="67">
        <f t="shared" si="278"/>
        <v>1.0702975234444773E-2</v>
      </c>
      <c r="I444" s="67">
        <f t="shared" si="279"/>
        <v>1.4224034555501744E-2</v>
      </c>
      <c r="J444" s="67">
        <f t="shared" si="280"/>
        <v>0.546299998578338</v>
      </c>
      <c r="K444" s="67">
        <f t="shared" si="281"/>
        <v>8.096741224389184E-2</v>
      </c>
      <c r="L444" s="67">
        <f t="shared" si="282"/>
        <v>5.2898360537275077E-3</v>
      </c>
      <c r="M444" s="67">
        <f t="shared" si="283"/>
        <v>7.0920788887909869E-3</v>
      </c>
      <c r="N444" s="67">
        <f t="shared" si="284"/>
        <v>2.3806024724595701E-2</v>
      </c>
      <c r="Q444" s="55">
        <f t="shared" si="285"/>
        <v>1.3658476876507902E-3</v>
      </c>
      <c r="R444" s="55">
        <f t="shared" si="246"/>
        <v>6.0583038472495658E-3</v>
      </c>
      <c r="S444" s="55">
        <f t="shared" si="247"/>
        <v>5.5141767914088594E-3</v>
      </c>
      <c r="T444" s="55">
        <f t="shared" si="248"/>
        <v>6.3901046438022404E-3</v>
      </c>
      <c r="U444" s="55">
        <f t="shared" si="249"/>
        <v>1.1189549916924672E-2</v>
      </c>
      <c r="V444" s="55">
        <f t="shared" si="250"/>
        <v>0.31538883415983204</v>
      </c>
      <c r="W444" s="55">
        <f t="shared" si="251"/>
        <v>7.439233684178842E-2</v>
      </c>
      <c r="X444" s="55">
        <f t="shared" si="252"/>
        <v>4.7728014409667537E-3</v>
      </c>
      <c r="Y444" s="55">
        <f t="shared" si="253"/>
        <v>6.660813720357343E-3</v>
      </c>
      <c r="Z444" s="55">
        <f t="shared" si="254"/>
        <v>1.3290099719271963E-2</v>
      </c>
      <c r="AC444" s="68">
        <f t="shared" si="286"/>
        <v>3.1626196346009956E-3</v>
      </c>
      <c r="AD444" s="68">
        <f t="shared" si="255"/>
        <v>9.4601604515325063E-3</v>
      </c>
      <c r="AE444" s="68">
        <f t="shared" si="256"/>
        <v>9.2948454341984666E-3</v>
      </c>
      <c r="AF444" s="68">
        <f t="shared" si="257"/>
        <v>1.5176806674015823E-2</v>
      </c>
      <c r="AG444" s="68">
        <f t="shared" si="258"/>
        <v>1.7051351692332302E-2</v>
      </c>
      <c r="AH444" s="68">
        <f t="shared" si="259"/>
        <v>0.77453581766448354</v>
      </c>
      <c r="AI444" s="68">
        <f t="shared" si="260"/>
        <v>8.6883227880219946E-2</v>
      </c>
      <c r="AJ444" s="68">
        <f t="shared" si="261"/>
        <v>5.8068706664882608E-3</v>
      </c>
      <c r="AK444" s="68">
        <f t="shared" si="262"/>
        <v>7.5196093300788983E-3</v>
      </c>
      <c r="AL444" s="68">
        <f t="shared" si="263"/>
        <v>3.4848223096160237E-2</v>
      </c>
      <c r="AO444" s="67">
        <f t="shared" si="264"/>
        <v>7.01267621054725E-4</v>
      </c>
      <c r="AP444" s="67">
        <f t="shared" si="265"/>
        <v>1.5632512721455733E-3</v>
      </c>
      <c r="AQ444" s="67">
        <f t="shared" si="266"/>
        <v>1.8938456644205393E-3</v>
      </c>
      <c r="AR444" s="67">
        <f t="shared" si="267"/>
        <v>4.3128705906425322E-3</v>
      </c>
      <c r="AS444" s="67">
        <f t="shared" si="268"/>
        <v>3.0344846385770719E-3</v>
      </c>
      <c r="AT444" s="67">
        <f t="shared" si="269"/>
        <v>0.23091116441850595</v>
      </c>
      <c r="AU444" s="67">
        <f t="shared" si="270"/>
        <v>6.5750754021034197E-3</v>
      </c>
      <c r="AV444" s="67">
        <f t="shared" si="271"/>
        <v>5.1703461276075401E-4</v>
      </c>
      <c r="AW444" s="67">
        <f t="shared" si="272"/>
        <v>4.3126516843364389E-4</v>
      </c>
      <c r="AX444" s="67">
        <f t="shared" si="273"/>
        <v>1.0515925005323739E-2</v>
      </c>
      <c r="BA444" s="67">
        <f t="shared" si="274"/>
        <v>1.0955043258954805E-3</v>
      </c>
      <c r="BB444" s="67">
        <f t="shared" ref="BB444:BB445" si="287">AD444-F444</f>
        <v>1.8386053321373672E-3</v>
      </c>
      <c r="BC444" s="67">
        <f t="shared" ref="BC444:BC445" si="288">AE444-G444</f>
        <v>1.8868229783690679E-3</v>
      </c>
      <c r="BD444" s="67">
        <f t="shared" ref="BD444:BD445" si="289">AF444-H444</f>
        <v>4.4738314395710507E-3</v>
      </c>
      <c r="BE444" s="67">
        <f t="shared" ref="BE444:BE445" si="290">AG444-I444</f>
        <v>2.8273171368305584E-3</v>
      </c>
      <c r="BF444" s="67">
        <f t="shared" ref="BF444:BF445" si="291">AH444-J444</f>
        <v>0.22823581908614554</v>
      </c>
      <c r="BG444" s="67">
        <f t="shared" ref="BG444:BG445" si="292">AI444-K444</f>
        <v>5.9158156363281061E-3</v>
      </c>
      <c r="BH444" s="67">
        <f t="shared" ref="BH444:BH445" si="293">AJ444-L444</f>
        <v>5.1703461276075315E-4</v>
      </c>
      <c r="BI444" s="67">
        <f t="shared" ref="BI444:BI445" si="294">AK444-M444</f>
        <v>4.2753044128791134E-4</v>
      </c>
      <c r="BJ444" s="67">
        <f t="shared" ref="BJ444:BJ445" si="295">AL444-N444</f>
        <v>1.1042198371564536E-2</v>
      </c>
      <c r="BK444" s="55"/>
    </row>
    <row r="445" spans="4:63">
      <c r="D445" s="52">
        <f t="shared" si="245"/>
        <v>7946.78</v>
      </c>
      <c r="E445" s="67">
        <f t="shared" si="275"/>
        <v>2.0671153087055152E-3</v>
      </c>
      <c r="F445" s="67">
        <f t="shared" si="276"/>
        <v>7.6215551193951391E-3</v>
      </c>
      <c r="G445" s="67">
        <f t="shared" si="277"/>
        <v>7.4080224558293988E-3</v>
      </c>
      <c r="H445" s="67">
        <f t="shared" si="278"/>
        <v>1.0702975234444773E-2</v>
      </c>
      <c r="I445" s="67">
        <f t="shared" si="279"/>
        <v>1.4224034555501744E-2</v>
      </c>
      <c r="J445" s="67">
        <f t="shared" si="280"/>
        <v>0.546299998578338</v>
      </c>
      <c r="K445" s="67">
        <f t="shared" si="281"/>
        <v>8.096741224389184E-2</v>
      </c>
      <c r="L445" s="67">
        <f t="shared" si="282"/>
        <v>5.2898360537275077E-3</v>
      </c>
      <c r="M445" s="67">
        <f t="shared" si="283"/>
        <v>7.0920788887909869E-3</v>
      </c>
      <c r="N445" s="67">
        <f t="shared" si="284"/>
        <v>2.3806024724595701E-2</v>
      </c>
      <c r="Q445" s="55">
        <f t="shared" si="285"/>
        <v>1.3658476876507902E-3</v>
      </c>
      <c r="R445" s="55">
        <f t="shared" si="246"/>
        <v>6.0583038472495658E-3</v>
      </c>
      <c r="S445" s="55">
        <f t="shared" si="247"/>
        <v>5.5141767914088594E-3</v>
      </c>
      <c r="T445" s="55">
        <f t="shared" si="248"/>
        <v>6.3901046438022404E-3</v>
      </c>
      <c r="U445" s="55">
        <f t="shared" si="249"/>
        <v>1.1189549916924672E-2</v>
      </c>
      <c r="V445" s="55">
        <f t="shared" si="250"/>
        <v>0.31538883415983204</v>
      </c>
      <c r="W445" s="55">
        <f t="shared" si="251"/>
        <v>7.439233684178842E-2</v>
      </c>
      <c r="X445" s="55">
        <f t="shared" si="252"/>
        <v>4.7728014409667537E-3</v>
      </c>
      <c r="Y445" s="55">
        <f t="shared" si="253"/>
        <v>6.660813720357343E-3</v>
      </c>
      <c r="Z445" s="55">
        <f t="shared" si="254"/>
        <v>1.3290099719271963E-2</v>
      </c>
      <c r="AC445" s="68">
        <f t="shared" si="286"/>
        <v>3.1626196346009956E-3</v>
      </c>
      <c r="AD445" s="68">
        <f t="shared" si="255"/>
        <v>9.4601604515325063E-3</v>
      </c>
      <c r="AE445" s="68">
        <f t="shared" si="256"/>
        <v>9.2948454341984666E-3</v>
      </c>
      <c r="AF445" s="68">
        <f t="shared" si="257"/>
        <v>1.5176806674015823E-2</v>
      </c>
      <c r="AG445" s="68">
        <f t="shared" si="258"/>
        <v>1.7051351692332302E-2</v>
      </c>
      <c r="AH445" s="68">
        <f t="shared" si="259"/>
        <v>0.77453581766448354</v>
      </c>
      <c r="AI445" s="68">
        <f t="shared" si="260"/>
        <v>8.6883227880219946E-2</v>
      </c>
      <c r="AJ445" s="68">
        <f t="shared" si="261"/>
        <v>5.8068706664882608E-3</v>
      </c>
      <c r="AK445" s="68">
        <f t="shared" si="262"/>
        <v>7.5196093300788983E-3</v>
      </c>
      <c r="AL445" s="68">
        <f t="shared" si="263"/>
        <v>3.4848223096160237E-2</v>
      </c>
      <c r="AO445" s="67">
        <f t="shared" si="264"/>
        <v>7.01267621054725E-4</v>
      </c>
      <c r="AP445" s="67">
        <f t="shared" si="265"/>
        <v>1.5632512721455733E-3</v>
      </c>
      <c r="AQ445" s="67">
        <f t="shared" si="266"/>
        <v>1.8938456644205393E-3</v>
      </c>
      <c r="AR445" s="67">
        <f t="shared" si="267"/>
        <v>4.3128705906425322E-3</v>
      </c>
      <c r="AS445" s="67">
        <f t="shared" si="268"/>
        <v>3.0344846385770719E-3</v>
      </c>
      <c r="AT445" s="67">
        <f t="shared" si="269"/>
        <v>0.23091116441850595</v>
      </c>
      <c r="AU445" s="67">
        <f t="shared" si="270"/>
        <v>6.5750754021034197E-3</v>
      </c>
      <c r="AV445" s="67">
        <f t="shared" si="271"/>
        <v>5.1703461276075401E-4</v>
      </c>
      <c r="AW445" s="67">
        <f t="shared" si="272"/>
        <v>4.3126516843364389E-4</v>
      </c>
      <c r="AX445" s="67">
        <f t="shared" si="273"/>
        <v>1.0515925005323739E-2</v>
      </c>
      <c r="BA445" s="67">
        <f t="shared" si="274"/>
        <v>1.0955043258954805E-3</v>
      </c>
      <c r="BB445" s="67">
        <f t="shared" si="287"/>
        <v>1.8386053321373672E-3</v>
      </c>
      <c r="BC445" s="67">
        <f t="shared" si="288"/>
        <v>1.8868229783690679E-3</v>
      </c>
      <c r="BD445" s="67">
        <f t="shared" si="289"/>
        <v>4.4738314395710507E-3</v>
      </c>
      <c r="BE445" s="67">
        <f t="shared" si="290"/>
        <v>2.8273171368305584E-3</v>
      </c>
      <c r="BF445" s="67">
        <f t="shared" si="291"/>
        <v>0.22823581908614554</v>
      </c>
      <c r="BG445" s="67">
        <f t="shared" si="292"/>
        <v>5.9158156363281061E-3</v>
      </c>
      <c r="BH445" s="67">
        <f t="shared" si="293"/>
        <v>5.1703461276075315E-4</v>
      </c>
      <c r="BI445" s="67">
        <f t="shared" si="294"/>
        <v>4.2753044128791134E-4</v>
      </c>
      <c r="BJ445" s="67">
        <f t="shared" si="295"/>
        <v>1.1042198371564536E-2</v>
      </c>
      <c r="BK445" s="55"/>
    </row>
    <row r="448" spans="4:63">
      <c r="D448" s="53" t="s">
        <v>77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J446"/>
  <sheetViews>
    <sheetView zoomScale="80" zoomScaleNormal="80" zoomScalePageLayoutView="110" workbookViewId="0">
      <selection activeCell="A8" sqref="A8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 ht="12" thickBot="1">
      <c r="A1" s="74">
        <v>43271</v>
      </c>
    </row>
    <row r="2" spans="1:29" ht="12" thickBot="1">
      <c r="A2" s="53" t="s">
        <v>95</v>
      </c>
      <c r="B2" s="53" t="s">
        <v>13</v>
      </c>
      <c r="C2" s="71">
        <v>20</v>
      </c>
      <c r="D2" s="72" t="s">
        <v>14</v>
      </c>
      <c r="E2" s="73"/>
    </row>
    <row r="4" spans="1:29" s="36" customFormat="1" ht="12.75" thickBot="1">
      <c r="D4" s="35" t="str">
        <f>'[2]% Avg'!$B$1</f>
        <v>Ab + Ac-227 DOTA</v>
      </c>
      <c r="E4" s="35" t="s">
        <v>0</v>
      </c>
      <c r="R4" s="35" t="s">
        <v>1</v>
      </c>
    </row>
    <row r="5" spans="1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1:29" s="38" customFormat="1" ht="12">
      <c r="D6" s="6" t="str">
        <f>'[2]% Recovery'!B7</f>
        <v>Ab + Ac-227 DOTA @ 1 h</v>
      </c>
      <c r="E6" s="7">
        <v>0.32029610423097737</v>
      </c>
      <c r="F6" s="7">
        <v>0.10644653217238809</v>
      </c>
      <c r="G6" s="7">
        <v>9.3562517737576137E-2</v>
      </c>
      <c r="H6" s="7">
        <v>0.15256241690916772</v>
      </c>
      <c r="I6" s="7">
        <v>0.12929868415254328</v>
      </c>
      <c r="J6" s="7">
        <v>0.48776162189872552</v>
      </c>
      <c r="K6" s="7">
        <v>0.18575315695386582</v>
      </c>
      <c r="L6" s="7">
        <v>1.565553822635923E-2</v>
      </c>
      <c r="M6" s="8">
        <v>2.4996340548989898E-2</v>
      </c>
      <c r="N6" s="8">
        <v>2.0785731652140541E-2</v>
      </c>
      <c r="O6" s="9"/>
      <c r="P6" s="9"/>
      <c r="R6" s="10">
        <v>6.8089579836620598E-3</v>
      </c>
      <c r="S6" s="7">
        <v>2.2973820657723368E-2</v>
      </c>
      <c r="T6" s="7">
        <v>5.4593538588695381E-3</v>
      </c>
      <c r="U6" s="7">
        <v>4.7264510337176619E-3</v>
      </c>
      <c r="V6" s="7">
        <v>8.1813122665780873E-3</v>
      </c>
      <c r="W6" s="7">
        <v>5.8030951402364986E-2</v>
      </c>
      <c r="X6" s="7">
        <v>1.9362465607955556E-2</v>
      </c>
      <c r="Y6" s="7">
        <v>1.5947401609291453E-3</v>
      </c>
      <c r="Z6" s="8">
        <v>2.6403058935484136E-3</v>
      </c>
      <c r="AA6" s="8">
        <v>1.8134307265172515E-2</v>
      </c>
      <c r="AB6" s="9"/>
      <c r="AC6" s="9"/>
    </row>
    <row r="7" spans="1:29" s="38" customFormat="1" ht="12">
      <c r="D7" s="11" t="str">
        <f>'[2]% Recovery'!B8</f>
        <v>Ab + Ac-227 DOTA @ 4 h</v>
      </c>
      <c r="E7" s="12">
        <v>0.16499781925434562</v>
      </c>
      <c r="F7" s="12">
        <v>7.0863014516824419E-2</v>
      </c>
      <c r="G7" s="12">
        <v>6.9070021568706744E-2</v>
      </c>
      <c r="H7" s="12">
        <v>9.9825924860589568E-2</v>
      </c>
      <c r="I7" s="12">
        <v>0.11334900271360654</v>
      </c>
      <c r="J7" s="12">
        <v>0.42160196891951229</v>
      </c>
      <c r="K7" s="12">
        <v>0.19758487554561133</v>
      </c>
      <c r="L7" s="12">
        <v>2.8348588173673975E-2</v>
      </c>
      <c r="M7" s="13">
        <v>2.8154741694983911E-2</v>
      </c>
      <c r="N7" s="13">
        <v>0.1221500647182719</v>
      </c>
      <c r="O7" s="9"/>
      <c r="P7" s="9"/>
      <c r="R7" s="14">
        <v>1.3304041675051856E-2</v>
      </c>
      <c r="S7" s="12">
        <v>1.2029683000655985E-2</v>
      </c>
      <c r="T7" s="12">
        <v>2.3843303422069442E-2</v>
      </c>
      <c r="U7" s="12">
        <v>9.7817435178160113E-3</v>
      </c>
      <c r="V7" s="12">
        <v>2.0730810616181906E-2</v>
      </c>
      <c r="W7" s="12">
        <v>6.4334793040217095E-2</v>
      </c>
      <c r="X7" s="12">
        <v>4.4782085850386608E-2</v>
      </c>
      <c r="Y7" s="12">
        <v>2.736238621386881E-3</v>
      </c>
      <c r="Z7" s="13">
        <v>6.1248239405050492E-4</v>
      </c>
      <c r="AA7" s="13">
        <v>8.4106034681791161E-2</v>
      </c>
      <c r="AB7" s="9"/>
      <c r="AC7" s="9"/>
    </row>
    <row r="8" spans="1:29" s="38" customFormat="1" ht="12">
      <c r="D8" s="39" t="str">
        <f>'[2]% Recovery'!B9</f>
        <v>Ab + Ac-227 DOTA @ 1 d</v>
      </c>
      <c r="E8" s="12">
        <v>1.2054213753305379E-2</v>
      </c>
      <c r="F8" s="12">
        <v>0.1487932032798526</v>
      </c>
      <c r="G8" s="12">
        <v>4.538569159939073E-2</v>
      </c>
      <c r="H8" s="12">
        <v>7.5664777560518856E-2</v>
      </c>
      <c r="I8" s="12">
        <v>7.6521781092578678E-2</v>
      </c>
      <c r="J8" s="12">
        <v>0.62003466962832088</v>
      </c>
      <c r="K8" s="12">
        <v>0.29047092037996941</v>
      </c>
      <c r="L8" s="12">
        <v>2.5020089771002316E-2</v>
      </c>
      <c r="M8" s="13">
        <v>3.0306669522527207E-2</v>
      </c>
      <c r="N8" s="13">
        <v>0.4057454422182632</v>
      </c>
      <c r="O8" s="9"/>
      <c r="P8" s="9"/>
      <c r="R8" s="14">
        <v>1.4620704621173836E-3</v>
      </c>
      <c r="S8" s="12">
        <v>3.6773398756347948E-2</v>
      </c>
      <c r="T8" s="12">
        <v>3.4697947654666874E-3</v>
      </c>
      <c r="U8" s="12">
        <v>2.5383154438630769E-2</v>
      </c>
      <c r="V8" s="12">
        <v>1.9204105265651038E-2</v>
      </c>
      <c r="W8" s="12">
        <v>0.19015241403425859</v>
      </c>
      <c r="X8" s="12">
        <v>4.8477327451713029E-2</v>
      </c>
      <c r="Y8" s="12">
        <v>6.1315540830332313E-3</v>
      </c>
      <c r="Z8" s="13">
        <v>4.4473328049492574E-3</v>
      </c>
      <c r="AA8" s="13">
        <v>0.2937962501309419</v>
      </c>
      <c r="AB8" s="9"/>
      <c r="AC8" s="9"/>
    </row>
    <row r="9" spans="1:29" s="38" customFormat="1" ht="12">
      <c r="D9" s="39" t="str">
        <f>'[2]% Recovery'!B10</f>
        <v>Ab + Ac-227 DOTA @ 6 d</v>
      </c>
      <c r="E9" s="12">
        <v>7.4015660561149146E-4</v>
      </c>
      <c r="F9" s="12">
        <v>1.1952036555230028E-2</v>
      </c>
      <c r="G9" s="12">
        <v>1.554593817033042E-2</v>
      </c>
      <c r="H9" s="12">
        <v>1.2441414321114369E-2</v>
      </c>
      <c r="I9" s="12">
        <v>3.3838744583395967E-2</v>
      </c>
      <c r="J9" s="12">
        <v>0.70142986155597553</v>
      </c>
      <c r="K9" s="12">
        <v>0.20193431254704677</v>
      </c>
      <c r="L9" s="12">
        <v>1.2534338255987569E-2</v>
      </c>
      <c r="M9" s="13">
        <v>2.2323554896134717E-2</v>
      </c>
      <c r="N9" s="13">
        <v>7.8537089015243228E-2</v>
      </c>
      <c r="O9" s="9"/>
      <c r="P9" s="9"/>
      <c r="R9" s="14">
        <v>1.520794303887026E-4</v>
      </c>
      <c r="S9" s="12">
        <v>9.2686345558543205E-3</v>
      </c>
      <c r="T9" s="12">
        <v>4.2069920075122778E-3</v>
      </c>
      <c r="U9" s="12">
        <v>2.1666976122316044E-3</v>
      </c>
      <c r="V9" s="12">
        <v>5.2756695633405712E-4</v>
      </c>
      <c r="W9" s="12">
        <v>0.17552769569144414</v>
      </c>
      <c r="X9" s="12">
        <v>1.8792831725841327E-2</v>
      </c>
      <c r="Y9" s="12">
        <v>1.8443969712842849E-3</v>
      </c>
      <c r="Z9" s="13">
        <v>2.5103432918084454E-3</v>
      </c>
      <c r="AA9" s="13">
        <v>2.8463006662613293E-2</v>
      </c>
      <c r="AB9" s="9"/>
      <c r="AC9" s="9"/>
    </row>
    <row r="10" spans="1:29" s="38" customFormat="1" ht="12.75" thickBot="1">
      <c r="D10" s="40" t="str">
        <f>'[2]% Recovery'!B11</f>
        <v>Ab + Ac-227 DOTA @ 10 d</v>
      </c>
      <c r="E10" s="16">
        <v>6.2982325554080128E-5</v>
      </c>
      <c r="F10" s="16">
        <v>9.2547237611995889E-3</v>
      </c>
      <c r="G10" s="16">
        <v>1.3356769711682719E-2</v>
      </c>
      <c r="H10" s="16">
        <v>1.4067703833351998E-2</v>
      </c>
      <c r="I10" s="16">
        <v>2.5212710890395812E-2</v>
      </c>
      <c r="J10" s="16">
        <v>0.5971553441407973</v>
      </c>
      <c r="K10" s="16">
        <v>0.20871789303244967</v>
      </c>
      <c r="L10" s="16">
        <v>1.1051348171480435E-2</v>
      </c>
      <c r="M10" s="17">
        <v>2.0349578178236603E-2</v>
      </c>
      <c r="N10" s="17">
        <v>6.4588669444390082E-2</v>
      </c>
      <c r="O10" s="9"/>
      <c r="P10" s="9"/>
      <c r="R10" s="18">
        <v>1.0908858783851045E-4</v>
      </c>
      <c r="S10" s="16">
        <v>9.801278826216276E-3</v>
      </c>
      <c r="T10" s="16">
        <v>1.5179046578749685E-3</v>
      </c>
      <c r="U10" s="16">
        <v>3.1787995377446556E-3</v>
      </c>
      <c r="V10" s="16">
        <v>3.3181687233454367E-3</v>
      </c>
      <c r="W10" s="16">
        <v>0.18457351670511404</v>
      </c>
      <c r="X10" s="16">
        <v>2.1985045095392865E-2</v>
      </c>
      <c r="Y10" s="16">
        <v>1.80187675169573E-4</v>
      </c>
      <c r="Z10" s="17">
        <v>8.4239915798365E-4</v>
      </c>
      <c r="AA10" s="17">
        <v>2.3352634261550306E-2</v>
      </c>
      <c r="AB10" s="9"/>
      <c r="AC10" s="9"/>
    </row>
    <row r="11" spans="1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1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1:29" s="37" customFormat="1" ht="12">
      <c r="D13" s="43" t="str">
        <f>D6</f>
        <v>Ab + Ac-227 DOTA @ 1 h</v>
      </c>
      <c r="E13" s="44">
        <f t="shared" ref="E13:N13" si="3">E6*$C$2</f>
        <v>6.4059220846195473</v>
      </c>
      <c r="F13" s="44">
        <f t="shared" si="3"/>
        <v>2.1289306434477617</v>
      </c>
      <c r="G13" s="44">
        <f t="shared" si="3"/>
        <v>1.8712503547515227</v>
      </c>
      <c r="H13" s="44">
        <f t="shared" si="3"/>
        <v>3.0512483381833544</v>
      </c>
      <c r="I13" s="44">
        <f t="shared" si="3"/>
        <v>2.5859736830508657</v>
      </c>
      <c r="J13" s="44">
        <f t="shared" si="3"/>
        <v>9.7552324379745095</v>
      </c>
      <c r="K13" s="44">
        <f t="shared" si="3"/>
        <v>3.7150631390773166</v>
      </c>
      <c r="L13" s="44">
        <f t="shared" si="3"/>
        <v>0.31311076452718462</v>
      </c>
      <c r="M13" s="44">
        <f t="shared" si="3"/>
        <v>0.49992681097979796</v>
      </c>
      <c r="N13" s="44">
        <f t="shared" si="3"/>
        <v>0.41571463304281081</v>
      </c>
      <c r="O13" s="45"/>
      <c r="P13" s="45"/>
      <c r="Q13" s="46"/>
      <c r="R13" s="47">
        <f t="shared" ref="R13:AA13" si="4">R6*$C$2</f>
        <v>0.13617915967324121</v>
      </c>
      <c r="S13" s="47">
        <f t="shared" si="4"/>
        <v>0.45947641315446736</v>
      </c>
      <c r="T13" s="47">
        <f t="shared" si="4"/>
        <v>0.10918707717739076</v>
      </c>
      <c r="U13" s="47">
        <f t="shared" si="4"/>
        <v>9.4529020674353231E-2</v>
      </c>
      <c r="V13" s="47">
        <f t="shared" si="4"/>
        <v>0.16362624533156175</v>
      </c>
      <c r="W13" s="47">
        <f t="shared" si="4"/>
        <v>1.1606190280472997</v>
      </c>
      <c r="X13" s="47">
        <f t="shared" si="4"/>
        <v>0.38724931215911113</v>
      </c>
      <c r="Y13" s="47">
        <f t="shared" si="4"/>
        <v>3.1894803218582908E-2</v>
      </c>
      <c r="Z13" s="47">
        <f t="shared" si="4"/>
        <v>5.2806117870968269E-2</v>
      </c>
      <c r="AA13" s="47">
        <f t="shared" si="4"/>
        <v>0.36268614530345028</v>
      </c>
      <c r="AB13" s="26"/>
      <c r="AC13" s="26"/>
    </row>
    <row r="14" spans="1:29" s="37" customFormat="1" ht="12">
      <c r="D14" s="48" t="str">
        <f>D7</f>
        <v>Ab + Ac-227 DOTA @ 4 h</v>
      </c>
      <c r="E14" s="44">
        <f t="shared" ref="E14:N14" si="5">E7*$C$2</f>
        <v>3.2999563850869125</v>
      </c>
      <c r="F14" s="44">
        <f t="shared" si="5"/>
        <v>1.4172602903364884</v>
      </c>
      <c r="G14" s="44">
        <f t="shared" si="5"/>
        <v>1.3814004313741348</v>
      </c>
      <c r="H14" s="44">
        <f t="shared" si="5"/>
        <v>1.9965184972117913</v>
      </c>
      <c r="I14" s="44">
        <f t="shared" si="5"/>
        <v>2.266980054272131</v>
      </c>
      <c r="J14" s="44">
        <f t="shared" si="5"/>
        <v>8.4320393783902468</v>
      </c>
      <c r="K14" s="44">
        <f t="shared" si="5"/>
        <v>3.9516975109122265</v>
      </c>
      <c r="L14" s="44">
        <f t="shared" si="5"/>
        <v>0.56697176347347955</v>
      </c>
      <c r="M14" s="44">
        <f t="shared" si="5"/>
        <v>0.56309483389967818</v>
      </c>
      <c r="N14" s="44">
        <f t="shared" si="5"/>
        <v>2.443001294365438</v>
      </c>
      <c r="O14" s="45"/>
      <c r="P14" s="45"/>
      <c r="Q14" s="46"/>
      <c r="R14" s="47">
        <f t="shared" ref="R14:AA14" si="6">R7*$C$2</f>
        <v>0.26608083350103712</v>
      </c>
      <c r="S14" s="47">
        <f t="shared" si="6"/>
        <v>0.24059366001311971</v>
      </c>
      <c r="T14" s="47">
        <f t="shared" si="6"/>
        <v>0.47686606844138885</v>
      </c>
      <c r="U14" s="47">
        <f t="shared" si="6"/>
        <v>0.19563487035632021</v>
      </c>
      <c r="V14" s="47">
        <f t="shared" si="6"/>
        <v>0.4146162123236381</v>
      </c>
      <c r="W14" s="47">
        <f t="shared" si="6"/>
        <v>1.286695860804342</v>
      </c>
      <c r="X14" s="47">
        <f t="shared" si="6"/>
        <v>0.89564171700773221</v>
      </c>
      <c r="Y14" s="47">
        <f t="shared" si="6"/>
        <v>5.4724772427737621E-2</v>
      </c>
      <c r="Z14" s="47">
        <f t="shared" si="6"/>
        <v>1.2249647881010099E-2</v>
      </c>
      <c r="AA14" s="47">
        <f t="shared" si="6"/>
        <v>1.6821206936358233</v>
      </c>
      <c r="AB14" s="26"/>
      <c r="AC14" s="26"/>
    </row>
    <row r="15" spans="1:29" s="37" customFormat="1" ht="12">
      <c r="D15" s="49" t="str">
        <f>D8</f>
        <v>Ab + Ac-227 DOTA @ 1 d</v>
      </c>
      <c r="E15" s="44">
        <f t="shared" ref="E15:N15" si="7">E8*$C$2</f>
        <v>0.24108427506610758</v>
      </c>
      <c r="F15" s="44">
        <f t="shared" si="7"/>
        <v>2.9758640655970519</v>
      </c>
      <c r="G15" s="44">
        <f t="shared" si="7"/>
        <v>0.90771383198781463</v>
      </c>
      <c r="H15" s="44">
        <f t="shared" si="7"/>
        <v>1.5132955512103772</v>
      </c>
      <c r="I15" s="44">
        <f t="shared" si="7"/>
        <v>1.5304356218515736</v>
      </c>
      <c r="J15" s="44">
        <f t="shared" si="7"/>
        <v>12.400693392566417</v>
      </c>
      <c r="K15" s="44">
        <f t="shared" si="7"/>
        <v>5.809418407599388</v>
      </c>
      <c r="L15" s="44">
        <f t="shared" si="7"/>
        <v>0.50040179542004637</v>
      </c>
      <c r="M15" s="44">
        <f t="shared" si="7"/>
        <v>0.60613339045054415</v>
      </c>
      <c r="N15" s="44">
        <f t="shared" si="7"/>
        <v>8.1149088443652637</v>
      </c>
      <c r="O15" s="45"/>
      <c r="P15" s="45"/>
      <c r="Q15" s="46"/>
      <c r="R15" s="47">
        <f t="shared" ref="R15:AA15" si="8">R8*$C$2</f>
        <v>2.9241409242347673E-2</v>
      </c>
      <c r="S15" s="47">
        <f t="shared" si="8"/>
        <v>0.73546797512695894</v>
      </c>
      <c r="T15" s="47">
        <f t="shared" si="8"/>
        <v>6.9395895309333752E-2</v>
      </c>
      <c r="U15" s="47">
        <f t="shared" si="8"/>
        <v>0.50766308877261535</v>
      </c>
      <c r="V15" s="47">
        <f t="shared" si="8"/>
        <v>0.38408210531302078</v>
      </c>
      <c r="W15" s="47">
        <f t="shared" si="8"/>
        <v>3.8030482806851715</v>
      </c>
      <c r="X15" s="47">
        <f t="shared" si="8"/>
        <v>0.96954654903426052</v>
      </c>
      <c r="Y15" s="47">
        <f t="shared" si="8"/>
        <v>0.12263108166066462</v>
      </c>
      <c r="Z15" s="47">
        <f t="shared" si="8"/>
        <v>8.8946656098985152E-2</v>
      </c>
      <c r="AA15" s="47">
        <f t="shared" si="8"/>
        <v>5.8759250026188381</v>
      </c>
      <c r="AB15" s="26"/>
      <c r="AC15" s="26"/>
    </row>
    <row r="16" spans="1:29" s="37" customFormat="1" ht="12">
      <c r="D16" s="49" t="str">
        <f>D9</f>
        <v>Ab + Ac-227 DOTA @ 6 d</v>
      </c>
      <c r="E16" s="44">
        <f t="shared" ref="E16:N16" si="9">E9*$C$2</f>
        <v>1.480313211222983E-2</v>
      </c>
      <c r="F16" s="44">
        <f t="shared" si="9"/>
        <v>0.23904073110460056</v>
      </c>
      <c r="G16" s="44">
        <f t="shared" si="9"/>
        <v>0.3109187634066084</v>
      </c>
      <c r="H16" s="44">
        <f t="shared" si="9"/>
        <v>0.24882828642228738</v>
      </c>
      <c r="I16" s="44">
        <f t="shared" si="9"/>
        <v>0.67677489166791938</v>
      </c>
      <c r="J16" s="44">
        <f t="shared" si="9"/>
        <v>14.028597231119511</v>
      </c>
      <c r="K16" s="44">
        <f t="shared" si="9"/>
        <v>4.0386862509409358</v>
      </c>
      <c r="L16" s="44">
        <f t="shared" si="9"/>
        <v>0.25068676511975135</v>
      </c>
      <c r="M16" s="44">
        <f t="shared" si="9"/>
        <v>0.44647109792269435</v>
      </c>
      <c r="N16" s="44">
        <f t="shared" si="9"/>
        <v>1.5707417803048647</v>
      </c>
      <c r="O16" s="45"/>
      <c r="P16" s="45"/>
      <c r="Q16" s="46"/>
      <c r="R16" s="47">
        <f t="shared" ref="R16:AA16" si="10">R9*$C$2</f>
        <v>3.041588607774052E-3</v>
      </c>
      <c r="S16" s="47">
        <f t="shared" si="10"/>
        <v>0.1853726911170864</v>
      </c>
      <c r="T16" s="47">
        <f t="shared" si="10"/>
        <v>8.413984015024556E-2</v>
      </c>
      <c r="U16" s="47">
        <f t="shared" si="10"/>
        <v>4.3333952244632087E-2</v>
      </c>
      <c r="V16" s="47">
        <f t="shared" si="10"/>
        <v>1.0551339126681143E-2</v>
      </c>
      <c r="W16" s="47">
        <f t="shared" si="10"/>
        <v>3.5105539138288826</v>
      </c>
      <c r="X16" s="47">
        <f t="shared" si="10"/>
        <v>0.37585663451682655</v>
      </c>
      <c r="Y16" s="47">
        <f t="shared" si="10"/>
        <v>3.6887939425685697E-2</v>
      </c>
      <c r="Z16" s="47">
        <f t="shared" si="10"/>
        <v>5.0206865836168908E-2</v>
      </c>
      <c r="AA16" s="47">
        <f t="shared" si="10"/>
        <v>0.56926013325226588</v>
      </c>
      <c r="AB16" s="26"/>
      <c r="AC16" s="26"/>
    </row>
    <row r="17" spans="4:29" s="37" customFormat="1" ht="12.75" thickBot="1">
      <c r="D17" s="50" t="str">
        <f>D10</f>
        <v>Ab + Ac-227 DOTA @ 10 d</v>
      </c>
      <c r="E17" s="44">
        <f t="shared" ref="E17:N17" si="11">E10*$C$2</f>
        <v>1.2596465110816025E-3</v>
      </c>
      <c r="F17" s="44">
        <f t="shared" si="11"/>
        <v>0.18509447522399178</v>
      </c>
      <c r="G17" s="44">
        <f t="shared" si="11"/>
        <v>0.2671353942336544</v>
      </c>
      <c r="H17" s="44">
        <f t="shared" si="11"/>
        <v>0.28135407666703993</v>
      </c>
      <c r="I17" s="44">
        <f t="shared" si="11"/>
        <v>0.50425421780791624</v>
      </c>
      <c r="J17" s="44">
        <f t="shared" si="11"/>
        <v>11.943106882815947</v>
      </c>
      <c r="K17" s="44">
        <f t="shared" si="11"/>
        <v>4.1743578606489935</v>
      </c>
      <c r="L17" s="44">
        <f t="shared" si="11"/>
        <v>0.2210269634296087</v>
      </c>
      <c r="M17" s="44">
        <f t="shared" si="11"/>
        <v>0.40699156356473204</v>
      </c>
      <c r="N17" s="44">
        <f t="shared" si="11"/>
        <v>1.2917733888878016</v>
      </c>
      <c r="O17" s="45"/>
      <c r="P17" s="45"/>
      <c r="Q17" s="46"/>
      <c r="R17" s="47">
        <f t="shared" ref="R17:AA17" si="12">R10*$C$2</f>
        <v>2.1817717567702089E-3</v>
      </c>
      <c r="S17" s="47">
        <f t="shared" si="12"/>
        <v>0.19602557652432551</v>
      </c>
      <c r="T17" s="47">
        <f t="shared" si="12"/>
        <v>3.035809315749937E-2</v>
      </c>
      <c r="U17" s="47">
        <f t="shared" si="12"/>
        <v>6.3575990754893119E-2</v>
      </c>
      <c r="V17" s="47">
        <f t="shared" si="12"/>
        <v>6.6363374466908737E-2</v>
      </c>
      <c r="W17" s="47">
        <f t="shared" si="12"/>
        <v>3.6914703341022808</v>
      </c>
      <c r="X17" s="47">
        <f t="shared" si="12"/>
        <v>0.43970090190785732</v>
      </c>
      <c r="Y17" s="47">
        <f t="shared" si="12"/>
        <v>3.6037535033914599E-3</v>
      </c>
      <c r="Z17" s="47">
        <f t="shared" si="12"/>
        <v>1.6847983159673001E-2</v>
      </c>
      <c r="AA17" s="47">
        <f t="shared" si="12"/>
        <v>0.46705268523100613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2" spans="4:88">
      <c r="CJ52" s="42" t="s">
        <v>23</v>
      </c>
    </row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13">F12</f>
        <v>Thymus</v>
      </c>
      <c r="G55" s="42" t="str">
        <f t="shared" si="13"/>
        <v>Heart</v>
      </c>
      <c r="H55" s="42" t="str">
        <f t="shared" si="13"/>
        <v>Lungs</v>
      </c>
      <c r="I55" s="42" t="str">
        <f t="shared" si="13"/>
        <v>Kidneys</v>
      </c>
      <c r="J55" s="42" t="str">
        <f t="shared" si="13"/>
        <v>Spleen</v>
      </c>
      <c r="K55" s="42" t="str">
        <f t="shared" si="13"/>
        <v>Liver</v>
      </c>
      <c r="L55" s="42" t="str">
        <f t="shared" si="13"/>
        <v>ART</v>
      </c>
      <c r="M55" s="42" t="str">
        <f t="shared" si="13"/>
        <v>Carcass</v>
      </c>
      <c r="N55" s="42" t="str">
        <f t="shared" si="13"/>
        <v>Tumor</v>
      </c>
      <c r="Q55" s="42" t="str">
        <f t="shared" ref="Q55:Z55" si="14">E55</f>
        <v>Blood</v>
      </c>
      <c r="R55" s="42" t="str">
        <f t="shared" si="14"/>
        <v>Thymus</v>
      </c>
      <c r="S55" s="42" t="str">
        <f t="shared" si="14"/>
        <v>Heart</v>
      </c>
      <c r="T55" s="42" t="str">
        <f t="shared" si="14"/>
        <v>Lungs</v>
      </c>
      <c r="U55" s="42" t="str">
        <f t="shared" si="14"/>
        <v>Kidneys</v>
      </c>
      <c r="V55" s="42" t="str">
        <f t="shared" si="14"/>
        <v>Spleen</v>
      </c>
      <c r="W55" s="42" t="str">
        <f t="shared" si="14"/>
        <v>Liver</v>
      </c>
      <c r="X55" s="42" t="str">
        <f t="shared" si="14"/>
        <v>ART</v>
      </c>
      <c r="Y55" s="42" t="str">
        <f t="shared" si="14"/>
        <v>Carcass</v>
      </c>
      <c r="Z55" s="42" t="str">
        <f t="shared" si="14"/>
        <v>Tumor</v>
      </c>
      <c r="AC55" s="42" t="str">
        <f t="shared" ref="AC55:AL55" si="15">Q55</f>
        <v>Blood</v>
      </c>
      <c r="AD55" s="42" t="str">
        <f t="shared" si="15"/>
        <v>Thymus</v>
      </c>
      <c r="AE55" s="42" t="str">
        <f t="shared" si="15"/>
        <v>Heart</v>
      </c>
      <c r="AF55" s="42" t="str">
        <f t="shared" si="15"/>
        <v>Lungs</v>
      </c>
      <c r="AG55" s="42" t="str">
        <f t="shared" si="15"/>
        <v>Kidneys</v>
      </c>
      <c r="AH55" s="42" t="str">
        <f t="shared" si="15"/>
        <v>Spleen</v>
      </c>
      <c r="AI55" s="42" t="str">
        <f t="shared" si="15"/>
        <v>Liver</v>
      </c>
      <c r="AJ55" s="42" t="str">
        <f t="shared" si="15"/>
        <v>ART</v>
      </c>
      <c r="AK55" s="42" t="str">
        <f t="shared" si="15"/>
        <v>Carcass</v>
      </c>
      <c r="AL55" s="42" t="str">
        <f t="shared" si="15"/>
        <v>Tumor</v>
      </c>
    </row>
    <row r="56" spans="4:88">
      <c r="D56" s="42">
        <f>1/24</f>
        <v>4.1666666666666664E-2</v>
      </c>
      <c r="E56" s="51">
        <f>E13</f>
        <v>6.4059220846195473</v>
      </c>
      <c r="F56" s="51">
        <f t="shared" si="13"/>
        <v>2.1289306434477617</v>
      </c>
      <c r="G56" s="51">
        <f t="shared" si="13"/>
        <v>1.8712503547515227</v>
      </c>
      <c r="H56" s="51">
        <f t="shared" si="13"/>
        <v>3.0512483381833544</v>
      </c>
      <c r="I56" s="51">
        <f t="shared" si="13"/>
        <v>2.5859736830508657</v>
      </c>
      <c r="J56" s="51">
        <f t="shared" si="13"/>
        <v>9.7552324379745095</v>
      </c>
      <c r="K56" s="51">
        <f t="shared" si="13"/>
        <v>3.7150631390773166</v>
      </c>
      <c r="L56" s="51">
        <f t="shared" si="13"/>
        <v>0.31311076452718462</v>
      </c>
      <c r="M56" s="51">
        <f t="shared" si="13"/>
        <v>0.49992681097979796</v>
      </c>
      <c r="N56" s="51">
        <f t="shared" si="13"/>
        <v>0.41571463304281081</v>
      </c>
      <c r="Q56" s="51">
        <f t="shared" ref="Q56:Z60" si="16">E56-R13</f>
        <v>6.2697429249463061</v>
      </c>
      <c r="R56" s="51">
        <f t="shared" si="16"/>
        <v>1.6694542302932944</v>
      </c>
      <c r="S56" s="51">
        <f t="shared" si="16"/>
        <v>1.7620632775741318</v>
      </c>
      <c r="T56" s="51">
        <f t="shared" si="16"/>
        <v>2.956719317509001</v>
      </c>
      <c r="U56" s="51">
        <f t="shared" si="16"/>
        <v>2.4223474377193042</v>
      </c>
      <c r="V56" s="51">
        <f t="shared" si="16"/>
        <v>8.5946134099272093</v>
      </c>
      <c r="W56" s="51">
        <f t="shared" si="16"/>
        <v>3.3278138269182054</v>
      </c>
      <c r="X56" s="51">
        <f t="shared" si="16"/>
        <v>0.28121596130860171</v>
      </c>
      <c r="Y56" s="51">
        <f t="shared" si="16"/>
        <v>0.44712069310882968</v>
      </c>
      <c r="Z56" s="51">
        <f t="shared" si="16"/>
        <v>5.302848773936053E-2</v>
      </c>
      <c r="AC56" s="51">
        <f t="shared" ref="AC56:AL60" si="17">E56+R13</f>
        <v>6.5421012442927884</v>
      </c>
      <c r="AD56" s="51">
        <f t="shared" si="17"/>
        <v>2.5884070566022293</v>
      </c>
      <c r="AE56" s="51">
        <f t="shared" si="17"/>
        <v>1.9804374319289135</v>
      </c>
      <c r="AF56" s="51">
        <f t="shared" si="17"/>
        <v>3.1457773588577078</v>
      </c>
      <c r="AG56" s="51">
        <f t="shared" si="17"/>
        <v>2.7495999283824273</v>
      </c>
      <c r="AH56" s="51">
        <f t="shared" si="17"/>
        <v>10.91585146602181</v>
      </c>
      <c r="AI56" s="51">
        <f t="shared" si="17"/>
        <v>4.1023124512364273</v>
      </c>
      <c r="AJ56" s="51">
        <f t="shared" si="17"/>
        <v>0.34500556774576752</v>
      </c>
      <c r="AK56" s="51">
        <f t="shared" si="17"/>
        <v>0.55273292885076619</v>
      </c>
      <c r="AL56" s="51">
        <f t="shared" si="17"/>
        <v>0.77840077834626109</v>
      </c>
    </row>
    <row r="57" spans="4:88">
      <c r="D57" s="42">
        <f>4/24</f>
        <v>0.16666666666666666</v>
      </c>
      <c r="E57" s="51">
        <f t="shared" ref="E57:N60" si="18">E14</f>
        <v>3.2999563850869125</v>
      </c>
      <c r="F57" s="51">
        <f t="shared" si="18"/>
        <v>1.4172602903364884</v>
      </c>
      <c r="G57" s="51">
        <f t="shared" si="18"/>
        <v>1.3814004313741348</v>
      </c>
      <c r="H57" s="51">
        <f t="shared" si="18"/>
        <v>1.9965184972117913</v>
      </c>
      <c r="I57" s="51">
        <f t="shared" si="18"/>
        <v>2.266980054272131</v>
      </c>
      <c r="J57" s="51">
        <f t="shared" si="18"/>
        <v>8.4320393783902468</v>
      </c>
      <c r="K57" s="51">
        <f t="shared" si="18"/>
        <v>3.9516975109122265</v>
      </c>
      <c r="L57" s="51">
        <f t="shared" si="18"/>
        <v>0.56697176347347955</v>
      </c>
      <c r="M57" s="51">
        <f t="shared" si="18"/>
        <v>0.56309483389967818</v>
      </c>
      <c r="N57" s="51">
        <f t="shared" si="18"/>
        <v>2.443001294365438</v>
      </c>
      <c r="Q57" s="51">
        <f t="shared" si="16"/>
        <v>3.0338755515858753</v>
      </c>
      <c r="R57" s="51">
        <f t="shared" si="16"/>
        <v>1.1766666303233686</v>
      </c>
      <c r="S57" s="51">
        <f t="shared" si="16"/>
        <v>0.90453436293274603</v>
      </c>
      <c r="T57" s="51">
        <f t="shared" si="16"/>
        <v>1.8008836268554711</v>
      </c>
      <c r="U57" s="51">
        <f t="shared" si="16"/>
        <v>1.8523638419484929</v>
      </c>
      <c r="V57" s="51">
        <f t="shared" si="16"/>
        <v>7.1453435175859052</v>
      </c>
      <c r="W57" s="51">
        <f t="shared" si="16"/>
        <v>3.0560557939044943</v>
      </c>
      <c r="X57" s="51">
        <f t="shared" si="16"/>
        <v>0.5122469910457419</v>
      </c>
      <c r="Y57" s="51">
        <f t="shared" si="16"/>
        <v>0.55084518601866805</v>
      </c>
      <c r="Z57" s="51">
        <f t="shared" si="16"/>
        <v>0.76088060072961472</v>
      </c>
      <c r="AC57" s="51">
        <f t="shared" si="17"/>
        <v>3.5660372185879496</v>
      </c>
      <c r="AD57" s="51">
        <f t="shared" si="17"/>
        <v>1.6578539503496081</v>
      </c>
      <c r="AE57" s="51">
        <f t="shared" si="17"/>
        <v>1.8582664998155236</v>
      </c>
      <c r="AF57" s="51">
        <f t="shared" si="17"/>
        <v>2.1921533675681113</v>
      </c>
      <c r="AG57" s="51">
        <f t="shared" si="17"/>
        <v>2.6815962665957693</v>
      </c>
      <c r="AH57" s="51">
        <f t="shared" si="17"/>
        <v>9.7187352391945883</v>
      </c>
      <c r="AI57" s="51">
        <f t="shared" si="17"/>
        <v>4.8473392279199583</v>
      </c>
      <c r="AJ57" s="51">
        <f t="shared" si="17"/>
        <v>0.62169653590121721</v>
      </c>
      <c r="AK57" s="51">
        <f t="shared" si="17"/>
        <v>0.57534448178068831</v>
      </c>
      <c r="AL57" s="51">
        <f t="shared" si="17"/>
        <v>4.1251219880012613</v>
      </c>
    </row>
    <row r="58" spans="4:88">
      <c r="D58" s="42">
        <f>24/24</f>
        <v>1</v>
      </c>
      <c r="E58" s="51">
        <f t="shared" si="18"/>
        <v>0.24108427506610758</v>
      </c>
      <c r="F58" s="51">
        <f t="shared" si="18"/>
        <v>2.9758640655970519</v>
      </c>
      <c r="G58" s="51">
        <f t="shared" si="18"/>
        <v>0.90771383198781463</v>
      </c>
      <c r="H58" s="51">
        <f t="shared" si="18"/>
        <v>1.5132955512103772</v>
      </c>
      <c r="I58" s="51">
        <f t="shared" si="18"/>
        <v>1.5304356218515736</v>
      </c>
      <c r="J58" s="51">
        <f t="shared" si="18"/>
        <v>12.400693392566417</v>
      </c>
      <c r="K58" s="51">
        <f t="shared" si="18"/>
        <v>5.809418407599388</v>
      </c>
      <c r="L58" s="51">
        <f t="shared" si="18"/>
        <v>0.50040179542004637</v>
      </c>
      <c r="M58" s="51">
        <f t="shared" si="18"/>
        <v>0.60613339045054415</v>
      </c>
      <c r="N58" s="51">
        <f t="shared" si="18"/>
        <v>8.1149088443652637</v>
      </c>
      <c r="Q58" s="51">
        <f t="shared" si="16"/>
        <v>0.21184286582375991</v>
      </c>
      <c r="R58" s="51">
        <f t="shared" si="16"/>
        <v>2.2403960904700928</v>
      </c>
      <c r="S58" s="51">
        <f t="shared" si="16"/>
        <v>0.83831793667848087</v>
      </c>
      <c r="T58" s="51">
        <f t="shared" si="16"/>
        <v>1.0056324624377617</v>
      </c>
      <c r="U58" s="51">
        <f t="shared" si="16"/>
        <v>1.1463535165385528</v>
      </c>
      <c r="V58" s="51">
        <f t="shared" si="16"/>
        <v>8.5976451118812456</v>
      </c>
      <c r="W58" s="51">
        <f t="shared" si="16"/>
        <v>4.839871858565127</v>
      </c>
      <c r="X58" s="51">
        <f t="shared" si="16"/>
        <v>0.37777071375938176</v>
      </c>
      <c r="Y58" s="51">
        <f t="shared" si="16"/>
        <v>0.51718673435155904</v>
      </c>
      <c r="Z58" s="51">
        <f t="shared" si="16"/>
        <v>2.2389838417464256</v>
      </c>
      <c r="AC58" s="51">
        <f t="shared" si="17"/>
        <v>0.27032568430845527</v>
      </c>
      <c r="AD58" s="51">
        <f t="shared" si="17"/>
        <v>3.7113320407240109</v>
      </c>
      <c r="AE58" s="51">
        <f t="shared" si="17"/>
        <v>0.9771097272971484</v>
      </c>
      <c r="AF58" s="51">
        <f t="shared" si="17"/>
        <v>2.0209586399829926</v>
      </c>
      <c r="AG58" s="51">
        <f t="shared" si="17"/>
        <v>1.9145177271645943</v>
      </c>
      <c r="AH58" s="51">
        <f t="shared" si="17"/>
        <v>16.203741673251589</v>
      </c>
      <c r="AI58" s="51">
        <f t="shared" si="17"/>
        <v>6.778964956633649</v>
      </c>
      <c r="AJ58" s="51">
        <f t="shared" si="17"/>
        <v>0.62303287708071098</v>
      </c>
      <c r="AK58" s="51">
        <f t="shared" si="17"/>
        <v>0.69508004654952926</v>
      </c>
      <c r="AL58" s="51">
        <f t="shared" si="17"/>
        <v>13.990833846984103</v>
      </c>
    </row>
    <row r="59" spans="4:88">
      <c r="D59" s="42">
        <f>6*24/24</f>
        <v>6</v>
      </c>
      <c r="E59" s="51">
        <f t="shared" si="18"/>
        <v>1.480313211222983E-2</v>
      </c>
      <c r="F59" s="51">
        <f t="shared" si="18"/>
        <v>0.23904073110460056</v>
      </c>
      <c r="G59" s="51">
        <f t="shared" si="18"/>
        <v>0.3109187634066084</v>
      </c>
      <c r="H59" s="51">
        <f t="shared" si="18"/>
        <v>0.24882828642228738</v>
      </c>
      <c r="I59" s="51">
        <f t="shared" si="18"/>
        <v>0.67677489166791938</v>
      </c>
      <c r="J59" s="51">
        <f t="shared" si="18"/>
        <v>14.028597231119511</v>
      </c>
      <c r="K59" s="51">
        <f t="shared" si="18"/>
        <v>4.0386862509409358</v>
      </c>
      <c r="L59" s="51">
        <f t="shared" si="18"/>
        <v>0.25068676511975135</v>
      </c>
      <c r="M59" s="51">
        <f t="shared" si="18"/>
        <v>0.44647109792269435</v>
      </c>
      <c r="N59" s="51">
        <f t="shared" si="18"/>
        <v>1.5707417803048647</v>
      </c>
      <c r="Q59" s="51">
        <f t="shared" si="16"/>
        <v>1.1761543504455779E-2</v>
      </c>
      <c r="R59" s="51">
        <f t="shared" si="16"/>
        <v>5.3668039987514154E-2</v>
      </c>
      <c r="S59" s="51">
        <f t="shared" si="16"/>
        <v>0.22677892325636284</v>
      </c>
      <c r="T59" s="51">
        <f t="shared" si="16"/>
        <v>0.20549433417765528</v>
      </c>
      <c r="U59" s="51">
        <f t="shared" si="16"/>
        <v>0.66622355254123822</v>
      </c>
      <c r="V59" s="51">
        <f t="shared" si="16"/>
        <v>10.518043317290628</v>
      </c>
      <c r="W59" s="51">
        <f t="shared" si="16"/>
        <v>3.6628296164241094</v>
      </c>
      <c r="X59" s="51">
        <f t="shared" si="16"/>
        <v>0.21379882569406566</v>
      </c>
      <c r="Y59" s="51">
        <f t="shared" si="16"/>
        <v>0.39626423208652545</v>
      </c>
      <c r="Z59" s="51">
        <f t="shared" si="16"/>
        <v>1.0014816470525987</v>
      </c>
      <c r="AC59" s="51">
        <f t="shared" si="17"/>
        <v>1.7844720720003881E-2</v>
      </c>
      <c r="AD59" s="51">
        <f t="shared" si="17"/>
        <v>0.42441342222168699</v>
      </c>
      <c r="AE59" s="51">
        <f t="shared" si="17"/>
        <v>0.39505860355685396</v>
      </c>
      <c r="AF59" s="51">
        <f t="shared" si="17"/>
        <v>0.29216223866691948</v>
      </c>
      <c r="AG59" s="51">
        <f t="shared" si="17"/>
        <v>0.68732623079460053</v>
      </c>
      <c r="AH59" s="51">
        <f t="shared" si="17"/>
        <v>17.539151144948391</v>
      </c>
      <c r="AI59" s="51">
        <f t="shared" si="17"/>
        <v>4.4145428854577622</v>
      </c>
      <c r="AJ59" s="51">
        <f t="shared" si="17"/>
        <v>0.28757470454543704</v>
      </c>
      <c r="AK59" s="51">
        <f t="shared" si="17"/>
        <v>0.49667796375886325</v>
      </c>
      <c r="AL59" s="51">
        <f t="shared" si="17"/>
        <v>2.1400019135571307</v>
      </c>
    </row>
    <row r="60" spans="4:88">
      <c r="D60" s="42">
        <v>10</v>
      </c>
      <c r="E60" s="51">
        <f t="shared" si="18"/>
        <v>1.2596465110816025E-3</v>
      </c>
      <c r="F60" s="51">
        <f t="shared" si="18"/>
        <v>0.18509447522399178</v>
      </c>
      <c r="G60" s="51">
        <f t="shared" si="18"/>
        <v>0.2671353942336544</v>
      </c>
      <c r="H60" s="51">
        <f t="shared" si="18"/>
        <v>0.28135407666703993</v>
      </c>
      <c r="I60" s="51">
        <f t="shared" si="18"/>
        <v>0.50425421780791624</v>
      </c>
      <c r="J60" s="51">
        <f t="shared" si="18"/>
        <v>11.943106882815947</v>
      </c>
      <c r="K60" s="51">
        <f t="shared" si="18"/>
        <v>4.1743578606489935</v>
      </c>
      <c r="L60" s="51">
        <f t="shared" si="18"/>
        <v>0.2210269634296087</v>
      </c>
      <c r="M60" s="51">
        <f t="shared" si="18"/>
        <v>0.40699156356473204</v>
      </c>
      <c r="N60" s="51">
        <f t="shared" si="18"/>
        <v>1.2917733888878016</v>
      </c>
      <c r="Q60" s="51">
        <f t="shared" si="16"/>
        <v>-9.2212524568860638E-4</v>
      </c>
      <c r="R60" s="51">
        <f t="shared" si="16"/>
        <v>-1.0931101300333729E-2</v>
      </c>
      <c r="S60" s="51">
        <f t="shared" si="16"/>
        <v>0.23677730107615502</v>
      </c>
      <c r="T60" s="51">
        <f t="shared" si="16"/>
        <v>0.21777808591214681</v>
      </c>
      <c r="U60" s="51">
        <f t="shared" si="16"/>
        <v>0.43789084334100747</v>
      </c>
      <c r="V60" s="51">
        <f t="shared" si="16"/>
        <v>8.251636548713666</v>
      </c>
      <c r="W60" s="51">
        <f t="shared" si="16"/>
        <v>3.734656958741136</v>
      </c>
      <c r="X60" s="51">
        <f t="shared" si="16"/>
        <v>0.21742320992621725</v>
      </c>
      <c r="Y60" s="51">
        <f t="shared" si="16"/>
        <v>0.39014358040505903</v>
      </c>
      <c r="Z60" s="51">
        <f t="shared" si="16"/>
        <v>0.8247207036567954</v>
      </c>
      <c r="AC60" s="51">
        <f t="shared" si="17"/>
        <v>3.4414182678518114E-3</v>
      </c>
      <c r="AD60" s="51">
        <f t="shared" si="17"/>
        <v>0.38112005174831731</v>
      </c>
      <c r="AE60" s="51">
        <f t="shared" si="17"/>
        <v>0.29749348739115378</v>
      </c>
      <c r="AF60" s="51">
        <f t="shared" si="17"/>
        <v>0.34493006742193305</v>
      </c>
      <c r="AG60" s="51">
        <f t="shared" si="17"/>
        <v>0.570617592274825</v>
      </c>
      <c r="AH60" s="51">
        <f t="shared" si="17"/>
        <v>15.634577216918228</v>
      </c>
      <c r="AI60" s="51">
        <f t="shared" si="17"/>
        <v>4.6140587625568505</v>
      </c>
      <c r="AJ60" s="51">
        <f t="shared" si="17"/>
        <v>0.22463071693300016</v>
      </c>
      <c r="AK60" s="51">
        <f t="shared" si="17"/>
        <v>0.42383954672440505</v>
      </c>
      <c r="AL60" s="51">
        <f t="shared" si="17"/>
        <v>1.7588260741188078</v>
      </c>
    </row>
    <row r="68" spans="1:38" ht="12" thickBot="1"/>
    <row r="69" spans="1:38" ht="12" thickBot="1">
      <c r="B69" s="53" t="s">
        <v>72</v>
      </c>
      <c r="D69" s="53" t="s">
        <v>73</v>
      </c>
      <c r="E69" s="65">
        <v>10000000</v>
      </c>
    </row>
    <row r="70" spans="1:38">
      <c r="D70" s="66" t="s">
        <v>75</v>
      </c>
    </row>
    <row r="73" spans="1:38">
      <c r="A73" s="53" t="s">
        <v>92</v>
      </c>
    </row>
    <row r="75" spans="1:38">
      <c r="A75" s="53" t="s">
        <v>91</v>
      </c>
    </row>
    <row r="76" spans="1:38">
      <c r="A76" s="42" t="s">
        <v>82</v>
      </c>
    </row>
    <row r="77" spans="1:38">
      <c r="A77" s="42" t="s">
        <v>83</v>
      </c>
      <c r="E77" s="53" t="s">
        <v>65</v>
      </c>
    </row>
    <row r="78" spans="1:38">
      <c r="A78" s="42" t="s">
        <v>84</v>
      </c>
      <c r="Q78" s="42" t="s">
        <v>20</v>
      </c>
    </row>
    <row r="79" spans="1:38">
      <c r="A79" s="42" t="s">
        <v>85</v>
      </c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1:38">
      <c r="A80" s="42" t="s">
        <v>86</v>
      </c>
      <c r="D80" s="42" t="s">
        <v>21</v>
      </c>
      <c r="E80" s="42" t="str">
        <f t="shared" ref="E80:N80" si="19">E12</f>
        <v>Blood</v>
      </c>
      <c r="F80" s="42" t="str">
        <f t="shared" si="19"/>
        <v>Thymus</v>
      </c>
      <c r="G80" s="42" t="str">
        <f t="shared" si="19"/>
        <v>Heart</v>
      </c>
      <c r="H80" s="42" t="str">
        <f t="shared" si="19"/>
        <v>Lungs</v>
      </c>
      <c r="I80" s="42" t="str">
        <f t="shared" si="19"/>
        <v>Kidneys</v>
      </c>
      <c r="J80" s="42" t="str">
        <f t="shared" si="19"/>
        <v>Spleen</v>
      </c>
      <c r="K80" s="42" t="str">
        <f t="shared" si="19"/>
        <v>Liver</v>
      </c>
      <c r="L80" s="42" t="str">
        <f t="shared" si="19"/>
        <v>ART</v>
      </c>
      <c r="M80" s="42" t="str">
        <f t="shared" si="19"/>
        <v>Carcass</v>
      </c>
      <c r="N80" s="42" t="str">
        <f t="shared" si="19"/>
        <v>Tumor</v>
      </c>
      <c r="P80" s="53" t="s">
        <v>62</v>
      </c>
      <c r="Q80" s="42" t="str">
        <f>Q55</f>
        <v>Blood</v>
      </c>
      <c r="R80" s="42" t="str">
        <f t="shared" ref="R80:Z80" si="20">R55</f>
        <v>Thymus</v>
      </c>
      <c r="S80" s="42" t="str">
        <f t="shared" si="20"/>
        <v>Heart</v>
      </c>
      <c r="T80" s="42" t="str">
        <f t="shared" si="20"/>
        <v>Lungs</v>
      </c>
      <c r="U80" s="42" t="str">
        <f t="shared" si="20"/>
        <v>Kidneys</v>
      </c>
      <c r="V80" s="42" t="str">
        <f t="shared" si="20"/>
        <v>Spleen</v>
      </c>
      <c r="W80" s="42" t="str">
        <f t="shared" si="20"/>
        <v>Liver</v>
      </c>
      <c r="X80" s="42" t="str">
        <f t="shared" si="20"/>
        <v>ART</v>
      </c>
      <c r="Y80" s="42" t="str">
        <f t="shared" si="20"/>
        <v>Carcass</v>
      </c>
      <c r="Z80" s="42" t="str">
        <f t="shared" si="20"/>
        <v>Tumor</v>
      </c>
      <c r="AB80" s="53" t="s">
        <v>61</v>
      </c>
      <c r="AC80" s="42" t="str">
        <f>AC55</f>
        <v>Blood</v>
      </c>
      <c r="AD80" s="42" t="str">
        <f t="shared" ref="AD80:AL80" si="21">AD55</f>
        <v>Thymus</v>
      </c>
      <c r="AE80" s="42" t="str">
        <f t="shared" si="21"/>
        <v>Heart</v>
      </c>
      <c r="AF80" s="42" t="str">
        <f t="shared" si="21"/>
        <v>Lungs</v>
      </c>
      <c r="AG80" s="42" t="str">
        <f t="shared" si="21"/>
        <v>Kidneys</v>
      </c>
      <c r="AH80" s="42" t="str">
        <f t="shared" si="21"/>
        <v>Spleen</v>
      </c>
      <c r="AI80" s="42" t="str">
        <f t="shared" si="21"/>
        <v>Liver</v>
      </c>
      <c r="AJ80" s="42" t="str">
        <f t="shared" si="21"/>
        <v>ART</v>
      </c>
      <c r="AK80" s="42" t="str">
        <f t="shared" si="21"/>
        <v>Carcass</v>
      </c>
      <c r="AL80" s="42" t="str">
        <f t="shared" si="21"/>
        <v>Tumor</v>
      </c>
    </row>
    <row r="81" spans="1:38">
      <c r="B81" s="42" t="s">
        <v>87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f>D81</f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f>P81</f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1:38">
      <c r="A82" s="42" t="s">
        <v>88</v>
      </c>
      <c r="D82" s="42">
        <f>$D$56</f>
        <v>4.1666666666666664E-2</v>
      </c>
      <c r="E82" s="42">
        <f>_xll.SRS1Splines.Functions25.OneWay_Spline($D$56:$D$60,$E$56:$E$60,D82)</f>
        <v>6.4059220846195499</v>
      </c>
      <c r="F82" s="42">
        <f>_xll.SRS1Splines.Functions25.OneWay_Spline($D$56:$D$60,F$56:F$60,$D82)</f>
        <v>2.12893064344776</v>
      </c>
      <c r="G82" s="42">
        <f>_xll.SRS1Splines.Functions25.OneWay_Spline($D$56:$D$60,G$56:G$60,$D82)</f>
        <v>1.87125035475152</v>
      </c>
      <c r="H82" s="42">
        <f>_xll.SRS1Splines.Functions25.OneWay_Spline($D$56:$D$60,H$56:H$60,$D82)</f>
        <v>3.05124833818335</v>
      </c>
      <c r="I82" s="42">
        <f>_xll.SRS1Splines.Functions25.OneWay_Spline($D$56:$D$60,I$56:I$60,$D82)</f>
        <v>2.5859736830508702</v>
      </c>
      <c r="J82" s="42">
        <f>_xll.SRS1Splines.Functions25.OneWay_Spline($D$56:$D$60,J$56:J$60,$D82)</f>
        <v>9.7552324379745095</v>
      </c>
      <c r="K82" s="42">
        <f>_xll.SRS1Splines.Functions25.OneWay_Spline($D$56:$D$60,K$56:K$60,$D82)</f>
        <v>3.7150631390773201</v>
      </c>
      <c r="L82" s="42">
        <f>_xll.SRS1Splines.Functions25.OneWay_Spline($D$56:$D$60,L$56:L$60,$D82)</f>
        <v>0.313110764527185</v>
      </c>
      <c r="M82" s="42">
        <f>_xll.SRS1Splines.Functions25.OneWay_Spline($D$56:$D$60,M$56:M$60,$D82)</f>
        <v>0.49992681097979802</v>
      </c>
      <c r="N82" s="42">
        <f>_xll.SRS1Splines.Functions25.OneWay_Spline($D$56:$D$60,N$56:N$60,$D82)</f>
        <v>0.41571463304281098</v>
      </c>
      <c r="P82" s="42">
        <f t="shared" ref="P82:P145" si="22">D82</f>
        <v>4.1666666666666664E-2</v>
      </c>
      <c r="Q82" s="42">
        <f>_xll.SRS1Splines.Functions25.OneWay_Spline($D$56:$D$60,Q$56:Q$60,P82)</f>
        <v>6.2697429249463097</v>
      </c>
      <c r="R82" s="42">
        <f>_xll.SRS1Splines.Functions25.OneWay_Spline($D$56:$D$60,R$56:R$60,$D82)</f>
        <v>1.66945423029329</v>
      </c>
      <c r="S82" s="42">
        <f>_xll.SRS1Splines.Functions25.OneWay_Spline($D$56:$D$60,S$56:S$60,$D82)</f>
        <v>1.7620632775741301</v>
      </c>
      <c r="T82" s="42">
        <f>_xll.SRS1Splines.Functions25.OneWay_Spline($D$56:$D$60,T$56:T$60,$D82)</f>
        <v>2.9567193175090001</v>
      </c>
      <c r="U82" s="42">
        <f>_xll.SRS1Splines.Functions25.OneWay_Spline($D$56:$D$60,U$56:U$60,$D82)</f>
        <v>2.4223474377193002</v>
      </c>
      <c r="V82" s="42">
        <f>_xll.SRS1Splines.Functions25.OneWay_Spline($D$56:$D$60,V$56:V$60,$D82)</f>
        <v>8.5946134099272093</v>
      </c>
      <c r="W82" s="42">
        <f>_xll.SRS1Splines.Functions25.OneWay_Spline($D$56:$D$60,W$56:W$60,$D82)</f>
        <v>3.3278138269182098</v>
      </c>
      <c r="X82" s="42">
        <f>_xll.SRS1Splines.Functions25.OneWay_Spline($D$56:$D$60,X$56:X$60,$D82)</f>
        <v>0.28121596130860199</v>
      </c>
      <c r="Y82" s="42">
        <f>_xll.SRS1Splines.Functions25.OneWay_Spline($D$56:$D$60,Y$56:Y$60,$D82)</f>
        <v>0.44712069310883001</v>
      </c>
      <c r="Z82" s="42">
        <f>_xll.SRS1Splines.Functions25.OneWay_Spline($D$56:$D$60,Z$56:Z$60,$D82)</f>
        <v>5.3028487739360503E-2</v>
      </c>
      <c r="AB82" s="42">
        <f t="shared" ref="AB82:AB145" si="23">P82</f>
        <v>4.1666666666666664E-2</v>
      </c>
      <c r="AC82" s="42">
        <f>_xll.SRS1Splines.Functions25.OneWay_Spline($D$56:$D$60,AC$56:AC$60,AB82)</f>
        <v>6.5421012442927902</v>
      </c>
      <c r="AD82" s="42">
        <f>_xll.SRS1Splines.Functions25.OneWay_Spline($D$56:$D$60,AD$56:AD$60,$D82)</f>
        <v>2.5884070566022301</v>
      </c>
      <c r="AE82" s="42">
        <f>_xll.SRS1Splines.Functions25.OneWay_Spline($D$56:$D$60,AE$56:AE$60,$D82)</f>
        <v>1.98043743192891</v>
      </c>
      <c r="AF82" s="42">
        <f>_xll.SRS1Splines.Functions25.OneWay_Spline($D$56:$D$60,AF$56:AF$60,$D82)</f>
        <v>3.14577735885771</v>
      </c>
      <c r="AG82" s="42">
        <f>_xll.SRS1Splines.Functions25.OneWay_Spline($D$56:$D$60,AG$56:AG$60,$D82)</f>
        <v>2.7495999283824299</v>
      </c>
      <c r="AH82" s="42">
        <f>_xll.SRS1Splines.Functions25.OneWay_Spline($D$56:$D$60,AH$56:AH$60,$D82)</f>
        <v>10.915851466021801</v>
      </c>
      <c r="AI82" s="42">
        <f>_xll.SRS1Splines.Functions25.OneWay_Spline($D$56:$D$60,AI$56:AI$60,$D82)</f>
        <v>4.10231245123643</v>
      </c>
      <c r="AJ82" s="42">
        <f>_xll.SRS1Splines.Functions25.OneWay_Spline($D$56:$D$60,AJ$56:AJ$60,$D82)</f>
        <v>0.34500556774576802</v>
      </c>
      <c r="AK82" s="42">
        <f>_xll.SRS1Splines.Functions25.OneWay_Spline($D$56:$D$60,AK$56:AK$60,$D82)</f>
        <v>0.55273292885076597</v>
      </c>
      <c r="AL82" s="42">
        <f>_xll.SRS1Splines.Functions25.OneWay_Spline($D$56:$D$60,AL$56:AL$60,$D82)</f>
        <v>0.77840077834626098</v>
      </c>
    </row>
    <row r="83" spans="1:38">
      <c r="A83" s="42" t="s">
        <v>89</v>
      </c>
      <c r="D83" s="42">
        <v>7.4999999999999997E-2</v>
      </c>
      <c r="E83" s="42">
        <f>_xll.SRS1Splines.Functions25.OneWay_Spline($D$56:$D$60,$E$56:$E$60,D83)</f>
        <v>5.4140330708767701</v>
      </c>
      <c r="F83" s="42">
        <f>_xll.SRS1Splines.Functions25.OneWay_Spline($D$56:$D$60,F$56:F$60,$D83)</f>
        <v>1.88435444823015</v>
      </c>
      <c r="G83" s="42">
        <f>_xll.SRS1Splines.Functions25.OneWay_Spline($D$56:$D$60,G$56:G$60,$D83)</f>
        <v>1.7146557776842599</v>
      </c>
      <c r="H83" s="42">
        <f>_xll.SRS1Splines.Functions25.OneWay_Spline($D$56:$D$60,H$56:H$60,$D83)</f>
        <v>2.7041713664578602</v>
      </c>
      <c r="I83" s="42">
        <f>_xll.SRS1Splines.Functions25.OneWay_Spline($D$56:$D$60,I$56:I$60,$D83)</f>
        <v>2.49189633505872</v>
      </c>
      <c r="J83" s="42">
        <f>_xll.SRS1Splines.Functions25.OneWay_Spline($D$56:$D$60,J$56:J$60,$D83)</f>
        <v>9.2974929081143394</v>
      </c>
      <c r="K83" s="42">
        <f>_xll.SRS1Splines.Functions25.OneWay_Spline($D$56:$D$60,K$56:K$60,$D83)</f>
        <v>3.7770937277652399</v>
      </c>
      <c r="L83" s="42">
        <f>_xll.SRS1Splines.Functions25.OneWay_Spline($D$56:$D$60,L$56:L$60,$D83)</f>
        <v>0.39898074341845602</v>
      </c>
      <c r="M83" s="42">
        <f>_xll.SRS1Splines.Functions25.OneWay_Spline($D$56:$D$60,M$56:M$60,$D83)</f>
        <v>0.52045321844915304</v>
      </c>
      <c r="N83" s="42">
        <f>_xll.SRS1Splines.Functions25.OneWay_Spline($D$56:$D$60,N$56:N$60,$D83)</f>
        <v>0.99531662381309205</v>
      </c>
      <c r="P83" s="42">
        <f t="shared" si="22"/>
        <v>7.4999999999999997E-2</v>
      </c>
      <c r="Q83" s="42">
        <f>_xll.SRS1Splines.Functions25.OneWay_Spline($D$56:$D$60,Q$56:Q$60,P83)</f>
        <v>5.2296397369334899</v>
      </c>
      <c r="R83" s="42">
        <f>_xll.SRS1Splines.Functions25.OneWay_Spline($D$56:$D$60,R$56:R$60,$D83)</f>
        <v>1.50014388703233</v>
      </c>
      <c r="S83" s="42">
        <f>_xll.SRS1Splines.Functions25.OneWay_Spline($D$56:$D$60,S$56:S$60,$D83)</f>
        <v>1.47385171689235</v>
      </c>
      <c r="T83" s="42">
        <f>_xll.SRS1Splines.Functions25.OneWay_Spline($D$56:$D$60,T$56:T$60,$D83)</f>
        <v>2.5812740823728499</v>
      </c>
      <c r="U83" s="42">
        <f>_xll.SRS1Splines.Functions25.OneWay_Spline($D$56:$D$60,U$56:U$60,$D83)</f>
        <v>2.2429925620846101</v>
      </c>
      <c r="V83" s="42">
        <f>_xll.SRS1Splines.Functions25.OneWay_Spline($D$56:$D$60,V$56:V$60,$D83)</f>
        <v>8.1013807855590301</v>
      </c>
      <c r="W83" s="42">
        <f>_xll.SRS1Splines.Functions25.OneWay_Spline($D$56:$D$60,W$56:W$60,$D83)</f>
        <v>3.2310849946625901</v>
      </c>
      <c r="X83" s="42">
        <f>_xll.SRS1Splines.Functions25.OneWay_Spline($D$56:$D$60,X$56:X$60,$D83)</f>
        <v>0.35957089737695702</v>
      </c>
      <c r="Y83" s="42">
        <f>_xll.SRS1Splines.Functions25.OneWay_Spline($D$56:$D$60,Y$56:Y$60,$D83)</f>
        <v>0.482224236104139</v>
      </c>
      <c r="Z83" s="42">
        <f>_xll.SRS1Splines.Functions25.OneWay_Spline($D$56:$D$60,Z$56:Z$60,$D83)</f>
        <v>0.264671462277981</v>
      </c>
      <c r="AB83" s="42">
        <f t="shared" si="23"/>
        <v>7.4999999999999997E-2</v>
      </c>
      <c r="AC83" s="42">
        <f>_xll.SRS1Splines.Functions25.OneWay_Spline($D$56:$D$60,AC$56:AC$60,AB83)</f>
        <v>5.5984264048200503</v>
      </c>
      <c r="AD83" s="42">
        <f>_xll.SRS1Splines.Functions25.OneWay_Spline($D$56:$D$60,AD$56:AD$60,$D83)</f>
        <v>2.2685650094279701</v>
      </c>
      <c r="AE83" s="42">
        <f>_xll.SRS1Splines.Functions25.OneWay_Spline($D$56:$D$60,AE$56:AE$60,$D83)</f>
        <v>1.9481136550671601</v>
      </c>
      <c r="AF83" s="42">
        <f>_xll.SRS1Splines.Functions25.OneWay_Spline($D$56:$D$60,AF$56:AF$60,$D83)</f>
        <v>2.8270686505428602</v>
      </c>
      <c r="AG83" s="42">
        <f>_xll.SRS1Splines.Functions25.OneWay_Spline($D$56:$D$60,AG$56:AG$60,$D83)</f>
        <v>2.73266594161128</v>
      </c>
      <c r="AH83" s="42">
        <f>_xll.SRS1Splines.Functions25.OneWay_Spline($D$56:$D$60,AH$56:AH$60,$D83)</f>
        <v>10.4936050306697</v>
      </c>
      <c r="AI83" s="42">
        <f>_xll.SRS1Splines.Functions25.OneWay_Spline($D$56:$D$60,AI$56:AI$60,$D83)</f>
        <v>4.3181350236093099</v>
      </c>
      <c r="AJ83" s="42">
        <f>_xll.SRS1Splines.Functions25.OneWay_Spline($D$56:$D$60,AJ$56:AJ$60,$D83)</f>
        <v>0.438369683144615</v>
      </c>
      <c r="AK83" s="42">
        <f>_xll.SRS1Splines.Functions25.OneWay_Spline($D$56:$D$60,AK$56:AK$60,$D83)</f>
        <v>0.55888131606769698</v>
      </c>
      <c r="AL83" s="42">
        <f>_xll.SRS1Splines.Functions25.OneWay_Spline($D$56:$D$60,AL$56:AL$60,$D83)</f>
        <v>1.7259617853482001</v>
      </c>
    </row>
    <row r="84" spans="1:38">
      <c r="A84" s="42" t="s">
        <v>90</v>
      </c>
      <c r="D84" s="42">
        <v>0.1</v>
      </c>
      <c r="E84" s="42">
        <f>_xll.SRS1Splines.Functions25.OneWay_Spline($D$56:$D$60,$E$56:$E$60,D84)</f>
        <v>4.65647144098459</v>
      </c>
      <c r="F84" s="42">
        <f>_xll.SRS1Splines.Functions25.OneWay_Spline($D$56:$D$60,F$56:F$60,$D84)</f>
        <v>1.6977888988966401</v>
      </c>
      <c r="G84" s="42">
        <f>_xll.SRS1Splines.Functions25.OneWay_Spline($D$56:$D$60,G$56:G$60,$D84)</f>
        <v>1.59501285461524</v>
      </c>
      <c r="H84" s="42">
        <f>_xll.SRS1Splines.Functions25.OneWay_Spline($D$56:$D$60,H$56:H$60,$D84)</f>
        <v>2.43636717269026</v>
      </c>
      <c r="I84" s="42">
        <f>_xll.SRS1Splines.Functions25.OneWay_Spline($D$56:$D$60,I$56:I$60,$D84)</f>
        <v>2.42211377376558</v>
      </c>
      <c r="J84" s="42">
        <f>_xll.SRS1Splines.Functions25.OneWay_Spline($D$56:$D$60,J$56:J$60,$D84)</f>
        <v>8.9508391454786604</v>
      </c>
      <c r="K84" s="42">
        <f>_xll.SRS1Splines.Functions25.OneWay_Spline($D$56:$D$60,K$56:K$60,$D84)</f>
        <v>3.8241282629136601</v>
      </c>
      <c r="L84" s="42">
        <f>_xll.SRS1Splines.Functions25.OneWay_Spline($D$56:$D$60,L$56:L$60,$D84)</f>
        <v>0.46563295636580299</v>
      </c>
      <c r="M84" s="42">
        <f>_xll.SRS1Splines.Functions25.OneWay_Spline($D$56:$D$60,M$56:M$60,$D84)</f>
        <v>0.53622433222892096</v>
      </c>
      <c r="N84" s="42">
        <f>_xll.SRS1Splines.Functions25.OneWay_Spline($D$56:$D$60,N$56:N$60,$D84)</f>
        <v>1.4199828071413001</v>
      </c>
      <c r="P84" s="42">
        <f t="shared" si="22"/>
        <v>0.1</v>
      </c>
      <c r="Q84" s="42">
        <f>_xll.SRS1Splines.Functions25.OneWay_Spline($D$56:$D$60,Q$56:Q$60,P84)</f>
        <v>4.4334669083267002</v>
      </c>
      <c r="R84" s="42">
        <f>_xll.SRS1Splines.Functions25.OneWay_Spline($D$56:$D$60,R$56:R$60,$D84)</f>
        <v>1.37095557388409</v>
      </c>
      <c r="S84" s="42">
        <f>_xll.SRS1Splines.Functions25.OneWay_Spline($D$56:$D$60,S$56:S$60,$D84)</f>
        <v>1.2499147034381799</v>
      </c>
      <c r="T84" s="42">
        <f>_xll.SRS1Splines.Functions25.OneWay_Spline($D$56:$D$60,T$56:T$60,$D84)</f>
        <v>2.2928444361585201</v>
      </c>
      <c r="U84" s="42">
        <f>_xll.SRS1Splines.Functions25.OneWay_Spline($D$56:$D$60,U$56:U$60,$D84)</f>
        <v>2.10671797041867</v>
      </c>
      <c r="V84" s="42">
        <f>_xll.SRS1Splines.Functions25.OneWay_Spline($D$56:$D$60,V$56:V$60,$D84)</f>
        <v>7.7210929985116898</v>
      </c>
      <c r="W84" s="42">
        <f>_xll.SRS1Splines.Functions25.OneWay_Spline($D$56:$D$60,W$56:W$60,$D84)</f>
        <v>3.1600912467368301</v>
      </c>
      <c r="X84" s="42">
        <f>_xll.SRS1Splines.Functions25.OneWay_Spline($D$56:$D$60,X$56:X$60,$D84)</f>
        <v>0.42021359013701498</v>
      </c>
      <c r="Y84" s="42">
        <f>_xll.SRS1Splines.Functions25.OneWay_Spline($D$56:$D$60,Y$56:Y$60,$D84)</f>
        <v>0.50945616552185302</v>
      </c>
      <c r="Z84" s="42">
        <f>_xll.SRS1Splines.Functions25.OneWay_Spline($D$56:$D$60,Z$56:Z$60,$D84)</f>
        <v>0.42248847387732802</v>
      </c>
      <c r="AB84" s="42">
        <f t="shared" si="23"/>
        <v>0.1</v>
      </c>
      <c r="AC84" s="42">
        <f>_xll.SRS1Splines.Functions25.OneWay_Spline($D$56:$D$60,AC$56:AC$60,AB84)</f>
        <v>4.8794759736424798</v>
      </c>
      <c r="AD84" s="42">
        <f>_xll.SRS1Splines.Functions25.OneWay_Spline($D$56:$D$60,AD$56:AD$60,$D84)</f>
        <v>2.02462222390918</v>
      </c>
      <c r="AE84" s="42">
        <f>_xll.SRS1Splines.Functions25.OneWay_Spline($D$56:$D$60,AE$56:AE$60,$D84)</f>
        <v>1.92374905183588</v>
      </c>
      <c r="AF84" s="42">
        <f>_xll.SRS1Splines.Functions25.OneWay_Spline($D$56:$D$60,AF$56:AF$60,$D84)</f>
        <v>2.5798899092219898</v>
      </c>
      <c r="AG84" s="42">
        <f>_xll.SRS1Splines.Functions25.OneWay_Spline($D$56:$D$60,AG$56:AG$60,$D84)</f>
        <v>2.7193925700826602</v>
      </c>
      <c r="AH84" s="42">
        <f>_xll.SRS1Splines.Functions25.OneWay_Spline($D$56:$D$60,AH$56:AH$60,$D84)</f>
        <v>10.180585292445601</v>
      </c>
      <c r="AI84" s="42">
        <f>_xll.SRS1Splines.Functions25.OneWay_Spline($D$56:$D$60,AI$56:AI$60,$D84)</f>
        <v>4.4771014415600199</v>
      </c>
      <c r="AJ84" s="42">
        <f>_xll.SRS1Splines.Functions25.OneWay_Spline($D$56:$D$60,AJ$56:AJ$60,$D84)</f>
        <v>0.51100575852860197</v>
      </c>
      <c r="AK84" s="42">
        <f>_xll.SRS1Splines.Functions25.OneWay_Spline($D$56:$D$60,AK$56:AK$60,$D84)</f>
        <v>0.56343598295430497</v>
      </c>
      <c r="AL84" s="42">
        <f>_xll.SRS1Splines.Functions25.OneWay_Spline($D$56:$D$60,AL$56:AL$60,$D84)</f>
        <v>2.41747714040527</v>
      </c>
    </row>
    <row r="85" spans="1:38">
      <c r="D85" s="42">
        <v>0.125</v>
      </c>
      <c r="E85" s="42">
        <f>_xll.SRS1Splines.Functions25.OneWay_Spline($D$56:$D$60,$E$56:$E$60,D85)</f>
        <v>3.9855089074454502</v>
      </c>
      <c r="F85" s="42">
        <f>_xll.SRS1Splines.Functions25.OneWay_Spline($D$56:$D$60,F$56:F$60,$D85)</f>
        <v>1.53991620835806</v>
      </c>
      <c r="G85" s="42">
        <f>_xll.SRS1Splines.Functions25.OneWay_Spline($D$56:$D$60,G$56:G$60,$D85)</f>
        <v>1.4891197707149499</v>
      </c>
      <c r="H85" s="42">
        <f>_xll.SRS1Splines.Functions25.OneWay_Spline($D$56:$D$60,H$56:H$60,$D85)</f>
        <v>2.2038251101376201</v>
      </c>
      <c r="I85" s="42">
        <f>_xll.SRS1Splines.Functions25.OneWay_Spline($D$56:$D$60,I$56:I$60,$D85)</f>
        <v>2.35677364825098</v>
      </c>
      <c r="J85" s="42">
        <f>_xll.SRS1Splines.Functions25.OneWay_Spline($D$56:$D$60,J$56:J$60,$D85)</f>
        <v>8.6585389836751503</v>
      </c>
      <c r="K85" s="42">
        <f>_xll.SRS1Splines.Functions25.OneWay_Spline($D$56:$D$60,K$56:K$60,$D85)</f>
        <v>3.8716013068899202</v>
      </c>
      <c r="L85" s="42">
        <f>_xll.SRS1Splines.Functions25.OneWay_Spline($D$56:$D$60,L$56:L$60,$D85)</f>
        <v>0.52250970886172698</v>
      </c>
      <c r="M85" s="42">
        <f>_xll.SRS1Splines.Functions25.OneWay_Spline($D$56:$D$60,M$56:M$60,$D85)</f>
        <v>0.55003217148427297</v>
      </c>
      <c r="N85" s="42">
        <f>_xll.SRS1Splines.Functions25.OneWay_Spline($D$56:$D$60,N$56:N$60,$D85)</f>
        <v>1.82686021343281</v>
      </c>
      <c r="P85" s="42">
        <f t="shared" si="22"/>
        <v>0.125</v>
      </c>
      <c r="Q85" s="42">
        <f>_xll.SRS1Splines.Functions25.OneWay_Spline($D$56:$D$60,Q$56:Q$60,P85)</f>
        <v>3.7313594086559401</v>
      </c>
      <c r="R85" s="42">
        <f>_xll.SRS1Splines.Functions25.OneWay_Spline($D$56:$D$60,R$56:R$60,$D85)</f>
        <v>1.26162072353205</v>
      </c>
      <c r="S85" s="42">
        <f>_xll.SRS1Splines.Functions25.OneWay_Spline($D$56:$D$60,S$56:S$60,$D85)</f>
        <v>1.05808962838228</v>
      </c>
      <c r="T85" s="42">
        <f>_xll.SRS1Splines.Functions25.OneWay_Spline($D$56:$D$60,T$56:T$60,$D85)</f>
        <v>2.0402568127928902</v>
      </c>
      <c r="U85" s="42">
        <f>_xll.SRS1Splines.Functions25.OneWay_Spline($D$56:$D$60,U$56:U$60,$D85)</f>
        <v>1.98481071185703</v>
      </c>
      <c r="V85" s="42">
        <f>_xll.SRS1Splines.Functions25.OneWay_Spline($D$56:$D$60,V$56:V$60,$D85)</f>
        <v>7.3976194384077001</v>
      </c>
      <c r="W85" s="42">
        <f>_xll.SRS1Splines.Functions25.OneWay_Spline($D$56:$D$60,W$56:W$60,$D85)</f>
        <v>3.1011704334218901</v>
      </c>
      <c r="X85" s="42">
        <f>_xll.SRS1Splines.Functions25.OneWay_Spline($D$56:$D$60,X$56:X$60,$D85)</f>
        <v>0.47189054403802799</v>
      </c>
      <c r="Y85" s="42">
        <f>_xll.SRS1Splines.Functions25.OneWay_Spline($D$56:$D$60,Y$56:Y$60,$D85)</f>
        <v>0.53268789596927701</v>
      </c>
      <c r="Z85" s="42">
        <f>_xll.SRS1Splines.Functions25.OneWay_Spline($D$56:$D$60,Z$56:Z$60,$D85)</f>
        <v>0.56880037096324298</v>
      </c>
      <c r="AB85" s="42">
        <f t="shared" si="23"/>
        <v>0.125</v>
      </c>
      <c r="AC85" s="42">
        <f>_xll.SRS1Splines.Functions25.OneWay_Spline($D$56:$D$60,AC$56:AC$60,AB85)</f>
        <v>4.2396584062349598</v>
      </c>
      <c r="AD85" s="42">
        <f>_xll.SRS1Splines.Functions25.OneWay_Spline($D$56:$D$60,AD$56:AD$60,$D85)</f>
        <v>1.8182116931840699</v>
      </c>
      <c r="AE85" s="42">
        <f>_xll.SRS1Splines.Functions25.OneWay_Spline($D$56:$D$60,AE$56:AE$60,$D85)</f>
        <v>1.8992800738175</v>
      </c>
      <c r="AF85" s="42">
        <f>_xll.SRS1Splines.Functions25.OneWay_Spline($D$56:$D$60,AF$56:AF$60,$D85)</f>
        <v>2.3673934074823499</v>
      </c>
      <c r="AG85" s="42">
        <f>_xll.SRS1Splines.Functions25.OneWay_Spline($D$56:$D$60,AG$56:AG$60,$D85)</f>
        <v>2.70562815731097</v>
      </c>
      <c r="AH85" s="42">
        <f>_xll.SRS1Splines.Functions25.OneWay_Spline($D$56:$D$60,AH$56:AH$60,$D85)</f>
        <v>9.9194585289426005</v>
      </c>
      <c r="AI85" s="42">
        <f>_xll.SRS1Splines.Functions25.OneWay_Spline($D$56:$D$60,AI$56:AI$60,$D85)</f>
        <v>4.6279201426915497</v>
      </c>
      <c r="AJ85" s="42">
        <f>_xll.SRS1Splines.Functions25.OneWay_Spline($D$56:$D$60,AJ$56:AJ$60,$D85)</f>
        <v>0.57306948074411601</v>
      </c>
      <c r="AK85" s="42">
        <f>_xll.SRS1Splines.Functions25.OneWay_Spline($D$56:$D$60,AK$56:AK$60,$D85)</f>
        <v>0.56794211538997796</v>
      </c>
      <c r="AL85" s="42">
        <f>_xll.SRS1Splines.Functions25.OneWay_Spline($D$56:$D$60,AL$56:AL$60,$D85)</f>
        <v>3.0849200559023799</v>
      </c>
    </row>
    <row r="86" spans="1:38">
      <c r="D86" s="42">
        <f>D85+0.125</f>
        <v>0.25</v>
      </c>
      <c r="E86" s="42">
        <f>_xll.SRS1Splines.Functions25.OneWay_Spline($D$56:$D$60,$E$56:$E$60,D86)</f>
        <v>2.71944952761182</v>
      </c>
      <c r="F86" s="42">
        <f>_xll.SRS1Splines.Functions25.OneWay_Spline($D$56:$D$60,F$56:F$60,$D86)</f>
        <v>1.4609011960437801</v>
      </c>
      <c r="G86" s="42">
        <f>_xll.SRS1Splines.Functions25.OneWay_Spline($D$56:$D$60,G$56:G$60,$D86)</f>
        <v>1.29319036269648</v>
      </c>
      <c r="H86" s="42">
        <f>_xll.SRS1Splines.Functions25.OneWay_Spline($D$56:$D$60,H$56:H$60,$D86)</f>
        <v>1.9084995392658901</v>
      </c>
      <c r="I86" s="42">
        <f>_xll.SRS1Splines.Functions25.OneWay_Spline($D$56:$D$60,I$56:I$60,$D86)</f>
        <v>2.1295975943027798</v>
      </c>
      <c r="J86" s="42">
        <f>_xll.SRS1Splines.Functions25.OneWay_Spline($D$56:$D$60,J$56:J$60,$D86)</f>
        <v>8.5382779792715198</v>
      </c>
      <c r="K86" s="42">
        <f>_xll.SRS1Splines.Functions25.OneWay_Spline($D$56:$D$60,K$56:K$60,$D86)</f>
        <v>4.1344561913982503</v>
      </c>
      <c r="L86" s="42">
        <f>_xll.SRS1Splines.Functions25.OneWay_Spline($D$56:$D$60,L$56:L$60,$D86)</f>
        <v>0.56567485448517396</v>
      </c>
      <c r="M86" s="42">
        <f>_xll.SRS1Splines.Functions25.OneWay_Spline($D$56:$D$60,M$56:M$60,$D86)</f>
        <v>0.57127215964434297</v>
      </c>
      <c r="N86" s="42">
        <f>_xll.SRS1Splines.Functions25.OneWay_Spline($D$56:$D$60,N$56:N$60,$D86)</f>
        <v>3.5206637288654101</v>
      </c>
      <c r="P86" s="42">
        <f t="shared" si="22"/>
        <v>0.25</v>
      </c>
      <c r="Q86" s="42">
        <f>_xll.SRS1Splines.Functions25.OneWay_Spline($D$56:$D$60,Q$56:Q$60,P86)</f>
        <v>2.4982895852580298</v>
      </c>
      <c r="R86" s="42">
        <f>_xll.SRS1Splines.Functions25.OneWay_Spline($D$56:$D$60,R$56:R$60,$D86)</f>
        <v>1.2064510552074801</v>
      </c>
      <c r="S86" s="42">
        <f>_xll.SRS1Splines.Functions25.OneWay_Spline($D$56:$D$60,S$56:S$60,$D86)</f>
        <v>0.89259509844984497</v>
      </c>
      <c r="T86" s="42">
        <f>_xll.SRS1Splines.Functions25.OneWay_Spline($D$56:$D$60,T$56:T$60,$D86)</f>
        <v>1.6521863200008899</v>
      </c>
      <c r="U86" s="42">
        <f>_xll.SRS1Splines.Functions25.OneWay_Spline($D$56:$D$60,U$56:U$60,$D86)</f>
        <v>1.7196622700126001</v>
      </c>
      <c r="V86" s="42">
        <f>_xll.SRS1Splines.Functions25.OneWay_Spline($D$56:$D$60,V$56:V$60,$D86)</f>
        <v>7.1802467676099502</v>
      </c>
      <c r="W86" s="42">
        <f>_xll.SRS1Splines.Functions25.OneWay_Spline($D$56:$D$60,W$56:W$60,$D86)</f>
        <v>3.1060026437149899</v>
      </c>
      <c r="X86" s="42">
        <f>_xll.SRS1Splines.Functions25.OneWay_Spline($D$56:$D$60,X$56:X$60,$D86)</f>
        <v>0.50897357094592</v>
      </c>
      <c r="Y86" s="42">
        <f>_xll.SRS1Splines.Functions25.OneWay_Spline($D$56:$D$60,Y$56:Y$60,$D86)</f>
        <v>0.55018831224962095</v>
      </c>
      <c r="Z86" s="42">
        <f>_xll.SRS1Splines.Functions25.OneWay_Spline($D$56:$D$60,Z$56:Z$60,$D86)</f>
        <v>1.0417202165228101</v>
      </c>
      <c r="AB86" s="42">
        <f t="shared" si="23"/>
        <v>0.25</v>
      </c>
      <c r="AC86" s="42">
        <f>_xll.SRS1Splines.Functions25.OneWay_Spline($D$56:$D$60,AC$56:AC$60,AB86)</f>
        <v>2.9406094699656098</v>
      </c>
      <c r="AD86" s="42">
        <f>_xll.SRS1Splines.Functions25.OneWay_Spline($D$56:$D$60,AD$56:AD$60,$D86)</f>
        <v>1.7153513368800899</v>
      </c>
      <c r="AE86" s="42">
        <f>_xll.SRS1Splines.Functions25.OneWay_Spline($D$56:$D$60,AE$56:AE$60,$D86)</f>
        <v>1.7686634304020299</v>
      </c>
      <c r="AF86" s="42">
        <f>_xll.SRS1Splines.Functions25.OneWay_Spline($D$56:$D$60,AF$56:AF$60,$D86)</f>
        <v>2.1613174707400198</v>
      </c>
      <c r="AG86" s="42">
        <f>_xll.SRS1Splines.Functions25.OneWay_Spline($D$56:$D$60,AG$56:AG$60,$D86)</f>
        <v>2.62376313622525</v>
      </c>
      <c r="AH86" s="42">
        <f>_xll.SRS1Splines.Functions25.OneWay_Spline($D$56:$D$60,AH$56:AH$60,$D86)</f>
        <v>9.8963091909330902</v>
      </c>
      <c r="AI86" s="42">
        <f>_xll.SRS1Splines.Functions25.OneWay_Spline($D$56:$D$60,AI$56:AI$60,$D86)</f>
        <v>5.2143481163755601</v>
      </c>
      <c r="AJ86" s="42">
        <f>_xll.SRS1Splines.Functions25.OneWay_Spline($D$56:$D$60,AJ$56:AJ$60,$D86)</f>
        <v>0.62195044072532102</v>
      </c>
      <c r="AK86" s="42">
        <f>_xll.SRS1Splines.Functions25.OneWay_Spline($D$56:$D$60,AK$56:AK$60,$D86)</f>
        <v>0.59057970863256304</v>
      </c>
      <c r="AL86" s="42">
        <f>_xll.SRS1Splines.Functions25.OneWay_Spline($D$56:$D$60,AL$56:AL$60,$D86)</f>
        <v>5.9996072412080004</v>
      </c>
    </row>
    <row r="87" spans="1:38">
      <c r="D87" s="42">
        <f t="shared" ref="D87:D93" si="24">D86+0.125</f>
        <v>0.375</v>
      </c>
      <c r="E87" s="42">
        <f>_xll.SRS1Splines.Functions25.OneWay_Spline($D$56:$D$60,$E$56:$E$60,D87)</f>
        <v>1.96523547981146</v>
      </c>
      <c r="F87" s="42">
        <f>_xll.SRS1Splines.Functions25.OneWay_Spline($D$56:$D$60,F$56:F$60,$D87)</f>
        <v>1.6607921302209501</v>
      </c>
      <c r="G87" s="42">
        <f>_xll.SRS1Splines.Functions25.OneWay_Spline($D$56:$D$60,G$56:G$60,$D87)</f>
        <v>1.1834874670891999</v>
      </c>
      <c r="H87" s="42">
        <f>_xll.SRS1Splines.Functions25.OneWay_Spline($D$56:$D$60,H$56:H$60,$D87)</f>
        <v>1.80486575934849</v>
      </c>
      <c r="I87" s="42">
        <f>_xll.SRS1Splines.Functions25.OneWay_Spline($D$56:$D$60,I$56:I$60,$D87)</f>
        <v>1.95808031399726</v>
      </c>
      <c r="J87" s="42">
        <f>_xll.SRS1Splines.Functions25.OneWay_Spline($D$56:$D$60,J$56:J$60,$D87)</f>
        <v>9.0267055706278807</v>
      </c>
      <c r="K87" s="42">
        <f>_xll.SRS1Splines.Functions25.OneWay_Spline($D$56:$D$60,K$56:K$60,$D87)</f>
        <v>4.4689498999410899</v>
      </c>
      <c r="L87" s="42">
        <f>_xll.SRS1Splines.Functions25.OneWay_Spline($D$56:$D$60,L$56:L$60,$D87)</f>
        <v>0.55952359199216595</v>
      </c>
      <c r="M87" s="42">
        <f>_xll.SRS1Splines.Functions25.OneWay_Spline($D$56:$D$60,M$56:M$60,$D87)</f>
        <v>0.58192420239068199</v>
      </c>
      <c r="N87" s="42">
        <f>_xll.SRS1Splines.Functions25.OneWay_Spline($D$56:$D$60,N$56:N$60,$D87)</f>
        <v>4.9244608474903604</v>
      </c>
      <c r="P87" s="42">
        <f t="shared" si="22"/>
        <v>0.375</v>
      </c>
      <c r="Q87" s="42">
        <f>_xll.SRS1Splines.Functions25.OneWay_Spline($D$56:$D$60,Q$56:Q$60,P87)</f>
        <v>1.8023625222261901</v>
      </c>
      <c r="R87" s="42">
        <f>_xll.SRS1Splines.Functions25.OneWay_Spline($D$56:$D$60,R$56:R$60,$D87)</f>
        <v>1.3428743584712901</v>
      </c>
      <c r="S87" s="42">
        <f>_xll.SRS1Splines.Functions25.OneWay_Spline($D$56:$D$60,S$56:S$60,$D87)</f>
        <v>0.87890767907884404</v>
      </c>
      <c r="T87" s="42">
        <f>_xll.SRS1Splines.Functions25.OneWay_Spline($D$56:$D$60,T$56:T$60,$D87)</f>
        <v>1.4654634006767899</v>
      </c>
      <c r="U87" s="42">
        <f>_xll.SRS1Splines.Functions25.OneWay_Spline($D$56:$D$60,U$56:U$60,$D87)</f>
        <v>1.5509863552690999</v>
      </c>
      <c r="V87" s="42">
        <f>_xll.SRS1Splines.Functions25.OneWay_Spline($D$56:$D$60,V$56:V$60,$D87)</f>
        <v>7.3422594197350302</v>
      </c>
      <c r="W87" s="42">
        <f>_xll.SRS1Splines.Functions25.OneWay_Spline($D$56:$D$60,W$56:W$60,$D87)</f>
        <v>3.33477705400772</v>
      </c>
      <c r="X87" s="42">
        <f>_xll.SRS1Splines.Functions25.OneWay_Spline($D$56:$D$60,X$56:X$60,$D87)</f>
        <v>0.49379713347076898</v>
      </c>
      <c r="Y87" s="42">
        <f>_xll.SRS1Splines.Functions25.OneWay_Spline($D$56:$D$60,Y$56:Y$60,$D87)</f>
        <v>0.54707335960001402</v>
      </c>
      <c r="Z87" s="42">
        <f>_xll.SRS1Splines.Functions25.OneWay_Spline($D$56:$D$60,Z$56:Z$60,$D87)</f>
        <v>1.4075507686744699</v>
      </c>
      <c r="AB87" s="42">
        <f t="shared" si="23"/>
        <v>0.375</v>
      </c>
      <c r="AC87" s="42">
        <f>_xll.SRS1Splines.Functions25.OneWay_Spline($D$56:$D$60,AC$56:AC$60,AB87)</f>
        <v>2.1281084373967398</v>
      </c>
      <c r="AD87" s="42">
        <f>_xll.SRS1Splines.Functions25.OneWay_Spline($D$56:$D$60,AD$56:AD$60,$D87)</f>
        <v>1.97870990197061</v>
      </c>
      <c r="AE87" s="42">
        <f>_xll.SRS1Splines.Functions25.OneWay_Spline($D$56:$D$60,AE$56:AE$60,$D87)</f>
        <v>1.6139219120252599</v>
      </c>
      <c r="AF87" s="42">
        <f>_xll.SRS1Splines.Functions25.OneWay_Spline($D$56:$D$60,AF$56:AF$60,$D87)</f>
        <v>2.1260634941094199</v>
      </c>
      <c r="AG87" s="42">
        <f>_xll.SRS1Splines.Functions25.OneWay_Spline($D$56:$D$60,AG$56:AG$60,$D87)</f>
        <v>2.5114072894481501</v>
      </c>
      <c r="AH87" s="42">
        <f>_xll.SRS1Splines.Functions25.OneWay_Spline($D$56:$D$60,AH$56:AH$60,$D87)</f>
        <v>10.7111517215207</v>
      </c>
      <c r="AI87" s="42">
        <f>_xll.SRS1Splines.Functions25.OneWay_Spline($D$56:$D$60,AI$56:AI$60,$D87)</f>
        <v>5.6924254842322002</v>
      </c>
      <c r="AJ87" s="42">
        <f>_xll.SRS1Splines.Functions25.OneWay_Spline($D$56:$D$60,AJ$56:AJ$60,$D87)</f>
        <v>0.62228118516724595</v>
      </c>
      <c r="AK87" s="42">
        <f>_xll.SRS1Splines.Functions25.OneWay_Spline($D$56:$D$60,AK$56:AK$60,$D87)</f>
        <v>0.61468273155072795</v>
      </c>
      <c r="AL87" s="42">
        <f>_xll.SRS1Splines.Functions25.OneWay_Spline($D$56:$D$60,AL$56:AL$60,$D87)</f>
        <v>8.4413709263062504</v>
      </c>
    </row>
    <row r="88" spans="1:38">
      <c r="D88" s="42">
        <f t="shared" si="24"/>
        <v>0.5</v>
      </c>
      <c r="E88" s="42">
        <f>_xll.SRS1Splines.Functions25.OneWay_Spline($D$56:$D$60,$E$56:$E$60,D88)</f>
        <v>1.3495192312481199</v>
      </c>
      <c r="F88" s="42">
        <f>_xll.SRS1Splines.Functions25.OneWay_Spline($D$56:$D$60,F$56:F$60,$D88)</f>
        <v>1.96588881922821</v>
      </c>
      <c r="G88" s="42">
        <f>_xll.SRS1Splines.Functions25.OneWay_Spline($D$56:$D$60,G$56:G$60,$D88)</f>
        <v>1.09733844996149</v>
      </c>
      <c r="H88" s="42">
        <f>_xll.SRS1Splines.Functions25.OneWay_Spline($D$56:$D$60,H$56:H$60,$D88)</f>
        <v>1.7277187642441101</v>
      </c>
      <c r="I88" s="42">
        <f>_xll.SRS1Splines.Functions25.OneWay_Spline($D$56:$D$60,I$56:I$60,$D88)</f>
        <v>1.8229087608888499</v>
      </c>
      <c r="J88" s="42">
        <f>_xll.SRS1Splines.Functions25.OneWay_Spline($D$56:$D$60,J$56:J$60,$D88)</f>
        <v>9.7769126685465597</v>
      </c>
      <c r="K88" s="42">
        <f>_xll.SRS1Splines.Functions25.OneWay_Spline($D$56:$D$60,K$56:K$60,$D88)</f>
        <v>4.8380463694417202</v>
      </c>
      <c r="L88" s="42">
        <f>_xll.SRS1Splines.Functions25.OneWay_Spline($D$56:$D$60,L$56:L$60,$D88)</f>
        <v>0.54958766930203995</v>
      </c>
      <c r="M88" s="42">
        <f>_xll.SRS1Splines.Functions25.OneWay_Spline($D$56:$D$60,M$56:M$60,$D88)</f>
        <v>0.59063951009223203</v>
      </c>
      <c r="N88" s="42">
        <f>_xll.SRS1Splines.Functions25.OneWay_Spline($D$56:$D$60,N$56:N$60,$D88)</f>
        <v>6.0730221263653297</v>
      </c>
      <c r="P88" s="42">
        <f t="shared" si="22"/>
        <v>0.5</v>
      </c>
      <c r="Q88" s="42">
        <f>_xll.SRS1Splines.Functions25.OneWay_Spline($D$56:$D$60,Q$56:Q$60,P88)</f>
        <v>1.2341772350123399</v>
      </c>
      <c r="R88" s="42">
        <f>_xll.SRS1Splines.Functions25.OneWay_Spline($D$56:$D$60,R$56:R$60,$D88)</f>
        <v>1.55109940029502</v>
      </c>
      <c r="S88" s="42">
        <f>_xll.SRS1Splines.Functions25.OneWay_Spline($D$56:$D$60,S$56:S$60,$D88)</f>
        <v>0.86900231952104601</v>
      </c>
      <c r="T88" s="42">
        <f>_xll.SRS1Splines.Functions25.OneWay_Spline($D$56:$D$60,T$56:T$60,$D88)</f>
        <v>1.31752730173246</v>
      </c>
      <c r="U88" s="42">
        <f>_xll.SRS1Splines.Functions25.OneWay_Spline($D$56:$D$60,U$56:U$60,$D88)</f>
        <v>1.4158813925340501</v>
      </c>
      <c r="V88" s="42">
        <f>_xll.SRS1Splines.Functions25.OneWay_Spline($D$56:$D$60,V$56:V$60,$D88)</f>
        <v>7.5951009362047603</v>
      </c>
      <c r="W88" s="42">
        <f>_xll.SRS1Splines.Functions25.OneWay_Spline($D$56:$D$60,W$56:W$60,$D88)</f>
        <v>3.6839590486650402</v>
      </c>
      <c r="X88" s="42">
        <f>_xll.SRS1Splines.Functions25.OneWay_Spline($D$56:$D$60,X$56:X$60,$D88)</f>
        <v>0.47015844185903299</v>
      </c>
      <c r="Y88" s="42">
        <f>_xll.SRS1Splines.Functions25.OneWay_Spline($D$56:$D$60,Y$56:Y$60,$D88)</f>
        <v>0.54204341505991604</v>
      </c>
      <c r="Z88" s="42">
        <f>_xll.SRS1Splines.Functions25.OneWay_Spline($D$56:$D$60,Z$56:Z$60,$D88)</f>
        <v>1.70686667498037</v>
      </c>
      <c r="AB88" s="42">
        <f t="shared" si="23"/>
        <v>0.5</v>
      </c>
      <c r="AC88" s="42">
        <f>_xll.SRS1Splines.Functions25.OneWay_Spline($D$56:$D$60,AC$56:AC$60,AB88)</f>
        <v>1.4648612274838999</v>
      </c>
      <c r="AD88" s="42">
        <f>_xll.SRS1Splines.Functions25.OneWay_Spline($D$56:$D$60,AD$56:AD$60,$D88)</f>
        <v>2.3806782381614</v>
      </c>
      <c r="AE88" s="42">
        <f>_xll.SRS1Splines.Functions25.OneWay_Spline($D$56:$D$60,AE$56:AE$60,$D88)</f>
        <v>1.4481883595746099</v>
      </c>
      <c r="AF88" s="42">
        <f>_xll.SRS1Splines.Functions25.OneWay_Spline($D$56:$D$60,AF$56:AF$60,$D88)</f>
        <v>2.1006271569865</v>
      </c>
      <c r="AG88" s="42">
        <f>_xll.SRS1Splines.Functions25.OneWay_Spline($D$56:$D$60,AG$56:AG$60,$D88)</f>
        <v>2.37967873836774</v>
      </c>
      <c r="AH88" s="42">
        <f>_xll.SRS1Splines.Functions25.OneWay_Spline($D$56:$D$60,AH$56:AH$60,$D88)</f>
        <v>11.9587244008884</v>
      </c>
      <c r="AI88" s="42">
        <f>_xll.SRS1Splines.Functions25.OneWay_Spline($D$56:$D$60,AI$56:AI$60,$D88)</f>
        <v>6.08357969429672</v>
      </c>
      <c r="AJ88" s="42">
        <f>_xll.SRS1Splines.Functions25.OneWay_Spline($D$56:$D$60,AJ$56:AJ$60,$D88)</f>
        <v>0.62255179425609297</v>
      </c>
      <c r="AK88" s="42">
        <f>_xll.SRS1Splines.Functions25.OneWay_Spline($D$56:$D$60,AK$56:AK$60,$D88)</f>
        <v>0.63861607798082698</v>
      </c>
      <c r="AL88" s="42">
        <f>_xll.SRS1Splines.Functions25.OneWay_Spline($D$56:$D$60,AL$56:AL$60,$D88)</f>
        <v>10.4391775777503</v>
      </c>
    </row>
    <row r="89" spans="1:38">
      <c r="D89" s="42">
        <f t="shared" si="24"/>
        <v>0.625</v>
      </c>
      <c r="E89" s="42">
        <f>_xll.SRS1Splines.Functions25.OneWay_Spline($D$56:$D$60,$E$56:$E$60,D89)</f>
        <v>0.87077338420685202</v>
      </c>
      <c r="F89" s="42">
        <f>_xll.SRS1Splines.Functions25.OneWay_Spline($D$56:$D$60,F$56:F$60,$D89)</f>
        <v>2.3130678101675</v>
      </c>
      <c r="G89" s="42">
        <f>_xll.SRS1Splines.Functions25.OneWay_Spline($D$56:$D$60,G$56:G$60,$D89)</f>
        <v>1.03071494460042</v>
      </c>
      <c r="H89" s="42">
        <f>_xll.SRS1Splines.Functions25.OneWay_Spline($D$56:$D$60,H$56:H$60,$D89)</f>
        <v>1.6685233999154201</v>
      </c>
      <c r="I89" s="42">
        <f>_xll.SRS1Splines.Functions25.OneWay_Spline($D$56:$D$60,I$56:I$60,$D89)</f>
        <v>1.7183207250488199</v>
      </c>
      <c r="J89" s="42">
        <f>_xll.SRS1Splines.Functions25.OneWay_Spline($D$56:$D$60,J$56:J$60,$D89)</f>
        <v>10.6391571363637</v>
      </c>
      <c r="K89" s="42">
        <f>_xll.SRS1Splines.Functions25.OneWay_Spline($D$56:$D$60,K$56:K$60,$D89)</f>
        <v>5.1991935274290002</v>
      </c>
      <c r="L89" s="42">
        <f>_xll.SRS1Splines.Functions25.OneWay_Spline($D$56:$D$60,L$56:L$60,$D89)</f>
        <v>0.53728730735728003</v>
      </c>
      <c r="M89" s="42">
        <f>_xll.SRS1Splines.Functions25.OneWay_Spline($D$56:$D$60,M$56:M$60,$D89)</f>
        <v>0.59741808274899399</v>
      </c>
      <c r="N89" s="42">
        <f>_xll.SRS1Splines.Functions25.OneWay_Spline($D$56:$D$60,N$56:N$60,$D89)</f>
        <v>6.9663475654902998</v>
      </c>
      <c r="P89" s="42">
        <f t="shared" si="22"/>
        <v>0.625</v>
      </c>
      <c r="Q89" s="42">
        <f>_xll.SRS1Splines.Functions25.OneWay_Spline($D$56:$D$60,Q$56:Q$60,P89)</f>
        <v>0.79238317469082697</v>
      </c>
      <c r="R89" s="42">
        <f>_xll.SRS1Splines.Functions25.OneWay_Spline($D$56:$D$60,R$56:R$60,$D89)</f>
        <v>1.7880451375427</v>
      </c>
      <c r="S89" s="42">
        <f>_xll.SRS1Splines.Functions25.OneWay_Spline($D$56:$D$60,S$56:S$60,$D89)</f>
        <v>0.86143484263928205</v>
      </c>
      <c r="T89" s="42">
        <f>_xll.SRS1Splines.Functions25.OneWay_Spline($D$56:$D$60,T$56:T$60,$D89)</f>
        <v>1.20297709080215</v>
      </c>
      <c r="U89" s="42">
        <f>_xll.SRS1Splines.Functions25.OneWay_Spline($D$56:$D$60,U$56:U$60,$D89)</f>
        <v>1.31110650455044</v>
      </c>
      <c r="V89" s="42">
        <f>_xll.SRS1Splines.Functions25.OneWay_Spline($D$56:$D$60,V$56:V$60,$D89)</f>
        <v>7.8929157903367004</v>
      </c>
      <c r="W89" s="42">
        <f>_xll.SRS1Splines.Functions25.OneWay_Spline($D$56:$D$60,W$56:W$60,$D89)</f>
        <v>4.0813040770681903</v>
      </c>
      <c r="X89" s="42">
        <f>_xll.SRS1Splines.Functions25.OneWay_Spline($D$56:$D$60,X$56:X$60,$D89)</f>
        <v>0.44239697509636999</v>
      </c>
      <c r="Y89" s="42">
        <f>_xll.SRS1Splines.Functions25.OneWay_Spline($D$56:$D$60,Y$56:Y$60,$D89)</f>
        <v>0.53581912944717602</v>
      </c>
      <c r="Z89" s="42">
        <f>_xll.SRS1Splines.Functions25.OneWay_Spline($D$56:$D$60,Z$56:Z$60,$D89)</f>
        <v>1.93966793544052</v>
      </c>
      <c r="AB89" s="42">
        <f t="shared" si="23"/>
        <v>0.625</v>
      </c>
      <c r="AC89" s="42">
        <f>_xll.SRS1Splines.Functions25.OneWay_Spline($D$56:$D$60,AC$56:AC$60,AB89)</f>
        <v>0.94916359372287895</v>
      </c>
      <c r="AD89" s="42">
        <f>_xll.SRS1Splines.Functions25.OneWay_Spline($D$56:$D$60,AD$56:AD$60,$D89)</f>
        <v>2.8380904827923001</v>
      </c>
      <c r="AE89" s="42">
        <f>_xll.SRS1Splines.Functions25.OneWay_Spline($D$56:$D$60,AE$56:AE$60,$D89)</f>
        <v>1.28655156896328</v>
      </c>
      <c r="AF89" s="42">
        <f>_xll.SRS1Splines.Functions25.OneWay_Spline($D$56:$D$60,AF$56:AF$60,$D89)</f>
        <v>2.0812034811918401</v>
      </c>
      <c r="AG89" s="42">
        <f>_xll.SRS1Splines.Functions25.OneWay_Spline($D$56:$D$60,AG$56:AG$60,$D89)</f>
        <v>2.2413514947916102</v>
      </c>
      <c r="AH89" s="42">
        <f>_xll.SRS1Splines.Functions25.OneWay_Spline($D$56:$D$60,AH$56:AH$60,$D89)</f>
        <v>13.385398482390601</v>
      </c>
      <c r="AI89" s="42">
        <f>_xll.SRS1Splines.Functions25.OneWay_Spline($D$56:$D$60,AI$56:AI$60,$D89)</f>
        <v>6.3878107465691301</v>
      </c>
      <c r="AJ89" s="42">
        <f>_xll.SRS1Splines.Functions25.OneWay_Spline($D$56:$D$60,AJ$56:AJ$60,$D89)</f>
        <v>0.62276226799186396</v>
      </c>
      <c r="AK89" s="42">
        <f>_xll.SRS1Splines.Functions25.OneWay_Spline($D$56:$D$60,AK$56:AK$60,$D89)</f>
        <v>0.660501115309307</v>
      </c>
      <c r="AL89" s="42">
        <f>_xll.SRS1Splines.Functions25.OneWay_Spline($D$56:$D$60,AL$56:AL$60,$D89)</f>
        <v>11.993027195540099</v>
      </c>
    </row>
    <row r="90" spans="1:38">
      <c r="D90" s="42">
        <f t="shared" si="24"/>
        <v>0.75</v>
      </c>
      <c r="E90" s="42">
        <f>_xll.SRS1Splines.Functions25.OneWay_Spline($D$56:$D$60,$E$56:$E$60,D90)</f>
        <v>0.52747054097271995</v>
      </c>
      <c r="F90" s="42">
        <f>_xll.SRS1Splines.Functions25.OneWay_Spline($D$56:$D$60,F$56:F$60,$D90)</f>
        <v>2.6392056501407701</v>
      </c>
      <c r="G90" s="42">
        <f>_xll.SRS1Splines.Functions25.OneWay_Spline($D$56:$D$60,G$56:G$60,$D90)</f>
        <v>0.97958858429306295</v>
      </c>
      <c r="H90" s="42">
        <f>_xll.SRS1Splines.Functions25.OneWay_Spline($D$56:$D$60,H$56:H$60,$D90)</f>
        <v>1.6187445123251201</v>
      </c>
      <c r="I90" s="42">
        <f>_xll.SRS1Splines.Functions25.OneWay_Spline($D$56:$D$60,I$56:I$60,$D90)</f>
        <v>1.6385539965484199</v>
      </c>
      <c r="J90" s="42">
        <f>_xll.SRS1Splines.Functions25.OneWay_Spline($D$56:$D$60,J$56:J$60,$D90)</f>
        <v>11.4636968374153</v>
      </c>
      <c r="K90" s="42">
        <f>_xll.SRS1Splines.Functions25.OneWay_Spline($D$56:$D$60,K$56:K$60,$D90)</f>
        <v>5.5098393014317901</v>
      </c>
      <c r="L90" s="42">
        <f>_xll.SRS1Splines.Functions25.OneWay_Spline($D$56:$D$60,L$56:L$60,$D90)</f>
        <v>0.52404272710037203</v>
      </c>
      <c r="M90" s="42">
        <f>_xll.SRS1Splines.Functions25.OneWay_Spline($D$56:$D$60,M$56:M$60,$D90)</f>
        <v>0.60225992036096598</v>
      </c>
      <c r="N90" s="42">
        <f>_xll.SRS1Splines.Functions25.OneWay_Spline($D$56:$D$60,N$56:N$60,$D90)</f>
        <v>7.6044371648652804</v>
      </c>
      <c r="P90" s="42">
        <f t="shared" si="22"/>
        <v>0.75</v>
      </c>
      <c r="Q90" s="42">
        <f>_xll.SRS1Splines.Functions25.OneWay_Spline($D$56:$D$60,Q$56:Q$60,P90)</f>
        <v>0.475629792335997</v>
      </c>
      <c r="R90" s="42">
        <f>_xll.SRS1Splines.Functions25.OneWay_Spline($D$56:$D$60,R$56:R$60,$D90)</f>
        <v>2.0106305270784</v>
      </c>
      <c r="S90" s="42">
        <f>_xll.SRS1Splines.Functions25.OneWay_Spline($D$56:$D$60,S$56:S$60,$D90)</f>
        <v>0.85476107129637902</v>
      </c>
      <c r="T90" s="42">
        <f>_xll.SRS1Splines.Functions25.OneWay_Spline($D$56:$D$60,T$56:T$60,$D90)</f>
        <v>1.1164118355201</v>
      </c>
      <c r="U90" s="42">
        <f>_xll.SRS1Splines.Functions25.OneWay_Spline($D$56:$D$60,U$56:U$60,$D90)</f>
        <v>1.2334208140613201</v>
      </c>
      <c r="V90" s="42">
        <f>_xll.SRS1Splines.Functions25.OneWay_Spline($D$56:$D$60,V$56:V$60,$D90)</f>
        <v>8.1898484554483897</v>
      </c>
      <c r="W90" s="42">
        <f>_xll.SRS1Splines.Functions25.OneWay_Spline($D$56:$D$60,W$56:W$60,$D90)</f>
        <v>4.4545675885984304</v>
      </c>
      <c r="X90" s="42">
        <f>_xll.SRS1Splines.Functions25.OneWay_Spline($D$56:$D$60,X$56:X$60,$D90)</f>
        <v>0.41485221216843599</v>
      </c>
      <c r="Y90" s="42">
        <f>_xll.SRS1Splines.Functions25.OneWay_Spline($D$56:$D$60,Y$56:Y$60,$D90)</f>
        <v>0.52912115357963796</v>
      </c>
      <c r="Z90" s="42">
        <f>_xll.SRS1Splines.Functions25.OneWay_Spline($D$56:$D$60,Z$56:Z$60,$D90)</f>
        <v>2.1059545500549102</v>
      </c>
      <c r="AB90" s="42">
        <f t="shared" si="23"/>
        <v>0.75</v>
      </c>
      <c r="AC90" s="42">
        <f>_xll.SRS1Splines.Functions25.OneWay_Spline($D$56:$D$60,AC$56:AC$60,AB90)</f>
        <v>0.579311289609444</v>
      </c>
      <c r="AD90" s="42">
        <f>_xll.SRS1Splines.Functions25.OneWay_Spline($D$56:$D$60,AD$56:AD$60,$D90)</f>
        <v>3.2677807732031399</v>
      </c>
      <c r="AE90" s="42">
        <f>_xll.SRS1Splines.Functions25.OneWay_Spline($D$56:$D$60,AE$56:AE$60,$D90)</f>
        <v>1.1441003361044599</v>
      </c>
      <c r="AF90" s="42">
        <f>_xll.SRS1Splines.Functions25.OneWay_Spline($D$56:$D$60,AF$56:AF$60,$D90)</f>
        <v>2.0639874885459801</v>
      </c>
      <c r="AG90" s="42">
        <f>_xll.SRS1Splines.Functions25.OneWay_Spline($D$56:$D$60,AG$56:AG$60,$D90)</f>
        <v>2.1091995705273199</v>
      </c>
      <c r="AH90" s="42">
        <f>_xll.SRS1Splines.Functions25.OneWay_Spline($D$56:$D$60,AH$56:AH$60,$D90)</f>
        <v>14.737545219382101</v>
      </c>
      <c r="AI90" s="42">
        <f>_xll.SRS1Splines.Functions25.OneWay_Spline($D$56:$D$60,AI$56:AI$60,$D90)</f>
        <v>6.6051186410494198</v>
      </c>
      <c r="AJ90" s="42">
        <f>_xll.SRS1Splines.Functions25.OneWay_Spline($D$56:$D$60,AJ$56:AJ$60,$D90)</f>
        <v>0.62291260637455603</v>
      </c>
      <c r="AK90" s="42">
        <f>_xll.SRS1Splines.Functions25.OneWay_Spline($D$56:$D$60,AK$56:AK$60,$D90)</f>
        <v>0.67845921092261896</v>
      </c>
      <c r="AL90" s="42">
        <f>_xll.SRS1Splines.Functions25.OneWay_Spline($D$56:$D$60,AL$56:AL$60,$D90)</f>
        <v>13.102919779675601</v>
      </c>
    </row>
    <row r="91" spans="1:38">
      <c r="D91" s="42">
        <f t="shared" si="24"/>
        <v>0.875</v>
      </c>
      <c r="E91" s="42">
        <f>_xll.SRS1Splines.Functions25.OneWay_Spline($D$56:$D$60,$E$56:$E$60,D91)</f>
        <v>0.31808330383078398</v>
      </c>
      <c r="F91" s="42">
        <f>_xll.SRS1Splines.Functions25.OneWay_Spline($D$56:$D$60,F$56:F$60,$D91)</f>
        <v>2.8811788862499701</v>
      </c>
      <c r="G91" s="42">
        <f>_xll.SRS1Splines.Functions25.OneWay_Spline($D$56:$D$60,G$56:G$60,$D91)</f>
        <v>0.93993100232650295</v>
      </c>
      <c r="H91" s="42">
        <f>_xll.SRS1Splines.Functions25.OneWay_Spline($D$56:$D$60,H$56:H$60,$D91)</f>
        <v>1.56984694743588</v>
      </c>
      <c r="I91" s="42">
        <f>_xll.SRS1Splines.Functions25.OneWay_Spline($D$56:$D$60,I$56:I$60,$D91)</f>
        <v>1.5778463654589201</v>
      </c>
      <c r="J91" s="42">
        <f>_xll.SRS1Splines.Functions25.OneWay_Spline($D$56:$D$60,J$56:J$60,$D91)</f>
        <v>12.100789635037501</v>
      </c>
      <c r="K91" s="42">
        <f>_xll.SRS1Splines.Functions25.OneWay_Spline($D$56:$D$60,K$56:K$60,$D91)</f>
        <v>5.7274316189789696</v>
      </c>
      <c r="L91" s="42">
        <f>_xll.SRS1Splines.Functions25.OneWay_Spline($D$56:$D$60,L$56:L$60,$D91)</f>
        <v>0.51127414947379901</v>
      </c>
      <c r="M91" s="42">
        <f>_xll.SRS1Splines.Functions25.OneWay_Spline($D$56:$D$60,M$56:M$60,$D91)</f>
        <v>0.60516502292815</v>
      </c>
      <c r="N91" s="42">
        <f>_xll.SRS1Splines.Functions25.OneWay_Spline($D$56:$D$60,N$56:N$60,$D91)</f>
        <v>7.9872909244902699</v>
      </c>
      <c r="P91" s="42">
        <f t="shared" si="22"/>
        <v>0.875</v>
      </c>
      <c r="Q91" s="42">
        <f>_xll.SRS1Splines.Functions25.OneWay_Spline($D$56:$D$60,Q$56:Q$60,P91)</f>
        <v>0.28256653902219397</v>
      </c>
      <c r="R91" s="42">
        <f>_xll.SRS1Splines.Functions25.OneWay_Spline($D$56:$D$60,R$56:R$60,$D91)</f>
        <v>2.17577452576618</v>
      </c>
      <c r="S91" s="42">
        <f>_xll.SRS1Splines.Functions25.OneWay_Spline($D$56:$D$60,S$56:S$60,$D91)</f>
        <v>0.84753682835516897</v>
      </c>
      <c r="T91" s="42">
        <f>_xll.SRS1Splines.Functions25.OneWay_Spline($D$56:$D$60,T$56:T$60,$D91)</f>
        <v>1.0524306035205599</v>
      </c>
      <c r="U91" s="42">
        <f>_xll.SRS1Splines.Functions25.OneWay_Spline($D$56:$D$60,U$56:U$60,$D91)</f>
        <v>1.1795834438096799</v>
      </c>
      <c r="V91" s="42">
        <f>_xll.SRS1Splines.Functions25.OneWay_Spline($D$56:$D$60,V$56:V$60,$D91)</f>
        <v>8.4400434048573896</v>
      </c>
      <c r="W91" s="42">
        <f>_xll.SRS1Splines.Functions25.OneWay_Spline($D$56:$D$60,W$56:W$60,$D91)</f>
        <v>4.7315050326369903</v>
      </c>
      <c r="X91" s="42">
        <f>_xll.SRS1Splines.Functions25.OneWay_Spline($D$56:$D$60,X$56:X$60,$D91)</f>
        <v>0.39186363206088798</v>
      </c>
      <c r="Y91" s="42">
        <f>_xll.SRS1Splines.Functions25.OneWay_Spline($D$56:$D$60,Y$56:Y$60,$D91)</f>
        <v>0.52267013827514996</v>
      </c>
      <c r="Z91" s="42">
        <f>_xll.SRS1Splines.Functions25.OneWay_Spline($D$56:$D$60,Z$56:Z$60,$D91)</f>
        <v>2.2057265188235502</v>
      </c>
      <c r="AB91" s="42">
        <f t="shared" si="23"/>
        <v>0.875</v>
      </c>
      <c r="AC91" s="42">
        <f>_xll.SRS1Splines.Functions25.OneWay_Spline($D$56:$D$60,AC$56:AC$60,AB91)</f>
        <v>0.35360006863937599</v>
      </c>
      <c r="AD91" s="42">
        <f>_xll.SRS1Splines.Functions25.OneWay_Spline($D$56:$D$60,AD$56:AD$60,$D91)</f>
        <v>3.5865832467337699</v>
      </c>
      <c r="AE91" s="42">
        <f>_xll.SRS1Splines.Functions25.OneWay_Spline($D$56:$D$60,AE$56:AE$60,$D91)</f>
        <v>1.03592345691135</v>
      </c>
      <c r="AF91" s="42">
        <f>_xll.SRS1Splines.Functions25.OneWay_Spline($D$56:$D$60,AF$56:AF$60,$D91)</f>
        <v>2.0451742008695102</v>
      </c>
      <c r="AG91" s="42">
        <f>_xll.SRS1Splines.Functions25.OneWay_Spline($D$56:$D$60,AG$56:AG$60,$D91)</f>
        <v>1.99599697738245</v>
      </c>
      <c r="AH91" s="42">
        <f>_xll.SRS1Splines.Functions25.OneWay_Spline($D$56:$D$60,AH$56:AH$60,$D91)</f>
        <v>15.761535865217599</v>
      </c>
      <c r="AI91" s="42">
        <f>_xll.SRS1Splines.Functions25.OneWay_Spline($D$56:$D$60,AI$56:AI$60,$D91)</f>
        <v>6.7355033777375901</v>
      </c>
      <c r="AJ91" s="42">
        <f>_xll.SRS1Splines.Functions25.OneWay_Spline($D$56:$D$60,AJ$56:AJ$60,$D91)</f>
        <v>0.62300280940417196</v>
      </c>
      <c r="AK91" s="42">
        <f>_xll.SRS1Splines.Functions25.OneWay_Spline($D$56:$D$60,AK$56:AK$60,$D91)</f>
        <v>0.69061173220720995</v>
      </c>
      <c r="AL91" s="42">
        <f>_xll.SRS1Splines.Functions25.OneWay_Spline($D$56:$D$60,AL$56:AL$60,$D91)</f>
        <v>13.768855330157001</v>
      </c>
    </row>
    <row r="92" spans="1:38">
      <c r="D92" s="42">
        <f t="shared" si="24"/>
        <v>1</v>
      </c>
      <c r="E92" s="42">
        <f>_xll.SRS1Splines.Functions25.OneWay_Spline($D$56:$D$60,$E$56:$E$60,D92)</f>
        <v>0.24108427506610799</v>
      </c>
      <c r="F92" s="42">
        <f>_xll.SRS1Splines.Functions25.OneWay_Spline($D$56:$D$60,F$56:F$60,$D92)</f>
        <v>2.9758640655970501</v>
      </c>
      <c r="G92" s="42">
        <f>_xll.SRS1Splines.Functions25.OneWay_Spline($D$56:$D$60,G$56:G$60,$D92)</f>
        <v>0.90771383198781497</v>
      </c>
      <c r="H92" s="42">
        <f>_xll.SRS1Splines.Functions25.OneWay_Spline($D$56:$D$60,H$56:H$60,$D92)</f>
        <v>1.5132955512103801</v>
      </c>
      <c r="I92" s="42">
        <f>_xll.SRS1Splines.Functions25.OneWay_Spline($D$56:$D$60,I$56:I$60,$D92)</f>
        <v>1.53043562185157</v>
      </c>
      <c r="J92" s="42">
        <f>_xll.SRS1Splines.Functions25.OneWay_Spline($D$56:$D$60,J$56:J$60,$D92)</f>
        <v>12.400693392566399</v>
      </c>
      <c r="K92" s="42">
        <f>_xll.SRS1Splines.Functions25.OneWay_Spline($D$56:$D$60,K$56:K$60,$D92)</f>
        <v>5.8094184075993898</v>
      </c>
      <c r="L92" s="42">
        <f>_xll.SRS1Splines.Functions25.OneWay_Spline($D$56:$D$60,L$56:L$60,$D92)</f>
        <v>0.50040179542004604</v>
      </c>
      <c r="M92" s="42">
        <f>_xll.SRS1Splines.Functions25.OneWay_Spline($D$56:$D$60,M$56:M$60,$D92)</f>
        <v>0.60613339045054404</v>
      </c>
      <c r="N92" s="42">
        <f>_xll.SRS1Splines.Functions25.OneWay_Spline($D$56:$D$60,N$56:N$60,$D92)</f>
        <v>8.1149088443652602</v>
      </c>
      <c r="P92" s="42">
        <f t="shared" si="22"/>
        <v>1</v>
      </c>
      <c r="Q92" s="42">
        <f>_xll.SRS1Splines.Functions25.OneWay_Spline($D$56:$D$60,Q$56:Q$60,P92)</f>
        <v>0.21184286582376</v>
      </c>
      <c r="R92" s="42">
        <f>_xll.SRS1Splines.Functions25.OneWay_Spline($D$56:$D$60,R$56:R$60,$D92)</f>
        <v>2.2403960904700901</v>
      </c>
      <c r="S92" s="42">
        <f>_xll.SRS1Splines.Functions25.OneWay_Spline($D$56:$D$60,S$56:S$60,$D92)</f>
        <v>0.83831793667848098</v>
      </c>
      <c r="T92" s="42">
        <f>_xll.SRS1Splines.Functions25.OneWay_Spline($D$56:$D$60,T$56:T$60,$D92)</f>
        <v>1.0056324624377599</v>
      </c>
      <c r="U92" s="42">
        <f>_xll.SRS1Splines.Functions25.OneWay_Spline($D$56:$D$60,U$56:U$60,$D92)</f>
        <v>1.1463535165385501</v>
      </c>
      <c r="V92" s="42">
        <f>_xll.SRS1Splines.Functions25.OneWay_Spline($D$56:$D$60,V$56:V$60,$D92)</f>
        <v>8.5976451118812491</v>
      </c>
      <c r="W92" s="42">
        <f>_xll.SRS1Splines.Functions25.OneWay_Spline($D$56:$D$60,W$56:W$60,$D92)</f>
        <v>4.8398718585651297</v>
      </c>
      <c r="X92" s="42">
        <f>_xll.SRS1Splines.Functions25.OneWay_Spline($D$56:$D$60,X$56:X$60,$D92)</f>
        <v>0.37777071375938198</v>
      </c>
      <c r="Y92" s="42">
        <f>_xll.SRS1Splines.Functions25.OneWay_Spline($D$56:$D$60,Y$56:Y$60,$D92)</f>
        <v>0.51718673435155904</v>
      </c>
      <c r="Z92" s="42">
        <f>_xll.SRS1Splines.Functions25.OneWay_Spline($D$56:$D$60,Z$56:Z$60,$D92)</f>
        <v>2.2389838417464301</v>
      </c>
      <c r="AB92" s="42">
        <f t="shared" si="23"/>
        <v>1</v>
      </c>
      <c r="AC92" s="42">
        <f>_xll.SRS1Splines.Functions25.OneWay_Spline($D$56:$D$60,AC$56:AC$60,AB92)</f>
        <v>0.27032568430845499</v>
      </c>
      <c r="AD92" s="42">
        <f>_xll.SRS1Splines.Functions25.OneWay_Spline($D$56:$D$60,AD$56:AD$60,$D92)</f>
        <v>3.71133204072401</v>
      </c>
      <c r="AE92" s="42">
        <f>_xll.SRS1Splines.Functions25.OneWay_Spline($D$56:$D$60,AE$56:AE$60,$D92)</f>
        <v>0.97710972729714796</v>
      </c>
      <c r="AF92" s="42">
        <f>_xll.SRS1Splines.Functions25.OneWay_Spline($D$56:$D$60,AF$56:AF$60,$D92)</f>
        <v>2.02095863998299</v>
      </c>
      <c r="AG92" s="42">
        <f>_xll.SRS1Splines.Functions25.OneWay_Spline($D$56:$D$60,AG$56:AG$60,$D92)</f>
        <v>1.9145177271645899</v>
      </c>
      <c r="AH92" s="42">
        <f>_xll.SRS1Splines.Functions25.OneWay_Spline($D$56:$D$60,AH$56:AH$60,$D92)</f>
        <v>16.203741673251599</v>
      </c>
      <c r="AI92" s="42">
        <f>_xll.SRS1Splines.Functions25.OneWay_Spline($D$56:$D$60,AI$56:AI$60,$D92)</f>
        <v>6.7789649566336498</v>
      </c>
      <c r="AJ92" s="42">
        <f>_xll.SRS1Splines.Functions25.OneWay_Spline($D$56:$D$60,AJ$56:AJ$60,$D92)</f>
        <v>0.62303287708071098</v>
      </c>
      <c r="AK92" s="42">
        <f>_xll.SRS1Splines.Functions25.OneWay_Spline($D$56:$D$60,AK$56:AK$60,$D92)</f>
        <v>0.69508004654952904</v>
      </c>
      <c r="AL92" s="42">
        <f>_xll.SRS1Splines.Functions25.OneWay_Spline($D$56:$D$60,AL$56:AL$60,$D92)</f>
        <v>13.990833846984099</v>
      </c>
    </row>
    <row r="93" spans="1:38">
      <c r="D93" s="42">
        <f t="shared" si="24"/>
        <v>1.125</v>
      </c>
      <c r="E93" s="42">
        <f>_xll.SRS1Splines.Functions25.OneWay_Spline($D$56:$D$60,$E$56:$E$60,D93)</f>
        <v>0.22993227628660501</v>
      </c>
      <c r="F93" s="42">
        <f>_xll.SRS1Splines.Functions25.OneWay_Spline($D$56:$D$60,F$56:F$60,$D93)</f>
        <v>2.9709002313232702</v>
      </c>
      <c r="G93" s="42">
        <f>_xll.SRS1Splines.Functions25.OneWay_Spline($D$56:$D$60,G$56:G$60,$D93)</f>
        <v>0.87831377670309196</v>
      </c>
      <c r="H93" s="42">
        <f>_xll.SRS1Splines.Functions25.OneWay_Spline($D$56:$D$60,H$56:H$60,$D93)</f>
        <v>1.45086248001147</v>
      </c>
      <c r="I93" s="42">
        <f>_xll.SRS1Splines.Functions25.OneWay_Spline($D$56:$D$60,I$56:I$60,$D93)</f>
        <v>1.48854894776284</v>
      </c>
      <c r="J93" s="42">
        <f>_xll.SRS1Splines.Functions25.OneWay_Spline($D$56:$D$60,J$56:J$60,$D93)</f>
        <v>12.481071144595001</v>
      </c>
      <c r="K93" s="42">
        <f>_xll.SRS1Splines.Functions25.OneWay_Spline($D$56:$D$60,K$56:K$60,$D93)</f>
        <v>5.8061536201855501</v>
      </c>
      <c r="L93" s="42">
        <f>_xll.SRS1Splines.Functions25.OneWay_Spline($D$56:$D$60,L$56:L$60,$D93)</f>
        <v>0.49100236789282498</v>
      </c>
      <c r="M93" s="42">
        <f>_xll.SRS1Splines.Functions25.OneWay_Spline($D$56:$D$60,M$56:M$60,$D93)</f>
        <v>0.60589896180378999</v>
      </c>
      <c r="N93" s="42">
        <f>_xll.SRS1Splines.Functions25.OneWay_Spline($D$56:$D$60,N$56:N$60,$D93)</f>
        <v>8.1032680272496993</v>
      </c>
      <c r="P93" s="42">
        <f t="shared" si="22"/>
        <v>1.125</v>
      </c>
      <c r="Q93" s="42">
        <f>_xll.SRS1Splines.Functions25.OneWay_Spline($D$56:$D$60,Q$56:Q$60,P93)</f>
        <v>0.201983173310856</v>
      </c>
      <c r="R93" s="42">
        <f>_xll.SRS1Splines.Functions25.OneWay_Spline($D$56:$D$60,R$56:R$60,$D93)</f>
        <v>2.2364627233813201</v>
      </c>
      <c r="S93" s="42">
        <f>_xll.SRS1Splines.Functions25.OneWay_Spline($D$56:$D$60,S$56:S$60,$D93)</f>
        <v>0.82702099761490899</v>
      </c>
      <c r="T93" s="42">
        <f>_xll.SRS1Splines.Functions25.OneWay_Spline($D$56:$D$60,T$56:T$60,$D93)</f>
        <v>0.96612564235491905</v>
      </c>
      <c r="U93" s="42">
        <f>_xll.SRS1Splines.Functions25.OneWay_Spline($D$56:$D$60,U$56:U$60,$D93)</f>
        <v>1.1228737599346801</v>
      </c>
      <c r="V93" s="42">
        <f>_xll.SRS1Splines.Functions25.OneWay_Spline($D$56:$D$60,V$56:V$60,$D93)</f>
        <v>8.6924647732733291</v>
      </c>
      <c r="W93" s="42">
        <f>_xll.SRS1Splines.Functions25.OneWay_Spline($D$56:$D$60,W$56:W$60,$D93)</f>
        <v>4.8377016869311804</v>
      </c>
      <c r="X93" s="42">
        <f>_xll.SRS1Splines.Functions25.OneWay_Spline($D$56:$D$60,X$56:X$60,$D93)</f>
        <v>0.36967460178615702</v>
      </c>
      <c r="Y93" s="42">
        <f>_xll.SRS1Splines.Functions25.OneWay_Spline($D$56:$D$60,Y$56:Y$60,$D93)</f>
        <v>0.51244872107582795</v>
      </c>
      <c r="Z93" s="42">
        <f>_xll.SRS1Splines.Functions25.OneWay_Spline($D$56:$D$60,Z$56:Z$60,$D93)</f>
        <v>2.2369714813246602</v>
      </c>
      <c r="AB93" s="42">
        <f t="shared" si="23"/>
        <v>1.125</v>
      </c>
      <c r="AC93" s="42">
        <f>_xll.SRS1Splines.Functions25.OneWay_Spline($D$56:$D$60,AC$56:AC$60,AB93)</f>
        <v>0.25788137926235499</v>
      </c>
      <c r="AD93" s="42">
        <f>_xll.SRS1Splines.Functions25.OneWay_Spline($D$56:$D$60,AD$56:AD$60,$D93)</f>
        <v>3.70533773926523</v>
      </c>
      <c r="AE93" s="42">
        <f>_xll.SRS1Splines.Functions25.OneWay_Spline($D$56:$D$60,AE$56:AE$60,$D93)</f>
        <v>0.94851958741913001</v>
      </c>
      <c r="AF93" s="42">
        <f>_xll.SRS1Splines.Functions25.OneWay_Spline($D$56:$D$60,AF$56:AF$60,$D93)</f>
        <v>1.9909777836045599</v>
      </c>
      <c r="AG93" s="42">
        <f>_xll.SRS1Splines.Functions25.OneWay_Spline($D$56:$D$60,AG$56:AG$60,$D93)</f>
        <v>1.8541029453478199</v>
      </c>
      <c r="AH93" s="42">
        <f>_xll.SRS1Splines.Functions25.OneWay_Spline($D$56:$D$60,AH$56:AH$60,$D93)</f>
        <v>16.269677515916602</v>
      </c>
      <c r="AI93" s="42">
        <f>_xll.SRS1Splines.Functions25.OneWay_Spline($D$56:$D$60,AI$56:AI$60,$D93)</f>
        <v>6.7746055534399199</v>
      </c>
      <c r="AJ93" s="42">
        <f>_xll.SRS1Splines.Functions25.OneWay_Spline($D$56:$D$60,AJ$56:AJ$60,$D93)</f>
        <v>0.62251026730622705</v>
      </c>
      <c r="AK93" s="42">
        <f>_xll.SRS1Splines.Functions25.OneWay_Spline($D$56:$D$60,AK$56:AK$60,$D93)</f>
        <v>0.69479880015568196</v>
      </c>
      <c r="AL93" s="42">
        <f>_xll.SRS1Splines.Functions25.OneWay_Spline($D$56:$D$60,AL$56:AL$60,$D93)</f>
        <v>13.969564573174701</v>
      </c>
    </row>
    <row r="94" spans="1:38">
      <c r="D94" s="52">
        <f>D93+0.2</f>
        <v>1.325</v>
      </c>
      <c r="E94" s="42">
        <f>_xll.SRS1Splines.Functions25.OneWay_Spline($D$56:$D$60,$E$56:$E$60,D94)</f>
        <v>0.21275751892841299</v>
      </c>
      <c r="F94" s="42">
        <f>_xll.SRS1Splines.Functions25.OneWay_Spline($D$56:$D$60,F$56:F$60,$D94)</f>
        <v>2.9432107999002701</v>
      </c>
      <c r="G94" s="42">
        <f>_xll.SRS1Splines.Functions25.OneWay_Spline($D$56:$D$60,G$56:G$60,$D94)</f>
        <v>0.83308433405450499</v>
      </c>
      <c r="H94" s="42">
        <f>_xll.SRS1Splines.Functions25.OneWay_Spline($D$56:$D$60,H$56:H$60,$D94)</f>
        <v>1.3542571809816599</v>
      </c>
      <c r="I94" s="42">
        <f>_xll.SRS1Splines.Functions25.OneWay_Spline($D$56:$D$60,I$56:I$60,$D94)</f>
        <v>1.4247702469052199</v>
      </c>
      <c r="J94" s="42">
        <f>_xll.SRS1Splines.Functions25.OneWay_Spline($D$56:$D$60,J$56:J$60,$D94)</f>
        <v>12.605442997860401</v>
      </c>
      <c r="K94" s="42">
        <f>_xll.SRS1Splines.Functions25.OneWay_Spline($D$56:$D$60,K$56:K$60,$D94)</f>
        <v>5.78794695215079</v>
      </c>
      <c r="L94" s="42">
        <f>_xll.SRS1Splines.Functions25.OneWay_Spline($D$56:$D$60,L$56:L$60,$D94)</f>
        <v>0.47618512489541998</v>
      </c>
      <c r="M94" s="42">
        <f>_xll.SRS1Splines.Functions25.OneWay_Spline($D$56:$D$60,M$56:M$60,$D94)</f>
        <v>0.60458599287914705</v>
      </c>
      <c r="N94" s="42">
        <f>_xll.SRS1Splines.Functions25.OneWay_Spline($D$56:$D$60,N$56:N$60,$D94)</f>
        <v>8.0383109849863406</v>
      </c>
      <c r="P94" s="42">
        <f t="shared" si="22"/>
        <v>1.325</v>
      </c>
      <c r="Q94" s="42">
        <f>_xll.SRS1Splines.Functions25.OneWay_Spline($D$56:$D$60,Q$56:Q$60,P94)</f>
        <v>0.18680290062889701</v>
      </c>
      <c r="R94" s="42">
        <f>_xll.SRS1Splines.Functions25.OneWay_Spline($D$56:$D$60,R$56:R$60,$D94)</f>
        <v>2.2145183498938699</v>
      </c>
      <c r="S94" s="42">
        <f>_xll.SRS1Splines.Functions25.OneWay_Spline($D$56:$D$60,S$56:S$60,$D94)</f>
        <v>0.80658706400402402</v>
      </c>
      <c r="T94" s="42">
        <f>_xll.SRS1Splines.Functions25.OneWay_Spline($D$56:$D$60,T$56:T$60,$D94)</f>
        <v>0.90499508935584705</v>
      </c>
      <c r="U94" s="42">
        <f>_xll.SRS1Splines.Functions25.OneWay_Spline($D$56:$D$60,U$56:U$60,$D94)</f>
        <v>1.08743453393227</v>
      </c>
      <c r="V94" s="42">
        <f>_xll.SRS1Splines.Functions25.OneWay_Spline($D$56:$D$60,V$56:V$60,$D94)</f>
        <v>8.8391831961666103</v>
      </c>
      <c r="W94" s="42">
        <f>_xll.SRS1Splines.Functions25.OneWay_Spline($D$56:$D$60,W$56:W$60,$D94)</f>
        <v>4.82559933859749</v>
      </c>
      <c r="X94" s="42">
        <f>_xll.SRS1Splines.Functions25.OneWay_Spline($D$56:$D$60,X$56:X$60,$D94)</f>
        <v>0.357147149537967</v>
      </c>
      <c r="Y94" s="42">
        <f>_xll.SRS1Splines.Functions25.OneWay_Spline($D$56:$D$60,Y$56:Y$60,$D94)</f>
        <v>0.504962903202959</v>
      </c>
      <c r="Z94" s="42">
        <f>_xll.SRS1Splines.Functions25.OneWay_Spline($D$56:$D$60,Z$56:Z$60,$D94)</f>
        <v>2.2257238795385299</v>
      </c>
      <c r="AB94" s="42">
        <f t="shared" si="23"/>
        <v>1.325</v>
      </c>
      <c r="AC94" s="42">
        <f>_xll.SRS1Splines.Functions25.OneWay_Spline($D$56:$D$60,AC$56:AC$60,AB94)</f>
        <v>0.238712137227929</v>
      </c>
      <c r="AD94" s="42">
        <f>_xll.SRS1Splines.Functions25.OneWay_Spline($D$56:$D$60,AD$56:AD$60,$D94)</f>
        <v>3.6719032499066699</v>
      </c>
      <c r="AE94" s="42">
        <f>_xll.SRS1Splines.Functions25.OneWay_Spline($D$56:$D$60,AE$56:AE$60,$D94)</f>
        <v>0.90486579419814595</v>
      </c>
      <c r="AF94" s="42">
        <f>_xll.SRS1Splines.Functions25.OneWay_Spline($D$56:$D$60,AF$56:AF$60,$D94)</f>
        <v>1.9359315512628501</v>
      </c>
      <c r="AG94" s="42">
        <f>_xll.SRS1Splines.Functions25.OneWay_Spline($D$56:$D$60,AG$56:AG$60,$D94)</f>
        <v>1.7613203239283901</v>
      </c>
      <c r="AH94" s="42">
        <f>_xll.SRS1Splines.Functions25.OneWay_Spline($D$56:$D$60,AH$56:AH$60,$D94)</f>
        <v>16.371702799554299</v>
      </c>
      <c r="AI94" s="42">
        <f>_xll.SRS1Splines.Functions25.OneWay_Spline($D$56:$D$60,AI$56:AI$60,$D94)</f>
        <v>6.75029456570409</v>
      </c>
      <c r="AJ94" s="42">
        <f>_xll.SRS1Splines.Functions25.OneWay_Spline($D$56:$D$60,AJ$56:AJ$60,$D94)</f>
        <v>0.61958682603275295</v>
      </c>
      <c r="AK94" s="42">
        <f>_xll.SRS1Splines.Functions25.OneWay_Spline($D$56:$D$60,AK$56:AK$60,$D94)</f>
        <v>0.69322243023266295</v>
      </c>
      <c r="AL94" s="42">
        <f>_xll.SRS1Splines.Functions25.OneWay_Spline($D$56:$D$60,AL$56:AL$60,$D94)</f>
        <v>13.8508980904342</v>
      </c>
    </row>
    <row r="95" spans="1:38">
      <c r="D95" s="52">
        <f t="shared" ref="D95:D96" si="25">D94+0.2</f>
        <v>1.5249999999999999</v>
      </c>
      <c r="E95" s="42">
        <f>_xll.SRS1Splines.Functions25.OneWay_Spline($D$56:$D$60,$E$56:$E$60,D95)</f>
        <v>0.19639408127494401</v>
      </c>
      <c r="F95" s="42">
        <f>_xll.SRS1Splines.Functions25.OneWay_Spline($D$56:$D$60,F$56:F$60,$D95)</f>
        <v>2.8930108338754499</v>
      </c>
      <c r="G95" s="42">
        <f>_xll.SRS1Splines.Functions25.OneWay_Spline($D$56:$D$60,G$56:G$60,$D95)</f>
        <v>0.79004660052285203</v>
      </c>
      <c r="H95" s="42">
        <f>_xll.SRS1Splines.Functions25.OneWay_Spline($D$56:$D$60,H$56:H$60,$D95)</f>
        <v>1.26169817719917</v>
      </c>
      <c r="I95" s="42">
        <f>_xll.SRS1Splines.Functions25.OneWay_Spline($D$56:$D$60,I$56:I$60,$D95)</f>
        <v>1.36483429352385</v>
      </c>
      <c r="J95" s="42">
        <f>_xll.SRS1Splines.Functions25.OneWay_Spline($D$56:$D$60,J$56:J$60,$D95)</f>
        <v>12.7246055588425</v>
      </c>
      <c r="K95" s="42">
        <f>_xll.SRS1Splines.Functions25.OneWay_Spline($D$56:$D$60,K$56:K$60,$D95)</f>
        <v>5.7549511291436097</v>
      </c>
      <c r="L95" s="42">
        <f>_xll.SRS1Splines.Functions25.OneWay_Spline($D$56:$D$60,L$56:L$60,$D95)</f>
        <v>0.46165679207242699</v>
      </c>
      <c r="M95" s="42">
        <f>_xll.SRS1Splines.Functions25.OneWay_Spline($D$56:$D$60,M$56:M$60,$D95)</f>
        <v>0.60219294457235195</v>
      </c>
      <c r="N95" s="42">
        <f>_xll.SRS1Splines.Functions25.OneWay_Spline($D$56:$D$60,N$56:N$60,$D95)</f>
        <v>7.9204936158446797</v>
      </c>
      <c r="P95" s="42">
        <f t="shared" si="22"/>
        <v>1.5249999999999999</v>
      </c>
      <c r="Q95" s="42">
        <f>_xll.SRS1Splines.Functions25.OneWay_Spline($D$56:$D$60,Q$56:Q$60,P95)</f>
        <v>0.17234457100511</v>
      </c>
      <c r="R95" s="42">
        <f>_xll.SRS1Splines.Functions25.OneWay_Spline($D$56:$D$60,R$56:R$60,$D95)</f>
        <v>2.1747264421986698</v>
      </c>
      <c r="S95" s="42">
        <f>_xll.SRS1Splines.Functions25.OneWay_Spline($D$56:$D$60,S$56:S$60,$D95)</f>
        <v>0.78351713200319895</v>
      </c>
      <c r="T95" s="42">
        <f>_xll.SRS1Splines.Functions25.OneWay_Spline($D$56:$D$60,T$56:T$60,$D95)</f>
        <v>0.84642497836720698</v>
      </c>
      <c r="U95" s="42">
        <f>_xll.SRS1Splines.Functions25.OneWay_Spline($D$56:$D$60,U$56:U$60,$D95)</f>
        <v>1.05448988112211</v>
      </c>
      <c r="V95" s="42">
        <f>_xll.SRS1Splines.Functions25.OneWay_Spline($D$56:$D$60,V$56:V$60,$D95)</f>
        <v>8.9797563448025794</v>
      </c>
      <c r="W95" s="42">
        <f>_xll.SRS1Splines.Functions25.OneWay_Spline($D$56:$D$60,W$56:W$60,$D95)</f>
        <v>4.8036663334574303</v>
      </c>
      <c r="X95" s="42">
        <f>_xll.SRS1Splines.Functions25.OneWay_Spline($D$56:$D$60,X$56:X$60,$D95)</f>
        <v>0.34514440733158602</v>
      </c>
      <c r="Y95" s="42">
        <f>_xll.SRS1Splines.Functions25.OneWay_Spline($D$56:$D$60,Y$56:Y$60,$D95)</f>
        <v>0.49760616504213401</v>
      </c>
      <c r="Z95" s="42">
        <f>_xll.SRS1Splines.Functions25.OneWay_Spline($D$56:$D$60,Z$56:Z$60,$D95)</f>
        <v>2.2052789998977902</v>
      </c>
      <c r="AB95" s="42">
        <f t="shared" si="23"/>
        <v>1.5249999999999999</v>
      </c>
      <c r="AC95" s="42">
        <f>_xll.SRS1Splines.Functions25.OneWay_Spline($D$56:$D$60,AC$56:AC$60,AB95)</f>
        <v>0.22044359154477799</v>
      </c>
      <c r="AD95" s="42">
        <f>_xll.SRS1Splines.Functions25.OneWay_Spline($D$56:$D$60,AD$56:AD$60,$D95)</f>
        <v>3.6112952255522202</v>
      </c>
      <c r="AE95" s="42">
        <f>_xll.SRS1Splines.Functions25.OneWay_Spline($D$56:$D$60,AE$56:AE$60,$D95)</f>
        <v>0.86370288392123695</v>
      </c>
      <c r="AF95" s="42">
        <f>_xll.SRS1Splines.Functions25.OneWay_Spline($D$56:$D$60,AF$56:AF$60,$D95)</f>
        <v>1.8729582792186601</v>
      </c>
      <c r="AG95" s="42">
        <f>_xll.SRS1Splines.Functions25.OneWay_Spline($D$56:$D$60,AG$56:AG$60,$D95)</f>
        <v>1.67321631892941</v>
      </c>
      <c r="AH95" s="42">
        <f>_xll.SRS1Splines.Functions25.OneWay_Spline($D$56:$D$60,AH$56:AH$60,$D95)</f>
        <v>16.4694547728825</v>
      </c>
      <c r="AI95" s="42">
        <f>_xll.SRS1Splines.Functions25.OneWay_Spline($D$56:$D$60,AI$56:AI$60,$D95)</f>
        <v>6.7062359248297998</v>
      </c>
      <c r="AJ95" s="42">
        <f>_xll.SRS1Splines.Functions25.OneWay_Spline($D$56:$D$60,AJ$56:AJ$60,$D95)</f>
        <v>0.61426699738248702</v>
      </c>
      <c r="AK95" s="42">
        <f>_xll.SRS1Splines.Functions25.OneWay_Spline($D$56:$D$60,AK$56:AK$60,$D95)</f>
        <v>0.69034645428921404</v>
      </c>
      <c r="AL95" s="42">
        <f>_xll.SRS1Splines.Functions25.OneWay_Spline($D$56:$D$60,AL$56:AL$60,$D95)</f>
        <v>13.6357082317916</v>
      </c>
    </row>
    <row r="96" spans="1:38">
      <c r="D96" s="52">
        <f t="shared" si="25"/>
        <v>1.7249999999999999</v>
      </c>
      <c r="E96" s="42">
        <f>_xll.SRS1Splines.Functions25.OneWay_Spline($D$56:$D$60,$E$56:$E$60,D96)</f>
        <v>0.18082896158002201</v>
      </c>
      <c r="F96" s="42">
        <f>_xll.SRS1Splines.Functions25.OneWay_Spline($D$56:$D$60,F$56:F$60,$D96)</f>
        <v>2.8223504251640601</v>
      </c>
      <c r="G96" s="42">
        <f>_xll.SRS1Splines.Functions25.OneWay_Spline($D$56:$D$60,G$56:G$60,$D96)</f>
        <v>0.74915854407372595</v>
      </c>
      <c r="H96" s="42">
        <f>_xll.SRS1Splines.Functions25.OneWay_Spline($D$56:$D$60,H$56:H$60,$D96)</f>
        <v>1.173185468664</v>
      </c>
      <c r="I96" s="42">
        <f>_xll.SRS1Splines.Functions25.OneWay_Spline($D$56:$D$60,I$56:I$60,$D96)</f>
        <v>1.30857546777183</v>
      </c>
      <c r="J96" s="42">
        <f>_xll.SRS1Splines.Functions25.OneWay_Spline($D$56:$D$60,J$56:J$60,$D96)</f>
        <v>12.838558827541201</v>
      </c>
      <c r="K96" s="42">
        <f>_xll.SRS1Splines.Functions25.OneWay_Spline($D$56:$D$60,K$56:K$60,$D96)</f>
        <v>5.70852607346034</v>
      </c>
      <c r="L96" s="42">
        <f>_xll.SRS1Splines.Functions25.OneWay_Spline($D$56:$D$60,L$56:L$60,$D96)</f>
        <v>0.44743551232749501</v>
      </c>
      <c r="M96" s="42">
        <f>_xll.SRS1Splines.Functions25.OneWay_Spline($D$56:$D$60,M$56:M$60,$D96)</f>
        <v>0.59880466061698101</v>
      </c>
      <c r="N96" s="42">
        <f>_xll.SRS1Splines.Functions25.OneWay_Spline($D$56:$D$60,N$56:N$60,$D96)</f>
        <v>7.7545740304741502</v>
      </c>
      <c r="P96" s="42">
        <f t="shared" si="22"/>
        <v>1.7249999999999999</v>
      </c>
      <c r="Q96" s="42">
        <f>_xll.SRS1Splines.Functions25.OneWay_Spline($D$56:$D$60,Q$56:Q$60,P96)</f>
        <v>0.158596008117496</v>
      </c>
      <c r="R96" s="42">
        <f>_xll.SRS1Splines.Functions25.OneWay_Spline($D$56:$D$60,R$56:R$60,$D96)</f>
        <v>2.1187043922628801</v>
      </c>
      <c r="S96" s="42">
        <f>_xll.SRS1Splines.Functions25.OneWay_Spline($D$56:$D$60,S$56:S$60,$D96)</f>
        <v>0.75811654830935804</v>
      </c>
      <c r="T96" s="42">
        <f>_xll.SRS1Splines.Functions25.OneWay_Spline($D$56:$D$60,T$56:T$60,$D96)</f>
        <v>0.79041530938899995</v>
      </c>
      <c r="U96" s="42">
        <f>_xll.SRS1Splines.Functions25.OneWay_Spline($D$56:$D$60,U$56:U$60,$D96)</f>
        <v>1.02389697060122</v>
      </c>
      <c r="V96" s="42">
        <f>_xll.SRS1Splines.Functions25.OneWay_Spline($D$56:$D$60,V$56:V$60,$D96)</f>
        <v>9.1141842191812295</v>
      </c>
      <c r="W96" s="42">
        <f>_xll.SRS1Splines.Functions25.OneWay_Spline($D$56:$D$60,W$56:W$60,$D96)</f>
        <v>4.7728066399529796</v>
      </c>
      <c r="X96" s="42">
        <f>_xll.SRS1Splines.Functions25.OneWay_Spline($D$56:$D$60,X$56:X$60,$D96)</f>
        <v>0.33366637516701297</v>
      </c>
      <c r="Y96" s="42">
        <f>_xll.SRS1Splines.Functions25.OneWay_Spline($D$56:$D$60,Y$56:Y$60,$D96)</f>
        <v>0.49039239515280603</v>
      </c>
      <c r="Z96" s="42">
        <f>_xll.SRS1Splines.Functions25.OneWay_Spline($D$56:$D$60,Z$56:Z$60,$D96)</f>
        <v>2.1764175535822998</v>
      </c>
      <c r="AB96" s="42">
        <f t="shared" si="23"/>
        <v>1.7249999999999999</v>
      </c>
      <c r="AC96" s="42">
        <f>_xll.SRS1Splines.Functions25.OneWay_Spline($D$56:$D$60,AC$56:AC$60,AB96)</f>
        <v>0.203061915042547</v>
      </c>
      <c r="AD96" s="42">
        <f>_xll.SRS1Splines.Functions25.OneWay_Spline($D$56:$D$60,AD$56:AD$60,$D96)</f>
        <v>3.5259964580652499</v>
      </c>
      <c r="AE96" s="42">
        <f>_xll.SRS1Splines.Functions25.OneWay_Spline($D$56:$D$60,AE$56:AE$60,$D96)</f>
        <v>0.82493719407688604</v>
      </c>
      <c r="AF96" s="42">
        <f>_xll.SRS1Splines.Functions25.OneWay_Spline($D$56:$D$60,AF$56:AF$60,$D96)</f>
        <v>1.80295276114644</v>
      </c>
      <c r="AG96" s="42">
        <f>_xll.SRS1Splines.Functions25.OneWay_Spline($D$56:$D$60,AG$56:AG$60,$D96)</f>
        <v>1.5896788900579</v>
      </c>
      <c r="AH96" s="42">
        <f>_xll.SRS1Splines.Functions25.OneWay_Spline($D$56:$D$60,AH$56:AH$60,$D96)</f>
        <v>16.562933435901201</v>
      </c>
      <c r="AI96" s="42">
        <f>_xll.SRS1Splines.Functions25.OneWay_Spline($D$56:$D$60,AI$56:AI$60,$D96)</f>
        <v>6.6442455069677102</v>
      </c>
      <c r="AJ96" s="42">
        <f>_xll.SRS1Splines.Functions25.OneWay_Spline($D$56:$D$60,AJ$56:AJ$60,$D96)</f>
        <v>0.60674798700383104</v>
      </c>
      <c r="AK96" s="42">
        <f>_xll.SRS1Splines.Functions25.OneWay_Spline($D$56:$D$60,AK$56:AK$60,$D96)</f>
        <v>0.68626996092491099</v>
      </c>
      <c r="AL96" s="42">
        <f>_xll.SRS1Splines.Functions25.OneWay_Spline($D$56:$D$60,AL$56:AL$60,$D96)</f>
        <v>13.332730507366</v>
      </c>
    </row>
    <row r="97" spans="4:38">
      <c r="D97" s="42">
        <v>2</v>
      </c>
      <c r="E97" s="42">
        <f>_xll.SRS1Splines.Functions25.OneWay_Spline($D$56:$D$60,$E$56:$E$60,D97)</f>
        <v>0.16070654245080301</v>
      </c>
      <c r="F97" s="42">
        <f>_xll.SRS1Splines.Functions25.OneWay_Spline($D$56:$D$60,F$56:F$60,$D97)</f>
        <v>2.6955501392802899</v>
      </c>
      <c r="G97" s="42">
        <f>_xll.SRS1Splines.Functions25.OneWay_Spline($D$56:$D$60,G$56:G$60,$D97)</f>
        <v>0.69637027683241703</v>
      </c>
      <c r="H97" s="42">
        <f>_xll.SRS1Splines.Functions25.OneWay_Spline($D$56:$D$60,H$56:H$60,$D97)</f>
        <v>1.05808733588666</v>
      </c>
      <c r="I97" s="42">
        <f>_xll.SRS1Splines.Functions25.OneWay_Spline($D$56:$D$60,I$56:I$60,$D97)</f>
        <v>1.23691941289426</v>
      </c>
      <c r="J97" s="42">
        <f>_xll.SRS1Splines.Functions25.OneWay_Spline($D$56:$D$60,J$56:J$60,$D97)</f>
        <v>12.986738774445501</v>
      </c>
      <c r="K97" s="42">
        <f>_xll.SRS1Splines.Functions25.OneWay_Spline($D$56:$D$60,K$56:K$60,$D97)</f>
        <v>5.6252622633069098</v>
      </c>
      <c r="L97" s="42">
        <f>_xll.SRS1Splines.Functions25.OneWay_Spline($D$56:$D$60,L$56:L$60,$D97)</f>
        <v>0.42841593973707598</v>
      </c>
      <c r="M97" s="42">
        <f>_xll.SRS1Splines.Functions25.OneWay_Spline($D$56:$D$60,M$56:M$60,$D97)</f>
        <v>0.59267658761822095</v>
      </c>
      <c r="N97" s="42">
        <f>_xll.SRS1Splines.Functions25.OneWay_Spline($D$56:$D$60,N$56:N$60,$D97)</f>
        <v>7.4566329410163501</v>
      </c>
      <c r="P97" s="42">
        <f t="shared" si="22"/>
        <v>2</v>
      </c>
      <c r="Q97" s="42">
        <f>_xll.SRS1Splines.Functions25.OneWay_Spline($D$56:$D$60,Q$56:Q$60,P97)</f>
        <v>0.14082828328882199</v>
      </c>
      <c r="R97" s="42">
        <f>_xll.SRS1Splines.Functions25.OneWay_Spline($D$56:$D$60,R$56:R$60,$D97)</f>
        <v>2.0181443045229299</v>
      </c>
      <c r="S97" s="42">
        <f>_xll.SRS1Splines.Functions25.OneWay_Spline($D$56:$D$60,S$56:S$60,$D97)</f>
        <v>0.71994612415434001</v>
      </c>
      <c r="T97" s="42">
        <f>_xll.SRS1Splines.Functions25.OneWay_Spline($D$56:$D$60,T$56:T$60,$D97)</f>
        <v>0.71758273626412294</v>
      </c>
      <c r="U97" s="42">
        <f>_xll.SRS1Splines.Functions25.OneWay_Spline($D$56:$D$60,U$56:U$60,$D97)</f>
        <v>0.985409304747486</v>
      </c>
      <c r="V97" s="42">
        <f>_xll.SRS1Splines.Functions25.OneWay_Spline($D$56:$D$60,V$56:V$60,$D97)</f>
        <v>9.2889884658286199</v>
      </c>
      <c r="W97" s="42">
        <f>_xll.SRS1Splines.Functions25.OneWay_Spline($D$56:$D$60,W$56:W$60,$D97)</f>
        <v>4.7174594653824604</v>
      </c>
      <c r="X97" s="42">
        <f>_xll.SRS1Splines.Functions25.OneWay_Spline($D$56:$D$60,X$56:X$60,$D97)</f>
        <v>0.31874083405586801</v>
      </c>
      <c r="Y97" s="42">
        <f>_xll.SRS1Splines.Functions25.OneWay_Spline($D$56:$D$60,Y$56:Y$60,$D97)</f>
        <v>0.48073241402594702</v>
      </c>
      <c r="Z97" s="42">
        <f>_xll.SRS1Splines.Functions25.OneWay_Spline($D$56:$D$60,Z$56:Z$60,$D97)</f>
        <v>2.1244244889699302</v>
      </c>
      <c r="AB97" s="42">
        <f t="shared" si="23"/>
        <v>2</v>
      </c>
      <c r="AC97" s="42">
        <f>_xll.SRS1Splines.Functions25.OneWay_Spline($D$56:$D$60,AC$56:AC$60,AB97)</f>
        <v>0.18058480161278501</v>
      </c>
      <c r="AD97" s="42">
        <f>_xll.SRS1Splines.Functions25.OneWay_Spline($D$56:$D$60,AD$56:AD$60,$D97)</f>
        <v>3.37295597403764</v>
      </c>
      <c r="AE97" s="42">
        <f>_xll.SRS1Splines.Functions25.OneWay_Spline($D$56:$D$60,AE$56:AE$60,$D97)</f>
        <v>0.775376532043898</v>
      </c>
      <c r="AF97" s="42">
        <f>_xll.SRS1Splines.Functions25.OneWay_Spline($D$56:$D$60,AF$56:AF$60,$D97)</f>
        <v>1.69685649366317</v>
      </c>
      <c r="AG97" s="42">
        <f>_xll.SRS1Splines.Functions25.OneWay_Spline($D$56:$D$60,AG$56:AG$60,$D97)</f>
        <v>1.48206547955298</v>
      </c>
      <c r="AH97" s="42">
        <f>_xll.SRS1Splines.Functions25.OneWay_Spline($D$56:$D$60,AH$56:AH$60,$D97)</f>
        <v>16.684489083062399</v>
      </c>
      <c r="AI97" s="42">
        <f>_xll.SRS1Splines.Functions25.OneWay_Spline($D$56:$D$60,AI$56:AI$60,$D97)</f>
        <v>6.5330650612313601</v>
      </c>
      <c r="AJ97" s="42">
        <f>_xll.SRS1Splines.Functions25.OneWay_Spline($D$56:$D$60,AJ$56:AJ$60,$D97)</f>
        <v>0.593180746146037</v>
      </c>
      <c r="AK97" s="42">
        <f>_xll.SRS1Splines.Functions25.OneWay_Spline($D$56:$D$60,AK$56:AK$60,$D97)</f>
        <v>0.67888657993975499</v>
      </c>
      <c r="AL97" s="42">
        <f>_xll.SRS1Splines.Functions25.OneWay_Spline($D$56:$D$60,AL$56:AL$60,$D97)</f>
        <v>12.7888413930628</v>
      </c>
    </row>
    <row r="98" spans="4:38">
      <c r="D98" s="42">
        <f>D97+0.25</f>
        <v>2.25</v>
      </c>
      <c r="E98" s="42">
        <f>_xll.SRS1Splines.Functions25.OneWay_Spline($D$56:$D$60,$E$56:$E$60,D98)</f>
        <v>0.143673402242671</v>
      </c>
      <c r="F98" s="42">
        <f>_xll.SRS1Splines.Functions25.OneWay_Spline($D$56:$D$60,F$56:F$60,$D98)</f>
        <v>2.5545572464436201</v>
      </c>
      <c r="G98" s="42">
        <f>_xll.SRS1Splines.Functions25.OneWay_Spline($D$56:$D$60,G$56:G$60,$D98)</f>
        <v>0.651746853058492</v>
      </c>
      <c r="H98" s="42">
        <f>_xll.SRS1Splines.Functions25.OneWay_Spline($D$56:$D$60,H$56:H$60,$D98)</f>
        <v>0.96009112286558795</v>
      </c>
      <c r="I98" s="42">
        <f>_xll.SRS1Splines.Functions25.OneWay_Spline($D$56:$D$60,I$56:I$60,$D98)</f>
        <v>1.1771763188641899</v>
      </c>
      <c r="J98" s="42">
        <f>_xll.SRS1Splines.Functions25.OneWay_Spline($D$56:$D$60,J$56:J$60,$D98)</f>
        <v>13.1129013219334</v>
      </c>
      <c r="K98" s="42">
        <f>_xll.SRS1Splines.Functions25.OneWay_Spline($D$56:$D$60,K$56:K$60,$D98)</f>
        <v>5.5327415081215001</v>
      </c>
      <c r="L98" s="42">
        <f>_xll.SRS1Splines.Functions25.OneWay_Spline($D$56:$D$60,L$56:L$60,$D98)</f>
        <v>0.41169863145954799</v>
      </c>
      <c r="M98" s="42">
        <f>_xll.SRS1Splines.Functions25.OneWay_Spline($D$56:$D$60,M$56:M$60,$D98)</f>
        <v>0.58579759609644599</v>
      </c>
      <c r="N98" s="42">
        <f>_xll.SRS1Splines.Functions25.OneWay_Spline($D$56:$D$60,N$56:N$60,$D98)</f>
        <v>7.1250743489750104</v>
      </c>
      <c r="P98" s="42">
        <f t="shared" si="22"/>
        <v>2.25</v>
      </c>
      <c r="Q98" s="42">
        <f>_xll.SRS1Splines.Functions25.OneWay_Spline($D$56:$D$60,Q$56:Q$60,P98)</f>
        <v>0.12579365474072199</v>
      </c>
      <c r="R98" s="42">
        <f>_xll.SRS1Splines.Functions25.OneWay_Spline($D$56:$D$60,R$56:R$60,$D98)</f>
        <v>1.90629004445186</v>
      </c>
      <c r="S98" s="42">
        <f>_xll.SRS1Splines.Functions25.OneWay_Spline($D$56:$D$60,S$56:S$60,$D98)</f>
        <v>0.68259091844917497</v>
      </c>
      <c r="T98" s="42">
        <f>_xll.SRS1Splines.Functions25.OneWay_Spline($D$56:$D$60,T$56:T$60,$D98)</f>
        <v>0.65557203132396502</v>
      </c>
      <c r="U98" s="42">
        <f>_xll.SRS1Splines.Functions25.OneWay_Spline($D$56:$D$60,U$56:U$60,$D98)</f>
        <v>0.95373207025061701</v>
      </c>
      <c r="V98" s="42">
        <f>_xll.SRS1Splines.Functions25.OneWay_Spline($D$56:$D$60,V$56:V$60,$D98)</f>
        <v>9.4378193267478494</v>
      </c>
      <c r="W98" s="42">
        <f>_xll.SRS1Splines.Functions25.OneWay_Spline($D$56:$D$60,W$56:W$60,$D98)</f>
        <v>4.6559590082305897</v>
      </c>
      <c r="X98" s="42">
        <f>_xll.SRS1Splines.Functions25.OneWay_Spline($D$56:$D$60,X$56:X$60,$D98)</f>
        <v>0.30603301273080602</v>
      </c>
      <c r="Y98" s="42">
        <f>_xll.SRS1Splines.Functions25.OneWay_Spline($D$56:$D$60,Y$56:Y$60,$D98)</f>
        <v>0.472238337463604</v>
      </c>
      <c r="Z98" s="42">
        <f>_xll.SRS1Splines.Functions25.OneWay_Spline($D$56:$D$60,Z$56:Z$60,$D98)</f>
        <v>2.0663382968797102</v>
      </c>
      <c r="AB98" s="42">
        <f t="shared" si="23"/>
        <v>2.25</v>
      </c>
      <c r="AC98" s="42">
        <f>_xll.SRS1Splines.Functions25.OneWay_Spline($D$56:$D$60,AC$56:AC$60,AB98)</f>
        <v>0.16155314974461901</v>
      </c>
      <c r="AD98" s="42">
        <f>_xll.SRS1Splines.Functions25.OneWay_Spline($D$56:$D$60,AD$56:AD$60,$D98)</f>
        <v>3.2028244484353698</v>
      </c>
      <c r="AE98" s="42">
        <f>_xll.SRS1Splines.Functions25.OneWay_Spline($D$56:$D$60,AE$56:AE$60,$D98)</f>
        <v>0.73389577271143702</v>
      </c>
      <c r="AF98" s="42">
        <f>_xll.SRS1Splines.Functions25.OneWay_Spline($D$56:$D$60,AF$56:AF$60,$D98)</f>
        <v>1.59229344480097</v>
      </c>
      <c r="AG98" s="42">
        <f>_xll.SRS1Splines.Functions25.OneWay_Spline($D$56:$D$60,AG$56:AG$60,$D98)</f>
        <v>1.39129824107926</v>
      </c>
      <c r="AH98" s="42">
        <f>_xll.SRS1Splines.Functions25.OneWay_Spline($D$56:$D$60,AH$56:AH$60,$D98)</f>
        <v>16.787983317118901</v>
      </c>
      <c r="AI98" s="42">
        <f>_xll.SRS1Splines.Functions25.OneWay_Spline($D$56:$D$60,AI$56:AI$60,$D98)</f>
        <v>6.4095240080124203</v>
      </c>
      <c r="AJ98" s="42">
        <f>_xll.SRS1Splines.Functions25.OneWay_Spline($D$56:$D$60,AJ$56:AJ$60,$D98)</f>
        <v>0.57799378617040698</v>
      </c>
      <c r="AK98" s="42">
        <f>_xll.SRS1Splines.Functions25.OneWay_Spline($D$56:$D$60,AK$56:AK$60,$D98)</f>
        <v>0.67058414005946698</v>
      </c>
      <c r="AL98" s="42">
        <f>_xll.SRS1Splines.Functions25.OneWay_Spline($D$56:$D$60,AL$56:AL$60,$D98)</f>
        <v>12.1838104010703</v>
      </c>
    </row>
    <row r="99" spans="4:38">
      <c r="D99" s="42">
        <f t="shared" ref="D99:D117" si="26">D98+0.25</f>
        <v>2.5</v>
      </c>
      <c r="E99" s="42">
        <f>_xll.SRS1Splines.Functions25.OneWay_Spline($D$56:$D$60,$E$56:$E$60,D99)</f>
        <v>0.127813991141811</v>
      </c>
      <c r="F99" s="42">
        <f>_xll.SRS1Splines.Functions25.OneWay_Spline($D$56:$D$60,F$56:F$60,$D99)</f>
        <v>2.39320676064788</v>
      </c>
      <c r="G99" s="42">
        <f>_xll.SRS1Splines.Functions25.OneWay_Spline($D$56:$D$60,G$56:G$60,$D99)</f>
        <v>0.61024422765613995</v>
      </c>
      <c r="H99" s="42">
        <f>_xll.SRS1Splines.Functions25.OneWay_Spline($D$56:$D$60,H$56:H$60,$D99)</f>
        <v>0.86841724616845095</v>
      </c>
      <c r="I99" s="42">
        <f>_xll.SRS1Splines.Functions25.OneWay_Spline($D$56:$D$60,I$56:I$60,$D99)</f>
        <v>1.1222406555908599</v>
      </c>
      <c r="J99" s="42">
        <f>_xll.SRS1Splines.Functions25.OneWay_Spline($D$56:$D$60,J$56:J$60,$D99)</f>
        <v>13.2309243502285</v>
      </c>
      <c r="K99" s="42">
        <f>_xll.SRS1Splines.Functions25.OneWay_Spline($D$56:$D$60,K$56:K$60,$D99)</f>
        <v>5.4269402617611604</v>
      </c>
      <c r="L99" s="42">
        <f>_xll.SRS1Splines.Functions25.OneWay_Spline($D$56:$D$60,L$56:L$60,$D99)</f>
        <v>0.395563856156678</v>
      </c>
      <c r="M99" s="42">
        <f>_xll.SRS1Splines.Functions25.OneWay_Spline($D$56:$D$60,M$56:M$60,$D99)</f>
        <v>0.57784410908346895</v>
      </c>
      <c r="N99" s="42">
        <f>_xll.SRS1Splines.Functions25.OneWay_Spline($D$56:$D$60,N$56:N$60,$D99)</f>
        <v>6.7453062801764103</v>
      </c>
      <c r="P99" s="42">
        <f t="shared" si="22"/>
        <v>2.5</v>
      </c>
      <c r="Q99" s="42">
        <f>_xll.SRS1Splines.Functions25.OneWay_Spline($D$56:$D$60,Q$56:Q$60,P99)</f>
        <v>0.111799069269063</v>
      </c>
      <c r="R99" s="42">
        <f>_xll.SRS1Splines.Functions25.OneWay_Spline($D$56:$D$60,R$56:R$60,$D99)</f>
        <v>1.77823719631869</v>
      </c>
      <c r="S99" s="42">
        <f>_xll.SRS1Splines.Functions25.OneWay_Spline($D$56:$D$60,S$56:S$60,$D99)</f>
        <v>0.64332357224921399</v>
      </c>
      <c r="T99" s="42">
        <f>_xll.SRS1Splines.Functions25.OneWay_Spline($D$56:$D$60,T$56:T$60,$D99)</f>
        <v>0.59756201702510703</v>
      </c>
      <c r="U99" s="42">
        <f>_xll.SRS1Splines.Functions25.OneWay_Spline($D$56:$D$60,U$56:U$60,$D99)</f>
        <v>0.92492042991935697</v>
      </c>
      <c r="V99" s="42">
        <f>_xll.SRS1Splines.Functions25.OneWay_Spline($D$56:$D$60,V$56:V$60,$D99)</f>
        <v>9.57704819664003</v>
      </c>
      <c r="W99" s="42">
        <f>_xll.SRS1Splines.Functions25.OneWay_Spline($D$56:$D$60,W$56:W$60,$D99)</f>
        <v>4.5856307342626703</v>
      </c>
      <c r="X99" s="42">
        <f>_xll.SRS1Splines.Functions25.OneWay_Spline($D$56:$D$60,X$56:X$60,$D99)</f>
        <v>0.29414505084607101</v>
      </c>
      <c r="Y99" s="42">
        <f>_xll.SRS1Splines.Functions25.OneWay_Spline($D$56:$D$60,Y$56:Y$60,$D99)</f>
        <v>0.464046314494243</v>
      </c>
      <c r="Z99" s="42">
        <f>_xll.SRS1Splines.Functions25.OneWay_Spline($D$56:$D$60,Z$56:Z$60,$D99)</f>
        <v>1.9995232162773999</v>
      </c>
      <c r="AB99" s="42">
        <f t="shared" si="23"/>
        <v>2.5</v>
      </c>
      <c r="AC99" s="42">
        <f>_xll.SRS1Splines.Functions25.OneWay_Spline($D$56:$D$60,AC$56:AC$60,AB99)</f>
        <v>0.143828913014559</v>
      </c>
      <c r="AD99" s="42">
        <f>_xll.SRS1Splines.Functions25.OneWay_Spline($D$56:$D$60,AD$56:AD$60,$D99)</f>
        <v>3.0081763249770601</v>
      </c>
      <c r="AE99" s="42">
        <f>_xll.SRS1Splines.Functions25.OneWay_Spline($D$56:$D$60,AE$56:AE$60,$D99)</f>
        <v>0.69563015998569599</v>
      </c>
      <c r="AF99" s="42">
        <f>_xll.SRS1Splines.Functions25.OneWay_Spline($D$56:$D$60,AF$56:AF$60,$D99)</f>
        <v>1.48181067881673</v>
      </c>
      <c r="AG99" s="42">
        <f>_xll.SRS1Splines.Functions25.OneWay_Spline($D$56:$D$60,AG$56:AG$60,$D99)</f>
        <v>1.3070316745827599</v>
      </c>
      <c r="AH99" s="42">
        <f>_xll.SRS1Splines.Functions25.OneWay_Spline($D$56:$D$60,AH$56:AH$60,$D99)</f>
        <v>16.884800503817001</v>
      </c>
      <c r="AI99" s="42">
        <f>_xll.SRS1Splines.Functions25.OneWay_Spline($D$56:$D$60,AI$56:AI$60,$D99)</f>
        <v>6.2682497892596603</v>
      </c>
      <c r="AJ99" s="42">
        <f>_xll.SRS1Splines.Functions25.OneWay_Spline($D$56:$D$60,AJ$56:AJ$60,$D99)</f>
        <v>0.56048758986205105</v>
      </c>
      <c r="AK99" s="42">
        <f>_xll.SRS1Splines.Functions25.OneWay_Spline($D$56:$D$60,AK$56:AK$60,$D99)</f>
        <v>0.66096713573014199</v>
      </c>
      <c r="AL99" s="42">
        <f>_xll.SRS1Splines.Functions25.OneWay_Spline($D$56:$D$60,AL$56:AL$60,$D99)</f>
        <v>11.4910893440754</v>
      </c>
    </row>
    <row r="100" spans="4:38">
      <c r="D100" s="42">
        <f t="shared" si="26"/>
        <v>2.75</v>
      </c>
      <c r="E100" s="42">
        <f>_xll.SRS1Splines.Functions25.OneWay_Spline($D$56:$D$60,$E$56:$E$60,D100)</f>
        <v>0.113102915112722</v>
      </c>
      <c r="F100" s="42">
        <f>_xll.SRS1Splines.Functions25.OneWay_Spline($D$56:$D$60,F$56:F$60,$D100)</f>
        <v>2.2155027676650398</v>
      </c>
      <c r="G100" s="42">
        <f>_xll.SRS1Splines.Functions25.OneWay_Spline($D$56:$D$60,G$56:G$60,$D100)</f>
        <v>0.57178030680815894</v>
      </c>
      <c r="H100" s="42">
        <f>_xll.SRS1Splines.Functions25.OneWay_Spline($D$56:$D$60,H$56:H$60,$D100)</f>
        <v>0.78306570579525503</v>
      </c>
      <c r="I100" s="42">
        <f>_xll.SRS1Splines.Functions25.OneWay_Spline($D$56:$D$60,I$56:I$60,$D100)</f>
        <v>1.07178894681077</v>
      </c>
      <c r="J100" s="42">
        <f>_xll.SRS1Splines.Functions25.OneWay_Spline($D$56:$D$60,J$56:J$60,$D100)</f>
        <v>13.3408078593308</v>
      </c>
      <c r="K100" s="42">
        <f>_xll.SRS1Splines.Functions25.OneWay_Spline($D$56:$D$60,K$56:K$60,$D100)</f>
        <v>5.3105146224608699</v>
      </c>
      <c r="L100" s="42">
        <f>_xll.SRS1Splines.Functions25.OneWay_Spline($D$56:$D$60,L$56:L$60,$D100)</f>
        <v>0.38004704918715299</v>
      </c>
      <c r="M100" s="42">
        <f>_xll.SRS1Splines.Functions25.OneWay_Spline($D$56:$D$60,M$56:M$60,$D100)</f>
        <v>0.56898183699642801</v>
      </c>
      <c r="N100" s="42">
        <f>_xll.SRS1Splines.Functions25.OneWay_Spline($D$56:$D$60,N$56:N$60,$D100)</f>
        <v>6.3266219194827098</v>
      </c>
      <c r="P100" s="42">
        <f t="shared" si="22"/>
        <v>2.75</v>
      </c>
      <c r="Q100" s="42">
        <f>_xll.SRS1Splines.Functions25.OneWay_Spline($D$56:$D$60,Q$56:Q$60,P100)</f>
        <v>9.8820744994937398E-2</v>
      </c>
      <c r="R100" s="42">
        <f>_xll.SRS1Splines.Functions25.OneWay_Spline($D$56:$D$60,R$56:R$60,$D100)</f>
        <v>1.63714472880924</v>
      </c>
      <c r="S100" s="42">
        <f>_xll.SRS1Splines.Functions25.OneWay_Spline($D$56:$D$60,S$56:S$60,$D100)</f>
        <v>0.60274046582188801</v>
      </c>
      <c r="T100" s="42">
        <f>_xll.SRS1Splines.Functions25.OneWay_Spline($D$56:$D$60,T$56:T$60,$D100)</f>
        <v>0.54355269336754997</v>
      </c>
      <c r="U100" s="42">
        <f>_xll.SRS1Splines.Functions25.OneWay_Spline($D$56:$D$60,U$56:U$60,$D100)</f>
        <v>0.89869541714633405</v>
      </c>
      <c r="V100" s="42">
        <f>_xll.SRS1Splines.Functions25.OneWay_Spline($D$56:$D$60,V$56:V$60,$D100)</f>
        <v>9.7066750755051601</v>
      </c>
      <c r="W100" s="42">
        <f>_xll.SRS1Splines.Functions25.OneWay_Spline($D$56:$D$60,W$56:W$60,$D100)</f>
        <v>4.5082402068418999</v>
      </c>
      <c r="X100" s="42">
        <f>_xll.SRS1Splines.Functions25.OneWay_Spline($D$56:$D$60,X$56:X$60,$D100)</f>
        <v>0.28307694840166198</v>
      </c>
      <c r="Y100" s="42">
        <f>_xll.SRS1Splines.Functions25.OneWay_Spline($D$56:$D$60,Y$56:Y$60,$D100)</f>
        <v>0.45618347121054198</v>
      </c>
      <c r="Z100" s="42">
        <f>_xll.SRS1Splines.Functions25.OneWay_Spline($D$56:$D$60,Z$56:Z$60,$D100)</f>
        <v>1.9255040736861699</v>
      </c>
      <c r="AB100" s="42">
        <f t="shared" si="23"/>
        <v>2.75</v>
      </c>
      <c r="AC100" s="42">
        <f>_xll.SRS1Splines.Functions25.OneWay_Spline($D$56:$D$60,AC$56:AC$60,AB100)</f>
        <v>0.12738508523050601</v>
      </c>
      <c r="AD100" s="42">
        <f>_xll.SRS1Splines.Functions25.OneWay_Spline($D$56:$D$60,AD$56:AD$60,$D100)</f>
        <v>2.7938608065208399</v>
      </c>
      <c r="AE100" s="42">
        <f>_xll.SRS1Splines.Functions25.OneWay_Spline($D$56:$D$60,AE$56:AE$60,$D100)</f>
        <v>0.66039675927386299</v>
      </c>
      <c r="AF100" s="42">
        <f>_xll.SRS1Splines.Functions25.OneWay_Spline($D$56:$D$60,AF$56:AF$60,$D100)</f>
        <v>1.3671558396059</v>
      </c>
      <c r="AG100" s="42">
        <f>_xll.SRS1Splines.Functions25.OneWay_Spline($D$56:$D$60,AG$56:AG$60,$D100)</f>
        <v>1.2290469513662701</v>
      </c>
      <c r="AH100" s="42">
        <f>_xll.SRS1Splines.Functions25.OneWay_Spline($D$56:$D$60,AH$56:AH$60,$D100)</f>
        <v>16.974940643156501</v>
      </c>
      <c r="AI100" s="42">
        <f>_xll.SRS1Splines.Functions25.OneWay_Spline($D$56:$D$60,AI$56:AI$60,$D100)</f>
        <v>6.11278903807984</v>
      </c>
      <c r="AJ100" s="42">
        <f>_xll.SRS1Splines.Functions25.OneWay_Spline($D$56:$D$60,AJ$56:AJ$60,$D100)</f>
        <v>0.54104732450299797</v>
      </c>
      <c r="AK100" s="42">
        <f>_xll.SRS1Splines.Functions25.OneWay_Spline($D$56:$D$60,AK$56:AK$60,$D100)</f>
        <v>0.65022909937282902</v>
      </c>
      <c r="AL100" s="42">
        <f>_xll.SRS1Splines.Functions25.OneWay_Spline($D$56:$D$60,AL$56:AL$60,$D100)</f>
        <v>10.7277397652792</v>
      </c>
    </row>
    <row r="101" spans="4:38">
      <c r="D101" s="42">
        <f t="shared" si="26"/>
        <v>3</v>
      </c>
      <c r="E101" s="42">
        <f>_xll.SRS1Splines.Functions25.OneWay_Spline($D$56:$D$60,$E$56:$E$60,D101)</f>
        <v>9.9514780119901405E-2</v>
      </c>
      <c r="F101" s="42">
        <f>_xll.SRS1Splines.Functions25.OneWay_Spline($D$56:$D$60,F$56:F$60,$D101)</f>
        <v>2.0254493532670601</v>
      </c>
      <c r="G101" s="42">
        <f>_xll.SRS1Splines.Functions25.OneWay_Spline($D$56:$D$60,G$56:G$60,$D101)</f>
        <v>0.53627299669735196</v>
      </c>
      <c r="H101" s="42">
        <f>_xll.SRS1Splines.Functions25.OneWay_Spline($D$56:$D$60,H$56:H$60,$D101)</f>
        <v>0.70403650174599997</v>
      </c>
      <c r="I101" s="42">
        <f>_xll.SRS1Splines.Functions25.OneWay_Spline($D$56:$D$60,I$56:I$60,$D101)</f>
        <v>1.02549771626044</v>
      </c>
      <c r="J101" s="42">
        <f>_xll.SRS1Splines.Functions25.OneWay_Spline($D$56:$D$60,J$56:J$60,$D101)</f>
        <v>13.442551849240401</v>
      </c>
      <c r="K101" s="42">
        <f>_xll.SRS1Splines.Functions25.OneWay_Spline($D$56:$D$60,K$56:K$60,$D101)</f>
        <v>5.1861206884556097</v>
      </c>
      <c r="L101" s="42">
        <f>_xll.SRS1Splines.Functions25.OneWay_Spline($D$56:$D$60,L$56:L$60,$D101)</f>
        <v>0.36518364590965702</v>
      </c>
      <c r="M101" s="42">
        <f>_xll.SRS1Splines.Functions25.OneWay_Spline($D$56:$D$60,M$56:M$60,$D101)</f>
        <v>0.55937649025245995</v>
      </c>
      <c r="N101" s="42">
        <f>_xll.SRS1Splines.Functions25.OneWay_Spline($D$56:$D$60,N$56:N$60,$D101)</f>
        <v>5.8783144517560997</v>
      </c>
      <c r="P101" s="42">
        <f t="shared" si="22"/>
        <v>3</v>
      </c>
      <c r="Q101" s="42">
        <f>_xll.SRS1Splines.Functions25.OneWay_Spline($D$56:$D$60,Q$56:Q$60,P101)</f>
        <v>8.6834900039439902E-2</v>
      </c>
      <c r="R101" s="42">
        <f>_xll.SRS1Splines.Functions25.OneWay_Spline($D$56:$D$60,R$56:R$60,$D101)</f>
        <v>1.4861716106093099</v>
      </c>
      <c r="S101" s="42">
        <f>_xll.SRS1Splines.Functions25.OneWay_Spline($D$56:$D$60,S$56:S$60,$D101)</f>
        <v>0.56143797943462403</v>
      </c>
      <c r="T101" s="42">
        <f>_xll.SRS1Splines.Functions25.OneWay_Spline($D$56:$D$60,T$56:T$60,$D101)</f>
        <v>0.493544060351294</v>
      </c>
      <c r="U101" s="42">
        <f>_xll.SRS1Splines.Functions25.OneWay_Spline($D$56:$D$60,U$56:U$60,$D101)</f>
        <v>0.87477806532417202</v>
      </c>
      <c r="V101" s="42">
        <f>_xll.SRS1Splines.Functions25.OneWay_Spline($D$56:$D$60,V$56:V$60,$D101)</f>
        <v>9.8266999633432501</v>
      </c>
      <c r="W101" s="42">
        <f>_xll.SRS1Splines.Functions25.OneWay_Spline($D$56:$D$60,W$56:W$60,$D101)</f>
        <v>4.4255529893314902</v>
      </c>
      <c r="X101" s="42">
        <f>_xll.SRS1Splines.Functions25.OneWay_Spline($D$56:$D$60,X$56:X$60,$D101)</f>
        <v>0.27282870539757897</v>
      </c>
      <c r="Y101" s="42">
        <f>_xll.SRS1Splines.Functions25.OneWay_Spline($D$56:$D$60,Y$56:Y$60,$D101)</f>
        <v>0.44867693370518202</v>
      </c>
      <c r="Z101" s="42">
        <f>_xll.SRS1Splines.Functions25.OneWay_Spline($D$56:$D$60,Z$56:Z$60,$D101)</f>
        <v>1.8458056956291899</v>
      </c>
      <c r="AB101" s="42">
        <f t="shared" si="23"/>
        <v>3</v>
      </c>
      <c r="AC101" s="42">
        <f>_xll.SRS1Splines.Functions25.OneWay_Spline($D$56:$D$60,AC$56:AC$60,AB101)</f>
        <v>0.11219466020036301</v>
      </c>
      <c r="AD101" s="42">
        <f>_xll.SRS1Splines.Functions25.OneWay_Spline($D$56:$D$60,AD$56:AD$60,$D101)</f>
        <v>2.5647270959248001</v>
      </c>
      <c r="AE101" s="42">
        <f>_xll.SRS1Splines.Functions25.OneWay_Spline($D$56:$D$60,AE$56:AE$60,$D101)</f>
        <v>0.62801263598312795</v>
      </c>
      <c r="AF101" s="42">
        <f>_xll.SRS1Splines.Functions25.OneWay_Spline($D$56:$D$60,AF$56:AF$60,$D101)</f>
        <v>1.2500765710639099</v>
      </c>
      <c r="AG101" s="42">
        <f>_xll.SRS1Splines.Functions25.OneWay_Spline($D$56:$D$60,AG$56:AG$60,$D101)</f>
        <v>1.15712524273254</v>
      </c>
      <c r="AH101" s="42">
        <f>_xll.SRS1Splines.Functions25.OneWay_Spline($D$56:$D$60,AH$56:AH$60,$D101)</f>
        <v>17.0584037351375</v>
      </c>
      <c r="AI101" s="42">
        <f>_xll.SRS1Splines.Functions25.OneWay_Spline($D$56:$D$60,AI$56:AI$60,$D101)</f>
        <v>5.9466883875797398</v>
      </c>
      <c r="AJ101" s="42">
        <f>_xll.SRS1Splines.Functions25.OneWay_Spline($D$56:$D$60,AJ$56:AJ$60,$D101)</f>
        <v>0.52005815737527905</v>
      </c>
      <c r="AK101" s="42">
        <f>_xll.SRS1Splines.Functions25.OneWay_Spline($D$56:$D$60,AK$56:AK$60,$D101)</f>
        <v>0.63856356340858</v>
      </c>
      <c r="AL101" s="42">
        <f>_xll.SRS1Splines.Functions25.OneWay_Spline($D$56:$D$60,AL$56:AL$60,$D101)</f>
        <v>9.9108232078830092</v>
      </c>
    </row>
    <row r="102" spans="4:38">
      <c r="D102" s="42">
        <f t="shared" si="26"/>
        <v>3.25</v>
      </c>
      <c r="E102" s="42">
        <f>_xll.SRS1Splines.Functions25.OneWay_Spline($D$56:$D$60,$E$56:$E$60,D102)</f>
        <v>8.7024192127847594E-2</v>
      </c>
      <c r="F102" s="42">
        <f>_xll.SRS1Splines.Functions25.OneWay_Spline($D$56:$D$60,F$56:F$60,$D102)</f>
        <v>1.82705060322589</v>
      </c>
      <c r="G102" s="42">
        <f>_xll.SRS1Splines.Functions25.OneWay_Spline($D$56:$D$60,G$56:G$60,$D102)</f>
        <v>0.50364020350651795</v>
      </c>
      <c r="H102" s="42">
        <f>_xll.SRS1Splines.Functions25.OneWay_Spline($D$56:$D$60,H$56:H$60,$D102)</f>
        <v>0.63132963402068498</v>
      </c>
      <c r="I102" s="42">
        <f>_xll.SRS1Splines.Functions25.OneWay_Spline($D$56:$D$60,I$56:I$60,$D102)</f>
        <v>0.98304348767636895</v>
      </c>
      <c r="J102" s="42">
        <f>_xll.SRS1Splines.Functions25.OneWay_Spline($D$56:$D$60,J$56:J$60,$D102)</f>
        <v>13.5361563199572</v>
      </c>
      <c r="K102" s="42">
        <f>_xll.SRS1Splines.Functions25.OneWay_Spline($D$56:$D$60,K$56:K$60,$D102)</f>
        <v>5.0564145579803803</v>
      </c>
      <c r="L102" s="42">
        <f>_xll.SRS1Splines.Functions25.OneWay_Spline($D$56:$D$60,L$56:L$60,$D102)</f>
        <v>0.35100908168287698</v>
      </c>
      <c r="M102" s="42">
        <f>_xll.SRS1Splines.Functions25.OneWay_Spline($D$56:$D$60,M$56:M$60,$D102)</f>
        <v>0.54919377926870305</v>
      </c>
      <c r="N102" s="42">
        <f>_xll.SRS1Splines.Functions25.OneWay_Spline($D$56:$D$60,N$56:N$60,$D102)</f>
        <v>5.40967706185877</v>
      </c>
      <c r="P102" s="42">
        <f t="shared" si="22"/>
        <v>3.25</v>
      </c>
      <c r="Q102" s="42">
        <f>_xll.SRS1Splines.Functions25.OneWay_Spline($D$56:$D$60,Q$56:Q$60,P102)</f>
        <v>7.5817752523663601E-2</v>
      </c>
      <c r="R102" s="42">
        <f>_xll.SRS1Splines.Functions25.OneWay_Spline($D$56:$D$60,R$56:R$60,$D102)</f>
        <v>1.32847681040471</v>
      </c>
      <c r="S102" s="42">
        <f>_xll.SRS1Splines.Functions25.OneWay_Spline($D$56:$D$60,S$56:S$60,$D102)</f>
        <v>0.520012493354852</v>
      </c>
      <c r="T102" s="42">
        <f>_xll.SRS1Splines.Functions25.OneWay_Spline($D$56:$D$60,T$56:T$60,$D102)</f>
        <v>0.44753611797633802</v>
      </c>
      <c r="U102" s="42">
        <f>_xll.SRS1Splines.Functions25.OneWay_Spline($D$56:$D$60,U$56:U$60,$D102)</f>
        <v>0.85288940784549805</v>
      </c>
      <c r="V102" s="42">
        <f>_xll.SRS1Splines.Functions25.OneWay_Spline($D$56:$D$60,V$56:V$60,$D102)</f>
        <v>9.9371228601542896</v>
      </c>
      <c r="W102" s="42">
        <f>_xll.SRS1Splines.Functions25.OneWay_Spline($D$56:$D$60,W$56:W$60,$D102)</f>
        <v>4.3393346450946604</v>
      </c>
      <c r="X102" s="42">
        <f>_xll.SRS1Splines.Functions25.OneWay_Spline($D$56:$D$60,X$56:X$60,$D102)</f>
        <v>0.263400321833824</v>
      </c>
      <c r="Y102" s="42">
        <f>_xll.SRS1Splines.Functions25.OneWay_Spline($D$56:$D$60,Y$56:Y$60,$D102)</f>
        <v>0.44155382807084098</v>
      </c>
      <c r="Z102" s="42">
        <f>_xll.SRS1Splines.Functions25.OneWay_Spline($D$56:$D$60,Z$56:Z$60,$D102)</f>
        <v>1.7619529086296399</v>
      </c>
      <c r="AB102" s="42">
        <f t="shared" si="23"/>
        <v>3.25</v>
      </c>
      <c r="AC102" s="42">
        <f>_xll.SRS1Splines.Functions25.OneWay_Spline($D$56:$D$60,AC$56:AC$60,AB102)</f>
        <v>9.8230631732031504E-2</v>
      </c>
      <c r="AD102" s="42">
        <f>_xll.SRS1Splines.Functions25.OneWay_Spline($D$56:$D$60,AD$56:AD$60,$D102)</f>
        <v>2.3256243960470799</v>
      </c>
      <c r="AE102" s="42">
        <f>_xll.SRS1Splines.Functions25.OneWay_Spline($D$56:$D$60,AE$56:AE$60,$D102)</f>
        <v>0.59829485552067996</v>
      </c>
      <c r="AF102" s="42">
        <f>_xll.SRS1Splines.Functions25.OneWay_Spline($D$56:$D$60,AF$56:AF$60,$D102)</f>
        <v>1.1323205170861901</v>
      </c>
      <c r="AG102" s="42">
        <f>_xll.SRS1Splines.Functions25.OneWay_Spline($D$56:$D$60,AG$56:AG$60,$D102)</f>
        <v>1.09104771998437</v>
      </c>
      <c r="AH102" s="42">
        <f>_xll.SRS1Splines.Functions25.OneWay_Spline($D$56:$D$60,AH$56:AH$60,$D102)</f>
        <v>17.1351897797601</v>
      </c>
      <c r="AI102" s="42">
        <f>_xll.SRS1Splines.Functions25.OneWay_Spline($D$56:$D$60,AI$56:AI$60,$D102)</f>
        <v>5.7734944708661002</v>
      </c>
      <c r="AJ102" s="42">
        <f>_xll.SRS1Splines.Functions25.OneWay_Spline($D$56:$D$60,AJ$56:AJ$60,$D102)</f>
        <v>0.49790525576092398</v>
      </c>
      <c r="AK102" s="42">
        <f>_xll.SRS1Splines.Functions25.OneWay_Spline($D$56:$D$60,AK$56:AK$60,$D102)</f>
        <v>0.62616406025844495</v>
      </c>
      <c r="AL102" s="42">
        <f>_xll.SRS1Splines.Functions25.OneWay_Spline($D$56:$D$60,AL$56:AL$60,$D102)</f>
        <v>9.0574012150878893</v>
      </c>
    </row>
    <row r="103" spans="4:38">
      <c r="D103" s="42">
        <f t="shared" si="26"/>
        <v>3.5</v>
      </c>
      <c r="E103" s="42">
        <f>_xll.SRS1Splines.Functions25.OneWay_Spline($D$56:$D$60,$E$56:$E$60,D103)</f>
        <v>7.5605757101058102E-2</v>
      </c>
      <c r="F103" s="42">
        <f>_xll.SRS1Splines.Functions25.OneWay_Spline($D$56:$D$60,F$56:F$60,$D103)</f>
        <v>1.62431060331352</v>
      </c>
      <c r="G103" s="42">
        <f>_xll.SRS1Splines.Functions25.OneWay_Spline($D$56:$D$60,G$56:G$60,$D103)</f>
        <v>0.47379983341845799</v>
      </c>
      <c r="H103" s="42">
        <f>_xll.SRS1Splines.Functions25.OneWay_Spline($D$56:$D$60,H$56:H$60,$D103)</f>
        <v>0.56494510261930997</v>
      </c>
      <c r="I103" s="42">
        <f>_xll.SRS1Splines.Functions25.OneWay_Spline($D$56:$D$60,I$56:I$60,$D103)</f>
        <v>0.94410278479508403</v>
      </c>
      <c r="J103" s="42">
        <f>_xll.SRS1Splines.Functions25.OneWay_Spline($D$56:$D$60,J$56:J$60,$D103)</f>
        <v>13.621621271481199</v>
      </c>
      <c r="K103" s="42">
        <f>_xll.SRS1Splines.Functions25.OneWay_Spline($D$56:$D$60,K$56:K$60,$D103)</f>
        <v>4.9240523292701601</v>
      </c>
      <c r="L103" s="42">
        <f>_xll.SRS1Splines.Functions25.OneWay_Spline($D$56:$D$60,L$56:L$60,$D103)</f>
        <v>0.33755879186549897</v>
      </c>
      <c r="M103" s="42">
        <f>_xll.SRS1Splines.Functions25.OneWay_Spline($D$56:$D$60,M$56:M$60,$D103)</f>
        <v>0.53859941446229498</v>
      </c>
      <c r="N103" s="42">
        <f>_xll.SRS1Splines.Functions25.OneWay_Spline($D$56:$D$60,N$56:N$60,$D103)</f>
        <v>4.9300029346529</v>
      </c>
      <c r="P103" s="42">
        <f t="shared" si="22"/>
        <v>3.5</v>
      </c>
      <c r="Q103" s="42">
        <f>_xll.SRS1Splines.Functions25.OneWay_Spline($D$56:$D$60,Q$56:Q$60,P103)</f>
        <v>6.5745520568701907E-2</v>
      </c>
      <c r="R103" s="42">
        <f>_xll.SRS1Splines.Functions25.OneWay_Spline($D$56:$D$60,R$56:R$60,$D103)</f>
        <v>1.16721929688126</v>
      </c>
      <c r="S103" s="42">
        <f>_xll.SRS1Splines.Functions25.OneWay_Spline($D$56:$D$60,S$56:S$60,$D103)</f>
        <v>0.47906038784999899</v>
      </c>
      <c r="T103" s="42">
        <f>_xll.SRS1Splines.Functions25.OneWay_Spline($D$56:$D$60,T$56:T$60,$D103)</f>
        <v>0.40552886624268197</v>
      </c>
      <c r="U103" s="42">
        <f>_xll.SRS1Splines.Functions25.OneWay_Spline($D$56:$D$60,U$56:U$60,$D103)</f>
        <v>0.83275047810293801</v>
      </c>
      <c r="V103" s="42">
        <f>_xll.SRS1Splines.Functions25.OneWay_Spline($D$56:$D$60,V$56:V$60,$D103)</f>
        <v>10.0379437659383</v>
      </c>
      <c r="W103" s="42">
        <f>_xll.SRS1Splines.Functions25.OneWay_Spline($D$56:$D$60,W$56:W$60,$D103)</f>
        <v>4.2513507374946196</v>
      </c>
      <c r="X103" s="42">
        <f>_xll.SRS1Splines.Functions25.OneWay_Spline($D$56:$D$60,X$56:X$60,$D103)</f>
        <v>0.25479179771039501</v>
      </c>
      <c r="Y103" s="42">
        <f>_xll.SRS1Splines.Functions25.OneWay_Spline($D$56:$D$60,Y$56:Y$60,$D103)</f>
        <v>0.43484128040019798</v>
      </c>
      <c r="Z103" s="42">
        <f>_xll.SRS1Splines.Functions25.OneWay_Spline($D$56:$D$60,Z$56:Z$60,$D103)</f>
        <v>1.6754705392107001</v>
      </c>
      <c r="AB103" s="42">
        <f t="shared" si="23"/>
        <v>3.5</v>
      </c>
      <c r="AC103" s="42">
        <f>_xll.SRS1Splines.Functions25.OneWay_Spline($D$56:$D$60,AC$56:AC$60,AB103)</f>
        <v>8.54659936334142E-2</v>
      </c>
      <c r="AD103" s="42">
        <f>_xll.SRS1Splines.Functions25.OneWay_Spline($D$56:$D$60,AD$56:AD$60,$D103)</f>
        <v>2.0814019097457801</v>
      </c>
      <c r="AE103" s="42">
        <f>_xll.SRS1Splines.Functions25.OneWay_Spline($D$56:$D$60,AE$56:AE$60,$D103)</f>
        <v>0.57106048329370895</v>
      </c>
      <c r="AF103" s="42">
        <f>_xll.SRS1Splines.Functions25.OneWay_Spline($D$56:$D$60,AF$56:AF$60,$D103)</f>
        <v>1.0156353215681599</v>
      </c>
      <c r="AG103" s="42">
        <f>_xll.SRS1Splines.Functions25.OneWay_Spline($D$56:$D$60,AG$56:AG$60,$D103)</f>
        <v>1.03059555442453</v>
      </c>
      <c r="AH103" s="42">
        <f>_xll.SRS1Splines.Functions25.OneWay_Spline($D$56:$D$60,AH$56:AH$60,$D103)</f>
        <v>17.205298777024201</v>
      </c>
      <c r="AI103" s="42">
        <f>_xll.SRS1Splines.Functions25.OneWay_Spline($D$56:$D$60,AI$56:AI$60,$D103)</f>
        <v>5.5967539210457096</v>
      </c>
      <c r="AJ103" s="42">
        <f>_xll.SRS1Splines.Functions25.OneWay_Spline($D$56:$D$60,AJ$56:AJ$60,$D103)</f>
        <v>0.47497378694196002</v>
      </c>
      <c r="AK103" s="42">
        <f>_xll.SRS1Splines.Functions25.OneWay_Spline($D$56:$D$60,AK$56:AK$60,$D103)</f>
        <v>0.61322412234347401</v>
      </c>
      <c r="AL103" s="42">
        <f>_xll.SRS1Splines.Functions25.OneWay_Spline($D$56:$D$60,AL$56:AL$60,$D103)</f>
        <v>8.1845353300950894</v>
      </c>
    </row>
    <row r="104" spans="4:38">
      <c r="D104" s="42">
        <f t="shared" si="26"/>
        <v>3.75</v>
      </c>
      <c r="E104" s="42">
        <f>_xll.SRS1Splines.Functions25.OneWay_Spline($D$56:$D$60,$E$56:$E$60,D104)</f>
        <v>6.5234081004030803E-2</v>
      </c>
      <c r="F104" s="42">
        <f>_xll.SRS1Splines.Functions25.OneWay_Spline($D$56:$D$60,F$56:F$60,$D104)</f>
        <v>1.4212334393018899</v>
      </c>
      <c r="G104" s="42">
        <f>_xll.SRS1Splines.Functions25.OneWay_Spline($D$56:$D$60,G$56:G$60,$D104)</f>
        <v>0.446669792615974</v>
      </c>
      <c r="H104" s="42">
        <f>_xll.SRS1Splines.Functions25.OneWay_Spline($D$56:$D$60,H$56:H$60,$D104)</f>
        <v>0.50488290754187504</v>
      </c>
      <c r="I104" s="42">
        <f>_xll.SRS1Splines.Functions25.OneWay_Spline($D$56:$D$60,I$56:I$60,$D104)</f>
        <v>0.90835213135309201</v>
      </c>
      <c r="J104" s="42">
        <f>_xll.SRS1Splines.Functions25.OneWay_Spline($D$56:$D$60,J$56:J$60,$D104)</f>
        <v>13.698946703812499</v>
      </c>
      <c r="K104" s="42">
        <f>_xll.SRS1Splines.Functions25.OneWay_Spline($D$56:$D$60,K$56:K$60,$D104)</f>
        <v>4.7916901005599399</v>
      </c>
      <c r="L104" s="42">
        <f>_xll.SRS1Splines.Functions25.OneWay_Spline($D$56:$D$60,L$56:L$60,$D104)</f>
        <v>0.32486821181620901</v>
      </c>
      <c r="M104" s="42">
        <f>_xll.SRS1Splines.Functions25.OneWay_Spline($D$56:$D$60,M$56:M$60,$D104)</f>
        <v>0.52775910625037303</v>
      </c>
      <c r="N104" s="42">
        <f>_xll.SRS1Splines.Functions25.OneWay_Spline($D$56:$D$60,N$56:N$60,$D104)</f>
        <v>4.4485852550006699</v>
      </c>
      <c r="P104" s="42">
        <f t="shared" si="22"/>
        <v>3.75</v>
      </c>
      <c r="Q104" s="42">
        <f>_xll.SRS1Splines.Functions25.OneWay_Spline($D$56:$D$60,Q$56:Q$60,P104)</f>
        <v>5.6594422295648303E-2</v>
      </c>
      <c r="R104" s="42">
        <f>_xll.SRS1Splines.Functions25.OneWay_Spline($D$56:$D$60,R$56:R$60,$D104)</f>
        <v>1.00555803872475</v>
      </c>
      <c r="S104" s="42">
        <f>_xll.SRS1Splines.Functions25.OneWay_Spline($D$56:$D$60,S$56:S$60,$D104)</f>
        <v>0.43917804318749498</v>
      </c>
      <c r="T104" s="42">
        <f>_xll.SRS1Splines.Functions25.OneWay_Spline($D$56:$D$60,T$56:T$60,$D104)</f>
        <v>0.36752230515032702</v>
      </c>
      <c r="U104" s="42">
        <f>_xll.SRS1Splines.Functions25.OneWay_Spline($D$56:$D$60,U$56:U$60,$D104)</f>
        <v>0.81408230948911597</v>
      </c>
      <c r="V104" s="42">
        <f>_xll.SRS1Splines.Functions25.OneWay_Spline($D$56:$D$60,V$56:V$60,$D104)</f>
        <v>10.129162680695201</v>
      </c>
      <c r="W104" s="42">
        <f>_xll.SRS1Splines.Functions25.OneWay_Spline($D$56:$D$60,W$56:W$60,$D104)</f>
        <v>4.1633668298945796</v>
      </c>
      <c r="X104" s="42">
        <f>_xll.SRS1Splines.Functions25.OneWay_Spline($D$56:$D$60,X$56:X$60,$D104)</f>
        <v>0.24700313302729199</v>
      </c>
      <c r="Y104" s="42">
        <f>_xll.SRS1Splines.Functions25.OneWay_Spline($D$56:$D$60,Y$56:Y$60,$D104)</f>
        <v>0.42856641678593099</v>
      </c>
      <c r="Z104" s="42">
        <f>_xll.SRS1Splines.Functions25.OneWay_Spline($D$56:$D$60,Z$56:Z$60,$D104)</f>
        <v>1.58788341389553</v>
      </c>
      <c r="AB104" s="42">
        <f t="shared" si="23"/>
        <v>3.75</v>
      </c>
      <c r="AC104" s="42">
        <f>_xll.SRS1Splines.Functions25.OneWay_Spline($D$56:$D$60,AC$56:AC$60,AB104)</f>
        <v>7.3873739712413303E-2</v>
      </c>
      <c r="AD104" s="42">
        <f>_xll.SRS1Splines.Functions25.OneWay_Spline($D$56:$D$60,AD$56:AD$60,$D104)</f>
        <v>1.8369088398790201</v>
      </c>
      <c r="AE104" s="42">
        <f>_xll.SRS1Splines.Functions25.OneWay_Spline($D$56:$D$60,AE$56:AE$60,$D104)</f>
        <v>0.54612658470940301</v>
      </c>
      <c r="AF104" s="42">
        <f>_xll.SRS1Splines.Functions25.OneWay_Spline($D$56:$D$60,AF$56:AF$60,$D104)</f>
        <v>0.90176862840527805</v>
      </c>
      <c r="AG104" s="42">
        <f>_xll.SRS1Splines.Functions25.OneWay_Spline($D$56:$D$60,AG$56:AG$60,$D104)</f>
        <v>0.975549917355785</v>
      </c>
      <c r="AH104" s="42">
        <f>_xll.SRS1Splines.Functions25.OneWay_Spline($D$56:$D$60,AH$56:AH$60,$D104)</f>
        <v>17.2687307269298</v>
      </c>
      <c r="AI104" s="42">
        <f>_xll.SRS1Splines.Functions25.OneWay_Spline($D$56:$D$60,AI$56:AI$60,$D104)</f>
        <v>5.42001337122531</v>
      </c>
      <c r="AJ104" s="42">
        <f>_xll.SRS1Splines.Functions25.OneWay_Spline($D$56:$D$60,AJ$56:AJ$60,$D104)</f>
        <v>0.45164891820042002</v>
      </c>
      <c r="AK104" s="42">
        <f>_xll.SRS1Splines.Functions25.OneWay_Spline($D$56:$D$60,AK$56:AK$60,$D104)</f>
        <v>0.59993728208471797</v>
      </c>
      <c r="AL104" s="42">
        <f>_xll.SRS1Splines.Functions25.OneWay_Spline($D$56:$D$60,AL$56:AL$60,$D104)</f>
        <v>7.3092870961058001</v>
      </c>
    </row>
    <row r="105" spans="4:38">
      <c r="D105" s="42">
        <f t="shared" si="26"/>
        <v>4</v>
      </c>
      <c r="E105" s="42">
        <f>_xll.SRS1Splines.Functions25.OneWay_Spline($D$56:$D$60,$E$56:$E$60,D105)</f>
        <v>5.5883769801263597E-2</v>
      </c>
      <c r="F105" s="42">
        <f>_xll.SRS1Splines.Functions25.OneWay_Spline($D$56:$D$60,F$56:F$60,$D105)</f>
        <v>1.22182319696296</v>
      </c>
      <c r="G105" s="42">
        <f>_xll.SRS1Splines.Functions25.OneWay_Spline($D$56:$D$60,G$56:G$60,$D105)</f>
        <v>0.422167987281865</v>
      </c>
      <c r="H105" s="42">
        <f>_xll.SRS1Splines.Functions25.OneWay_Spline($D$56:$D$60,H$56:H$60,$D105)</f>
        <v>0.45114304878838202</v>
      </c>
      <c r="I105" s="42">
        <f>_xll.SRS1Splines.Functions25.OneWay_Spline($D$56:$D$60,I$56:I$60,$D105)</f>
        <v>0.87546805108690495</v>
      </c>
      <c r="J105" s="42">
        <f>_xll.SRS1Splines.Functions25.OneWay_Spline($D$56:$D$60,J$56:J$60,$D105)</f>
        <v>13.768132616951</v>
      </c>
      <c r="K105" s="42">
        <f>_xll.SRS1Splines.Functions25.OneWay_Spline($D$56:$D$60,K$56:K$60,$D105)</f>
        <v>4.6619839700847097</v>
      </c>
      <c r="L105" s="42">
        <f>_xll.SRS1Splines.Functions25.OneWay_Spline($D$56:$D$60,L$56:L$60,$D105)</f>
        <v>0.31297277689369302</v>
      </c>
      <c r="M105" s="42">
        <f>_xll.SRS1Splines.Functions25.OneWay_Spline($D$56:$D$60,M$56:M$60,$D105)</f>
        <v>0.51683856505007597</v>
      </c>
      <c r="N105" s="42">
        <f>_xll.SRS1Splines.Functions25.OneWay_Spline($D$56:$D$60,N$56:N$60,$D105)</f>
        <v>3.9747172077642698</v>
      </c>
      <c r="P105" s="42">
        <f t="shared" si="22"/>
        <v>4</v>
      </c>
      <c r="Q105" s="42">
        <f>_xll.SRS1Splines.Functions25.OneWay_Spline($D$56:$D$60,Q$56:Q$60,P105)</f>
        <v>4.8340675825596403E-2</v>
      </c>
      <c r="R105" s="42">
        <f>_xll.SRS1Splines.Functions25.OneWay_Spline($D$56:$D$60,R$56:R$60,$D105)</f>
        <v>0.84665200462100698</v>
      </c>
      <c r="S105" s="42">
        <f>_xll.SRS1Splines.Functions25.OneWay_Spline($D$56:$D$60,S$56:S$60,$D105)</f>
        <v>0.400961839634768</v>
      </c>
      <c r="T105" s="42">
        <f>_xll.SRS1Splines.Functions25.OneWay_Spline($D$56:$D$60,T$56:T$60,$D105)</f>
        <v>0.333516434699272</v>
      </c>
      <c r="U105" s="42">
        <f>_xll.SRS1Splines.Functions25.OneWay_Spline($D$56:$D$60,U$56:U$60,$D105)</f>
        <v>0.79660593539666003</v>
      </c>
      <c r="V105" s="42">
        <f>_xll.SRS1Splines.Functions25.OneWay_Spline($D$56:$D$60,V$56:V$60,$D105)</f>
        <v>10.210779604425101</v>
      </c>
      <c r="W105" s="42">
        <f>_xll.SRS1Splines.Functions25.OneWay_Spline($D$56:$D$60,W$56:W$60,$D105)</f>
        <v>4.0771484856577498</v>
      </c>
      <c r="X105" s="42">
        <f>_xll.SRS1Splines.Functions25.OneWay_Spline($D$56:$D$60,X$56:X$60,$D105)</f>
        <v>0.240034327784516</v>
      </c>
      <c r="Y105" s="42">
        <f>_xll.SRS1Splines.Functions25.OneWay_Spline($D$56:$D$60,Y$56:Y$60,$D105)</f>
        <v>0.42275636332072097</v>
      </c>
      <c r="Z105" s="42">
        <f>_xll.SRS1Splines.Functions25.OneWay_Spline($D$56:$D$60,Z$56:Z$60,$D105)</f>
        <v>1.5007163592073101</v>
      </c>
      <c r="AB105" s="42">
        <f t="shared" si="23"/>
        <v>4</v>
      </c>
      <c r="AC105" s="42">
        <f>_xll.SRS1Splines.Functions25.OneWay_Spline($D$56:$D$60,AC$56:AC$60,AB105)</f>
        <v>6.3426863776930895E-2</v>
      </c>
      <c r="AD105" s="42">
        <f>_xll.SRS1Splines.Functions25.OneWay_Spline($D$56:$D$60,AD$56:AD$60,$D105)</f>
        <v>1.5969943893049201</v>
      </c>
      <c r="AE105" s="42">
        <f>_xll.SRS1Splines.Functions25.OneWay_Spline($D$56:$D$60,AE$56:AE$60,$D105)</f>
        <v>0.52331022517495296</v>
      </c>
      <c r="AF105" s="42">
        <f>_xll.SRS1Splines.Functions25.OneWay_Spline($D$56:$D$60,AF$56:AF$60,$D105)</f>
        <v>0.792468081492961</v>
      </c>
      <c r="AG105" s="42">
        <f>_xll.SRS1Splines.Functions25.OneWay_Spline($D$56:$D$60,AG$56:AG$60,$D105)</f>
        <v>0.92569198008091902</v>
      </c>
      <c r="AH105" s="42">
        <f>_xll.SRS1Splines.Functions25.OneWay_Spline($D$56:$D$60,AH$56:AH$60,$D105)</f>
        <v>17.325485629476901</v>
      </c>
      <c r="AI105" s="42">
        <f>_xll.SRS1Splines.Functions25.OneWay_Spline($D$56:$D$60,AI$56:AI$60,$D105)</f>
        <v>5.2468194545116704</v>
      </c>
      <c r="AJ105" s="42">
        <f>_xll.SRS1Splines.Functions25.OneWay_Spline($D$56:$D$60,AJ$56:AJ$60,$D105)</f>
        <v>0.42831581681833097</v>
      </c>
      <c r="AK105" s="42">
        <f>_xll.SRS1Splines.Functions25.OneWay_Spline($D$56:$D$60,AK$56:AK$60,$D105)</f>
        <v>0.58649707190322597</v>
      </c>
      <c r="AL105" s="42">
        <f>_xll.SRS1Splines.Functions25.OneWay_Spline($D$56:$D$60,AL$56:AL$60,$D105)</f>
        <v>6.4487180563212201</v>
      </c>
    </row>
    <row r="106" spans="4:38">
      <c r="D106" s="42">
        <f t="shared" si="26"/>
        <v>4.25</v>
      </c>
      <c r="E106" s="42">
        <f>_xll.SRS1Splines.Functions25.OneWay_Spline($D$56:$D$60,$E$56:$E$60,D106)</f>
        <v>4.7529429457254302E-2</v>
      </c>
      <c r="F106" s="42">
        <f>_xll.SRS1Splines.Functions25.OneWay_Spline($D$56:$D$60,F$56:F$60,$D106)</f>
        <v>1.0300839620687099</v>
      </c>
      <c r="G106" s="42">
        <f>_xll.SRS1Splines.Functions25.OneWay_Spline($D$56:$D$60,G$56:G$60,$D106)</f>
        <v>0.400212323598933</v>
      </c>
      <c r="H106" s="42">
        <f>_xll.SRS1Splines.Functions25.OneWay_Spline($D$56:$D$60,H$56:H$60,$D106)</f>
        <v>0.40372552635882902</v>
      </c>
      <c r="I106" s="42">
        <f>_xll.SRS1Splines.Functions25.OneWay_Spline($D$56:$D$60,I$56:I$60,$D106)</f>
        <v>0.84512706773303703</v>
      </c>
      <c r="J106" s="42">
        <f>_xll.SRS1Splines.Functions25.OneWay_Spline($D$56:$D$60,J$56:J$60,$D106)</f>
        <v>13.8291790108968</v>
      </c>
      <c r="K106" s="42">
        <f>_xll.SRS1Splines.Functions25.OneWay_Spline($D$56:$D$60,K$56:K$60,$D106)</f>
        <v>4.5375900360794503</v>
      </c>
      <c r="L106" s="42">
        <f>_xll.SRS1Splines.Functions25.OneWay_Spline($D$56:$D$60,L$56:L$60,$D106)</f>
        <v>0.301907922456637</v>
      </c>
      <c r="M106" s="42">
        <f>_xll.SRS1Splines.Functions25.OneWay_Spline($D$56:$D$60,M$56:M$60,$D106)</f>
        <v>0.50600350127854099</v>
      </c>
      <c r="N106" s="42">
        <f>_xll.SRS1Splines.Functions25.OneWay_Spline($D$56:$D$60,N$56:N$60,$D106)</f>
        <v>3.5176919778058799</v>
      </c>
      <c r="P106" s="42">
        <f t="shared" si="22"/>
        <v>4.25</v>
      </c>
      <c r="Q106" s="42">
        <f>_xll.SRS1Splines.Functions25.OneWay_Spline($D$56:$D$60,Q$56:Q$60,P106)</f>
        <v>4.0960499279639503E-2</v>
      </c>
      <c r="R106" s="42">
        <f>_xll.SRS1Splines.Functions25.OneWay_Spline($D$56:$D$60,R$56:R$60,$D106)</f>
        <v>0.69366016325583202</v>
      </c>
      <c r="S106" s="42">
        <f>_xll.SRS1Splines.Functions25.OneWay_Spline($D$56:$D$60,S$56:S$60,$D106)</f>
        <v>0.36500815745924697</v>
      </c>
      <c r="T106" s="42">
        <f>_xll.SRS1Splines.Functions25.OneWay_Spline($D$56:$D$60,T$56:T$60,$D106)</f>
        <v>0.30351125488951802</v>
      </c>
      <c r="U106" s="42">
        <f>_xll.SRS1Splines.Functions25.OneWay_Spline($D$56:$D$60,U$56:U$60,$D106)</f>
        <v>0.78004238921819402</v>
      </c>
      <c r="V106" s="42">
        <f>_xll.SRS1Splines.Functions25.OneWay_Spline($D$56:$D$60,V$56:V$60,$D106)</f>
        <v>10.282794537128</v>
      </c>
      <c r="W106" s="42">
        <f>_xll.SRS1Splines.Functions25.OneWay_Spline($D$56:$D$60,W$56:W$60,$D106)</f>
        <v>3.9944612681473401</v>
      </c>
      <c r="X106" s="42">
        <f>_xll.SRS1Splines.Functions25.OneWay_Spline($D$56:$D$60,X$56:X$60,$D106)</f>
        <v>0.23388538198206699</v>
      </c>
      <c r="Y106" s="42">
        <f>_xll.SRS1Splines.Functions25.OneWay_Spline($D$56:$D$60,Y$56:Y$60,$D106)</f>
        <v>0.417438246097245</v>
      </c>
      <c r="Z106" s="42">
        <f>_xll.SRS1Splines.Functions25.OneWay_Spline($D$56:$D$60,Z$56:Z$60,$D106)</f>
        <v>1.41549420166922</v>
      </c>
      <c r="AB106" s="42">
        <f t="shared" si="23"/>
        <v>4.25</v>
      </c>
      <c r="AC106" s="42">
        <f>_xll.SRS1Splines.Functions25.OneWay_Spline($D$56:$D$60,AC$56:AC$60,AB106)</f>
        <v>5.40983596348691E-2</v>
      </c>
      <c r="AD106" s="42">
        <f>_xll.SRS1Splines.Functions25.OneWay_Spline($D$56:$D$60,AD$56:AD$60,$D106)</f>
        <v>1.3665077608815901</v>
      </c>
      <c r="AE106" s="42">
        <f>_xll.SRS1Splines.Functions25.OneWay_Spline($D$56:$D$60,AE$56:AE$60,$D106)</f>
        <v>0.50242847009754699</v>
      </c>
      <c r="AF106" s="42">
        <f>_xll.SRS1Splines.Functions25.OneWay_Spline($D$56:$D$60,AF$56:AF$60,$D106)</f>
        <v>0.68948132472664603</v>
      </c>
      <c r="AG106" s="42">
        <f>_xll.SRS1Splines.Functions25.OneWay_Spline($D$56:$D$60,AG$56:AG$60,$D106)</f>
        <v>0.88080291390270404</v>
      </c>
      <c r="AH106" s="42">
        <f>_xll.SRS1Splines.Functions25.OneWay_Spline($D$56:$D$60,AH$56:AH$60,$D106)</f>
        <v>17.375563484665498</v>
      </c>
      <c r="AI106" s="42">
        <f>_xll.SRS1Splines.Functions25.OneWay_Spline($D$56:$D$60,AI$56:AI$60,$D106)</f>
        <v>5.0807188040115703</v>
      </c>
      <c r="AJ106" s="42">
        <f>_xll.SRS1Splines.Functions25.OneWay_Spline($D$56:$D$60,AJ$56:AJ$60,$D106)</f>
        <v>0.40535965007772301</v>
      </c>
      <c r="AK106" s="42">
        <f>_xll.SRS1Splines.Functions25.OneWay_Spline($D$56:$D$60,AK$56:AK$60,$D106)</f>
        <v>0.57309702422004904</v>
      </c>
      <c r="AL106" s="42">
        <f>_xll.SRS1Splines.Functions25.OneWay_Spline($D$56:$D$60,AL$56:AL$60,$D106)</f>
        <v>5.6198897539425303</v>
      </c>
    </row>
    <row r="107" spans="4:38">
      <c r="D107" s="42">
        <f t="shared" si="26"/>
        <v>4.5</v>
      </c>
      <c r="E107" s="42">
        <f>_xll.SRS1Splines.Functions25.OneWay_Spline($D$56:$D$60,$E$56:$E$60,D107)</f>
        <v>4.0145665936500798E-2</v>
      </c>
      <c r="F107" s="42">
        <f>_xll.SRS1Splines.Functions25.OneWay_Spline($D$56:$D$60,F$56:F$60,$D107)</f>
        <v>0.85001982039109403</v>
      </c>
      <c r="G107" s="42">
        <f>_xll.SRS1Splines.Functions25.OneWay_Spline($D$56:$D$60,G$56:G$60,$D107)</f>
        <v>0.38072070774997802</v>
      </c>
      <c r="H107" s="42">
        <f>_xll.SRS1Splines.Functions25.OneWay_Spline($D$56:$D$60,H$56:H$60,$D107)</f>
        <v>0.362630340253215</v>
      </c>
      <c r="I107" s="42">
        <f>_xll.SRS1Splines.Functions25.OneWay_Spline($D$56:$D$60,I$56:I$60,$D107)</f>
        <v>0.81700570502799896</v>
      </c>
      <c r="J107" s="42">
        <f>_xll.SRS1Splines.Functions25.OneWay_Spline($D$56:$D$60,J$56:J$60,$D107)</f>
        <v>13.882085885649699</v>
      </c>
      <c r="K107" s="42">
        <f>_xll.SRS1Splines.Functions25.OneWay_Spline($D$56:$D$60,K$56:K$60,$D107)</f>
        <v>4.4211643967791598</v>
      </c>
      <c r="L107" s="42">
        <f>_xll.SRS1Splines.Functions25.OneWay_Spline($D$56:$D$60,L$56:L$60,$D107)</f>
        <v>0.29170908386372801</v>
      </c>
      <c r="M107" s="42">
        <f>_xll.SRS1Splines.Functions25.OneWay_Spline($D$56:$D$60,M$56:M$60,$D107)</f>
        <v>0.49541962535290501</v>
      </c>
      <c r="N107" s="42">
        <f>_xll.SRS1Splines.Functions25.OneWay_Spline($D$56:$D$60,N$56:N$60,$D107)</f>
        <v>3.08680274998768</v>
      </c>
      <c r="P107" s="42">
        <f t="shared" si="22"/>
        <v>4.5</v>
      </c>
      <c r="Q107" s="42">
        <f>_xll.SRS1Splines.Functions25.OneWay_Spline($D$56:$D$60,Q$56:Q$60,P107)</f>
        <v>3.4430110778871197E-2</v>
      </c>
      <c r="R107" s="42">
        <f>_xll.SRS1Splines.Functions25.OneWay_Spline($D$56:$D$60,R$56:R$60,$D107)</f>
        <v>0.54974148331503603</v>
      </c>
      <c r="S107" s="42">
        <f>_xll.SRS1Splines.Functions25.OneWay_Spline($D$56:$D$60,S$56:S$60,$D107)</f>
        <v>0.33191337692835898</v>
      </c>
      <c r="T107" s="42">
        <f>_xll.SRS1Splines.Functions25.OneWay_Spline($D$56:$D$60,T$56:T$60,$D107)</f>
        <v>0.27750676572106497</v>
      </c>
      <c r="U107" s="42">
        <f>_xll.SRS1Splines.Functions25.OneWay_Spline($D$56:$D$60,U$56:U$60,$D107)</f>
        <v>0.76411270434634504</v>
      </c>
      <c r="V107" s="42">
        <f>_xll.SRS1Splines.Functions25.OneWay_Spline($D$56:$D$60,V$56:V$60,$D107)</f>
        <v>10.3452074788038</v>
      </c>
      <c r="W107" s="42">
        <f>_xll.SRS1Splines.Functions25.OneWay_Spline($D$56:$D$60,W$56:W$60,$D107)</f>
        <v>3.9170707407265701</v>
      </c>
      <c r="X107" s="42">
        <f>_xll.SRS1Splines.Functions25.OneWay_Spline($D$56:$D$60,X$56:X$60,$D107)</f>
        <v>0.22855629561994401</v>
      </c>
      <c r="Y107" s="42">
        <f>_xll.SRS1Splines.Functions25.OneWay_Spline($D$56:$D$60,Y$56:Y$60,$D107)</f>
        <v>0.41263919120818299</v>
      </c>
      <c r="Z107" s="42">
        <f>_xll.SRS1Splines.Functions25.OneWay_Spline($D$56:$D$60,Z$56:Z$60,$D107)</f>
        <v>1.3337417678044201</v>
      </c>
      <c r="AB107" s="42">
        <f t="shared" si="23"/>
        <v>4.5</v>
      </c>
      <c r="AC107" s="42">
        <f>_xll.SRS1Splines.Functions25.OneWay_Spline($D$56:$D$60,AC$56:AC$60,AB107)</f>
        <v>4.5861221094130399E-2</v>
      </c>
      <c r="AD107" s="42">
        <f>_xll.SRS1Splines.Functions25.OneWay_Spline($D$56:$D$60,AD$56:AD$60,$D107)</f>
        <v>1.15029815746715</v>
      </c>
      <c r="AE107" s="42">
        <f>_xll.SRS1Splines.Functions25.OneWay_Spline($D$56:$D$60,AE$56:AE$60,$D107)</f>
        <v>0.48329838488437499</v>
      </c>
      <c r="AF107" s="42">
        <f>_xll.SRS1Splines.Functions25.OneWay_Spline($D$56:$D$60,AF$56:AF$60,$D107)</f>
        <v>0.59455600200176795</v>
      </c>
      <c r="AG107" s="42">
        <f>_xll.SRS1Splines.Functions25.OneWay_Spline($D$56:$D$60,AG$56:AG$60,$D107)</f>
        <v>0.84066389012391696</v>
      </c>
      <c r="AH107" s="42">
        <f>_xll.SRS1Splines.Functions25.OneWay_Spline($D$56:$D$60,AH$56:AH$60,$D107)</f>
        <v>17.418964292495701</v>
      </c>
      <c r="AI107" s="42">
        <f>_xll.SRS1Splines.Functions25.OneWay_Spline($D$56:$D$60,AI$56:AI$60,$D107)</f>
        <v>4.92525805283175</v>
      </c>
      <c r="AJ107" s="42">
        <f>_xll.SRS1Splines.Functions25.OneWay_Spline($D$56:$D$60,AJ$56:AJ$60,$D107)</f>
        <v>0.383165585260627</v>
      </c>
      <c r="AK107" s="42">
        <f>_xll.SRS1Splines.Functions25.OneWay_Spline($D$56:$D$60,AK$56:AK$60,$D107)</f>
        <v>0.55993067145623798</v>
      </c>
      <c r="AL107" s="42">
        <f>_xll.SRS1Splines.Functions25.OneWay_Spline($D$56:$D$60,AL$56:AL$60,$D107)</f>
        <v>4.8398637321709401</v>
      </c>
    </row>
    <row r="108" spans="4:38">
      <c r="D108" s="42">
        <f t="shared" si="26"/>
        <v>4.75</v>
      </c>
      <c r="E108" s="42">
        <f>_xll.SRS1Splines.Functions25.OneWay_Spline($D$56:$D$60,$E$56:$E$60,D108)</f>
        <v>3.3707085203500901E-2</v>
      </c>
      <c r="F108" s="42">
        <f>_xll.SRS1Splines.Functions25.OneWay_Spline($D$56:$D$60,F$56:F$60,$D108)</f>
        <v>0.685634857702072</v>
      </c>
      <c r="G108" s="42">
        <f>_xll.SRS1Splines.Functions25.OneWay_Spline($D$56:$D$60,G$56:G$60,$D108)</f>
        <v>0.36361104591780002</v>
      </c>
      <c r="H108" s="42">
        <f>_xll.SRS1Splines.Functions25.OneWay_Spline($D$56:$D$60,H$56:H$60,$D108)</f>
        <v>0.327857490471543</v>
      </c>
      <c r="I108" s="42">
        <f>_xll.SRS1Splines.Functions25.OneWay_Spline($D$56:$D$60,I$56:I$60,$D108)</f>
        <v>0.79078048670830503</v>
      </c>
      <c r="J108" s="42">
        <f>_xll.SRS1Splines.Functions25.OneWay_Spline($D$56:$D$60,J$56:J$60,$D108)</f>
        <v>13.9268532412099</v>
      </c>
      <c r="K108" s="42">
        <f>_xll.SRS1Splines.Functions25.OneWay_Spline($D$56:$D$60,K$56:K$60,$D108)</f>
        <v>4.3153631504188201</v>
      </c>
      <c r="L108" s="42">
        <f>_xll.SRS1Splines.Functions25.OneWay_Spline($D$56:$D$60,L$56:L$60,$D108)</f>
        <v>0.28241169647365</v>
      </c>
      <c r="M108" s="42">
        <f>_xll.SRS1Splines.Functions25.OneWay_Spline($D$56:$D$60,M$56:M$60,$D108)</f>
        <v>0.48525264769030602</v>
      </c>
      <c r="N108" s="42">
        <f>_xll.SRS1Splines.Functions25.OneWay_Spline($D$56:$D$60,N$56:N$60,$D108)</f>
        <v>2.69134270917186</v>
      </c>
      <c r="P108" s="42">
        <f t="shared" si="22"/>
        <v>4.75</v>
      </c>
      <c r="Q108" s="42">
        <f>_xll.SRS1Splines.Functions25.OneWay_Spline($D$56:$D$60,Q$56:Q$60,P108)</f>
        <v>2.8725728444384899E-2</v>
      </c>
      <c r="R108" s="42">
        <f>_xll.SRS1Splines.Functions25.OneWay_Spline($D$56:$D$60,R$56:R$60,$D108)</f>
        <v>0.41805493348442702</v>
      </c>
      <c r="S108" s="42">
        <f>_xll.SRS1Splines.Functions25.OneWay_Spline($D$56:$D$60,S$56:S$60,$D108)</f>
        <v>0.302273878309535</v>
      </c>
      <c r="T108" s="42">
        <f>_xll.SRS1Splines.Functions25.OneWay_Spline($D$56:$D$60,T$56:T$60,$D108)</f>
        <v>0.25550296719391202</v>
      </c>
      <c r="U108" s="42">
        <f>_xll.SRS1Splines.Functions25.OneWay_Spline($D$56:$D$60,U$56:U$60,$D108)</f>
        <v>0.74853791417373805</v>
      </c>
      <c r="V108" s="42">
        <f>_xll.SRS1Splines.Functions25.OneWay_Spline($D$56:$D$60,V$56:V$60,$D108)</f>
        <v>10.398018429452501</v>
      </c>
      <c r="W108" s="42">
        <f>_xll.SRS1Splines.Functions25.OneWay_Spline($D$56:$D$60,W$56:W$60,$D108)</f>
        <v>3.8467424667586401</v>
      </c>
      <c r="X108" s="42">
        <f>_xll.SRS1Splines.Functions25.OneWay_Spline($D$56:$D$60,X$56:X$60,$D108)</f>
        <v>0.224047068698148</v>
      </c>
      <c r="Y108" s="42">
        <f>_xll.SRS1Splines.Functions25.OneWay_Spline($D$56:$D$60,Y$56:Y$60,$D108)</f>
        <v>0.408386324746214</v>
      </c>
      <c r="Z108" s="42">
        <f>_xll.SRS1Splines.Functions25.OneWay_Spline($D$56:$D$60,Z$56:Z$60,$D108)</f>
        <v>1.2569838841361001</v>
      </c>
      <c r="AB108" s="42">
        <f t="shared" si="23"/>
        <v>4.75</v>
      </c>
      <c r="AC108" s="42">
        <f>_xll.SRS1Splines.Functions25.OneWay_Spline($D$56:$D$60,AC$56:AC$60,AB108)</f>
        <v>3.8688441962616699E-2</v>
      </c>
      <c r="AD108" s="42">
        <f>_xll.SRS1Splines.Functions25.OneWay_Spline($D$56:$D$60,AD$56:AD$60,$D108)</f>
        <v>0.95321478191971898</v>
      </c>
      <c r="AE108" s="42">
        <f>_xll.SRS1Splines.Functions25.OneWay_Spline($D$56:$D$60,AE$56:AE$60,$D108)</f>
        <v>0.46573703494262603</v>
      </c>
      <c r="AF108" s="42">
        <f>_xll.SRS1Splines.Functions25.OneWay_Spline($D$56:$D$60,AF$56:AF$60,$D108)</f>
        <v>0.509439757213758</v>
      </c>
      <c r="AG108" s="42">
        <f>_xll.SRS1Splines.Functions25.OneWay_Spline($D$56:$D$60,AG$56:AG$60,$D108)</f>
        <v>0.80505608004733398</v>
      </c>
      <c r="AH108" s="42">
        <f>_xll.SRS1Splines.Functions25.OneWay_Spline($D$56:$D$60,AH$56:AH$60,$D108)</f>
        <v>17.4556880529673</v>
      </c>
      <c r="AI108" s="42">
        <f>_xll.SRS1Splines.Functions25.OneWay_Spline($D$56:$D$60,AI$56:AI$60,$D108)</f>
        <v>4.78398383407899</v>
      </c>
      <c r="AJ108" s="42">
        <f>_xll.SRS1Splines.Functions25.OneWay_Spline($D$56:$D$60,AJ$56:AJ$60,$D108)</f>
        <v>0.36211878964907102</v>
      </c>
      <c r="AK108" s="42">
        <f>_xll.SRS1Splines.Functions25.OneWay_Spline($D$56:$D$60,AK$56:AK$60,$D108)</f>
        <v>0.54719154603284303</v>
      </c>
      <c r="AL108" s="42">
        <f>_xll.SRS1Splines.Functions25.OneWay_Spline($D$56:$D$60,AL$56:AL$60,$D108)</f>
        <v>4.1257015342076304</v>
      </c>
    </row>
    <row r="109" spans="4:38">
      <c r="D109" s="42">
        <f t="shared" si="26"/>
        <v>5</v>
      </c>
      <c r="E109" s="42">
        <f>_xll.SRS1Splines.Functions25.OneWay_Spline($D$56:$D$60,$E$56:$E$60,D109)</f>
        <v>2.81882932227524E-2</v>
      </c>
      <c r="F109" s="42">
        <f>_xll.SRS1Splines.Functions25.OneWay_Spline($D$56:$D$60,F$56:F$60,$D109)</f>
        <v>0.54093315977361001</v>
      </c>
      <c r="G109" s="42">
        <f>_xll.SRS1Splines.Functions25.OneWay_Spline($D$56:$D$60,G$56:G$60,$D109)</f>
        <v>0.34880124428520198</v>
      </c>
      <c r="H109" s="42">
        <f>_xll.SRS1Splines.Functions25.OneWay_Spline($D$56:$D$60,H$56:H$60,$D109)</f>
        <v>0.29940697701381103</v>
      </c>
      <c r="I109" s="42">
        <f>_xll.SRS1Splines.Functions25.OneWay_Spline($D$56:$D$60,I$56:I$60,$D109)</f>
        <v>0.76612793651046696</v>
      </c>
      <c r="J109" s="42">
        <f>_xll.SRS1Splines.Functions25.OneWay_Spline($D$56:$D$60,J$56:J$60,$D109)</f>
        <v>13.9634810775774</v>
      </c>
      <c r="K109" s="42">
        <f>_xll.SRS1Splines.Functions25.OneWay_Spline($D$56:$D$60,K$56:K$60,$D109)</f>
        <v>4.2228423952334104</v>
      </c>
      <c r="L109" s="42">
        <f>_xll.SRS1Splines.Functions25.OneWay_Spline($D$56:$D$60,L$56:L$60,$D109)</f>
        <v>0.27405119564509001</v>
      </c>
      <c r="M109" s="42">
        <f>_xll.SRS1Splines.Functions25.OneWay_Spline($D$56:$D$60,M$56:M$60,$D109)</f>
        <v>0.47566827870788297</v>
      </c>
      <c r="N109" s="42">
        <f>_xll.SRS1Splines.Functions25.OneWay_Spline($D$56:$D$60,N$56:N$60,$D109)</f>
        <v>2.34060504022061</v>
      </c>
      <c r="P109" s="42">
        <f t="shared" si="22"/>
        <v>5</v>
      </c>
      <c r="Q109" s="42">
        <f>_xll.SRS1Splines.Functions25.OneWay_Spline($D$56:$D$60,Q$56:Q$60,P109)</f>
        <v>2.3823570397274101E-2</v>
      </c>
      <c r="R109" s="42">
        <f>_xll.SRS1Splines.Functions25.OneWay_Spline($D$56:$D$60,R$56:R$60,$D109)</f>
        <v>0.30175948244981399</v>
      </c>
      <c r="S109" s="42">
        <f>_xll.SRS1Splines.Functions25.OneWay_Spline($D$56:$D$60,S$56:S$60,$D109)</f>
        <v>0.27668604187020301</v>
      </c>
      <c r="T109" s="42">
        <f>_xll.SRS1Splines.Functions25.OneWay_Spline($D$56:$D$60,T$56:T$60,$D109)</f>
        <v>0.23749985930806</v>
      </c>
      <c r="U109" s="42">
        <f>_xll.SRS1Splines.Functions25.OneWay_Spline($D$56:$D$60,U$56:U$60,$D109)</f>
        <v>0.73303905209299902</v>
      </c>
      <c r="V109" s="42">
        <f>_xll.SRS1Splines.Functions25.OneWay_Spline($D$56:$D$60,V$56:V$60,$D109)</f>
        <v>10.441227389074299</v>
      </c>
      <c r="W109" s="42">
        <f>_xll.SRS1Splines.Functions25.OneWay_Spline($D$56:$D$60,W$56:W$60,$D109)</f>
        <v>3.78524200960678</v>
      </c>
      <c r="X109" s="42">
        <f>_xll.SRS1Splines.Functions25.OneWay_Spline($D$56:$D$60,X$56:X$60,$D109)</f>
        <v>0.220357701216678</v>
      </c>
      <c r="Y109" s="42">
        <f>_xll.SRS1Splines.Functions25.OneWay_Spline($D$56:$D$60,Y$56:Y$60,$D109)</f>
        <v>0.40470677280401701</v>
      </c>
      <c r="Z109" s="42">
        <f>_xll.SRS1Splines.Functions25.OneWay_Spline($D$56:$D$60,Z$56:Z$60,$D109)</f>
        <v>1.1867453771874099</v>
      </c>
      <c r="AB109" s="42">
        <f t="shared" si="23"/>
        <v>5</v>
      </c>
      <c r="AC109" s="42">
        <f>_xll.SRS1Splines.Functions25.OneWay_Spline($D$56:$D$60,AC$56:AC$60,AB109)</f>
        <v>3.2553016048230597E-2</v>
      </c>
      <c r="AD109" s="42">
        <f>_xll.SRS1Splines.Functions25.OneWay_Spline($D$56:$D$60,AD$56:AD$60,$D109)</f>
        <v>0.78010683709740702</v>
      </c>
      <c r="AE109" s="42">
        <f>_xll.SRS1Splines.Functions25.OneWay_Spline($D$56:$D$60,AE$56:AE$60,$D109)</f>
        <v>0.44956148567949</v>
      </c>
      <c r="AF109" s="42">
        <f>_xll.SRS1Splines.Functions25.OneWay_Spline($D$56:$D$60,AF$56:AF$60,$D109)</f>
        <v>0.435880234258052</v>
      </c>
      <c r="AG109" s="42">
        <f>_xll.SRS1Splines.Functions25.OneWay_Spline($D$56:$D$60,AG$56:AG$60,$D109)</f>
        <v>0.77376065497572899</v>
      </c>
      <c r="AH109" s="42">
        <f>_xll.SRS1Splines.Functions25.OneWay_Spline($D$56:$D$60,AH$56:AH$60,$D109)</f>
        <v>17.485734766080501</v>
      </c>
      <c r="AI109" s="42">
        <f>_xll.SRS1Splines.Functions25.OneWay_Spline($D$56:$D$60,AI$56:AI$60,$D109)</f>
        <v>4.6604427808600501</v>
      </c>
      <c r="AJ109" s="42">
        <f>_xll.SRS1Splines.Functions25.OneWay_Spline($D$56:$D$60,AJ$56:AJ$60,$D109)</f>
        <v>0.34260443052508499</v>
      </c>
      <c r="AK109" s="42">
        <f>_xll.SRS1Splines.Functions25.OneWay_Spline($D$56:$D$60,AK$56:AK$60,$D109)</f>
        <v>0.535073180370913</v>
      </c>
      <c r="AL109" s="42">
        <f>_xll.SRS1Splines.Functions25.OneWay_Spline($D$56:$D$60,AL$56:AL$60,$D109)</f>
        <v>3.4944647032537999</v>
      </c>
    </row>
    <row r="110" spans="4:38">
      <c r="D110" s="42">
        <f t="shared" si="26"/>
        <v>5.25</v>
      </c>
      <c r="E110" s="42">
        <f>_xll.SRS1Splines.Functions25.OneWay_Spline($D$56:$D$60,$E$56:$E$60,D110)</f>
        <v>2.3563895958753099E-2</v>
      </c>
      <c r="F110" s="42">
        <f>_xll.SRS1Splines.Functions25.OneWay_Spline($D$56:$D$60,F$56:F$60,$D110)</f>
        <v>0.41991881237766998</v>
      </c>
      <c r="G110" s="42">
        <f>_xll.SRS1Splines.Functions25.OneWay_Spline($D$56:$D$60,G$56:G$60,$D110)</f>
        <v>0.33620920903498303</v>
      </c>
      <c r="H110" s="42">
        <f>_xll.SRS1Splines.Functions25.OneWay_Spline($D$56:$D$60,H$56:H$60,$D110)</f>
        <v>0.27727879988001902</v>
      </c>
      <c r="I110" s="42">
        <f>_xll.SRS1Splines.Functions25.OneWay_Spline($D$56:$D$60,I$56:I$60,$D110)</f>
        <v>0.74272457817099602</v>
      </c>
      <c r="J110" s="42">
        <f>_xll.SRS1Splines.Functions25.OneWay_Spline($D$56:$D$60,J$56:J$60,$D110)</f>
        <v>13.9919693947521</v>
      </c>
      <c r="K110" s="42">
        <f>_xll.SRS1Splines.Functions25.OneWay_Spline($D$56:$D$60,K$56:K$60,$D110)</f>
        <v>4.1462582294579402</v>
      </c>
      <c r="L110" s="42">
        <f>_xll.SRS1Splines.Functions25.OneWay_Spline($D$56:$D$60,L$56:L$60,$D110)</f>
        <v>0.26666301673673398</v>
      </c>
      <c r="M110" s="42">
        <f>_xll.SRS1Splines.Functions25.OneWay_Spline($D$56:$D$60,M$56:M$60,$D110)</f>
        <v>0.46683222882277198</v>
      </c>
      <c r="N110" s="42">
        <f>_xll.SRS1Splines.Functions25.OneWay_Spline($D$56:$D$60,N$56:N$60,$D110)</f>
        <v>2.0438829279960999</v>
      </c>
      <c r="P110" s="42">
        <f t="shared" si="22"/>
        <v>5.25</v>
      </c>
      <c r="Q110" s="42">
        <f>_xll.SRS1Splines.Functions25.OneWay_Spline($D$56:$D$60,Q$56:Q$60,P110)</f>
        <v>1.9699854758632299E-2</v>
      </c>
      <c r="R110" s="42">
        <f>_xll.SRS1Splines.Functions25.OneWay_Spline($D$56:$D$60,R$56:R$60,$D110)</f>
        <v>0.204014098897008</v>
      </c>
      <c r="S110" s="42">
        <f>_xll.SRS1Splines.Functions25.OneWay_Spline($D$56:$D$60,S$56:S$60,$D110)</f>
        <v>0.25574624787779099</v>
      </c>
      <c r="T110" s="42">
        <f>_xll.SRS1Splines.Functions25.OneWay_Spline($D$56:$D$60,T$56:T$60,$D110)</f>
        <v>0.223497442063508</v>
      </c>
      <c r="U110" s="42">
        <f>_xll.SRS1Splines.Functions25.OneWay_Spline($D$56:$D$60,U$56:U$60,$D110)</f>
        <v>0.71733715149675303</v>
      </c>
      <c r="V110" s="42">
        <f>_xll.SRS1Splines.Functions25.OneWay_Spline($D$56:$D$60,V$56:V$60,$D110)</f>
        <v>10.4748343576689</v>
      </c>
      <c r="W110" s="42">
        <f>_xll.SRS1Splines.Functions25.OneWay_Spline($D$56:$D$60,W$56:W$60,$D110)</f>
        <v>3.7343349326341801</v>
      </c>
      <c r="X110" s="42">
        <f>_xll.SRS1Splines.Functions25.OneWay_Spline($D$56:$D$60,X$56:X$60,$D110)</f>
        <v>0.217488193175535</v>
      </c>
      <c r="Y110" s="42">
        <f>_xll.SRS1Splines.Functions25.OneWay_Spline($D$56:$D$60,Y$56:Y$60,$D110)</f>
        <v>0.40162766147426998</v>
      </c>
      <c r="Z110" s="42">
        <f>_xll.SRS1Splines.Functions25.OneWay_Spline($D$56:$D$60,Z$56:Z$60,$D110)</f>
        <v>1.12455107348155</v>
      </c>
      <c r="AB110" s="42">
        <f t="shared" si="23"/>
        <v>5.25</v>
      </c>
      <c r="AC110" s="42">
        <f>_xll.SRS1Splines.Functions25.OneWay_Spline($D$56:$D$60,AC$56:AC$60,AB110)</f>
        <v>2.7427937158874E-2</v>
      </c>
      <c r="AD110" s="42">
        <f>_xll.SRS1Splines.Functions25.OneWay_Spline($D$56:$D$60,AD$56:AD$60,$D110)</f>
        <v>0.63582352585833102</v>
      </c>
      <c r="AE110" s="42">
        <f>_xll.SRS1Splines.Functions25.OneWay_Spline($D$56:$D$60,AE$56:AE$60,$D110)</f>
        <v>0.43458880250215498</v>
      </c>
      <c r="AF110" s="42">
        <f>_xll.SRS1Splines.Functions25.OneWay_Spline($D$56:$D$60,AF$56:AF$60,$D110)</f>
        <v>0.37562507703008102</v>
      </c>
      <c r="AG110" s="42">
        <f>_xll.SRS1Splines.Functions25.OneWay_Spline($D$56:$D$60,AG$56:AG$60,$D110)</f>
        <v>0.74655878621187699</v>
      </c>
      <c r="AH110" s="42">
        <f>_xll.SRS1Splines.Functions25.OneWay_Spline($D$56:$D$60,AH$56:AH$60,$D110)</f>
        <v>17.509104431835201</v>
      </c>
      <c r="AI110" s="42">
        <f>_xll.SRS1Splines.Functions25.OneWay_Spline($D$56:$D$60,AI$56:AI$60,$D110)</f>
        <v>4.5581815262817003</v>
      </c>
      <c r="AJ110" s="42">
        <f>_xll.SRS1Splines.Functions25.OneWay_Spline($D$56:$D$60,AJ$56:AJ$60,$D110)</f>
        <v>0.32500767517069901</v>
      </c>
      <c r="AK110" s="42">
        <f>_xll.SRS1Splines.Functions25.OneWay_Spline($D$56:$D$60,AK$56:AK$60,$D110)</f>
        <v>0.52376910689150002</v>
      </c>
      <c r="AL110" s="42">
        <f>_xll.SRS1Splines.Functions25.OneWay_Spline($D$56:$D$60,AL$56:AL$60,$D110)</f>
        <v>2.9632147825106401</v>
      </c>
    </row>
    <row r="111" spans="4:38">
      <c r="D111" s="42">
        <f t="shared" si="26"/>
        <v>5.5</v>
      </c>
      <c r="E111" s="42">
        <f>_xll.SRS1Splines.Functions25.OneWay_Spline($D$56:$D$60,$E$56:$E$60,D111)</f>
        <v>1.9808499376001099E-2</v>
      </c>
      <c r="F111" s="42">
        <f>_xll.SRS1Splines.Functions25.OneWay_Spline($D$56:$D$60,F$56:F$60,$D111)</f>
        <v>0.32659590128621302</v>
      </c>
      <c r="G111" s="42">
        <f>_xll.SRS1Splines.Functions25.OneWay_Spline($D$56:$D$60,G$56:G$60,$D111)</f>
        <v>0.325752846349944</v>
      </c>
      <c r="H111" s="42">
        <f>_xll.SRS1Splines.Functions25.OneWay_Spline($D$56:$D$60,H$56:H$60,$D111)</f>
        <v>0.26147295907016899</v>
      </c>
      <c r="I111" s="42">
        <f>_xll.SRS1Splines.Functions25.OneWay_Spline($D$56:$D$60,I$56:I$60,$D111)</f>
        <v>0.72024693542640705</v>
      </c>
      <c r="J111" s="42">
        <f>_xll.SRS1Splines.Functions25.OneWay_Spline($D$56:$D$60,J$56:J$60,$D111)</f>
        <v>14.012318192734</v>
      </c>
      <c r="K111" s="42">
        <f>_xll.SRS1Splines.Functions25.OneWay_Spline($D$56:$D$60,K$56:K$60,$D111)</f>
        <v>4.0882667513273701</v>
      </c>
      <c r="L111" s="42">
        <f>_xll.SRS1Splines.Functions25.OneWay_Spline($D$56:$D$60,L$56:L$60,$D111)</f>
        <v>0.26028259510726898</v>
      </c>
      <c r="M111" s="42">
        <f>_xll.SRS1Splines.Functions25.OneWay_Spline($D$56:$D$60,M$56:M$60,$D111)</f>
        <v>0.458910208452112</v>
      </c>
      <c r="N111" s="42">
        <f>_xll.SRS1Splines.Functions25.OneWay_Spline($D$56:$D$60,N$56:N$60,$D111)</f>
        <v>1.8104695573605101</v>
      </c>
      <c r="P111" s="42">
        <f t="shared" si="22"/>
        <v>5.5</v>
      </c>
      <c r="Q111" s="42">
        <f>_xll.SRS1Splines.Functions25.OneWay_Spline($D$56:$D$60,Q$56:Q$60,P111)</f>
        <v>1.6330799649553002E-2</v>
      </c>
      <c r="R111" s="42">
        <f>_xll.SRS1Splines.Functions25.OneWay_Spline($D$56:$D$60,R$56:R$60,$D111)</f>
        <v>0.12797775151181601</v>
      </c>
      <c r="S111" s="42">
        <f>_xll.SRS1Splines.Functions25.OneWay_Spline($D$56:$D$60,S$56:S$60,$D111)</f>
        <v>0.24005087659972801</v>
      </c>
      <c r="T111" s="42">
        <f>_xll.SRS1Splines.Functions25.OneWay_Spline($D$56:$D$60,T$56:T$60,$D111)</f>
        <v>0.213495715460256</v>
      </c>
      <c r="U111" s="42">
        <f>_xll.SRS1Splines.Functions25.OneWay_Spline($D$56:$D$60,U$56:U$60,$D111)</f>
        <v>0.70115324577762805</v>
      </c>
      <c r="V111" s="42">
        <f>_xll.SRS1Splines.Functions25.OneWay_Spline($D$56:$D$60,V$56:V$60,$D111)</f>
        <v>10.4988393352365</v>
      </c>
      <c r="W111" s="42">
        <f>_xll.SRS1Splines.Functions25.OneWay_Spline($D$56:$D$60,W$56:W$60,$D111)</f>
        <v>3.6957867992040598</v>
      </c>
      <c r="X111" s="42">
        <f>_xll.SRS1Splines.Functions25.OneWay_Spline($D$56:$D$60,X$56:X$60,$D111)</f>
        <v>0.215438544574719</v>
      </c>
      <c r="Y111" s="42">
        <f>_xll.SRS1Splines.Functions25.OneWay_Spline($D$56:$D$60,Y$56:Y$60,$D111)</f>
        <v>0.39917611684965398</v>
      </c>
      <c r="Z111" s="42">
        <f>_xll.SRS1Splines.Functions25.OneWay_Spline($D$56:$D$60,Z$56:Z$60,$D111)</f>
        <v>1.07192579954168</v>
      </c>
      <c r="AB111" s="42">
        <f t="shared" si="23"/>
        <v>5.5</v>
      </c>
      <c r="AC111" s="42">
        <f>_xll.SRS1Splines.Functions25.OneWay_Spline($D$56:$D$60,AC$56:AC$60,AB111)</f>
        <v>2.3286199102449098E-2</v>
      </c>
      <c r="AD111" s="42">
        <f>_xll.SRS1Splines.Functions25.OneWay_Spline($D$56:$D$60,AD$56:AD$60,$D111)</f>
        <v>0.52521405106060903</v>
      </c>
      <c r="AE111" s="42">
        <f>_xll.SRS1Splines.Functions25.OneWay_Spline($D$56:$D$60,AE$56:AE$60,$D111)</f>
        <v>0.42063605081781102</v>
      </c>
      <c r="AF111" s="42">
        <f>_xll.SRS1Splines.Functions25.OneWay_Spline($D$56:$D$60,AF$56:AF$60,$D111)</f>
        <v>0.33042192942527998</v>
      </c>
      <c r="AG111" s="42">
        <f>_xll.SRS1Splines.Functions25.OneWay_Spline($D$56:$D$60,AG$56:AG$60,$D111)</f>
        <v>0.72323164505855497</v>
      </c>
      <c r="AH111" s="42">
        <f>_xll.SRS1Splines.Functions25.OneWay_Spline($D$56:$D$60,AH$56:AH$60,$D111)</f>
        <v>17.5257970502314</v>
      </c>
      <c r="AI111" s="42">
        <f>_xll.SRS1Splines.Functions25.OneWay_Spline($D$56:$D$60,AI$56:AI$60,$D111)</f>
        <v>4.4807467034506896</v>
      </c>
      <c r="AJ111" s="42">
        <f>_xll.SRS1Splines.Functions25.OneWay_Spline($D$56:$D$60,AJ$56:AJ$60,$D111)</f>
        <v>0.30971369086794298</v>
      </c>
      <c r="AK111" s="42">
        <f>_xll.SRS1Splines.Functions25.OneWay_Spline($D$56:$D$60,AK$56:AK$60,$D111)</f>
        <v>0.51347285801565401</v>
      </c>
      <c r="AL111" s="42">
        <f>_xll.SRS1Splines.Functions25.OneWay_Spline($D$56:$D$60,AL$56:AL$60,$D111)</f>
        <v>2.5490133151793399</v>
      </c>
    </row>
    <row r="112" spans="4:38">
      <c r="D112" s="42">
        <f t="shared" si="26"/>
        <v>5.75</v>
      </c>
      <c r="E112" s="42">
        <f>_xll.SRS1Splines.Functions25.OneWay_Spline($D$56:$D$60,$E$56:$E$60,D112)</f>
        <v>1.6896709438994101E-2</v>
      </c>
      <c r="F112" s="42">
        <f>_xll.SRS1Splines.Functions25.OneWay_Spline($D$56:$D$60,F$56:F$60,$D112)</f>
        <v>0.26496851227120199</v>
      </c>
      <c r="G112" s="42">
        <f>_xll.SRS1Splines.Functions25.OneWay_Spline($D$56:$D$60,G$56:G$60,$D112)</f>
        <v>0.31735006241288499</v>
      </c>
      <c r="H112" s="42">
        <f>_xll.SRS1Splines.Functions25.OneWay_Spline($D$56:$D$60,H$56:H$60,$D112)</f>
        <v>0.25198945458425798</v>
      </c>
      <c r="I112" s="42">
        <f>_xll.SRS1Splines.Functions25.OneWay_Spline($D$56:$D$60,I$56:I$60,$D112)</f>
        <v>0.69837153201321001</v>
      </c>
      <c r="J112" s="42">
        <f>_xll.SRS1Splines.Functions25.OneWay_Spline($D$56:$D$60,J$56:J$60,$D112)</f>
        <v>14.024527471523101</v>
      </c>
      <c r="K112" s="42">
        <f>_xll.SRS1Splines.Functions25.OneWay_Spline($D$56:$D$60,K$56:K$60,$D112)</f>
        <v>4.0515240590767103</v>
      </c>
      <c r="L112" s="42">
        <f>_xll.SRS1Splines.Functions25.OneWay_Spline($D$56:$D$60,L$56:L$60,$D112)</f>
        <v>0.25494536611537899</v>
      </c>
      <c r="M112" s="42">
        <f>_xll.SRS1Splines.Functions25.OneWay_Spline($D$56:$D$60,M$56:M$60,$D112)</f>
        <v>0.45206792801304002</v>
      </c>
      <c r="N112" s="42">
        <f>_xll.SRS1Splines.Functions25.OneWay_Spline($D$56:$D$60,N$56:N$60,$D112)</f>
        <v>1.6496581131760399</v>
      </c>
      <c r="P112" s="42">
        <f t="shared" si="22"/>
        <v>5.75</v>
      </c>
      <c r="Q112" s="42">
        <f>_xll.SRS1Splines.Functions25.OneWay_Spline($D$56:$D$60,Q$56:Q$60,P112)</f>
        <v>1.3692623191129599E-2</v>
      </c>
      <c r="R112" s="42">
        <f>_xll.SRS1Splines.Functions25.OneWay_Spline($D$56:$D$60,R$56:R$60,$D112)</f>
        <v>7.6809408980049301E-2</v>
      </c>
      <c r="S112" s="42">
        <f>_xll.SRS1Splines.Functions25.OneWay_Spline($D$56:$D$60,S$56:S$60,$D112)</f>
        <v>0.23019630830344201</v>
      </c>
      <c r="T112" s="42">
        <f>_xll.SRS1Splines.Functions25.OneWay_Spline($D$56:$D$60,T$56:T$60,$D112)</f>
        <v>0.207494679498306</v>
      </c>
      <c r="U112" s="42">
        <f>_xll.SRS1Splines.Functions25.OneWay_Spline($D$56:$D$60,U$56:U$60,$D112)</f>
        <v>0.68420836832824805</v>
      </c>
      <c r="V112" s="42">
        <f>_xll.SRS1Splines.Functions25.OneWay_Spline($D$56:$D$60,V$56:V$60,$D112)</f>
        <v>10.513242321777099</v>
      </c>
      <c r="W112" s="42">
        <f>_xll.SRS1Splines.Functions25.OneWay_Spline($D$56:$D$60,W$56:W$60,$D112)</f>
        <v>3.6713631726796301</v>
      </c>
      <c r="X112" s="42">
        <f>_xll.SRS1Splines.Functions25.OneWay_Spline($D$56:$D$60,X$56:X$60,$D112)</f>
        <v>0.21420875541422901</v>
      </c>
      <c r="Y112" s="42">
        <f>_xll.SRS1Splines.Functions25.OneWay_Spline($D$56:$D$60,Y$56:Y$60,$D112)</f>
        <v>0.39737926502284598</v>
      </c>
      <c r="Z112" s="42">
        <f>_xll.SRS1Splines.Functions25.OneWay_Spline($D$56:$D$60,Z$56:Z$60,$D112)</f>
        <v>1.03039438189097</v>
      </c>
      <c r="AB112" s="42">
        <f t="shared" si="23"/>
        <v>5.75</v>
      </c>
      <c r="AC112" s="42">
        <f>_xll.SRS1Splines.Functions25.OneWay_Spline($D$56:$D$60,AC$56:AC$60,AB112)</f>
        <v>2.0100795686858401E-2</v>
      </c>
      <c r="AD112" s="42">
        <f>_xll.SRS1Splines.Functions25.OneWay_Spline($D$56:$D$60,AD$56:AD$60,$D112)</f>
        <v>0.45312761556235598</v>
      </c>
      <c r="AE112" s="42">
        <f>_xll.SRS1Splines.Functions25.OneWay_Spline($D$56:$D$60,AE$56:AE$60,$D112)</f>
        <v>0.40752029603364798</v>
      </c>
      <c r="AF112" s="42">
        <f>_xll.SRS1Splines.Functions25.OneWay_Spline($D$56:$D$60,AF$56:AF$60,$D112)</f>
        <v>0.30201843533908102</v>
      </c>
      <c r="AG112" s="42">
        <f>_xll.SRS1Splines.Functions25.OneWay_Spline($D$56:$D$60,AG$56:AG$60,$D112)</f>
        <v>0.70356040281853804</v>
      </c>
      <c r="AH112" s="42">
        <f>_xll.SRS1Splines.Functions25.OneWay_Spline($D$56:$D$60,AH$56:AH$60,$D112)</f>
        <v>17.535812621269098</v>
      </c>
      <c r="AI112" s="42">
        <f>_xll.SRS1Splines.Functions25.OneWay_Spline($D$56:$D$60,AI$56:AI$60,$D112)</f>
        <v>4.4316849454737897</v>
      </c>
      <c r="AJ112" s="42">
        <f>_xll.SRS1Splines.Functions25.OneWay_Spline($D$56:$D$60,AJ$56:AJ$60,$D112)</f>
        <v>0.297107644898846</v>
      </c>
      <c r="AK112" s="42">
        <f>_xll.SRS1Splines.Functions25.OneWay_Spline($D$56:$D$60,AK$56:AK$60,$D112)</f>
        <v>0.50437796616442498</v>
      </c>
      <c r="AL112" s="42">
        <f>_xll.SRS1Splines.Functions25.OneWay_Spline($D$56:$D$60,AL$56:AL$60,$D112)</f>
        <v>2.2689218444611101</v>
      </c>
    </row>
    <row r="113" spans="1:38">
      <c r="D113" s="42">
        <f t="shared" si="26"/>
        <v>6</v>
      </c>
      <c r="E113" s="42">
        <f>_xll.SRS1Splines.Functions25.OneWay_Spline($D$56:$D$60,$E$56:$E$60,D113)</f>
        <v>1.48031321122298E-2</v>
      </c>
      <c r="F113" s="42">
        <f>_xll.SRS1Splines.Functions25.OneWay_Spline($D$56:$D$60,F$56:F$60,$D113)</f>
        <v>0.239040731104601</v>
      </c>
      <c r="G113" s="42">
        <f>_xll.SRS1Splines.Functions25.OneWay_Spline($D$56:$D$60,G$56:G$60,$D113)</f>
        <v>0.31091876340660801</v>
      </c>
      <c r="H113" s="42">
        <f>_xll.SRS1Splines.Functions25.OneWay_Spline($D$56:$D$60,H$56:H$60,$D113)</f>
        <v>0.24882828642228699</v>
      </c>
      <c r="I113" s="42">
        <f>_xll.SRS1Splines.Functions25.OneWay_Spline($D$56:$D$60,I$56:I$60,$D113)</f>
        <v>0.67677489166791904</v>
      </c>
      <c r="J113" s="42">
        <f>_xll.SRS1Splines.Functions25.OneWay_Spline($D$56:$D$60,J$56:J$60,$D113)</f>
        <v>14.0285972311195</v>
      </c>
      <c r="K113" s="42">
        <f>_xll.SRS1Splines.Functions25.OneWay_Spline($D$56:$D$60,K$56:K$60,$D113)</f>
        <v>4.0386862509409402</v>
      </c>
      <c r="L113" s="42">
        <f>_xll.SRS1Splines.Functions25.OneWay_Spline($D$56:$D$60,L$56:L$60,$D113)</f>
        <v>0.25068676511975102</v>
      </c>
      <c r="M113" s="42">
        <f>_xll.SRS1Splines.Functions25.OneWay_Spline($D$56:$D$60,M$56:M$60,$D113)</f>
        <v>0.44647109792269402</v>
      </c>
      <c r="N113" s="42">
        <f>_xll.SRS1Splines.Functions25.OneWay_Spline($D$56:$D$60,N$56:N$60,$D113)</f>
        <v>1.57074178030486</v>
      </c>
      <c r="P113" s="42">
        <f t="shared" si="22"/>
        <v>6</v>
      </c>
      <c r="Q113" s="42">
        <f>_xll.SRS1Splines.Functions25.OneWay_Spline($D$56:$D$60,Q$56:Q$60,P113)</f>
        <v>1.1761543504455799E-2</v>
      </c>
      <c r="R113" s="42">
        <f>_xll.SRS1Splines.Functions25.OneWay_Spline($D$56:$D$60,R$56:R$60,$D113)</f>
        <v>5.3668039987514203E-2</v>
      </c>
      <c r="S113" s="42">
        <f>_xll.SRS1Splines.Functions25.OneWay_Spline($D$56:$D$60,S$56:S$60,$D113)</f>
        <v>0.22677892325636301</v>
      </c>
      <c r="T113" s="42">
        <f>_xll.SRS1Splines.Functions25.OneWay_Spline($D$56:$D$60,T$56:T$60,$D113)</f>
        <v>0.205494334177655</v>
      </c>
      <c r="U113" s="42">
        <f>_xll.SRS1Splines.Functions25.OneWay_Spline($D$56:$D$60,U$56:U$60,$D113)</f>
        <v>0.666223552541238</v>
      </c>
      <c r="V113" s="42">
        <f>_xll.SRS1Splines.Functions25.OneWay_Spline($D$56:$D$60,V$56:V$60,$D113)</f>
        <v>10.5180433172906</v>
      </c>
      <c r="W113" s="42">
        <f>_xll.SRS1Splines.Functions25.OneWay_Spline($D$56:$D$60,W$56:W$60,$D113)</f>
        <v>3.6628296164241099</v>
      </c>
      <c r="X113" s="42">
        <f>_xll.SRS1Splines.Functions25.OneWay_Spline($D$56:$D$60,X$56:X$60,$D113)</f>
        <v>0.213798825694066</v>
      </c>
      <c r="Y113" s="42">
        <f>_xll.SRS1Splines.Functions25.OneWay_Spline($D$56:$D$60,Y$56:Y$60,$D113)</f>
        <v>0.396264232086525</v>
      </c>
      <c r="Z113" s="42">
        <f>_xll.SRS1Splines.Functions25.OneWay_Spline($D$56:$D$60,Z$56:Z$60,$D113)</f>
        <v>1.0014816470526</v>
      </c>
      <c r="AB113" s="42">
        <f t="shared" si="23"/>
        <v>6</v>
      </c>
      <c r="AC113" s="42">
        <f>_xll.SRS1Splines.Functions25.OneWay_Spline($D$56:$D$60,AC$56:AC$60,AB113)</f>
        <v>1.7844720720003902E-2</v>
      </c>
      <c r="AD113" s="42">
        <f>_xll.SRS1Splines.Functions25.OneWay_Spline($D$56:$D$60,AD$56:AD$60,$D113)</f>
        <v>0.42441342222168699</v>
      </c>
      <c r="AE113" s="42">
        <f>_xll.SRS1Splines.Functions25.OneWay_Spline($D$56:$D$60,AE$56:AE$60,$D113)</f>
        <v>0.39505860355685402</v>
      </c>
      <c r="AF113" s="42">
        <f>_xll.SRS1Splines.Functions25.OneWay_Spline($D$56:$D$60,AF$56:AF$60,$D113)</f>
        <v>0.29216223866691898</v>
      </c>
      <c r="AG113" s="42">
        <f>_xll.SRS1Splines.Functions25.OneWay_Spline($D$56:$D$60,AG$56:AG$60,$D113)</f>
        <v>0.68732623079460098</v>
      </c>
      <c r="AH113" s="42">
        <f>_xll.SRS1Splines.Functions25.OneWay_Spline($D$56:$D$60,AH$56:AH$60,$D113)</f>
        <v>17.539151144948399</v>
      </c>
      <c r="AI113" s="42">
        <f>_xll.SRS1Splines.Functions25.OneWay_Spline($D$56:$D$60,AI$56:AI$60,$D113)</f>
        <v>4.4145428854577604</v>
      </c>
      <c r="AJ113" s="42">
        <f>_xll.SRS1Splines.Functions25.OneWay_Spline($D$56:$D$60,AJ$56:AJ$60,$D113)</f>
        <v>0.28757470454543699</v>
      </c>
      <c r="AK113" s="42">
        <f>_xll.SRS1Splines.Functions25.OneWay_Spline($D$56:$D$60,AK$56:AK$60,$D113)</f>
        <v>0.49667796375886297</v>
      </c>
      <c r="AL113" s="42">
        <f>_xll.SRS1Splines.Functions25.OneWay_Spline($D$56:$D$60,AL$56:AL$60,$D113)</f>
        <v>2.1400019135571302</v>
      </c>
    </row>
    <row r="114" spans="1:38">
      <c r="D114" s="42">
        <f t="shared" si="26"/>
        <v>6.25</v>
      </c>
      <c r="E114" s="42">
        <f>_xll.SRS1Splines.Functions25.OneWay_Spline($D$56:$D$60,$E$56:$E$60,D114)</f>
        <v>1.31631006527158E-2</v>
      </c>
      <c r="F114" s="42">
        <f>_xll.SRS1Splines.Functions25.OneWay_Spline($D$56:$D$60,F$56:F$60,$D114)</f>
        <v>0.23250817668155799</v>
      </c>
      <c r="G114" s="42">
        <f>_xll.SRS1Splines.Functions25.OneWay_Spline($D$56:$D$60,G$56:G$60,$D114)</f>
        <v>0.30561687104582103</v>
      </c>
      <c r="H114" s="42">
        <f>_xll.SRS1Splines.Functions25.OneWay_Spline($D$56:$D$60,H$56:H$60,$D114)</f>
        <v>0.24895534029043101</v>
      </c>
      <c r="I114" s="42">
        <f>_xll.SRS1Splines.Functions25.OneWay_Spline($D$56:$D$60,I$56:I$60,$D114)</f>
        <v>0.65588371631768505</v>
      </c>
      <c r="J114" s="42">
        <f>_xll.SRS1Splines.Functions25.OneWay_Spline($D$56:$D$60,J$56:J$60,$D114)</f>
        <v>14.0183275099273</v>
      </c>
      <c r="K114" s="42">
        <f>_xll.SRS1Splines.Functions25.OneWay_Spline($D$56:$D$60,K$56:K$60,$D114)</f>
        <v>4.0392162181663602</v>
      </c>
      <c r="L114" s="42">
        <f>_xll.SRS1Splines.Functions25.OneWay_Spline($D$56:$D$60,L$56:L$60,$D114)</f>
        <v>0.24709514850883599</v>
      </c>
      <c r="M114" s="42">
        <f>_xll.SRS1Splines.Functions25.OneWay_Spline($D$56:$D$60,M$56:M$60,$D114)</f>
        <v>0.44170544213822999</v>
      </c>
      <c r="N114" s="42">
        <f>_xll.SRS1Splines.Functions25.OneWay_Spline($D$56:$D$60,N$56:N$60,$D114)</f>
        <v>1.5369604516566999</v>
      </c>
      <c r="P114" s="42">
        <f t="shared" si="22"/>
        <v>6.25</v>
      </c>
      <c r="Q114" s="42">
        <f>_xll.SRS1Splines.Functions25.OneWay_Spline($D$56:$D$60,Q$56:Q$60,P114)</f>
        <v>1.0225630491743E-2</v>
      </c>
      <c r="R114" s="42">
        <f>_xll.SRS1Splines.Functions25.OneWay_Spline($D$56:$D$60,R$56:R$60,$D114)</f>
        <v>4.5845487722188799E-2</v>
      </c>
      <c r="S114" s="42">
        <f>_xll.SRS1Splines.Functions25.OneWay_Spline($D$56:$D$60,S$56:S$60,$D114)</f>
        <v>0.22681797941972101</v>
      </c>
      <c r="T114" s="42">
        <f>_xll.SRS1Splines.Functions25.OneWay_Spline($D$56:$D$60,T$56:T$60,$D114)</f>
        <v>0.20554231758286801</v>
      </c>
      <c r="U114" s="42">
        <f>_xll.SRS1Splines.Functions25.OneWay_Spline($D$56:$D$60,U$56:U$60,$D114)</f>
        <v>0.64789621493503602</v>
      </c>
      <c r="V114" s="42">
        <f>_xll.SRS1Splines.Functions25.OneWay_Spline($D$56:$D$60,V$56:V$60,$D114)</f>
        <v>10.507079667972601</v>
      </c>
      <c r="W114" s="42">
        <f>_xll.SRS1Splines.Functions25.OneWay_Spline($D$56:$D$60,W$56:W$60,$D114)</f>
        <v>3.66311019198004</v>
      </c>
      <c r="X114" s="42">
        <f>_xll.SRS1Splines.Functions25.OneWay_Spline($D$56:$D$60,X$56:X$60,$D114)</f>
        <v>0.21381298344497299</v>
      </c>
      <c r="Y114" s="42">
        <f>_xll.SRS1Splines.Functions25.OneWay_Spline($D$56:$D$60,Y$56:Y$60,$D114)</f>
        <v>0.39552305942197302</v>
      </c>
      <c r="Z114" s="42">
        <f>_xll.SRS1Splines.Functions25.OneWay_Spline($D$56:$D$60,Z$56:Z$60,$D114)</f>
        <v>0.98007700156326305</v>
      </c>
      <c r="AB114" s="42">
        <f t="shared" si="23"/>
        <v>6.25</v>
      </c>
      <c r="AC114" s="42">
        <f>_xll.SRS1Splines.Functions25.OneWay_Spline($D$56:$D$60,AC$56:AC$60,AB114)</f>
        <v>1.6100570813688601E-2</v>
      </c>
      <c r="AD114" s="42">
        <f>_xll.SRS1Splines.Functions25.OneWay_Spline($D$56:$D$60,AD$56:AD$60,$D114)</f>
        <v>0.41917086564092698</v>
      </c>
      <c r="AE114" s="42">
        <f>_xll.SRS1Splines.Functions25.OneWay_Spline($D$56:$D$60,AE$56:AE$60,$D114)</f>
        <v>0.38324407777116398</v>
      </c>
      <c r="AF114" s="42">
        <f>_xll.SRS1Splines.Functions25.OneWay_Spline($D$56:$D$60,AF$56:AF$60,$D114)</f>
        <v>0.29236836299799401</v>
      </c>
      <c r="AG114" s="42">
        <f>_xll.SRS1Splines.Functions25.OneWay_Spline($D$56:$D$60,AG$56:AG$60,$D114)</f>
        <v>0.67319354409884602</v>
      </c>
      <c r="AH114" s="42">
        <f>_xll.SRS1Splines.Functions25.OneWay_Spline($D$56:$D$60,AH$56:AH$60,$D114)</f>
        <v>17.529575351882102</v>
      </c>
      <c r="AI114" s="42">
        <f>_xll.SRS1Splines.Functions25.OneWay_Spline($D$56:$D$60,AI$56:AI$60,$D114)</f>
        <v>4.4153222443526801</v>
      </c>
      <c r="AJ114" s="42">
        <f>_xll.SRS1Splines.Functions25.OneWay_Spline($D$56:$D$60,AJ$56:AJ$60,$D114)</f>
        <v>0.27995258104549398</v>
      </c>
      <c r="AK114" s="42">
        <f>_xll.SRS1Splines.Functions25.OneWay_Spline($D$56:$D$60,AK$56:AK$60,$D114)</f>
        <v>0.48988901974634302</v>
      </c>
      <c r="AL114" s="42">
        <f>_xll.SRS1Splines.Functions25.OneWay_Spline($D$56:$D$60,AL$56:AL$60,$D114)</f>
        <v>2.0938439017501498</v>
      </c>
    </row>
    <row r="115" spans="1:38">
      <c r="D115" s="42">
        <f t="shared" si="26"/>
        <v>6.5</v>
      </c>
      <c r="E115" s="42">
        <f>_xll.SRS1Splines.Functions25.OneWay_Spline($D$56:$D$60,$E$56:$E$60,D115)</f>
        <v>1.16288776744607E-2</v>
      </c>
      <c r="F115" s="42">
        <f>_xll.SRS1Splines.Functions25.OneWay_Spline($D$56:$D$60,F$56:F$60,$D115)</f>
        <v>0.226397077382583</v>
      </c>
      <c r="G115" s="42">
        <f>_xll.SRS1Splines.Functions25.OneWay_Spline($D$56:$D$60,G$56:G$60,$D115)</f>
        <v>0.30065703625669699</v>
      </c>
      <c r="H115" s="42">
        <f>_xll.SRS1Splines.Functions25.OneWay_Spline($D$56:$D$60,H$56:H$60,$D115)</f>
        <v>0.24933650189486201</v>
      </c>
      <c r="I115" s="42">
        <f>_xll.SRS1Splines.Functions25.OneWay_Spline($D$56:$D$60,I$56:I$60,$D115)</f>
        <v>0.63634035873198103</v>
      </c>
      <c r="J115" s="42">
        <f>_xll.SRS1Splines.Functions25.OneWay_Spline($D$56:$D$60,J$56:J$60,$D115)</f>
        <v>13.988084552889299</v>
      </c>
      <c r="K115" s="42">
        <f>_xll.SRS1Splines.Functions25.OneWay_Spline($D$56:$D$60,K$56:K$60,$D115)</f>
        <v>4.0408061198426202</v>
      </c>
      <c r="L115" s="42">
        <f>_xll.SRS1Splines.Functions25.OneWay_Spline($D$56:$D$60,L$56:L$60,$D115)</f>
        <v>0.24373524909862401</v>
      </c>
      <c r="M115" s="42">
        <f>_xll.SRS1Splines.Functions25.OneWay_Spline($D$56:$D$60,M$56:M$60,$D115)</f>
        <v>0.43724621100537803</v>
      </c>
      <c r="N115" s="42">
        <f>_xll.SRS1Splines.Functions25.OneWay_Spline($D$56:$D$60,N$56:N$60,$D115)</f>
        <v>1.5053585635664899</v>
      </c>
      <c r="P115" s="42">
        <f t="shared" si="22"/>
        <v>6.5</v>
      </c>
      <c r="Q115" s="42">
        <f>_xll.SRS1Splines.Functions25.OneWay_Spline($D$56:$D$60,Q$56:Q$60,P115)</f>
        <v>8.7888086411406895E-3</v>
      </c>
      <c r="R115" s="42">
        <f>_xll.SRS1Splines.Functions25.OneWay_Spline($D$56:$D$60,R$56:R$60,$D115)</f>
        <v>3.8527616248174801E-2</v>
      </c>
      <c r="S115" s="42">
        <f>_xll.SRS1Splines.Functions25.OneWay_Spline($D$56:$D$60,S$56:S$60,$D115)</f>
        <v>0.22693514790979699</v>
      </c>
      <c r="T115" s="42">
        <f>_xll.SRS1Splines.Functions25.OneWay_Spline($D$56:$D$60,T$56:T$60,$D115)</f>
        <v>0.20568626779850699</v>
      </c>
      <c r="U115" s="42">
        <f>_xll.SRS1Splines.Functions25.OneWay_Spline($D$56:$D$60,U$56:U$60,$D115)</f>
        <v>0.63010974976632494</v>
      </c>
      <c r="V115" s="42">
        <f>_xll.SRS1Splines.Functions25.OneWay_Spline($D$56:$D$60,V$56:V$60,$D115)</f>
        <v>10.4747515194528</v>
      </c>
      <c r="W115" s="42">
        <f>_xll.SRS1Splines.Functions25.OneWay_Spline($D$56:$D$60,W$56:W$60,$D115)</f>
        <v>3.6639519186478098</v>
      </c>
      <c r="X115" s="42">
        <f>_xll.SRS1Splines.Functions25.OneWay_Spline($D$56:$D$60,X$56:X$60,$D115)</f>
        <v>0.21385545669769301</v>
      </c>
      <c r="Y115" s="42">
        <f>_xll.SRS1Splines.Functions25.OneWay_Spline($D$56:$D$60,Y$56:Y$60,$D115)</f>
        <v>0.39482970434868198</v>
      </c>
      <c r="Z115" s="42">
        <f>_xll.SRS1Splines.Functions25.OneWay_Spline($D$56:$D$60,Z$56:Z$60,$D115)</f>
        <v>0.96005330094420704</v>
      </c>
      <c r="AB115" s="42">
        <f t="shared" si="23"/>
        <v>6.5</v>
      </c>
      <c r="AC115" s="42">
        <f>_xll.SRS1Splines.Functions25.OneWay_Spline($D$56:$D$60,AC$56:AC$60,AB115)</f>
        <v>1.44689467077807E-2</v>
      </c>
      <c r="AD115" s="42">
        <f>_xll.SRS1Splines.Functions25.OneWay_Spline($D$56:$D$60,AD$56:AD$60,$D115)</f>
        <v>0.41426653851699102</v>
      </c>
      <c r="AE115" s="42">
        <f>_xll.SRS1Splines.Functions25.OneWay_Spline($D$56:$D$60,AE$56:AE$60,$D115)</f>
        <v>0.37219177945551801</v>
      </c>
      <c r="AF115" s="42">
        <f>_xll.SRS1Splines.Functions25.OneWay_Spline($D$56:$D$60,AF$56:AF$60,$D115)</f>
        <v>0.292986735991217</v>
      </c>
      <c r="AG115" s="42">
        <f>_xll.SRS1Splines.Functions25.OneWay_Spline($D$56:$D$60,AG$56:AG$60,$D115)</f>
        <v>0.65997264364152797</v>
      </c>
      <c r="AH115" s="42">
        <f>_xll.SRS1Splines.Functions25.OneWay_Spline($D$56:$D$60,AH$56:AH$60,$D115)</f>
        <v>17.501417586325701</v>
      </c>
      <c r="AI115" s="42">
        <f>_xll.SRS1Splines.Functions25.OneWay_Spline($D$56:$D$60,AI$56:AI$60,$D115)</f>
        <v>4.4176603210374399</v>
      </c>
      <c r="AJ115" s="42">
        <f>_xll.SRS1Splines.Functions25.OneWay_Spline($D$56:$D$60,AJ$56:AJ$60,$D115)</f>
        <v>0.272822207448772</v>
      </c>
      <c r="AK115" s="42">
        <f>_xll.SRS1Splines.Functions25.OneWay_Spline($D$56:$D$60,AK$56:AK$60,$D115)</f>
        <v>0.48339828146020503</v>
      </c>
      <c r="AL115" s="42">
        <f>_xll.SRS1Splines.Functions25.OneWay_Spline($D$56:$D$60,AL$56:AL$60,$D115)</f>
        <v>2.05066382618877</v>
      </c>
    </row>
    <row r="116" spans="1:38">
      <c r="D116" s="42">
        <f t="shared" si="26"/>
        <v>6.75</v>
      </c>
      <c r="E116" s="42">
        <f>_xll.SRS1Splines.Functions25.OneWay_Spline($D$56:$D$60,$E$56:$E$60,D116)</f>
        <v>1.02004631774646E-2</v>
      </c>
      <c r="F116" s="42">
        <f>_xll.SRS1Splines.Functions25.OneWay_Spline($D$56:$D$60,F$56:F$60,$D116)</f>
        <v>0.220707433207675</v>
      </c>
      <c r="G116" s="42">
        <f>_xll.SRS1Splines.Functions25.OneWay_Spline($D$56:$D$60,G$56:G$60,$D116)</f>
        <v>0.296039259039237</v>
      </c>
      <c r="H116" s="42">
        <f>_xll.SRS1Splines.Functions25.OneWay_Spline($D$56:$D$60,H$56:H$60,$D116)</f>
        <v>0.24997177123557901</v>
      </c>
      <c r="I116" s="42">
        <f>_xll.SRS1Splines.Functions25.OneWay_Spline($D$56:$D$60,I$56:I$60,$D116)</f>
        <v>0.61814481891080897</v>
      </c>
      <c r="J116" s="42">
        <f>_xll.SRS1Splines.Functions25.OneWay_Spline($D$56:$D$60,J$56:J$60,$D116)</f>
        <v>13.938717669813</v>
      </c>
      <c r="K116" s="42">
        <f>_xll.SRS1Splines.Functions25.OneWay_Spline($D$56:$D$60,K$56:K$60,$D116)</f>
        <v>4.0434559559697298</v>
      </c>
      <c r="L116" s="42">
        <f>_xll.SRS1Splines.Functions25.OneWay_Spline($D$56:$D$60,L$56:L$60,$D116)</f>
        <v>0.24060706688911701</v>
      </c>
      <c r="M116" s="42">
        <f>_xll.SRS1Splines.Functions25.OneWay_Spline($D$56:$D$60,M$56:M$60,$D116)</f>
        <v>0.43309340452413803</v>
      </c>
      <c r="N116" s="42">
        <f>_xll.SRS1Splines.Functions25.OneWay_Spline($D$56:$D$60,N$56:N$60,$D116)</f>
        <v>1.4759361160342199</v>
      </c>
      <c r="P116" s="42">
        <f t="shared" si="22"/>
        <v>6.75</v>
      </c>
      <c r="Q116" s="42">
        <f>_xll.SRS1Splines.Functions25.OneWay_Spline($D$56:$D$60,Q$56:Q$60,P116)</f>
        <v>7.4510779526489003E-3</v>
      </c>
      <c r="R116" s="42">
        <f>_xll.SRS1Splines.Functions25.OneWay_Spline($D$56:$D$60,R$56:R$60,$D116)</f>
        <v>3.1714425565472097E-2</v>
      </c>
      <c r="S116" s="42">
        <f>_xll.SRS1Splines.Functions25.OneWay_Spline($D$56:$D$60,S$56:S$60,$D116)</f>
        <v>0.22713042872659001</v>
      </c>
      <c r="T116" s="42">
        <f>_xll.SRS1Splines.Functions25.OneWay_Spline($D$56:$D$60,T$56:T$60,$D116)</f>
        <v>0.20592618482457101</v>
      </c>
      <c r="U116" s="42">
        <f>_xll.SRS1Splines.Functions25.OneWay_Spline($D$56:$D$60,U$56:U$60,$D116)</f>
        <v>0.61286415703510599</v>
      </c>
      <c r="V116" s="42">
        <f>_xll.SRS1Splines.Functions25.OneWay_Spline($D$56:$D$60,V$56:V$60,$D116)</f>
        <v>10.4219030708825</v>
      </c>
      <c r="W116" s="42">
        <f>_xll.SRS1Splines.Functions25.OneWay_Spline($D$56:$D$60,W$56:W$60,$D116)</f>
        <v>3.6653547964274402</v>
      </c>
      <c r="X116" s="42">
        <f>_xll.SRS1Splines.Functions25.OneWay_Spline($D$56:$D$60,X$56:X$60,$D116)</f>
        <v>0.21392624545222699</v>
      </c>
      <c r="Y116" s="42">
        <f>_xll.SRS1Splines.Functions25.OneWay_Spline($D$56:$D$60,Y$56:Y$60,$D116)</f>
        <v>0.39418416686665197</v>
      </c>
      <c r="Z116" s="42">
        <f>_xll.SRS1Splines.Functions25.OneWay_Spline($D$56:$D$60,Z$56:Z$60,$D116)</f>
        <v>0.94141054519543099</v>
      </c>
      <c r="AB116" s="42">
        <f t="shared" si="23"/>
        <v>6.75</v>
      </c>
      <c r="AC116" s="42">
        <f>_xll.SRS1Splines.Functions25.OneWay_Spline($D$56:$D$60,AC$56:AC$60,AB116)</f>
        <v>1.2949848402280299E-2</v>
      </c>
      <c r="AD116" s="42">
        <f>_xll.SRS1Splines.Functions25.OneWay_Spline($D$56:$D$60,AD$56:AD$60,$D116)</f>
        <v>0.409700440849878</v>
      </c>
      <c r="AE116" s="42">
        <f>_xll.SRS1Splines.Functions25.OneWay_Spline($D$56:$D$60,AE$56:AE$60,$D116)</f>
        <v>0.36190170860991699</v>
      </c>
      <c r="AF116" s="42">
        <f>_xll.SRS1Splines.Functions25.OneWay_Spline($D$56:$D$60,AF$56:AF$60,$D116)</f>
        <v>0.29401735764658798</v>
      </c>
      <c r="AG116" s="42">
        <f>_xll.SRS1Splines.Functions25.OneWay_Spline($D$56:$D$60,AG$56:AG$60,$D116)</f>
        <v>0.64766352942264604</v>
      </c>
      <c r="AH116" s="42">
        <f>_xll.SRS1Splines.Functions25.OneWay_Spline($D$56:$D$60,AH$56:AH$60,$D116)</f>
        <v>17.455532268743401</v>
      </c>
      <c r="AI116" s="42">
        <f>_xll.SRS1Splines.Functions25.OneWay_Spline($D$56:$D$60,AI$56:AI$60,$D116)</f>
        <v>4.4215571155120301</v>
      </c>
      <c r="AJ116" s="42">
        <f>_xll.SRS1Splines.Functions25.OneWay_Spline($D$56:$D$60,AJ$56:AJ$60,$D116)</f>
        <v>0.26618358375527301</v>
      </c>
      <c r="AK116" s="42">
        <f>_xll.SRS1Splines.Functions25.OneWay_Spline($D$56:$D$60,AK$56:AK$60,$D116)</f>
        <v>0.47720574890044898</v>
      </c>
      <c r="AL116" s="42">
        <f>_xll.SRS1Splines.Functions25.OneWay_Spline($D$56:$D$60,AL$56:AL$60,$D116)</f>
        <v>2.0104616868730099</v>
      </c>
    </row>
    <row r="117" spans="1:38">
      <c r="D117" s="42">
        <f t="shared" si="26"/>
        <v>7</v>
      </c>
      <c r="E117" s="42">
        <f>_xll.SRS1Splines.Functions25.OneWay_Spline($D$56:$D$60,$E$56:$E$60,D117)</f>
        <v>8.8778571617274798E-3</v>
      </c>
      <c r="F117" s="42">
        <f>_xll.SRS1Splines.Functions25.OneWay_Spline($D$56:$D$60,F$56:F$60,$D117)</f>
        <v>0.21543924415683399</v>
      </c>
      <c r="G117" s="42">
        <f>_xll.SRS1Splines.Functions25.OneWay_Spline($D$56:$D$60,G$56:G$60,$D117)</f>
        <v>0.29176353939344102</v>
      </c>
      <c r="H117" s="42">
        <f>_xll.SRS1Splines.Functions25.OneWay_Spline($D$56:$D$60,H$56:H$60,$D117)</f>
        <v>0.25086114831258399</v>
      </c>
      <c r="I117" s="42">
        <f>_xll.SRS1Splines.Functions25.OneWay_Spline($D$56:$D$60,I$56:I$60,$D117)</f>
        <v>0.60129709685416799</v>
      </c>
      <c r="J117" s="42">
        <f>_xll.SRS1Splines.Functions25.OneWay_Spline($D$56:$D$60,J$56:J$60,$D117)</f>
        <v>13.871076170506001</v>
      </c>
      <c r="K117" s="42">
        <f>_xll.SRS1Splines.Functions25.OneWay_Spline($D$56:$D$60,K$56:K$60,$D117)</f>
        <v>4.0471657265476901</v>
      </c>
      <c r="L117" s="42">
        <f>_xll.SRS1Splines.Functions25.OneWay_Spline($D$56:$D$60,L$56:L$60,$D117)</f>
        <v>0.23771060188031401</v>
      </c>
      <c r="M117" s="42">
        <f>_xll.SRS1Splines.Functions25.OneWay_Spline($D$56:$D$60,M$56:M$60,$D117)</f>
        <v>0.42924702269451098</v>
      </c>
      <c r="N117" s="42">
        <f>_xll.SRS1Splines.Functions25.OneWay_Spline($D$56:$D$60,N$56:N$60,$D117)</f>
        <v>1.4486931090599</v>
      </c>
      <c r="P117" s="42">
        <f t="shared" si="22"/>
        <v>7</v>
      </c>
      <c r="Q117" s="42">
        <f>_xll.SRS1Splines.Functions25.OneWay_Spline($D$56:$D$60,Q$56:Q$60,P117)</f>
        <v>6.2124384262676096E-3</v>
      </c>
      <c r="R117" s="42">
        <f>_xll.SRS1Splines.Functions25.OneWay_Spline($D$56:$D$60,R$56:R$60,$D117)</f>
        <v>2.5405915674080699E-2</v>
      </c>
      <c r="S117" s="42">
        <f>_xll.SRS1Splines.Functions25.OneWay_Spline($D$56:$D$60,S$56:S$60,$D117)</f>
        <v>0.2274038218701</v>
      </c>
      <c r="T117" s="42">
        <f>_xll.SRS1Splines.Functions25.OneWay_Spline($D$56:$D$60,T$56:T$60,$D117)</f>
        <v>0.206262068661061</v>
      </c>
      <c r="U117" s="42">
        <f>_xll.SRS1Splines.Functions25.OneWay_Spline($D$56:$D$60,U$56:U$60,$D117)</f>
        <v>0.59615943674137895</v>
      </c>
      <c r="V117" s="42">
        <f>_xll.SRS1Splines.Functions25.OneWay_Spline($D$56:$D$60,V$56:V$60,$D117)</f>
        <v>10.349378521413</v>
      </c>
      <c r="W117" s="42">
        <f>_xll.SRS1Splines.Functions25.OneWay_Spline($D$56:$D$60,W$56:W$60,$D117)</f>
        <v>3.6673188253189202</v>
      </c>
      <c r="X117" s="42">
        <f>_xll.SRS1Splines.Functions25.OneWay_Spline($D$56:$D$60,X$56:X$60,$D117)</f>
        <v>0.21402534970857501</v>
      </c>
      <c r="Y117" s="42">
        <f>_xll.SRS1Splines.Functions25.OneWay_Spline($D$56:$D$60,Y$56:Y$60,$D117)</f>
        <v>0.39358644697588402</v>
      </c>
      <c r="Z117" s="42">
        <f>_xll.SRS1Splines.Functions25.OneWay_Spline($D$56:$D$60,Z$56:Z$60,$D117)</f>
        <v>0.92414873431693501</v>
      </c>
      <c r="AB117" s="42">
        <f t="shared" si="23"/>
        <v>7</v>
      </c>
      <c r="AC117" s="42">
        <f>_xll.SRS1Splines.Functions25.OneWay_Spline($D$56:$D$60,AC$56:AC$60,AB117)</f>
        <v>1.1543275897187399E-2</v>
      </c>
      <c r="AD117" s="42">
        <f>_xll.SRS1Splines.Functions25.OneWay_Spline($D$56:$D$60,AD$56:AD$60,$D117)</f>
        <v>0.40547257263958802</v>
      </c>
      <c r="AE117" s="42">
        <f>_xll.SRS1Splines.Functions25.OneWay_Spline($D$56:$D$60,AE$56:AE$60,$D117)</f>
        <v>0.35237386523435998</v>
      </c>
      <c r="AF117" s="42">
        <f>_xll.SRS1Splines.Functions25.OneWay_Spline($D$56:$D$60,AF$56:AF$60,$D117)</f>
        <v>0.29546022796410798</v>
      </c>
      <c r="AG117" s="42">
        <f>_xll.SRS1Splines.Functions25.OneWay_Spline($D$56:$D$60,AG$56:AG$60,$D117)</f>
        <v>0.63626620144219903</v>
      </c>
      <c r="AH117" s="42">
        <f>_xll.SRS1Splines.Functions25.OneWay_Spline($D$56:$D$60,AH$56:AH$60,$D117)</f>
        <v>17.392773819599</v>
      </c>
      <c r="AI117" s="42">
        <f>_xll.SRS1Splines.Functions25.OneWay_Spline($D$56:$D$60,AI$56:AI$60,$D117)</f>
        <v>4.4270126277764597</v>
      </c>
      <c r="AJ117" s="42">
        <f>_xll.SRS1Splines.Functions25.OneWay_Spline($D$56:$D$60,AJ$56:AJ$60,$D117)</f>
        <v>0.260036709964996</v>
      </c>
      <c r="AK117" s="42">
        <f>_xll.SRS1Splines.Functions25.OneWay_Spline($D$56:$D$60,AK$56:AK$60,$D117)</f>
        <v>0.47131142206707599</v>
      </c>
      <c r="AL117" s="42">
        <f>_xll.SRS1Splines.Functions25.OneWay_Spline($D$56:$D$60,AL$56:AL$60,$D117)</f>
        <v>1.9732374838028599</v>
      </c>
    </row>
    <row r="118" spans="1:38">
      <c r="D118" s="42">
        <f>D117+0.25</f>
        <v>7.25</v>
      </c>
      <c r="E118" s="42">
        <f>_xll.SRS1Splines.Functions25.OneWay_Spline($D$56:$D$60,$E$56:$E$60,D118)</f>
        <v>7.6610596272493198E-3</v>
      </c>
      <c r="F118" s="42">
        <f>_xll.SRS1Splines.Functions25.OneWay_Spline($D$56:$D$60,F$56:F$60,$D118)</f>
        <v>0.21059251023006101</v>
      </c>
      <c r="G118" s="42">
        <f>_xll.SRS1Splines.Functions25.OneWay_Spline($D$56:$D$60,G$56:G$60,$D118)</f>
        <v>0.28782987731930798</v>
      </c>
      <c r="H118" s="42">
        <f>_xll.SRS1Splines.Functions25.OneWay_Spline($D$56:$D$60,H$56:H$60,$D118)</f>
        <v>0.25200463312587701</v>
      </c>
      <c r="I118" s="42">
        <f>_xll.SRS1Splines.Functions25.OneWay_Spline($D$56:$D$60,I$56:I$60,$D118)</f>
        <v>0.58579719256205798</v>
      </c>
      <c r="J118" s="42">
        <f>_xll.SRS1Splines.Functions25.OneWay_Spline($D$56:$D$60,J$56:J$60,$D118)</f>
        <v>13.786009364776101</v>
      </c>
      <c r="K118" s="42">
        <f>_xll.SRS1Splines.Functions25.OneWay_Spline($D$56:$D$60,K$56:K$60,$D118)</f>
        <v>4.0519354315764904</v>
      </c>
      <c r="L118" s="42">
        <f>_xll.SRS1Splines.Functions25.OneWay_Spline($D$56:$D$60,L$56:L$60,$D118)</f>
        <v>0.23504585407221501</v>
      </c>
      <c r="M118" s="42">
        <f>_xll.SRS1Splines.Functions25.OneWay_Spline($D$56:$D$60,M$56:M$60,$D118)</f>
        <v>0.42570706551649501</v>
      </c>
      <c r="N118" s="42">
        <f>_xll.SRS1Splines.Functions25.OneWay_Spline($D$56:$D$60,N$56:N$60,$D118)</f>
        <v>1.4236295426435199</v>
      </c>
      <c r="P118" s="42">
        <f t="shared" si="22"/>
        <v>7.25</v>
      </c>
      <c r="Q118" s="42">
        <f>_xll.SRS1Splines.Functions25.OneWay_Spline($D$56:$D$60,Q$56:Q$60,P118)</f>
        <v>5.0728900619968296E-3</v>
      </c>
      <c r="R118" s="42">
        <f>_xll.SRS1Splines.Functions25.OneWay_Spline($D$56:$D$60,R$56:R$60,$D118)</f>
        <v>1.9602086574000602E-2</v>
      </c>
      <c r="S118" s="42">
        <f>_xll.SRS1Splines.Functions25.OneWay_Spline($D$56:$D$60,S$56:S$60,$D118)</f>
        <v>0.227755327340327</v>
      </c>
      <c r="T118" s="42">
        <f>_xll.SRS1Splines.Functions25.OneWay_Spline($D$56:$D$60,T$56:T$60,$D118)</f>
        <v>0.20669391930797701</v>
      </c>
      <c r="U118" s="42">
        <f>_xll.SRS1Splines.Functions25.OneWay_Spline($D$56:$D$60,U$56:U$60,$D118)</f>
        <v>0.57999558888514302</v>
      </c>
      <c r="V118" s="42">
        <f>_xll.SRS1Splines.Functions25.OneWay_Spline($D$56:$D$60,V$56:V$60,$D118)</f>
        <v>10.258022070195601</v>
      </c>
      <c r="W118" s="42">
        <f>_xll.SRS1Splines.Functions25.OneWay_Spline($D$56:$D$60,W$56:W$60,$D118)</f>
        <v>3.6698440053222599</v>
      </c>
      <c r="X118" s="42">
        <f>_xll.SRS1Splines.Functions25.OneWay_Spline($D$56:$D$60,X$56:X$60,$D118)</f>
        <v>0.214152769466737</v>
      </c>
      <c r="Y118" s="42">
        <f>_xll.SRS1Splines.Functions25.OneWay_Spline($D$56:$D$60,Y$56:Y$60,$D118)</f>
        <v>0.393036544676377</v>
      </c>
      <c r="Z118" s="42">
        <f>_xll.SRS1Splines.Functions25.OneWay_Spline($D$56:$D$60,Z$56:Z$60,$D118)</f>
        <v>0.90826786830871797</v>
      </c>
      <c r="AB118" s="42">
        <f t="shared" si="23"/>
        <v>7.25</v>
      </c>
      <c r="AC118" s="42">
        <f>_xll.SRS1Splines.Functions25.OneWay_Spline($D$56:$D$60,AC$56:AC$60,AB118)</f>
        <v>1.02492291925018E-2</v>
      </c>
      <c r="AD118" s="42">
        <f>_xll.SRS1Splines.Functions25.OneWay_Spline($D$56:$D$60,AD$56:AD$60,$D118)</f>
        <v>0.40158293388612099</v>
      </c>
      <c r="AE118" s="42">
        <f>_xll.SRS1Splines.Functions25.OneWay_Spline($D$56:$D$60,AE$56:AE$60,$D118)</f>
        <v>0.34360824932884798</v>
      </c>
      <c r="AF118" s="42">
        <f>_xll.SRS1Splines.Functions25.OneWay_Spline($D$56:$D$60,AF$56:AF$60,$D118)</f>
        <v>0.29731534694377598</v>
      </c>
      <c r="AG118" s="42">
        <f>_xll.SRS1Splines.Functions25.OneWay_Spline($D$56:$D$60,AG$56:AG$60,$D118)</f>
        <v>0.62578065970018804</v>
      </c>
      <c r="AH118" s="42">
        <f>_xll.SRS1Splines.Functions25.OneWay_Spline($D$56:$D$60,AH$56:AH$60,$D118)</f>
        <v>17.313996659356601</v>
      </c>
      <c r="AI118" s="42">
        <f>_xll.SRS1Splines.Functions25.OneWay_Spline($D$56:$D$60,AI$56:AI$60,$D118)</f>
        <v>4.4340268578307196</v>
      </c>
      <c r="AJ118" s="42">
        <f>_xll.SRS1Splines.Functions25.OneWay_Spline($D$56:$D$60,AJ$56:AJ$60,$D118)</f>
        <v>0.25438158607794098</v>
      </c>
      <c r="AK118" s="42">
        <f>_xll.SRS1Splines.Functions25.OneWay_Spline($D$56:$D$60,AK$56:AK$60,$D118)</f>
        <v>0.46571530096008401</v>
      </c>
      <c r="AL118" s="42">
        <f>_xll.SRS1Splines.Functions25.OneWay_Spline($D$56:$D$60,AL$56:AL$60,$D118)</f>
        <v>1.9389912169783301</v>
      </c>
    </row>
    <row r="119" spans="1:38">
      <c r="D119" s="60">
        <f t="shared" ref="D119:D133" si="27">D118+0.25</f>
        <v>7.5</v>
      </c>
      <c r="E119" s="42">
        <f>_xll.SRS1Splines.Functions25.OneWay_Spline($D$56:$D$60,$E$56:$E$60,D119)</f>
        <v>6.5500705740301297E-3</v>
      </c>
      <c r="F119" s="42">
        <f>_xll.SRS1Splines.Functions25.OneWay_Spline($D$56:$D$60,F$56:F$60,$D119)</f>
        <v>0.20616723142735499</v>
      </c>
      <c r="G119" s="42">
        <f>_xll.SRS1Splines.Functions25.OneWay_Spline($D$56:$D$60,G$56:G$60,$D119)</f>
        <v>0.28423827281684</v>
      </c>
      <c r="H119" s="42">
        <f>_xll.SRS1Splines.Functions25.OneWay_Spline($D$56:$D$60,H$56:H$60,$D119)</f>
        <v>0.25340222567545601</v>
      </c>
      <c r="I119" s="42">
        <f>_xll.SRS1Splines.Functions25.OneWay_Spline($D$56:$D$60,I$56:I$60,$D119)</f>
        <v>0.57164510603448004</v>
      </c>
      <c r="J119" s="42">
        <f>_xll.SRS1Splines.Functions25.OneWay_Spline($D$56:$D$60,J$56:J$60,$D119)</f>
        <v>13.6843665624308</v>
      </c>
      <c r="K119" s="42">
        <f>_xll.SRS1Splines.Functions25.OneWay_Spline($D$56:$D$60,K$56:K$60,$D119)</f>
        <v>4.0577650710561297</v>
      </c>
      <c r="L119" s="42">
        <f>_xll.SRS1Splines.Functions25.OneWay_Spline($D$56:$D$60,L$56:L$60,$D119)</f>
        <v>0.23261282346482101</v>
      </c>
      <c r="M119" s="42">
        <f>_xll.SRS1Splines.Functions25.OneWay_Spline($D$56:$D$60,M$56:M$60,$D119)</f>
        <v>0.42247353299009199</v>
      </c>
      <c r="N119" s="42">
        <f>_xll.SRS1Splines.Functions25.OneWay_Spline($D$56:$D$60,N$56:N$60,$D119)</f>
        <v>1.4007454167850899</v>
      </c>
      <c r="P119" s="42">
        <f t="shared" si="22"/>
        <v>7.5</v>
      </c>
      <c r="Q119" s="42">
        <f>_xll.SRS1Splines.Functions25.OneWay_Spline($D$56:$D$60,Q$56:Q$60,P119)</f>
        <v>4.0324328598365404E-3</v>
      </c>
      <c r="R119" s="42">
        <f>_xll.SRS1Splines.Functions25.OneWay_Spline($D$56:$D$60,R$56:R$60,$D119)</f>
        <v>1.43029382652319E-2</v>
      </c>
      <c r="S119" s="42">
        <f>_xll.SRS1Splines.Functions25.OneWay_Spline($D$56:$D$60,S$56:S$60,$D119)</f>
        <v>0.228184945137271</v>
      </c>
      <c r="T119" s="42">
        <f>_xll.SRS1Splines.Functions25.OneWay_Spline($D$56:$D$60,T$56:T$60,$D119)</f>
        <v>0.20722173676531799</v>
      </c>
      <c r="U119" s="42">
        <f>_xll.SRS1Splines.Functions25.OneWay_Spline($D$56:$D$60,U$56:U$60,$D119)</f>
        <v>0.5643726134664</v>
      </c>
      <c r="V119" s="42">
        <f>_xll.SRS1Splines.Functions25.OneWay_Spline($D$56:$D$60,V$56:V$60,$D119)</f>
        <v>10.148677916381599</v>
      </c>
      <c r="W119" s="42">
        <f>_xll.SRS1Splines.Functions25.OneWay_Spline($D$56:$D$60,W$56:W$60,$D119)</f>
        <v>3.6729303364374402</v>
      </c>
      <c r="X119" s="42">
        <f>_xll.SRS1Splines.Functions25.OneWay_Spline($D$56:$D$60,X$56:X$60,$D119)</f>
        <v>0.21430850472671201</v>
      </c>
      <c r="Y119" s="42">
        <f>_xll.SRS1Splines.Functions25.OneWay_Spline($D$56:$D$60,Y$56:Y$60,$D119)</f>
        <v>0.39253445996813202</v>
      </c>
      <c r="Z119" s="42">
        <f>_xll.SRS1Splines.Functions25.OneWay_Spline($D$56:$D$60,Z$56:Z$60,$D119)</f>
        <v>0.89376794717078101</v>
      </c>
      <c r="AB119" s="42">
        <f t="shared" si="23"/>
        <v>7.5</v>
      </c>
      <c r="AC119" s="42">
        <f>_xll.SRS1Splines.Functions25.OneWay_Spline($D$56:$D$60,AC$56:AC$60,AB119)</f>
        <v>9.0677082882237095E-3</v>
      </c>
      <c r="AD119" s="42">
        <f>_xll.SRS1Splines.Functions25.OneWay_Spline($D$56:$D$60,AD$56:AD$60,$D119)</f>
        <v>0.39803152458947699</v>
      </c>
      <c r="AE119" s="42">
        <f>_xll.SRS1Splines.Functions25.OneWay_Spline($D$56:$D$60,AE$56:AE$60,$D119)</f>
        <v>0.33560486089337999</v>
      </c>
      <c r="AF119" s="42">
        <f>_xll.SRS1Splines.Functions25.OneWay_Spline($D$56:$D$60,AF$56:AF$60,$D119)</f>
        <v>0.29958271458559299</v>
      </c>
      <c r="AG119" s="42">
        <f>_xll.SRS1Splines.Functions25.OneWay_Spline($D$56:$D$60,AG$56:AG$60,$D119)</f>
        <v>0.61620690419661195</v>
      </c>
      <c r="AH119" s="42">
        <f>_xll.SRS1Splines.Functions25.OneWay_Spline($D$56:$D$60,AH$56:AH$60,$D119)</f>
        <v>17.220055208480101</v>
      </c>
      <c r="AI119" s="42">
        <f>_xll.SRS1Splines.Functions25.OneWay_Spline($D$56:$D$60,AI$56:AI$60,$D119)</f>
        <v>4.4425998056748197</v>
      </c>
      <c r="AJ119" s="42">
        <f>_xll.SRS1Splines.Functions25.OneWay_Spline($D$56:$D$60,AJ$56:AJ$60,$D119)</f>
        <v>0.24921821209410799</v>
      </c>
      <c r="AK119" s="42">
        <f>_xll.SRS1Splines.Functions25.OneWay_Spline($D$56:$D$60,AK$56:AK$60,$D119)</f>
        <v>0.46041738557947498</v>
      </c>
      <c r="AL119" s="42">
        <f>_xll.SRS1Splines.Functions25.OneWay_Spline($D$56:$D$60,AL$56:AL$60,$D119)</f>
        <v>1.9077228863994</v>
      </c>
    </row>
    <row r="120" spans="1:38">
      <c r="D120" s="42">
        <f t="shared" si="27"/>
        <v>7.75</v>
      </c>
      <c r="E120" s="42">
        <f>_xll.SRS1Splines.Functions25.OneWay_Spline($D$56:$D$60,$E$56:$E$60,D120)</f>
        <v>5.5448900020699096E-3</v>
      </c>
      <c r="F120" s="42">
        <f>_xll.SRS1Splines.Functions25.OneWay_Spline($D$56:$D$60,F$56:F$60,$D120)</f>
        <v>0.202163407748716</v>
      </c>
      <c r="G120" s="42">
        <f>_xll.SRS1Splines.Functions25.OneWay_Spline($D$56:$D$60,G$56:G$60,$D120)</f>
        <v>0.28098872588603402</v>
      </c>
      <c r="H120" s="42">
        <f>_xll.SRS1Splines.Functions25.OneWay_Spline($D$56:$D$60,H$56:H$60,$D120)</f>
        <v>0.25505392596132198</v>
      </c>
      <c r="I120" s="42">
        <f>_xll.SRS1Splines.Functions25.OneWay_Spline($D$56:$D$60,I$56:I$60,$D120)</f>
        <v>0.55884083727143297</v>
      </c>
      <c r="J120" s="42">
        <f>_xll.SRS1Splines.Functions25.OneWay_Spline($D$56:$D$60,J$56:J$60,$D120)</f>
        <v>13.5669970732779</v>
      </c>
      <c r="K120" s="42">
        <f>_xll.SRS1Splines.Functions25.OneWay_Spline($D$56:$D$60,K$56:K$60,$D120)</f>
        <v>4.0646546449866197</v>
      </c>
      <c r="L120" s="42">
        <f>_xll.SRS1Splines.Functions25.OneWay_Spline($D$56:$D$60,L$56:L$60,$D120)</f>
        <v>0.23041151005812999</v>
      </c>
      <c r="M120" s="42">
        <f>_xll.SRS1Splines.Functions25.OneWay_Spline($D$56:$D$60,M$56:M$60,$D120)</f>
        <v>0.41954642511530099</v>
      </c>
      <c r="N120" s="42">
        <f>_xll.SRS1Splines.Functions25.OneWay_Spline($D$56:$D$60,N$56:N$60,$D120)</f>
        <v>1.3800407314846099</v>
      </c>
      <c r="P120" s="42">
        <f t="shared" si="22"/>
        <v>7.75</v>
      </c>
      <c r="Q120" s="42">
        <f>_xll.SRS1Splines.Functions25.OneWay_Spline($D$56:$D$60,Q$56:Q$60,P120)</f>
        <v>3.0910668197867701E-3</v>
      </c>
      <c r="R120" s="42">
        <f>_xll.SRS1Splines.Functions25.OneWay_Spline($D$56:$D$60,R$56:R$60,$D120)</f>
        <v>9.5084707477743908E-3</v>
      </c>
      <c r="S120" s="42">
        <f>_xll.SRS1Splines.Functions25.OneWay_Spline($D$56:$D$60,S$56:S$60,$D120)</f>
        <v>0.22869267526093201</v>
      </c>
      <c r="T120" s="42">
        <f>_xll.SRS1Splines.Functions25.OneWay_Spline($D$56:$D$60,T$56:T$60,$D120)</f>
        <v>0.20784552103308501</v>
      </c>
      <c r="U120" s="42">
        <f>_xll.SRS1Splines.Functions25.OneWay_Spline($D$56:$D$60,U$56:U$60,$D120)</f>
        <v>0.54929051048514799</v>
      </c>
      <c r="V120" s="42">
        <f>_xll.SRS1Splines.Functions25.OneWay_Spline($D$56:$D$60,V$56:V$60,$D120)</f>
        <v>10.022190259122301</v>
      </c>
      <c r="W120" s="42">
        <f>_xll.SRS1Splines.Functions25.OneWay_Spline($D$56:$D$60,W$56:W$60,$D120)</f>
        <v>3.6765778186644802</v>
      </c>
      <c r="X120" s="42">
        <f>_xll.SRS1Splines.Functions25.OneWay_Spline($D$56:$D$60,X$56:X$60,$D120)</f>
        <v>0.21449255548850099</v>
      </c>
      <c r="Y120" s="42">
        <f>_xll.SRS1Splines.Functions25.OneWay_Spline($D$56:$D$60,Y$56:Y$60,$D120)</f>
        <v>0.39208019285114798</v>
      </c>
      <c r="Z120" s="42">
        <f>_xll.SRS1Splines.Functions25.OneWay_Spline($D$56:$D$60,Z$56:Z$60,$D120)</f>
        <v>0.880648970903124</v>
      </c>
      <c r="AB120" s="42">
        <f t="shared" si="23"/>
        <v>7.75</v>
      </c>
      <c r="AC120" s="42">
        <f>_xll.SRS1Splines.Functions25.OneWay_Spline($D$56:$D$60,AC$56:AC$60,AB120)</f>
        <v>7.9987131843530495E-3</v>
      </c>
      <c r="AD120" s="42">
        <f>_xll.SRS1Splines.Functions25.OneWay_Spline($D$56:$D$60,AD$56:AD$60,$D120)</f>
        <v>0.39481834474965699</v>
      </c>
      <c r="AE120" s="42">
        <f>_xll.SRS1Splines.Functions25.OneWay_Spline($D$56:$D$60,AE$56:AE$60,$D120)</f>
        <v>0.328363699927957</v>
      </c>
      <c r="AF120" s="42">
        <f>_xll.SRS1Splines.Functions25.OneWay_Spline($D$56:$D$60,AF$56:AF$60,$D120)</f>
        <v>0.30226233088955901</v>
      </c>
      <c r="AG120" s="42">
        <f>_xll.SRS1Splines.Functions25.OneWay_Spline($D$56:$D$60,AG$56:AG$60,$D120)</f>
        <v>0.60754493493147299</v>
      </c>
      <c r="AH120" s="42">
        <f>_xll.SRS1Splines.Functions25.OneWay_Spline($D$56:$D$60,AH$56:AH$60,$D120)</f>
        <v>17.111803887433499</v>
      </c>
      <c r="AI120" s="42">
        <f>_xll.SRS1Splines.Functions25.OneWay_Spline($D$56:$D$60,AI$56:AI$60,$D120)</f>
        <v>4.45273147130876</v>
      </c>
      <c r="AJ120" s="42">
        <f>_xll.SRS1Splines.Functions25.OneWay_Spline($D$56:$D$60,AJ$56:AJ$60,$D120)</f>
        <v>0.24454658801349799</v>
      </c>
      <c r="AK120" s="42">
        <f>_xll.SRS1Splines.Functions25.OneWay_Spline($D$56:$D$60,AK$56:AK$60,$D120)</f>
        <v>0.45541767592524801</v>
      </c>
      <c r="AL120" s="42">
        <f>_xll.SRS1Splines.Functions25.OneWay_Spline($D$56:$D$60,AL$56:AL$60,$D120)</f>
        <v>1.8794324920660901</v>
      </c>
    </row>
    <row r="121" spans="1:38">
      <c r="D121" s="42">
        <f t="shared" si="27"/>
        <v>8</v>
      </c>
      <c r="E121" s="42">
        <f>_xll.SRS1Splines.Functions25.OneWay_Spline($D$56:$D$60,$E$56:$E$60,D121)</f>
        <v>4.6455179113686603E-3</v>
      </c>
      <c r="F121" s="42">
        <f>_xll.SRS1Splines.Functions25.OneWay_Spline($D$56:$D$60,F$56:F$60,$D121)</f>
        <v>0.19858103919414399</v>
      </c>
      <c r="G121" s="42">
        <f>_xll.SRS1Splines.Functions25.OneWay_Spline($D$56:$D$60,G$56:G$60,$D121)</f>
        <v>0.27808123652689298</v>
      </c>
      <c r="H121" s="42">
        <f>_xll.SRS1Splines.Functions25.OneWay_Spline($D$56:$D$60,H$56:H$60,$D121)</f>
        <v>0.25695973398347499</v>
      </c>
      <c r="I121" s="42">
        <f>_xll.SRS1Splines.Functions25.OneWay_Spline($D$56:$D$60,I$56:I$60,$D121)</f>
        <v>0.54738438627291697</v>
      </c>
      <c r="J121" s="42">
        <f>_xll.SRS1Splines.Functions25.OneWay_Spline($D$56:$D$60,J$56:J$60,$D121)</f>
        <v>13.4347502071249</v>
      </c>
      <c r="K121" s="42">
        <f>_xll.SRS1Splines.Functions25.OneWay_Spline($D$56:$D$60,K$56:K$60,$D121)</f>
        <v>4.0726041533679496</v>
      </c>
      <c r="L121" s="42">
        <f>_xll.SRS1Splines.Functions25.OneWay_Spline($D$56:$D$60,L$56:L$60,$D121)</f>
        <v>0.22844191385214399</v>
      </c>
      <c r="M121" s="42">
        <f>_xll.SRS1Splines.Functions25.OneWay_Spline($D$56:$D$60,M$56:M$60,$D121)</f>
        <v>0.416925741892122</v>
      </c>
      <c r="N121" s="42">
        <f>_xll.SRS1Splines.Functions25.OneWay_Spline($D$56:$D$60,N$56:N$60,$D121)</f>
        <v>1.36151548674207</v>
      </c>
      <c r="P121" s="42">
        <f t="shared" si="22"/>
        <v>8</v>
      </c>
      <c r="Q121" s="42">
        <f>_xll.SRS1Splines.Functions25.OneWay_Spline($D$56:$D$60,Q$56:Q$60,P121)</f>
        <v>2.2487919418474902E-3</v>
      </c>
      <c r="R121" s="42">
        <f>_xll.SRS1Splines.Functions25.OneWay_Spline($D$56:$D$60,R$56:R$60,$D121)</f>
        <v>5.2186840216282403E-3</v>
      </c>
      <c r="S121" s="42">
        <f>_xll.SRS1Splines.Functions25.OneWay_Spline($D$56:$D$60,S$56:S$60,$D121)</f>
        <v>0.229278517711311</v>
      </c>
      <c r="T121" s="42">
        <f>_xll.SRS1Splines.Functions25.OneWay_Spline($D$56:$D$60,T$56:T$60,$D121)</f>
        <v>0.20856527211127801</v>
      </c>
      <c r="U121" s="42">
        <f>_xll.SRS1Splines.Functions25.OneWay_Spline($D$56:$D$60,U$56:U$60,$D121)</f>
        <v>0.53474927994138699</v>
      </c>
      <c r="V121" s="42">
        <f>_xll.SRS1Splines.Functions25.OneWay_Spline($D$56:$D$60,V$56:V$60,$D121)</f>
        <v>9.8794032975689596</v>
      </c>
      <c r="W121" s="42">
        <f>_xll.SRS1Splines.Functions25.OneWay_Spline($D$56:$D$60,W$56:W$60,$D121)</f>
        <v>3.6807864520033702</v>
      </c>
      <c r="X121" s="42">
        <f>_xll.SRS1Splines.Functions25.OneWay_Spline($D$56:$D$60,X$56:X$60,$D121)</f>
        <v>0.21470492175210401</v>
      </c>
      <c r="Y121" s="42">
        <f>_xll.SRS1Splines.Functions25.OneWay_Spline($D$56:$D$60,Y$56:Y$60,$D121)</f>
        <v>0.39167374332542598</v>
      </c>
      <c r="Z121" s="42">
        <f>_xll.SRS1Splines.Functions25.OneWay_Spline($D$56:$D$60,Z$56:Z$60,$D121)</f>
        <v>0.86891093950574605</v>
      </c>
      <c r="AB121" s="42">
        <f t="shared" si="23"/>
        <v>8</v>
      </c>
      <c r="AC121" s="42">
        <f>_xll.SRS1Splines.Functions25.OneWay_Spline($D$56:$D$60,AC$56:AC$60,AB121)</f>
        <v>7.0422438808898299E-3</v>
      </c>
      <c r="AD121" s="42">
        <f>_xll.SRS1Splines.Functions25.OneWay_Spline($D$56:$D$60,AD$56:AD$60,$D121)</f>
        <v>0.39194339436665998</v>
      </c>
      <c r="AE121" s="42">
        <f>_xll.SRS1Splines.Functions25.OneWay_Spline($D$56:$D$60,AE$56:AE$60,$D121)</f>
        <v>0.32188476643257902</v>
      </c>
      <c r="AF121" s="42">
        <f>_xll.SRS1Splines.Functions25.OneWay_Spline($D$56:$D$60,AF$56:AF$60,$D121)</f>
        <v>0.30535419585567303</v>
      </c>
      <c r="AG121" s="42">
        <f>_xll.SRS1Splines.Functions25.OneWay_Spline($D$56:$D$60,AG$56:AG$60,$D121)</f>
        <v>0.59979475190476905</v>
      </c>
      <c r="AH121" s="42">
        <f>_xll.SRS1Splines.Functions25.OneWay_Spline($D$56:$D$60,AH$56:AH$60,$D121)</f>
        <v>16.990097116680801</v>
      </c>
      <c r="AI121" s="42">
        <f>_xll.SRS1Splines.Functions25.OneWay_Spline($D$56:$D$60,AI$56:AI$60,$D121)</f>
        <v>4.4644218547325298</v>
      </c>
      <c r="AJ121" s="42">
        <f>_xll.SRS1Splines.Functions25.OneWay_Spline($D$56:$D$60,AJ$56:AJ$60,$D121)</f>
        <v>0.240366713836109</v>
      </c>
      <c r="AK121" s="42">
        <f>_xll.SRS1Splines.Functions25.OneWay_Spline($D$56:$D$60,AK$56:AK$60,$D121)</f>
        <v>0.45071617199740399</v>
      </c>
      <c r="AL121" s="42">
        <f>_xll.SRS1Splines.Functions25.OneWay_Spline($D$56:$D$60,AL$56:AL$60,$D121)</f>
        <v>1.8541200339783901</v>
      </c>
    </row>
    <row r="122" spans="1:38">
      <c r="D122" s="42">
        <f t="shared" si="27"/>
        <v>8.25</v>
      </c>
      <c r="E122" s="42">
        <f>_xll.SRS1Splines.Functions25.OneWay_Spline($D$56:$D$60,$E$56:$E$60,D122)</f>
        <v>3.85195430192638E-3</v>
      </c>
      <c r="F122" s="42">
        <f>_xll.SRS1Splines.Functions25.OneWay_Spline($D$56:$D$60,F$56:F$60,$D122)</f>
        <v>0.19542012576364001</v>
      </c>
      <c r="G122" s="42">
        <f>_xll.SRS1Splines.Functions25.OneWay_Spline($D$56:$D$60,G$56:G$60,$D122)</f>
        <v>0.275515804739415</v>
      </c>
      <c r="H122" s="42">
        <f>_xll.SRS1Splines.Functions25.OneWay_Spline($D$56:$D$60,H$56:H$60,$D122)</f>
        <v>0.25911964974191598</v>
      </c>
      <c r="I122" s="42">
        <f>_xll.SRS1Splines.Functions25.OneWay_Spline($D$56:$D$60,I$56:I$60,$D122)</f>
        <v>0.53727575303893205</v>
      </c>
      <c r="J122" s="42">
        <f>_xll.SRS1Splines.Functions25.OneWay_Spline($D$56:$D$60,J$56:J$60,$D122)</f>
        <v>13.2884752737795</v>
      </c>
      <c r="K122" s="42">
        <f>_xll.SRS1Splines.Functions25.OneWay_Spline($D$56:$D$60,K$56:K$60,$D122)</f>
        <v>4.0816135962001301</v>
      </c>
      <c r="L122" s="42">
        <f>_xll.SRS1Splines.Functions25.OneWay_Spline($D$56:$D$60,L$56:L$60,$D122)</f>
        <v>0.226704034846863</v>
      </c>
      <c r="M122" s="42">
        <f>_xll.SRS1Splines.Functions25.OneWay_Spline($D$56:$D$60,M$56:M$60,$D122)</f>
        <v>0.41461148332055597</v>
      </c>
      <c r="N122" s="42">
        <f>_xll.SRS1Splines.Functions25.OneWay_Spline($D$56:$D$60,N$56:N$60,$D122)</f>
        <v>1.3451696825574699</v>
      </c>
      <c r="P122" s="42">
        <f t="shared" si="22"/>
        <v>8.25</v>
      </c>
      <c r="Q122" s="42">
        <f>_xll.SRS1Splines.Functions25.OneWay_Spline($D$56:$D$60,Q$56:Q$60,P122)</f>
        <v>1.5056082260187201E-3</v>
      </c>
      <c r="R122" s="42">
        <f>_xll.SRS1Splines.Functions25.OneWay_Spline($D$56:$D$60,R$56:R$60,$D122)</f>
        <v>1.4335780867934E-3</v>
      </c>
      <c r="S122" s="42">
        <f>_xll.SRS1Splines.Functions25.OneWay_Spline($D$56:$D$60,S$56:S$60,$D122)</f>
        <v>0.22994247248840599</v>
      </c>
      <c r="T122" s="42">
        <f>_xll.SRS1Splines.Functions25.OneWay_Spline($D$56:$D$60,T$56:T$60,$D122)</f>
        <v>0.20938098999989699</v>
      </c>
      <c r="U122" s="42">
        <f>_xll.SRS1Splines.Functions25.OneWay_Spline($D$56:$D$60,U$56:U$60,$D122)</f>
        <v>0.52074892183511901</v>
      </c>
      <c r="V122" s="42">
        <f>_xll.SRS1Splines.Functions25.OneWay_Spline($D$56:$D$60,V$56:V$60,$D122)</f>
        <v>9.7211612308729105</v>
      </c>
      <c r="W122" s="42">
        <f>_xll.SRS1Splines.Functions25.OneWay_Spline($D$56:$D$60,W$56:W$60,$D122)</f>
        <v>3.6855562364541101</v>
      </c>
      <c r="X122" s="42">
        <f>_xll.SRS1Splines.Functions25.OneWay_Spline($D$56:$D$60,X$56:X$60,$D122)</f>
        <v>0.21494560351752001</v>
      </c>
      <c r="Y122" s="42">
        <f>_xll.SRS1Splines.Functions25.OneWay_Spline($D$56:$D$60,Y$56:Y$60,$D122)</f>
        <v>0.39131511139096498</v>
      </c>
      <c r="Z122" s="42">
        <f>_xll.SRS1Splines.Functions25.OneWay_Spline($D$56:$D$60,Z$56:Z$60,$D122)</f>
        <v>0.85855385297864795</v>
      </c>
      <c r="AB122" s="42">
        <f t="shared" si="23"/>
        <v>8.25</v>
      </c>
      <c r="AC122" s="42">
        <f>_xll.SRS1Splines.Functions25.OneWay_Spline($D$56:$D$60,AC$56:AC$60,AB122)</f>
        <v>6.1983003778340404E-3</v>
      </c>
      <c r="AD122" s="42">
        <f>_xll.SRS1Splines.Functions25.OneWay_Spline($D$56:$D$60,AD$56:AD$60,$D122)</f>
        <v>0.38940667344048602</v>
      </c>
      <c r="AE122" s="42">
        <f>_xll.SRS1Splines.Functions25.OneWay_Spline($D$56:$D$60,AE$56:AE$60,$D122)</f>
        <v>0.31616806040724499</v>
      </c>
      <c r="AF122" s="42">
        <f>_xll.SRS1Splines.Functions25.OneWay_Spline($D$56:$D$60,AF$56:AF$60,$D122)</f>
        <v>0.308858309483936</v>
      </c>
      <c r="AG122" s="42">
        <f>_xll.SRS1Splines.Functions25.OneWay_Spline($D$56:$D$60,AG$56:AG$60,$D122)</f>
        <v>0.59295635511650102</v>
      </c>
      <c r="AH122" s="42">
        <f>_xll.SRS1Splines.Functions25.OneWay_Spline($D$56:$D$60,AH$56:AH$60,$D122)</f>
        <v>16.855789316686099</v>
      </c>
      <c r="AI122" s="42">
        <f>_xll.SRS1Splines.Functions25.OneWay_Spline($D$56:$D$60,AI$56:AI$60,$D122)</f>
        <v>4.4776709559461496</v>
      </c>
      <c r="AJ122" s="42">
        <f>_xll.SRS1Splines.Functions25.OneWay_Spline($D$56:$D$60,AJ$56:AJ$60,$D122)</f>
        <v>0.23667858956194299</v>
      </c>
      <c r="AK122" s="42">
        <f>_xll.SRS1Splines.Functions25.OneWay_Spline($D$56:$D$60,AK$56:AK$60,$D122)</f>
        <v>0.44631287379594098</v>
      </c>
      <c r="AL122" s="42">
        <f>_xll.SRS1Splines.Functions25.OneWay_Spline($D$56:$D$60,AL$56:AL$60,$D122)</f>
        <v>1.8317855121363</v>
      </c>
    </row>
    <row r="123" spans="1:38">
      <c r="D123" s="42">
        <f t="shared" si="27"/>
        <v>8.5</v>
      </c>
      <c r="E123" s="42">
        <f>_xll.SRS1Splines.Functions25.OneWay_Spline($D$56:$D$60,$E$56:$E$60,D123)</f>
        <v>3.1641991737430702E-3</v>
      </c>
      <c r="F123" s="42">
        <f>_xll.SRS1Splines.Functions25.OneWay_Spline($D$56:$D$60,F$56:F$60,$D123)</f>
        <v>0.192680667457202</v>
      </c>
      <c r="G123" s="42">
        <f>_xll.SRS1Splines.Functions25.OneWay_Spline($D$56:$D$60,G$56:G$60,$D123)</f>
        <v>0.27329243052360103</v>
      </c>
      <c r="H123" s="42">
        <f>_xll.SRS1Splines.Functions25.OneWay_Spline($D$56:$D$60,H$56:H$60,$D123)</f>
        <v>0.261533673236644</v>
      </c>
      <c r="I123" s="42">
        <f>_xll.SRS1Splines.Functions25.OneWay_Spline($D$56:$D$60,I$56:I$60,$D123)</f>
        <v>0.52851493756947898</v>
      </c>
      <c r="J123" s="42">
        <f>_xll.SRS1Splines.Functions25.OneWay_Spline($D$56:$D$60,J$56:J$60,$D123)</f>
        <v>13.129021583049299</v>
      </c>
      <c r="K123" s="42">
        <f>_xll.SRS1Splines.Functions25.OneWay_Spline($D$56:$D$60,K$56:K$60,$D123)</f>
        <v>4.0916829734831497</v>
      </c>
      <c r="L123" s="42">
        <f>_xll.SRS1Splines.Functions25.OneWay_Spline($D$56:$D$60,L$56:L$60,$D123)</f>
        <v>0.225197873042285</v>
      </c>
      <c r="M123" s="42">
        <f>_xll.SRS1Splines.Functions25.OneWay_Spline($D$56:$D$60,M$56:M$60,$D123)</f>
        <v>0.41260364940060201</v>
      </c>
      <c r="N123" s="42">
        <f>_xll.SRS1Splines.Functions25.OneWay_Spline($D$56:$D$60,N$56:N$60,$D123)</f>
        <v>1.3310033189308299</v>
      </c>
      <c r="P123" s="42">
        <f t="shared" si="22"/>
        <v>8.5</v>
      </c>
      <c r="Q123" s="42">
        <f>_xll.SRS1Splines.Functions25.OneWay_Spline($D$56:$D$60,Q$56:Q$60,P123)</f>
        <v>8.6151567230044999E-4</v>
      </c>
      <c r="R123" s="42">
        <v>0</v>
      </c>
      <c r="S123" s="42">
        <f>_xll.SRS1Splines.Functions25.OneWay_Spline($D$56:$D$60,S$56:S$60,$D123)</f>
        <v>0.23068453959221899</v>
      </c>
      <c r="T123" s="42">
        <f>_xll.SRS1Splines.Functions25.OneWay_Spline($D$56:$D$60,T$56:T$60,$D123)</f>
        <v>0.210292674698941</v>
      </c>
      <c r="U123" s="42">
        <f>_xll.SRS1Splines.Functions25.OneWay_Spline($D$56:$D$60,U$56:U$60,$D123)</f>
        <v>0.50728943616634203</v>
      </c>
      <c r="V123" s="42">
        <f>_xll.SRS1Splines.Functions25.OneWay_Spline($D$56:$D$60,V$56:V$60,$D123)</f>
        <v>9.5483082581854504</v>
      </c>
      <c r="W123" s="42">
        <f>_xll.SRS1Splines.Functions25.OneWay_Spline($D$56:$D$60,W$56:W$60,$D123)</f>
        <v>3.6908871720167</v>
      </c>
      <c r="X123" s="42">
        <f>_xll.SRS1Splines.Functions25.OneWay_Spline($D$56:$D$60,X$56:X$60,$D123)</f>
        <v>0.21521460078474999</v>
      </c>
      <c r="Y123" s="42">
        <f>_xll.SRS1Splines.Functions25.OneWay_Spline($D$56:$D$60,Y$56:Y$60,$D123)</f>
        <v>0.39100429704776501</v>
      </c>
      <c r="Z123" s="42">
        <f>_xll.SRS1Splines.Functions25.OneWay_Spline($D$56:$D$60,Z$56:Z$60,$D123)</f>
        <v>0.84957771132183002</v>
      </c>
      <c r="AB123" s="42">
        <f t="shared" si="23"/>
        <v>8.5</v>
      </c>
      <c r="AC123" s="42">
        <f>_xll.SRS1Splines.Functions25.OneWay_Spline($D$56:$D$60,AC$56:AC$60,AB123)</f>
        <v>5.4668826751857E-3</v>
      </c>
      <c r="AD123" s="42">
        <f>_xll.SRS1Splines.Functions25.OneWay_Spline($D$56:$D$60,AD$56:AD$60,$D123)</f>
        <v>0.38720818197113499</v>
      </c>
      <c r="AE123" s="42">
        <f>_xll.SRS1Splines.Functions25.OneWay_Spline($D$56:$D$60,AE$56:AE$60,$D123)</f>
        <v>0.31121358185195502</v>
      </c>
      <c r="AF123" s="42">
        <f>_xll.SRS1Splines.Functions25.OneWay_Spline($D$56:$D$60,AF$56:AF$60,$D123)</f>
        <v>0.31277467177434698</v>
      </c>
      <c r="AG123" s="42">
        <f>_xll.SRS1Splines.Functions25.OneWay_Spline($D$56:$D$60,AG$56:AG$60,$D123)</f>
        <v>0.58702974456666801</v>
      </c>
      <c r="AH123" s="42">
        <f>_xll.SRS1Splines.Functions25.OneWay_Spline($D$56:$D$60,AH$56:AH$60,$D123)</f>
        <v>16.709734907913202</v>
      </c>
      <c r="AI123" s="42">
        <f>_xll.SRS1Splines.Functions25.OneWay_Spline($D$56:$D$60,AI$56:AI$60,$D123)</f>
        <v>4.49247877494959</v>
      </c>
      <c r="AJ123" s="42">
        <f>_xll.SRS1Splines.Functions25.OneWay_Spline($D$56:$D$60,AJ$56:AJ$60,$D123)</f>
        <v>0.23348221519099899</v>
      </c>
      <c r="AK123" s="42">
        <f>_xll.SRS1Splines.Functions25.OneWay_Spline($D$56:$D$60,AK$56:AK$60,$D123)</f>
        <v>0.44220778132086103</v>
      </c>
      <c r="AL123" s="42">
        <f>_xll.SRS1Splines.Functions25.OneWay_Spline($D$56:$D$60,AL$56:AL$60,$D123)</f>
        <v>1.8124289265398199</v>
      </c>
    </row>
    <row r="124" spans="1:38">
      <c r="A124" s="53" t="s">
        <v>67</v>
      </c>
      <c r="D124" s="42">
        <f t="shared" si="27"/>
        <v>8.75</v>
      </c>
      <c r="E124" s="42">
        <f>_xll.SRS1Splines.Functions25.OneWay_Spline($D$56:$D$60,$E$56:$E$60,D124)</f>
        <v>2.5822525268187299E-3</v>
      </c>
      <c r="F124" s="42">
        <f>_xll.SRS1Splines.Functions25.OneWay_Spline($D$56:$D$60,F$56:F$60,$D124)</f>
        <v>0.190362664274833</v>
      </c>
      <c r="G124" s="42">
        <f>_xll.SRS1Splines.Functions25.OneWay_Spline($D$56:$D$60,G$56:G$60,$D124)</f>
        <v>0.27141111387945099</v>
      </c>
      <c r="H124" s="42">
        <f>_xll.SRS1Splines.Functions25.OneWay_Spline($D$56:$D$60,H$56:H$60,$D124)</f>
        <v>0.26420180446765901</v>
      </c>
      <c r="I124" s="42">
        <f>_xll.SRS1Splines.Functions25.OneWay_Spline($D$56:$D$60,I$56:I$60,$D124)</f>
        <v>0.521101939864557</v>
      </c>
      <c r="J124" s="42">
        <f>_xll.SRS1Splines.Functions25.OneWay_Spline($D$56:$D$60,J$56:J$60,$D124)</f>
        <v>12.957238444742</v>
      </c>
      <c r="K124" s="42">
        <f>_xll.SRS1Splines.Functions25.OneWay_Spline($D$56:$D$60,K$56:K$60,$D124)</f>
        <v>4.1028122852170101</v>
      </c>
      <c r="L124" s="42">
        <f>_xll.SRS1Splines.Functions25.OneWay_Spline($D$56:$D$60,L$56:L$60,$D124)</f>
        <v>0.22392342843841201</v>
      </c>
      <c r="M124" s="42">
        <f>_xll.SRS1Splines.Functions25.OneWay_Spline($D$56:$D$60,M$56:M$60,$D124)</f>
        <v>0.41090224013225901</v>
      </c>
      <c r="N124" s="42">
        <f>_xll.SRS1Splines.Functions25.OneWay_Spline($D$56:$D$60,N$56:N$60,$D124)</f>
        <v>1.3190163958621199</v>
      </c>
      <c r="P124" s="42">
        <f t="shared" si="22"/>
        <v>8.75</v>
      </c>
      <c r="Q124" s="42">
        <f>_xll.SRS1Splines.Functions25.OneWay_Spline($D$56:$D$60,Q$56:Q$60,P124)</f>
        <v>3.1651428069268199E-4</v>
      </c>
      <c r="R124" s="42">
        <v>0</v>
      </c>
      <c r="S124" s="42">
        <f>_xll.SRS1Splines.Functions25.OneWay_Spline($D$56:$D$60,S$56:S$60,$D124)</f>
        <v>0.23150471902274899</v>
      </c>
      <c r="T124" s="42">
        <f>_xll.SRS1Splines.Functions25.OneWay_Spline($D$56:$D$60,T$56:T$60,$D124)</f>
        <v>0.21130032620841099</v>
      </c>
      <c r="U124" s="42">
        <f>_xll.SRS1Splines.Functions25.OneWay_Spline($D$56:$D$60,U$56:U$60,$D124)</f>
        <v>0.49437082293505702</v>
      </c>
      <c r="V124" s="42">
        <f>_xll.SRS1Splines.Functions25.OneWay_Spline($D$56:$D$60,V$56:V$60,$D124)</f>
        <v>9.3616885786578798</v>
      </c>
      <c r="W124" s="42">
        <f>_xll.SRS1Splines.Functions25.OneWay_Spline($D$56:$D$60,W$56:W$60,$D124)</f>
        <v>3.6967792586911399</v>
      </c>
      <c r="X124" s="42">
        <f>_xll.SRS1Splines.Functions25.OneWay_Spline($D$56:$D$60,X$56:X$60,$D124)</f>
        <v>0.21551191355379401</v>
      </c>
      <c r="Y124" s="42">
        <f>_xll.SRS1Splines.Functions25.OneWay_Spline($D$56:$D$60,Y$56:Y$60,$D124)</f>
        <v>0.39074130029582699</v>
      </c>
      <c r="Z124" s="42">
        <f>_xll.SRS1Splines.Functions25.OneWay_Spline($D$56:$D$60,Z$56:Z$60,$D124)</f>
        <v>0.84198251453529205</v>
      </c>
      <c r="AB124" s="42">
        <f t="shared" si="23"/>
        <v>8.75</v>
      </c>
      <c r="AC124" s="42">
        <f>_xll.SRS1Splines.Functions25.OneWay_Spline($D$56:$D$60,AC$56:AC$60,AB124)</f>
        <v>4.8479907729447897E-3</v>
      </c>
      <c r="AD124" s="42">
        <f>_xll.SRS1Splines.Functions25.OneWay_Spline($D$56:$D$60,AD$56:AD$60,$D124)</f>
        <v>0.38534791995860701</v>
      </c>
      <c r="AE124" s="42">
        <f>_xll.SRS1Splines.Functions25.OneWay_Spline($D$56:$D$60,AE$56:AE$60,$D124)</f>
        <v>0.30702133076671001</v>
      </c>
      <c r="AF124" s="42">
        <f>_xll.SRS1Splines.Functions25.OneWay_Spline($D$56:$D$60,AF$56:AF$60,$D124)</f>
        <v>0.31710328272690602</v>
      </c>
      <c r="AG124" s="42">
        <f>_xll.SRS1Splines.Functions25.OneWay_Spline($D$56:$D$60,AG$56:AG$60,$D124)</f>
        <v>0.58201492025527202</v>
      </c>
      <c r="AH124" s="42">
        <f>_xll.SRS1Splines.Functions25.OneWay_Spline($D$56:$D$60,AH$56:AH$60,$D124)</f>
        <v>16.552788310826099</v>
      </c>
      <c r="AI124" s="42">
        <f>_xll.SRS1Splines.Functions25.OneWay_Spline($D$56:$D$60,AI$56:AI$60,$D124)</f>
        <v>4.5088453117428804</v>
      </c>
      <c r="AJ124" s="42">
        <f>_xll.SRS1Splines.Functions25.OneWay_Spline($D$56:$D$60,AJ$56:AJ$60,$D124)</f>
        <v>0.230777590723277</v>
      </c>
      <c r="AK124" s="42">
        <f>_xll.SRS1Splines.Functions25.OneWay_Spline($D$56:$D$60,AK$56:AK$60,$D124)</f>
        <v>0.43840089457216302</v>
      </c>
      <c r="AL124" s="42">
        <f>_xll.SRS1Splines.Functions25.OneWay_Spline($D$56:$D$60,AL$56:AL$60,$D124)</f>
        <v>1.7960502771889599</v>
      </c>
    </row>
    <row r="125" spans="1:38">
      <c r="A125" s="53" t="s">
        <v>68</v>
      </c>
      <c r="D125" s="42">
        <f t="shared" si="27"/>
        <v>9</v>
      </c>
      <c r="E125" s="42">
        <f>_xll.SRS1Splines.Functions25.OneWay_Spline($D$56:$D$60,$E$56:$E$60,D125)</f>
        <v>2.1061143611533699E-3</v>
      </c>
      <c r="F125" s="42">
        <f>_xll.SRS1Splines.Functions25.OneWay_Spline($D$56:$D$60,F$56:F$60,$D125)</f>
        <v>0.18846611621653001</v>
      </c>
      <c r="G125" s="42">
        <f>_xll.SRS1Splines.Functions25.OneWay_Spline($D$56:$D$60,G$56:G$60,$D125)</f>
        <v>0.26987185480696402</v>
      </c>
      <c r="H125" s="42">
        <f>_xll.SRS1Splines.Functions25.OneWay_Spline($D$56:$D$60,H$56:H$60,$D125)</f>
        <v>0.26712404343496099</v>
      </c>
      <c r="I125" s="42">
        <f>_xll.SRS1Splines.Functions25.OneWay_Spline($D$56:$D$60,I$56:I$60,$D125)</f>
        <v>0.51503675992416598</v>
      </c>
      <c r="J125" s="42">
        <f>_xll.SRS1Splines.Functions25.OneWay_Spline($D$56:$D$60,J$56:J$60,$D125)</f>
        <v>12.773975168665199</v>
      </c>
      <c r="K125" s="42">
        <f>_xll.SRS1Splines.Functions25.OneWay_Spline($D$56:$D$60,K$56:K$60,$D125)</f>
        <v>4.1150015314017203</v>
      </c>
      <c r="L125" s="42">
        <f>_xll.SRS1Splines.Functions25.OneWay_Spline($D$56:$D$60,L$56:L$60,$D125)</f>
        <v>0.22288070103524299</v>
      </c>
      <c r="M125" s="42">
        <f>_xll.SRS1Splines.Functions25.OneWay_Spline($D$56:$D$60,M$56:M$60,$D125)</f>
        <v>0.40950725551552902</v>
      </c>
      <c r="N125" s="42">
        <f>_xll.SRS1Splines.Functions25.OneWay_Spline($D$56:$D$60,N$56:N$60,$D125)</f>
        <v>1.30920891335137</v>
      </c>
      <c r="P125" s="42">
        <f t="shared" si="22"/>
        <v>9</v>
      </c>
      <c r="Q125" s="42">
        <v>0</v>
      </c>
      <c r="R125" s="42">
        <v>0</v>
      </c>
      <c r="S125" s="42">
        <f>_xll.SRS1Splines.Functions25.OneWay_Spline($D$56:$D$60,S$56:S$60,$D125)</f>
        <v>0.23240301077999601</v>
      </c>
      <c r="T125" s="42">
        <f>_xll.SRS1Splines.Functions25.OneWay_Spline($D$56:$D$60,T$56:T$60,$D125)</f>
        <v>0.21240394452830699</v>
      </c>
      <c r="U125" s="42">
        <f>_xll.SRS1Splines.Functions25.OneWay_Spline($D$56:$D$60,U$56:U$60,$D125)</f>
        <v>0.48199308214126302</v>
      </c>
      <c r="V125" s="42">
        <f>_xll.SRS1Splines.Functions25.OneWay_Spline($D$56:$D$60,V$56:V$60,$D125)</f>
        <v>9.16214639144148</v>
      </c>
      <c r="W125" s="42">
        <f>_xll.SRS1Splines.Functions25.OneWay_Spline($D$56:$D$60,W$56:W$60,$D125)</f>
        <v>3.7032324964774399</v>
      </c>
      <c r="X125" s="42">
        <f>_xll.SRS1Splines.Functions25.OneWay_Spline($D$56:$D$60,X$56:X$60,$D125)</f>
        <v>0.21583754182465101</v>
      </c>
      <c r="Y125" s="42">
        <f>_xll.SRS1Splines.Functions25.OneWay_Spline($D$56:$D$60,Y$56:Y$60,$D125)</f>
        <v>0.39052612113515101</v>
      </c>
      <c r="Z125" s="42">
        <f>_xll.SRS1Splines.Functions25.OneWay_Spline($D$56:$D$60,Z$56:Z$60,$D125)</f>
        <v>0.83576826261903303</v>
      </c>
      <c r="AB125" s="42">
        <f t="shared" si="23"/>
        <v>9</v>
      </c>
      <c r="AC125" s="42">
        <f>_xll.SRS1Splines.Functions25.OneWay_Spline($D$56:$D$60,AC$56:AC$60,AB125)</f>
        <v>4.3416246711113198E-3</v>
      </c>
      <c r="AD125" s="42">
        <f>_xll.SRS1Splines.Functions25.OneWay_Spline($D$56:$D$60,AD$56:AD$60,$D125)</f>
        <v>0.38382588740290302</v>
      </c>
      <c r="AE125" s="42">
        <f>_xll.SRS1Splines.Functions25.OneWay_Spline($D$56:$D$60,AE$56:AE$60,$D125)</f>
        <v>0.30359130715151</v>
      </c>
      <c r="AF125" s="42">
        <f>_xll.SRS1Splines.Functions25.OneWay_Spline($D$56:$D$60,AF$56:AF$60,$D125)</f>
        <v>0.32184414234161501</v>
      </c>
      <c r="AG125" s="42">
        <f>_xll.SRS1Splines.Functions25.OneWay_Spline($D$56:$D$60,AG$56:AG$60,$D125)</f>
        <v>0.57791188218231104</v>
      </c>
      <c r="AH125" s="42">
        <f>_xll.SRS1Splines.Functions25.OneWay_Spline($D$56:$D$60,AH$56:AH$60,$D125)</f>
        <v>16.385803945888899</v>
      </c>
      <c r="AI125" s="42">
        <f>_xll.SRS1Splines.Functions25.OneWay_Spline($D$56:$D$60,AI$56:AI$60,$D125)</f>
        <v>4.5267705663260003</v>
      </c>
      <c r="AJ125" s="42">
        <f>_xll.SRS1Splines.Functions25.OneWay_Spline($D$56:$D$60,AJ$56:AJ$60,$D125)</f>
        <v>0.22856471615877699</v>
      </c>
      <c r="AK125" s="42">
        <f>_xll.SRS1Splines.Functions25.OneWay_Spline($D$56:$D$60,AK$56:AK$60,$D125)</f>
        <v>0.43489221354984697</v>
      </c>
      <c r="AL125" s="42">
        <f>_xll.SRS1Splines.Functions25.OneWay_Spline($D$56:$D$60,AL$56:AL$60,$D125)</f>
        <v>1.7826495640836999</v>
      </c>
    </row>
    <row r="126" spans="1:38">
      <c r="D126" s="42">
        <f t="shared" si="27"/>
        <v>9.25</v>
      </c>
      <c r="E126" s="42">
        <f>_xll.SRS1Splines.Functions25.OneWay_Spline($D$56:$D$60,$E$56:$E$60,D126)</f>
        <v>1.7357846767469701E-3</v>
      </c>
      <c r="F126" s="42">
        <f>_xll.SRS1Splines.Functions25.OneWay_Spline($D$56:$D$60,F$56:F$60,$D126)</f>
        <v>0.186991023282294</v>
      </c>
      <c r="G126" s="42">
        <f>_xll.SRS1Splines.Functions25.OneWay_Spline($D$56:$D$60,G$56:G$60,$D126)</f>
        <v>0.26867465330614099</v>
      </c>
      <c r="H126" s="42">
        <f>_xll.SRS1Splines.Functions25.OneWay_Spline($D$56:$D$60,H$56:H$60,$D126)</f>
        <v>0.27030039013855001</v>
      </c>
      <c r="I126" s="42">
        <f>_xll.SRS1Splines.Functions25.OneWay_Spline($D$56:$D$60,I$56:I$60,$D126)</f>
        <v>0.51031939774830704</v>
      </c>
      <c r="J126" s="42">
        <f>_xll.SRS1Splines.Functions25.OneWay_Spline($D$56:$D$60,J$56:J$60,$D126)</f>
        <v>12.5800810646265</v>
      </c>
      <c r="K126" s="42">
        <f>_xll.SRS1Splines.Functions25.OneWay_Spline($D$56:$D$60,K$56:K$60,$D126)</f>
        <v>4.1282507120372696</v>
      </c>
      <c r="L126" s="42">
        <f>_xll.SRS1Splines.Functions25.OneWay_Spline($D$56:$D$60,L$56:L$60,$D126)</f>
        <v>0.222069690832778</v>
      </c>
      <c r="M126" s="42">
        <f>_xll.SRS1Splines.Functions25.OneWay_Spline($D$56:$D$60,M$56:M$60,$D126)</f>
        <v>0.40841869555041199</v>
      </c>
      <c r="N126" s="42">
        <f>_xll.SRS1Splines.Functions25.OneWay_Spline($D$56:$D$60,N$56:N$60,$D126)</f>
        <v>1.3015808713985599</v>
      </c>
      <c r="P126" s="42">
        <f t="shared" si="22"/>
        <v>9.25</v>
      </c>
      <c r="Q126" s="42">
        <v>0</v>
      </c>
      <c r="R126" s="42">
        <v>0</v>
      </c>
      <c r="S126" s="42">
        <f>_xll.SRS1Splines.Functions25.OneWay_Spline($D$56:$D$60,S$56:S$60,$D126)</f>
        <v>0.23337941486395999</v>
      </c>
      <c r="T126" s="42">
        <f>_xll.SRS1Splines.Functions25.OneWay_Spline($D$56:$D$60,T$56:T$60,$D126)</f>
        <v>0.213603529658628</v>
      </c>
      <c r="U126" s="42">
        <f>_xll.SRS1Splines.Functions25.OneWay_Spline($D$56:$D$60,U$56:U$60,$D126)</f>
        <v>0.47015621378496197</v>
      </c>
      <c r="V126" s="42">
        <f>_xll.SRS1Splines.Functions25.OneWay_Spline($D$56:$D$60,V$56:V$60,$D126)</f>
        <v>8.9505258956875604</v>
      </c>
      <c r="W126" s="42">
        <f>_xll.SRS1Splines.Functions25.OneWay_Spline($D$56:$D$60,W$56:W$60,$D126)</f>
        <v>3.7102468853755801</v>
      </c>
      <c r="X126" s="42">
        <f>_xll.SRS1Splines.Functions25.OneWay_Spline($D$56:$D$60,X$56:X$60,$D126)</f>
        <v>0.21619148559732199</v>
      </c>
      <c r="Y126" s="42">
        <f>_xll.SRS1Splines.Functions25.OneWay_Spline($D$56:$D$60,Y$56:Y$60,$D126)</f>
        <v>0.39035875956573601</v>
      </c>
      <c r="Z126" s="42">
        <f>_xll.SRS1Splines.Functions25.OneWay_Spline($D$56:$D$60,Z$56:Z$60,$D126)</f>
        <v>0.83093495557305397</v>
      </c>
      <c r="AB126" s="42">
        <f t="shared" si="23"/>
        <v>9.25</v>
      </c>
      <c r="AC126" s="42">
        <f>_xll.SRS1Splines.Functions25.OneWay_Spline($D$56:$D$60,AC$56:AC$60,AB126)</f>
        <v>3.9477843696852904E-3</v>
      </c>
      <c r="AD126" s="42">
        <f>_xll.SRS1Splines.Functions25.OneWay_Spline($D$56:$D$60,AD$56:AD$60,$D126)</f>
        <v>0.38264208430402202</v>
      </c>
      <c r="AE126" s="42">
        <f>_xll.SRS1Splines.Functions25.OneWay_Spline($D$56:$D$60,AE$56:AE$60,$D126)</f>
        <v>0.30092351100635401</v>
      </c>
      <c r="AF126" s="42">
        <f>_xll.SRS1Splines.Functions25.OneWay_Spline($D$56:$D$60,AF$56:AF$60,$D126)</f>
        <v>0.32699725061847101</v>
      </c>
      <c r="AG126" s="42">
        <f>_xll.SRS1Splines.Functions25.OneWay_Spline($D$56:$D$60,AG$56:AG$60,$D126)</f>
        <v>0.57472063034778598</v>
      </c>
      <c r="AH126" s="42">
        <f>_xll.SRS1Splines.Functions25.OneWay_Spline($D$56:$D$60,AH$56:AH$60,$D126)</f>
        <v>16.209636233565501</v>
      </c>
      <c r="AI126" s="42">
        <f>_xll.SRS1Splines.Functions25.OneWay_Spline($D$56:$D$60,AI$56:AI$60,$D126)</f>
        <v>4.5462545386989603</v>
      </c>
      <c r="AJ126" s="42">
        <f>_xll.SRS1Splines.Functions25.OneWay_Spline($D$56:$D$60,AJ$56:AJ$60,$D126)</f>
        <v>0.2268435914975</v>
      </c>
      <c r="AK126" s="42">
        <f>_xll.SRS1Splines.Functions25.OneWay_Spline($D$56:$D$60,AK$56:AK$60,$D126)</f>
        <v>0.43168173825391298</v>
      </c>
      <c r="AL126" s="42">
        <f>_xll.SRS1Splines.Functions25.OneWay_Spline($D$56:$D$60,AL$56:AL$60,$D126)</f>
        <v>1.77222678722406</v>
      </c>
    </row>
    <row r="127" spans="1:38">
      <c r="C127" s="53" t="s">
        <v>71</v>
      </c>
      <c r="D127" s="42">
        <f t="shared" si="27"/>
        <v>9.5</v>
      </c>
      <c r="E127" s="42">
        <f>_xll.SRS1Splines.Functions25.OneWay_Spline($D$56:$D$60,$E$56:$E$60,D127)</f>
        <v>1.47126347359954E-3</v>
      </c>
      <c r="F127" s="42">
        <f>_xll.SRS1Splines.Functions25.OneWay_Spline($D$56:$D$60,F$56:F$60,$D127)</f>
        <v>0.18593738547212599</v>
      </c>
      <c r="G127" s="42">
        <f>_xll.SRS1Splines.Functions25.OneWay_Spline($D$56:$D$60,G$56:G$60,$D127)</f>
        <v>0.26781950937698201</v>
      </c>
      <c r="H127" s="42">
        <f>_xll.SRS1Splines.Functions25.OneWay_Spline($D$56:$D$60,H$56:H$60,$D127)</f>
        <v>0.273730844578426</v>
      </c>
      <c r="I127" s="42">
        <f>_xll.SRS1Splines.Functions25.OneWay_Spline($D$56:$D$60,I$56:I$60,$D127)</f>
        <v>0.50694985333697895</v>
      </c>
      <c r="J127" s="42">
        <f>_xll.SRS1Splines.Functions25.OneWay_Spline($D$56:$D$60,J$56:J$60,$D127)</f>
        <v>12.3764054424337</v>
      </c>
      <c r="K127" s="42">
        <f>_xll.SRS1Splines.Functions25.OneWay_Spline($D$56:$D$60,K$56:K$60,$D127)</f>
        <v>4.1425598271236703</v>
      </c>
      <c r="L127" s="42">
        <f>_xll.SRS1Splines.Functions25.OneWay_Spline($D$56:$D$60,L$56:L$60,$D127)</f>
        <v>0.22149039783101701</v>
      </c>
      <c r="M127" s="42">
        <f>_xll.SRS1Splines.Functions25.OneWay_Spline($D$56:$D$60,M$56:M$60,$D127)</f>
        <v>0.40763656023690598</v>
      </c>
      <c r="N127" s="42">
        <f>_xll.SRS1Splines.Functions25.OneWay_Spline($D$56:$D$60,N$56:N$60,$D127)</f>
        <v>1.2961322700036899</v>
      </c>
      <c r="P127" s="42">
        <f t="shared" si="22"/>
        <v>9.5</v>
      </c>
      <c r="Q127" s="42">
        <v>0</v>
      </c>
      <c r="R127" s="42">
        <v>0</v>
      </c>
      <c r="S127" s="42">
        <f>_xll.SRS1Splines.Functions25.OneWay_Spline($D$56:$D$60,S$56:S$60,$D127)</f>
        <v>0.23443393127464099</v>
      </c>
      <c r="T127" s="42">
        <f>_xll.SRS1Splines.Functions25.OneWay_Spline($D$56:$D$60,T$56:T$60,$D127)</f>
        <v>0.21489908159937501</v>
      </c>
      <c r="U127" s="42">
        <f>_xll.SRS1Splines.Functions25.OneWay_Spline($D$56:$D$60,U$56:U$60,$D127)</f>
        <v>0.458860217866152</v>
      </c>
      <c r="V127" s="42">
        <f>_xll.SRS1Splines.Functions25.OneWay_Spline($D$56:$D$60,V$56:V$60,$D127)</f>
        <v>8.7276712905474199</v>
      </c>
      <c r="W127" s="42">
        <f>_xll.SRS1Splines.Functions25.OneWay_Spline($D$56:$D$60,W$56:W$60,$D127)</f>
        <v>3.7178224253855801</v>
      </c>
      <c r="X127" s="42">
        <f>_xll.SRS1Splines.Functions25.OneWay_Spline($D$56:$D$60,X$56:X$60,$D127)</f>
        <v>0.216573744871807</v>
      </c>
      <c r="Y127" s="42">
        <f>_xll.SRS1Splines.Functions25.OneWay_Spline($D$56:$D$60,Y$56:Y$60,$D127)</f>
        <v>0.39023921558758201</v>
      </c>
      <c r="Z127" s="42">
        <f>_xll.SRS1Splines.Functions25.OneWay_Spline($D$56:$D$60,Z$56:Z$60,$D127)</f>
        <v>0.82748259339735497</v>
      </c>
      <c r="AB127" s="42">
        <f t="shared" si="23"/>
        <v>9.5</v>
      </c>
      <c r="AC127" s="42">
        <f>_xll.SRS1Splines.Functions25.OneWay_Spline($D$56:$D$60,AC$56:AC$60,AB127)</f>
        <v>3.6664698686666901E-3</v>
      </c>
      <c r="AD127" s="42">
        <f>_xll.SRS1Splines.Functions25.OneWay_Spline($D$56:$D$60,AD$56:AD$60,$D127)</f>
        <v>0.38179651066196402</v>
      </c>
      <c r="AE127" s="42">
        <f>_xll.SRS1Splines.Functions25.OneWay_Spline($D$56:$D$60,AE$56:AE$60,$D127)</f>
        <v>0.29901794233124301</v>
      </c>
      <c r="AF127" s="42">
        <f>_xll.SRS1Splines.Functions25.OneWay_Spline($D$56:$D$60,AF$56:AF$60,$D127)</f>
        <v>0.33256260755747702</v>
      </c>
      <c r="AG127" s="42">
        <f>_xll.SRS1Splines.Functions25.OneWay_Spline($D$56:$D$60,AG$56:AG$60,$D127)</f>
        <v>0.57244116475169604</v>
      </c>
      <c r="AH127" s="42">
        <f>_xll.SRS1Splines.Functions25.OneWay_Spline($D$56:$D$60,AH$56:AH$60,$D127)</f>
        <v>16.025139594319999</v>
      </c>
      <c r="AI127" s="42">
        <f>_xll.SRS1Splines.Functions25.OneWay_Spline($D$56:$D$60,AI$56:AI$60,$D127)</f>
        <v>4.5672972288617499</v>
      </c>
      <c r="AJ127" s="42">
        <f>_xll.SRS1Splines.Functions25.OneWay_Spline($D$56:$D$60,AJ$56:AJ$60,$D127)</f>
        <v>0.22561421673944401</v>
      </c>
      <c r="AK127" s="42">
        <f>_xll.SRS1Splines.Functions25.OneWay_Spline($D$56:$D$60,AK$56:AK$60,$D127)</f>
        <v>0.428769468684361</v>
      </c>
      <c r="AL127" s="42">
        <f>_xll.SRS1Splines.Functions25.OneWay_Spline($D$56:$D$60,AL$56:AL$60,$D127)</f>
        <v>1.7647819466100301</v>
      </c>
    </row>
    <row r="128" spans="1:38">
      <c r="B128" s="53" t="s">
        <v>66</v>
      </c>
      <c r="C128" s="53" t="s">
        <v>70</v>
      </c>
      <c r="D128" s="42">
        <f t="shared" si="27"/>
        <v>9.75</v>
      </c>
      <c r="E128" s="42">
        <f>_xll.SRS1Splines.Functions25.OneWay_Spline($D$56:$D$60,$E$56:$E$60,D128)</f>
        <v>1.3125507517110901E-3</v>
      </c>
      <c r="F128" s="42">
        <f>_xll.SRS1Splines.Functions25.OneWay_Spline($D$56:$D$60,F$56:F$60,$D128)</f>
        <v>0.185305202786025</v>
      </c>
      <c r="G128" s="42">
        <f>_xll.SRS1Splines.Functions25.OneWay_Spline($D$56:$D$60,G$56:G$60,$D128)</f>
        <v>0.26730642301948598</v>
      </c>
      <c r="H128" s="42">
        <f>_xll.SRS1Splines.Functions25.OneWay_Spline($D$56:$D$60,H$56:H$60,$D128)</f>
        <v>0.27741540675458898</v>
      </c>
      <c r="I128" s="42">
        <f>_xll.SRS1Splines.Functions25.OneWay_Spline($D$56:$D$60,I$56:I$60,$D128)</f>
        <v>0.50492812669018206</v>
      </c>
      <c r="J128" s="42">
        <f>_xll.SRS1Splines.Functions25.OneWay_Spline($D$56:$D$60,J$56:J$60,$D128)</f>
        <v>12.163797611894299</v>
      </c>
      <c r="K128" s="42">
        <f>_xll.SRS1Splines.Functions25.OneWay_Spline($D$56:$D$60,K$56:K$60,$D128)</f>
        <v>4.1579288766609102</v>
      </c>
      <c r="L128" s="42">
        <f>_xll.SRS1Splines.Functions25.OneWay_Spline($D$56:$D$60,L$56:L$60,$D128)</f>
        <v>0.22114282202996099</v>
      </c>
      <c r="M128" s="42">
        <f>_xll.SRS1Splines.Functions25.OneWay_Spline($D$56:$D$60,M$56:M$60,$D128)</f>
        <v>0.40716084957501297</v>
      </c>
      <c r="N128" s="42">
        <f>_xll.SRS1Splines.Functions25.OneWay_Spline($D$56:$D$60,N$56:N$60,$D128)</f>
        <v>1.2928631091667699</v>
      </c>
      <c r="P128" s="42">
        <f t="shared" si="22"/>
        <v>9.75</v>
      </c>
      <c r="Q128" s="42">
        <v>0</v>
      </c>
      <c r="R128" s="42">
        <v>0</v>
      </c>
      <c r="S128" s="42">
        <f>_xll.SRS1Splines.Functions25.OneWay_Spline($D$56:$D$60,S$56:S$60,$D128)</f>
        <v>0.23556656001203999</v>
      </c>
      <c r="T128" s="42">
        <f>_xll.SRS1Splines.Functions25.OneWay_Spline($D$56:$D$60,T$56:T$60,$D128)</f>
        <v>0.21629060035054801</v>
      </c>
      <c r="U128" s="42">
        <f>_xll.SRS1Splines.Functions25.OneWay_Spline($D$56:$D$60,U$56:U$60,$D128)</f>
        <v>0.44810509438483398</v>
      </c>
      <c r="V128" s="42">
        <f>_xll.SRS1Splines.Functions25.OneWay_Spline($D$56:$D$60,V$56:V$60,$D128)</f>
        <v>8.4944267751723608</v>
      </c>
      <c r="W128" s="42">
        <f>_xll.SRS1Splines.Functions25.OneWay_Spline($D$56:$D$60,W$56:W$60,$D128)</f>
        <v>3.7259591165074299</v>
      </c>
      <c r="X128" s="42">
        <f>_xll.SRS1Splines.Functions25.OneWay_Spline($D$56:$D$60,X$56:X$60,$D128)</f>
        <v>0.216984319648105</v>
      </c>
      <c r="Y128" s="42">
        <f>_xll.SRS1Splines.Functions25.OneWay_Spline($D$56:$D$60,Y$56:Y$60,$D128)</f>
        <v>0.39016748920069</v>
      </c>
      <c r="Z128" s="42">
        <f>_xll.SRS1Splines.Functions25.OneWay_Spline($D$56:$D$60,Z$56:Z$60,$D128)</f>
        <v>0.82541117609193504</v>
      </c>
      <c r="AB128" s="42">
        <f t="shared" si="23"/>
        <v>9.75</v>
      </c>
      <c r="AC128" s="42">
        <f>_xll.SRS1Splines.Functions25.OneWay_Spline($D$56:$D$60,AC$56:AC$60,AB128)</f>
        <v>3.4976811680555299E-3</v>
      </c>
      <c r="AD128" s="42">
        <f>_xll.SRS1Splines.Functions25.OneWay_Spline($D$56:$D$60,AD$56:AD$60,$D128)</f>
        <v>0.381289166476729</v>
      </c>
      <c r="AE128" s="42">
        <f>_xll.SRS1Splines.Functions25.OneWay_Spline($D$56:$D$60,AE$56:AE$60,$D128)</f>
        <v>0.29787460112617598</v>
      </c>
      <c r="AF128" s="42">
        <f>_xll.SRS1Splines.Functions25.OneWay_Spline($D$56:$D$60,AF$56:AF$60,$D128)</f>
        <v>0.33854021315863098</v>
      </c>
      <c r="AG128" s="42">
        <f>_xll.SRS1Splines.Functions25.OneWay_Spline($D$56:$D$60,AG$56:AG$60,$D128)</f>
        <v>0.57107348539404301</v>
      </c>
      <c r="AH128" s="42">
        <f>_xll.SRS1Splines.Functions25.OneWay_Spline($D$56:$D$60,AH$56:AH$60,$D128)</f>
        <v>15.833168448616201</v>
      </c>
      <c r="AI128" s="42">
        <f>_xll.SRS1Splines.Functions25.OneWay_Spline($D$56:$D$60,AI$56:AI$60,$D128)</f>
        <v>4.5898986368143797</v>
      </c>
      <c r="AJ128" s="42">
        <f>_xll.SRS1Splines.Functions25.OneWay_Spline($D$56:$D$60,AJ$56:AJ$60,$D128)</f>
        <v>0.22487659188461101</v>
      </c>
      <c r="AK128" s="42">
        <f>_xll.SRS1Splines.Functions25.OneWay_Spline($D$56:$D$60,AK$56:AK$60,$D128)</f>
        <v>0.42615540484119202</v>
      </c>
      <c r="AL128" s="42">
        <f>_xll.SRS1Splines.Functions25.OneWay_Spline($D$56:$D$60,AL$56:AL$60,$D128)</f>
        <v>1.7603150422416101</v>
      </c>
    </row>
    <row r="129" spans="1:38">
      <c r="D129" s="42">
        <f t="shared" si="27"/>
        <v>10</v>
      </c>
      <c r="E129" s="42">
        <f>_xll.SRS1Splines.Functions25.OneWay_Spline($D$56:$D$60,$E$56:$E$60,D129)</f>
        <v>1.2596465110815999E-3</v>
      </c>
      <c r="F129" s="42">
        <f>_xll.SRS1Splines.Functions25.OneWay_Spline($D$56:$D$60,F$56:F$60,$D129)</f>
        <v>0.185094475223992</v>
      </c>
      <c r="G129" s="42">
        <f>_xll.SRS1Splines.Functions25.OneWay_Spline($D$56:$D$60,G$56:G$60,$D129)</f>
        <v>0.26713539423365401</v>
      </c>
      <c r="H129" s="42">
        <f>_xll.SRS1Splines.Functions25.OneWay_Spline($D$56:$D$60,H$56:H$60,$D129)</f>
        <v>0.28135407666703999</v>
      </c>
      <c r="I129" s="42">
        <f>_xll.SRS1Splines.Functions25.OneWay_Spline($D$56:$D$60,I$56:I$60,$D129)</f>
        <v>0.50425421780791602</v>
      </c>
      <c r="J129" s="42">
        <f>_xll.SRS1Splines.Functions25.OneWay_Spline($D$56:$D$60,J$56:J$60,$D129)</f>
        <v>11.943106882815901</v>
      </c>
      <c r="K129" s="42">
        <f>_xll.SRS1Splines.Functions25.OneWay_Spline($D$56:$D$60,K$56:K$60,$D129)</f>
        <v>4.1743578606489899</v>
      </c>
      <c r="L129" s="42">
        <f>_xll.SRS1Splines.Functions25.OneWay_Spline($D$56:$D$60,L$56:L$60,$D129)</f>
        <v>0.22102696342960901</v>
      </c>
      <c r="M129" s="42">
        <f>_xll.SRS1Splines.Functions25.OneWay_Spline($D$56:$D$60,M$56:M$60,$D129)</f>
        <v>0.40699156356473198</v>
      </c>
      <c r="N129" s="42">
        <f>_xll.SRS1Splines.Functions25.OneWay_Spline($D$56:$D$60,N$56:N$60,$D129)</f>
        <v>1.2917733888878</v>
      </c>
      <c r="P129" s="42">
        <f t="shared" si="22"/>
        <v>10</v>
      </c>
      <c r="Q129" s="42">
        <v>0</v>
      </c>
      <c r="R129" s="42">
        <v>0</v>
      </c>
      <c r="S129" s="42">
        <f>_xll.SRS1Splines.Functions25.OneWay_Spline($D$56:$D$60,S$56:S$60,$D129)</f>
        <v>0.23677730107615499</v>
      </c>
      <c r="T129" s="42">
        <f>_xll.SRS1Splines.Functions25.OneWay_Spline($D$56:$D$60,T$56:T$60,$D129)</f>
        <v>0.21777808591214701</v>
      </c>
      <c r="U129" s="42">
        <f>_xll.SRS1Splines.Functions25.OneWay_Spline($D$56:$D$60,U$56:U$60,$D129)</f>
        <v>0.43789084334100697</v>
      </c>
      <c r="V129" s="42">
        <f>_xll.SRS1Splines.Functions25.OneWay_Spline($D$56:$D$60,V$56:V$60,$D129)</f>
        <v>8.2516365487136696</v>
      </c>
      <c r="W129" s="42">
        <f>_xll.SRS1Splines.Functions25.OneWay_Spline($D$56:$D$60,W$56:W$60,$D129)</f>
        <v>3.73465695874114</v>
      </c>
      <c r="X129" s="42">
        <f>_xll.SRS1Splines.Functions25.OneWay_Spline($D$56:$D$60,X$56:X$60,$D129)</f>
        <v>0.217423209926217</v>
      </c>
      <c r="Y129" s="42">
        <f>_xll.SRS1Splines.Functions25.OneWay_Spline($D$56:$D$60,Y$56:Y$60,$D129)</f>
        <v>0.39014358040505898</v>
      </c>
      <c r="Z129" s="42">
        <f>_xll.SRS1Splines.Functions25.OneWay_Spline($D$56:$D$60,Z$56:Z$60,$D129)</f>
        <v>0.82472070365679495</v>
      </c>
      <c r="AB129" s="42">
        <f t="shared" si="23"/>
        <v>10</v>
      </c>
      <c r="AC129" s="42">
        <f>_xll.SRS1Splines.Functions25.OneWay_Spline($D$56:$D$60,AC$56:AC$60,AB129)</f>
        <v>3.4414182678518101E-3</v>
      </c>
      <c r="AD129" s="42">
        <f>_xll.SRS1Splines.Functions25.OneWay_Spline($D$56:$D$60,AD$56:AD$60,$D129)</f>
        <v>0.38112005174831698</v>
      </c>
      <c r="AE129" s="42">
        <f>_xll.SRS1Splines.Functions25.OneWay_Spline($D$56:$D$60,AE$56:AE$60,$D129)</f>
        <v>0.297493487391154</v>
      </c>
      <c r="AF129" s="42">
        <f>_xll.SRS1Splines.Functions25.OneWay_Spline($D$56:$D$60,AF$56:AF$60,$D129)</f>
        <v>0.344930067421933</v>
      </c>
      <c r="AG129" s="42">
        <f>_xll.SRS1Splines.Functions25.OneWay_Spline($D$56:$D$60,AG$56:AG$60,$D129)</f>
        <v>0.570617592274825</v>
      </c>
      <c r="AH129" s="42">
        <f>_xll.SRS1Splines.Functions25.OneWay_Spline($D$56:$D$60,AH$56:AH$60,$D129)</f>
        <v>15.634577216918199</v>
      </c>
      <c r="AI129" s="42">
        <f>_xll.SRS1Splines.Functions25.OneWay_Spline($D$56:$D$60,AI$56:AI$60,$D129)</f>
        <v>4.6140587625568497</v>
      </c>
      <c r="AJ129" s="42">
        <f>_xll.SRS1Splines.Functions25.OneWay_Spline($D$56:$D$60,AJ$56:AJ$60,$D129)</f>
        <v>0.22463071693299999</v>
      </c>
      <c r="AK129" s="42">
        <f>_xll.SRS1Splines.Functions25.OneWay_Spline($D$56:$D$60,AK$56:AK$60,$D129)</f>
        <v>0.42383954672440499</v>
      </c>
      <c r="AL129" s="42">
        <f>_xll.SRS1Splines.Functions25.OneWay_Spline($D$56:$D$60,AL$56:AL$60,$D129)</f>
        <v>1.75882607411881</v>
      </c>
    </row>
    <row r="130" spans="1:38" s="57" customFormat="1">
      <c r="A130" s="59" t="s">
        <v>63</v>
      </c>
      <c r="B130" s="57">
        <v>1.878393</v>
      </c>
      <c r="C130" s="57">
        <f>B130/$B$130</f>
        <v>1</v>
      </c>
      <c r="D130" s="57">
        <f t="shared" si="27"/>
        <v>10.25</v>
      </c>
      <c r="E130" s="57">
        <f>E$129*$C130*(2^(-($D130-$D$130)/$E$69))</f>
        <v>1.2596465110815999E-3</v>
      </c>
      <c r="F130" s="57">
        <f t="shared" ref="F130:N130" si="28">F$129*$C130*(2^(-($D130-$D$130)/$E$69))</f>
        <v>0.185094475223992</v>
      </c>
      <c r="G130" s="57">
        <f t="shared" si="28"/>
        <v>0.26713539423365401</v>
      </c>
      <c r="H130" s="57">
        <f t="shared" si="28"/>
        <v>0.28135407666703999</v>
      </c>
      <c r="I130" s="57">
        <f t="shared" si="28"/>
        <v>0.50425421780791602</v>
      </c>
      <c r="J130" s="57">
        <f t="shared" si="28"/>
        <v>11.943106882815901</v>
      </c>
      <c r="K130" s="57">
        <f t="shared" si="28"/>
        <v>4.1743578606489899</v>
      </c>
      <c r="L130" s="57">
        <f t="shared" si="28"/>
        <v>0.22102696342960901</v>
      </c>
      <c r="M130" s="57">
        <f t="shared" si="28"/>
        <v>0.40699156356473198</v>
      </c>
      <c r="N130" s="57">
        <f t="shared" si="28"/>
        <v>1.2917733888878</v>
      </c>
      <c r="P130" s="57">
        <f t="shared" si="22"/>
        <v>10.25</v>
      </c>
      <c r="Q130" s="57">
        <f>Q$129*$C130*(2^(-($D130-$D$130)/$E$69))</f>
        <v>0</v>
      </c>
      <c r="R130" s="57">
        <f t="shared" ref="R130:Z130" si="29">R$129*$C130*(2^(-($D130-$D$130)/$E$69))</f>
        <v>0</v>
      </c>
      <c r="S130" s="57">
        <f t="shared" si="29"/>
        <v>0.23677730107615499</v>
      </c>
      <c r="T130" s="57">
        <f t="shared" si="29"/>
        <v>0.21777808591214701</v>
      </c>
      <c r="U130" s="57">
        <f t="shared" si="29"/>
        <v>0.43789084334100697</v>
      </c>
      <c r="V130" s="57">
        <f t="shared" si="29"/>
        <v>8.2516365487136696</v>
      </c>
      <c r="W130" s="57">
        <f t="shared" si="29"/>
        <v>3.73465695874114</v>
      </c>
      <c r="X130" s="57">
        <f t="shared" si="29"/>
        <v>0.217423209926217</v>
      </c>
      <c r="Y130" s="57">
        <f t="shared" si="29"/>
        <v>0.39014358040505898</v>
      </c>
      <c r="Z130" s="57">
        <f t="shared" si="29"/>
        <v>0.82472070365679495</v>
      </c>
      <c r="AB130" s="57">
        <f t="shared" si="23"/>
        <v>10.25</v>
      </c>
      <c r="AC130" s="57">
        <f>AC$129*$C130*(2^(-($D130-$D$130)/$E$69))</f>
        <v>3.4414182678518101E-3</v>
      </c>
      <c r="AD130" s="57">
        <f t="shared" ref="AD130:AL130" si="30">AD$129*$C130*(2^(-($D130-$D$130)/$E$69))</f>
        <v>0.38112005174831698</v>
      </c>
      <c r="AE130" s="57">
        <f t="shared" si="30"/>
        <v>0.297493487391154</v>
      </c>
      <c r="AF130" s="57">
        <f t="shared" si="30"/>
        <v>0.344930067421933</v>
      </c>
      <c r="AG130" s="57">
        <f t="shared" si="30"/>
        <v>0.570617592274825</v>
      </c>
      <c r="AH130" s="57">
        <f t="shared" si="30"/>
        <v>15.634577216918199</v>
      </c>
      <c r="AI130" s="57">
        <f t="shared" si="30"/>
        <v>4.6140587625568497</v>
      </c>
      <c r="AJ130" s="57">
        <f t="shared" si="30"/>
        <v>0.22463071693299999</v>
      </c>
      <c r="AK130" s="57">
        <f t="shared" si="30"/>
        <v>0.42383954672440499</v>
      </c>
      <c r="AL130" s="57">
        <f t="shared" si="30"/>
        <v>1.75882607411881</v>
      </c>
    </row>
    <row r="131" spans="1:38" s="57" customFormat="1">
      <c r="A131" s="59" t="s">
        <v>64</v>
      </c>
      <c r="B131" s="57">
        <v>1.900706</v>
      </c>
      <c r="C131" s="57">
        <f t="shared" ref="C131:C162" si="31">B131/$B$130</f>
        <v>1.0118787708429493</v>
      </c>
      <c r="D131" s="57">
        <f t="shared" si="27"/>
        <v>10.5</v>
      </c>
      <c r="E131" s="57">
        <f t="shared" ref="E131:N162" si="32">E$129*$C131*(2^(-($D131-$D$130)/$E$69))</f>
        <v>1.2746095412425585E-3</v>
      </c>
      <c r="F131" s="57">
        <f t="shared" si="32"/>
        <v>0.18729316683393049</v>
      </c>
      <c r="G131" s="57">
        <f t="shared" si="32"/>
        <v>0.27030862968170488</v>
      </c>
      <c r="H131" s="57">
        <f t="shared" si="32"/>
        <v>0.28469621233608788</v>
      </c>
      <c r="I131" s="57">
        <f t="shared" si="32"/>
        <v>0.51024412926598983</v>
      </c>
      <c r="J131" s="57">
        <f t="shared" si="32"/>
        <v>12.084976103213043</v>
      </c>
      <c r="K131" s="57">
        <f t="shared" si="32"/>
        <v>4.2239440278967306</v>
      </c>
      <c r="L131" s="57">
        <f t="shared" si="32"/>
        <v>0.22365248820269995</v>
      </c>
      <c r="M131" s="57">
        <f t="shared" si="32"/>
        <v>0.41182611594692825</v>
      </c>
      <c r="N131" s="57">
        <f t="shared" si="32"/>
        <v>1.3071180463047885</v>
      </c>
      <c r="P131" s="57">
        <f t="shared" si="22"/>
        <v>10.5</v>
      </c>
      <c r="Q131" s="57">
        <f t="shared" ref="Q131:Z156" si="33">Q$129*$C131*(2^(-($D131-$D$130)/$E$69))</f>
        <v>0</v>
      </c>
      <c r="R131" s="57">
        <f t="shared" si="33"/>
        <v>0</v>
      </c>
      <c r="S131" s="57">
        <f t="shared" si="33"/>
        <v>0.23958992022467371</v>
      </c>
      <c r="T131" s="57">
        <f t="shared" si="33"/>
        <v>0.22036501807067874</v>
      </c>
      <c r="U131" s="57">
        <f t="shared" si="33"/>
        <v>0.44309244064507369</v>
      </c>
      <c r="V131" s="57">
        <f t="shared" si="33"/>
        <v>8.3496557036666363</v>
      </c>
      <c r="W131" s="57">
        <f t="shared" si="33"/>
        <v>3.7790200274456245</v>
      </c>
      <c r="X131" s="57">
        <f t="shared" si="33"/>
        <v>0.22000592660045676</v>
      </c>
      <c r="Y131" s="57">
        <f t="shared" si="33"/>
        <v>0.39477799975155697</v>
      </c>
      <c r="Z131" s="57">
        <f t="shared" si="33"/>
        <v>0.834517357443886</v>
      </c>
      <c r="AB131" s="57">
        <f t="shared" si="23"/>
        <v>10.5</v>
      </c>
      <c r="AC131" s="57">
        <f t="shared" ref="AC131:AL156" si="34">AC$129*$C131*(2^(-($D131-$D$130)/$E$69))</f>
        <v>3.4822980264867347E-3</v>
      </c>
      <c r="AD131" s="57">
        <f t="shared" si="34"/>
        <v>0.38564728282393002</v>
      </c>
      <c r="AE131" s="57">
        <f t="shared" si="34"/>
        <v>0.30102733913873703</v>
      </c>
      <c r="AF131" s="57">
        <f t="shared" si="34"/>
        <v>0.34902740660149711</v>
      </c>
      <c r="AG131" s="57">
        <f t="shared" si="34"/>
        <v>0.57739581788690608</v>
      </c>
      <c r="AH131" s="57">
        <f t="shared" si="34"/>
        <v>15.820296502759517</v>
      </c>
      <c r="AI131" s="57">
        <f t="shared" si="34"/>
        <v>4.6688680283478465</v>
      </c>
      <c r="AJ131" s="57">
        <f t="shared" si="34"/>
        <v>0.22729904980494212</v>
      </c>
      <c r="AK131" s="57">
        <f t="shared" si="34"/>
        <v>0.42887423214229953</v>
      </c>
      <c r="AL131" s="57">
        <f t="shared" si="34"/>
        <v>1.7797187351656958</v>
      </c>
    </row>
    <row r="132" spans="1:38" s="57" customFormat="1">
      <c r="B132" s="57">
        <v>1.9343889999999999</v>
      </c>
      <c r="C132" s="57">
        <f t="shared" si="31"/>
        <v>1.0298105880931201</v>
      </c>
      <c r="D132" s="57">
        <f t="shared" si="27"/>
        <v>10.75</v>
      </c>
      <c r="E132" s="57">
        <f t="shared" si="32"/>
        <v>1.2971972694089571E-3</v>
      </c>
      <c r="F132" s="57">
        <f t="shared" si="32"/>
        <v>0.19061224377708957</v>
      </c>
      <c r="G132" s="57">
        <f t="shared" si="32"/>
        <v>0.27509884790204703</v>
      </c>
      <c r="H132" s="57">
        <f t="shared" si="32"/>
        <v>0.28974139711320945</v>
      </c>
      <c r="I132" s="57">
        <f t="shared" si="32"/>
        <v>0.51928631459211372</v>
      </c>
      <c r="J132" s="57">
        <f t="shared" si="32"/>
        <v>12.299137496396002</v>
      </c>
      <c r="K132" s="57">
        <f t="shared" si="32"/>
        <v>4.2987977744010939</v>
      </c>
      <c r="L132" s="57">
        <f t="shared" si="32"/>
        <v>0.22761589930531612</v>
      </c>
      <c r="M132" s="57">
        <f t="shared" si="32"/>
        <v>0.41912420689779673</v>
      </c>
      <c r="N132" s="57">
        <f t="shared" si="32"/>
        <v>1.3302818671895311</v>
      </c>
      <c r="P132" s="57">
        <f t="shared" si="22"/>
        <v>10.75</v>
      </c>
      <c r="Q132" s="57">
        <f t="shared" si="33"/>
        <v>0</v>
      </c>
      <c r="R132" s="57">
        <f t="shared" si="33"/>
        <v>0</v>
      </c>
      <c r="S132" s="57">
        <f t="shared" si="33"/>
        <v>0.24383576321763317</v>
      </c>
      <c r="T132" s="57">
        <f t="shared" si="33"/>
        <v>0.22427017095437016</v>
      </c>
      <c r="U132" s="57">
        <f t="shared" si="33"/>
        <v>0.45094461127304514</v>
      </c>
      <c r="V132" s="57">
        <f t="shared" si="33"/>
        <v>8.4976223924563534</v>
      </c>
      <c r="W132" s="57">
        <f t="shared" si="33"/>
        <v>3.8459891457154476</v>
      </c>
      <c r="X132" s="57">
        <f t="shared" si="33"/>
        <v>0.22390471591926517</v>
      </c>
      <c r="Y132" s="57">
        <f t="shared" si="33"/>
        <v>0.40177397605326409</v>
      </c>
      <c r="Z132" s="57">
        <f t="shared" si="33"/>
        <v>0.84930608341066949</v>
      </c>
      <c r="AB132" s="57">
        <f t="shared" si="23"/>
        <v>10.75</v>
      </c>
      <c r="AC132" s="57">
        <f t="shared" si="34"/>
        <v>3.5440088474648903E-3</v>
      </c>
      <c r="AD132" s="57">
        <f t="shared" si="34"/>
        <v>0.39248145102264387</v>
      </c>
      <c r="AE132" s="57">
        <f t="shared" si="34"/>
        <v>0.30636193258646183</v>
      </c>
      <c r="AF132" s="57">
        <f t="shared" si="34"/>
        <v>0.35521262327204872</v>
      </c>
      <c r="AG132" s="57">
        <f t="shared" si="34"/>
        <v>0.58762801791118224</v>
      </c>
      <c r="AH132" s="57">
        <f t="shared" si="34"/>
        <v>16.100652600335721</v>
      </c>
      <c r="AI132" s="57">
        <f t="shared" si="34"/>
        <v>4.7516064030867513</v>
      </c>
      <c r="AJ132" s="57">
        <f t="shared" si="34"/>
        <v>0.23132708269136601</v>
      </c>
      <c r="AK132" s="57">
        <f t="shared" si="34"/>
        <v>0.43647443774232941</v>
      </c>
      <c r="AL132" s="57">
        <f t="shared" si="34"/>
        <v>1.8112576509683975</v>
      </c>
    </row>
    <row r="133" spans="1:38" s="57" customFormat="1">
      <c r="B133" s="57">
        <v>1.9569810000000001</v>
      </c>
      <c r="C133" s="57">
        <f t="shared" si="31"/>
        <v>1.0418378901539773</v>
      </c>
      <c r="D133" s="57">
        <f t="shared" si="27"/>
        <v>11</v>
      </c>
      <c r="E133" s="57">
        <f t="shared" si="32"/>
        <v>1.3123473952213285E-3</v>
      </c>
      <c r="F133" s="57">
        <f t="shared" si="32"/>
        <v>0.19283842752161523</v>
      </c>
      <c r="G133" s="57">
        <f t="shared" si="32"/>
        <v>0.27831176104551475</v>
      </c>
      <c r="H133" s="57">
        <f t="shared" si="32"/>
        <v>0.2931253223825846</v>
      </c>
      <c r="I133" s="57">
        <f t="shared" si="32"/>
        <v>0.52535112307131882</v>
      </c>
      <c r="J133" s="57">
        <f t="shared" si="32"/>
        <v>12.442780629825471</v>
      </c>
      <c r="K133" s="57">
        <f t="shared" si="32"/>
        <v>4.3490039601987203</v>
      </c>
      <c r="L133" s="57">
        <f t="shared" si="32"/>
        <v>0.23027425327559761</v>
      </c>
      <c r="M133" s="57">
        <f t="shared" si="32"/>
        <v>0.42401920985166913</v>
      </c>
      <c r="N133" s="57">
        <f t="shared" si="32"/>
        <v>1.34581839207215</v>
      </c>
      <c r="P133" s="57">
        <f t="shared" si="22"/>
        <v>11</v>
      </c>
      <c r="Q133" s="57">
        <f t="shared" si="33"/>
        <v>0</v>
      </c>
      <c r="R133" s="57">
        <f t="shared" si="33"/>
        <v>0</v>
      </c>
      <c r="S133" s="57">
        <f t="shared" si="33"/>
        <v>0.24668355096543343</v>
      </c>
      <c r="T133" s="57">
        <f t="shared" si="33"/>
        <v>0.22688944975339886</v>
      </c>
      <c r="U133" s="57">
        <f t="shared" si="33"/>
        <v>0.45621124862752427</v>
      </c>
      <c r="V133" s="57">
        <f t="shared" si="33"/>
        <v>8.5968671653122168</v>
      </c>
      <c r="W133" s="57">
        <f t="shared" si="33"/>
        <v>3.890906924070896</v>
      </c>
      <c r="X133" s="57">
        <f t="shared" si="33"/>
        <v>0.22651972652417166</v>
      </c>
      <c r="Y133" s="57">
        <f t="shared" si="33"/>
        <v>0.40646634353574967</v>
      </c>
      <c r="Z133" s="57">
        <f t="shared" si="33"/>
        <v>0.85922523319638155</v>
      </c>
      <c r="AB133" s="57">
        <f t="shared" si="23"/>
        <v>11</v>
      </c>
      <c r="AC133" s="57">
        <f t="shared" si="34"/>
        <v>3.5853997609253496E-3</v>
      </c>
      <c r="AD133" s="57">
        <f t="shared" si="34"/>
        <v>0.3970652899669892</v>
      </c>
      <c r="AE133" s="57">
        <f t="shared" si="34"/>
        <v>0.30993997112559701</v>
      </c>
      <c r="AF133" s="57">
        <f t="shared" si="34"/>
        <v>0.35936119501177033</v>
      </c>
      <c r="AG133" s="57">
        <f t="shared" si="34"/>
        <v>0.59449099751511347</v>
      </c>
      <c r="AH133" s="57">
        <f t="shared" si="34"/>
        <v>16.288694094338798</v>
      </c>
      <c r="AI133" s="57">
        <f t="shared" si="34"/>
        <v>4.8071009963265556</v>
      </c>
      <c r="AJ133" s="57">
        <f t="shared" si="34"/>
        <v>0.23402878002702251</v>
      </c>
      <c r="AK133" s="57">
        <f t="shared" si="34"/>
        <v>0.44157207616758859</v>
      </c>
      <c r="AL133" s="57">
        <f t="shared" si="34"/>
        <v>1.832411550947924</v>
      </c>
    </row>
    <row r="134" spans="1:38" s="57" customFormat="1">
      <c r="B134" s="57">
        <v>2.0714000000000001</v>
      </c>
      <c r="C134" s="57">
        <f t="shared" si="31"/>
        <v>1.1027511282250306</v>
      </c>
      <c r="D134" s="57">
        <f>D133+1</f>
        <v>12</v>
      </c>
      <c r="E134" s="57">
        <f t="shared" si="32"/>
        <v>1.3890764427639242E-3</v>
      </c>
      <c r="F134" s="57">
        <f t="shared" si="32"/>
        <v>0.2041131166224002</v>
      </c>
      <c r="G134" s="57">
        <f t="shared" si="32"/>
        <v>0.29458382164675773</v>
      </c>
      <c r="H134" s="57">
        <f t="shared" si="32"/>
        <v>0.31026348784009206</v>
      </c>
      <c r="I134" s="57">
        <f t="shared" si="32"/>
        <v>0.55606684014857732</v>
      </c>
      <c r="J134" s="57">
        <f t="shared" si="32"/>
        <v>13.17027299197319</v>
      </c>
      <c r="K134" s="57">
        <f t="shared" si="32"/>
        <v>4.6032772820646484</v>
      </c>
      <c r="L134" s="57">
        <f t="shared" si="32"/>
        <v>0.24373770372458428</v>
      </c>
      <c r="M134" s="57">
        <f t="shared" si="32"/>
        <v>0.44881035145803899</v>
      </c>
      <c r="N134" s="57">
        <f t="shared" si="32"/>
        <v>1.4245043892136222</v>
      </c>
      <c r="P134" s="57">
        <f t="shared" si="22"/>
        <v>12</v>
      </c>
      <c r="Q134" s="57">
        <f t="shared" si="33"/>
        <v>0</v>
      </c>
      <c r="R134" s="57">
        <f t="shared" si="33"/>
        <v>0</v>
      </c>
      <c r="S134" s="57">
        <f t="shared" si="33"/>
        <v>0.26110640422740145</v>
      </c>
      <c r="T134" s="57">
        <f t="shared" si="33"/>
        <v>0.24015500081132271</v>
      </c>
      <c r="U134" s="57">
        <f t="shared" si="33"/>
        <v>0.48288456295943927</v>
      </c>
      <c r="V134" s="57">
        <f t="shared" si="33"/>
        <v>9.0995004100205463</v>
      </c>
      <c r="W134" s="57">
        <f t="shared" si="33"/>
        <v>4.1183966752205912</v>
      </c>
      <c r="X134" s="57">
        <f t="shared" si="33"/>
        <v>0.23976366096492827</v>
      </c>
      <c r="Y134" s="57">
        <f t="shared" si="33"/>
        <v>0.430231221274056</v>
      </c>
      <c r="Z134" s="57">
        <f t="shared" si="33"/>
        <v>0.90946157610968792</v>
      </c>
      <c r="AB134" s="57">
        <f t="shared" si="23"/>
        <v>12</v>
      </c>
      <c r="AC134" s="57">
        <f t="shared" si="34"/>
        <v>3.79502741722809E-3</v>
      </c>
      <c r="AD134" s="57">
        <f t="shared" si="34"/>
        <v>0.42028051607429101</v>
      </c>
      <c r="AE134" s="57">
        <f t="shared" si="34"/>
        <v>0.32806123906611512</v>
      </c>
      <c r="AF134" s="57">
        <f t="shared" si="34"/>
        <v>0.38037197486886143</v>
      </c>
      <c r="AG134" s="57">
        <f t="shared" si="34"/>
        <v>0.62924911733771516</v>
      </c>
      <c r="AH134" s="57">
        <f t="shared" si="34"/>
        <v>17.241045573925906</v>
      </c>
      <c r="AI134" s="57">
        <f t="shared" si="34"/>
        <v>5.0881578889087162</v>
      </c>
      <c r="AJ134" s="57">
        <f t="shared" si="34"/>
        <v>0.24771174648423919</v>
      </c>
      <c r="AK134" s="57">
        <f t="shared" si="34"/>
        <v>0.4673894816420221</v>
      </c>
      <c r="AL134" s="57">
        <f t="shared" si="34"/>
        <v>1.9395472023175619</v>
      </c>
    </row>
    <row r="135" spans="1:38" s="57" customFormat="1">
      <c r="B135" s="57">
        <v>2.1879</v>
      </c>
      <c r="C135" s="57">
        <f t="shared" si="31"/>
        <v>1.164772228175893</v>
      </c>
      <c r="D135" s="57">
        <f t="shared" ref="D135:D142" si="35">D134+1</f>
        <v>13</v>
      </c>
      <c r="E135" s="57">
        <f t="shared" si="32"/>
        <v>1.4672009937552644E-3</v>
      </c>
      <c r="F135" s="57">
        <f t="shared" si="32"/>
        <v>0.21559286323435692</v>
      </c>
      <c r="G135" s="57">
        <f t="shared" si="32"/>
        <v>0.31115182905581956</v>
      </c>
      <c r="H135" s="57">
        <f t="shared" si="32"/>
        <v>0.32771335231859705</v>
      </c>
      <c r="I135" s="57">
        <f t="shared" si="32"/>
        <v>0.5873411968868868</v>
      </c>
      <c r="J135" s="57">
        <f t="shared" si="32"/>
        <v>13.910996563588855</v>
      </c>
      <c r="K135" s="57">
        <f t="shared" si="32"/>
        <v>4.8621751797457602</v>
      </c>
      <c r="L135" s="57">
        <f t="shared" si="32"/>
        <v>0.25744601960765739</v>
      </c>
      <c r="M135" s="57">
        <f t="shared" si="32"/>
        <v>0.47405237998035549</v>
      </c>
      <c r="N135" s="57">
        <f t="shared" si="32"/>
        <v>1.504621481669002</v>
      </c>
      <c r="P135" s="57">
        <f t="shared" si="22"/>
        <v>13</v>
      </c>
      <c r="Q135" s="57">
        <f t="shared" si="33"/>
        <v>0</v>
      </c>
      <c r="R135" s="57">
        <f t="shared" si="33"/>
        <v>0</v>
      </c>
      <c r="S135" s="57">
        <f t="shared" si="33"/>
        <v>0.2757915719858009</v>
      </c>
      <c r="T135" s="57">
        <f t="shared" si="33"/>
        <v>0.25366181802390009</v>
      </c>
      <c r="U135" s="57">
        <f t="shared" si="33"/>
        <v>0.51004299607402859</v>
      </c>
      <c r="V135" s="57">
        <f t="shared" si="33"/>
        <v>9.6112752568848876</v>
      </c>
      <c r="W135" s="57">
        <f t="shared" si="33"/>
        <v>4.3500238781235767</v>
      </c>
      <c r="X135" s="57">
        <f t="shared" si="33"/>
        <v>0.25324846840983312</v>
      </c>
      <c r="Y135" s="57">
        <f t="shared" si="33"/>
        <v>0.45442832083584289</v>
      </c>
      <c r="Z135" s="57">
        <f t="shared" si="33"/>
        <v>0.96061158851366413</v>
      </c>
      <c r="AB135" s="57">
        <f t="shared" si="23"/>
        <v>13</v>
      </c>
      <c r="AC135" s="57">
        <f t="shared" si="34"/>
        <v>4.0084676598549362E-3</v>
      </c>
      <c r="AD135" s="57">
        <f t="shared" si="34"/>
        <v>0.44391796725975674</v>
      </c>
      <c r="AE135" s="57">
        <f t="shared" si="34"/>
        <v>0.34651208612583928</v>
      </c>
      <c r="AF135" s="57">
        <f t="shared" si="34"/>
        <v>0.40176488661329407</v>
      </c>
      <c r="AG135" s="57">
        <f t="shared" si="34"/>
        <v>0.66463939769974489</v>
      </c>
      <c r="AH135" s="57">
        <f t="shared" si="34"/>
        <v>18.210717870292903</v>
      </c>
      <c r="AI135" s="57">
        <f t="shared" si="34"/>
        <v>5.3743264813679552</v>
      </c>
      <c r="AJ135" s="57">
        <f t="shared" si="34"/>
        <v>0.26164357080548051</v>
      </c>
      <c r="AK135" s="57">
        <f t="shared" si="34"/>
        <v>0.49367643912486797</v>
      </c>
      <c r="AL135" s="57">
        <f t="shared" si="34"/>
        <v>2.0486313748243452</v>
      </c>
    </row>
    <row r="136" spans="1:38" s="57" customFormat="1">
      <c r="B136" s="57">
        <v>2.3061799999999999</v>
      </c>
      <c r="C136" s="57">
        <f t="shared" si="31"/>
        <v>1.2277409466496094</v>
      </c>
      <c r="D136" s="57">
        <f t="shared" si="35"/>
        <v>14</v>
      </c>
      <c r="E136" s="57">
        <f t="shared" si="32"/>
        <v>1.5465191979721158E-3</v>
      </c>
      <c r="F136" s="57">
        <f t="shared" si="32"/>
        <v>0.22724800716249066</v>
      </c>
      <c r="G136" s="57">
        <f t="shared" si="32"/>
        <v>0.32797297654995294</v>
      </c>
      <c r="H136" s="57">
        <f t="shared" si="32"/>
        <v>0.34542983064326438</v>
      </c>
      <c r="I136" s="57">
        <f t="shared" si="32"/>
        <v>0.61909338980246409</v>
      </c>
      <c r="J136" s="57">
        <f t="shared" si="32"/>
        <v>14.663037538879193</v>
      </c>
      <c r="K136" s="57">
        <f t="shared" si="32"/>
        <v>5.1250287393375489</v>
      </c>
      <c r="L136" s="57">
        <f t="shared" si="32"/>
        <v>0.27136378278050727</v>
      </c>
      <c r="M136" s="57">
        <f t="shared" si="32"/>
        <v>0.49968007764741307</v>
      </c>
      <c r="N136" s="57">
        <f t="shared" si="32"/>
        <v>1.5859626710902455</v>
      </c>
      <c r="P136" s="57">
        <f t="shared" si="22"/>
        <v>14</v>
      </c>
      <c r="Q136" s="57">
        <f t="shared" si="33"/>
        <v>0</v>
      </c>
      <c r="R136" s="57">
        <f t="shared" si="33"/>
        <v>0</v>
      </c>
      <c r="S136" s="57">
        <f t="shared" si="33"/>
        <v>0.29070111220637218</v>
      </c>
      <c r="T136" s="57">
        <f t="shared" si="33"/>
        <v>0.26737500385847407</v>
      </c>
      <c r="U136" s="57">
        <f t="shared" si="33"/>
        <v>0.53761637878993673</v>
      </c>
      <c r="V136" s="57">
        <f t="shared" si="33"/>
        <v>10.130869434407051</v>
      </c>
      <c r="W136" s="57">
        <f t="shared" si="33"/>
        <v>4.585190078106903</v>
      </c>
      <c r="X136" s="57">
        <f t="shared" si="33"/>
        <v>0.26693930819281558</v>
      </c>
      <c r="Y136" s="57">
        <f t="shared" si="33"/>
        <v>0.47899512423046403</v>
      </c>
      <c r="Z136" s="57">
        <f t="shared" si="33"/>
        <v>1.0125431142385646</v>
      </c>
      <c r="AB136" s="57">
        <f t="shared" si="23"/>
        <v>14</v>
      </c>
      <c r="AC136" s="57">
        <f t="shared" si="34"/>
        <v>4.2251690237404991E-3</v>
      </c>
      <c r="AD136" s="57">
        <f t="shared" si="34"/>
        <v>0.46791657149496646</v>
      </c>
      <c r="AE136" s="57">
        <f t="shared" si="34"/>
        <v>0.36524484089353482</v>
      </c>
      <c r="AF136" s="57">
        <f t="shared" si="34"/>
        <v>0.42348465742805474</v>
      </c>
      <c r="AG136" s="57">
        <f t="shared" si="34"/>
        <v>0.70057040081499167</v>
      </c>
      <c r="AH136" s="57">
        <f t="shared" si="34"/>
        <v>19.195205643351418</v>
      </c>
      <c r="AI136" s="57">
        <f t="shared" si="34"/>
        <v>5.6648674005682063</v>
      </c>
      <c r="AJ136" s="57">
        <f t="shared" si="34"/>
        <v>0.27578825736819773</v>
      </c>
      <c r="AK136" s="57">
        <f t="shared" si="34"/>
        <v>0.52036503106436205</v>
      </c>
      <c r="AL136" s="57">
        <f t="shared" si="34"/>
        <v>2.1593822279419324</v>
      </c>
    </row>
    <row r="137" spans="1:38" s="57" customFormat="1">
      <c r="B137" s="57">
        <v>2.4256000000000002</v>
      </c>
      <c r="C137" s="57">
        <f t="shared" si="31"/>
        <v>1.2913165668739184</v>
      </c>
      <c r="D137" s="57">
        <f t="shared" si="35"/>
        <v>15</v>
      </c>
      <c r="E137" s="57">
        <f t="shared" si="32"/>
        <v>1.6266018726141241E-3</v>
      </c>
      <c r="F137" s="57">
        <f t="shared" si="32"/>
        <v>0.23901548359893035</v>
      </c>
      <c r="G137" s="57">
        <f t="shared" si="32"/>
        <v>0.34495624659720547</v>
      </c>
      <c r="H137" s="57">
        <f t="shared" si="32"/>
        <v>0.36331706073735032</v>
      </c>
      <c r="I137" s="57">
        <f t="shared" si="32"/>
        <v>0.65115161098302166</v>
      </c>
      <c r="J137" s="57">
        <f t="shared" si="32"/>
        <v>15.422326700002676</v>
      </c>
      <c r="K137" s="57">
        <f t="shared" si="32"/>
        <v>5.3904156867491837</v>
      </c>
      <c r="L137" s="57">
        <f t="shared" si="32"/>
        <v>0.28541568563081238</v>
      </c>
      <c r="M137" s="57">
        <f t="shared" si="32"/>
        <v>0.52555477557279406</v>
      </c>
      <c r="N137" s="57">
        <f t="shared" si="32"/>
        <v>1.668087828508162</v>
      </c>
      <c r="P137" s="57">
        <f t="shared" si="22"/>
        <v>15</v>
      </c>
      <c r="Q137" s="57">
        <f t="shared" si="33"/>
        <v>0</v>
      </c>
      <c r="R137" s="57">
        <f t="shared" si="33"/>
        <v>0</v>
      </c>
      <c r="S137" s="57">
        <f t="shared" si="33"/>
        <v>0.30575435087125202</v>
      </c>
      <c r="T137" s="57">
        <f t="shared" si="33"/>
        <v>0.28122035765006004</v>
      </c>
      <c r="U137" s="57">
        <f t="shared" si="33"/>
        <v>0.56545551431525287</v>
      </c>
      <c r="V137" s="57">
        <f t="shared" si="33"/>
        <v>10.655471470915952</v>
      </c>
      <c r="W137" s="57">
        <f t="shared" si="33"/>
        <v>4.8226228145891179</v>
      </c>
      <c r="X137" s="57">
        <f t="shared" si="33"/>
        <v>0.28076210056112177</v>
      </c>
      <c r="Y137" s="57">
        <f t="shared" si="33"/>
        <v>0.50379870296337292</v>
      </c>
      <c r="Z137" s="57">
        <f t="shared" si="33"/>
        <v>1.0649751570382262</v>
      </c>
      <c r="AB137" s="57">
        <f t="shared" si="23"/>
        <v>15</v>
      </c>
      <c r="AC137" s="57">
        <f t="shared" si="34"/>
        <v>4.4439589596684736E-3</v>
      </c>
      <c r="AD137" s="57">
        <f t="shared" si="34"/>
        <v>0.49214647475369788</v>
      </c>
      <c r="AE137" s="57">
        <f t="shared" si="34"/>
        <v>0.38415814232316015</v>
      </c>
      <c r="AF137" s="57">
        <f t="shared" si="34"/>
        <v>0.4454137638246406</v>
      </c>
      <c r="AG137" s="57">
        <f t="shared" si="34"/>
        <v>0.73684770765079055</v>
      </c>
      <c r="AH137" s="57">
        <f t="shared" si="34"/>
        <v>20.189181929089493</v>
      </c>
      <c r="AI137" s="57">
        <f t="shared" si="34"/>
        <v>5.9582085589092619</v>
      </c>
      <c r="AJ137" s="57">
        <f t="shared" si="34"/>
        <v>0.29006927070050165</v>
      </c>
      <c r="AK137" s="57">
        <f t="shared" si="34"/>
        <v>0.5473108481822152</v>
      </c>
      <c r="AL137" s="57">
        <f t="shared" si="34"/>
        <v>2.2712004999781041</v>
      </c>
    </row>
    <row r="138" spans="1:38" s="57" customFormat="1">
      <c r="B138" s="57">
        <v>2.5460050000000001</v>
      </c>
      <c r="C138" s="57">
        <f t="shared" si="31"/>
        <v>1.3554165715055371</v>
      </c>
      <c r="D138" s="57">
        <f t="shared" si="35"/>
        <v>16</v>
      </c>
      <c r="E138" s="57">
        <f t="shared" si="32"/>
        <v>1.7073450748801785E-3</v>
      </c>
      <c r="F138" s="57">
        <f t="shared" si="32"/>
        <v>0.25088001902205265</v>
      </c>
      <c r="G138" s="57">
        <f t="shared" si="32"/>
        <v>0.36207959586962124</v>
      </c>
      <c r="H138" s="57">
        <f t="shared" si="32"/>
        <v>0.38135182598367284</v>
      </c>
      <c r="I138" s="57">
        <f t="shared" si="32"/>
        <v>0.68347425066311385</v>
      </c>
      <c r="J138" s="57">
        <f t="shared" si="32"/>
        <v>16.187878532394365</v>
      </c>
      <c r="K138" s="57">
        <f t="shared" si="32"/>
        <v>5.6579915646705743</v>
      </c>
      <c r="L138" s="57">
        <f t="shared" si="32"/>
        <v>0.29958348958013209</v>
      </c>
      <c r="M138" s="57">
        <f t="shared" si="32"/>
        <v>0.55164288985595755</v>
      </c>
      <c r="N138" s="57">
        <f t="shared" si="32"/>
        <v>1.7508903600940395</v>
      </c>
      <c r="P138" s="57">
        <f t="shared" si="22"/>
        <v>16</v>
      </c>
      <c r="Q138" s="57">
        <f t="shared" si="33"/>
        <v>0</v>
      </c>
      <c r="R138" s="57">
        <f t="shared" si="33"/>
        <v>0</v>
      </c>
      <c r="S138" s="57">
        <f t="shared" si="33"/>
        <v>0.32093174972451177</v>
      </c>
      <c r="T138" s="57">
        <f t="shared" si="33"/>
        <v>0.29517990890926221</v>
      </c>
      <c r="U138" s="57">
        <f t="shared" si="33"/>
        <v>0.59352426902007627</v>
      </c>
      <c r="V138" s="57">
        <f t="shared" si="33"/>
        <v>11.184400462515878</v>
      </c>
      <c r="W138" s="57">
        <f t="shared" si="33"/>
        <v>5.0620139132514232</v>
      </c>
      <c r="X138" s="57">
        <f t="shared" si="33"/>
        <v>0.29469890430881235</v>
      </c>
      <c r="Y138" s="57">
        <f t="shared" si="33"/>
        <v>0.52880686338641059</v>
      </c>
      <c r="Z138" s="57">
        <f t="shared" si="33"/>
        <v>1.1178396630742771</v>
      </c>
      <c r="AB138" s="57">
        <f t="shared" si="23"/>
        <v>16</v>
      </c>
      <c r="AC138" s="57">
        <f t="shared" si="34"/>
        <v>4.6645534906251456E-3</v>
      </c>
      <c r="AD138" s="57">
        <f t="shared" si="34"/>
        <v>0.51657622798624592</v>
      </c>
      <c r="AE138" s="57">
        <f t="shared" si="34"/>
        <v>0.40322744201473198</v>
      </c>
      <c r="AF138" s="57">
        <f t="shared" si="34"/>
        <v>0.46752374305808347</v>
      </c>
      <c r="AG138" s="57">
        <f t="shared" si="34"/>
        <v>0.7734242323061512</v>
      </c>
      <c r="AH138" s="57">
        <f t="shared" si="34"/>
        <v>21.19135660227294</v>
      </c>
      <c r="AI138" s="57">
        <f t="shared" si="34"/>
        <v>6.2539692160897395</v>
      </c>
      <c r="AJ138" s="57">
        <f t="shared" si="34"/>
        <v>0.30446807485145055</v>
      </c>
      <c r="AK138" s="57">
        <f t="shared" si="34"/>
        <v>0.57447891632550463</v>
      </c>
      <c r="AL138" s="57">
        <f t="shared" si="34"/>
        <v>2.3839410571138084</v>
      </c>
    </row>
    <row r="139" spans="1:38" s="57" customFormat="1">
      <c r="B139" s="57">
        <v>2.6667999999999998</v>
      </c>
      <c r="C139" s="57">
        <f t="shared" si="31"/>
        <v>1.4197242004202528</v>
      </c>
      <c r="D139" s="57">
        <f t="shared" si="35"/>
        <v>17</v>
      </c>
      <c r="E139" s="57">
        <f t="shared" si="32"/>
        <v>1.7883497990342956E-3</v>
      </c>
      <c r="F139" s="57">
        <f t="shared" si="32"/>
        <v>0.26278298289014312</v>
      </c>
      <c r="G139" s="57">
        <f t="shared" si="32"/>
        <v>0.37925840653700277</v>
      </c>
      <c r="H139" s="57">
        <f t="shared" si="32"/>
        <v>0.39944500464097754</v>
      </c>
      <c r="I139" s="57">
        <f t="shared" si="32"/>
        <v>0.71590158123382053</v>
      </c>
      <c r="J139" s="57">
        <f t="shared" si="32"/>
        <v>16.95590993650228</v>
      </c>
      <c r="K139" s="57">
        <f t="shared" si="32"/>
        <v>5.9264341031507515</v>
      </c>
      <c r="L139" s="57">
        <f t="shared" si="32"/>
        <v>0.31379718210873214</v>
      </c>
      <c r="M139" s="57">
        <f t="shared" si="32"/>
        <v>0.57781550181461383</v>
      </c>
      <c r="N139" s="57">
        <f t="shared" si="32"/>
        <v>1.8339610835993474</v>
      </c>
      <c r="P139" s="57">
        <f t="shared" si="22"/>
        <v>17</v>
      </c>
      <c r="Q139" s="57">
        <f t="shared" si="33"/>
        <v>0</v>
      </c>
      <c r="R139" s="57">
        <f t="shared" si="33"/>
        <v>0</v>
      </c>
      <c r="S139" s="57">
        <f t="shared" si="33"/>
        <v>0.33615830716812445</v>
      </c>
      <c r="T139" s="57">
        <f t="shared" si="33"/>
        <v>0.30918467423106472</v>
      </c>
      <c r="U139" s="57">
        <f t="shared" si="33"/>
        <v>0.62168393656362753</v>
      </c>
      <c r="V139" s="57">
        <f t="shared" si="33"/>
        <v>11.715042620111852</v>
      </c>
      <c r="W139" s="57">
        <f t="shared" si="33"/>
        <v>5.3021803838379338</v>
      </c>
      <c r="X139" s="57">
        <f t="shared" si="33"/>
        <v>0.30868084844141908</v>
      </c>
      <c r="Y139" s="57">
        <f t="shared" si="33"/>
        <v>0.55389602358586609</v>
      </c>
      <c r="Z139" s="57">
        <f t="shared" si="33"/>
        <v>1.1708753937464833</v>
      </c>
      <c r="AB139" s="57">
        <f t="shared" si="23"/>
        <v>17</v>
      </c>
      <c r="AC139" s="57">
        <f t="shared" si="34"/>
        <v>4.8858625126672961E-3</v>
      </c>
      <c r="AD139" s="57">
        <f t="shared" si="34"/>
        <v>0.5410851075726042</v>
      </c>
      <c r="AE139" s="57">
        <f t="shared" si="34"/>
        <v>0.42235850590588236</v>
      </c>
      <c r="AF139" s="57">
        <f t="shared" si="34"/>
        <v>0.48970533505089037</v>
      </c>
      <c r="AG139" s="57">
        <f t="shared" si="34"/>
        <v>0.81011922590401342</v>
      </c>
      <c r="AH139" s="57">
        <f t="shared" si="34"/>
        <v>22.196777252892804</v>
      </c>
      <c r="AI139" s="57">
        <f t="shared" si="34"/>
        <v>6.5506878224635816</v>
      </c>
      <c r="AJ139" s="57">
        <f t="shared" si="34"/>
        <v>0.31891351577604377</v>
      </c>
      <c r="AK139" s="57">
        <f t="shared" si="34"/>
        <v>0.60173498004336168</v>
      </c>
      <c r="AL139" s="57">
        <f t="shared" si="34"/>
        <v>2.4970467734522188</v>
      </c>
    </row>
    <row r="140" spans="1:38" s="57" customFormat="1">
      <c r="B140" s="57">
        <v>2.7880159999999998</v>
      </c>
      <c r="C140" s="57">
        <f t="shared" si="31"/>
        <v>1.4842559570867224</v>
      </c>
      <c r="D140" s="57">
        <f t="shared" si="35"/>
        <v>18</v>
      </c>
      <c r="E140" s="57">
        <f t="shared" si="32"/>
        <v>1.8696368335476387E-3</v>
      </c>
      <c r="F140" s="57">
        <f t="shared" si="32"/>
        <v>0.2747274298944401</v>
      </c>
      <c r="G140" s="57">
        <f t="shared" si="32"/>
        <v>0.39649708724605431</v>
      </c>
      <c r="H140" s="57">
        <f t="shared" si="32"/>
        <v>0.41760124001280863</v>
      </c>
      <c r="I140" s="57">
        <f t="shared" si="32"/>
        <v>0.74844192461257941</v>
      </c>
      <c r="J140" s="57">
        <f t="shared" si="32"/>
        <v>17.726618014395022</v>
      </c>
      <c r="K140" s="57">
        <f t="shared" si="32"/>
        <v>6.1958121933565975</v>
      </c>
      <c r="L140" s="57">
        <f t="shared" si="32"/>
        <v>0.32806041091667365</v>
      </c>
      <c r="M140" s="57">
        <f t="shared" si="32"/>
        <v>0.60407932820009624</v>
      </c>
      <c r="N140" s="57">
        <f t="shared" si="32"/>
        <v>1.9173213176984982</v>
      </c>
      <c r="P140" s="57">
        <f t="shared" si="22"/>
        <v>18</v>
      </c>
      <c r="Q140" s="57">
        <f t="shared" si="33"/>
        <v>0</v>
      </c>
      <c r="R140" s="57">
        <f t="shared" si="33"/>
        <v>0</v>
      </c>
      <c r="S140" s="57">
        <f t="shared" si="33"/>
        <v>0.35143793083653529</v>
      </c>
      <c r="T140" s="57">
        <f t="shared" si="33"/>
        <v>0.32323824769794957</v>
      </c>
      <c r="U140" s="57">
        <f t="shared" si="33"/>
        <v>0.64994174364092716</v>
      </c>
      <c r="V140" s="57">
        <f t="shared" si="33"/>
        <v>12.247534123899618</v>
      </c>
      <c r="W140" s="57">
        <f t="shared" si="33"/>
        <v>5.5431838609483641</v>
      </c>
      <c r="X140" s="57">
        <f t="shared" si="33"/>
        <v>0.32271152118475771</v>
      </c>
      <c r="Y140" s="57">
        <f t="shared" si="33"/>
        <v>0.57907262226378753</v>
      </c>
      <c r="Z140" s="57">
        <f t="shared" si="33"/>
        <v>1.2240959597642109</v>
      </c>
      <c r="AB140" s="57">
        <f t="shared" si="23"/>
        <v>18</v>
      </c>
      <c r="AC140" s="57">
        <f t="shared" si="34"/>
        <v>5.1079428209543547E-3</v>
      </c>
      <c r="AD140" s="57">
        <f t="shared" si="34"/>
        <v>0.56567940329576805</v>
      </c>
      <c r="AE140" s="57">
        <f t="shared" si="34"/>
        <v>0.44155624365557478</v>
      </c>
      <c r="AF140" s="57">
        <f t="shared" si="34"/>
        <v>0.51196423232766775</v>
      </c>
      <c r="AG140" s="57">
        <f t="shared" si="34"/>
        <v>0.84694210558423155</v>
      </c>
      <c r="AH140" s="57">
        <f t="shared" si="34"/>
        <v>23.205701904890535</v>
      </c>
      <c r="AI140" s="57">
        <f t="shared" si="34"/>
        <v>6.8484405257648451</v>
      </c>
      <c r="AJ140" s="57">
        <f t="shared" si="34"/>
        <v>0.33340930064858798</v>
      </c>
      <c r="AK140" s="57">
        <f t="shared" si="34"/>
        <v>0.62908603413640518</v>
      </c>
      <c r="AL140" s="57">
        <f t="shared" si="34"/>
        <v>2.6105466756327931</v>
      </c>
    </row>
    <row r="141" spans="1:38" s="57" customFormat="1">
      <c r="B141" s="57">
        <v>2.9090799999999999</v>
      </c>
      <c r="C141" s="57">
        <f t="shared" si="31"/>
        <v>1.5487067935197798</v>
      </c>
      <c r="D141" s="57">
        <f t="shared" si="35"/>
        <v>19</v>
      </c>
      <c r="E141" s="57">
        <f t="shared" si="32"/>
        <v>1.9508219259643256E-3</v>
      </c>
      <c r="F141" s="57">
        <f t="shared" si="32"/>
        <v>0.2866568973638296</v>
      </c>
      <c r="G141" s="57">
        <f t="shared" si="32"/>
        <v>0.4137141489199721</v>
      </c>
      <c r="H141" s="57">
        <f t="shared" si="32"/>
        <v>0.43573470564390232</v>
      </c>
      <c r="I141" s="57">
        <f t="shared" si="32"/>
        <v>0.78094145913602941</v>
      </c>
      <c r="J141" s="57">
        <f t="shared" si="32"/>
        <v>18.496359547034388</v>
      </c>
      <c r="K141" s="57">
        <f t="shared" si="32"/>
        <v>6.4648524564111254</v>
      </c>
      <c r="L141" s="57">
        <f t="shared" si="32"/>
        <v>0.34230575220468684</v>
      </c>
      <c r="M141" s="57">
        <f t="shared" si="32"/>
        <v>0.63031021711229074</v>
      </c>
      <c r="N141" s="57">
        <f t="shared" si="32"/>
        <v>2.0005770097007121</v>
      </c>
      <c r="P141" s="57">
        <f t="shared" si="22"/>
        <v>19</v>
      </c>
      <c r="Q141" s="57">
        <f t="shared" si="33"/>
        <v>0</v>
      </c>
      <c r="R141" s="57">
        <f t="shared" si="33"/>
        <v>0</v>
      </c>
      <c r="S141" s="57">
        <f t="shared" si="33"/>
        <v>0.36669839232388995</v>
      </c>
      <c r="T141" s="57">
        <f t="shared" si="33"/>
        <v>0.33727419657373819</v>
      </c>
      <c r="U141" s="57">
        <f t="shared" si="33"/>
        <v>0.67816411259309872</v>
      </c>
      <c r="V141" s="57">
        <f t="shared" si="33"/>
        <v>12.779357829917751</v>
      </c>
      <c r="W141" s="57">
        <f t="shared" si="33"/>
        <v>5.7838850955190688</v>
      </c>
      <c r="X141" s="57">
        <f t="shared" si="33"/>
        <v>0.33672459805680505</v>
      </c>
      <c r="Y141" s="57">
        <f t="shared" si="33"/>
        <v>0.60421764696104563</v>
      </c>
      <c r="Z141" s="57">
        <f t="shared" si="33"/>
        <v>1.277249781852632</v>
      </c>
      <c r="AB141" s="57">
        <f t="shared" si="23"/>
        <v>19</v>
      </c>
      <c r="AC141" s="57">
        <f t="shared" si="34"/>
        <v>5.3297446182539177E-3</v>
      </c>
      <c r="AD141" s="57">
        <f t="shared" si="34"/>
        <v>0.59024285530459542</v>
      </c>
      <c r="AE141" s="57">
        <f t="shared" si="34"/>
        <v>0.4607299055160558</v>
      </c>
      <c r="AF141" s="57">
        <f t="shared" si="34"/>
        <v>0.5341952147140665</v>
      </c>
      <c r="AG141" s="57">
        <f t="shared" si="34"/>
        <v>0.88371880567896011</v>
      </c>
      <c r="AH141" s="57">
        <f t="shared" si="34"/>
        <v>24.213361264151128</v>
      </c>
      <c r="AI141" s="57">
        <f t="shared" si="34"/>
        <v>7.1458198173031962</v>
      </c>
      <c r="AJ141" s="57">
        <f t="shared" si="34"/>
        <v>0.34788690635256703</v>
      </c>
      <c r="AK141" s="57">
        <f t="shared" si="34"/>
        <v>0.65640278726353574</v>
      </c>
      <c r="AL141" s="57">
        <f t="shared" si="34"/>
        <v>2.7239042375487994</v>
      </c>
    </row>
    <row r="142" spans="1:38" s="57" customFormat="1">
      <c r="B142" s="57">
        <v>3.02983</v>
      </c>
      <c r="C142" s="57">
        <f t="shared" si="31"/>
        <v>1.6129904657864462</v>
      </c>
      <c r="D142" s="57">
        <f t="shared" si="35"/>
        <v>20</v>
      </c>
      <c r="E142" s="57">
        <f t="shared" si="32"/>
        <v>2.0317964395096936E-3</v>
      </c>
      <c r="F142" s="57">
        <f t="shared" si="32"/>
        <v>0.29855542203669871</v>
      </c>
      <c r="G142" s="57">
        <f t="shared" si="32"/>
        <v>0.43088655277178495</v>
      </c>
      <c r="H142" s="57">
        <f t="shared" si="32"/>
        <v>0.4538211364732605</v>
      </c>
      <c r="I142" s="57">
        <f t="shared" si="32"/>
        <v>0.81335669597508176</v>
      </c>
      <c r="J142" s="57">
        <f t="shared" si="32"/>
        <v>19.264104514807894</v>
      </c>
      <c r="K142" s="57">
        <f t="shared" si="32"/>
        <v>6.7331948795883187</v>
      </c>
      <c r="L142" s="57">
        <f t="shared" si="32"/>
        <v>0.35651414375475321</v>
      </c>
      <c r="M142" s="57">
        <f t="shared" si="32"/>
        <v>0.65647306802863636</v>
      </c>
      <c r="N142" s="57">
        <f t="shared" si="32"/>
        <v>2.0836167520854429</v>
      </c>
      <c r="P142" s="57">
        <f t="shared" si="22"/>
        <v>20</v>
      </c>
      <c r="Q142" s="57">
        <f t="shared" si="33"/>
        <v>0</v>
      </c>
      <c r="R142" s="57">
        <f t="shared" si="33"/>
        <v>0</v>
      </c>
      <c r="S142" s="57">
        <f t="shared" si="33"/>
        <v>0.3819192710422884</v>
      </c>
      <c r="T142" s="57">
        <f t="shared" si="33"/>
        <v>0.35127373883614282</v>
      </c>
      <c r="U142" s="57">
        <f t="shared" si="33"/>
        <v>0.70631327802448851</v>
      </c>
      <c r="V142" s="57">
        <f t="shared" si="33"/>
        <v>13.309802085196591</v>
      </c>
      <c r="W142" s="57">
        <f t="shared" si="33"/>
        <v>6.0239619963261211</v>
      </c>
      <c r="X142" s="57">
        <f t="shared" si="33"/>
        <v>0.35070132764114736</v>
      </c>
      <c r="Y142" s="57">
        <f t="shared" si="33"/>
        <v>0.62929745019014471</v>
      </c>
      <c r="Z142" s="57">
        <f t="shared" si="33"/>
        <v>1.3302657329166019</v>
      </c>
      <c r="AB142" s="57">
        <f t="shared" si="23"/>
        <v>20</v>
      </c>
      <c r="AC142" s="57">
        <f t="shared" si="34"/>
        <v>5.5509711033780379E-3</v>
      </c>
      <c r="AD142" s="57">
        <f t="shared" si="34"/>
        <v>0.61474259433551337</v>
      </c>
      <c r="AE142" s="57">
        <f t="shared" si="34"/>
        <v>0.47985383450128305</v>
      </c>
      <c r="AF142" s="57">
        <f t="shared" si="34"/>
        <v>0.55636853411037823</v>
      </c>
      <c r="AG142" s="57">
        <f t="shared" si="34"/>
        <v>0.920400113925675</v>
      </c>
      <c r="AH142" s="57">
        <f t="shared" si="34"/>
        <v>25.218406944419307</v>
      </c>
      <c r="AI142" s="57">
        <f t="shared" si="34"/>
        <v>7.4424277628505324</v>
      </c>
      <c r="AJ142" s="57">
        <f t="shared" si="34"/>
        <v>0.36232695986835739</v>
      </c>
      <c r="AK142" s="57">
        <f t="shared" si="34"/>
        <v>0.68364868586712801</v>
      </c>
      <c r="AL142" s="57">
        <f t="shared" si="34"/>
        <v>2.8369677712542916</v>
      </c>
    </row>
    <row r="143" spans="1:38" s="57" customFormat="1">
      <c r="B143" s="57">
        <v>3.6215999999999999</v>
      </c>
      <c r="C143" s="57">
        <f t="shared" si="31"/>
        <v>1.9280310350389933</v>
      </c>
      <c r="D143" s="57">
        <f>D142+5</f>
        <v>25</v>
      </c>
      <c r="E143" s="57">
        <f t="shared" si="32"/>
        <v>2.4286350835253426E-3</v>
      </c>
      <c r="F143" s="57">
        <f t="shared" si="32"/>
        <v>0.35686752778738801</v>
      </c>
      <c r="G143" s="57">
        <f t="shared" si="32"/>
        <v>0.51504480406185793</v>
      </c>
      <c r="H143" s="57">
        <f t="shared" si="32"/>
        <v>0.54245883704288511</v>
      </c>
      <c r="I143" s="57">
        <f t="shared" si="32"/>
        <v>0.97221678749571172</v>
      </c>
      <c r="J143" s="57">
        <f t="shared" si="32"/>
        <v>23.026657182572642</v>
      </c>
      <c r="K143" s="57">
        <f t="shared" si="32"/>
        <v>8.0482832781848526</v>
      </c>
      <c r="L143" s="57">
        <f t="shared" si="32"/>
        <v>0.42614640938377335</v>
      </c>
      <c r="M143" s="57">
        <f t="shared" si="32"/>
        <v>0.78469156328898992</v>
      </c>
      <c r="N143" s="57">
        <f t="shared" si="32"/>
        <v>2.4905766376660141</v>
      </c>
      <c r="P143" s="57">
        <f t="shared" si="22"/>
        <v>25</v>
      </c>
      <c r="Q143" s="57">
        <f t="shared" si="33"/>
        <v>0</v>
      </c>
      <c r="R143" s="57">
        <f t="shared" si="33"/>
        <v>0</v>
      </c>
      <c r="S143" s="57">
        <f t="shared" si="33"/>
        <v>0.45651351813154939</v>
      </c>
      <c r="T143" s="57">
        <f t="shared" si="33"/>
        <v>0.41988247910526222</v>
      </c>
      <c r="U143" s="57">
        <f t="shared" si="33"/>
        <v>0.84426627274925792</v>
      </c>
      <c r="V143" s="57">
        <f t="shared" si="33"/>
        <v>15.909395090133971</v>
      </c>
      <c r="W143" s="57">
        <f t="shared" si="33"/>
        <v>7.2005271599114744</v>
      </c>
      <c r="X143" s="57">
        <f t="shared" si="33"/>
        <v>0.4191982678903316</v>
      </c>
      <c r="Y143" s="57">
        <f t="shared" si="33"/>
        <v>0.75220816209011554</v>
      </c>
      <c r="Z143" s="57">
        <f t="shared" si="33"/>
        <v>1.5900854861978406</v>
      </c>
      <c r="AB143" s="57">
        <f t="shared" si="23"/>
        <v>25</v>
      </c>
      <c r="AC143" s="57">
        <f t="shared" si="34"/>
        <v>6.6351544412355315E-3</v>
      </c>
      <c r="AD143" s="57">
        <f t="shared" si="34"/>
        <v>0.73481053658155704</v>
      </c>
      <c r="AE143" s="57">
        <f t="shared" si="34"/>
        <v>0.57357608999216847</v>
      </c>
      <c r="AF143" s="57">
        <f t="shared" si="34"/>
        <v>0.66503519498050789</v>
      </c>
      <c r="AG143" s="57">
        <f t="shared" si="34"/>
        <v>1.1001673022421652</v>
      </c>
      <c r="AH143" s="57">
        <f t="shared" si="34"/>
        <v>30.143919275011438</v>
      </c>
      <c r="AI143" s="57">
        <f t="shared" si="34"/>
        <v>8.8960393964582476</v>
      </c>
      <c r="AJ143" s="57">
        <f t="shared" si="34"/>
        <v>0.43309455087721316</v>
      </c>
      <c r="AK143" s="57">
        <f t="shared" si="34"/>
        <v>0.81717496448786442</v>
      </c>
      <c r="AL143" s="57">
        <f t="shared" si="34"/>
        <v>3.3910677891341976</v>
      </c>
    </row>
    <row r="144" spans="1:38" s="57" customFormat="1">
      <c r="B144" s="57">
        <v>4.1790000000000003</v>
      </c>
      <c r="C144" s="57">
        <f t="shared" si="31"/>
        <v>2.2247740488811449</v>
      </c>
      <c r="D144" s="57">
        <f>D143+5</f>
        <v>30</v>
      </c>
      <c r="E144" s="57">
        <f t="shared" si="32"/>
        <v>2.8024250321916984E-3</v>
      </c>
      <c r="F144" s="57">
        <f t="shared" si="32"/>
        <v>0.4117928213389852</v>
      </c>
      <c r="G144" s="57">
        <f t="shared" si="32"/>
        <v>0.59431507903116298</v>
      </c>
      <c r="H144" s="57">
        <f t="shared" si="32"/>
        <v>0.62594839141329373</v>
      </c>
      <c r="I144" s="57">
        <f t="shared" si="32"/>
        <v>1.121850162042489</v>
      </c>
      <c r="J144" s="57">
        <f t="shared" si="32"/>
        <v>26.570677881531545</v>
      </c>
      <c r="K144" s="57">
        <f t="shared" si="32"/>
        <v>9.2869903255351431</v>
      </c>
      <c r="L144" s="57">
        <f t="shared" si="32"/>
        <v>0.49173437917324558</v>
      </c>
      <c r="M144" s="57">
        <f t="shared" si="32"/>
        <v>0.90546302918371513</v>
      </c>
      <c r="N144" s="57">
        <f t="shared" si="32"/>
        <v>2.8738999783596926</v>
      </c>
      <c r="P144" s="57">
        <f t="shared" si="22"/>
        <v>30</v>
      </c>
      <c r="Q144" s="57">
        <f t="shared" si="33"/>
        <v>0</v>
      </c>
      <c r="R144" s="57">
        <f t="shared" si="33"/>
        <v>0</v>
      </c>
      <c r="S144" s="57">
        <f t="shared" si="33"/>
        <v>0.52677527366058208</v>
      </c>
      <c r="T144" s="57">
        <f t="shared" si="33"/>
        <v>0.48450637067930508</v>
      </c>
      <c r="U144" s="57">
        <f t="shared" si="33"/>
        <v>0.97420685085109271</v>
      </c>
      <c r="V144" s="57">
        <f t="shared" si="33"/>
        <v>18.358001722885803</v>
      </c>
      <c r="W144" s="57">
        <f t="shared" si="33"/>
        <v>8.3087565088703652</v>
      </c>
      <c r="X144" s="57">
        <f t="shared" si="33"/>
        <v>0.48371685287606042</v>
      </c>
      <c r="Y144" s="57">
        <f t="shared" si="33"/>
        <v>0.86798012478693309</v>
      </c>
      <c r="Z144" s="57">
        <f t="shared" si="33"/>
        <v>1.8348147072705487</v>
      </c>
      <c r="AB144" s="57">
        <f t="shared" si="23"/>
        <v>30</v>
      </c>
      <c r="AC144" s="57">
        <f t="shared" si="34"/>
        <v>7.6563675723505809E-3</v>
      </c>
      <c r="AD144" s="57">
        <f t="shared" si="34"/>
        <v>0.84790483988447296</v>
      </c>
      <c r="AE144" s="57">
        <f t="shared" si="34"/>
        <v>0.66185488440174634</v>
      </c>
      <c r="AF144" s="57">
        <f t="shared" si="34"/>
        <v>0.76739041214728243</v>
      </c>
      <c r="AG144" s="57">
        <f t="shared" si="34"/>
        <v>1.2694934732338852</v>
      </c>
      <c r="AH144" s="57">
        <f t="shared" si="34"/>
        <v>34.783354040177436</v>
      </c>
      <c r="AI144" s="57">
        <f t="shared" si="34"/>
        <v>10.265224142199942</v>
      </c>
      <c r="AJ144" s="57">
        <f t="shared" si="34"/>
        <v>0.49975190547042847</v>
      </c>
      <c r="AK144" s="57">
        <f t="shared" si="34"/>
        <v>0.94294593358049739</v>
      </c>
      <c r="AL144" s="57">
        <f t="shared" si="34"/>
        <v>3.9129852494488473</v>
      </c>
    </row>
    <row r="145" spans="2:38" s="57" customFormat="1">
      <c r="B145" s="57">
        <v>5.1528</v>
      </c>
      <c r="C145" s="57">
        <f t="shared" si="31"/>
        <v>2.7431959126764207</v>
      </c>
      <c r="D145" s="57">
        <f>D144+10</f>
        <v>40</v>
      </c>
      <c r="E145" s="57">
        <f t="shared" si="32"/>
        <v>3.4554500350808498E-3</v>
      </c>
      <c r="F145" s="57">
        <f t="shared" si="32"/>
        <v>0.50774936085587452</v>
      </c>
      <c r="G145" s="57">
        <f t="shared" si="32"/>
        <v>0.73280321046848007</v>
      </c>
      <c r="H145" s="57">
        <f t="shared" si="32"/>
        <v>0.77180776157151909</v>
      </c>
      <c r="I145" s="57">
        <f t="shared" si="32"/>
        <v>1.383265256788502</v>
      </c>
      <c r="J145" s="57">
        <f t="shared" si="32"/>
        <v>32.762214426144787</v>
      </c>
      <c r="K145" s="57">
        <f t="shared" si="32"/>
        <v>11.451057807983057</v>
      </c>
      <c r="L145" s="57">
        <f t="shared" si="32"/>
        <v>0.60631901237186103</v>
      </c>
      <c r="M145" s="57">
        <f t="shared" si="32"/>
        <v>1.1164552914053683</v>
      </c>
      <c r="N145" s="57">
        <f t="shared" si="32"/>
        <v>3.5435801732313941</v>
      </c>
      <c r="P145" s="57">
        <f t="shared" si="22"/>
        <v>40</v>
      </c>
      <c r="Q145" s="57">
        <f t="shared" si="33"/>
        <v>0</v>
      </c>
      <c r="R145" s="57">
        <f t="shared" si="33"/>
        <v>0</v>
      </c>
      <c r="S145" s="57">
        <f t="shared" si="33"/>
        <v>0.64952518513104318</v>
      </c>
      <c r="T145" s="57">
        <f t="shared" si="33"/>
        <v>0.59740672322333788</v>
      </c>
      <c r="U145" s="57">
        <f t="shared" si="33"/>
        <v>1.2012178946020564</v>
      </c>
      <c r="V145" s="57">
        <f t="shared" si="33"/>
        <v>22.635808975681741</v>
      </c>
      <c r="W145" s="57">
        <f t="shared" si="33"/>
        <v>10.244874578357825</v>
      </c>
      <c r="X145" s="57">
        <f t="shared" si="33"/>
        <v>0.59643323087668088</v>
      </c>
      <c r="Y145" s="57">
        <f t="shared" si="33"/>
        <v>1.0702380681701407</v>
      </c>
      <c r="Z145" s="57">
        <f t="shared" si="33"/>
        <v>2.26236579811252</v>
      </c>
      <c r="AB145" s="57">
        <f t="shared" si="23"/>
        <v>40</v>
      </c>
      <c r="AC145" s="57">
        <f t="shared" si="34"/>
        <v>9.4404650588565571E-3</v>
      </c>
      <c r="AD145" s="57">
        <f t="shared" si="34"/>
        <v>1.0454848122851077</v>
      </c>
      <c r="AE145" s="57">
        <f t="shared" si="34"/>
        <v>0.81608123580591985</v>
      </c>
      <c r="AF145" s="57">
        <f t="shared" si="34"/>
        <v>0.94620879991970031</v>
      </c>
      <c r="AG145" s="57">
        <f t="shared" si="34"/>
        <v>1.5653126189749471</v>
      </c>
      <c r="AH145" s="57">
        <f t="shared" si="34"/>
        <v>42.888619876608011</v>
      </c>
      <c r="AI145" s="57">
        <f t="shared" si="34"/>
        <v>12.657241037608319</v>
      </c>
      <c r="AJ145" s="57">
        <f t="shared" si="34"/>
        <v>0.6162047938670383</v>
      </c>
      <c r="AK145" s="57">
        <f t="shared" si="34"/>
        <v>1.1626725146405956</v>
      </c>
      <c r="AL145" s="57">
        <f t="shared" si="34"/>
        <v>4.8247945483502814</v>
      </c>
    </row>
    <row r="146" spans="2:38" s="57" customFormat="1">
      <c r="B146" s="57">
        <v>5.9217000000000004</v>
      </c>
      <c r="C146" s="57">
        <f t="shared" si="31"/>
        <v>3.152535172352112</v>
      </c>
      <c r="D146" s="57">
        <f t="shared" ref="D146:D147" si="36">D145+10</f>
        <v>50</v>
      </c>
      <c r="E146" s="57">
        <f t="shared" si="32"/>
        <v>3.9710689895725813E-3</v>
      </c>
      <c r="F146" s="57">
        <f t="shared" si="32"/>
        <v>0.58351523561326346</v>
      </c>
      <c r="G146" s="57">
        <f t="shared" si="32"/>
        <v>0.8421514057524272</v>
      </c>
      <c r="H146" s="57">
        <f t="shared" si="32"/>
        <v>0.8869761787241055</v>
      </c>
      <c r="I146" s="57">
        <f t="shared" si="32"/>
        <v>1.5896747774729287</v>
      </c>
      <c r="J146" s="57">
        <f t="shared" si="32"/>
        <v>37.650960776907013</v>
      </c>
      <c r="K146" s="57">
        <f t="shared" si="32"/>
        <v>13.159773719031808</v>
      </c>
      <c r="L146" s="57">
        <f t="shared" si="32"/>
        <v>0.69679335640048867</v>
      </c>
      <c r="M146" s="57">
        <f t="shared" si="32"/>
        <v>1.2830516838424906</v>
      </c>
      <c r="N146" s="57">
        <f t="shared" si="32"/>
        <v>4.072349822779068</v>
      </c>
      <c r="P146" s="57">
        <f t="shared" ref="P146:P162" si="37">D146</f>
        <v>50</v>
      </c>
      <c r="Q146" s="57">
        <f t="shared" si="33"/>
        <v>0</v>
      </c>
      <c r="R146" s="57">
        <f t="shared" si="33"/>
        <v>0</v>
      </c>
      <c r="S146" s="57">
        <f t="shared" si="33"/>
        <v>0.74644671299954857</v>
      </c>
      <c r="T146" s="57">
        <f t="shared" si="33"/>
        <v>0.68655118397591308</v>
      </c>
      <c r="U146" s="57">
        <f t="shared" si="33"/>
        <v>1.3804624817450968</v>
      </c>
      <c r="V146" s="57">
        <f t="shared" si="33"/>
        <v>26.013502775222531</v>
      </c>
      <c r="W146" s="57">
        <f t="shared" si="33"/>
        <v>11.773604979712966</v>
      </c>
      <c r="X146" s="57">
        <f t="shared" si="33"/>
        <v>0.68543242803091331</v>
      </c>
      <c r="Y146" s="57">
        <f t="shared" si="33"/>
        <v>1.2299379706907185</v>
      </c>
      <c r="Z146" s="57">
        <f t="shared" si="33"/>
        <v>2.5999538620861715</v>
      </c>
      <c r="AB146" s="57">
        <f t="shared" ref="AB146:AB162" si="38">P146</f>
        <v>50</v>
      </c>
      <c r="AC146" s="57">
        <f t="shared" si="34"/>
        <v>1.0849162239873518E-2</v>
      </c>
      <c r="AD146" s="57">
        <f t="shared" si="34"/>
        <v>1.2014910576003632</v>
      </c>
      <c r="AE146" s="57">
        <f t="shared" si="34"/>
        <v>0.93785609850530871</v>
      </c>
      <c r="AF146" s="57">
        <f t="shared" si="34"/>
        <v>1.0874011734722981</v>
      </c>
      <c r="AG146" s="57">
        <f t="shared" si="34"/>
        <v>1.7988870732007605</v>
      </c>
      <c r="AH146" s="57">
        <f t="shared" si="34"/>
        <v>49.288418778591705</v>
      </c>
      <c r="AI146" s="57">
        <f t="shared" si="34"/>
        <v>14.54594245835068</v>
      </c>
      <c r="AJ146" s="57">
        <f t="shared" si="34"/>
        <v>0.70815428477006082</v>
      </c>
      <c r="AK146" s="57">
        <f t="shared" si="34"/>
        <v>1.3361653969942626</v>
      </c>
      <c r="AL146" s="57">
        <f t="shared" si="34"/>
        <v>5.5447457834719804</v>
      </c>
    </row>
    <row r="147" spans="2:38" s="57" customFormat="1">
      <c r="B147" s="57">
        <v>6.5039999999999996</v>
      </c>
      <c r="C147" s="57">
        <f t="shared" si="31"/>
        <v>3.4625341981150908</v>
      </c>
      <c r="D147" s="57">
        <f t="shared" si="36"/>
        <v>60</v>
      </c>
      <c r="E147" s="57">
        <f t="shared" si="32"/>
        <v>4.3615540817158668E-3</v>
      </c>
      <c r="F147" s="57">
        <f t="shared" si="32"/>
        <v>0.64089374027882473</v>
      </c>
      <c r="G147" s="57">
        <f t="shared" si="32"/>
        <v>0.92496224840898555</v>
      </c>
      <c r="H147" s="57">
        <f t="shared" si="32"/>
        <v>0.97419475281270629</v>
      </c>
      <c r="I147" s="57">
        <f t="shared" si="32"/>
        <v>1.7459914528037659</v>
      </c>
      <c r="J147" s="57">
        <f t="shared" si="32"/>
        <v>41.353273410321165</v>
      </c>
      <c r="K147" s="57">
        <f t="shared" si="32"/>
        <v>14.453807004969258</v>
      </c>
      <c r="L147" s="57">
        <f t="shared" si="32"/>
        <v>0.765310780472781</v>
      </c>
      <c r="M147" s="57">
        <f t="shared" si="32"/>
        <v>1.4092173476235568</v>
      </c>
      <c r="N147" s="57">
        <f t="shared" si="32"/>
        <v>4.4727941111969161</v>
      </c>
      <c r="P147" s="57">
        <f t="shared" si="37"/>
        <v>60</v>
      </c>
      <c r="Q147" s="57">
        <f t="shared" si="33"/>
        <v>0</v>
      </c>
      <c r="R147" s="57">
        <f t="shared" si="33"/>
        <v>0</v>
      </c>
      <c r="S147" s="57">
        <f t="shared" si="33"/>
        <v>0.81984667514350862</v>
      </c>
      <c r="T147" s="57">
        <f t="shared" si="33"/>
        <v>0.75406146975535271</v>
      </c>
      <c r="U147" s="57">
        <f t="shared" si="33"/>
        <v>1.5162067916022273</v>
      </c>
      <c r="V147" s="57">
        <f t="shared" si="33"/>
        <v>28.571475214086071</v>
      </c>
      <c r="W147" s="57">
        <f t="shared" si="33"/>
        <v>12.93133284529122</v>
      </c>
      <c r="X147" s="57">
        <f t="shared" si="33"/>
        <v>0.75283270375527311</v>
      </c>
      <c r="Y147" s="57">
        <f t="shared" si="33"/>
        <v>1.3508808309323341</v>
      </c>
      <c r="Z147" s="57">
        <f t="shared" si="33"/>
        <v>2.8556137929689842</v>
      </c>
      <c r="AB147" s="57">
        <f t="shared" si="38"/>
        <v>60</v>
      </c>
      <c r="AC147" s="57">
        <f t="shared" si="34"/>
        <v>1.1915987351207188E-2</v>
      </c>
      <c r="AD147" s="57">
        <f t="shared" si="34"/>
        <v>1.3196366621134967</v>
      </c>
      <c r="AE147" s="57">
        <f t="shared" si="34"/>
        <v>1.0300778216744659</v>
      </c>
      <c r="AF147" s="57">
        <f t="shared" si="34"/>
        <v>1.1943280358700599</v>
      </c>
      <c r="AG147" s="57">
        <f t="shared" si="34"/>
        <v>1.9757761140053045</v>
      </c>
      <c r="AH147" s="57">
        <f t="shared" si="34"/>
        <v>54.135071606556494</v>
      </c>
      <c r="AI147" s="57">
        <f t="shared" si="34"/>
        <v>15.976281164647329</v>
      </c>
      <c r="AJ147" s="57">
        <f t="shared" si="34"/>
        <v>0.77778885719028512</v>
      </c>
      <c r="AK147" s="57">
        <f t="shared" si="34"/>
        <v>1.4675538643147792</v>
      </c>
      <c r="AL147" s="57">
        <f t="shared" si="34"/>
        <v>6.0899744294248652</v>
      </c>
    </row>
    <row r="148" spans="2:38" s="57" customFormat="1">
      <c r="B148" s="57">
        <v>7.101394</v>
      </c>
      <c r="C148" s="57">
        <f t="shared" si="31"/>
        <v>3.7805688160038926</v>
      </c>
      <c r="D148" s="57">
        <f>D147+15</f>
        <v>75</v>
      </c>
      <c r="E148" s="57">
        <f t="shared" si="32"/>
        <v>4.7621589457563576E-3</v>
      </c>
      <c r="F148" s="57">
        <f t="shared" si="32"/>
        <v>0.6997592604302556</v>
      </c>
      <c r="G148" s="57">
        <f t="shared" si="32"/>
        <v>1.0099192084338158</v>
      </c>
      <c r="H148" s="57">
        <f t="shared" si="32"/>
        <v>1.0636736745886712</v>
      </c>
      <c r="I148" s="57">
        <f t="shared" si="32"/>
        <v>1.9063592151796813</v>
      </c>
      <c r="J148" s="57">
        <f t="shared" si="32"/>
        <v>45.151534801053174</v>
      </c>
      <c r="K148" s="57">
        <f t="shared" si="32"/>
        <v>15.781376325814476</v>
      </c>
      <c r="L148" s="57">
        <f t="shared" si="32"/>
        <v>0.83560389513236288</v>
      </c>
      <c r="M148" s="57">
        <f t="shared" si="32"/>
        <v>1.5386527079037036</v>
      </c>
      <c r="N148" s="57">
        <f t="shared" si="32"/>
        <v>4.8836162730287924</v>
      </c>
      <c r="P148" s="57">
        <f t="shared" si="37"/>
        <v>75</v>
      </c>
      <c r="Q148" s="57">
        <f t="shared" si="33"/>
        <v>0</v>
      </c>
      <c r="R148" s="57">
        <f t="shared" si="33"/>
        <v>0</v>
      </c>
      <c r="S148" s="57">
        <f t="shared" si="33"/>
        <v>0.8951488632343888</v>
      </c>
      <c r="T148" s="57">
        <f t="shared" si="33"/>
        <v>0.82332134522860967</v>
      </c>
      <c r="U148" s="57">
        <f t="shared" si="33"/>
        <v>1.6554690371750542</v>
      </c>
      <c r="V148" s="57">
        <f t="shared" si="33"/>
        <v>31.195739806277569</v>
      </c>
      <c r="W148" s="57">
        <f t="shared" si="33"/>
        <v>14.119064268378894</v>
      </c>
      <c r="X148" s="57">
        <f t="shared" si="33"/>
        <v>0.82197971816406157</v>
      </c>
      <c r="Y148" s="57">
        <f t="shared" si="33"/>
        <v>1.4749580340281754</v>
      </c>
      <c r="Z148" s="57">
        <f t="shared" si="33"/>
        <v>3.1178993805947708</v>
      </c>
      <c r="AB148" s="57">
        <f t="shared" si="38"/>
        <v>75</v>
      </c>
      <c r="AC148" s="57">
        <f t="shared" si="34"/>
        <v>1.3010460193525036E-2</v>
      </c>
      <c r="AD148" s="57">
        <f t="shared" si="34"/>
        <v>1.4408441160861527</v>
      </c>
      <c r="AE148" s="57">
        <f t="shared" si="34"/>
        <v>1.1246895536332462</v>
      </c>
      <c r="AF148" s="57">
        <f t="shared" si="34"/>
        <v>1.3040260039487328</v>
      </c>
      <c r="AG148" s="57">
        <f t="shared" si="34"/>
        <v>2.157249393184308</v>
      </c>
      <c r="AH148" s="57">
        <f t="shared" si="34"/>
        <v>59.107329795829045</v>
      </c>
      <c r="AI148" s="57">
        <f t="shared" si="34"/>
        <v>17.443688383250095</v>
      </c>
      <c r="AJ148" s="57">
        <f t="shared" si="34"/>
        <v>0.84922807210066031</v>
      </c>
      <c r="AK148" s="57">
        <f t="shared" si="34"/>
        <v>1.6023473817792313</v>
      </c>
      <c r="AL148" s="57">
        <f t="shared" si="34"/>
        <v>6.6493331654628323</v>
      </c>
    </row>
    <row r="149" spans="2:38" s="57" customFormat="1">
      <c r="B149" s="57">
        <v>7.62</v>
      </c>
      <c r="C149" s="57">
        <f t="shared" si="31"/>
        <v>4.0566590697473854</v>
      </c>
      <c r="D149" s="57">
        <f>D148+25</f>
        <v>100</v>
      </c>
      <c r="E149" s="57">
        <f t="shared" si="32"/>
        <v>5.1099246549353829E-3</v>
      </c>
      <c r="F149" s="57">
        <f t="shared" si="32"/>
        <v>0.75086051056281855</v>
      </c>
      <c r="G149" s="57">
        <f t="shared" si="32"/>
        <v>1.0836704783378743</v>
      </c>
      <c r="H149" s="57">
        <f t="shared" si="32"/>
        <v>1.1413504665630385</v>
      </c>
      <c r="I149" s="57">
        <f t="shared" si="32"/>
        <v>2.0455747205772301</v>
      </c>
      <c r="J149" s="57">
        <f t="shared" si="32"/>
        <v>48.448811456340408</v>
      </c>
      <c r="K149" s="57">
        <f t="shared" si="32"/>
        <v>16.933841330087084</v>
      </c>
      <c r="L149" s="57">
        <f t="shared" si="32"/>
        <v>0.89662545793475845</v>
      </c>
      <c r="M149" s="57">
        <f t="shared" si="32"/>
        <v>1.6510157466513258</v>
      </c>
      <c r="N149" s="57">
        <f t="shared" si="32"/>
        <v>5.2402516344044381</v>
      </c>
      <c r="P149" s="57">
        <f t="shared" si="37"/>
        <v>100</v>
      </c>
      <c r="Q149" s="57">
        <f t="shared" si="33"/>
        <v>0</v>
      </c>
      <c r="R149" s="57">
        <f t="shared" si="33"/>
        <v>0</v>
      </c>
      <c r="S149" s="57">
        <f t="shared" si="33"/>
        <v>0.96051881051867916</v>
      </c>
      <c r="T149" s="57">
        <f t="shared" si="33"/>
        <v>0.88344595147695915</v>
      </c>
      <c r="U149" s="57">
        <f t="shared" si="33"/>
        <v>1.7763628104184126</v>
      </c>
      <c r="V149" s="57">
        <f t="shared" si="33"/>
        <v>33.473868004153452</v>
      </c>
      <c r="W149" s="57">
        <f t="shared" si="33"/>
        <v>15.150135774846042</v>
      </c>
      <c r="X149" s="57">
        <f t="shared" si="33"/>
        <v>0.88200634954578627</v>
      </c>
      <c r="Y149" s="57">
        <f t="shared" si="33"/>
        <v>1.5826696481418112</v>
      </c>
      <c r="Z149" s="57">
        <f t="shared" si="33"/>
        <v>3.3455899095317818</v>
      </c>
      <c r="AB149" s="57">
        <f t="shared" si="38"/>
        <v>100</v>
      </c>
      <c r="AC149" s="57">
        <f t="shared" si="34"/>
        <v>1.3960573780132355E-2</v>
      </c>
      <c r="AD149" s="57">
        <f t="shared" si="34"/>
        <v>1.5460644964965216</v>
      </c>
      <c r="AE149" s="57">
        <f t="shared" si="34"/>
        <v>1.2068221461570736</v>
      </c>
      <c r="AF149" s="57">
        <f t="shared" si="34"/>
        <v>1.399254981649118</v>
      </c>
      <c r="AG149" s="57">
        <f t="shared" si="34"/>
        <v>2.3147866307360476</v>
      </c>
      <c r="AH149" s="57">
        <f t="shared" si="34"/>
        <v>63.423754908527634</v>
      </c>
      <c r="AI149" s="57">
        <f t="shared" si="34"/>
        <v>18.717546885328165</v>
      </c>
      <c r="AJ149" s="57">
        <f t="shared" si="34"/>
        <v>0.91124456632372652</v>
      </c>
      <c r="AK149" s="57">
        <f t="shared" si="34"/>
        <v>1.7193618451608403</v>
      </c>
      <c r="AL149" s="57">
        <f t="shared" si="34"/>
        <v>7.1349133592771139</v>
      </c>
    </row>
    <row r="150" spans="2:38" s="57" customFormat="1">
      <c r="B150" s="57">
        <v>7.8259999999999996</v>
      </c>
      <c r="C150" s="57">
        <f t="shared" si="31"/>
        <v>4.1663272808192957</v>
      </c>
      <c r="D150" s="57">
        <f t="shared" ref="D150:D154" si="39">D149+25</f>
        <v>125</v>
      </c>
      <c r="E150" s="57">
        <f t="shared" si="32"/>
        <v>5.2480578808040013E-3</v>
      </c>
      <c r="F150" s="57">
        <f t="shared" si="32"/>
        <v>0.77115802794425858</v>
      </c>
      <c r="G150" s="57">
        <f t="shared" si="32"/>
        <v>1.1129646282637096</v>
      </c>
      <c r="H150" s="57">
        <f t="shared" si="32"/>
        <v>1.1722038416007179</v>
      </c>
      <c r="I150" s="57">
        <f t="shared" si="32"/>
        <v>2.1008713940097277</v>
      </c>
      <c r="J150" s="57">
        <f t="shared" si="32"/>
        <v>49.758496249735742</v>
      </c>
      <c r="K150" s="57">
        <f t="shared" si="32"/>
        <v>17.391602703733373</v>
      </c>
      <c r="L150" s="57">
        <f t="shared" si="32"/>
        <v>0.92086334308260154</v>
      </c>
      <c r="M150" s="57">
        <f t="shared" si="32"/>
        <v>1.6956465673473928</v>
      </c>
      <c r="N150" s="57">
        <f t="shared" si="32"/>
        <v>5.3819079036264226</v>
      </c>
      <c r="P150" s="57">
        <f t="shared" si="37"/>
        <v>125</v>
      </c>
      <c r="Q150" s="57">
        <f t="shared" si="33"/>
        <v>0</v>
      </c>
      <c r="R150" s="57">
        <f t="shared" si="33"/>
        <v>0</v>
      </c>
      <c r="S150" s="57">
        <f t="shared" si="33"/>
        <v>0.98648388256260566</v>
      </c>
      <c r="T150" s="57">
        <f t="shared" si="33"/>
        <v>0.90732756371173418</v>
      </c>
      <c r="U150" s="57">
        <f t="shared" si="33"/>
        <v>1.8243820556883301</v>
      </c>
      <c r="V150" s="57">
        <f t="shared" si="33"/>
        <v>34.378745019365049</v>
      </c>
      <c r="W150" s="57">
        <f t="shared" si="33"/>
        <v>15.559679411640332</v>
      </c>
      <c r="X150" s="57">
        <f t="shared" si="33"/>
        <v>0.90584904597022198</v>
      </c>
      <c r="Y150" s="57">
        <f t="shared" si="33"/>
        <v>1.6254529137954503</v>
      </c>
      <c r="Z150" s="57">
        <f t="shared" si="33"/>
        <v>3.4360290368857971</v>
      </c>
      <c r="AB150" s="57">
        <f t="shared" si="38"/>
        <v>125</v>
      </c>
      <c r="AC150" s="57">
        <f t="shared" si="34"/>
        <v>1.4337960771418809E-2</v>
      </c>
      <c r="AD150" s="57">
        <f t="shared" si="34"/>
        <v>1.5878582392077254</v>
      </c>
      <c r="AE150" s="57">
        <f t="shared" si="34"/>
        <v>1.2394453739648179</v>
      </c>
      <c r="AF150" s="57">
        <f t="shared" si="34"/>
        <v>1.4370801194897014</v>
      </c>
      <c r="AG150" s="57">
        <f t="shared" si="34"/>
        <v>2.3773607323311254</v>
      </c>
      <c r="AH150" s="57">
        <f t="shared" si="34"/>
        <v>65.138247480106727</v>
      </c>
      <c r="AI150" s="57">
        <f t="shared" si="34"/>
        <v>19.223525995826456</v>
      </c>
      <c r="AJ150" s="57">
        <f t="shared" si="34"/>
        <v>0.93587764019497688</v>
      </c>
      <c r="AK150" s="57">
        <f t="shared" si="34"/>
        <v>1.7658402208993353</v>
      </c>
      <c r="AL150" s="57">
        <f t="shared" si="34"/>
        <v>7.3277867703670694</v>
      </c>
    </row>
    <row r="151" spans="2:38" s="57" customFormat="1">
      <c r="B151" s="57">
        <v>7.9016999999999999</v>
      </c>
      <c r="C151" s="57">
        <f t="shared" si="31"/>
        <v>4.2066276865384404</v>
      </c>
      <c r="D151" s="57">
        <f t="shared" si="39"/>
        <v>150</v>
      </c>
      <c r="E151" s="57">
        <f t="shared" si="32"/>
        <v>5.29881256034242E-3</v>
      </c>
      <c r="F151" s="57">
        <f t="shared" si="32"/>
        <v>0.77861600182159574</v>
      </c>
      <c r="G151" s="57">
        <f t="shared" si="32"/>
        <v>1.1237282601306025</v>
      </c>
      <c r="H151" s="57">
        <f t="shared" si="32"/>
        <v>1.1835403839341709</v>
      </c>
      <c r="I151" s="57">
        <f t="shared" si="32"/>
        <v>2.1211892061940056</v>
      </c>
      <c r="J151" s="57">
        <f t="shared" si="32"/>
        <v>50.239717415513361</v>
      </c>
      <c r="K151" s="57">
        <f t="shared" si="32"/>
        <v>17.5597992522349</v>
      </c>
      <c r="L151" s="57">
        <f t="shared" si="32"/>
        <v>0.92976913736657651</v>
      </c>
      <c r="M151" s="57">
        <f t="shared" si="32"/>
        <v>1.7120453952739916</v>
      </c>
      <c r="N151" s="57">
        <f t="shared" si="32"/>
        <v>5.4339570648891016</v>
      </c>
      <c r="P151" s="57">
        <f t="shared" si="37"/>
        <v>150</v>
      </c>
      <c r="Q151" s="57">
        <f t="shared" si="33"/>
        <v>0</v>
      </c>
      <c r="R151" s="57">
        <f t="shared" si="33"/>
        <v>0</v>
      </c>
      <c r="S151" s="57">
        <f t="shared" si="33"/>
        <v>0.99602430198374381</v>
      </c>
      <c r="T151" s="57">
        <f t="shared" si="33"/>
        <v>0.91610245163760962</v>
      </c>
      <c r="U151" s="57">
        <f t="shared" si="33"/>
        <v>1.8420259019825549</v>
      </c>
      <c r="V151" s="57">
        <f t="shared" si="33"/>
        <v>34.71122652509942</v>
      </c>
      <c r="W151" s="57">
        <f t="shared" si="33"/>
        <v>15.710159181527576</v>
      </c>
      <c r="X151" s="57">
        <f t="shared" si="33"/>
        <v>0.91460963495049385</v>
      </c>
      <c r="Y151" s="57">
        <f t="shared" si="33"/>
        <v>1.641172889378463</v>
      </c>
      <c r="Z151" s="57">
        <f t="shared" si="33"/>
        <v>3.469259339716436</v>
      </c>
      <c r="AB151" s="57">
        <f t="shared" si="38"/>
        <v>150</v>
      </c>
      <c r="AC151" s="57">
        <f t="shared" si="34"/>
        <v>1.4476625134639643E-2</v>
      </c>
      <c r="AD151" s="57">
        <f t="shared" si="34"/>
        <v>1.6032146315939844</v>
      </c>
      <c r="AE151" s="57">
        <f t="shared" si="34"/>
        <v>1.2514322182774651</v>
      </c>
      <c r="AF151" s="57">
        <f t="shared" si="34"/>
        <v>1.4509783162307324</v>
      </c>
      <c r="AG151" s="57">
        <f t="shared" si="34"/>
        <v>2.4003525104054564</v>
      </c>
      <c r="AH151" s="57">
        <f t="shared" si="34"/>
        <v>65.768208305927587</v>
      </c>
      <c r="AI151" s="57">
        <f t="shared" si="34"/>
        <v>19.409439322942266</v>
      </c>
      <c r="AJ151" s="57">
        <f t="shared" si="34"/>
        <v>0.94492863978265484</v>
      </c>
      <c r="AK151" s="57">
        <f t="shared" si="34"/>
        <v>1.7829179011695204</v>
      </c>
      <c r="AL151" s="57">
        <f t="shared" si="34"/>
        <v>7.3986547900617872</v>
      </c>
    </row>
    <row r="152" spans="2:38" s="57" customFormat="1">
      <c r="B152" s="57">
        <v>7.9210000000000003</v>
      </c>
      <c r="C152" s="57">
        <f t="shared" si="31"/>
        <v>4.2169024267019735</v>
      </c>
      <c r="D152" s="57">
        <f t="shared" si="39"/>
        <v>175</v>
      </c>
      <c r="E152" s="57">
        <f t="shared" si="32"/>
        <v>5.3117457710093836E-3</v>
      </c>
      <c r="F152" s="57">
        <f t="shared" si="32"/>
        <v>0.78051642850503677</v>
      </c>
      <c r="G152" s="57">
        <f t="shared" si="32"/>
        <v>1.1264710282801047</v>
      </c>
      <c r="H152" s="57">
        <f t="shared" si="32"/>
        <v>1.1864291400364042</v>
      </c>
      <c r="I152" s="57">
        <f t="shared" si="32"/>
        <v>2.1263665523552038</v>
      </c>
      <c r="J152" s="57">
        <f t="shared" si="32"/>
        <v>50.362341275441253</v>
      </c>
      <c r="K152" s="57">
        <f t="shared" si="32"/>
        <v>17.602658776026789</v>
      </c>
      <c r="L152" s="57">
        <f t="shared" si="32"/>
        <v>0.9320384948855045</v>
      </c>
      <c r="M152" s="57">
        <f t="shared" si="32"/>
        <v>1.7162241133389031</v>
      </c>
      <c r="N152" s="57">
        <f t="shared" si="32"/>
        <v>5.4472201329208776</v>
      </c>
      <c r="P152" s="57">
        <f t="shared" si="37"/>
        <v>175</v>
      </c>
      <c r="Q152" s="57">
        <f t="shared" si="33"/>
        <v>0</v>
      </c>
      <c r="R152" s="57">
        <f t="shared" si="33"/>
        <v>0</v>
      </c>
      <c r="S152" s="57">
        <f t="shared" si="33"/>
        <v>0.99845537347009572</v>
      </c>
      <c r="T152" s="57">
        <f t="shared" si="33"/>
        <v>0.91833845184796348</v>
      </c>
      <c r="U152" s="57">
        <f t="shared" si="33"/>
        <v>1.8465218732540516</v>
      </c>
      <c r="V152" s="57">
        <f t="shared" si="33"/>
        <v>34.795948828454264</v>
      </c>
      <c r="W152" s="57">
        <f t="shared" si="33"/>
        <v>15.748504149573229</v>
      </c>
      <c r="X152" s="57">
        <f t="shared" si="33"/>
        <v>0.91684199153079249</v>
      </c>
      <c r="Y152" s="57">
        <f t="shared" si="33"/>
        <v>1.6451786235835373</v>
      </c>
      <c r="Z152" s="57">
        <f t="shared" si="33"/>
        <v>3.4777270221241312</v>
      </c>
      <c r="AB152" s="57">
        <f t="shared" si="38"/>
        <v>175</v>
      </c>
      <c r="AC152" s="57">
        <f t="shared" si="34"/>
        <v>1.4511959323286782E-2</v>
      </c>
      <c r="AD152" s="57">
        <f t="shared" si="34"/>
        <v>1.6071277182220995</v>
      </c>
      <c r="AE152" s="57">
        <f t="shared" si="34"/>
        <v>1.2544866830901178</v>
      </c>
      <c r="AF152" s="57">
        <f t="shared" si="34"/>
        <v>1.454519828224845</v>
      </c>
      <c r="AG152" s="57">
        <f t="shared" si="34"/>
        <v>2.4062112314563553</v>
      </c>
      <c r="AH152" s="57">
        <f t="shared" si="34"/>
        <v>65.928733722428518</v>
      </c>
      <c r="AI152" s="57">
        <f t="shared" si="34"/>
        <v>19.456813402480389</v>
      </c>
      <c r="AJ152" s="57">
        <f t="shared" si="34"/>
        <v>0.94723499824021207</v>
      </c>
      <c r="AK152" s="57">
        <f t="shared" si="34"/>
        <v>1.7872696030942694</v>
      </c>
      <c r="AL152" s="57">
        <f t="shared" si="34"/>
        <v>7.4167132437176431</v>
      </c>
    </row>
    <row r="153" spans="2:38" s="57" customFormat="1">
      <c r="B153" s="57">
        <v>7.9189999999999996</v>
      </c>
      <c r="C153" s="57">
        <f t="shared" si="31"/>
        <v>4.215837686788654</v>
      </c>
      <c r="D153" s="57">
        <f t="shared" si="39"/>
        <v>200</v>
      </c>
      <c r="E153" s="57">
        <f t="shared" si="32"/>
        <v>5.3103953881862434E-3</v>
      </c>
      <c r="F153" s="57">
        <f t="shared" si="32"/>
        <v>0.78031800109083638</v>
      </c>
      <c r="G153" s="57">
        <f t="shared" si="32"/>
        <v>1.12618465028068</v>
      </c>
      <c r="H153" s="57">
        <f t="shared" si="32"/>
        <v>1.1861275191379943</v>
      </c>
      <c r="I153" s="57">
        <f t="shared" si="32"/>
        <v>2.1258259751152933</v>
      </c>
      <c r="J153" s="57">
        <f t="shared" si="32"/>
        <v>50.349537868892192</v>
      </c>
      <c r="K153" s="57">
        <f t="shared" si="32"/>
        <v>17.598183726000396</v>
      </c>
      <c r="L153" s="57">
        <f t="shared" si="32"/>
        <v>0.93180154665261505</v>
      </c>
      <c r="M153" s="57">
        <f t="shared" si="32"/>
        <v>1.71578780488906</v>
      </c>
      <c r="N153" s="57">
        <f t="shared" si="32"/>
        <v>5.4458353090195706</v>
      </c>
      <c r="P153" s="57">
        <f t="shared" si="37"/>
        <v>200</v>
      </c>
      <c r="Q153" s="57">
        <f t="shared" si="33"/>
        <v>0</v>
      </c>
      <c r="R153" s="57">
        <f t="shared" si="33"/>
        <v>0</v>
      </c>
      <c r="S153" s="57">
        <f t="shared" si="33"/>
        <v>0.99820154035305075</v>
      </c>
      <c r="T153" s="57">
        <f t="shared" si="33"/>
        <v>0.91810498651948846</v>
      </c>
      <c r="U153" s="57">
        <f t="shared" si="33"/>
        <v>1.8460524397518301</v>
      </c>
      <c r="V153" s="57">
        <f t="shared" si="33"/>
        <v>34.787102800493123</v>
      </c>
      <c r="W153" s="57">
        <f t="shared" si="33"/>
        <v>15.744500473491854</v>
      </c>
      <c r="X153" s="57">
        <f t="shared" si="33"/>
        <v>0.91660890664114036</v>
      </c>
      <c r="Y153" s="57">
        <f t="shared" si="33"/>
        <v>1.6447603767302317</v>
      </c>
      <c r="Z153" s="57">
        <f t="shared" si="33"/>
        <v>3.4768428941864054</v>
      </c>
      <c r="AB153" s="57">
        <f t="shared" si="38"/>
        <v>200</v>
      </c>
      <c r="AC153" s="57">
        <f t="shared" si="34"/>
        <v>1.4508270008804296E-2</v>
      </c>
      <c r="AD153" s="57">
        <f t="shared" si="34"/>
        <v>1.6067191448906868</v>
      </c>
      <c r="AE153" s="57">
        <f t="shared" si="34"/>
        <v>1.2541677602083134</v>
      </c>
      <c r="AF153" s="57">
        <f t="shared" si="34"/>
        <v>1.4541500517565</v>
      </c>
      <c r="AG153" s="57">
        <f t="shared" si="34"/>
        <v>2.4055995104787558</v>
      </c>
      <c r="AH153" s="57">
        <f t="shared" si="34"/>
        <v>65.911972937291537</v>
      </c>
      <c r="AI153" s="57">
        <f t="shared" si="34"/>
        <v>19.451866978508981</v>
      </c>
      <c r="AJ153" s="57">
        <f t="shared" si="34"/>
        <v>0.94699418666408564</v>
      </c>
      <c r="AK153" s="57">
        <f t="shared" si="34"/>
        <v>1.7868152330478884</v>
      </c>
      <c r="AL153" s="57">
        <f t="shared" si="34"/>
        <v>7.4148277238527562</v>
      </c>
    </row>
    <row r="154" spans="2:38" s="57" customFormat="1">
      <c r="B154" s="57">
        <v>7.907</v>
      </c>
      <c r="C154" s="57">
        <f t="shared" si="31"/>
        <v>4.2094492473087373</v>
      </c>
      <c r="D154" s="57">
        <f t="shared" si="39"/>
        <v>225</v>
      </c>
      <c r="E154" s="57">
        <f t="shared" si="32"/>
        <v>5.3023391302621245E-3</v>
      </c>
      <c r="F154" s="57">
        <f t="shared" si="32"/>
        <v>0.77913420165217184</v>
      </c>
      <c r="G154" s="57">
        <f t="shared" si="32"/>
        <v>1.1244761458568797</v>
      </c>
      <c r="H154" s="57">
        <f t="shared" si="32"/>
        <v>1.1843280770010998</v>
      </c>
      <c r="I154" s="57">
        <f t="shared" si="32"/>
        <v>2.1226009417410507</v>
      </c>
      <c r="J154" s="57">
        <f t="shared" si="32"/>
        <v>50.273153940054357</v>
      </c>
      <c r="K154" s="57">
        <f t="shared" si="32"/>
        <v>17.571485995091678</v>
      </c>
      <c r="L154" s="57">
        <f t="shared" si="32"/>
        <v>0.93038793560387334</v>
      </c>
      <c r="M154" s="57">
        <f t="shared" si="32"/>
        <v>1.7131848293874623</v>
      </c>
      <c r="N154" s="57">
        <f t="shared" si="32"/>
        <v>5.4375735788366653</v>
      </c>
      <c r="P154" s="57">
        <f t="shared" si="37"/>
        <v>225</v>
      </c>
      <c r="Q154" s="57">
        <f t="shared" si="33"/>
        <v>0</v>
      </c>
      <c r="R154" s="57">
        <f t="shared" si="33"/>
        <v>0</v>
      </c>
      <c r="S154" s="57">
        <f t="shared" si="33"/>
        <v>0.99668719566089692</v>
      </c>
      <c r="T154" s="57">
        <f t="shared" si="33"/>
        <v>0.91671215415350771</v>
      </c>
      <c r="U154" s="57">
        <f t="shared" si="33"/>
        <v>1.8432518432785099</v>
      </c>
      <c r="V154" s="57">
        <f t="shared" si="33"/>
        <v>34.734328223063905</v>
      </c>
      <c r="W154" s="57">
        <f t="shared" si="33"/>
        <v>15.720614915557119</v>
      </c>
      <c r="X154" s="57">
        <f t="shared" si="33"/>
        <v>0.91521834393767865</v>
      </c>
      <c r="Y154" s="57">
        <f t="shared" si="33"/>
        <v>1.6422651550283243</v>
      </c>
      <c r="Z154" s="57">
        <f t="shared" si="33"/>
        <v>3.4715682694043184</v>
      </c>
      <c r="AB154" s="57">
        <f t="shared" si="38"/>
        <v>225</v>
      </c>
      <c r="AC154" s="57">
        <f t="shared" si="34"/>
        <v>1.4486259902836722E-2</v>
      </c>
      <c r="AD154" s="57">
        <f t="shared" si="34"/>
        <v>1.604281634517795</v>
      </c>
      <c r="AE154" s="57">
        <f t="shared" si="34"/>
        <v>1.2522650960528663</v>
      </c>
      <c r="AF154" s="57">
        <f t="shared" si="34"/>
        <v>1.451943999848692</v>
      </c>
      <c r="AG154" s="57">
        <f t="shared" si="34"/>
        <v>2.4019500402035918</v>
      </c>
      <c r="AH154" s="57">
        <f t="shared" si="34"/>
        <v>65.811979657045086</v>
      </c>
      <c r="AI154" s="57">
        <f t="shared" si="34"/>
        <v>19.422357074626277</v>
      </c>
      <c r="AJ154" s="57">
        <f t="shared" si="34"/>
        <v>0.94555752727006381</v>
      </c>
      <c r="AK154" s="57">
        <f t="shared" si="34"/>
        <v>1.7841045037466003</v>
      </c>
      <c r="AL154" s="57">
        <f t="shared" si="34"/>
        <v>7.403578888269033</v>
      </c>
    </row>
    <row r="155" spans="2:38" s="57" customFormat="1">
      <c r="B155" s="57">
        <v>7.8920000000000003</v>
      </c>
      <c r="C155" s="57">
        <f t="shared" si="31"/>
        <v>4.2014636979588404</v>
      </c>
      <c r="D155" s="57">
        <v>250</v>
      </c>
      <c r="E155" s="57">
        <f t="shared" si="32"/>
        <v>5.2922711397994839E-3</v>
      </c>
      <c r="F155" s="57">
        <f t="shared" si="32"/>
        <v>0.77765479501320744</v>
      </c>
      <c r="G155" s="57">
        <f t="shared" si="32"/>
        <v>1.1223410098661735</v>
      </c>
      <c r="H155" s="57">
        <f t="shared" si="32"/>
        <v>1.1820792951916093</v>
      </c>
      <c r="I155" s="57">
        <f t="shared" si="32"/>
        <v>2.1185705835326383</v>
      </c>
      <c r="J155" s="57">
        <f t="shared" si="32"/>
        <v>50.177696138891363</v>
      </c>
      <c r="K155" s="57">
        <f t="shared" si="32"/>
        <v>17.538121559308362</v>
      </c>
      <c r="L155" s="57">
        <f t="shared" si="32"/>
        <v>0.92862133097295607</v>
      </c>
      <c r="M155" s="57">
        <f t="shared" ref="F155:N162" si="40">M$129*$C155*(2^(-($D155-$D$130)/$E$69))</f>
        <v>1.7099318634606755</v>
      </c>
      <c r="N155" s="57">
        <f t="shared" si="40"/>
        <v>5.4272488075259844</v>
      </c>
      <c r="P155" s="57">
        <f t="shared" si="37"/>
        <v>250</v>
      </c>
      <c r="Q155" s="57">
        <f t="shared" si="33"/>
        <v>0</v>
      </c>
      <c r="R155" s="57">
        <f t="shared" si="33"/>
        <v>0</v>
      </c>
      <c r="S155" s="57">
        <f t="shared" si="33"/>
        <v>0.99479470313380103</v>
      </c>
      <c r="T155" s="57">
        <f t="shared" si="33"/>
        <v>0.91497151686150036</v>
      </c>
      <c r="U155" s="57">
        <f t="shared" si="33"/>
        <v>1.8397519083398983</v>
      </c>
      <c r="V155" s="57">
        <f t="shared" si="33"/>
        <v>34.668375277263031</v>
      </c>
      <c r="W155" s="57">
        <f t="shared" si="33"/>
        <v>15.690764881987343</v>
      </c>
      <c r="X155" s="57">
        <f t="shared" si="33"/>
        <v>0.91348054306685011</v>
      </c>
      <c r="Y155" s="57">
        <f t="shared" si="33"/>
        <v>1.639146850161028</v>
      </c>
      <c r="Z155" s="57">
        <f t="shared" si="33"/>
        <v>3.4649765152052545</v>
      </c>
      <c r="AB155" s="57">
        <f t="shared" si="38"/>
        <v>250</v>
      </c>
      <c r="AC155" s="57">
        <f t="shared" si="34"/>
        <v>1.4458753641362671E-2</v>
      </c>
      <c r="AD155" s="57">
        <f t="shared" si="34"/>
        <v>1.601235452106804</v>
      </c>
      <c r="AE155" s="57">
        <f t="shared" si="34"/>
        <v>1.2498873165985496</v>
      </c>
      <c r="AF155" s="57">
        <f t="shared" si="34"/>
        <v>1.4491870735217183</v>
      </c>
      <c r="AG155" s="57">
        <f t="shared" si="34"/>
        <v>2.397389258725378</v>
      </c>
      <c r="AH155" s="57">
        <f t="shared" si="34"/>
        <v>65.687017000519972</v>
      </c>
      <c r="AI155" s="57">
        <f t="shared" si="34"/>
        <v>19.385478236629421</v>
      </c>
      <c r="AJ155" s="57">
        <f t="shared" si="34"/>
        <v>0.9437621188790577</v>
      </c>
      <c r="AK155" s="57">
        <f t="shared" si="34"/>
        <v>1.7807168767603225</v>
      </c>
      <c r="AL155" s="57">
        <f t="shared" si="34"/>
        <v>7.3895210998467347</v>
      </c>
    </row>
    <row r="156" spans="2:38" s="57" customFormat="1">
      <c r="B156" s="57">
        <v>7.859</v>
      </c>
      <c r="C156" s="57">
        <f t="shared" si="31"/>
        <v>4.1838954893890685</v>
      </c>
      <c r="D156" s="57">
        <v>300</v>
      </c>
      <c r="E156" s="57">
        <f t="shared" si="32"/>
        <v>5.2701235100340539E-3</v>
      </c>
      <c r="F156" s="57">
        <f t="shared" si="40"/>
        <v>0.77440038683375112</v>
      </c>
      <c r="G156" s="57">
        <f t="shared" si="40"/>
        <v>1.1176441240679116</v>
      </c>
      <c r="H156" s="57">
        <f t="shared" si="40"/>
        <v>1.177132410594862</v>
      </c>
      <c r="I156" s="57">
        <f t="shared" si="40"/>
        <v>2.1097045757872772</v>
      </c>
      <c r="J156" s="57">
        <f t="shared" si="40"/>
        <v>49.967707457810953</v>
      </c>
      <c r="K156" s="57">
        <f t="shared" si="40"/>
        <v>17.464726260236176</v>
      </c>
      <c r="L156" s="57">
        <f t="shared" si="40"/>
        <v>0.92473514281528557</v>
      </c>
      <c r="M156" s="57">
        <f t="shared" si="40"/>
        <v>1.7027759682248402</v>
      </c>
      <c r="N156" s="57">
        <f t="shared" si="40"/>
        <v>5.4045363096099166</v>
      </c>
      <c r="P156" s="57">
        <f t="shared" si="37"/>
        <v>300</v>
      </c>
      <c r="Q156" s="57">
        <f t="shared" si="33"/>
        <v>0</v>
      </c>
      <c r="R156" s="57">
        <f t="shared" si="33"/>
        <v>0</v>
      </c>
      <c r="S156" s="57">
        <f t="shared" si="33"/>
        <v>0.99063158597755241</v>
      </c>
      <c r="T156" s="57">
        <f t="shared" si="33"/>
        <v>0.91114245182192455</v>
      </c>
      <c r="U156" s="57">
        <f t="shared" si="33"/>
        <v>1.8320527290934436</v>
      </c>
      <c r="V156" s="57">
        <f t="shared" ref="R156:Z162" si="41">V$129*$C156*(2^(-($D156-$D$130)/$E$69))</f>
        <v>34.523291565577225</v>
      </c>
      <c r="W156" s="57">
        <f t="shared" si="41"/>
        <v>15.625100587365463</v>
      </c>
      <c r="X156" s="57">
        <f t="shared" si="41"/>
        <v>0.90965771760471115</v>
      </c>
      <c r="Y156" s="57">
        <f t="shared" si="41"/>
        <v>1.6322871831844958</v>
      </c>
      <c r="Z156" s="57">
        <f t="shared" si="41"/>
        <v>3.4504759321894749</v>
      </c>
      <c r="AB156" s="57">
        <f t="shared" si="38"/>
        <v>300</v>
      </c>
      <c r="AC156" s="57">
        <f t="shared" si="34"/>
        <v>1.439824519157629E-2</v>
      </c>
      <c r="AD156" s="57">
        <f t="shared" si="34"/>
        <v>1.594534440570595</v>
      </c>
      <c r="AE156" s="57">
        <f t="shared" si="34"/>
        <v>1.2446566621582744</v>
      </c>
      <c r="AF156" s="57">
        <f t="shared" si="34"/>
        <v>1.4431223693677993</v>
      </c>
      <c r="AG156" s="57">
        <f t="shared" si="34"/>
        <v>2.387356422481111</v>
      </c>
      <c r="AH156" s="57">
        <f t="shared" ref="AD156:AL162" si="42">AH$129*$C156*(2^(-($D156-$D$130)/$E$69))</f>
        <v>65.412123350044965</v>
      </c>
      <c r="AI156" s="57">
        <f t="shared" si="42"/>
        <v>19.304351933106933</v>
      </c>
      <c r="AJ156" s="57">
        <f t="shared" si="42"/>
        <v>0.93981256802585567</v>
      </c>
      <c r="AK156" s="57">
        <f t="shared" si="42"/>
        <v>1.7732647532651844</v>
      </c>
      <c r="AL156" s="57">
        <f t="shared" si="42"/>
        <v>7.3585966870303796</v>
      </c>
    </row>
    <row r="157" spans="2:38" s="57" customFormat="1">
      <c r="B157" s="57">
        <v>7.8150000000000004</v>
      </c>
      <c r="C157" s="57">
        <f t="shared" si="31"/>
        <v>4.1604712112960387</v>
      </c>
      <c r="D157" s="57">
        <v>365</v>
      </c>
      <c r="E157" s="57">
        <f t="shared" si="32"/>
        <v>5.2405941811333456E-3</v>
      </c>
      <c r="F157" s="57">
        <f t="shared" si="40"/>
        <v>0.77006129996413397</v>
      </c>
      <c r="G157" s="57">
        <f t="shared" si="40"/>
        <v>1.1113817886841755</v>
      </c>
      <c r="H157" s="57">
        <f t="shared" si="40"/>
        <v>1.1705367530080979</v>
      </c>
      <c r="I157" s="57">
        <f t="shared" si="40"/>
        <v>2.0978835700398526</v>
      </c>
      <c r="J157" s="57">
        <f t="shared" si="40"/>
        <v>49.687730553071098</v>
      </c>
      <c r="K157" s="57">
        <f t="shared" si="40"/>
        <v>17.366868658812333</v>
      </c>
      <c r="L157" s="57">
        <f t="shared" si="40"/>
        <v>0.91955370672061998</v>
      </c>
      <c r="M157" s="57">
        <f t="shared" si="40"/>
        <v>1.6932350473120381</v>
      </c>
      <c r="N157" s="57">
        <f t="shared" si="40"/>
        <v>5.3742538447040307</v>
      </c>
      <c r="P157" s="57">
        <f t="shared" si="37"/>
        <v>365</v>
      </c>
      <c r="Q157" s="57">
        <f t="shared" ref="Q157:Q162" si="43">Q$129*$C157*(2^(-($D157-$D$130)/$E$69))</f>
        <v>0</v>
      </c>
      <c r="R157" s="57">
        <f t="shared" si="41"/>
        <v>0</v>
      </c>
      <c r="S157" s="57">
        <f t="shared" si="41"/>
        <v>0.98508092177280171</v>
      </c>
      <c r="T157" s="57">
        <f t="shared" si="41"/>
        <v>0.90603717770756642</v>
      </c>
      <c r="U157" s="57">
        <f t="shared" si="41"/>
        <v>1.8217874502061768</v>
      </c>
      <c r="V157" s="57">
        <f t="shared" si="41"/>
        <v>34.329852146285816</v>
      </c>
      <c r="W157" s="57">
        <f t="shared" si="41"/>
        <v>15.53755069722105</v>
      </c>
      <c r="X157" s="57">
        <f t="shared" si="41"/>
        <v>0.90456076268912444</v>
      </c>
      <c r="Y157" s="57">
        <f t="shared" si="41"/>
        <v>1.623141221993853</v>
      </c>
      <c r="Z157" s="57">
        <f t="shared" si="41"/>
        <v>3.4311423741672376</v>
      </c>
      <c r="AB157" s="57">
        <f t="shared" si="38"/>
        <v>365</v>
      </c>
      <c r="AC157" s="57">
        <f t="shared" ref="AC157:AC162" si="44">AC$129*$C157*(2^(-($D157-$D$130)/$E$69))</f>
        <v>1.4317569564706143E-2</v>
      </c>
      <c r="AD157" s="57">
        <f t="shared" si="42"/>
        <v>1.5856000139201629</v>
      </c>
      <c r="AE157" s="57">
        <f t="shared" si="42"/>
        <v>1.2376826555955531</v>
      </c>
      <c r="AF157" s="57">
        <f t="shared" si="42"/>
        <v>1.4350363283086296</v>
      </c>
      <c r="AG157" s="57">
        <f t="shared" si="42"/>
        <v>2.3739796898735279</v>
      </c>
      <c r="AH157" s="57">
        <f t="shared" si="42"/>
        <v>65.045608959856665</v>
      </c>
      <c r="AI157" s="57">
        <f t="shared" si="42"/>
        <v>19.196186620403655</v>
      </c>
      <c r="AJ157" s="57">
        <f t="shared" si="42"/>
        <v>0.9345466507521113</v>
      </c>
      <c r="AK157" s="57">
        <f t="shared" si="42"/>
        <v>1.7633288726302234</v>
      </c>
      <c r="AL157" s="57">
        <f t="shared" si="42"/>
        <v>7.3173653152408455</v>
      </c>
    </row>
    <row r="158" spans="2:38" s="57" customFormat="1">
      <c r="B158" s="57">
        <v>7.5702999999999996</v>
      </c>
      <c r="C158" s="57">
        <f t="shared" si="31"/>
        <v>4.0302002829013945</v>
      </c>
      <c r="D158" s="57">
        <f>365*2</f>
        <v>730</v>
      </c>
      <c r="E158" s="57">
        <f t="shared" si="32"/>
        <v>5.0763744623916682E-3</v>
      </c>
      <c r="F158" s="57">
        <f t="shared" si="40"/>
        <v>0.74593059155148378</v>
      </c>
      <c r="G158" s="57">
        <f t="shared" si="40"/>
        <v>1.0765554315109005</v>
      </c>
      <c r="H158" s="57">
        <f t="shared" si="40"/>
        <v>1.133856710686215</v>
      </c>
      <c r="I158" s="57">
        <f t="shared" si="40"/>
        <v>2.0321441065521024</v>
      </c>
      <c r="J158" s="57">
        <f t="shared" si="40"/>
        <v>48.130711471968937</v>
      </c>
      <c r="K158" s="57">
        <f t="shared" si="40"/>
        <v>16.822658939837865</v>
      </c>
      <c r="L158" s="57">
        <f t="shared" si="40"/>
        <v>0.89073849114274273</v>
      </c>
      <c r="M158" s="57">
        <f t="shared" si="40"/>
        <v>1.6401756854110183</v>
      </c>
      <c r="N158" s="57">
        <f t="shared" si="40"/>
        <v>5.2058457550257717</v>
      </c>
      <c r="P158" s="57">
        <f t="shared" si="37"/>
        <v>730</v>
      </c>
      <c r="Q158" s="57">
        <f t="shared" si="43"/>
        <v>0</v>
      </c>
      <c r="R158" s="57">
        <f t="shared" si="41"/>
        <v>0</v>
      </c>
      <c r="S158" s="57">
        <f t="shared" si="41"/>
        <v>0.95421233963879337</v>
      </c>
      <c r="T158" s="57">
        <f t="shared" si="41"/>
        <v>0.87764551726793627</v>
      </c>
      <c r="U158" s="57">
        <f t="shared" si="41"/>
        <v>1.7646997589369258</v>
      </c>
      <c r="V158" s="57">
        <f t="shared" si="41"/>
        <v>33.254088889477558</v>
      </c>
      <c r="W158" s="57">
        <f t="shared" si="41"/>
        <v>15.050664646280854</v>
      </c>
      <c r="X158" s="57">
        <f t="shared" si="41"/>
        <v>0.87621536731996053</v>
      </c>
      <c r="Y158" s="57">
        <f t="shared" si="41"/>
        <v>1.5722783263486484</v>
      </c>
      <c r="Z158" s="57">
        <f t="shared" si="41"/>
        <v>3.3236237958966841</v>
      </c>
      <c r="AB158" s="57">
        <f t="shared" si="38"/>
        <v>730</v>
      </c>
      <c r="AC158" s="57">
        <f t="shared" si="44"/>
        <v>1.3868912949499209E-2</v>
      </c>
      <c r="AD158" s="57">
        <f t="shared" si="42"/>
        <v>1.5359135128626711</v>
      </c>
      <c r="AE158" s="57">
        <f t="shared" si="42"/>
        <v>1.1988985233830114</v>
      </c>
      <c r="AF158" s="57">
        <f t="shared" si="42"/>
        <v>1.3900679041044934</v>
      </c>
      <c r="AG158" s="57">
        <f t="shared" si="42"/>
        <v>2.2995884541672797</v>
      </c>
      <c r="AH158" s="57">
        <f t="shared" si="42"/>
        <v>63.007334054460586</v>
      </c>
      <c r="AI158" s="57">
        <f t="shared" si="42"/>
        <v>18.594653233394915</v>
      </c>
      <c r="AJ158" s="57">
        <f t="shared" si="42"/>
        <v>0.90526161496552082</v>
      </c>
      <c r="AK158" s="57">
        <f t="shared" si="42"/>
        <v>1.7080730444733883</v>
      </c>
      <c r="AL158" s="57">
        <f t="shared" si="42"/>
        <v>7.088067714154878</v>
      </c>
    </row>
    <row r="159" spans="2:38" s="57" customFormat="1">
      <c r="B159" s="57">
        <v>7.1029999999999998</v>
      </c>
      <c r="C159" s="57">
        <f t="shared" si="31"/>
        <v>3.7814238021542881</v>
      </c>
      <c r="D159" s="57">
        <f>D158*2</f>
        <v>1460</v>
      </c>
      <c r="E159" s="57">
        <f t="shared" si="32"/>
        <v>4.7627786683312485E-3</v>
      </c>
      <c r="F159" s="57">
        <f t="shared" si="40"/>
        <v>0.69985032345768017</v>
      </c>
      <c r="G159" s="57">
        <f t="shared" si="40"/>
        <v>1.0100506340622775</v>
      </c>
      <c r="H159" s="57">
        <f t="shared" si="40"/>
        <v>1.0638120955435297</v>
      </c>
      <c r="I159" s="57">
        <f t="shared" si="40"/>
        <v>1.9066072988440346</v>
      </c>
      <c r="J159" s="57">
        <f t="shared" si="40"/>
        <v>45.15741058674741</v>
      </c>
      <c r="K159" s="57">
        <f t="shared" si="40"/>
        <v>15.783430031976605</v>
      </c>
      <c r="L159" s="57">
        <f t="shared" si="40"/>
        <v>0.83571263627338277</v>
      </c>
      <c r="M159" s="57">
        <f t="shared" si="40"/>
        <v>1.538852940157365</v>
      </c>
      <c r="N159" s="57">
        <f t="shared" si="40"/>
        <v>4.8842518014279843</v>
      </c>
      <c r="P159" s="57">
        <f t="shared" si="37"/>
        <v>1460</v>
      </c>
      <c r="Q159" s="57">
        <f t="shared" si="43"/>
        <v>0</v>
      </c>
      <c r="R159" s="57">
        <f t="shared" si="41"/>
        <v>0</v>
      </c>
      <c r="S159" s="57">
        <f t="shared" si="41"/>
        <v>0.89526535324758505</v>
      </c>
      <c r="T159" s="57">
        <f t="shared" si="41"/>
        <v>0.82342848798252422</v>
      </c>
      <c r="U159" s="57">
        <f t="shared" si="41"/>
        <v>1.6556844712976979</v>
      </c>
      <c r="V159" s="57">
        <f t="shared" si="41"/>
        <v>31.199799457460692</v>
      </c>
      <c r="W159" s="57">
        <f t="shared" si="41"/>
        <v>14.120901649903345</v>
      </c>
      <c r="X159" s="57">
        <f t="shared" si="41"/>
        <v>0.82208668632561399</v>
      </c>
      <c r="Y159" s="57">
        <f t="shared" si="41"/>
        <v>1.4751499773885535</v>
      </c>
      <c r="Z159" s="57">
        <f t="shared" si="41"/>
        <v>3.1183051277893523</v>
      </c>
      <c r="AB159" s="57">
        <f t="shared" si="38"/>
        <v>1460</v>
      </c>
      <c r="AC159" s="57">
        <f t="shared" si="44"/>
        <v>1.3012153307086233E-2</v>
      </c>
      <c r="AD159" s="57">
        <f t="shared" si="42"/>
        <v>1.4410316200388362</v>
      </c>
      <c r="AE159" s="57">
        <f t="shared" si="42"/>
        <v>1.1248359148769738</v>
      </c>
      <c r="AF159" s="57">
        <f t="shared" si="42"/>
        <v>1.304195703104535</v>
      </c>
      <c r="AG159" s="57">
        <f t="shared" si="42"/>
        <v>2.157530126390371</v>
      </c>
      <c r="AH159" s="57">
        <f t="shared" si="42"/>
        <v>59.115021716034391</v>
      </c>
      <c r="AI159" s="57">
        <f t="shared" si="42"/>
        <v>17.445958414049905</v>
      </c>
      <c r="AJ159" s="57">
        <f t="shared" si="42"/>
        <v>0.84933858622114766</v>
      </c>
      <c r="AK159" s="57">
        <f t="shared" si="42"/>
        <v>1.6025559029261767</v>
      </c>
      <c r="AL159" s="57">
        <f t="shared" si="42"/>
        <v>6.6501984750666354</v>
      </c>
    </row>
    <row r="160" spans="2:38" s="57" customFormat="1">
      <c r="B160" s="57">
        <v>6.2530000000000001</v>
      </c>
      <c r="C160" s="57">
        <f t="shared" si="31"/>
        <v>3.328909338993491</v>
      </c>
      <c r="D160" s="57">
        <f>D159*2</f>
        <v>2920</v>
      </c>
      <c r="E160" s="57">
        <f t="shared" si="32"/>
        <v>4.1924033897398618E-3</v>
      </c>
      <c r="F160" s="57">
        <f t="shared" si="40"/>
        <v>0.61603846676388418</v>
      </c>
      <c r="G160" s="57">
        <f t="shared" si="40"/>
        <v>0.88909017129180601</v>
      </c>
      <c r="H160" s="57">
        <f t="shared" si="40"/>
        <v>0.93641333053286746</v>
      </c>
      <c r="I160" s="57">
        <f t="shared" si="40"/>
        <v>1.6782780513664144</v>
      </c>
      <c r="J160" s="57">
        <f t="shared" si="40"/>
        <v>39.749502212767453</v>
      </c>
      <c r="K160" s="57">
        <f t="shared" si="40"/>
        <v>13.893256473949283</v>
      </c>
      <c r="L160" s="57">
        <f t="shared" si="40"/>
        <v>0.73563033958673341</v>
      </c>
      <c r="M160" s="57">
        <f t="shared" si="40"/>
        <v>1.3545647891480379</v>
      </c>
      <c r="N160" s="57">
        <f t="shared" si="40"/>
        <v>4.2993292854030987</v>
      </c>
      <c r="P160" s="57">
        <f t="shared" si="37"/>
        <v>2920</v>
      </c>
      <c r="Q160" s="57">
        <f t="shared" si="43"/>
        <v>0</v>
      </c>
      <c r="R160" s="57">
        <f t="shared" si="41"/>
        <v>0</v>
      </c>
      <c r="S160" s="57">
        <f t="shared" si="41"/>
        <v>0.7880512119172004</v>
      </c>
      <c r="T160" s="57">
        <f t="shared" si="41"/>
        <v>0.72481730196289884</v>
      </c>
      <c r="U160" s="57">
        <f t="shared" si="41"/>
        <v>1.4574049463944894</v>
      </c>
      <c r="V160" s="57">
        <f t="shared" si="41"/>
        <v>27.46341035631028</v>
      </c>
      <c r="W160" s="57">
        <f t="shared" si="41"/>
        <v>12.42982722184323</v>
      </c>
      <c r="X160" s="57">
        <f t="shared" si="41"/>
        <v>0.72363619021983305</v>
      </c>
      <c r="Y160" s="57">
        <f t="shared" si="41"/>
        <v>1.2984906913059031</v>
      </c>
      <c r="Z160" s="57">
        <f t="shared" si="41"/>
        <v>2.7448667885647882</v>
      </c>
      <c r="AB160" s="57">
        <f t="shared" si="38"/>
        <v>2920</v>
      </c>
      <c r="AC160" s="57">
        <f t="shared" si="44"/>
        <v>1.1453859066593309E-2</v>
      </c>
      <c r="AD160" s="57">
        <f t="shared" si="42"/>
        <v>1.2684582403006945</v>
      </c>
      <c r="AE160" s="57">
        <f t="shared" si="42"/>
        <v>0.99012913066641473</v>
      </c>
      <c r="AF160" s="57">
        <f t="shared" si="42"/>
        <v>1.1480093591028362</v>
      </c>
      <c r="AG160" s="57">
        <f t="shared" si="42"/>
        <v>1.899151156338339</v>
      </c>
      <c r="AH160" s="57">
        <f t="shared" si="42"/>
        <v>52.03559406922485</v>
      </c>
      <c r="AI160" s="57">
        <f t="shared" si="42"/>
        <v>15.356685726055368</v>
      </c>
      <c r="AJ160" s="57">
        <f t="shared" si="42"/>
        <v>0.74762448895363032</v>
      </c>
      <c r="AK160" s="57">
        <f t="shared" si="42"/>
        <v>1.4106388869901725</v>
      </c>
      <c r="AL160" s="57">
        <f t="shared" si="42"/>
        <v>5.8537917822414265</v>
      </c>
    </row>
    <row r="161" spans="2:38" s="57" customFormat="1">
      <c r="B161" s="57">
        <v>4.8559999999999999</v>
      </c>
      <c r="C161" s="57">
        <f t="shared" si="31"/>
        <v>2.5851885095398033</v>
      </c>
      <c r="D161" s="57">
        <f>D160*2</f>
        <v>5840</v>
      </c>
      <c r="E161" s="57">
        <f t="shared" si="32"/>
        <v>3.2551080723261247E-3</v>
      </c>
      <c r="F161" s="57">
        <f t="shared" si="40"/>
        <v>0.47831079207074001</v>
      </c>
      <c r="G161" s="57">
        <f t="shared" si="40"/>
        <v>0.69031634710546119</v>
      </c>
      <c r="H161" s="57">
        <f t="shared" si="40"/>
        <v>0.72705947111651015</v>
      </c>
      <c r="I161" s="57">
        <f t="shared" si="40"/>
        <v>1.3030655508914541</v>
      </c>
      <c r="J161" s="57">
        <f t="shared" si="40"/>
        <v>30.862708927385217</v>
      </c>
      <c r="K161" s="57">
        <f t="shared" si="40"/>
        <v>10.787142146179699</v>
      </c>
      <c r="L161" s="57">
        <f t="shared" si="40"/>
        <v>0.57116551868482435</v>
      </c>
      <c r="M161" s="57">
        <f t="shared" si="40"/>
        <v>1.0517248388920195</v>
      </c>
      <c r="N161" s="57">
        <f t="shared" si="40"/>
        <v>3.3381285533623495</v>
      </c>
      <c r="P161" s="57">
        <f t="shared" si="37"/>
        <v>5840</v>
      </c>
      <c r="Q161" s="57">
        <f t="shared" si="43"/>
        <v>0</v>
      </c>
      <c r="R161" s="57">
        <f t="shared" si="41"/>
        <v>0</v>
      </c>
      <c r="S161" s="57">
        <f t="shared" si="41"/>
        <v>0.61186666044491345</v>
      </c>
      <c r="T161" s="57">
        <f t="shared" si="41"/>
        <v>0.56276995108704753</v>
      </c>
      <c r="U161" s="57">
        <f t="shared" si="41"/>
        <v>1.1315730297487163</v>
      </c>
      <c r="V161" s="57">
        <f t="shared" si="41"/>
        <v>21.323417723402212</v>
      </c>
      <c r="W161" s="57">
        <f t="shared" si="41"/>
        <v>9.6508916643041509</v>
      </c>
      <c r="X161" s="57">
        <f t="shared" si="41"/>
        <v>0.56185290040948588</v>
      </c>
      <c r="Y161" s="57">
        <f t="shared" si="41"/>
        <v>1.0081872229791424</v>
      </c>
      <c r="Z161" s="57">
        <f t="shared" si="41"/>
        <v>2.131197122582122</v>
      </c>
      <c r="AB161" s="57">
        <f t="shared" si="38"/>
        <v>5840</v>
      </c>
      <c r="AC161" s="57">
        <f t="shared" si="44"/>
        <v>8.8931206377225753E-3</v>
      </c>
      <c r="AD161" s="57">
        <f t="shared" si="42"/>
        <v>0.98486912483571487</v>
      </c>
      <c r="AE161" s="57">
        <f t="shared" si="42"/>
        <v>0.76876603376601127</v>
      </c>
      <c r="AF161" s="57">
        <f t="shared" si="42"/>
        <v>0.89134899114597277</v>
      </c>
      <c r="AG161" s="57">
        <f t="shared" si="42"/>
        <v>1.4745580720341918</v>
      </c>
      <c r="AH161" s="57">
        <f t="shared" si="42"/>
        <v>40.402000131368396</v>
      </c>
      <c r="AI161" s="57">
        <f t="shared" si="42"/>
        <v>11.92339262805527</v>
      </c>
      <c r="AJ161" s="57">
        <f t="shared" si="42"/>
        <v>0.58047813696016026</v>
      </c>
      <c r="AK161" s="57">
        <f t="shared" si="42"/>
        <v>1.0952624548048966</v>
      </c>
      <c r="AL161" s="57">
        <f t="shared" si="42"/>
        <v>4.5450599841425898</v>
      </c>
    </row>
    <row r="162" spans="2:38" s="57" customFormat="1">
      <c r="B162" s="57">
        <v>4.0343999999999998</v>
      </c>
      <c r="C162" s="57">
        <f t="shared" si="31"/>
        <v>2.1477933531481432</v>
      </c>
      <c r="D162" s="58">
        <f>365*21.772</f>
        <v>7946.78</v>
      </c>
      <c r="E162" s="57">
        <f t="shared" si="32"/>
        <v>2.7039724897348748E-3</v>
      </c>
      <c r="F162" s="57">
        <f t="shared" si="40"/>
        <v>0.397326047112884</v>
      </c>
      <c r="G162" s="57">
        <f t="shared" si="40"/>
        <v>0.57343607963638343</v>
      </c>
      <c r="H162" s="57">
        <f t="shared" si="40"/>
        <v>0.60395807592813633</v>
      </c>
      <c r="I162" s="57">
        <f t="shared" si="40"/>
        <v>1.0824382243671025</v>
      </c>
      <c r="J162" s="57">
        <f t="shared" si="40"/>
        <v>25.637218194942815</v>
      </c>
      <c r="K162" s="57">
        <f t="shared" si="40"/>
        <v>8.9607272502279027</v>
      </c>
      <c r="L162" s="57">
        <f t="shared" si="40"/>
        <v>0.47445916242813552</v>
      </c>
      <c r="M162" s="57">
        <f t="shared" si="40"/>
        <v>0.87365303023645491</v>
      </c>
      <c r="N162" s="57">
        <f t="shared" si="40"/>
        <v>2.7729364355758772</v>
      </c>
      <c r="P162" s="57">
        <f t="shared" si="37"/>
        <v>7946.78</v>
      </c>
      <c r="Q162" s="57">
        <f t="shared" si="43"/>
        <v>0</v>
      </c>
      <c r="R162" s="57">
        <f t="shared" si="41"/>
        <v>0</v>
      </c>
      <c r="S162" s="57">
        <f t="shared" si="41"/>
        <v>0.5082690283910295</v>
      </c>
      <c r="T162" s="57">
        <f t="shared" si="41"/>
        <v>0.46748508251567483</v>
      </c>
      <c r="U162" s="57">
        <f t="shared" si="41"/>
        <v>0.9399817992463636</v>
      </c>
      <c r="V162" s="57">
        <f t="shared" si="41"/>
        <v>17.713063170281117</v>
      </c>
      <c r="W162" s="57">
        <f t="shared" si="41"/>
        <v>8.0168599572922421</v>
      </c>
      <c r="X162" s="57">
        <f t="shared" si="41"/>
        <v>0.46672330141694546</v>
      </c>
      <c r="Y162" s="57">
        <f t="shared" si="41"/>
        <v>0.83748694509233379</v>
      </c>
      <c r="Z162" s="57">
        <f t="shared" si="41"/>
        <v>1.7703554725745603</v>
      </c>
      <c r="AB162" s="57">
        <f t="shared" si="38"/>
        <v>7946.78</v>
      </c>
      <c r="AC162" s="57">
        <f t="shared" si="44"/>
        <v>7.3873902242242067E-3</v>
      </c>
      <c r="AD162" s="57">
        <f t="shared" si="42"/>
        <v>0.81811692895406496</v>
      </c>
      <c r="AE162" s="57">
        <f t="shared" si="42"/>
        <v>0.63860313088173937</v>
      </c>
      <c r="AF162" s="57">
        <f t="shared" si="42"/>
        <v>0.74043106934059788</v>
      </c>
      <c r="AG162" s="57">
        <f t="shared" si="42"/>
        <v>1.2248946494878412</v>
      </c>
      <c r="AH162" s="57">
        <f t="shared" si="42"/>
        <v>33.561373219604661</v>
      </c>
      <c r="AI162" s="57">
        <f t="shared" si="42"/>
        <v>9.9045945431635829</v>
      </c>
      <c r="AJ162" s="57">
        <f t="shared" si="42"/>
        <v>0.4821950234393233</v>
      </c>
      <c r="AK162" s="57">
        <f t="shared" si="42"/>
        <v>0.90981911538057603</v>
      </c>
      <c r="AL162" s="57">
        <f t="shared" si="42"/>
        <v>3.7755173985772044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43</v>
      </c>
      <c r="F170" s="42">
        <v>6.1466000000000003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44</v>
      </c>
      <c r="F171" s="42">
        <v>5.9789899999999996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45</v>
      </c>
      <c r="F172" s="42">
        <v>6.9461199999999996</v>
      </c>
    </row>
    <row r="173" spans="2:38">
      <c r="E173" s="42" t="s">
        <v>46</v>
      </c>
      <c r="F173" s="42">
        <v>7.5262599999999997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42" t="s">
        <v>47</v>
      </c>
      <c r="F174" s="42">
        <v>6.7503299999999999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5" spans="2:38" ht="12" thickBot="1">
      <c r="E175" s="53" t="s">
        <v>35</v>
      </c>
      <c r="F175" s="53">
        <f>SUM(F170:F174)</f>
        <v>33.348300000000002</v>
      </c>
      <c r="G175" s="42" t="s">
        <v>36</v>
      </c>
    </row>
    <row r="176" spans="2:38" ht="12" thickBot="1">
      <c r="E176" s="42" t="s">
        <v>37</v>
      </c>
      <c r="J176" s="69">
        <v>5.5</v>
      </c>
      <c r="K176" s="70" t="s">
        <v>38</v>
      </c>
      <c r="L176" s="42" t="s">
        <v>39</v>
      </c>
    </row>
    <row r="177" spans="4:38">
      <c r="E177" s="42" t="s">
        <v>93</v>
      </c>
    </row>
    <row r="178" spans="4:38">
      <c r="E178" s="42" t="s">
        <v>41</v>
      </c>
    </row>
    <row r="180" spans="4:38">
      <c r="D180" s="53" t="s">
        <v>55</v>
      </c>
      <c r="E180" s="53" t="s">
        <v>54</v>
      </c>
    </row>
    <row r="181" spans="4:38">
      <c r="E181" s="53" t="s">
        <v>57</v>
      </c>
    </row>
    <row r="183" spans="4:38">
      <c r="E183" s="53"/>
    </row>
    <row r="184" spans="4:38">
      <c r="D184" s="53" t="str">
        <f>D80</f>
        <v>Average</v>
      </c>
      <c r="E184" s="53" t="str">
        <f>E80</f>
        <v>Blood</v>
      </c>
      <c r="F184" s="53" t="str">
        <f t="shared" ref="F184:N185" si="45">F80</f>
        <v>Thymus</v>
      </c>
      <c r="G184" s="53" t="str">
        <f t="shared" si="45"/>
        <v>Heart</v>
      </c>
      <c r="H184" s="53" t="str">
        <f t="shared" si="45"/>
        <v>Lungs</v>
      </c>
      <c r="I184" s="53" t="str">
        <f t="shared" si="45"/>
        <v>Kidneys</v>
      </c>
      <c r="J184" s="53" t="str">
        <f t="shared" si="45"/>
        <v>Spleen</v>
      </c>
      <c r="K184" s="53" t="str">
        <f t="shared" si="45"/>
        <v>Liver</v>
      </c>
      <c r="L184" s="53" t="str">
        <f t="shared" si="45"/>
        <v>ART</v>
      </c>
      <c r="M184" s="53" t="str">
        <f t="shared" si="45"/>
        <v>Carcass</v>
      </c>
      <c r="N184" s="53" t="str">
        <f t="shared" si="45"/>
        <v>Tumor</v>
      </c>
      <c r="O184" s="53"/>
      <c r="P184" s="53" t="str">
        <f>P80</f>
        <v>Average -STDEV</v>
      </c>
      <c r="Q184" s="53" t="str">
        <f>Q80</f>
        <v>Blood</v>
      </c>
      <c r="R184" s="53" t="str">
        <f t="shared" ref="R184:Z185" si="46">R80</f>
        <v>Thymus</v>
      </c>
      <c r="S184" s="53" t="str">
        <f t="shared" si="46"/>
        <v>Heart</v>
      </c>
      <c r="T184" s="53" t="str">
        <f t="shared" si="46"/>
        <v>Lungs</v>
      </c>
      <c r="U184" s="53" t="str">
        <f t="shared" si="46"/>
        <v>Kidneys</v>
      </c>
      <c r="V184" s="53" t="str">
        <f t="shared" si="46"/>
        <v>Spleen</v>
      </c>
      <c r="W184" s="53" t="str">
        <f t="shared" si="46"/>
        <v>Liver</v>
      </c>
      <c r="X184" s="53" t="str">
        <f t="shared" si="46"/>
        <v>ART</v>
      </c>
      <c r="Y184" s="53" t="str">
        <f t="shared" si="46"/>
        <v>Carcass</v>
      </c>
      <c r="Z184" s="53" t="str">
        <f t="shared" si="46"/>
        <v>Tumor</v>
      </c>
      <c r="AA184" s="53"/>
      <c r="AB184" s="53" t="str">
        <f>AB80</f>
        <v>Average +STDEV</v>
      </c>
      <c r="AC184" s="53" t="str">
        <f>AC80</f>
        <v>Blood</v>
      </c>
      <c r="AD184" s="53" t="str">
        <f t="shared" ref="AD184:AL185" si="47">AD80</f>
        <v>Thymus</v>
      </c>
      <c r="AE184" s="53" t="str">
        <f t="shared" si="47"/>
        <v>Heart</v>
      </c>
      <c r="AF184" s="53" t="str">
        <f t="shared" si="47"/>
        <v>Lungs</v>
      </c>
      <c r="AG184" s="53" t="str">
        <f t="shared" si="47"/>
        <v>Kidneys</v>
      </c>
      <c r="AH184" s="53" t="str">
        <f t="shared" si="47"/>
        <v>Spleen</v>
      </c>
      <c r="AI184" s="53" t="str">
        <f t="shared" si="47"/>
        <v>Liver</v>
      </c>
      <c r="AJ184" s="53" t="str">
        <f t="shared" si="47"/>
        <v>ART</v>
      </c>
      <c r="AK184" s="53" t="str">
        <f t="shared" si="47"/>
        <v>Carcass</v>
      </c>
      <c r="AL184" s="53" t="str">
        <f t="shared" si="47"/>
        <v>Tumor</v>
      </c>
    </row>
    <row r="185" spans="4:38">
      <c r="D185" s="42">
        <f>D81</f>
        <v>0</v>
      </c>
      <c r="E185" s="42">
        <f>E81</f>
        <v>0</v>
      </c>
      <c r="F185" s="42">
        <f t="shared" si="45"/>
        <v>0</v>
      </c>
      <c r="G185" s="42">
        <f t="shared" si="45"/>
        <v>0</v>
      </c>
      <c r="H185" s="42">
        <f t="shared" si="45"/>
        <v>0</v>
      </c>
      <c r="I185" s="42">
        <f t="shared" si="45"/>
        <v>0</v>
      </c>
      <c r="J185" s="42">
        <f t="shared" si="45"/>
        <v>0</v>
      </c>
      <c r="K185" s="42">
        <f t="shared" si="45"/>
        <v>0</v>
      </c>
      <c r="L185" s="42">
        <f t="shared" si="45"/>
        <v>0</v>
      </c>
      <c r="M185" s="42">
        <f t="shared" si="45"/>
        <v>0</v>
      </c>
      <c r="N185" s="42">
        <f t="shared" si="45"/>
        <v>0</v>
      </c>
      <c r="Q185" s="42">
        <f>Q81</f>
        <v>0</v>
      </c>
      <c r="R185" s="42">
        <f t="shared" si="46"/>
        <v>0</v>
      </c>
      <c r="S185" s="42">
        <f t="shared" si="46"/>
        <v>0</v>
      </c>
      <c r="T185" s="42">
        <f t="shared" si="46"/>
        <v>0</v>
      </c>
      <c r="U185" s="42">
        <f t="shared" si="46"/>
        <v>0</v>
      </c>
      <c r="V185" s="42">
        <f t="shared" si="46"/>
        <v>0</v>
      </c>
      <c r="W185" s="42">
        <f t="shared" si="46"/>
        <v>0</v>
      </c>
      <c r="X185" s="42">
        <f t="shared" si="46"/>
        <v>0</v>
      </c>
      <c r="Y185" s="42">
        <f t="shared" si="46"/>
        <v>0</v>
      </c>
      <c r="Z185" s="42">
        <f t="shared" si="46"/>
        <v>0</v>
      </c>
      <c r="AC185" s="42">
        <f>AC81</f>
        <v>0</v>
      </c>
      <c r="AD185" s="42">
        <f t="shared" si="47"/>
        <v>0</v>
      </c>
      <c r="AE185" s="42">
        <f t="shared" si="47"/>
        <v>0</v>
      </c>
      <c r="AF185" s="42">
        <f t="shared" si="47"/>
        <v>0</v>
      </c>
      <c r="AG185" s="42">
        <f t="shared" si="47"/>
        <v>0</v>
      </c>
      <c r="AH185" s="42">
        <f t="shared" si="47"/>
        <v>0</v>
      </c>
      <c r="AI185" s="42">
        <f t="shared" si="47"/>
        <v>0</v>
      </c>
      <c r="AJ185" s="42">
        <f t="shared" si="47"/>
        <v>0</v>
      </c>
      <c r="AK185" s="42">
        <f t="shared" si="47"/>
        <v>0</v>
      </c>
      <c r="AL185" s="42">
        <f t="shared" si="47"/>
        <v>0</v>
      </c>
    </row>
    <row r="186" spans="4:38">
      <c r="D186" s="42">
        <f t="shared" ref="D186:D249" si="48">D82</f>
        <v>4.1666666666666664E-2</v>
      </c>
      <c r="E186" s="42">
        <f>E82/$J$176/2220*$F$175*60*24</f>
        <v>25.19429324279329</v>
      </c>
      <c r="F186" s="42">
        <f t="shared" ref="E186:N201" si="49">F82/$J$176/2220*$F$175*60*24</f>
        <v>8.3730183127534854</v>
      </c>
      <c r="G186" s="42">
        <f t="shared" si="49"/>
        <v>7.3595697146370647</v>
      </c>
      <c r="H186" s="42">
        <f t="shared" si="49"/>
        <v>12.000465252824352</v>
      </c>
      <c r="I186" s="42">
        <f t="shared" si="49"/>
        <v>10.170554438268542</v>
      </c>
      <c r="J186" s="42">
        <f t="shared" si="49"/>
        <v>38.367027173814876</v>
      </c>
      <c r="K186" s="42">
        <f t="shared" si="49"/>
        <v>14.611228314208415</v>
      </c>
      <c r="L186" s="42">
        <f t="shared" si="49"/>
        <v>1.231454943530055</v>
      </c>
      <c r="M186" s="42">
        <f t="shared" si="49"/>
        <v>1.9661966707338692</v>
      </c>
      <c r="N186" s="42">
        <f t="shared" si="49"/>
        <v>1.6349927819677532</v>
      </c>
      <c r="Q186" s="42">
        <f t="shared" ref="Q186:Z201" si="50">Q82/$J$176/2220*$F$175*60*24</f>
        <v>24.658704823664316</v>
      </c>
      <c r="R186" s="42">
        <f t="shared" si="50"/>
        <v>6.5659118043938758</v>
      </c>
      <c r="S186" s="42">
        <f t="shared" si="50"/>
        <v>6.9301403203371432</v>
      </c>
      <c r="T186" s="42">
        <f t="shared" si="50"/>
        <v>11.628685540963387</v>
      </c>
      <c r="U186" s="42">
        <f t="shared" si="50"/>
        <v>9.5270174809585697</v>
      </c>
      <c r="V186" s="42">
        <f t="shared" si="50"/>
        <v>33.802348467216774</v>
      </c>
      <c r="W186" s="42">
        <f t="shared" si="50"/>
        <v>13.088188758040278</v>
      </c>
      <c r="X186" s="42">
        <f t="shared" si="50"/>
        <v>1.1060136698780523</v>
      </c>
      <c r="Y186" s="42">
        <f t="shared" si="50"/>
        <v>1.7585118439313447</v>
      </c>
      <c r="Z186" s="42">
        <f t="shared" si="50"/>
        <v>0.20855940061073402</v>
      </c>
      <c r="AC186" s="42">
        <f t="shared" ref="AC186:AL201" si="51">AC82/$J$176/2220*$F$175*60*24</f>
        <v>25.729881661922271</v>
      </c>
      <c r="AD186" s="42">
        <f t="shared" si="51"/>
        <v>10.1801248211131</v>
      </c>
      <c r="AE186" s="42">
        <f t="shared" si="51"/>
        <v>7.7889991089369879</v>
      </c>
      <c r="AF186" s="42">
        <f t="shared" si="51"/>
        <v>12.372244964685354</v>
      </c>
      <c r="AG186" s="42">
        <f t="shared" si="51"/>
        <v>10.814091395578473</v>
      </c>
      <c r="AH186" s="42">
        <f t="shared" si="51"/>
        <v>42.931705880412949</v>
      </c>
      <c r="AI186" s="42">
        <f t="shared" si="51"/>
        <v>16.134267870376554</v>
      </c>
      <c r="AJ186" s="42">
        <f t="shared" si="51"/>
        <v>1.3568962171820578</v>
      </c>
      <c r="AK186" s="42">
        <f t="shared" si="51"/>
        <v>2.1738814975363936</v>
      </c>
      <c r="AL186" s="42">
        <f t="shared" si="51"/>
        <v>3.0614261633247706</v>
      </c>
    </row>
    <row r="187" spans="4:38">
      <c r="D187" s="42">
        <f t="shared" si="48"/>
        <v>7.4999999999999997E-2</v>
      </c>
      <c r="E187" s="42">
        <f t="shared" si="49"/>
        <v>21.293224458872114</v>
      </c>
      <c r="F187" s="42">
        <f t="shared" si="49"/>
        <v>7.4111077086089656</v>
      </c>
      <c r="G187" s="42">
        <f t="shared" si="49"/>
        <v>6.7436880909226158</v>
      </c>
      <c r="H187" s="42">
        <f t="shared" si="49"/>
        <v>10.63542226791705</v>
      </c>
      <c r="I187" s="42">
        <f t="shared" si="49"/>
        <v>9.8005511410836821</v>
      </c>
      <c r="J187" s="42">
        <f t="shared" si="49"/>
        <v>36.56675177368092</v>
      </c>
      <c r="K187" s="42">
        <f t="shared" si="49"/>
        <v>14.855192699160712</v>
      </c>
      <c r="L187" s="42">
        <f t="shared" si="49"/>
        <v>1.5691789121267852</v>
      </c>
      <c r="M187" s="42">
        <f t="shared" si="49"/>
        <v>2.0469263958495789</v>
      </c>
      <c r="N187" s="42">
        <f t="shared" si="49"/>
        <v>3.9145494682149748</v>
      </c>
      <c r="Q187" s="42">
        <f t="shared" si="50"/>
        <v>20.568011184964611</v>
      </c>
      <c r="R187" s="42">
        <f t="shared" si="50"/>
        <v>5.9000194658972296</v>
      </c>
      <c r="S187" s="42">
        <f t="shared" si="50"/>
        <v>5.7966131746957625</v>
      </c>
      <c r="T187" s="42">
        <f t="shared" si="50"/>
        <v>10.152071054293209</v>
      </c>
      <c r="U187" s="42">
        <f t="shared" si="50"/>
        <v>8.8216203075969979</v>
      </c>
      <c r="V187" s="42">
        <f t="shared" si="50"/>
        <v>31.862479825186224</v>
      </c>
      <c r="W187" s="42">
        <f t="shared" si="50"/>
        <v>12.707757255332456</v>
      </c>
      <c r="X187" s="42">
        <f t="shared" si="50"/>
        <v>1.4141812077046851</v>
      </c>
      <c r="Y187" s="42">
        <f t="shared" si="50"/>
        <v>1.8965729917883039</v>
      </c>
      <c r="Z187" s="42">
        <f t="shared" si="50"/>
        <v>1.0409446673790419</v>
      </c>
      <c r="AC187" s="42">
        <f t="shared" si="51"/>
        <v>22.018437732779617</v>
      </c>
      <c r="AD187" s="42">
        <f t="shared" si="51"/>
        <v>8.9221959513207025</v>
      </c>
      <c r="AE187" s="42">
        <f t="shared" si="51"/>
        <v>7.6618706952266749</v>
      </c>
      <c r="AF187" s="42">
        <f t="shared" si="51"/>
        <v>11.118773481540849</v>
      </c>
      <c r="AG187" s="42">
        <f t="shared" si="51"/>
        <v>10.747490549853811</v>
      </c>
      <c r="AH187" s="42">
        <f t="shared" si="51"/>
        <v>41.271023722175812</v>
      </c>
      <c r="AI187" s="42">
        <f t="shared" si="51"/>
        <v>16.983091366034046</v>
      </c>
      <c r="AJ187" s="42">
        <f t="shared" si="51"/>
        <v>1.7240943926578751</v>
      </c>
      <c r="AK187" s="42">
        <f t="shared" si="51"/>
        <v>2.1980629141173917</v>
      </c>
      <c r="AL187" s="42">
        <f t="shared" si="51"/>
        <v>6.7881542690508949</v>
      </c>
    </row>
    <row r="188" spans="4:38">
      <c r="D188" s="42">
        <f t="shared" si="48"/>
        <v>0.1</v>
      </c>
      <c r="E188" s="42">
        <f t="shared" si="49"/>
        <v>18.313758021274076</v>
      </c>
      <c r="F188" s="42">
        <f t="shared" si="49"/>
        <v>6.6773511788196345</v>
      </c>
      <c r="G188" s="42">
        <f t="shared" si="49"/>
        <v>6.2731361784254061</v>
      </c>
      <c r="H188" s="42">
        <f t="shared" si="49"/>
        <v>9.5821566645731622</v>
      </c>
      <c r="I188" s="42">
        <f t="shared" si="49"/>
        <v>9.5260984878624111</v>
      </c>
      <c r="J188" s="42">
        <f t="shared" si="49"/>
        <v>35.203373257022044</v>
      </c>
      <c r="K188" s="42">
        <f t="shared" si="49"/>
        <v>15.04017806979345</v>
      </c>
      <c r="L188" s="42">
        <f t="shared" si="49"/>
        <v>1.8313200022140985</v>
      </c>
      <c r="M188" s="42">
        <f t="shared" si="49"/>
        <v>2.108953698099624</v>
      </c>
      <c r="N188" s="42">
        <f t="shared" si="49"/>
        <v>5.5847484203310334</v>
      </c>
      <c r="Q188" s="42">
        <f t="shared" si="50"/>
        <v>17.43668809815642</v>
      </c>
      <c r="R188" s="42">
        <f t="shared" si="50"/>
        <v>5.3919258297268353</v>
      </c>
      <c r="S188" s="42">
        <f t="shared" si="50"/>
        <v>4.9158758334742947</v>
      </c>
      <c r="T188" s="42">
        <f t="shared" si="50"/>
        <v>9.0176861850038534</v>
      </c>
      <c r="U188" s="42">
        <f t="shared" si="50"/>
        <v>8.2856565573951357</v>
      </c>
      <c r="V188" s="42">
        <f t="shared" si="50"/>
        <v>30.366819731766178</v>
      </c>
      <c r="W188" s="42">
        <f t="shared" si="50"/>
        <v>12.428541042581287</v>
      </c>
      <c r="X188" s="42">
        <f t="shared" si="50"/>
        <v>1.6526870409395045</v>
      </c>
      <c r="Y188" s="42">
        <f t="shared" si="50"/>
        <v>2.003675327135813</v>
      </c>
      <c r="Z188" s="42">
        <f t="shared" si="50"/>
        <v>1.6616340882637797</v>
      </c>
      <c r="AC188" s="42">
        <f t="shared" si="51"/>
        <v>19.190827944391724</v>
      </c>
      <c r="AD188" s="42">
        <f t="shared" si="51"/>
        <v>7.9627765279123954</v>
      </c>
      <c r="AE188" s="42">
        <f t="shared" si="51"/>
        <v>7.5660454650030644</v>
      </c>
      <c r="AF188" s="42">
        <f t="shared" si="51"/>
        <v>10.14662714414243</v>
      </c>
      <c r="AG188" s="42">
        <f t="shared" si="51"/>
        <v>10.695286790551853</v>
      </c>
      <c r="AH188" s="42">
        <f t="shared" si="51"/>
        <v>40.039926782277782</v>
      </c>
      <c r="AI188" s="42">
        <f t="shared" si="51"/>
        <v>17.608301366515107</v>
      </c>
      <c r="AJ188" s="42">
        <f t="shared" si="51"/>
        <v>2.009769828458698</v>
      </c>
      <c r="AK188" s="42">
        <f t="shared" si="51"/>
        <v>2.2159762779779912</v>
      </c>
      <c r="AL188" s="42">
        <f t="shared" si="51"/>
        <v>9.5078627523982782</v>
      </c>
    </row>
    <row r="189" spans="4:38">
      <c r="D189" s="42">
        <f t="shared" si="48"/>
        <v>0.125</v>
      </c>
      <c r="E189" s="42">
        <f t="shared" si="49"/>
        <v>15.674883148677711</v>
      </c>
      <c r="F189" s="42">
        <f t="shared" si="49"/>
        <v>6.0564427743906153</v>
      </c>
      <c r="G189" s="42">
        <f t="shared" si="49"/>
        <v>5.8566619577081127</v>
      </c>
      <c r="H189" s="42">
        <f t="shared" si="49"/>
        <v>8.6675759316445102</v>
      </c>
      <c r="I189" s="42">
        <f t="shared" si="49"/>
        <v>9.2691177970281871</v>
      </c>
      <c r="J189" s="42">
        <f t="shared" si="49"/>
        <v>34.053765769744757</v>
      </c>
      <c r="K189" s="42">
        <f t="shared" si="49"/>
        <v>15.226888082070619</v>
      </c>
      <c r="L189" s="42">
        <f t="shared" si="49"/>
        <v>2.0550145089769272</v>
      </c>
      <c r="M189" s="42">
        <f t="shared" si="49"/>
        <v>2.1632595024246464</v>
      </c>
      <c r="N189" s="42">
        <f t="shared" si="49"/>
        <v>7.1849846630708267</v>
      </c>
      <c r="Q189" s="42">
        <f t="shared" si="50"/>
        <v>14.675321037957453</v>
      </c>
      <c r="R189" s="42">
        <f t="shared" si="50"/>
        <v>4.9619152481058126</v>
      </c>
      <c r="S189" s="42">
        <f t="shared" si="50"/>
        <v>4.1614337518444184</v>
      </c>
      <c r="T189" s="42">
        <f t="shared" si="50"/>
        <v>8.0242668819728138</v>
      </c>
      <c r="U189" s="42">
        <f t="shared" si="50"/>
        <v>7.8061990835052741</v>
      </c>
      <c r="V189" s="42">
        <f t="shared" si="50"/>
        <v>29.094608234046373</v>
      </c>
      <c r="W189" s="42">
        <f t="shared" si="50"/>
        <v>12.196807307897775</v>
      </c>
      <c r="X189" s="42">
        <f t="shared" si="50"/>
        <v>1.8559309008051152</v>
      </c>
      <c r="Y189" s="42">
        <f t="shared" si="50"/>
        <v>2.0950450037722548</v>
      </c>
      <c r="Z189" s="42">
        <f t="shared" si="50"/>
        <v>2.2370742499451817</v>
      </c>
      <c r="AC189" s="42">
        <f t="shared" si="51"/>
        <v>16.674445259397977</v>
      </c>
      <c r="AD189" s="42">
        <f t="shared" si="51"/>
        <v>7.1509703006754179</v>
      </c>
      <c r="AE189" s="42">
        <f t="shared" si="51"/>
        <v>7.469809731973049</v>
      </c>
      <c r="AF189" s="42">
        <f t="shared" si="51"/>
        <v>9.3108849813162067</v>
      </c>
      <c r="AG189" s="42">
        <f t="shared" si="51"/>
        <v>10.641151781242664</v>
      </c>
      <c r="AH189" s="42">
        <f t="shared" si="51"/>
        <v>39.012923305443124</v>
      </c>
      <c r="AI189" s="42">
        <f t="shared" si="51"/>
        <v>18.201466648985232</v>
      </c>
      <c r="AJ189" s="42">
        <f t="shared" si="51"/>
        <v>2.2538645265492683</v>
      </c>
      <c r="AK189" s="42">
        <f t="shared" si="51"/>
        <v>2.2336987573456044</v>
      </c>
      <c r="AL189" s="42">
        <f t="shared" si="51"/>
        <v>12.132895076196485</v>
      </c>
    </row>
    <row r="190" spans="4:38">
      <c r="D190" s="42">
        <f t="shared" si="48"/>
        <v>0.25</v>
      </c>
      <c r="E190" s="42">
        <f t="shared" si="49"/>
        <v>10.695510802750732</v>
      </c>
      <c r="F190" s="42">
        <f t="shared" si="49"/>
        <v>5.745679177123554</v>
      </c>
      <c r="G190" s="42">
        <f t="shared" si="49"/>
        <v>5.0860776615993348</v>
      </c>
      <c r="H190" s="42">
        <f t="shared" si="49"/>
        <v>7.5060696041632271</v>
      </c>
      <c r="I190" s="42">
        <f t="shared" si="49"/>
        <v>8.3756414098186607</v>
      </c>
      <c r="J190" s="42">
        <f t="shared" si="49"/>
        <v>33.580782962493224</v>
      </c>
      <c r="K190" s="42">
        <f t="shared" si="49"/>
        <v>16.26068820531966</v>
      </c>
      <c r="L190" s="42">
        <f t="shared" si="49"/>
        <v>2.2247816903973967</v>
      </c>
      <c r="M190" s="42">
        <f t="shared" si="49"/>
        <v>2.246795718305743</v>
      </c>
      <c r="N190" s="42">
        <f t="shared" si="49"/>
        <v>13.846661452106812</v>
      </c>
      <c r="Q190" s="42">
        <f t="shared" si="50"/>
        <v>9.8256955961938512</v>
      </c>
      <c r="R190" s="42">
        <f t="shared" si="50"/>
        <v>4.7449346505406123</v>
      </c>
      <c r="S190" s="42">
        <f t="shared" si="50"/>
        <v>3.5105488890380303</v>
      </c>
      <c r="T190" s="42">
        <f t="shared" si="50"/>
        <v>6.4979976477978214</v>
      </c>
      <c r="U190" s="42">
        <f t="shared" si="50"/>
        <v>6.7633784702578321</v>
      </c>
      <c r="V190" s="42">
        <f t="shared" si="50"/>
        <v>28.239688249272167</v>
      </c>
      <c r="W190" s="42">
        <f t="shared" si="50"/>
        <v>12.215812241383855</v>
      </c>
      <c r="X190" s="42">
        <f t="shared" si="50"/>
        <v>2.0017772976089425</v>
      </c>
      <c r="Y190" s="42">
        <f t="shared" si="50"/>
        <v>2.1638735992209179</v>
      </c>
      <c r="Z190" s="42">
        <f t="shared" si="50"/>
        <v>4.0970533617691558</v>
      </c>
      <c r="AC190" s="42">
        <f t="shared" si="51"/>
        <v>11.565326009307615</v>
      </c>
      <c r="AD190" s="42">
        <f t="shared" si="51"/>
        <v>6.7464237037065331</v>
      </c>
      <c r="AE190" s="42">
        <f t="shared" si="51"/>
        <v>6.9560985170802159</v>
      </c>
      <c r="AF190" s="42">
        <f t="shared" si="51"/>
        <v>8.5003947018550647</v>
      </c>
      <c r="AG190" s="42">
        <f t="shared" si="51"/>
        <v>10.319179187708757</v>
      </c>
      <c r="AH190" s="42">
        <f t="shared" si="51"/>
        <v>38.921877675714285</v>
      </c>
      <c r="AI190" s="42">
        <f t="shared" si="51"/>
        <v>20.507869714711799</v>
      </c>
      <c r="AJ190" s="42">
        <f t="shared" si="51"/>
        <v>2.4461118288872994</v>
      </c>
      <c r="AK190" s="42">
        <f t="shared" si="51"/>
        <v>2.3227317107488519</v>
      </c>
      <c r="AL190" s="42">
        <f t="shared" si="51"/>
        <v>23.596269542444436</v>
      </c>
    </row>
    <row r="191" spans="4:38">
      <c r="D191" s="42">
        <f t="shared" si="48"/>
        <v>0.375</v>
      </c>
      <c r="E191" s="42">
        <f t="shared" si="49"/>
        <v>7.7292103018846001</v>
      </c>
      <c r="F191" s="42">
        <f t="shared" si="49"/>
        <v>6.5318440329726561</v>
      </c>
      <c r="G191" s="42">
        <f t="shared" si="49"/>
        <v>4.6546195693834811</v>
      </c>
      <c r="H191" s="42">
        <f t="shared" si="49"/>
        <v>7.098481156066585</v>
      </c>
      <c r="I191" s="42">
        <f t="shared" si="49"/>
        <v>7.701069256248628</v>
      </c>
      <c r="J191" s="42">
        <f t="shared" si="49"/>
        <v>35.501753558443603</v>
      </c>
      <c r="K191" s="42">
        <f t="shared" si="49"/>
        <v>17.576241605685166</v>
      </c>
      <c r="L191" s="42">
        <f t="shared" si="49"/>
        <v>2.2005889654446014</v>
      </c>
      <c r="M191" s="42">
        <f t="shared" si="49"/>
        <v>2.2886898726586944</v>
      </c>
      <c r="N191" s="42">
        <f t="shared" si="49"/>
        <v>19.367752060583328</v>
      </c>
      <c r="Q191" s="42">
        <f t="shared" si="50"/>
        <v>7.0886360019603716</v>
      </c>
      <c r="R191" s="42">
        <f t="shared" si="50"/>
        <v>5.281483278853047</v>
      </c>
      <c r="S191" s="42">
        <f t="shared" si="50"/>
        <v>3.4567166923901738</v>
      </c>
      <c r="T191" s="42">
        <f t="shared" si="50"/>
        <v>5.763622186707396</v>
      </c>
      <c r="U191" s="42">
        <f t="shared" si="50"/>
        <v>6.0999813194795705</v>
      </c>
      <c r="V191" s="42">
        <f t="shared" si="50"/>
        <v>28.876878994455005</v>
      </c>
      <c r="W191" s="42">
        <f t="shared" si="50"/>
        <v>13.115574914614129</v>
      </c>
      <c r="X191" s="42">
        <f t="shared" si="50"/>
        <v>1.9420888388548299</v>
      </c>
      <c r="Y191" s="42">
        <f t="shared" si="50"/>
        <v>2.1516225868834375</v>
      </c>
      <c r="Z191" s="42">
        <f t="shared" si="50"/>
        <v>5.5358535979149091</v>
      </c>
      <c r="AC191" s="42">
        <f t="shared" si="51"/>
        <v>8.3697846018088686</v>
      </c>
      <c r="AD191" s="42">
        <f t="shared" si="51"/>
        <v>7.7822047870922653</v>
      </c>
      <c r="AE191" s="42">
        <f t="shared" si="51"/>
        <v>6.347504915828047</v>
      </c>
      <c r="AF191" s="42">
        <f t="shared" si="51"/>
        <v>8.3617419031676672</v>
      </c>
      <c r="AG191" s="42">
        <f t="shared" si="51"/>
        <v>9.877287120672678</v>
      </c>
      <c r="AH191" s="42">
        <f t="shared" si="51"/>
        <v>42.126628122432095</v>
      </c>
      <c r="AI191" s="42">
        <f t="shared" si="51"/>
        <v>22.388133202062392</v>
      </c>
      <c r="AJ191" s="42">
        <f t="shared" si="51"/>
        <v>2.447412636538127</v>
      </c>
      <c r="AK191" s="42">
        <f t="shared" si="51"/>
        <v>2.4175281536990441</v>
      </c>
      <c r="AL191" s="42">
        <f t="shared" si="51"/>
        <v>33.199650523251748</v>
      </c>
    </row>
    <row r="192" spans="4:38">
      <c r="D192" s="42">
        <f t="shared" si="48"/>
        <v>0.5</v>
      </c>
      <c r="E192" s="42">
        <f t="shared" si="49"/>
        <v>5.3076173577708126</v>
      </c>
      <c r="F192" s="42">
        <f t="shared" si="49"/>
        <v>7.7317798655844481</v>
      </c>
      <c r="G192" s="42">
        <f t="shared" si="49"/>
        <v>4.3157981520413671</v>
      </c>
      <c r="H192" s="42">
        <f t="shared" si="49"/>
        <v>6.7950644126555497</v>
      </c>
      <c r="I192" s="42">
        <f t="shared" si="49"/>
        <v>7.1694437225454113</v>
      </c>
      <c r="J192" s="42">
        <f t="shared" si="49"/>
        <v>38.452294849473169</v>
      </c>
      <c r="K192" s="42">
        <f t="shared" si="49"/>
        <v>19.027886593657392</v>
      </c>
      <c r="L192" s="42">
        <f t="shared" si="49"/>
        <v>2.1615112891029247</v>
      </c>
      <c r="M192" s="42">
        <f t="shared" si="49"/>
        <v>2.3229669080383823</v>
      </c>
      <c r="N192" s="42">
        <f t="shared" si="49"/>
        <v>23.885008012973241</v>
      </c>
      <c r="Q192" s="42">
        <f t="shared" si="50"/>
        <v>4.8539808573596481</v>
      </c>
      <c r="R192" s="42">
        <f t="shared" si="50"/>
        <v>6.1004259220668393</v>
      </c>
      <c r="S192" s="42">
        <f t="shared" si="50"/>
        <v>3.4177592199017628</v>
      </c>
      <c r="T192" s="42">
        <f t="shared" si="50"/>
        <v>5.1817940893992649</v>
      </c>
      <c r="U192" s="42">
        <f t="shared" si="50"/>
        <v>5.568617683653259</v>
      </c>
      <c r="V192" s="42">
        <f t="shared" si="50"/>
        <v>29.871296851204388</v>
      </c>
      <c r="W192" s="42">
        <f t="shared" si="50"/>
        <v>14.488896889544531</v>
      </c>
      <c r="X192" s="42">
        <f t="shared" si="50"/>
        <v>1.8491185965579469</v>
      </c>
      <c r="Y192" s="42">
        <f t="shared" si="50"/>
        <v>2.1318399707254172</v>
      </c>
      <c r="Z192" s="42">
        <f t="shared" si="50"/>
        <v>6.7130537911250583</v>
      </c>
      <c r="AC192" s="42">
        <f t="shared" si="51"/>
        <v>5.761253858181977</v>
      </c>
      <c r="AD192" s="42">
        <f t="shared" si="51"/>
        <v>9.3631338091020524</v>
      </c>
      <c r="AE192" s="42">
        <f t="shared" si="51"/>
        <v>5.6956799848572341</v>
      </c>
      <c r="AF192" s="42">
        <f t="shared" si="51"/>
        <v>8.2617015767272211</v>
      </c>
      <c r="AG192" s="42">
        <f t="shared" si="51"/>
        <v>9.3592028073563345</v>
      </c>
      <c r="AH192" s="42">
        <f t="shared" si="51"/>
        <v>47.033292847742118</v>
      </c>
      <c r="AI192" s="42">
        <f t="shared" si="51"/>
        <v>23.926530600803773</v>
      </c>
      <c r="AJ192" s="42">
        <f t="shared" si="51"/>
        <v>2.448476933706984</v>
      </c>
      <c r="AK192" s="42">
        <f t="shared" si="51"/>
        <v>2.5116572642745569</v>
      </c>
      <c r="AL192" s="42">
        <f t="shared" si="51"/>
        <v>41.056962234821469</v>
      </c>
    </row>
    <row r="193" spans="4:38">
      <c r="D193" s="42">
        <f t="shared" si="48"/>
        <v>0.625</v>
      </c>
      <c r="E193" s="42">
        <f t="shared" si="49"/>
        <v>3.4247247624820081</v>
      </c>
      <c r="F193" s="42">
        <f t="shared" si="49"/>
        <v>9.0972240889012888</v>
      </c>
      <c r="G193" s="42">
        <f t="shared" si="49"/>
        <v>4.0537699680021451</v>
      </c>
      <c r="H193" s="42">
        <f t="shared" si="49"/>
        <v>6.5622508773345736</v>
      </c>
      <c r="I193" s="42">
        <f t="shared" si="49"/>
        <v>6.7581022154471428</v>
      </c>
      <c r="J193" s="42">
        <f t="shared" si="49"/>
        <v>41.843475647834602</v>
      </c>
      <c r="K193" s="42">
        <f t="shared" si="49"/>
        <v>20.448267185544239</v>
      </c>
      <c r="L193" s="42">
        <f t="shared" si="49"/>
        <v>2.1131343463716306</v>
      </c>
      <c r="M193" s="42">
        <f t="shared" si="49"/>
        <v>2.3496268244448086</v>
      </c>
      <c r="N193" s="42">
        <f t="shared" si="49"/>
        <v>27.39842930927648</v>
      </c>
      <c r="Q193" s="42">
        <f t="shared" si="50"/>
        <v>3.116418495277693</v>
      </c>
      <c r="R193" s="42">
        <f t="shared" si="50"/>
        <v>7.0323261712411078</v>
      </c>
      <c r="S193" s="42">
        <f t="shared" si="50"/>
        <v>3.3879965676014825</v>
      </c>
      <c r="T193" s="42">
        <f t="shared" si="50"/>
        <v>4.7312716560822414</v>
      </c>
      <c r="U193" s="42">
        <f t="shared" si="50"/>
        <v>5.1565412928589023</v>
      </c>
      <c r="V193" s="42">
        <f t="shared" si="50"/>
        <v>31.042593452684272</v>
      </c>
      <c r="W193" s="42">
        <f t="shared" si="50"/>
        <v>16.051642585154966</v>
      </c>
      <c r="X193" s="42">
        <f t="shared" si="50"/>
        <v>1.739933607226293</v>
      </c>
      <c r="Y193" s="42">
        <f t="shared" si="50"/>
        <v>2.1073600481033821</v>
      </c>
      <c r="Z193" s="42">
        <f t="shared" si="50"/>
        <v>7.6286539413996381</v>
      </c>
      <c r="AC193" s="42">
        <f t="shared" si="51"/>
        <v>3.7330310296863316</v>
      </c>
      <c r="AD193" s="42">
        <f t="shared" si="51"/>
        <v>11.162122006561471</v>
      </c>
      <c r="AE193" s="42">
        <f t="shared" si="51"/>
        <v>5.0599674913719692</v>
      </c>
      <c r="AF193" s="42">
        <f t="shared" si="51"/>
        <v>8.1853088611494655</v>
      </c>
      <c r="AG193" s="42">
        <f t="shared" si="51"/>
        <v>8.8151660407381698</v>
      </c>
      <c r="AH193" s="42">
        <f t="shared" si="51"/>
        <v>52.644357842984547</v>
      </c>
      <c r="AI193" s="42">
        <f t="shared" si="51"/>
        <v>25.123061910935988</v>
      </c>
      <c r="AJ193" s="42">
        <f t="shared" si="51"/>
        <v>2.4493047203938767</v>
      </c>
      <c r="AK193" s="42">
        <f t="shared" si="51"/>
        <v>2.5977304385654287</v>
      </c>
      <c r="AL193" s="42">
        <f t="shared" si="51"/>
        <v>47.168204677153398</v>
      </c>
    </row>
    <row r="194" spans="4:38">
      <c r="D194" s="42">
        <f t="shared" si="48"/>
        <v>0.75</v>
      </c>
      <c r="E194" s="42">
        <f t="shared" si="49"/>
        <v>2.0745253080908768</v>
      </c>
      <c r="F194" s="42">
        <f t="shared" si="49"/>
        <v>10.379914116865585</v>
      </c>
      <c r="G194" s="42">
        <f t="shared" si="49"/>
        <v>3.8526915756949807</v>
      </c>
      <c r="H194" s="42">
        <f t="shared" si="49"/>
        <v>6.3664720535082218</v>
      </c>
      <c r="I194" s="42">
        <f t="shared" si="49"/>
        <v>6.4443821416918716</v>
      </c>
      <c r="J194" s="42">
        <f t="shared" si="49"/>
        <v>45.086364765780054</v>
      </c>
      <c r="K194" s="42">
        <f t="shared" si="49"/>
        <v>21.670027397653595</v>
      </c>
      <c r="L194" s="42">
        <f t="shared" si="49"/>
        <v>2.0610438222499856</v>
      </c>
      <c r="M194" s="42">
        <f t="shared" si="49"/>
        <v>2.3686696218779679</v>
      </c>
      <c r="N194" s="42">
        <f t="shared" si="49"/>
        <v>29.908015949493091</v>
      </c>
      <c r="Q194" s="42">
        <f t="shared" si="50"/>
        <v>1.8706372486005145</v>
      </c>
      <c r="R194" s="42">
        <f t="shared" si="50"/>
        <v>7.9077476174351187</v>
      </c>
      <c r="S194" s="42">
        <f t="shared" si="50"/>
        <v>3.3617488315179997</v>
      </c>
      <c r="T194" s="42">
        <f t="shared" si="50"/>
        <v>4.3908131869651053</v>
      </c>
      <c r="U194" s="42">
        <f t="shared" si="50"/>
        <v>4.8510058771767417</v>
      </c>
      <c r="V194" s="42">
        <f t="shared" si="50"/>
        <v>32.210420432058527</v>
      </c>
      <c r="W194" s="42">
        <f t="shared" si="50"/>
        <v>17.519676420425405</v>
      </c>
      <c r="X194" s="42">
        <f t="shared" si="50"/>
        <v>1.631600907367861</v>
      </c>
      <c r="Y194" s="42">
        <f t="shared" si="50"/>
        <v>2.0810171163738387</v>
      </c>
      <c r="Z194" s="42">
        <f t="shared" si="50"/>
        <v>8.282654048738614</v>
      </c>
      <c r="AC194" s="42">
        <f t="shared" si="51"/>
        <v>2.2784133675812428</v>
      </c>
      <c r="AD194" s="42">
        <f t="shared" si="51"/>
        <v>12.852080616296051</v>
      </c>
      <c r="AE194" s="42">
        <f t="shared" si="51"/>
        <v>4.4997112025763961</v>
      </c>
      <c r="AF194" s="42">
        <f t="shared" si="51"/>
        <v>8.1175988950499747</v>
      </c>
      <c r="AG194" s="42">
        <f t="shared" si="51"/>
        <v>8.2954166137965064</v>
      </c>
      <c r="AH194" s="42">
        <f t="shared" si="51"/>
        <v>57.962309099501141</v>
      </c>
      <c r="AI194" s="42">
        <f t="shared" si="51"/>
        <v>25.977727132458973</v>
      </c>
      <c r="AJ194" s="42">
        <f t="shared" si="51"/>
        <v>2.4498959965987943</v>
      </c>
      <c r="AK194" s="42">
        <f t="shared" si="51"/>
        <v>2.6683590726617132</v>
      </c>
      <c r="AL194" s="42">
        <f t="shared" si="51"/>
        <v>51.533377850247369</v>
      </c>
    </row>
    <row r="195" spans="4:38">
      <c r="D195" s="42">
        <f t="shared" si="48"/>
        <v>0.875</v>
      </c>
      <c r="E195" s="42">
        <f t="shared" si="49"/>
        <v>1.2510117866700896</v>
      </c>
      <c r="F195" s="42">
        <f t="shared" si="49"/>
        <v>11.331587363419741</v>
      </c>
      <c r="G195" s="42">
        <f t="shared" si="49"/>
        <v>3.6967195335490808</v>
      </c>
      <c r="H195" s="42">
        <f t="shared" si="49"/>
        <v>6.1741594445809485</v>
      </c>
      <c r="I195" s="42">
        <f t="shared" si="49"/>
        <v>6.2056209080177345</v>
      </c>
      <c r="J195" s="42">
        <f t="shared" si="49"/>
        <v>47.592031015562199</v>
      </c>
      <c r="K195" s="42">
        <f t="shared" si="49"/>
        <v>22.525811246293429</v>
      </c>
      <c r="L195" s="42">
        <f t="shared" si="49"/>
        <v>2.0108254017372493</v>
      </c>
      <c r="M195" s="42">
        <f t="shared" si="49"/>
        <v>2.3800953003378664</v>
      </c>
      <c r="N195" s="42">
        <f t="shared" si="49"/>
        <v>31.413767933623063</v>
      </c>
      <c r="Q195" s="42">
        <f t="shared" si="50"/>
        <v>1.1113254502141128</v>
      </c>
      <c r="R195" s="42">
        <f t="shared" si="50"/>
        <v>8.557253851708106</v>
      </c>
      <c r="S195" s="42">
        <f t="shared" si="50"/>
        <v>3.3333361076800019</v>
      </c>
      <c r="T195" s="42">
        <f t="shared" si="50"/>
        <v>4.1391769822566715</v>
      </c>
      <c r="U195" s="42">
        <f t="shared" si="50"/>
        <v>4.6392651666867835</v>
      </c>
      <c r="V195" s="42">
        <f t="shared" si="50"/>
        <v>33.194429422491091</v>
      </c>
      <c r="W195" s="42">
        <f t="shared" si="50"/>
        <v>18.608862814335701</v>
      </c>
      <c r="X195" s="42">
        <f t="shared" si="50"/>
        <v>1.5411875334906473</v>
      </c>
      <c r="Y195" s="42">
        <f t="shared" si="50"/>
        <v>2.0556454728933091</v>
      </c>
      <c r="Z195" s="42">
        <f t="shared" si="50"/>
        <v>8.6750541131420214</v>
      </c>
      <c r="AC195" s="42">
        <f t="shared" si="51"/>
        <v>1.390698123126074</v>
      </c>
      <c r="AD195" s="42">
        <f t="shared" si="51"/>
        <v>14.105920875131414</v>
      </c>
      <c r="AE195" s="42">
        <f t="shared" si="51"/>
        <v>4.074254885674705</v>
      </c>
      <c r="AF195" s="42">
        <f t="shared" si="51"/>
        <v>8.0436068170445232</v>
      </c>
      <c r="AG195" s="42">
        <f t="shared" si="51"/>
        <v>7.8501943195097592</v>
      </c>
      <c r="AH195" s="42">
        <f t="shared" si="51"/>
        <v>61.989632608633244</v>
      </c>
      <c r="AI195" s="42">
        <f t="shared" si="51"/>
        <v>26.49052626537275</v>
      </c>
      <c r="AJ195" s="42">
        <f t="shared" si="51"/>
        <v>2.4502507623217475</v>
      </c>
      <c r="AK195" s="42">
        <f t="shared" si="51"/>
        <v>2.7161545626534487</v>
      </c>
      <c r="AL195" s="42">
        <f t="shared" si="51"/>
        <v>54.152481754104144</v>
      </c>
    </row>
    <row r="196" spans="4:38">
      <c r="D196" s="42">
        <f t="shared" si="48"/>
        <v>1</v>
      </c>
      <c r="E196" s="42">
        <f t="shared" si="49"/>
        <v>0.94817699029233471</v>
      </c>
      <c r="F196" s="42">
        <f t="shared" si="49"/>
        <v>11.703981242506156</v>
      </c>
      <c r="G196" s="42">
        <f t="shared" si="49"/>
        <v>3.5700103999936221</v>
      </c>
      <c r="H196" s="42">
        <f t="shared" si="49"/>
        <v>5.9517445539572416</v>
      </c>
      <c r="I196" s="42">
        <f t="shared" si="49"/>
        <v>6.0191559211627759</v>
      </c>
      <c r="J196" s="42">
        <f t="shared" si="49"/>
        <v>48.771543209433567</v>
      </c>
      <c r="K196" s="42">
        <f t="shared" si="49"/>
        <v>22.848262747771606</v>
      </c>
      <c r="L196" s="42">
        <f t="shared" si="49"/>
        <v>1.9680647698326865</v>
      </c>
      <c r="M196" s="42">
        <f t="shared" si="49"/>
        <v>2.383903859824497</v>
      </c>
      <c r="N196" s="42">
        <f t="shared" si="49"/>
        <v>31.915685261666361</v>
      </c>
      <c r="Q196" s="42">
        <f t="shared" si="50"/>
        <v>0.83317143300448104</v>
      </c>
      <c r="R196" s="42">
        <f t="shared" si="50"/>
        <v>8.811408465119257</v>
      </c>
      <c r="S196" s="42">
        <f t="shared" si="50"/>
        <v>3.297078492116166</v>
      </c>
      <c r="T196" s="42">
        <f t="shared" si="50"/>
        <v>3.955121342165679</v>
      </c>
      <c r="U196" s="42">
        <f t="shared" si="50"/>
        <v>4.5085728914691927</v>
      </c>
      <c r="V196" s="42">
        <f t="shared" si="50"/>
        <v>33.814272057145885</v>
      </c>
      <c r="W196" s="42">
        <f t="shared" si="50"/>
        <v>19.035066185865851</v>
      </c>
      <c r="X196" s="42">
        <f t="shared" si="50"/>
        <v>1.485760522102644</v>
      </c>
      <c r="Y196" s="42">
        <f t="shared" si="50"/>
        <v>2.0340794150183115</v>
      </c>
      <c r="Z196" s="42">
        <f t="shared" si="50"/>
        <v>8.8058541346098256</v>
      </c>
      <c r="AC196" s="42">
        <f t="shared" si="51"/>
        <v>1.0631825475801848</v>
      </c>
      <c r="AD196" s="42">
        <f t="shared" si="51"/>
        <v>14.596554019893052</v>
      </c>
      <c r="AE196" s="42">
        <f t="shared" si="51"/>
        <v>3.8429423078710734</v>
      </c>
      <c r="AF196" s="42">
        <f t="shared" si="51"/>
        <v>7.9483677657487677</v>
      </c>
      <c r="AG196" s="42">
        <f t="shared" si="51"/>
        <v>7.5297389508563608</v>
      </c>
      <c r="AH196" s="42">
        <f t="shared" si="51"/>
        <v>63.728814361721433</v>
      </c>
      <c r="AI196" s="42">
        <f t="shared" si="51"/>
        <v>26.661459309677365</v>
      </c>
      <c r="AJ196" s="42">
        <f t="shared" si="51"/>
        <v>2.4503690175627328</v>
      </c>
      <c r="AK196" s="42">
        <f t="shared" si="51"/>
        <v>2.7337283046306822</v>
      </c>
      <c r="AL196" s="42">
        <f t="shared" si="51"/>
        <v>55.025516388722934</v>
      </c>
    </row>
    <row r="197" spans="4:38">
      <c r="D197" s="42">
        <f t="shared" si="48"/>
        <v>1.125</v>
      </c>
      <c r="E197" s="42">
        <f t="shared" si="49"/>
        <v>0.90431652433870346</v>
      </c>
      <c r="F197" s="42">
        <f t="shared" si="49"/>
        <v>11.684458635978908</v>
      </c>
      <c r="G197" s="42">
        <f t="shared" si="49"/>
        <v>3.4543808927325079</v>
      </c>
      <c r="H197" s="42">
        <f t="shared" si="49"/>
        <v>5.7061972177493683</v>
      </c>
      <c r="I197" s="42">
        <f t="shared" si="49"/>
        <v>5.8544169287091323</v>
      </c>
      <c r="J197" s="42">
        <f t="shared" si="49"/>
        <v>49.087666419809025</v>
      </c>
      <c r="K197" s="42">
        <f t="shared" si="49"/>
        <v>22.835422439945017</v>
      </c>
      <c r="L197" s="42">
        <f t="shared" si="49"/>
        <v>1.9310971123577745</v>
      </c>
      <c r="M197" s="42">
        <f t="shared" si="49"/>
        <v>2.3829818592143095</v>
      </c>
      <c r="N197" s="42">
        <f t="shared" si="49"/>
        <v>31.869902288329968</v>
      </c>
      <c r="Q197" s="42">
        <f t="shared" si="50"/>
        <v>0.79439356758986757</v>
      </c>
      <c r="R197" s="42">
        <f t="shared" si="50"/>
        <v>8.7959386541292126</v>
      </c>
      <c r="S197" s="42">
        <f t="shared" si="50"/>
        <v>3.2526479805123856</v>
      </c>
      <c r="T197" s="42">
        <f t="shared" si="50"/>
        <v>3.7997422418411269</v>
      </c>
      <c r="U197" s="42">
        <f t="shared" si="50"/>
        <v>4.4162277356379001</v>
      </c>
      <c r="V197" s="42">
        <f t="shared" si="50"/>
        <v>34.187194849951965</v>
      </c>
      <c r="W197" s="42">
        <f t="shared" si="50"/>
        <v>19.0265309680142</v>
      </c>
      <c r="X197" s="42">
        <f t="shared" si="50"/>
        <v>1.4539187643532538</v>
      </c>
      <c r="Y197" s="42">
        <f t="shared" si="50"/>
        <v>2.0154449554853704</v>
      </c>
      <c r="Z197" s="42">
        <f t="shared" si="50"/>
        <v>8.7979395833701233</v>
      </c>
      <c r="AC197" s="42">
        <f t="shared" si="51"/>
        <v>1.0142394810875432</v>
      </c>
      <c r="AD197" s="42">
        <f t="shared" si="51"/>
        <v>14.572978617828642</v>
      </c>
      <c r="AE197" s="42">
        <f t="shared" si="51"/>
        <v>3.7304981728309827</v>
      </c>
      <c r="AF197" s="42">
        <f t="shared" si="51"/>
        <v>7.8304539857666766</v>
      </c>
      <c r="AG197" s="42">
        <f t="shared" si="51"/>
        <v>7.2921294843057733</v>
      </c>
      <c r="AH197" s="42">
        <f t="shared" si="51"/>
        <v>63.988137989665852</v>
      </c>
      <c r="AI197" s="42">
        <f t="shared" si="51"/>
        <v>26.644313911875834</v>
      </c>
      <c r="AJ197" s="42">
        <f t="shared" si="51"/>
        <v>2.4483136094987619</v>
      </c>
      <c r="AK197" s="42">
        <f t="shared" si="51"/>
        <v>2.7326221712705729</v>
      </c>
      <c r="AL197" s="42">
        <f t="shared" si="51"/>
        <v>54.941864993289656</v>
      </c>
    </row>
    <row r="198" spans="4:38">
      <c r="D198" s="42">
        <f t="shared" si="48"/>
        <v>1.325</v>
      </c>
      <c r="E198" s="42">
        <f t="shared" si="49"/>
        <v>0.83676873534903928</v>
      </c>
      <c r="F198" s="42">
        <f t="shared" si="49"/>
        <v>11.575556959408061</v>
      </c>
      <c r="G198" s="42">
        <f t="shared" si="49"/>
        <v>3.2764948950191473</v>
      </c>
      <c r="H198" s="42">
        <f t="shared" si="49"/>
        <v>5.3262515673942818</v>
      </c>
      <c r="I198" s="42">
        <f t="shared" si="49"/>
        <v>5.6035772727118633</v>
      </c>
      <c r="J198" s="42">
        <f t="shared" si="49"/>
        <v>49.576817068369294</v>
      </c>
      <c r="K198" s="42">
        <f t="shared" si="49"/>
        <v>22.76381617821054</v>
      </c>
      <c r="L198" s="42">
        <f t="shared" si="49"/>
        <v>1.8728213543646115</v>
      </c>
      <c r="M198" s="42">
        <f t="shared" si="49"/>
        <v>2.3778179930808836</v>
      </c>
      <c r="N198" s="42">
        <f t="shared" si="49"/>
        <v>31.614428252063291</v>
      </c>
      <c r="Q198" s="42">
        <f t="shared" si="50"/>
        <v>0.7346900250861107</v>
      </c>
      <c r="R198" s="42">
        <f t="shared" si="50"/>
        <v>8.7096321125620531</v>
      </c>
      <c r="S198" s="42">
        <f t="shared" si="50"/>
        <v>3.1722819522192118</v>
      </c>
      <c r="T198" s="42">
        <f t="shared" si="50"/>
        <v>3.5593176693895545</v>
      </c>
      <c r="U198" s="42">
        <f t="shared" si="50"/>
        <v>4.2768463569061641</v>
      </c>
      <c r="V198" s="42">
        <f t="shared" si="50"/>
        <v>34.764233865048411</v>
      </c>
      <c r="W198" s="42">
        <f t="shared" si="50"/>
        <v>18.978932806685094</v>
      </c>
      <c r="X198" s="42">
        <f t="shared" si="50"/>
        <v>1.4046486824888829</v>
      </c>
      <c r="Y198" s="42">
        <f t="shared" si="50"/>
        <v>1.9860034655390548</v>
      </c>
      <c r="Z198" s="42">
        <f t="shared" si="50"/>
        <v>8.7537031137511256</v>
      </c>
      <c r="AC198" s="42">
        <f t="shared" si="51"/>
        <v>0.93884744561196798</v>
      </c>
      <c r="AD198" s="42">
        <f t="shared" si="51"/>
        <v>14.441481806254068</v>
      </c>
      <c r="AE198" s="42">
        <f t="shared" si="51"/>
        <v>3.5588091555370656</v>
      </c>
      <c r="AF198" s="42">
        <f t="shared" si="51"/>
        <v>7.6139588581007072</v>
      </c>
      <c r="AG198" s="42">
        <f t="shared" si="51"/>
        <v>6.9272183066489781</v>
      </c>
      <c r="AH198" s="42">
        <f t="shared" si="51"/>
        <v>64.389400271690619</v>
      </c>
      <c r="AI198" s="42">
        <f t="shared" si="51"/>
        <v>26.548699549735986</v>
      </c>
      <c r="AJ198" s="42">
        <f t="shared" si="51"/>
        <v>2.4368158054747582</v>
      </c>
      <c r="AK198" s="42">
        <f t="shared" si="51"/>
        <v>2.7264223571649624</v>
      </c>
      <c r="AL198" s="42">
        <f t="shared" si="51"/>
        <v>54.475153390375638</v>
      </c>
    </row>
    <row r="199" spans="4:38">
      <c r="D199" s="42">
        <f t="shared" si="48"/>
        <v>1.5249999999999999</v>
      </c>
      <c r="E199" s="42">
        <f t="shared" si="49"/>
        <v>0.77241184164102794</v>
      </c>
      <c r="F199" s="42">
        <f t="shared" si="49"/>
        <v>11.378122047134585</v>
      </c>
      <c r="G199" s="42">
        <f t="shared" si="49"/>
        <v>3.1072288214112502</v>
      </c>
      <c r="H199" s="42">
        <f t="shared" si="49"/>
        <v>4.9622198709807668</v>
      </c>
      <c r="I199" s="42">
        <f t="shared" si="49"/>
        <v>5.3678510235740244</v>
      </c>
      <c r="J199" s="42">
        <f t="shared" si="49"/>
        <v>50.045479731649813</v>
      </c>
      <c r="K199" s="42">
        <f t="shared" si="49"/>
        <v>22.634044627815612</v>
      </c>
      <c r="L199" s="42">
        <f t="shared" si="49"/>
        <v>1.8156818711432634</v>
      </c>
      <c r="M199" s="42">
        <f t="shared" si="49"/>
        <v>2.3684062081748003</v>
      </c>
      <c r="N199" s="42">
        <f t="shared" si="49"/>
        <v>31.151056186646464</v>
      </c>
      <c r="Q199" s="42">
        <f t="shared" si="50"/>
        <v>0.67782586228006414</v>
      </c>
      <c r="R199" s="42">
        <f t="shared" si="50"/>
        <v>8.5531317714838995</v>
      </c>
      <c r="S199" s="42">
        <f t="shared" si="50"/>
        <v>3.0815486238642493</v>
      </c>
      <c r="T199" s="42">
        <f t="shared" si="50"/>
        <v>3.3289632360982568</v>
      </c>
      <c r="U199" s="42">
        <f t="shared" si="50"/>
        <v>4.1472760573119754</v>
      </c>
      <c r="V199" s="42">
        <f t="shared" si="50"/>
        <v>35.317103706737683</v>
      </c>
      <c r="W199" s="42">
        <f t="shared" si="50"/>
        <v>18.892670976476275</v>
      </c>
      <c r="X199" s="42">
        <f t="shared" si="50"/>
        <v>1.3574422689748518</v>
      </c>
      <c r="Y199" s="42">
        <f t="shared" si="50"/>
        <v>1.9570696421041296</v>
      </c>
      <c r="Z199" s="42">
        <f t="shared" si="50"/>
        <v>8.673294035061403</v>
      </c>
      <c r="AC199" s="42">
        <f t="shared" si="51"/>
        <v>0.86699782100199152</v>
      </c>
      <c r="AD199" s="42">
        <f t="shared" si="51"/>
        <v>14.203112322785229</v>
      </c>
      <c r="AE199" s="42">
        <f t="shared" si="51"/>
        <v>3.396916703748865</v>
      </c>
      <c r="AF199" s="42">
        <f t="shared" si="51"/>
        <v>7.3662869286920074</v>
      </c>
      <c r="AG199" s="42">
        <f t="shared" si="51"/>
        <v>6.5807079825321253</v>
      </c>
      <c r="AH199" s="42">
        <f t="shared" si="51"/>
        <v>64.77385575656227</v>
      </c>
      <c r="AI199" s="42">
        <f t="shared" si="51"/>
        <v>26.375418279154985</v>
      </c>
      <c r="AJ199" s="42">
        <f t="shared" si="51"/>
        <v>2.4158930840857464</v>
      </c>
      <c r="AK199" s="42">
        <f t="shared" si="51"/>
        <v>2.7151112328145057</v>
      </c>
      <c r="AL199" s="42">
        <f t="shared" si="51"/>
        <v>53.628818338231646</v>
      </c>
    </row>
    <row r="200" spans="4:38">
      <c r="D200" s="42">
        <f t="shared" si="48"/>
        <v>1.7249999999999999</v>
      </c>
      <c r="E200" s="42">
        <f t="shared" si="49"/>
        <v>0.71119470774947013</v>
      </c>
      <c r="F200" s="42">
        <f t="shared" si="49"/>
        <v>11.100216847193943</v>
      </c>
      <c r="G200" s="42">
        <f t="shared" si="49"/>
        <v>2.9464173612187325</v>
      </c>
      <c r="H200" s="42">
        <f t="shared" si="49"/>
        <v>4.614102128508816</v>
      </c>
      <c r="I200" s="42">
        <f t="shared" si="49"/>
        <v>5.1465868035650502</v>
      </c>
      <c r="J200" s="42">
        <f t="shared" si="49"/>
        <v>50.49365440965019</v>
      </c>
      <c r="K200" s="42">
        <f t="shared" si="49"/>
        <v>22.451456321050905</v>
      </c>
      <c r="L200" s="42">
        <f t="shared" si="49"/>
        <v>1.7597500181721086</v>
      </c>
      <c r="M200" s="42">
        <f t="shared" si="49"/>
        <v>2.3550801922736042</v>
      </c>
      <c r="N200" s="42">
        <f t="shared" si="49"/>
        <v>30.498499593961014</v>
      </c>
      <c r="Q200" s="42">
        <f t="shared" si="50"/>
        <v>0.62375319007426344</v>
      </c>
      <c r="R200" s="42">
        <f t="shared" si="50"/>
        <v>8.3327987834300004</v>
      </c>
      <c r="S200" s="42">
        <f t="shared" si="50"/>
        <v>2.9816489145535092</v>
      </c>
      <c r="T200" s="42">
        <f t="shared" si="50"/>
        <v>3.108678941967236</v>
      </c>
      <c r="U200" s="42">
        <f t="shared" si="50"/>
        <v>4.026955087335705</v>
      </c>
      <c r="V200" s="42">
        <f t="shared" si="50"/>
        <v>35.845804375019725</v>
      </c>
      <c r="W200" s="42">
        <f t="shared" si="50"/>
        <v>18.771300757284791</v>
      </c>
      <c r="X200" s="42">
        <f t="shared" si="50"/>
        <v>1.3122995238111566</v>
      </c>
      <c r="Y200" s="42">
        <f t="shared" si="50"/>
        <v>1.9286981084549573</v>
      </c>
      <c r="Z200" s="42">
        <f t="shared" si="50"/>
        <v>8.559782860201901</v>
      </c>
      <c r="AC200" s="42">
        <f t="shared" si="51"/>
        <v>0.79863622542467283</v>
      </c>
      <c r="AD200" s="42">
        <f t="shared" si="51"/>
        <v>13.867634910957921</v>
      </c>
      <c r="AE200" s="42">
        <f t="shared" si="51"/>
        <v>3.2444524457082133</v>
      </c>
      <c r="AF200" s="42">
        <f t="shared" si="51"/>
        <v>7.0909573933609629</v>
      </c>
      <c r="AG200" s="42">
        <f t="shared" si="51"/>
        <v>6.2521578609514918</v>
      </c>
      <c r="AH200" s="42">
        <f t="shared" si="51"/>
        <v>65.141504444280784</v>
      </c>
      <c r="AI200" s="42">
        <f t="shared" si="51"/>
        <v>26.131611884817058</v>
      </c>
      <c r="AJ200" s="42">
        <f t="shared" si="51"/>
        <v>2.3863210490417526</v>
      </c>
      <c r="AK200" s="42">
        <f t="shared" si="51"/>
        <v>2.6990785106137247</v>
      </c>
      <c r="AL200" s="42">
        <f t="shared" si="51"/>
        <v>52.43721632772013</v>
      </c>
    </row>
    <row r="201" spans="4:38">
      <c r="D201" s="42">
        <f t="shared" si="48"/>
        <v>2</v>
      </c>
      <c r="E201" s="42">
        <f t="shared" si="49"/>
        <v>0.63205385626875055</v>
      </c>
      <c r="F201" s="42">
        <f t="shared" si="49"/>
        <v>10.601515248325608</v>
      </c>
      <c r="G201" s="42">
        <f t="shared" si="49"/>
        <v>2.7388027403900339</v>
      </c>
      <c r="H201" s="42">
        <f t="shared" si="49"/>
        <v>4.1614247355301153</v>
      </c>
      <c r="I201" s="42">
        <f t="shared" si="49"/>
        <v>4.8647657580762642</v>
      </c>
      <c r="J201" s="42">
        <f t="shared" si="49"/>
        <v>51.076441553435771</v>
      </c>
      <c r="K201" s="42">
        <f t="shared" si="49"/>
        <v>22.123982333417729</v>
      </c>
      <c r="L201" s="42">
        <f t="shared" si="49"/>
        <v>1.6849466279863117</v>
      </c>
      <c r="M201" s="42">
        <f t="shared" si="49"/>
        <v>2.3309786708837801</v>
      </c>
      <c r="N201" s="42">
        <f t="shared" si="49"/>
        <v>29.326706512852549</v>
      </c>
      <c r="Q201" s="42">
        <f t="shared" si="50"/>
        <v>0.55387327838041744</v>
      </c>
      <c r="R201" s="42">
        <f t="shared" si="50"/>
        <v>7.9372990715111973</v>
      </c>
      <c r="S201" s="42">
        <f t="shared" si="50"/>
        <v>2.8315258180406309</v>
      </c>
      <c r="T201" s="42">
        <f t="shared" si="50"/>
        <v>2.8222306866347142</v>
      </c>
      <c r="U201" s="42">
        <f t="shared" si="50"/>
        <v>3.8755842890430179</v>
      </c>
      <c r="V201" s="42">
        <f t="shared" si="50"/>
        <v>36.53330406545367</v>
      </c>
      <c r="W201" s="42">
        <f t="shared" si="50"/>
        <v>18.553622033149551</v>
      </c>
      <c r="X201" s="42">
        <f t="shared" si="50"/>
        <v>1.2535978326893722</v>
      </c>
      <c r="Y201" s="42">
        <f t="shared" si="50"/>
        <v>1.8907057017389473</v>
      </c>
      <c r="Z201" s="42">
        <f t="shared" si="50"/>
        <v>8.3552957466947539</v>
      </c>
      <c r="AC201" s="42">
        <f t="shared" si="51"/>
        <v>0.71023443415708765</v>
      </c>
      <c r="AD201" s="42">
        <f t="shared" si="51"/>
        <v>13.265731425139981</v>
      </c>
      <c r="AE201" s="42">
        <f t="shared" si="51"/>
        <v>3.0495318962428928</v>
      </c>
      <c r="AF201" s="42">
        <f t="shared" si="51"/>
        <v>6.6736840579020136</v>
      </c>
      <c r="AG201" s="42">
        <f t="shared" si="51"/>
        <v>5.8289176489564589</v>
      </c>
      <c r="AH201" s="42">
        <f t="shared" si="51"/>
        <v>65.619579041417964</v>
      </c>
      <c r="AI201" s="42">
        <f t="shared" si="51"/>
        <v>25.694342633685913</v>
      </c>
      <c r="AJ201" s="42">
        <f t="shared" si="51"/>
        <v>2.3329615107658248</v>
      </c>
      <c r="AK201" s="42">
        <f t="shared" si="51"/>
        <v>2.670039901775521</v>
      </c>
      <c r="AL201" s="42">
        <f t="shared" si="51"/>
        <v>50.298117279010455</v>
      </c>
    </row>
    <row r="202" spans="4:38">
      <c r="D202" s="42">
        <f t="shared" si="48"/>
        <v>2.25</v>
      </c>
      <c r="E202" s="42">
        <f t="shared" ref="E202:N217" si="52">E98/$J$176/2220*$F$175*60*24</f>
        <v>0.56506304314605604</v>
      </c>
      <c r="F202" s="42">
        <f t="shared" si="52"/>
        <v>10.046994565689525</v>
      </c>
      <c r="G202" s="42">
        <f t="shared" si="52"/>
        <v>2.5633001961494459</v>
      </c>
      <c r="H202" s="42">
        <f t="shared" si="52"/>
        <v>3.7760086635076346</v>
      </c>
      <c r="I202" s="42">
        <f t="shared" si="52"/>
        <v>4.6297980187965004</v>
      </c>
      <c r="J202" s="42">
        <f t="shared" si="52"/>
        <v>51.572634946936411</v>
      </c>
      <c r="K202" s="42">
        <f t="shared" si="52"/>
        <v>21.760101067552423</v>
      </c>
      <c r="L202" s="42">
        <f t="shared" si="52"/>
        <v>1.6191979720690846</v>
      </c>
      <c r="M202" s="42">
        <f t="shared" si="52"/>
        <v>2.3039238101900472</v>
      </c>
      <c r="N202" s="42">
        <f t="shared" si="52"/>
        <v>28.022696834821431</v>
      </c>
      <c r="Q202" s="42">
        <f t="shared" ref="Q202:Z217" si="53">Q98/$J$176/2220*$F$175*60*24</f>
        <v>0.49474254974624304</v>
      </c>
      <c r="R202" s="42">
        <f t="shared" si="53"/>
        <v>7.4973797294616977</v>
      </c>
      <c r="S202" s="42">
        <f t="shared" si="53"/>
        <v>2.6846089504533017</v>
      </c>
      <c r="T202" s="42">
        <f t="shared" si="53"/>
        <v>2.5783445038467989</v>
      </c>
      <c r="U202" s="42">
        <f t="shared" si="53"/>
        <v>3.750998706437974</v>
      </c>
      <c r="V202" s="42">
        <f t="shared" si="53"/>
        <v>37.118651233908835</v>
      </c>
      <c r="W202" s="42">
        <f t="shared" si="53"/>
        <v>18.311742639116598</v>
      </c>
      <c r="X202" s="42">
        <f t="shared" si="53"/>
        <v>1.2036183648295715</v>
      </c>
      <c r="Y202" s="42">
        <f t="shared" si="53"/>
        <v>1.8572987615808361</v>
      </c>
      <c r="Z202" s="42">
        <f t="shared" si="53"/>
        <v>8.1268445514496683</v>
      </c>
      <c r="AC202" s="42">
        <f t="shared" ref="AC202:AL217" si="54">AC98/$J$176/2220*$F$175*60*24</f>
        <v>0.63538353654586477</v>
      </c>
      <c r="AD202" s="42">
        <f t="shared" si="54"/>
        <v>12.596609401917316</v>
      </c>
      <c r="AE202" s="42">
        <f t="shared" si="54"/>
        <v>2.8863893539592511</v>
      </c>
      <c r="AF202" s="42">
        <f t="shared" si="54"/>
        <v>6.262440823813999</v>
      </c>
      <c r="AG202" s="42">
        <f t="shared" si="54"/>
        <v>5.471932910032451</v>
      </c>
      <c r="AH202" s="42">
        <f t="shared" si="54"/>
        <v>66.026618659963788</v>
      </c>
      <c r="AI202" s="42">
        <f t="shared" si="54"/>
        <v>25.208459495988279</v>
      </c>
      <c r="AJ202" s="42">
        <f t="shared" si="54"/>
        <v>2.2732316673430857</v>
      </c>
      <c r="AK202" s="42">
        <f t="shared" si="54"/>
        <v>2.637386662755199</v>
      </c>
      <c r="AL202" s="42">
        <f t="shared" si="54"/>
        <v>47.918549118193148</v>
      </c>
    </row>
    <row r="203" spans="4:38">
      <c r="D203" s="42">
        <f t="shared" si="48"/>
        <v>2.5</v>
      </c>
      <c r="E203" s="42">
        <f t="shared" si="52"/>
        <v>0.50268847026568531</v>
      </c>
      <c r="F203" s="42">
        <f t="shared" si="52"/>
        <v>9.4124081001804853</v>
      </c>
      <c r="G203" s="42">
        <f t="shared" si="52"/>
        <v>2.400071655289858</v>
      </c>
      <c r="H203" s="42">
        <f t="shared" si="52"/>
        <v>3.4154581445188423</v>
      </c>
      <c r="I203" s="42">
        <f t="shared" si="52"/>
        <v>4.4137377558534467</v>
      </c>
      <c r="J203" s="42">
        <f t="shared" si="52"/>
        <v>52.036815863436871</v>
      </c>
      <c r="K203" s="42">
        <f t="shared" si="52"/>
        <v>21.343988041036624</v>
      </c>
      <c r="L203" s="42">
        <f t="shared" si="52"/>
        <v>1.555740400306997</v>
      </c>
      <c r="M203" s="42">
        <f t="shared" si="52"/>
        <v>2.2726429919938966</v>
      </c>
      <c r="N203" s="42">
        <f t="shared" si="52"/>
        <v>26.52908077718412</v>
      </c>
      <c r="Q203" s="42">
        <f t="shared" si="53"/>
        <v>0.43970227833381759</v>
      </c>
      <c r="R203" s="42">
        <f t="shared" si="53"/>
        <v>6.9937518420435847</v>
      </c>
      <c r="S203" s="42">
        <f t="shared" si="53"/>
        <v>2.5301716934964285</v>
      </c>
      <c r="T203" s="42">
        <f t="shared" si="53"/>
        <v>2.3501929134968109</v>
      </c>
      <c r="U203" s="42">
        <f t="shared" si="53"/>
        <v>3.6376834169725445</v>
      </c>
      <c r="V203" s="42">
        <f t="shared" si="53"/>
        <v>37.666234068915273</v>
      </c>
      <c r="W203" s="42">
        <f t="shared" si="53"/>
        <v>18.035143714839723</v>
      </c>
      <c r="X203" s="42">
        <f t="shared" si="53"/>
        <v>1.156863378767178</v>
      </c>
      <c r="Y203" s="42">
        <f t="shared" si="53"/>
        <v>1.8250797888528782</v>
      </c>
      <c r="Z203" s="42">
        <f t="shared" si="53"/>
        <v>7.8640629079174786</v>
      </c>
      <c r="AC203" s="42">
        <f t="shared" si="54"/>
        <v>0.56567466219755302</v>
      </c>
      <c r="AD203" s="42">
        <f t="shared" si="54"/>
        <v>11.831064358317345</v>
      </c>
      <c r="AE203" s="42">
        <f t="shared" si="54"/>
        <v>2.7358918837445878</v>
      </c>
      <c r="AF203" s="42">
        <f t="shared" si="54"/>
        <v>5.8279155255489679</v>
      </c>
      <c r="AG203" s="42">
        <f t="shared" si="54"/>
        <v>5.1405151127455433</v>
      </c>
      <c r="AH203" s="42">
        <f t="shared" si="54"/>
        <v>66.407397657958597</v>
      </c>
      <c r="AI203" s="42">
        <f t="shared" si="54"/>
        <v>24.652832367233565</v>
      </c>
      <c r="AJ203" s="42">
        <f t="shared" si="54"/>
        <v>2.2043803392231909</v>
      </c>
      <c r="AK203" s="42">
        <f t="shared" si="54"/>
        <v>2.5995632824534045</v>
      </c>
      <c r="AL203" s="42">
        <f t="shared" si="54"/>
        <v>45.194098646450669</v>
      </c>
    </row>
    <row r="204" spans="4:38">
      <c r="D204" s="42">
        <f t="shared" si="48"/>
        <v>2.75</v>
      </c>
      <c r="E204" s="42">
        <f t="shared" si="52"/>
        <v>0.4448302636721676</v>
      </c>
      <c r="F204" s="42">
        <f t="shared" si="52"/>
        <v>8.7135037971802305</v>
      </c>
      <c r="G204" s="42">
        <f t="shared" si="52"/>
        <v>2.2487942453696936</v>
      </c>
      <c r="H204" s="42">
        <f t="shared" si="52"/>
        <v>3.0797731785637632</v>
      </c>
      <c r="I204" s="42">
        <f t="shared" si="52"/>
        <v>4.2153127471170047</v>
      </c>
      <c r="J204" s="42">
        <f t="shared" si="52"/>
        <v>52.468984302937166</v>
      </c>
      <c r="K204" s="42">
        <f t="shared" si="52"/>
        <v>20.886089606000411</v>
      </c>
      <c r="L204" s="42">
        <f t="shared" si="52"/>
        <v>1.4947132788687489</v>
      </c>
      <c r="M204" s="42">
        <f t="shared" si="52"/>
        <v>2.2377879502358309</v>
      </c>
      <c r="N204" s="42">
        <f t="shared" si="52"/>
        <v>24.882408148302929</v>
      </c>
      <c r="Q204" s="42">
        <f t="shared" si="53"/>
        <v>0.38865893074964181</v>
      </c>
      <c r="R204" s="42">
        <f t="shared" si="53"/>
        <v>6.4388395353021153</v>
      </c>
      <c r="S204" s="42">
        <f t="shared" si="53"/>
        <v>2.3705595922989371</v>
      </c>
      <c r="T204" s="42">
        <f t="shared" si="53"/>
        <v>2.1377759155847551</v>
      </c>
      <c r="U204" s="42">
        <f t="shared" si="53"/>
        <v>3.534541253616247</v>
      </c>
      <c r="V204" s="42">
        <f t="shared" si="53"/>
        <v>38.176052570472969</v>
      </c>
      <c r="W204" s="42">
        <f t="shared" si="53"/>
        <v>17.730769166367658</v>
      </c>
      <c r="X204" s="42">
        <f t="shared" si="53"/>
        <v>1.1133328745021891</v>
      </c>
      <c r="Y204" s="42">
        <f t="shared" si="53"/>
        <v>1.7941554696378006</v>
      </c>
      <c r="Z204" s="42">
        <f t="shared" si="53"/>
        <v>7.5729479116078817</v>
      </c>
      <c r="AC204" s="42">
        <f t="shared" si="54"/>
        <v>0.5010015965946909</v>
      </c>
      <c r="AD204" s="42">
        <f t="shared" si="54"/>
        <v>10.988168059058351</v>
      </c>
      <c r="AE204" s="42">
        <f t="shared" si="54"/>
        <v>2.5973200095087057</v>
      </c>
      <c r="AF204" s="42">
        <f t="shared" si="54"/>
        <v>5.3769815924437667</v>
      </c>
      <c r="AG204" s="42">
        <f t="shared" si="54"/>
        <v>4.8338036106041624</v>
      </c>
      <c r="AH204" s="42">
        <f t="shared" si="54"/>
        <v>66.761916035401583</v>
      </c>
      <c r="AI204" s="42">
        <f t="shared" si="54"/>
        <v>24.041410045633171</v>
      </c>
      <c r="AJ204" s="42">
        <f t="shared" si="54"/>
        <v>2.12792237740226</v>
      </c>
      <c r="AK204" s="42">
        <f t="shared" si="54"/>
        <v>2.557330917890702</v>
      </c>
      <c r="AL204" s="42">
        <f t="shared" si="54"/>
        <v>42.191868384997782</v>
      </c>
    </row>
    <row r="205" spans="4:38">
      <c r="D205" s="42">
        <f t="shared" si="48"/>
        <v>3</v>
      </c>
      <c r="E205" s="42">
        <f t="shared" si="52"/>
        <v>0.39138854941002565</v>
      </c>
      <c r="F205" s="42">
        <f t="shared" si="52"/>
        <v>7.9660296020704742</v>
      </c>
      <c r="G205" s="42">
        <f t="shared" si="52"/>
        <v>2.1091450939473972</v>
      </c>
      <c r="H205" s="42">
        <f t="shared" si="52"/>
        <v>2.7689537656423946</v>
      </c>
      <c r="I205" s="42">
        <f t="shared" si="52"/>
        <v>4.0332507704571636</v>
      </c>
      <c r="J205" s="42">
        <f t="shared" si="52"/>
        <v>52.869140265437693</v>
      </c>
      <c r="K205" s="42">
        <f t="shared" si="52"/>
        <v>20.396852114573861</v>
      </c>
      <c r="L205" s="42">
        <f t="shared" si="52"/>
        <v>1.436255973923029</v>
      </c>
      <c r="M205" s="42">
        <f t="shared" si="52"/>
        <v>2.2000104188563472</v>
      </c>
      <c r="N205" s="42">
        <f t="shared" si="52"/>
        <v>23.119228756540299</v>
      </c>
      <c r="Q205" s="42">
        <f t="shared" si="53"/>
        <v>0.34151897360022654</v>
      </c>
      <c r="R205" s="42">
        <f t="shared" si="53"/>
        <v>5.8450669352824516</v>
      </c>
      <c r="S205" s="42">
        <f t="shared" si="53"/>
        <v>2.2081181919897404</v>
      </c>
      <c r="T205" s="42">
        <f t="shared" si="53"/>
        <v>1.941093510110631</v>
      </c>
      <c r="U205" s="42">
        <f t="shared" si="53"/>
        <v>3.4404750493385858</v>
      </c>
      <c r="V205" s="42">
        <f t="shared" si="53"/>
        <v>38.64810673858198</v>
      </c>
      <c r="W205" s="42">
        <f t="shared" si="53"/>
        <v>17.405562899749189</v>
      </c>
      <c r="X205" s="42">
        <f t="shared" si="53"/>
        <v>1.0730268520346047</v>
      </c>
      <c r="Y205" s="42">
        <f t="shared" si="53"/>
        <v>1.7646324900183419</v>
      </c>
      <c r="Z205" s="42">
        <f t="shared" si="53"/>
        <v>7.2594966580305753</v>
      </c>
      <c r="AC205" s="42">
        <f t="shared" si="54"/>
        <v>0.44125812521982499</v>
      </c>
      <c r="AD205" s="42">
        <f t="shared" si="54"/>
        <v>10.086992268858459</v>
      </c>
      <c r="AE205" s="42">
        <f t="shared" si="54"/>
        <v>2.4699542551614129</v>
      </c>
      <c r="AF205" s="42">
        <f t="shared" si="54"/>
        <v>4.9165124538351552</v>
      </c>
      <c r="AG205" s="42">
        <f t="shared" si="54"/>
        <v>4.5509377571165679</v>
      </c>
      <c r="AH205" s="42">
        <f t="shared" si="54"/>
        <v>67.090173792293172</v>
      </c>
      <c r="AI205" s="42">
        <f t="shared" si="54"/>
        <v>23.388141329398582</v>
      </c>
      <c r="AJ205" s="42">
        <f t="shared" si="54"/>
        <v>2.045372632876425</v>
      </c>
      <c r="AK205" s="42">
        <f t="shared" si="54"/>
        <v>2.5114507260876682</v>
      </c>
      <c r="AL205" s="42">
        <f t="shared" si="54"/>
        <v>38.978960855050019</v>
      </c>
    </row>
    <row r="206" spans="4:38">
      <c r="D206" s="42">
        <f t="shared" si="48"/>
        <v>3.25</v>
      </c>
      <c r="E206" s="42">
        <f t="shared" si="52"/>
        <v>0.34226345352378573</v>
      </c>
      <c r="F206" s="42">
        <f t="shared" si="52"/>
        <v>7.1857334602328784</v>
      </c>
      <c r="G206" s="42">
        <f t="shared" si="52"/>
        <v>1.980801328581395</v>
      </c>
      <c r="H206" s="42">
        <f t="shared" si="52"/>
        <v>2.4829999057547334</v>
      </c>
      <c r="I206" s="42">
        <f t="shared" si="52"/>
        <v>3.8662796037438261</v>
      </c>
      <c r="J206" s="42">
        <f t="shared" si="52"/>
        <v>53.237283750938026</v>
      </c>
      <c r="K206" s="42">
        <f t="shared" si="52"/>
        <v>19.88672191888713</v>
      </c>
      <c r="L206" s="42">
        <f t="shared" si="52"/>
        <v>1.3805078516385358</v>
      </c>
      <c r="M206" s="42">
        <f t="shared" si="52"/>
        <v>2.1599621317959499</v>
      </c>
      <c r="N206" s="42">
        <f t="shared" si="52"/>
        <v>21.276092410258652</v>
      </c>
      <c r="Q206" s="42">
        <f t="shared" si="53"/>
        <v>0.29818887349207562</v>
      </c>
      <c r="R206" s="42">
        <f t="shared" si="53"/>
        <v>5.2248581680298045</v>
      </c>
      <c r="S206" s="42">
        <f t="shared" si="53"/>
        <v>2.0451930376977625</v>
      </c>
      <c r="T206" s="42">
        <f t="shared" si="53"/>
        <v>1.7601456970744351</v>
      </c>
      <c r="U206" s="42">
        <f t="shared" si="53"/>
        <v>3.3543876371090748</v>
      </c>
      <c r="V206" s="42">
        <f t="shared" si="53"/>
        <v>39.082396573242264</v>
      </c>
      <c r="W206" s="42">
        <f t="shared" si="53"/>
        <v>17.066468821033151</v>
      </c>
      <c r="X206" s="42">
        <f t="shared" si="53"/>
        <v>1.0359453113644319</v>
      </c>
      <c r="Y206" s="42">
        <f t="shared" si="53"/>
        <v>1.7366175360772276</v>
      </c>
      <c r="Z206" s="42">
        <f t="shared" si="53"/>
        <v>6.9297062426952909</v>
      </c>
      <c r="AC206" s="42">
        <f t="shared" si="54"/>
        <v>0.38633803355549562</v>
      </c>
      <c r="AD206" s="42">
        <f t="shared" si="54"/>
        <v>9.1466087524359914</v>
      </c>
      <c r="AE206" s="42">
        <f t="shared" si="54"/>
        <v>2.3530751446125162</v>
      </c>
      <c r="AF206" s="42">
        <f t="shared" si="54"/>
        <v>4.4533815390598992</v>
      </c>
      <c r="AG206" s="42">
        <f t="shared" si="54"/>
        <v>4.2910569057912262</v>
      </c>
      <c r="AH206" s="42">
        <f t="shared" si="54"/>
        <v>67.392170928633774</v>
      </c>
      <c r="AI206" s="42">
        <f t="shared" si="54"/>
        <v>22.706975016741112</v>
      </c>
      <c r="AJ206" s="42">
        <f t="shared" si="54"/>
        <v>1.9582459566418109</v>
      </c>
      <c r="AK206" s="42">
        <f t="shared" si="54"/>
        <v>2.4626838640648687</v>
      </c>
      <c r="AL206" s="42">
        <f t="shared" si="54"/>
        <v>35.622478577821973</v>
      </c>
    </row>
    <row r="207" spans="4:38">
      <c r="D207" s="42">
        <f t="shared" si="48"/>
        <v>3.5</v>
      </c>
      <c r="E207" s="42">
        <f t="shared" si="52"/>
        <v>0.29735510205797144</v>
      </c>
      <c r="F207" s="42">
        <f t="shared" si="52"/>
        <v>6.3883633170492695</v>
      </c>
      <c r="G207" s="42">
        <f t="shared" si="52"/>
        <v>1.8634400768301245</v>
      </c>
      <c r="H207" s="42">
        <f t="shared" si="52"/>
        <v>2.2219115989007805</v>
      </c>
      <c r="I207" s="42">
        <f t="shared" si="52"/>
        <v>3.713127024847005</v>
      </c>
      <c r="J207" s="42">
        <f t="shared" si="52"/>
        <v>53.573414759438208</v>
      </c>
      <c r="K207" s="42">
        <f t="shared" si="52"/>
        <v>19.366145371070282</v>
      </c>
      <c r="L207" s="42">
        <f t="shared" si="52"/>
        <v>1.3276082781839669</v>
      </c>
      <c r="M207" s="42">
        <f t="shared" si="52"/>
        <v>2.1182948229951393</v>
      </c>
      <c r="N207" s="42">
        <f t="shared" si="52"/>
        <v>19.389548917820377</v>
      </c>
      <c r="Q207" s="42">
        <f t="shared" si="53"/>
        <v>0.25857509703169435</v>
      </c>
      <c r="R207" s="42">
        <f t="shared" si="53"/>
        <v>4.590637359589425</v>
      </c>
      <c r="S207" s="42">
        <f t="shared" si="53"/>
        <v>1.884129674551916</v>
      </c>
      <c r="T207" s="42">
        <f t="shared" si="53"/>
        <v>1.5949324764761672</v>
      </c>
      <c r="U207" s="42">
        <f t="shared" si="53"/>
        <v>3.2751818498972236</v>
      </c>
      <c r="V207" s="42">
        <f t="shared" si="53"/>
        <v>39.478922074453891</v>
      </c>
      <c r="W207" s="42">
        <f t="shared" si="53"/>
        <v>16.720430836268321</v>
      </c>
      <c r="X207" s="42">
        <f t="shared" si="53"/>
        <v>1.0020882524916637</v>
      </c>
      <c r="Y207" s="42">
        <f t="shared" si="53"/>
        <v>1.7102172938971898</v>
      </c>
      <c r="Z207" s="42">
        <f t="shared" si="53"/>
        <v>6.5895737611117671</v>
      </c>
      <c r="AC207" s="42">
        <f t="shared" si="54"/>
        <v>0.3361351070842481</v>
      </c>
      <c r="AD207" s="42">
        <f t="shared" si="54"/>
        <v>8.1860892745091149</v>
      </c>
      <c r="AE207" s="42">
        <f t="shared" si="54"/>
        <v>2.2459632017718247</v>
      </c>
      <c r="AF207" s="42">
        <f t="shared" si="54"/>
        <v>3.9944622774547183</v>
      </c>
      <c r="AG207" s="42">
        <f t="shared" si="54"/>
        <v>4.0533004101364778</v>
      </c>
      <c r="AH207" s="42">
        <f t="shared" si="54"/>
        <v>67.667907444422951</v>
      </c>
      <c r="AI207" s="42">
        <f t="shared" si="54"/>
        <v>22.011859905872271</v>
      </c>
      <c r="AJ207" s="42">
        <f t="shared" si="54"/>
        <v>1.8680571996945332</v>
      </c>
      <c r="AK207" s="42">
        <f t="shared" si="54"/>
        <v>2.4117914888428746</v>
      </c>
      <c r="AL207" s="42">
        <f t="shared" si="54"/>
        <v>32.189524074528954</v>
      </c>
    </row>
    <row r="208" spans="4:38">
      <c r="D208" s="42">
        <f t="shared" si="48"/>
        <v>3.75</v>
      </c>
      <c r="E208" s="42">
        <f t="shared" si="52"/>
        <v>0.25656362105710706</v>
      </c>
      <c r="F208" s="42">
        <f t="shared" si="52"/>
        <v>5.589667117901274</v>
      </c>
      <c r="G208" s="42">
        <f t="shared" si="52"/>
        <v>1.756738466252024</v>
      </c>
      <c r="H208" s="42">
        <f t="shared" si="52"/>
        <v>1.9856888450805363</v>
      </c>
      <c r="I208" s="42">
        <f t="shared" si="52"/>
        <v>3.5725208116366378</v>
      </c>
      <c r="J208" s="42">
        <f t="shared" si="52"/>
        <v>53.877533290938629</v>
      </c>
      <c r="K208" s="42">
        <f t="shared" si="52"/>
        <v>18.84556882325343</v>
      </c>
      <c r="L208" s="42">
        <f t="shared" si="52"/>
        <v>1.2776966197280177</v>
      </c>
      <c r="M208" s="42">
        <f t="shared" si="52"/>
        <v>2.0756602263944153</v>
      </c>
      <c r="N208" s="42">
        <f t="shared" si="52"/>
        <v>17.496148087587876</v>
      </c>
      <c r="Q208" s="42">
        <f t="shared" si="53"/>
        <v>0.22258411082558843</v>
      </c>
      <c r="R208" s="42">
        <f t="shared" si="53"/>
        <v>3.9548286360064377</v>
      </c>
      <c r="S208" s="42">
        <f t="shared" si="53"/>
        <v>1.7272736476811252</v>
      </c>
      <c r="T208" s="42">
        <f t="shared" si="53"/>
        <v>1.4454538483158312</v>
      </c>
      <c r="U208" s="42">
        <f t="shared" si="53"/>
        <v>3.2017605206725372</v>
      </c>
      <c r="V208" s="42">
        <f t="shared" si="53"/>
        <v>39.837683242216542</v>
      </c>
      <c r="W208" s="42">
        <f t="shared" si="53"/>
        <v>16.374392851503501</v>
      </c>
      <c r="X208" s="42">
        <f t="shared" si="53"/>
        <v>0.97145567541629974</v>
      </c>
      <c r="Y208" s="42">
        <f t="shared" si="53"/>
        <v>1.6855384495609547</v>
      </c>
      <c r="Z208" s="42">
        <f t="shared" si="53"/>
        <v>6.2450963087896572</v>
      </c>
      <c r="AC208" s="42">
        <f t="shared" si="54"/>
        <v>0.29054313128862574</v>
      </c>
      <c r="AD208" s="42">
        <f t="shared" si="54"/>
        <v>7.224505599796073</v>
      </c>
      <c r="AE208" s="42">
        <f t="shared" si="54"/>
        <v>2.1478989505491404</v>
      </c>
      <c r="AF208" s="42">
        <f t="shared" si="54"/>
        <v>3.5466280983564893</v>
      </c>
      <c r="AG208" s="42">
        <f t="shared" si="54"/>
        <v>3.8368076236606496</v>
      </c>
      <c r="AH208" s="42">
        <f t="shared" si="54"/>
        <v>67.917383339660702</v>
      </c>
      <c r="AI208" s="42">
        <f t="shared" si="54"/>
        <v>21.316744795003405</v>
      </c>
      <c r="AJ208" s="42">
        <f t="shared" si="54"/>
        <v>1.7763212130307307</v>
      </c>
      <c r="AK208" s="42">
        <f t="shared" si="54"/>
        <v>2.3595347574422569</v>
      </c>
      <c r="AL208" s="42">
        <f t="shared" si="54"/>
        <v>28.747199866386055</v>
      </c>
    </row>
    <row r="209" spans="4:38">
      <c r="D209" s="42">
        <f t="shared" si="48"/>
        <v>4</v>
      </c>
      <c r="E209" s="42">
        <f t="shared" si="52"/>
        <v>0.21978913656571739</v>
      </c>
      <c r="F209" s="42">
        <f t="shared" si="52"/>
        <v>4.8053928081706001</v>
      </c>
      <c r="G209" s="42">
        <f t="shared" si="52"/>
        <v>1.6603736244055214</v>
      </c>
      <c r="H209" s="42">
        <f t="shared" si="52"/>
        <v>1.7743316442940069</v>
      </c>
      <c r="I209" s="42">
        <f t="shared" si="52"/>
        <v>3.4431887419826746</v>
      </c>
      <c r="J209" s="42">
        <f t="shared" si="52"/>
        <v>54.149639345438864</v>
      </c>
      <c r="K209" s="42">
        <f t="shared" si="52"/>
        <v>18.335438627566695</v>
      </c>
      <c r="L209" s="42">
        <f t="shared" si="52"/>
        <v>1.2309122424393839</v>
      </c>
      <c r="M209" s="42">
        <f t="shared" si="52"/>
        <v>2.032710075934284</v>
      </c>
      <c r="N209" s="42">
        <f t="shared" si="52"/>
        <v>15.632439727923565</v>
      </c>
      <c r="Q209" s="42">
        <f t="shared" si="53"/>
        <v>0.19012238148026378</v>
      </c>
      <c r="R209" s="42">
        <f t="shared" si="53"/>
        <v>3.3298561233261204</v>
      </c>
      <c r="S209" s="42">
        <f t="shared" si="53"/>
        <v>1.5769705022143061</v>
      </c>
      <c r="T209" s="42">
        <f t="shared" si="53"/>
        <v>1.311709812593423</v>
      </c>
      <c r="U209" s="42">
        <f t="shared" si="53"/>
        <v>3.1330264824045333</v>
      </c>
      <c r="V209" s="42">
        <f t="shared" si="53"/>
        <v>40.158680076530658</v>
      </c>
      <c r="W209" s="42">
        <f t="shared" si="53"/>
        <v>16.035298772787463</v>
      </c>
      <c r="X209" s="42">
        <f t="shared" si="53"/>
        <v>0.94404758013834422</v>
      </c>
      <c r="Y209" s="42">
        <f t="shared" si="53"/>
        <v>1.6626876891512614</v>
      </c>
      <c r="Z209" s="42">
        <f t="shared" si="53"/>
        <v>5.9022709812386989</v>
      </c>
      <c r="AC209" s="42">
        <f t="shared" si="54"/>
        <v>0.24945589165117149</v>
      </c>
      <c r="AD209" s="42">
        <f t="shared" si="54"/>
        <v>6.2809294930151065</v>
      </c>
      <c r="AE209" s="42">
        <f t="shared" si="54"/>
        <v>2.0581629148542766</v>
      </c>
      <c r="AF209" s="42">
        <f t="shared" si="54"/>
        <v>3.1167524311019212</v>
      </c>
      <c r="AG209" s="42">
        <f t="shared" si="54"/>
        <v>3.640717899872139</v>
      </c>
      <c r="AH209" s="42">
        <f t="shared" si="54"/>
        <v>68.140598614347084</v>
      </c>
      <c r="AI209" s="42">
        <f t="shared" si="54"/>
        <v>20.635578482345931</v>
      </c>
      <c r="AJ209" s="42">
        <f t="shared" si="54"/>
        <v>1.6845528476465159</v>
      </c>
      <c r="AK209" s="42">
        <f t="shared" si="54"/>
        <v>2.3066748268835795</v>
      </c>
      <c r="AL209" s="42">
        <f t="shared" si="54"/>
        <v>25.362608474608386</v>
      </c>
    </row>
    <row r="210" spans="4:38">
      <c r="D210" s="42">
        <f t="shared" si="48"/>
        <v>4.25</v>
      </c>
      <c r="E210" s="42">
        <f t="shared" si="52"/>
        <v>0.18693177462832675</v>
      </c>
      <c r="F210" s="42">
        <f t="shared" si="52"/>
        <v>4.0512883332390315</v>
      </c>
      <c r="G210" s="42">
        <f t="shared" si="52"/>
        <v>1.5740226788490572</v>
      </c>
      <c r="H210" s="42">
        <f t="shared" si="52"/>
        <v>1.587839996541186</v>
      </c>
      <c r="I210" s="42">
        <f t="shared" si="52"/>
        <v>3.3238585937550829</v>
      </c>
      <c r="J210" s="42">
        <f t="shared" si="52"/>
        <v>54.389732922939338</v>
      </c>
      <c r="K210" s="42">
        <f t="shared" si="52"/>
        <v>17.846201136140149</v>
      </c>
      <c r="L210" s="42">
        <f t="shared" si="52"/>
        <v>1.1873945124867618</v>
      </c>
      <c r="M210" s="42">
        <f t="shared" si="52"/>
        <v>1.990096105555244</v>
      </c>
      <c r="N210" s="42">
        <f t="shared" si="52"/>
        <v>13.834973647189837</v>
      </c>
      <c r="Q210" s="42">
        <f t="shared" si="53"/>
        <v>0.16109637560222531</v>
      </c>
      <c r="R210" s="42">
        <f t="shared" si="53"/>
        <v>2.7281439475936469</v>
      </c>
      <c r="S210" s="42">
        <f t="shared" si="53"/>
        <v>1.4355657832803783</v>
      </c>
      <c r="T210" s="42">
        <f t="shared" si="53"/>
        <v>1.1937003693089472</v>
      </c>
      <c r="U210" s="42">
        <f t="shared" si="53"/>
        <v>3.0678825680627151</v>
      </c>
      <c r="V210" s="42">
        <f t="shared" si="53"/>
        <v>40.441912577396252</v>
      </c>
      <c r="W210" s="42">
        <f t="shared" si="53"/>
        <v>15.710092506168996</v>
      </c>
      <c r="X210" s="42">
        <f t="shared" si="53"/>
        <v>0.91986396665779635</v>
      </c>
      <c r="Y210" s="42">
        <f t="shared" si="53"/>
        <v>1.6417716987508315</v>
      </c>
      <c r="Z210" s="42">
        <f t="shared" si="53"/>
        <v>5.5670948739686263</v>
      </c>
      <c r="AC210" s="42">
        <f t="shared" si="54"/>
        <v>0.2127671736544281</v>
      </c>
      <c r="AD210" s="42">
        <f t="shared" si="54"/>
        <v>5.3744327188844263</v>
      </c>
      <c r="AE210" s="42">
        <f t="shared" si="54"/>
        <v>1.9760356185970349</v>
      </c>
      <c r="AF210" s="42">
        <f t="shared" si="54"/>
        <v>2.7117087050278066</v>
      </c>
      <c r="AG210" s="42">
        <f t="shared" si="54"/>
        <v>3.4641705922792978</v>
      </c>
      <c r="AH210" s="42">
        <f t="shared" si="54"/>
        <v>68.337553268482012</v>
      </c>
      <c r="AI210" s="42">
        <f t="shared" si="54"/>
        <v>19.982309766111342</v>
      </c>
      <c r="AJ210" s="42">
        <f t="shared" si="54"/>
        <v>1.5942669545380164</v>
      </c>
      <c r="AK210" s="42">
        <f t="shared" si="54"/>
        <v>2.253972854187416</v>
      </c>
      <c r="AL210" s="42">
        <f t="shared" si="54"/>
        <v>22.102852420411011</v>
      </c>
    </row>
    <row r="211" spans="4:38">
      <c r="D211" s="42">
        <f t="shared" si="48"/>
        <v>4.5</v>
      </c>
      <c r="E211" s="42">
        <f t="shared" si="52"/>
        <v>0.15789166128945961</v>
      </c>
      <c r="F211" s="42">
        <f t="shared" si="52"/>
        <v>3.3431016384882546</v>
      </c>
      <c r="G211" s="42">
        <f t="shared" si="52"/>
        <v>1.4973627571410626</v>
      </c>
      <c r="H211" s="42">
        <f t="shared" si="52"/>
        <v>1.4262139018220688</v>
      </c>
      <c r="I211" s="42">
        <f t="shared" si="52"/>
        <v>3.2132581448238096</v>
      </c>
      <c r="J211" s="42">
        <f t="shared" si="52"/>
        <v>54.597814023439255</v>
      </c>
      <c r="K211" s="42">
        <f t="shared" si="52"/>
        <v>17.388302701103935</v>
      </c>
      <c r="L211" s="42">
        <f t="shared" si="52"/>
        <v>1.1472827960388514</v>
      </c>
      <c r="M211" s="42">
        <f t="shared" si="52"/>
        <v>1.9484700491977924</v>
      </c>
      <c r="N211" s="42">
        <f t="shared" si="52"/>
        <v>12.140299653749089</v>
      </c>
      <c r="Q211" s="42">
        <f t="shared" si="53"/>
        <v>0.135412559797979</v>
      </c>
      <c r="R211" s="42">
        <f t="shared" si="53"/>
        <v>2.1621162348542291</v>
      </c>
      <c r="S211" s="42">
        <f t="shared" si="53"/>
        <v>1.305405036008255</v>
      </c>
      <c r="T211" s="42">
        <f t="shared" si="53"/>
        <v>1.0914255184624029</v>
      </c>
      <c r="U211" s="42">
        <f t="shared" si="53"/>
        <v>3.0052316106165957</v>
      </c>
      <c r="V211" s="42">
        <f t="shared" si="53"/>
        <v>40.687380744812913</v>
      </c>
      <c r="W211" s="42">
        <f t="shared" si="53"/>
        <v>15.405717957696931</v>
      </c>
      <c r="X211" s="42">
        <f t="shared" si="53"/>
        <v>0.89890483497465312</v>
      </c>
      <c r="Y211" s="42">
        <f t="shared" si="53"/>
        <v>1.6228971644423993</v>
      </c>
      <c r="Z211" s="42">
        <f t="shared" si="53"/>
        <v>5.2455650824890974</v>
      </c>
      <c r="AC211" s="42">
        <f t="shared" si="54"/>
        <v>0.18037076278094022</v>
      </c>
      <c r="AD211" s="42">
        <f t="shared" si="54"/>
        <v>4.5240870421222716</v>
      </c>
      <c r="AE211" s="42">
        <f t="shared" si="54"/>
        <v>1.9007975856872257</v>
      </c>
      <c r="AF211" s="42">
        <f t="shared" si="54"/>
        <v>2.3383703494709263</v>
      </c>
      <c r="AG211" s="42">
        <f t="shared" si="54"/>
        <v>3.306305054390497</v>
      </c>
      <c r="AH211" s="42">
        <f t="shared" si="54"/>
        <v>68.508247302065982</v>
      </c>
      <c r="AI211" s="42">
        <f t="shared" si="54"/>
        <v>19.370887444510942</v>
      </c>
      <c r="AJ211" s="42">
        <f t="shared" si="54"/>
        <v>1.5069783847013623</v>
      </c>
      <c r="AK211" s="42">
        <f t="shared" si="54"/>
        <v>2.2021899963743365</v>
      </c>
      <c r="AL211" s="42">
        <f t="shared" si="54"/>
        <v>19.035034225009081</v>
      </c>
    </row>
    <row r="212" spans="4:38">
      <c r="D212" s="42">
        <f t="shared" si="48"/>
        <v>4.75</v>
      </c>
      <c r="E212" s="42">
        <f t="shared" si="52"/>
        <v>0.13256892259364036</v>
      </c>
      <c r="F212" s="42">
        <f t="shared" si="52"/>
        <v>2.6965806692999719</v>
      </c>
      <c r="G212" s="42">
        <f t="shared" si="52"/>
        <v>1.430070986839969</v>
      </c>
      <c r="H212" s="42">
        <f t="shared" si="52"/>
        <v>1.2894533601366673</v>
      </c>
      <c r="I212" s="42">
        <f t="shared" si="52"/>
        <v>3.1101151730588192</v>
      </c>
      <c r="J212" s="42">
        <f t="shared" si="52"/>
        <v>54.773882646939363</v>
      </c>
      <c r="K212" s="42">
        <f t="shared" si="52"/>
        <v>16.97218967458814</v>
      </c>
      <c r="L212" s="42">
        <f t="shared" si="52"/>
        <v>1.1107164592643408</v>
      </c>
      <c r="M212" s="42">
        <f t="shared" si="52"/>
        <v>1.9084836408024337</v>
      </c>
      <c r="N212" s="42">
        <f t="shared" si="52"/>
        <v>10.584967555963747</v>
      </c>
      <c r="Q212" s="42">
        <f t="shared" si="53"/>
        <v>0.11297740067403017</v>
      </c>
      <c r="R212" s="42">
        <f t="shared" si="53"/>
        <v>1.6441971111530673</v>
      </c>
      <c r="S212" s="42">
        <f t="shared" si="53"/>
        <v>1.1888338055268637</v>
      </c>
      <c r="T212" s="42">
        <f t="shared" si="53"/>
        <v>1.0048852600537872</v>
      </c>
      <c r="U212" s="42">
        <f t="shared" si="53"/>
        <v>2.9439764430356843</v>
      </c>
      <c r="V212" s="42">
        <f t="shared" si="53"/>
        <v>40.89508457878064</v>
      </c>
      <c r="W212" s="42">
        <f t="shared" si="53"/>
        <v>15.129119033420009</v>
      </c>
      <c r="X212" s="42">
        <f t="shared" si="53"/>
        <v>0.88117018508891787</v>
      </c>
      <c r="Y212" s="42">
        <f t="shared" si="53"/>
        <v>1.606170772308698</v>
      </c>
      <c r="Z212" s="42">
        <f t="shared" si="53"/>
        <v>4.9436787023098852</v>
      </c>
      <c r="AC212" s="42">
        <f t="shared" si="54"/>
        <v>0.15216044451324978</v>
      </c>
      <c r="AD212" s="42">
        <f t="shared" si="54"/>
        <v>3.7489642274468835</v>
      </c>
      <c r="AE212" s="42">
        <f t="shared" si="54"/>
        <v>1.8317293400346546</v>
      </c>
      <c r="AF212" s="42">
        <f t="shared" si="54"/>
        <v>2.003610793768047</v>
      </c>
      <c r="AG212" s="42">
        <f t="shared" si="54"/>
        <v>3.1662606397141038</v>
      </c>
      <c r="AH212" s="42">
        <f t="shared" si="54"/>
        <v>68.652680715098114</v>
      </c>
      <c r="AI212" s="42">
        <f t="shared" si="54"/>
        <v>18.815260315756234</v>
      </c>
      <c r="AJ212" s="42">
        <f t="shared" si="54"/>
        <v>1.4242019891326723</v>
      </c>
      <c r="AK212" s="42">
        <f t="shared" si="54"/>
        <v>2.1520874104649113</v>
      </c>
      <c r="AL212" s="42">
        <f t="shared" si="54"/>
        <v>16.226256409617651</v>
      </c>
    </row>
    <row r="213" spans="4:38">
      <c r="D213" s="42">
        <f t="shared" si="48"/>
        <v>5</v>
      </c>
      <c r="E213" s="42">
        <f t="shared" si="52"/>
        <v>0.11086368458539328</v>
      </c>
      <c r="F213" s="42">
        <f t="shared" si="52"/>
        <v>2.1274733710559155</v>
      </c>
      <c r="G213" s="42">
        <f t="shared" si="52"/>
        <v>1.3718244955042205</v>
      </c>
      <c r="H213" s="42">
        <f t="shared" si="52"/>
        <v>1.177558371484974</v>
      </c>
      <c r="I213" s="42">
        <f t="shared" si="52"/>
        <v>3.013157456330064</v>
      </c>
      <c r="J213" s="42">
        <f t="shared" si="52"/>
        <v>54.917938793439731</v>
      </c>
      <c r="K213" s="42">
        <f t="shared" si="52"/>
        <v>16.608308408722834</v>
      </c>
      <c r="L213" s="42">
        <f t="shared" si="52"/>
        <v>1.0778348683319297</v>
      </c>
      <c r="M213" s="42">
        <f t="shared" si="52"/>
        <v>1.8707886143096721</v>
      </c>
      <c r="N213" s="42">
        <f t="shared" si="52"/>
        <v>9.205527162196244</v>
      </c>
      <c r="Q213" s="42">
        <f t="shared" si="53"/>
        <v>9.3697364836884456E-2</v>
      </c>
      <c r="R213" s="42">
        <f t="shared" si="53"/>
        <v>1.1868107025353669</v>
      </c>
      <c r="S213" s="42">
        <f t="shared" si="53"/>
        <v>1.0881976369651214</v>
      </c>
      <c r="T213" s="42">
        <f t="shared" si="53"/>
        <v>0.93407959408310315</v>
      </c>
      <c r="U213" s="42">
        <f t="shared" si="53"/>
        <v>2.883019898289489</v>
      </c>
      <c r="V213" s="42">
        <f t="shared" si="53"/>
        <v>41.06502407930023</v>
      </c>
      <c r="W213" s="42">
        <f t="shared" si="53"/>
        <v>14.887239639387102</v>
      </c>
      <c r="X213" s="42">
        <f t="shared" si="53"/>
        <v>0.86666001700058692</v>
      </c>
      <c r="Y213" s="42">
        <f t="shared" si="53"/>
        <v>1.5916992084324564</v>
      </c>
      <c r="Z213" s="42">
        <f t="shared" si="53"/>
        <v>4.6674328289406084</v>
      </c>
      <c r="AC213" s="42">
        <f t="shared" si="54"/>
        <v>0.12803000433390174</v>
      </c>
      <c r="AD213" s="42">
        <f t="shared" si="54"/>
        <v>3.068136039576467</v>
      </c>
      <c r="AE213" s="42">
        <f t="shared" si="54"/>
        <v>1.7681114055491303</v>
      </c>
      <c r="AF213" s="42">
        <f t="shared" si="54"/>
        <v>1.7143034672559563</v>
      </c>
      <c r="AG213" s="42">
        <f t="shared" si="54"/>
        <v>3.0431767017584788</v>
      </c>
      <c r="AH213" s="42">
        <f t="shared" si="54"/>
        <v>68.770853507579261</v>
      </c>
      <c r="AI213" s="42">
        <f t="shared" si="54"/>
        <v>18.3293771780586</v>
      </c>
      <c r="AJ213" s="42">
        <f t="shared" si="54"/>
        <v>1.3474526188280718</v>
      </c>
      <c r="AK213" s="42">
        <f t="shared" si="54"/>
        <v>2.1044262534797036</v>
      </c>
      <c r="AL213" s="42">
        <f t="shared" si="54"/>
        <v>13.743621495451833</v>
      </c>
    </row>
    <row r="214" spans="4:38">
      <c r="D214" s="42">
        <f t="shared" si="48"/>
        <v>5.25</v>
      </c>
      <c r="E214" s="42">
        <f t="shared" si="52"/>
        <v>9.2676073309242574E-2</v>
      </c>
      <c r="F214" s="42">
        <f t="shared" si="52"/>
        <v>1.6515276891377986</v>
      </c>
      <c r="G214" s="42">
        <f t="shared" si="52"/>
        <v>1.3223004106922447</v>
      </c>
      <c r="H214" s="42">
        <f t="shared" si="52"/>
        <v>1.0905289358669885</v>
      </c>
      <c r="I214" s="42">
        <f t="shared" si="52"/>
        <v>2.9211127725074979</v>
      </c>
      <c r="J214" s="42">
        <f t="shared" si="52"/>
        <v>55.029982462939927</v>
      </c>
      <c r="K214" s="42">
        <f t="shared" si="52"/>
        <v>16.307105255638199</v>
      </c>
      <c r="L214" s="42">
        <f t="shared" si="52"/>
        <v>1.0487773894103147</v>
      </c>
      <c r="M214" s="42">
        <f t="shared" si="52"/>
        <v>1.8360367036600036</v>
      </c>
      <c r="N214" s="42">
        <f t="shared" si="52"/>
        <v>8.0385282808089258</v>
      </c>
      <c r="Q214" s="42">
        <f t="shared" si="53"/>
        <v>7.747891889304738E-2</v>
      </c>
      <c r="R214" s="42">
        <f t="shared" si="53"/>
        <v>0.80238113504634012</v>
      </c>
      <c r="S214" s="42">
        <f t="shared" si="53"/>
        <v>1.0058420754519435</v>
      </c>
      <c r="T214" s="42">
        <f t="shared" si="53"/>
        <v>0.87900852055034706</v>
      </c>
      <c r="U214" s="42">
        <f t="shared" si="53"/>
        <v>2.8212648093475186</v>
      </c>
      <c r="V214" s="42">
        <f t="shared" si="53"/>
        <v>41.197199246370488</v>
      </c>
      <c r="W214" s="42">
        <f t="shared" si="53"/>
        <v>14.687023681646913</v>
      </c>
      <c r="X214" s="42">
        <f t="shared" si="53"/>
        <v>0.85537433070966407</v>
      </c>
      <c r="Y214" s="42">
        <f t="shared" si="53"/>
        <v>1.5795891588964011</v>
      </c>
      <c r="Z214" s="42">
        <f t="shared" si="53"/>
        <v>4.4228245578910794</v>
      </c>
      <c r="AC214" s="42">
        <f t="shared" si="54"/>
        <v>0.10787322772543817</v>
      </c>
      <c r="AD214" s="42">
        <f t="shared" si="54"/>
        <v>2.5006742432292537</v>
      </c>
      <c r="AE214" s="42">
        <f t="shared" si="54"/>
        <v>1.7092243061404555</v>
      </c>
      <c r="AF214" s="42">
        <f t="shared" si="54"/>
        <v>1.4773217992714203</v>
      </c>
      <c r="AG214" s="42">
        <f t="shared" si="54"/>
        <v>2.9361925940319846</v>
      </c>
      <c r="AH214" s="42">
        <f t="shared" si="54"/>
        <v>68.862765679508968</v>
      </c>
      <c r="AI214" s="42">
        <f t="shared" si="54"/>
        <v>17.927186829629484</v>
      </c>
      <c r="AJ214" s="42">
        <f t="shared" si="54"/>
        <v>1.2782451247836883</v>
      </c>
      <c r="AK214" s="42">
        <f t="shared" si="54"/>
        <v>2.0599676824392898</v>
      </c>
      <c r="AL214" s="42">
        <f t="shared" si="54"/>
        <v>11.654232003726731</v>
      </c>
    </row>
    <row r="215" spans="4:38">
      <c r="D215" s="42">
        <f t="shared" si="48"/>
        <v>5.5</v>
      </c>
      <c r="E215" s="42">
        <f t="shared" si="52"/>
        <v>7.7906214809713714E-2</v>
      </c>
      <c r="F215" s="42">
        <f t="shared" si="52"/>
        <v>1.284491568927334</v>
      </c>
      <c r="G215" s="42">
        <f t="shared" si="52"/>
        <v>1.2811758599624772</v>
      </c>
      <c r="H215" s="42">
        <f t="shared" si="52"/>
        <v>1.0283650532827184</v>
      </c>
      <c r="I215" s="42">
        <f t="shared" si="52"/>
        <v>2.832708899461085</v>
      </c>
      <c r="J215" s="42">
        <f t="shared" si="52"/>
        <v>55.11001365543995</v>
      </c>
      <c r="K215" s="42">
        <f t="shared" si="52"/>
        <v>16.07902656746424</v>
      </c>
      <c r="L215" s="42">
        <f t="shared" si="52"/>
        <v>1.0236833886681953</v>
      </c>
      <c r="M215" s="42">
        <f t="shared" si="52"/>
        <v>1.8048796427939342</v>
      </c>
      <c r="N215" s="42">
        <f t="shared" si="52"/>
        <v>7.1205207201641851</v>
      </c>
      <c r="Q215" s="42">
        <f t="shared" si="53"/>
        <v>6.4228529449024671E-2</v>
      </c>
      <c r="R215" s="42">
        <f t="shared" si="53"/>
        <v>0.50333253473118356</v>
      </c>
      <c r="S215" s="42">
        <f t="shared" si="53"/>
        <v>0.94411266611625089</v>
      </c>
      <c r="T215" s="42">
        <f t="shared" si="53"/>
        <v>0.83967203945551927</v>
      </c>
      <c r="U215" s="42">
        <f t="shared" si="53"/>
        <v>2.7576140091792913</v>
      </c>
      <c r="V215" s="42">
        <f t="shared" si="53"/>
        <v>41.291610079992225</v>
      </c>
      <c r="W215" s="42">
        <f t="shared" si="53"/>
        <v>14.535415066248266</v>
      </c>
      <c r="X215" s="42">
        <f t="shared" si="53"/>
        <v>0.84731312621614963</v>
      </c>
      <c r="Y215" s="42">
        <f t="shared" si="53"/>
        <v>1.569947309783271</v>
      </c>
      <c r="Z215" s="42">
        <f t="shared" si="53"/>
        <v>4.2158509846709551</v>
      </c>
      <c r="AC215" s="42">
        <f t="shared" si="54"/>
        <v>9.1583900170402355E-2</v>
      </c>
      <c r="AD215" s="42">
        <f t="shared" si="54"/>
        <v>2.0656506031234803</v>
      </c>
      <c r="AE215" s="42">
        <f t="shared" si="54"/>
        <v>1.6543485657184402</v>
      </c>
      <c r="AF215" s="42">
        <f t="shared" si="54"/>
        <v>1.2995392191512212</v>
      </c>
      <c r="AG215" s="42">
        <f t="shared" si="54"/>
        <v>2.8444476700429928</v>
      </c>
      <c r="AH215" s="42">
        <f t="shared" si="54"/>
        <v>68.928417230887291</v>
      </c>
      <c r="AI215" s="42">
        <f t="shared" si="54"/>
        <v>17.622638068680253</v>
      </c>
      <c r="AJ215" s="42">
        <f t="shared" si="54"/>
        <v>1.2180943579956471</v>
      </c>
      <c r="AK215" s="42">
        <f t="shared" si="54"/>
        <v>2.0194728543642384</v>
      </c>
      <c r="AL215" s="42">
        <f t="shared" si="54"/>
        <v>10.025190455657418</v>
      </c>
    </row>
    <row r="216" spans="4:38">
      <c r="D216" s="42">
        <f t="shared" si="48"/>
        <v>5.75</v>
      </c>
      <c r="E216" s="42">
        <f t="shared" si="52"/>
        <v>6.6454235131330558E-2</v>
      </c>
      <c r="F216" s="42">
        <f t="shared" si="52"/>
        <v>1.0421129558062379</v>
      </c>
      <c r="G216" s="42">
        <f t="shared" si="52"/>
        <v>1.2481279708733501</v>
      </c>
      <c r="H216" s="42">
        <f t="shared" si="52"/>
        <v>0.99106672373215265</v>
      </c>
      <c r="I216" s="42">
        <f t="shared" si="52"/>
        <v>2.7466736150607725</v>
      </c>
      <c r="J216" s="42">
        <f t="shared" si="52"/>
        <v>55.158032370939814</v>
      </c>
      <c r="K216" s="42">
        <f t="shared" si="52"/>
        <v>15.93451869633115</v>
      </c>
      <c r="L216" s="42">
        <f t="shared" si="52"/>
        <v>1.0026922322742597</v>
      </c>
      <c r="M216" s="42">
        <f t="shared" si="52"/>
        <v>1.7779691656519621</v>
      </c>
      <c r="N216" s="42">
        <f t="shared" si="52"/>
        <v>6.488054288624495</v>
      </c>
      <c r="Q216" s="42">
        <f t="shared" si="53"/>
        <v>5.3852663111321544E-2</v>
      </c>
      <c r="R216" s="42">
        <f t="shared" si="53"/>
        <v>0.30208902763511092</v>
      </c>
      <c r="S216" s="42">
        <f t="shared" si="53"/>
        <v>0.90535495408695921</v>
      </c>
      <c r="T216" s="42">
        <f t="shared" si="53"/>
        <v>0.81607015079862699</v>
      </c>
      <c r="U216" s="42">
        <f t="shared" si="53"/>
        <v>2.6909703307543094</v>
      </c>
      <c r="V216" s="42">
        <f t="shared" si="53"/>
        <v>41.348256580165412</v>
      </c>
      <c r="W216" s="42">
        <f t="shared" si="53"/>
        <v>14.439357699239958</v>
      </c>
      <c r="X216" s="42">
        <f t="shared" si="53"/>
        <v>0.84247640352003939</v>
      </c>
      <c r="Y216" s="42">
        <f t="shared" si="53"/>
        <v>1.5628803471757891</v>
      </c>
      <c r="Z216" s="42">
        <f t="shared" si="53"/>
        <v>4.0525092047899323</v>
      </c>
      <c r="AC216" s="42">
        <f t="shared" si="54"/>
        <v>7.9055807151338781E-2</v>
      </c>
      <c r="AD216" s="42">
        <f t="shared" si="54"/>
        <v>1.7821368839773699</v>
      </c>
      <c r="AE216" s="42">
        <f t="shared" si="54"/>
        <v>1.6027647081928926</v>
      </c>
      <c r="AF216" s="42">
        <f t="shared" si="54"/>
        <v>1.1878291562321308</v>
      </c>
      <c r="AG216" s="42">
        <f t="shared" si="54"/>
        <v>2.7670812832998668</v>
      </c>
      <c r="AH216" s="42">
        <f t="shared" si="54"/>
        <v>68.967808161714203</v>
      </c>
      <c r="AI216" s="42">
        <f t="shared" si="54"/>
        <v>17.429679693422337</v>
      </c>
      <c r="AJ216" s="42">
        <f t="shared" si="54"/>
        <v>1.1685151694600711</v>
      </c>
      <c r="AK216" s="42">
        <f t="shared" si="54"/>
        <v>1.9837029262751169</v>
      </c>
      <c r="AL216" s="42">
        <f t="shared" si="54"/>
        <v>8.9235993724590603</v>
      </c>
    </row>
    <row r="217" spans="4:38">
      <c r="D217" s="42">
        <f t="shared" si="48"/>
        <v>6</v>
      </c>
      <c r="E217" s="42">
        <f t="shared" si="52"/>
        <v>5.8220260318616976E-2</v>
      </c>
      <c r="F217" s="42">
        <f t="shared" si="52"/>
        <v>0.9401397951562338</v>
      </c>
      <c r="G217" s="42">
        <f t="shared" si="52"/>
        <v>1.2228338709833027</v>
      </c>
      <c r="H217" s="42">
        <f t="shared" si="52"/>
        <v>0.97863394721529473</v>
      </c>
      <c r="I217" s="42">
        <f t="shared" si="52"/>
        <v>2.6617346971765228</v>
      </c>
      <c r="J217" s="42">
        <f t="shared" si="52"/>
        <v>55.174038609439897</v>
      </c>
      <c r="K217" s="42">
        <f t="shared" si="52"/>
        <v>15.884027994368992</v>
      </c>
      <c r="L217" s="42">
        <f t="shared" si="52"/>
        <v>0.98594328639720796</v>
      </c>
      <c r="M217" s="42">
        <f t="shared" si="52"/>
        <v>1.7559570061745899</v>
      </c>
      <c r="N217" s="42">
        <f t="shared" si="52"/>
        <v>6.1776787945522047</v>
      </c>
      <c r="Q217" s="42">
        <f t="shared" si="53"/>
        <v>4.6257786486444429E-2</v>
      </c>
      <c r="R217" s="42">
        <f t="shared" si="53"/>
        <v>0.21107473980331637</v>
      </c>
      <c r="S217" s="42">
        <f t="shared" si="53"/>
        <v>0.89191448449299315</v>
      </c>
      <c r="T217" s="42">
        <f t="shared" si="53"/>
        <v>0.80820285457965912</v>
      </c>
      <c r="U217" s="42">
        <f t="shared" si="53"/>
        <v>2.6202366070420799</v>
      </c>
      <c r="V217" s="42">
        <f t="shared" si="53"/>
        <v>41.36713874688968</v>
      </c>
      <c r="W217" s="42">
        <f t="shared" si="53"/>
        <v>14.405795486670799</v>
      </c>
      <c r="X217" s="42">
        <f t="shared" si="53"/>
        <v>0.84086416262133712</v>
      </c>
      <c r="Y217" s="42">
        <f t="shared" si="53"/>
        <v>1.5584949571566853</v>
      </c>
      <c r="Z217" s="42">
        <f t="shared" si="53"/>
        <v>3.9387963137577464</v>
      </c>
      <c r="AC217" s="42">
        <f t="shared" si="54"/>
        <v>7.0182734150789905E-2</v>
      </c>
      <c r="AD217" s="42">
        <f t="shared" si="54"/>
        <v>1.6692048505091484</v>
      </c>
      <c r="AE217" s="42">
        <f t="shared" si="54"/>
        <v>1.5537532574736159</v>
      </c>
      <c r="AF217" s="42">
        <f t="shared" si="54"/>
        <v>1.1490650398509303</v>
      </c>
      <c r="AG217" s="42">
        <f t="shared" si="54"/>
        <v>2.7032327873109692</v>
      </c>
      <c r="AH217" s="42">
        <f t="shared" si="54"/>
        <v>68.980938471990086</v>
      </c>
      <c r="AI217" s="42">
        <f t="shared" si="54"/>
        <v>17.362260502067151</v>
      </c>
      <c r="AJ217" s="42">
        <f t="shared" si="54"/>
        <v>1.1310224101730826</v>
      </c>
      <c r="AK217" s="42">
        <f t="shared" si="54"/>
        <v>1.9534190551924944</v>
      </c>
      <c r="AL217" s="42">
        <f t="shared" si="54"/>
        <v>8.4165612753467052</v>
      </c>
    </row>
    <row r="218" spans="4:38">
      <c r="D218" s="42">
        <f t="shared" si="48"/>
        <v>6.25</v>
      </c>
      <c r="E218" s="42">
        <f t="shared" ref="E218:N233" si="55">E114/$J$176/2220*$F$175*60*24</f>
        <v>5.1770067360821112E-2</v>
      </c>
      <c r="F218" s="42">
        <f t="shared" si="55"/>
        <v>0.91444746084673423</v>
      </c>
      <c r="G218" s="42">
        <f t="shared" si="55"/>
        <v>1.2019816924655355</v>
      </c>
      <c r="H218" s="42">
        <f t="shared" si="55"/>
        <v>0.97913364614534226</v>
      </c>
      <c r="I218" s="42">
        <f t="shared" si="55"/>
        <v>2.5795703512778836</v>
      </c>
      <c r="J218" s="42">
        <f t="shared" si="55"/>
        <v>55.133648113923371</v>
      </c>
      <c r="K218" s="42">
        <f t="shared" si="55"/>
        <v>15.886112339059721</v>
      </c>
      <c r="L218" s="42">
        <f t="shared" si="55"/>
        <v>0.9718175694565756</v>
      </c>
      <c r="M218" s="42">
        <f t="shared" si="55"/>
        <v>1.7372138295105652</v>
      </c>
      <c r="N218" s="42">
        <f t="shared" si="55"/>
        <v>6.0448178747891657</v>
      </c>
      <c r="Q218" s="42">
        <f t="shared" ref="Q218:Z233" si="56">Q114/$J$176/2220*$F$175*60*24</f>
        <v>4.0217088156594763E-2</v>
      </c>
      <c r="R218" s="42">
        <f t="shared" si="56"/>
        <v>0.18030888391617128</v>
      </c>
      <c r="S218" s="42">
        <f t="shared" si="56"/>
        <v>0.89206809117437036</v>
      </c>
      <c r="T218" s="42">
        <f t="shared" si="56"/>
        <v>0.80839157182688048</v>
      </c>
      <c r="U218" s="42">
        <f t="shared" si="56"/>
        <v>2.5481557556188381</v>
      </c>
      <c r="V218" s="42">
        <f t="shared" si="56"/>
        <v>41.324019053537185</v>
      </c>
      <c r="W218" s="42">
        <f t="shared" si="56"/>
        <v>14.406898981646151</v>
      </c>
      <c r="X218" s="42">
        <f t="shared" si="56"/>
        <v>0.84091984461735558</v>
      </c>
      <c r="Y218" s="42">
        <f t="shared" si="56"/>
        <v>1.5555799480123969</v>
      </c>
      <c r="Z218" s="42">
        <f t="shared" si="56"/>
        <v>3.8546125056981428</v>
      </c>
      <c r="AC218" s="42">
        <f t="shared" ref="AC218:AL233" si="57">AC114/$J$176/2220*$F$175*60*24</f>
        <v>6.3323046565047447E-2</v>
      </c>
      <c r="AD218" s="42">
        <f t="shared" si="57"/>
        <v>1.6485860377772963</v>
      </c>
      <c r="AE218" s="42">
        <f t="shared" si="57"/>
        <v>1.5072870933153149</v>
      </c>
      <c r="AF218" s="42">
        <f t="shared" si="57"/>
        <v>1.1498757204638039</v>
      </c>
      <c r="AG218" s="42">
        <f t="shared" si="57"/>
        <v>2.6476493680595437</v>
      </c>
      <c r="AH218" s="42">
        <f t="shared" si="57"/>
        <v>68.943277174309969</v>
      </c>
      <c r="AI218" s="42">
        <f t="shared" si="57"/>
        <v>17.365325696473299</v>
      </c>
      <c r="AJ218" s="42">
        <f t="shared" si="57"/>
        <v>1.1010448344152666</v>
      </c>
      <c r="AK218" s="42">
        <f t="shared" si="57"/>
        <v>1.9267183485649499</v>
      </c>
      <c r="AL218" s="42">
        <f t="shared" si="57"/>
        <v>8.2350232438802387</v>
      </c>
    </row>
    <row r="219" spans="4:38">
      <c r="D219" s="42">
        <f t="shared" si="48"/>
        <v>6.5</v>
      </c>
      <c r="E219" s="42">
        <f t="shared" si="55"/>
        <v>4.5736015884173115E-2</v>
      </c>
      <c r="F219" s="42">
        <f t="shared" si="55"/>
        <v>0.89041269649268884</v>
      </c>
      <c r="G219" s="42">
        <f t="shared" si="55"/>
        <v>1.1824748157876217</v>
      </c>
      <c r="H219" s="42">
        <f t="shared" si="55"/>
        <v>0.98063274293548042</v>
      </c>
      <c r="I219" s="42">
        <f t="shared" si="55"/>
        <v>2.5027069309210876</v>
      </c>
      <c r="J219" s="42">
        <f t="shared" si="55"/>
        <v>55.014703500161374</v>
      </c>
      <c r="K219" s="42">
        <f t="shared" si="55"/>
        <v>15.892365373131909</v>
      </c>
      <c r="L219" s="42">
        <f t="shared" si="55"/>
        <v>0.95860318909275399</v>
      </c>
      <c r="M219" s="42">
        <f t="shared" si="55"/>
        <v>1.7196758115149662</v>
      </c>
      <c r="N219" s="42">
        <f t="shared" si="55"/>
        <v>5.9205286272689204</v>
      </c>
      <c r="Q219" s="42">
        <f t="shared" si="56"/>
        <v>3.4566112299638574E-2</v>
      </c>
      <c r="R219" s="42">
        <f t="shared" si="56"/>
        <v>0.15152792195722942</v>
      </c>
      <c r="S219" s="42">
        <f t="shared" si="56"/>
        <v>0.89252891121850997</v>
      </c>
      <c r="T219" s="42">
        <f t="shared" si="56"/>
        <v>0.80895772356854478</v>
      </c>
      <c r="U219" s="42">
        <f t="shared" si="56"/>
        <v>2.4782021387477937</v>
      </c>
      <c r="V219" s="42">
        <f t="shared" si="56"/>
        <v>41.196873446231095</v>
      </c>
      <c r="W219" s="42">
        <f t="shared" si="56"/>
        <v>14.41020946657212</v>
      </c>
      <c r="X219" s="42">
        <f t="shared" si="56"/>
        <v>0.84108689060540653</v>
      </c>
      <c r="Y219" s="42">
        <f t="shared" si="56"/>
        <v>1.5528530039741899</v>
      </c>
      <c r="Z219" s="42">
        <f t="shared" si="56"/>
        <v>3.775859911061743</v>
      </c>
      <c r="AC219" s="42">
        <f t="shared" si="57"/>
        <v>5.69059194687076E-2</v>
      </c>
      <c r="AD219" s="42">
        <f t="shared" si="57"/>
        <v>1.6292974710281478</v>
      </c>
      <c r="AE219" s="42">
        <f t="shared" si="57"/>
        <v>1.4638187461994832</v>
      </c>
      <c r="AF219" s="42">
        <f t="shared" si="57"/>
        <v>1.152307762302416</v>
      </c>
      <c r="AG219" s="42">
        <f t="shared" si="57"/>
        <v>2.5956519758566019</v>
      </c>
      <c r="AH219" s="42">
        <f t="shared" si="57"/>
        <v>68.83253355409127</v>
      </c>
      <c r="AI219" s="42">
        <f t="shared" si="57"/>
        <v>17.374521279691738</v>
      </c>
      <c r="AJ219" s="42">
        <f t="shared" si="57"/>
        <v>1.0730012958031114</v>
      </c>
      <c r="AK219" s="42">
        <f t="shared" si="57"/>
        <v>1.9011904758273439</v>
      </c>
      <c r="AL219" s="42">
        <f t="shared" si="57"/>
        <v>8.0651973434760844</v>
      </c>
    </row>
    <row r="220" spans="4:38">
      <c r="D220" s="42">
        <f t="shared" si="48"/>
        <v>6.75</v>
      </c>
      <c r="E220" s="42">
        <f t="shared" si="55"/>
        <v>4.0118105888673344E-2</v>
      </c>
      <c r="F220" s="42">
        <f t="shared" si="55"/>
        <v>0.86803550209409441</v>
      </c>
      <c r="G220" s="42">
        <f t="shared" si="55"/>
        <v>1.1643132409495651</v>
      </c>
      <c r="H220" s="42">
        <f t="shared" si="55"/>
        <v>0.98313123758570531</v>
      </c>
      <c r="I220" s="42">
        <f t="shared" si="55"/>
        <v>2.4311444361061425</v>
      </c>
      <c r="J220" s="42">
        <f t="shared" si="55"/>
        <v>54.820545077333648</v>
      </c>
      <c r="K220" s="42">
        <f t="shared" si="55"/>
        <v>15.902787096585593</v>
      </c>
      <c r="L220" s="42">
        <f t="shared" si="55"/>
        <v>0.94630014530575046</v>
      </c>
      <c r="M220" s="42">
        <f t="shared" si="55"/>
        <v>1.7033429521877914</v>
      </c>
      <c r="N220" s="42">
        <f t="shared" si="55"/>
        <v>5.804811051991428</v>
      </c>
      <c r="Q220" s="42">
        <f t="shared" si="56"/>
        <v>2.9304858915575979E-2</v>
      </c>
      <c r="R220" s="42">
        <f t="shared" si="56"/>
        <v>0.1247318539264904</v>
      </c>
      <c r="S220" s="42">
        <f t="shared" si="56"/>
        <v>0.89329694462540843</v>
      </c>
      <c r="T220" s="42">
        <f t="shared" si="56"/>
        <v>0.80990130980464747</v>
      </c>
      <c r="U220" s="42">
        <f t="shared" si="56"/>
        <v>2.4103757564289525</v>
      </c>
      <c r="V220" s="42">
        <f t="shared" si="56"/>
        <v>40.989022134098583</v>
      </c>
      <c r="W220" s="42">
        <f t="shared" si="56"/>
        <v>14.41572694144879</v>
      </c>
      <c r="X220" s="42">
        <f t="shared" si="56"/>
        <v>0.84136530058549397</v>
      </c>
      <c r="Y220" s="42">
        <f t="shared" si="56"/>
        <v>1.550314125042064</v>
      </c>
      <c r="Z220" s="42">
        <f t="shared" si="56"/>
        <v>3.7025385298485451</v>
      </c>
      <c r="AC220" s="42">
        <f t="shared" si="57"/>
        <v>5.093135286177071E-2</v>
      </c>
      <c r="AD220" s="42">
        <f t="shared" si="57"/>
        <v>1.6113391502616989</v>
      </c>
      <c r="AE220" s="42">
        <f t="shared" si="57"/>
        <v>1.4233482161261244</v>
      </c>
      <c r="AF220" s="42">
        <f t="shared" si="57"/>
        <v>1.1563611653667669</v>
      </c>
      <c r="AG220" s="42">
        <f t="shared" si="57"/>
        <v>2.5472406107021399</v>
      </c>
      <c r="AH220" s="42">
        <f t="shared" si="57"/>
        <v>68.652068020568336</v>
      </c>
      <c r="AI220" s="42">
        <f t="shared" si="57"/>
        <v>17.389847251722436</v>
      </c>
      <c r="AJ220" s="42">
        <f t="shared" si="57"/>
        <v>1.0468917943366256</v>
      </c>
      <c r="AK220" s="42">
        <f t="shared" si="57"/>
        <v>1.8768354369796767</v>
      </c>
      <c r="AL220" s="42">
        <f t="shared" si="57"/>
        <v>7.9070835741343135</v>
      </c>
    </row>
    <row r="221" spans="4:38">
      <c r="D221" s="42">
        <f t="shared" si="48"/>
        <v>7</v>
      </c>
      <c r="E221" s="42">
        <f t="shared" si="55"/>
        <v>3.4916337374321753E-2</v>
      </c>
      <c r="F221" s="42">
        <f t="shared" si="55"/>
        <v>0.84731587765095018</v>
      </c>
      <c r="G221" s="42">
        <f t="shared" si="55"/>
        <v>1.1474969679513658</v>
      </c>
      <c r="H221" s="42">
        <f t="shared" si="55"/>
        <v>0.98662913009602493</v>
      </c>
      <c r="I221" s="42">
        <f t="shared" si="55"/>
        <v>2.3648828668330437</v>
      </c>
      <c r="J221" s="42">
        <f t="shared" si="55"/>
        <v>54.554513154620381</v>
      </c>
      <c r="K221" s="42">
        <f t="shared" si="55"/>
        <v>15.917377509420776</v>
      </c>
      <c r="L221" s="42">
        <f t="shared" si="55"/>
        <v>0.93490843809556079</v>
      </c>
      <c r="M221" s="42">
        <f t="shared" si="55"/>
        <v>1.6882152515290452</v>
      </c>
      <c r="N221" s="42">
        <f t="shared" si="55"/>
        <v>5.6976651489567294</v>
      </c>
      <c r="Q221" s="42">
        <f t="shared" si="56"/>
        <v>2.4433328004406896E-2</v>
      </c>
      <c r="R221" s="42">
        <f t="shared" si="56"/>
        <v>9.9920679823954278E-2</v>
      </c>
      <c r="S221" s="42">
        <f t="shared" si="56"/>
        <v>0.89437219139506507</v>
      </c>
      <c r="T221" s="42">
        <f t="shared" si="56"/>
        <v>0.81122233053519333</v>
      </c>
      <c r="U221" s="42">
        <f t="shared" si="56"/>
        <v>2.3446766086623132</v>
      </c>
      <c r="V221" s="42">
        <f t="shared" si="56"/>
        <v>40.703785326266789</v>
      </c>
      <c r="W221" s="42">
        <f t="shared" si="56"/>
        <v>14.423451406276122</v>
      </c>
      <c r="X221" s="42">
        <f t="shared" si="56"/>
        <v>0.84175507455761833</v>
      </c>
      <c r="Y221" s="42">
        <f t="shared" si="56"/>
        <v>1.5479633112160247</v>
      </c>
      <c r="Z221" s="42">
        <f t="shared" si="56"/>
        <v>3.6346483620585492</v>
      </c>
      <c r="AC221" s="42">
        <f t="shared" si="57"/>
        <v>4.5399346744236818E-2</v>
      </c>
      <c r="AD221" s="42">
        <f t="shared" si="57"/>
        <v>1.594711075477949</v>
      </c>
      <c r="AE221" s="42">
        <f t="shared" si="57"/>
        <v>1.3858755030952343</v>
      </c>
      <c r="AF221" s="42">
        <f t="shared" si="57"/>
        <v>1.1620359296568605</v>
      </c>
      <c r="AG221" s="42">
        <f t="shared" si="57"/>
        <v>2.5024152725961537</v>
      </c>
      <c r="AH221" s="42">
        <f t="shared" si="57"/>
        <v>68.405240982973964</v>
      </c>
      <c r="AI221" s="42">
        <f t="shared" si="57"/>
        <v>17.41130361256543</v>
      </c>
      <c r="AJ221" s="42">
        <f t="shared" si="57"/>
        <v>1.0227163300158044</v>
      </c>
      <c r="AK221" s="42">
        <f t="shared" si="57"/>
        <v>1.8536532320219521</v>
      </c>
      <c r="AL221" s="42">
        <f t="shared" si="57"/>
        <v>7.7606819358548895</v>
      </c>
    </row>
    <row r="222" spans="4:38">
      <c r="D222" s="42">
        <f t="shared" si="48"/>
        <v>7.25</v>
      </c>
      <c r="E222" s="42">
        <f t="shared" si="55"/>
        <v>3.0130710341118253E-2</v>
      </c>
      <c r="F222" s="42">
        <f t="shared" si="55"/>
        <v>0.82825382316326013</v>
      </c>
      <c r="G222" s="42">
        <f t="shared" si="55"/>
        <v>1.1320259967930197</v>
      </c>
      <c r="H222" s="42">
        <f t="shared" si="55"/>
        <v>0.9911264204664394</v>
      </c>
      <c r="I222" s="42">
        <f t="shared" si="55"/>
        <v>2.3039222231017917</v>
      </c>
      <c r="J222" s="42">
        <f t="shared" si="55"/>
        <v>54.219948041202493</v>
      </c>
      <c r="K222" s="42">
        <f t="shared" si="55"/>
        <v>15.936136611637419</v>
      </c>
      <c r="L222" s="42">
        <f t="shared" si="55"/>
        <v>0.92442806746218553</v>
      </c>
      <c r="M222" s="42">
        <f t="shared" si="55"/>
        <v>1.6742927095387201</v>
      </c>
      <c r="N222" s="42">
        <f t="shared" si="55"/>
        <v>5.5990909181647845</v>
      </c>
      <c r="Q222" s="42">
        <f t="shared" si="56"/>
        <v>1.9951519566131365E-2</v>
      </c>
      <c r="R222" s="42">
        <f t="shared" si="56"/>
        <v>7.7094399649620948E-2</v>
      </c>
      <c r="S222" s="42">
        <f t="shared" si="56"/>
        <v>0.89575465152748035</v>
      </c>
      <c r="T222" s="42">
        <f t="shared" si="56"/>
        <v>0.8129207857601819</v>
      </c>
      <c r="U222" s="42">
        <f t="shared" si="56"/>
        <v>2.2811046954478722</v>
      </c>
      <c r="V222" s="42">
        <f t="shared" si="56"/>
        <v>40.344483231862874</v>
      </c>
      <c r="W222" s="42">
        <f t="shared" si="56"/>
        <v>14.433382861054151</v>
      </c>
      <c r="X222" s="42">
        <f t="shared" si="56"/>
        <v>0.84225621252177918</v>
      </c>
      <c r="Y222" s="42">
        <f t="shared" si="56"/>
        <v>1.5458005624960656</v>
      </c>
      <c r="Z222" s="42">
        <f t="shared" si="56"/>
        <v>3.5721894076917486</v>
      </c>
      <c r="AC222" s="42">
        <f t="shared" si="57"/>
        <v>4.0309901116105093E-2</v>
      </c>
      <c r="AD222" s="42">
        <f t="shared" si="57"/>
        <v>1.579413246676898</v>
      </c>
      <c r="AE222" s="42">
        <f t="shared" si="57"/>
        <v>1.3514006071068174</v>
      </c>
      <c r="AF222" s="42">
        <f t="shared" si="57"/>
        <v>1.1693320551726929</v>
      </c>
      <c r="AG222" s="42">
        <f t="shared" si="57"/>
        <v>2.4611759615386477</v>
      </c>
      <c r="AH222" s="42">
        <f t="shared" si="57"/>
        <v>68.095412850542132</v>
      </c>
      <c r="AI222" s="42">
        <f t="shared" si="57"/>
        <v>17.438890362220679</v>
      </c>
      <c r="AJ222" s="42">
        <f t="shared" si="57"/>
        <v>1.0004749028406486</v>
      </c>
      <c r="AK222" s="42">
        <f t="shared" si="57"/>
        <v>1.8316438609541623</v>
      </c>
      <c r="AL222" s="42">
        <f t="shared" si="57"/>
        <v>7.6259924286378515</v>
      </c>
    </row>
    <row r="223" spans="4:38">
      <c r="D223" s="42">
        <f t="shared" si="48"/>
        <v>7.5</v>
      </c>
      <c r="E223" s="42">
        <f t="shared" si="55"/>
        <v>2.5761224789062884E-2</v>
      </c>
      <c r="F223" s="42">
        <f t="shared" si="55"/>
        <v>0.81084933863102071</v>
      </c>
      <c r="G223" s="42">
        <f t="shared" si="55"/>
        <v>1.1179003274745349</v>
      </c>
      <c r="H223" s="42">
        <f t="shared" si="55"/>
        <v>0.99662310869694082</v>
      </c>
      <c r="I223" s="42">
        <f t="shared" si="55"/>
        <v>2.248262504912391</v>
      </c>
      <c r="J223" s="42">
        <f t="shared" si="55"/>
        <v>53.820190046259782</v>
      </c>
      <c r="K223" s="42">
        <f t="shared" si="55"/>
        <v>15.959064403235518</v>
      </c>
      <c r="L223" s="42">
        <f t="shared" si="55"/>
        <v>0.91485903340562835</v>
      </c>
      <c r="M223" s="42">
        <f t="shared" si="55"/>
        <v>1.6615753262168238</v>
      </c>
      <c r="N223" s="42">
        <f t="shared" si="55"/>
        <v>5.5090883596156326</v>
      </c>
      <c r="Q223" s="42">
        <f t="shared" si="56"/>
        <v>1.5859433600749311E-2</v>
      </c>
      <c r="R223" s="42">
        <f t="shared" si="56"/>
        <v>5.625301340349087E-2</v>
      </c>
      <c r="S223" s="42">
        <f t="shared" si="56"/>
        <v>0.89744432502265425</v>
      </c>
      <c r="T223" s="42">
        <f t="shared" si="56"/>
        <v>0.81499667547960919</v>
      </c>
      <c r="U223" s="42">
        <f t="shared" si="56"/>
        <v>2.2196600167856371</v>
      </c>
      <c r="V223" s="42">
        <f t="shared" si="56"/>
        <v>39.914436060013976</v>
      </c>
      <c r="W223" s="42">
        <f t="shared" si="56"/>
        <v>14.445521305782805</v>
      </c>
      <c r="X223" s="42">
        <f t="shared" si="56"/>
        <v>0.84286871447797274</v>
      </c>
      <c r="Y223" s="42">
        <f t="shared" si="56"/>
        <v>1.5438258788821924</v>
      </c>
      <c r="Z223" s="42">
        <f t="shared" si="56"/>
        <v>3.51516166674815</v>
      </c>
      <c r="AC223" s="42">
        <f t="shared" si="57"/>
        <v>3.5663015977376408E-2</v>
      </c>
      <c r="AD223" s="42">
        <f t="shared" si="57"/>
        <v>1.5654456638585459</v>
      </c>
      <c r="AE223" s="42">
        <f t="shared" si="57"/>
        <v>1.3199235281608694</v>
      </c>
      <c r="AF223" s="42">
        <f t="shared" si="57"/>
        <v>1.1782495419142682</v>
      </c>
      <c r="AG223" s="42">
        <f t="shared" si="57"/>
        <v>2.4235226775296166</v>
      </c>
      <c r="AH223" s="42">
        <f t="shared" si="57"/>
        <v>67.725944032505993</v>
      </c>
      <c r="AI223" s="42">
        <f t="shared" si="57"/>
        <v>17.472607500688227</v>
      </c>
      <c r="AJ223" s="42">
        <f t="shared" si="57"/>
        <v>0.98016751281115788</v>
      </c>
      <c r="AK223" s="42">
        <f t="shared" si="57"/>
        <v>1.8108073237763151</v>
      </c>
      <c r="AL223" s="42">
        <f t="shared" si="57"/>
        <v>7.5030150524831178</v>
      </c>
    </row>
    <row r="224" spans="4:38">
      <c r="D224" s="42">
        <f t="shared" si="48"/>
        <v>7.75</v>
      </c>
      <c r="E224" s="42">
        <f t="shared" si="55"/>
        <v>2.1807880718155634E-2</v>
      </c>
      <c r="F224" s="42">
        <f t="shared" si="55"/>
        <v>0.7951024240542317</v>
      </c>
      <c r="G224" s="42">
        <f t="shared" si="55"/>
        <v>1.1051199599958994</v>
      </c>
      <c r="H224" s="42">
        <f t="shared" si="55"/>
        <v>1.0031191947875326</v>
      </c>
      <c r="I224" s="42">
        <f t="shared" si="55"/>
        <v>2.1979037122648371</v>
      </c>
      <c r="J224" s="42">
        <f t="shared" si="55"/>
        <v>53.358579478973169</v>
      </c>
      <c r="K224" s="42">
        <f t="shared" si="55"/>
        <v>15.98616088421511</v>
      </c>
      <c r="L224" s="42">
        <f t="shared" si="55"/>
        <v>0.90620133592588159</v>
      </c>
      <c r="M224" s="42">
        <f t="shared" si="55"/>
        <v>1.6500631015633522</v>
      </c>
      <c r="N224" s="42">
        <f t="shared" si="55"/>
        <v>5.4276574733092744</v>
      </c>
      <c r="Q224" s="42">
        <f t="shared" si="56"/>
        <v>1.2157070108260854E-2</v>
      </c>
      <c r="R224" s="42">
        <f t="shared" si="56"/>
        <v>3.7396521085563211E-2</v>
      </c>
      <c r="S224" s="42">
        <f t="shared" si="56"/>
        <v>0.89944121188058634</v>
      </c>
      <c r="T224" s="42">
        <f t="shared" si="56"/>
        <v>0.81744999969347965</v>
      </c>
      <c r="U224" s="42">
        <f t="shared" si="56"/>
        <v>2.1603425726756007</v>
      </c>
      <c r="V224" s="42">
        <f t="shared" si="56"/>
        <v>39.416964019847256</v>
      </c>
      <c r="W224" s="42">
        <f t="shared" si="56"/>
        <v>14.459866740462157</v>
      </c>
      <c r="X224" s="42">
        <f t="shared" si="56"/>
        <v>0.84359258042620278</v>
      </c>
      <c r="Y224" s="42">
        <f t="shared" si="56"/>
        <v>1.5420392603744009</v>
      </c>
      <c r="Z224" s="42">
        <f t="shared" si="56"/>
        <v>3.463565139227752</v>
      </c>
      <c r="AC224" s="42">
        <f t="shared" si="57"/>
        <v>3.1458691328050417E-2</v>
      </c>
      <c r="AD224" s="42">
        <f t="shared" si="57"/>
        <v>1.5528083270228978</v>
      </c>
      <c r="AE224" s="42">
        <f t="shared" si="57"/>
        <v>1.2914442662573942</v>
      </c>
      <c r="AF224" s="42">
        <f t="shared" si="57"/>
        <v>1.1887883898815861</v>
      </c>
      <c r="AG224" s="42">
        <f t="shared" si="57"/>
        <v>2.3894554205690701</v>
      </c>
      <c r="AH224" s="42">
        <f t="shared" si="57"/>
        <v>67.300194938099111</v>
      </c>
      <c r="AI224" s="42">
        <f t="shared" si="57"/>
        <v>17.512455027968066</v>
      </c>
      <c r="AJ224" s="42">
        <f t="shared" si="57"/>
        <v>0.96179415992733586</v>
      </c>
      <c r="AK224" s="42">
        <f t="shared" si="57"/>
        <v>1.7911436204884068</v>
      </c>
      <c r="AL224" s="42">
        <f t="shared" si="57"/>
        <v>7.3917498073907737</v>
      </c>
    </row>
    <row r="225" spans="4:38">
      <c r="D225" s="42">
        <f t="shared" si="48"/>
        <v>8</v>
      </c>
      <c r="E225" s="42">
        <f t="shared" si="55"/>
        <v>1.8270678128396521E-2</v>
      </c>
      <c r="F225" s="42">
        <f t="shared" si="55"/>
        <v>0.781013079432893</v>
      </c>
      <c r="G225" s="42">
        <f t="shared" si="55"/>
        <v>1.0936848943571245</v>
      </c>
      <c r="H225" s="42">
        <f t="shared" si="55"/>
        <v>1.0106146787382158</v>
      </c>
      <c r="I225" s="42">
        <f t="shared" si="55"/>
        <v>2.1528458451591295</v>
      </c>
      <c r="J225" s="42">
        <f t="shared" si="55"/>
        <v>52.83845664852246</v>
      </c>
      <c r="K225" s="42">
        <f t="shared" si="55"/>
        <v>16.017426054576163</v>
      </c>
      <c r="L225" s="42">
        <f t="shared" si="55"/>
        <v>0.89845497502295291</v>
      </c>
      <c r="M225" s="42">
        <f t="shared" si="55"/>
        <v>1.6397560355783058</v>
      </c>
      <c r="N225" s="42">
        <f t="shared" si="55"/>
        <v>5.3547982592456709</v>
      </c>
      <c r="Q225" s="42">
        <f t="shared" si="56"/>
        <v>8.8444290886658672E-3</v>
      </c>
      <c r="R225" s="42">
        <f t="shared" si="56"/>
        <v>2.0524922695838631E-2</v>
      </c>
      <c r="S225" s="42">
        <f t="shared" si="56"/>
        <v>0.90174531210128128</v>
      </c>
      <c r="T225" s="42">
        <f t="shared" si="56"/>
        <v>0.8202807584017926</v>
      </c>
      <c r="U225" s="42">
        <f t="shared" si="56"/>
        <v>2.1031523631177622</v>
      </c>
      <c r="V225" s="42">
        <f t="shared" si="56"/>
        <v>38.855387320489697</v>
      </c>
      <c r="W225" s="42">
        <f t="shared" si="56"/>
        <v>14.476419165092166</v>
      </c>
      <c r="X225" s="42">
        <f t="shared" si="56"/>
        <v>0.84442781036646963</v>
      </c>
      <c r="Y225" s="42">
        <f t="shared" si="56"/>
        <v>1.5404407069726949</v>
      </c>
      <c r="Z225" s="42">
        <f t="shared" si="56"/>
        <v>3.4173998251305524</v>
      </c>
      <c r="AC225" s="42">
        <f t="shared" si="57"/>
        <v>2.7696927168127172E-2</v>
      </c>
      <c r="AD225" s="42">
        <f t="shared" si="57"/>
        <v>1.5415012361699483</v>
      </c>
      <c r="AE225" s="42">
        <f t="shared" si="57"/>
        <v>1.2659628213963923</v>
      </c>
      <c r="AF225" s="42">
        <f t="shared" si="57"/>
        <v>1.2009485990746427</v>
      </c>
      <c r="AG225" s="42">
        <f t="shared" si="57"/>
        <v>2.3589741906570003</v>
      </c>
      <c r="AH225" s="42">
        <f t="shared" si="57"/>
        <v>66.821525976555051</v>
      </c>
      <c r="AI225" s="42">
        <f t="shared" si="57"/>
        <v>17.558432944060169</v>
      </c>
      <c r="AJ225" s="42">
        <f t="shared" si="57"/>
        <v>0.94535484418917504</v>
      </c>
      <c r="AK225" s="42">
        <f t="shared" si="57"/>
        <v>1.7726527510904408</v>
      </c>
      <c r="AL225" s="42">
        <f t="shared" si="57"/>
        <v>7.292196693360772</v>
      </c>
    </row>
    <row r="226" spans="4:38">
      <c r="D226" s="42">
        <f t="shared" si="48"/>
        <v>8.25</v>
      </c>
      <c r="E226" s="42">
        <f t="shared" si="55"/>
        <v>1.5149617019785533E-2</v>
      </c>
      <c r="F226" s="42">
        <f t="shared" si="55"/>
        <v>0.76858130476700892</v>
      </c>
      <c r="G226" s="42">
        <f t="shared" si="55"/>
        <v>1.0835951305582034</v>
      </c>
      <c r="H226" s="42">
        <f t="shared" si="55"/>
        <v>1.019109560548993</v>
      </c>
      <c r="I226" s="42">
        <f t="shared" si="55"/>
        <v>2.1130889035952691</v>
      </c>
      <c r="J226" s="42">
        <f t="shared" si="55"/>
        <v>52.263161864088161</v>
      </c>
      <c r="K226" s="42">
        <f t="shared" si="55"/>
        <v>16.052859914318717</v>
      </c>
      <c r="L226" s="42">
        <f t="shared" si="55"/>
        <v>0.89161995069684208</v>
      </c>
      <c r="M226" s="42">
        <f t="shared" si="55"/>
        <v>1.6306541282616882</v>
      </c>
      <c r="N226" s="42">
        <f t="shared" si="55"/>
        <v>5.2905107174248194</v>
      </c>
      <c r="Q226" s="42">
        <f t="shared" si="56"/>
        <v>5.921510541964433E-3</v>
      </c>
      <c r="R226" s="42">
        <f t="shared" si="56"/>
        <v>5.6382182343169343E-3</v>
      </c>
      <c r="S226" s="42">
        <f t="shared" si="56"/>
        <v>0.90435662568473041</v>
      </c>
      <c r="T226" s="42">
        <f t="shared" si="56"/>
        <v>0.82348895160454827</v>
      </c>
      <c r="U226" s="42">
        <f t="shared" si="56"/>
        <v>2.04808938811213</v>
      </c>
      <c r="V226" s="42">
        <f t="shared" si="56"/>
        <v>38.233026171068595</v>
      </c>
      <c r="W226" s="42">
        <f t="shared" si="56"/>
        <v>14.495178579672837</v>
      </c>
      <c r="X226" s="42">
        <f t="shared" si="56"/>
        <v>0.8453744042987692</v>
      </c>
      <c r="Y226" s="42">
        <f t="shared" si="56"/>
        <v>1.539030218677069</v>
      </c>
      <c r="Z226" s="42">
        <f t="shared" si="56"/>
        <v>3.3766657244565517</v>
      </c>
      <c r="AC226" s="42">
        <f t="shared" si="57"/>
        <v>2.4377723497606637E-2</v>
      </c>
      <c r="AD226" s="42">
        <f t="shared" si="57"/>
        <v>1.5315243912996985</v>
      </c>
      <c r="AE226" s="42">
        <f t="shared" si="57"/>
        <v>1.2434791935778589</v>
      </c>
      <c r="AF226" s="42">
        <f t="shared" si="57"/>
        <v>1.2147301694934418</v>
      </c>
      <c r="AG226" s="42">
        <f t="shared" si="57"/>
        <v>2.3320789877934089</v>
      </c>
      <c r="AH226" s="42">
        <f t="shared" si="57"/>
        <v>66.293297557107792</v>
      </c>
      <c r="AI226" s="42">
        <f t="shared" si="57"/>
        <v>17.610541248964601</v>
      </c>
      <c r="AJ226" s="42">
        <f t="shared" si="57"/>
        <v>0.9308495655966833</v>
      </c>
      <c r="AK226" s="42">
        <f t="shared" si="57"/>
        <v>1.7553347155824097</v>
      </c>
      <c r="AL226" s="42">
        <f t="shared" si="57"/>
        <v>7.2043557103931182</v>
      </c>
    </row>
    <row r="227" spans="4:38">
      <c r="D227" s="42">
        <f t="shared" si="48"/>
        <v>8.5</v>
      </c>
      <c r="E227" s="42">
        <f t="shared" si="55"/>
        <v>1.2444697392322679E-2</v>
      </c>
      <c r="F227" s="42">
        <f t="shared" si="55"/>
        <v>0.75780710005657115</v>
      </c>
      <c r="G227" s="42">
        <f t="shared" si="55"/>
        <v>1.0748506685991397</v>
      </c>
      <c r="H227" s="42">
        <f t="shared" si="55"/>
        <v>1.0286038402198616</v>
      </c>
      <c r="I227" s="42">
        <f t="shared" si="55"/>
        <v>2.0786328875732591</v>
      </c>
      <c r="J227" s="42">
        <f t="shared" si="55"/>
        <v>51.636035434850477</v>
      </c>
      <c r="K227" s="42">
        <f t="shared" si="55"/>
        <v>16.092462463442729</v>
      </c>
      <c r="L227" s="42">
        <f t="shared" si="55"/>
        <v>0.88569626294754189</v>
      </c>
      <c r="M227" s="42">
        <f t="shared" si="55"/>
        <v>1.6227573796134958</v>
      </c>
      <c r="N227" s="42">
        <f t="shared" si="55"/>
        <v>5.2347948478468007</v>
      </c>
      <c r="Q227" s="42">
        <f t="shared" si="56"/>
        <v>3.3883144681565122E-3</v>
      </c>
      <c r="R227" s="42">
        <f t="shared" si="56"/>
        <v>0</v>
      </c>
      <c r="S227" s="42">
        <f t="shared" si="56"/>
        <v>0.90727515263094216</v>
      </c>
      <c r="T227" s="42">
        <f t="shared" si="56"/>
        <v>0.82707457930174277</v>
      </c>
      <c r="U227" s="42">
        <f t="shared" si="56"/>
        <v>1.9951536476586957</v>
      </c>
      <c r="V227" s="42">
        <f t="shared" si="56"/>
        <v>37.553200780711066</v>
      </c>
      <c r="W227" s="42">
        <f t="shared" si="56"/>
        <v>14.516144984204168</v>
      </c>
      <c r="X227" s="42">
        <f t="shared" si="56"/>
        <v>0.84643236222310503</v>
      </c>
      <c r="Y227" s="42">
        <f t="shared" si="56"/>
        <v>1.537807795487526</v>
      </c>
      <c r="Z227" s="42">
        <f t="shared" si="56"/>
        <v>3.3413628372057529</v>
      </c>
      <c r="AC227" s="42">
        <f t="shared" si="57"/>
        <v>2.1501080316488879E-2</v>
      </c>
      <c r="AD227" s="42">
        <f t="shared" si="57"/>
        <v>1.5228777924121475</v>
      </c>
      <c r="AE227" s="42">
        <f t="shared" si="57"/>
        <v>1.2239933828017948</v>
      </c>
      <c r="AF227" s="42">
        <f t="shared" si="57"/>
        <v>1.2301331011379801</v>
      </c>
      <c r="AG227" s="42">
        <f t="shared" si="57"/>
        <v>2.3087698119782938</v>
      </c>
      <c r="AH227" s="42">
        <f t="shared" si="57"/>
        <v>65.718870088990101</v>
      </c>
      <c r="AI227" s="42">
        <f t="shared" si="57"/>
        <v>17.668779942681248</v>
      </c>
      <c r="AJ227" s="42">
        <f t="shared" si="57"/>
        <v>0.91827832414985666</v>
      </c>
      <c r="AK227" s="42">
        <f t="shared" si="57"/>
        <v>1.7391895139643205</v>
      </c>
      <c r="AL227" s="42">
        <f t="shared" si="57"/>
        <v>7.1282268584878095</v>
      </c>
    </row>
    <row r="228" spans="4:38">
      <c r="D228" s="42">
        <f t="shared" si="48"/>
        <v>8.75</v>
      </c>
      <c r="E228" s="42">
        <f t="shared" si="55"/>
        <v>1.0155919246007948E-2</v>
      </c>
      <c r="F228" s="42">
        <f t="shared" si="55"/>
        <v>0.74869046530159189</v>
      </c>
      <c r="G228" s="42">
        <f t="shared" si="55"/>
        <v>1.0674515084799328</v>
      </c>
      <c r="H228" s="42">
        <f t="shared" si="55"/>
        <v>1.0390975177508206</v>
      </c>
      <c r="I228" s="42">
        <f t="shared" si="55"/>
        <v>2.049477797093096</v>
      </c>
      <c r="J228" s="42">
        <f t="shared" si="55"/>
        <v>50.960417669989937</v>
      </c>
      <c r="K228" s="42">
        <f t="shared" si="55"/>
        <v>16.1362337019482</v>
      </c>
      <c r="L228" s="42">
        <f t="shared" si="55"/>
        <v>0.88068391177505978</v>
      </c>
      <c r="M228" s="42">
        <f t="shared" si="55"/>
        <v>1.6160657896337234</v>
      </c>
      <c r="N228" s="42">
        <f t="shared" si="55"/>
        <v>5.1876506505114968</v>
      </c>
      <c r="Q228" s="42">
        <f t="shared" si="56"/>
        <v>1.244840867242115E-3</v>
      </c>
      <c r="R228" s="42">
        <f t="shared" si="56"/>
        <v>0</v>
      </c>
      <c r="S228" s="42">
        <f t="shared" si="56"/>
        <v>0.91050089293991254</v>
      </c>
      <c r="T228" s="42">
        <f t="shared" si="56"/>
        <v>0.83103764149338</v>
      </c>
      <c r="U228" s="42">
        <f t="shared" si="56"/>
        <v>1.9443451417574638</v>
      </c>
      <c r="V228" s="42">
        <f t="shared" si="56"/>
        <v>36.819231358544265</v>
      </c>
      <c r="W228" s="42">
        <f t="shared" si="56"/>
        <v>14.539318378686161</v>
      </c>
      <c r="X228" s="42">
        <f t="shared" si="56"/>
        <v>0.84760168413947778</v>
      </c>
      <c r="Y228" s="42">
        <f t="shared" si="56"/>
        <v>1.5367734374040682</v>
      </c>
      <c r="Z228" s="42">
        <f t="shared" si="56"/>
        <v>3.3114911633781561</v>
      </c>
      <c r="AC228" s="42">
        <f t="shared" si="57"/>
        <v>1.9066997624773825E-2</v>
      </c>
      <c r="AD228" s="42">
        <f t="shared" si="57"/>
        <v>1.515561439507296</v>
      </c>
      <c r="AE228" s="42">
        <f t="shared" si="57"/>
        <v>1.2075053890682037</v>
      </c>
      <c r="AF228" s="42">
        <f t="shared" si="57"/>
        <v>1.2471573940082572</v>
      </c>
      <c r="AG228" s="42">
        <f t="shared" si="57"/>
        <v>2.2890466632116624</v>
      </c>
      <c r="AH228" s="42">
        <f t="shared" si="57"/>
        <v>65.101603981435517</v>
      </c>
      <c r="AI228" s="42">
        <f t="shared" si="57"/>
        <v>17.733149025210235</v>
      </c>
      <c r="AJ228" s="42">
        <f t="shared" si="57"/>
        <v>0.90764111984869489</v>
      </c>
      <c r="AK228" s="42">
        <f t="shared" si="57"/>
        <v>1.7242171462361708</v>
      </c>
      <c r="AL228" s="42">
        <f t="shared" si="57"/>
        <v>7.063810137644885</v>
      </c>
    </row>
    <row r="229" spans="4:38">
      <c r="D229" s="42">
        <f t="shared" si="48"/>
        <v>9</v>
      </c>
      <c r="E229" s="42">
        <f t="shared" si="55"/>
        <v>8.2832825808413866E-3</v>
      </c>
      <c r="F229" s="42">
        <f t="shared" si="55"/>
        <v>0.74123140050205905</v>
      </c>
      <c r="G229" s="42">
        <f t="shared" si="55"/>
        <v>1.0613976502005795</v>
      </c>
      <c r="H229" s="42">
        <f t="shared" si="55"/>
        <v>1.0505905931418704</v>
      </c>
      <c r="I229" s="42">
        <f t="shared" si="55"/>
        <v>2.0256236321547791</v>
      </c>
      <c r="J229" s="42">
        <f t="shared" si="55"/>
        <v>50.239648878686708</v>
      </c>
      <c r="K229" s="42">
        <f t="shared" si="55"/>
        <v>16.184173629835165</v>
      </c>
      <c r="L229" s="42">
        <f t="shared" si="55"/>
        <v>0.87658289717939197</v>
      </c>
      <c r="M229" s="42">
        <f t="shared" si="55"/>
        <v>1.61057935832238</v>
      </c>
      <c r="N229" s="42">
        <f t="shared" si="55"/>
        <v>5.1490781254190257</v>
      </c>
      <c r="Q229" s="42">
        <f t="shared" ref="Q229" si="58">Q125/$J$176/2220*$F$175*60*24</f>
        <v>0</v>
      </c>
      <c r="R229" s="42">
        <f t="shared" si="56"/>
        <v>0</v>
      </c>
      <c r="S229" s="42">
        <f t="shared" si="56"/>
        <v>0.91403384661164133</v>
      </c>
      <c r="T229" s="42">
        <f t="shared" si="56"/>
        <v>0.83537813817946038</v>
      </c>
      <c r="U229" s="42">
        <f t="shared" si="56"/>
        <v>1.8956638704084305</v>
      </c>
      <c r="V229" s="42">
        <f t="shared" si="56"/>
        <v>36.034438113695288</v>
      </c>
      <c r="W229" s="42">
        <f t="shared" si="56"/>
        <v>14.564698763118852</v>
      </c>
      <c r="X229" s="42">
        <f t="shared" si="56"/>
        <v>0.84888237004788325</v>
      </c>
      <c r="Y229" s="42">
        <f t="shared" si="56"/>
        <v>1.5359271444266955</v>
      </c>
      <c r="Z229" s="42">
        <f t="shared" si="56"/>
        <v>3.2870507029737555</v>
      </c>
      <c r="AC229" s="42">
        <f t="shared" si="57"/>
        <v>1.707547542246152E-2</v>
      </c>
      <c r="AD229" s="42">
        <f t="shared" si="57"/>
        <v>1.5095753325851475</v>
      </c>
      <c r="AE229" s="42">
        <f t="shared" si="57"/>
        <v>1.1940152123770851</v>
      </c>
      <c r="AF229" s="42">
        <f t="shared" si="57"/>
        <v>1.2658030481042806</v>
      </c>
      <c r="AG229" s="42">
        <f t="shared" si="57"/>
        <v>2.2729095414935072</v>
      </c>
      <c r="AH229" s="42">
        <f t="shared" si="57"/>
        <v>64.444859643678058</v>
      </c>
      <c r="AI229" s="42">
        <f t="shared" si="57"/>
        <v>17.803648496551475</v>
      </c>
      <c r="AJ229" s="42">
        <f t="shared" si="57"/>
        <v>0.89893795269319809</v>
      </c>
      <c r="AK229" s="42">
        <f t="shared" si="57"/>
        <v>1.7104176123979595</v>
      </c>
      <c r="AL229" s="42">
        <f t="shared" si="57"/>
        <v>7.0111055478642692</v>
      </c>
    </row>
    <row r="230" spans="4:38">
      <c r="D230" s="42">
        <f t="shared" si="48"/>
        <v>9.25</v>
      </c>
      <c r="E230" s="42">
        <f t="shared" si="55"/>
        <v>6.8267873968229191E-3</v>
      </c>
      <c r="F230" s="42">
        <f t="shared" si="55"/>
        <v>0.7354299056579765</v>
      </c>
      <c r="G230" s="42">
        <f t="shared" si="55"/>
        <v>1.0566890937610827</v>
      </c>
      <c r="H230" s="42">
        <f t="shared" si="55"/>
        <v>1.0630830663930113</v>
      </c>
      <c r="I230" s="42">
        <f t="shared" si="55"/>
        <v>2.0070703927583136</v>
      </c>
      <c r="J230" s="42">
        <f t="shared" si="55"/>
        <v>49.477069370120944</v>
      </c>
      <c r="K230" s="42">
        <f t="shared" si="55"/>
        <v>16.236282247103588</v>
      </c>
      <c r="L230" s="42">
        <f t="shared" si="55"/>
        <v>0.87339321916053814</v>
      </c>
      <c r="M230" s="42">
        <f t="shared" si="55"/>
        <v>1.6062980856794662</v>
      </c>
      <c r="N230" s="42">
        <f t="shared" si="55"/>
        <v>5.1190772725693101</v>
      </c>
      <c r="Q230" s="42">
        <f t="shared" ref="Q230" si="59">Q126/$J$176/2220*$F$175*60*24</f>
        <v>0</v>
      </c>
      <c r="R230" s="42">
        <f t="shared" si="56"/>
        <v>0</v>
      </c>
      <c r="S230" s="42">
        <f t="shared" si="56"/>
        <v>0.91787401364612842</v>
      </c>
      <c r="T230" s="42">
        <f t="shared" si="56"/>
        <v>0.84009606935997905</v>
      </c>
      <c r="U230" s="42">
        <f t="shared" si="56"/>
        <v>1.8491098336116025</v>
      </c>
      <c r="V230" s="42">
        <f t="shared" si="56"/>
        <v>35.202141255291295</v>
      </c>
      <c r="W230" s="42">
        <f t="shared" si="56"/>
        <v>14.592286137502169</v>
      </c>
      <c r="X230" s="42">
        <f t="shared" si="56"/>
        <v>0.85027441994832498</v>
      </c>
      <c r="Y230" s="42">
        <f t="shared" si="56"/>
        <v>1.5352689165554048</v>
      </c>
      <c r="Z230" s="42">
        <f t="shared" si="56"/>
        <v>3.268041455992555</v>
      </c>
      <c r="AC230" s="42">
        <f t="shared" si="57"/>
        <v>1.5526513709551958E-2</v>
      </c>
      <c r="AD230" s="42">
        <f t="shared" si="57"/>
        <v>1.5049194716456986</v>
      </c>
      <c r="AE230" s="42">
        <f t="shared" si="57"/>
        <v>1.1835228527284358</v>
      </c>
      <c r="AF230" s="42">
        <f t="shared" si="57"/>
        <v>1.2860700634260394</v>
      </c>
      <c r="AG230" s="42">
        <f t="shared" si="57"/>
        <v>2.2603584468238314</v>
      </c>
      <c r="AH230" s="42">
        <f t="shared" si="57"/>
        <v>63.751997484950863</v>
      </c>
      <c r="AI230" s="42">
        <f t="shared" si="57"/>
        <v>17.880278356705009</v>
      </c>
      <c r="AJ230" s="42">
        <f t="shared" si="57"/>
        <v>0.89216882268337039</v>
      </c>
      <c r="AK230" s="42">
        <f t="shared" si="57"/>
        <v>1.6977909124496866</v>
      </c>
      <c r="AL230" s="42">
        <f t="shared" si="57"/>
        <v>6.9701130891460377</v>
      </c>
    </row>
    <row r="231" spans="4:38">
      <c r="D231" s="42">
        <f t="shared" si="48"/>
        <v>9.5</v>
      </c>
      <c r="E231" s="42">
        <f t="shared" si="55"/>
        <v>5.7864336939525748E-3</v>
      </c>
      <c r="F231" s="42">
        <f t="shared" si="55"/>
        <v>0.73128598076934836</v>
      </c>
      <c r="G231" s="42">
        <f t="shared" si="55"/>
        <v>1.053325839161444</v>
      </c>
      <c r="H231" s="42">
        <f t="shared" si="55"/>
        <v>1.0765749375042426</v>
      </c>
      <c r="I231" s="42">
        <f t="shared" si="55"/>
        <v>1.9938180789036943</v>
      </c>
      <c r="J231" s="42">
        <f t="shared" si="55"/>
        <v>48.676019453473621</v>
      </c>
      <c r="K231" s="42">
        <f t="shared" si="55"/>
        <v>16.29255955375351</v>
      </c>
      <c r="L231" s="42">
        <f t="shared" si="55"/>
        <v>0.87111487771849883</v>
      </c>
      <c r="M231" s="42">
        <f t="shared" si="55"/>
        <v>1.6032219717049727</v>
      </c>
      <c r="N231" s="42">
        <f t="shared" si="55"/>
        <v>5.0976480919623457</v>
      </c>
      <c r="Q231" s="42">
        <f t="shared" si="56"/>
        <v>0</v>
      </c>
      <c r="R231" s="42">
        <f t="shared" si="56"/>
        <v>0</v>
      </c>
      <c r="S231" s="42">
        <f t="shared" si="56"/>
        <v>0.92202139404337424</v>
      </c>
      <c r="T231" s="42">
        <f t="shared" si="56"/>
        <v>0.84519143503494099</v>
      </c>
      <c r="U231" s="42">
        <f t="shared" si="56"/>
        <v>1.8046830313669737</v>
      </c>
      <c r="V231" s="42">
        <f t="shared" si="56"/>
        <v>34.325660992459461</v>
      </c>
      <c r="W231" s="42">
        <f t="shared" si="56"/>
        <v>14.62208050183618</v>
      </c>
      <c r="X231" s="42">
        <f t="shared" si="56"/>
        <v>0.85177783384080363</v>
      </c>
      <c r="Y231" s="42">
        <f t="shared" si="56"/>
        <v>1.5347987537901948</v>
      </c>
      <c r="Z231" s="42">
        <f t="shared" si="56"/>
        <v>3.254463422434557</v>
      </c>
      <c r="AC231" s="42">
        <f t="shared" si="57"/>
        <v>1.4420112486045099E-2</v>
      </c>
      <c r="AD231" s="42">
        <f t="shared" si="57"/>
        <v>1.5015938566889484</v>
      </c>
      <c r="AE231" s="42">
        <f t="shared" si="57"/>
        <v>1.1760283101222597</v>
      </c>
      <c r="AF231" s="42">
        <f t="shared" si="57"/>
        <v>1.3079584399735442</v>
      </c>
      <c r="AG231" s="42">
        <f t="shared" si="57"/>
        <v>2.2513933792026322</v>
      </c>
      <c r="AH231" s="42">
        <f t="shared" si="57"/>
        <v>63.026377914487867</v>
      </c>
      <c r="AI231" s="42">
        <f t="shared" si="57"/>
        <v>17.963038605670796</v>
      </c>
      <c r="AJ231" s="42">
        <f t="shared" si="57"/>
        <v>0.88733372981920389</v>
      </c>
      <c r="AK231" s="42">
        <f t="shared" si="57"/>
        <v>1.6863370463913527</v>
      </c>
      <c r="AL231" s="42">
        <f t="shared" si="57"/>
        <v>6.9408327614901557</v>
      </c>
    </row>
    <row r="232" spans="4:38">
      <c r="D232" s="42">
        <f t="shared" si="48"/>
        <v>9.75</v>
      </c>
      <c r="E232" s="42">
        <f t="shared" si="55"/>
        <v>5.1622214722304022E-3</v>
      </c>
      <c r="F232" s="42">
        <f t="shared" si="55"/>
        <v>0.72879962583617075</v>
      </c>
      <c r="G232" s="42">
        <f t="shared" si="55"/>
        <v>1.0513078864016581</v>
      </c>
      <c r="H232" s="42">
        <f t="shared" si="55"/>
        <v>1.091066206475565</v>
      </c>
      <c r="I232" s="42">
        <f t="shared" si="55"/>
        <v>1.9858666905909224</v>
      </c>
      <c r="J232" s="42">
        <f t="shared" si="55"/>
        <v>47.839839437924475</v>
      </c>
      <c r="K232" s="42">
        <f t="shared" si="55"/>
        <v>16.353005549784889</v>
      </c>
      <c r="L232" s="42">
        <f t="shared" si="55"/>
        <v>0.86974787285327737</v>
      </c>
      <c r="M232" s="42">
        <f t="shared" si="55"/>
        <v>1.6013510163989075</v>
      </c>
      <c r="N232" s="42">
        <f t="shared" si="55"/>
        <v>5.0847905835981742</v>
      </c>
      <c r="Q232" s="42">
        <f t="shared" si="56"/>
        <v>0</v>
      </c>
      <c r="R232" s="42">
        <f t="shared" si="56"/>
        <v>0</v>
      </c>
      <c r="S232" s="42">
        <f t="shared" si="56"/>
        <v>0.92647598780338247</v>
      </c>
      <c r="T232" s="42">
        <f t="shared" si="56"/>
        <v>0.85066423520434564</v>
      </c>
      <c r="U232" s="42">
        <f t="shared" si="56"/>
        <v>1.7623834636745466</v>
      </c>
      <c r="V232" s="42">
        <f t="shared" si="56"/>
        <v>33.40831753432694</v>
      </c>
      <c r="W232" s="42">
        <f t="shared" si="56"/>
        <v>14.654081856120854</v>
      </c>
      <c r="X232" s="42">
        <f t="shared" si="56"/>
        <v>0.85339261172531489</v>
      </c>
      <c r="Y232" s="42">
        <f t="shared" si="56"/>
        <v>1.5345166561310706</v>
      </c>
      <c r="Z232" s="42">
        <f t="shared" si="56"/>
        <v>3.2463166022997552</v>
      </c>
      <c r="AC232" s="42">
        <f t="shared" si="57"/>
        <v>1.3756271751940979E-2</v>
      </c>
      <c r="AD232" s="42">
        <f t="shared" si="57"/>
        <v>1.4995984877148973</v>
      </c>
      <c r="AE232" s="42">
        <f t="shared" si="57"/>
        <v>1.1715315845585517</v>
      </c>
      <c r="AF232" s="42">
        <f t="shared" si="57"/>
        <v>1.3314681777467881</v>
      </c>
      <c r="AG232" s="42">
        <f t="shared" si="57"/>
        <v>2.2460143386299167</v>
      </c>
      <c r="AH232" s="42">
        <f t="shared" si="57"/>
        <v>62.271361341521882</v>
      </c>
      <c r="AI232" s="42">
        <f t="shared" si="57"/>
        <v>18.051929243448882</v>
      </c>
      <c r="AJ232" s="42">
        <f t="shared" si="57"/>
        <v>0.88443267410070647</v>
      </c>
      <c r="AK232" s="42">
        <f t="shared" si="57"/>
        <v>1.6760560142229612</v>
      </c>
      <c r="AL232" s="42">
        <f t="shared" si="57"/>
        <v>6.9232645648966153</v>
      </c>
    </row>
    <row r="233" spans="4:38">
      <c r="D233" s="42">
        <f t="shared" si="48"/>
        <v>10</v>
      </c>
      <c r="E233" s="42">
        <f t="shared" si="55"/>
        <v>4.9541507316563172E-3</v>
      </c>
      <c r="F233" s="42">
        <f t="shared" si="55"/>
        <v>0.72797084085844754</v>
      </c>
      <c r="G233" s="42">
        <f t="shared" si="55"/>
        <v>1.0506352354817294</v>
      </c>
      <c r="H233" s="42">
        <f t="shared" si="55"/>
        <v>1.1065568733069819</v>
      </c>
      <c r="I233" s="42">
        <f t="shared" si="55"/>
        <v>1.9832162278199976</v>
      </c>
      <c r="J233" s="42">
        <f t="shared" si="55"/>
        <v>46.9718696326537</v>
      </c>
      <c r="K233" s="42">
        <f t="shared" si="55"/>
        <v>16.417620235197731</v>
      </c>
      <c r="L233" s="42">
        <f t="shared" si="55"/>
        <v>0.86929220456487044</v>
      </c>
      <c r="M233" s="42">
        <f t="shared" si="55"/>
        <v>1.600685219761268</v>
      </c>
      <c r="N233" s="42">
        <f t="shared" si="55"/>
        <v>5.080504747476799</v>
      </c>
      <c r="Q233" s="42">
        <f t="shared" si="56"/>
        <v>0</v>
      </c>
      <c r="R233" s="42">
        <f t="shared" si="56"/>
        <v>0</v>
      </c>
      <c r="S233" s="42">
        <f t="shared" si="56"/>
        <v>0.93123779492614522</v>
      </c>
      <c r="T233" s="42">
        <f t="shared" si="56"/>
        <v>0.85651446986819291</v>
      </c>
      <c r="U233" s="42">
        <f t="shared" si="56"/>
        <v>1.7222111305343182</v>
      </c>
      <c r="V233" s="42">
        <f t="shared" si="56"/>
        <v>32.453431090020807</v>
      </c>
      <c r="W233" s="42">
        <f t="shared" si="56"/>
        <v>14.688290200356228</v>
      </c>
      <c r="X233" s="42">
        <f t="shared" si="56"/>
        <v>0.85511875360186285</v>
      </c>
      <c r="Y233" s="42">
        <f t="shared" si="56"/>
        <v>1.5344226235780281</v>
      </c>
      <c r="Z233" s="42">
        <f t="shared" si="56"/>
        <v>3.2436009955881544</v>
      </c>
      <c r="AC233" s="42">
        <f t="shared" si="57"/>
        <v>1.3534991507239608E-2</v>
      </c>
      <c r="AD233" s="42">
        <f t="shared" si="57"/>
        <v>1.4989333647235457</v>
      </c>
      <c r="AE233" s="42">
        <f t="shared" si="57"/>
        <v>1.1700326760373174</v>
      </c>
      <c r="AF233" s="42">
        <f t="shared" si="57"/>
        <v>1.3565992767457709</v>
      </c>
      <c r="AG233" s="42">
        <f t="shared" si="57"/>
        <v>2.2442213251056762</v>
      </c>
      <c r="AH233" s="42">
        <f t="shared" si="57"/>
        <v>61.490308175286856</v>
      </c>
      <c r="AI233" s="42">
        <f t="shared" si="57"/>
        <v>18.146950270039262</v>
      </c>
      <c r="AJ233" s="42">
        <f t="shared" si="57"/>
        <v>0.88346565552787393</v>
      </c>
      <c r="AK233" s="42">
        <f t="shared" si="57"/>
        <v>1.6669478159445084</v>
      </c>
      <c r="AL233" s="42">
        <f t="shared" si="57"/>
        <v>6.9174084993654628</v>
      </c>
    </row>
    <row r="234" spans="4:38">
      <c r="D234" s="42">
        <f t="shared" si="48"/>
        <v>10.25</v>
      </c>
      <c r="E234" s="42">
        <f t="shared" ref="E234:N237" si="60">E130/$J$176/2220*$F$175*60*24</f>
        <v>4.9541507316563172E-3</v>
      </c>
      <c r="F234" s="42">
        <f t="shared" si="60"/>
        <v>0.72797084085844754</v>
      </c>
      <c r="G234" s="42">
        <f t="shared" si="60"/>
        <v>1.0506352354817294</v>
      </c>
      <c r="H234" s="42">
        <f t="shared" si="60"/>
        <v>1.1065568733069819</v>
      </c>
      <c r="I234" s="42">
        <f t="shared" si="60"/>
        <v>1.9832162278199976</v>
      </c>
      <c r="J234" s="42">
        <f t="shared" si="60"/>
        <v>46.9718696326537</v>
      </c>
      <c r="K234" s="42">
        <f t="shared" si="60"/>
        <v>16.417620235197731</v>
      </c>
      <c r="L234" s="42">
        <f t="shared" si="60"/>
        <v>0.86929220456487044</v>
      </c>
      <c r="M234" s="42">
        <f t="shared" si="60"/>
        <v>1.600685219761268</v>
      </c>
      <c r="N234" s="42">
        <f t="shared" si="60"/>
        <v>5.080504747476799</v>
      </c>
      <c r="Q234" s="42">
        <f t="shared" ref="Q234:Z237" si="61">Q130/$J$176/2220*$F$175*60*24</f>
        <v>0</v>
      </c>
      <c r="R234" s="42">
        <f t="shared" si="61"/>
        <v>0</v>
      </c>
      <c r="S234" s="42">
        <f t="shared" si="61"/>
        <v>0.93123779492614522</v>
      </c>
      <c r="T234" s="42">
        <f t="shared" si="61"/>
        <v>0.85651446986819291</v>
      </c>
      <c r="U234" s="42">
        <f t="shared" si="61"/>
        <v>1.7222111305343182</v>
      </c>
      <c r="V234" s="42">
        <f t="shared" si="61"/>
        <v>32.453431090020807</v>
      </c>
      <c r="W234" s="42">
        <f t="shared" si="61"/>
        <v>14.688290200356228</v>
      </c>
      <c r="X234" s="42">
        <f t="shared" si="61"/>
        <v>0.85511875360186285</v>
      </c>
      <c r="Y234" s="42">
        <f t="shared" si="61"/>
        <v>1.5344226235780281</v>
      </c>
      <c r="Z234" s="42">
        <f t="shared" si="61"/>
        <v>3.2436009955881544</v>
      </c>
      <c r="AC234" s="42">
        <f t="shared" ref="AC234:AL237" si="62">AC130/$J$176/2220*$F$175*60*24</f>
        <v>1.3534991507239608E-2</v>
      </c>
      <c r="AD234" s="42">
        <f t="shared" si="62"/>
        <v>1.4989333647235457</v>
      </c>
      <c r="AE234" s="42">
        <f t="shared" si="62"/>
        <v>1.1700326760373174</v>
      </c>
      <c r="AF234" s="42">
        <f t="shared" si="62"/>
        <v>1.3565992767457709</v>
      </c>
      <c r="AG234" s="42">
        <f t="shared" si="62"/>
        <v>2.2442213251056762</v>
      </c>
      <c r="AH234" s="42">
        <f t="shared" si="62"/>
        <v>61.490308175286856</v>
      </c>
      <c r="AI234" s="42">
        <f t="shared" si="62"/>
        <v>18.146950270039262</v>
      </c>
      <c r="AJ234" s="42">
        <f t="shared" si="62"/>
        <v>0.88346565552787393</v>
      </c>
      <c r="AK234" s="42">
        <f t="shared" si="62"/>
        <v>1.6669478159445084</v>
      </c>
      <c r="AL234" s="42">
        <f t="shared" si="62"/>
        <v>6.9174084993654628</v>
      </c>
    </row>
    <row r="235" spans="4:38">
      <c r="D235" s="42">
        <f t="shared" si="48"/>
        <v>10.5</v>
      </c>
      <c r="E235" s="42">
        <f t="shared" si="60"/>
        <v>5.0129998660504238E-3</v>
      </c>
      <c r="F235" s="42">
        <f t="shared" si="60"/>
        <v>0.73661822689273282</v>
      </c>
      <c r="G235" s="42">
        <f t="shared" si="60"/>
        <v>1.0631154722611575</v>
      </c>
      <c r="H235" s="42">
        <f t="shared" si="60"/>
        <v>1.1197013894267394</v>
      </c>
      <c r="I235" s="42">
        <f t="shared" si="60"/>
        <v>2.0067743641475393</v>
      </c>
      <c r="J235" s="42">
        <f t="shared" si="60"/>
        <v>47.529836884455563</v>
      </c>
      <c r="K235" s="42">
        <f t="shared" si="60"/>
        <v>16.612641095883074</v>
      </c>
      <c r="L235" s="42">
        <f t="shared" si="60"/>
        <v>0.87961831221583475</v>
      </c>
      <c r="M235" s="42">
        <f t="shared" si="60"/>
        <v>1.6196993646112565</v>
      </c>
      <c r="N235" s="42">
        <f t="shared" si="60"/>
        <v>5.1408548100543658</v>
      </c>
      <c r="Q235" s="42">
        <f t="shared" si="61"/>
        <v>0</v>
      </c>
      <c r="R235" s="42">
        <f t="shared" si="61"/>
        <v>0</v>
      </c>
      <c r="S235" s="42">
        <f t="shared" si="61"/>
        <v>0.94229973896355612</v>
      </c>
      <c r="T235" s="42">
        <f t="shared" si="61"/>
        <v>0.86668879396085496</v>
      </c>
      <c r="U235" s="42">
        <f t="shared" si="61"/>
        <v>1.7426688516989617</v>
      </c>
      <c r="V235" s="42">
        <f t="shared" si="61"/>
        <v>32.838937391951184</v>
      </c>
      <c r="W235" s="42">
        <f t="shared" si="61"/>
        <v>14.862768776168833</v>
      </c>
      <c r="X235" s="42">
        <f t="shared" si="61"/>
        <v>0.86527649832530851</v>
      </c>
      <c r="Y235" s="42">
        <f t="shared" si="61"/>
        <v>1.5526496513943802</v>
      </c>
      <c r="Z235" s="42">
        <f t="shared" si="61"/>
        <v>3.2821309316457139</v>
      </c>
      <c r="AC235" s="42">
        <f t="shared" si="62"/>
        <v>1.3695770332385759E-2</v>
      </c>
      <c r="AD235" s="42">
        <f t="shared" si="62"/>
        <v>1.5167388243888666</v>
      </c>
      <c r="AE235" s="42">
        <f t="shared" si="62"/>
        <v>1.183931205558763</v>
      </c>
      <c r="AF235" s="42">
        <f t="shared" si="62"/>
        <v>1.372713984892624</v>
      </c>
      <c r="AG235" s="42">
        <f t="shared" si="62"/>
        <v>2.2708798765961173</v>
      </c>
      <c r="AH235" s="42">
        <f t="shared" si="62"/>
        <v>62.220736376960225</v>
      </c>
      <c r="AI235" s="42">
        <f t="shared" si="62"/>
        <v>18.362513415597348</v>
      </c>
      <c r="AJ235" s="42">
        <f t="shared" si="62"/>
        <v>0.89396012610635689</v>
      </c>
      <c r="AK235" s="42">
        <f t="shared" si="62"/>
        <v>1.6867490778281331</v>
      </c>
      <c r="AL235" s="42">
        <f t="shared" si="62"/>
        <v>6.9995786884630373</v>
      </c>
    </row>
    <row r="236" spans="4:38">
      <c r="D236" s="42">
        <f t="shared" si="48"/>
        <v>10.75</v>
      </c>
      <c r="E236" s="42">
        <f t="shared" si="60"/>
        <v>5.1018367016527639E-3</v>
      </c>
      <c r="F236" s="42">
        <f t="shared" si="60"/>
        <v>0.74967205375742707</v>
      </c>
      <c r="G236" s="42">
        <f t="shared" si="60"/>
        <v>1.0819552522250813</v>
      </c>
      <c r="H236" s="42">
        <f t="shared" si="60"/>
        <v>1.1395439449651628</v>
      </c>
      <c r="I236" s="42">
        <f t="shared" si="60"/>
        <v>2.0423369991051228</v>
      </c>
      <c r="J236" s="42">
        <f t="shared" si="60"/>
        <v>48.372127013786269</v>
      </c>
      <c r="K236" s="42">
        <f t="shared" si="60"/>
        <v>16.907038563545161</v>
      </c>
      <c r="L236" s="42">
        <f t="shared" si="60"/>
        <v>0.8952062853822278</v>
      </c>
      <c r="M236" s="42">
        <f t="shared" si="60"/>
        <v>1.6484025303850371</v>
      </c>
      <c r="N236" s="42">
        <f t="shared" si="60"/>
        <v>5.2319574004831431</v>
      </c>
      <c r="Q236" s="42">
        <f t="shared" si="61"/>
        <v>0</v>
      </c>
      <c r="R236" s="42">
        <f t="shared" si="61"/>
        <v>0</v>
      </c>
      <c r="S236" s="42">
        <f t="shared" si="61"/>
        <v>0.95899850801107789</v>
      </c>
      <c r="T236" s="42">
        <f t="shared" si="61"/>
        <v>0.88204763935578856</v>
      </c>
      <c r="U236" s="42">
        <f t="shared" si="61"/>
        <v>1.7735511956894614</v>
      </c>
      <c r="V236" s="42">
        <f t="shared" si="61"/>
        <v>33.420885798174211</v>
      </c>
      <c r="W236" s="42">
        <f t="shared" si="61"/>
        <v>15.126156245078622</v>
      </c>
      <c r="X236" s="42">
        <f t="shared" si="61"/>
        <v>0.8806103160165617</v>
      </c>
      <c r="Y236" s="42">
        <f t="shared" si="61"/>
        <v>1.5801646096059438</v>
      </c>
      <c r="Z236" s="42">
        <f t="shared" si="61"/>
        <v>3.3402945330402796</v>
      </c>
      <c r="AC236" s="42">
        <f t="shared" si="62"/>
        <v>1.3938477080834996E-2</v>
      </c>
      <c r="AD236" s="42">
        <f t="shared" si="62"/>
        <v>1.5436173963406512</v>
      </c>
      <c r="AE236" s="42">
        <f t="shared" si="62"/>
        <v>1.2049119964390886</v>
      </c>
      <c r="AF236" s="42">
        <f t="shared" si="62"/>
        <v>1.3970402505745372</v>
      </c>
      <c r="AG236" s="42">
        <f t="shared" si="62"/>
        <v>2.3111228025207837</v>
      </c>
      <c r="AH236" s="42">
        <f t="shared" si="62"/>
        <v>63.323368229398625</v>
      </c>
      <c r="AI236" s="42">
        <f t="shared" si="62"/>
        <v>18.687920882011746</v>
      </c>
      <c r="AJ236" s="42">
        <f t="shared" si="62"/>
        <v>0.90980225474788978</v>
      </c>
      <c r="AK236" s="42">
        <f t="shared" si="62"/>
        <v>1.7166404511641304</v>
      </c>
      <c r="AL236" s="42">
        <f t="shared" si="62"/>
        <v>7.1236202679260252</v>
      </c>
    </row>
    <row r="237" spans="4:38">
      <c r="D237" s="42">
        <f t="shared" si="48"/>
        <v>11</v>
      </c>
      <c r="E237" s="42">
        <f>E133/$J$176/2220*$F$175*60*24</f>
        <v>5.1614216774517269E-3</v>
      </c>
      <c r="F237" s="42">
        <f t="shared" si="60"/>
        <v>0.75842756550593604</v>
      </c>
      <c r="G237" s="42">
        <f t="shared" si="60"/>
        <v>1.0945915401522326</v>
      </c>
      <c r="H237" s="42">
        <f t="shared" si="60"/>
        <v>1.1528528182892752</v>
      </c>
      <c r="I237" s="42">
        <f t="shared" si="60"/>
        <v>2.0661897030980949</v>
      </c>
      <c r="J237" s="42">
        <f t="shared" si="60"/>
        <v>48.937071010627079</v>
      </c>
      <c r="K237" s="42">
        <f t="shared" si="60"/>
        <v>17.10449793799253</v>
      </c>
      <c r="L237" s="42">
        <f t="shared" si="60"/>
        <v>0.90566150924940891</v>
      </c>
      <c r="M237" s="42">
        <f t="shared" si="60"/>
        <v>1.6676544254619858</v>
      </c>
      <c r="N237" s="42">
        <f t="shared" si="60"/>
        <v>5.2930620718631571</v>
      </c>
      <c r="Q237" s="42">
        <f t="shared" si="61"/>
        <v>0</v>
      </c>
      <c r="R237" s="42">
        <f t="shared" si="61"/>
        <v>0</v>
      </c>
      <c r="S237" s="42">
        <f t="shared" si="61"/>
        <v>0.97019876906070524</v>
      </c>
      <c r="T237" s="42">
        <f t="shared" si="61"/>
        <v>0.89234918178413025</v>
      </c>
      <c r="U237" s="42">
        <f t="shared" si="61"/>
        <v>1.7942647173588522</v>
      </c>
      <c r="V237" s="42">
        <f t="shared" si="61"/>
        <v>33.811212417373724</v>
      </c>
      <c r="W237" s="42">
        <f t="shared" si="61"/>
        <v>15.302816476775641</v>
      </c>
      <c r="X237" s="42">
        <f t="shared" si="61"/>
        <v>0.89089507176955673</v>
      </c>
      <c r="Y237" s="42">
        <f t="shared" si="61"/>
        <v>1.5986195456471639</v>
      </c>
      <c r="Z237" s="42">
        <f t="shared" si="61"/>
        <v>3.3793062420681546</v>
      </c>
      <c r="AC237" s="42">
        <f t="shared" si="62"/>
        <v>1.4101266262085525E-2</v>
      </c>
      <c r="AD237" s="42">
        <f t="shared" si="62"/>
        <v>1.5616454930012167</v>
      </c>
      <c r="AE237" s="42">
        <f t="shared" si="62"/>
        <v>1.2189843112437637</v>
      </c>
      <c r="AF237" s="42">
        <f t="shared" si="62"/>
        <v>1.4133564547944202</v>
      </c>
      <c r="AG237" s="42">
        <f t="shared" si="62"/>
        <v>2.3381146888373379</v>
      </c>
      <c r="AH237" s="42">
        <f t="shared" si="62"/>
        <v>64.062929603880704</v>
      </c>
      <c r="AI237" s="42">
        <f t="shared" si="62"/>
        <v>18.90617939920946</v>
      </c>
      <c r="AJ237" s="42">
        <f t="shared" si="62"/>
        <v>0.92042794672925665</v>
      </c>
      <c r="AK237" s="42">
        <f t="shared" si="62"/>
        <v>1.7366893052768071</v>
      </c>
      <c r="AL237" s="42">
        <f t="shared" si="62"/>
        <v>7.2068179016581801</v>
      </c>
    </row>
    <row r="238" spans="4:38">
      <c r="D238" s="42">
        <f t="shared" si="48"/>
        <v>12</v>
      </c>
      <c r="E238" s="42">
        <f t="shared" ref="E238:N238" si="63">E134/$J$176/2220*$F$175*60*24</f>
        <v>5.4631946460411817E-3</v>
      </c>
      <c r="F238" s="42">
        <f t="shared" si="63"/>
        <v>0.80277056869489405</v>
      </c>
      <c r="G238" s="42">
        <f t="shared" si="63"/>
        <v>1.158589050742711</v>
      </c>
      <c r="H238" s="42">
        <f t="shared" si="63"/>
        <v>1.2202566924663678</v>
      </c>
      <c r="I238" s="42">
        <f t="shared" si="63"/>
        <v>2.1869936674586894</v>
      </c>
      <c r="J238" s="42">
        <f t="shared" si="63"/>
        <v>51.798275949077492</v>
      </c>
      <c r="K238" s="42">
        <f t="shared" si="63"/>
        <v>18.104547041038998</v>
      </c>
      <c r="L238" s="42">
        <f t="shared" si="63"/>
        <v>0.95861284306066497</v>
      </c>
      <c r="M238" s="42">
        <f t="shared" si="63"/>
        <v>1.7651572179099504</v>
      </c>
      <c r="N238" s="42">
        <f t="shared" si="63"/>
        <v>5.6025316626412938</v>
      </c>
      <c r="Q238" s="42">
        <f t="shared" ref="Q238:Z238" si="64">Q134/$J$176/2220*$F$175*60*24</f>
        <v>0</v>
      </c>
      <c r="R238" s="42">
        <f t="shared" si="64"/>
        <v>0</v>
      </c>
      <c r="S238" s="42">
        <f t="shared" si="64"/>
        <v>1.0269234044340032</v>
      </c>
      <c r="T238" s="42">
        <f t="shared" si="64"/>
        <v>0.94452218341695149</v>
      </c>
      <c r="U238" s="42">
        <f t="shared" si="64"/>
        <v>1.8991700368676483</v>
      </c>
      <c r="V238" s="42">
        <f t="shared" si="64"/>
        <v>35.788053408175514</v>
      </c>
      <c r="W238" s="42">
        <f t="shared" si="64"/>
        <v>16.197526625367136</v>
      </c>
      <c r="X238" s="42">
        <f t="shared" si="64"/>
        <v>0.94298305591627152</v>
      </c>
      <c r="Y238" s="42">
        <f t="shared" si="64"/>
        <v>1.6920860740733485</v>
      </c>
      <c r="Z238" s="42">
        <f t="shared" si="64"/>
        <v>3.5768842235178817</v>
      </c>
      <c r="AC238" s="42">
        <f t="shared" ref="AC238:AL238" si="65">AC134/$J$176/2220*$F$175*60*24</f>
        <v>1.4925725344622803E-2</v>
      </c>
      <c r="AD238" s="42">
        <f t="shared" si="65"/>
        <v>1.6529502585789029</v>
      </c>
      <c r="AE238" s="42">
        <f t="shared" si="65"/>
        <v>1.2902546970514235</v>
      </c>
      <c r="AF238" s="42">
        <f t="shared" si="65"/>
        <v>1.4959912015157841</v>
      </c>
      <c r="AG238" s="42">
        <f t="shared" si="65"/>
        <v>2.4748172980497292</v>
      </c>
      <c r="AH238" s="42">
        <f t="shared" si="65"/>
        <v>67.80849848997974</v>
      </c>
      <c r="AI238" s="42">
        <f t="shared" si="65"/>
        <v>20.011567456710903</v>
      </c>
      <c r="AJ238" s="42">
        <f t="shared" si="65"/>
        <v>0.97424263020505419</v>
      </c>
      <c r="AK238" s="42">
        <f t="shared" si="65"/>
        <v>1.8382283617465531</v>
      </c>
      <c r="AL238" s="42">
        <f t="shared" si="65"/>
        <v>7.6281791017647276</v>
      </c>
    </row>
    <row r="239" spans="4:38">
      <c r="D239" s="42">
        <f t="shared" si="48"/>
        <v>13</v>
      </c>
      <c r="E239" s="42">
        <f t="shared" ref="E239:N239" si="66">E135/$J$176/2220*$F$175*60*24</f>
        <v>5.7704560864922285E-3</v>
      </c>
      <c r="F239" s="42">
        <f t="shared" si="66"/>
        <v>0.84792005672707282</v>
      </c>
      <c r="G239" s="42">
        <f t="shared" si="66"/>
        <v>1.2237505109663513</v>
      </c>
      <c r="H239" s="42">
        <f t="shared" si="66"/>
        <v>1.2888864692433932</v>
      </c>
      <c r="I239" s="42">
        <f t="shared" si="66"/>
        <v>2.3099947443117017</v>
      </c>
      <c r="J239" s="42">
        <f t="shared" si="66"/>
        <v>54.711518824750499</v>
      </c>
      <c r="K239" s="42">
        <f t="shared" si="66"/>
        <v>19.122784457597902</v>
      </c>
      <c r="L239" s="42">
        <f t="shared" si="66"/>
        <v>1.0125272250435824</v>
      </c>
      <c r="M239" s="42">
        <f t="shared" si="66"/>
        <v>1.8644333346396724</v>
      </c>
      <c r="N239" s="42">
        <f t="shared" si="66"/>
        <v>5.9176297069848518</v>
      </c>
      <c r="Q239" s="42">
        <f t="shared" ref="Q239:Z239" si="67">Q135/$J$176/2220*$F$175*60*24</f>
        <v>0</v>
      </c>
      <c r="R239" s="42">
        <f t="shared" si="67"/>
        <v>0</v>
      </c>
      <c r="S239" s="42">
        <f t="shared" si="67"/>
        <v>1.084679714600973</v>
      </c>
      <c r="T239" s="42">
        <f t="shared" si="67"/>
        <v>0.99764407736685146</v>
      </c>
      <c r="U239" s="42">
        <f t="shared" si="67"/>
        <v>2.0059833135302836</v>
      </c>
      <c r="V239" s="42">
        <f t="shared" si="67"/>
        <v>37.800848037249061</v>
      </c>
      <c r="W239" s="42">
        <f t="shared" si="67"/>
        <v>17.108509243616137</v>
      </c>
      <c r="X239" s="42">
        <f t="shared" si="67"/>
        <v>0.99601838613129901</v>
      </c>
      <c r="Y239" s="42">
        <f t="shared" si="67"/>
        <v>1.7872525175504599</v>
      </c>
      <c r="Z239" s="42">
        <f t="shared" si="67"/>
        <v>3.7780556387888224</v>
      </c>
      <c r="AC239" s="42">
        <f t="shared" ref="AC239:AL239" si="68">AC135/$J$176/2220*$F$175*60*24</f>
        <v>1.5765179211141865E-2</v>
      </c>
      <c r="AD239" s="42">
        <f t="shared" si="68"/>
        <v>1.7459156223176668</v>
      </c>
      <c r="AE239" s="42">
        <f t="shared" si="68"/>
        <v>1.3628213073317337</v>
      </c>
      <c r="AF239" s="42">
        <f t="shared" si="68"/>
        <v>1.5801288611199351</v>
      </c>
      <c r="AG239" s="42">
        <f t="shared" si="68"/>
        <v>2.6140061750931185</v>
      </c>
      <c r="AH239" s="42">
        <f t="shared" si="68"/>
        <v>71.622189612252242</v>
      </c>
      <c r="AI239" s="42">
        <f t="shared" si="68"/>
        <v>21.137059671579717</v>
      </c>
      <c r="AJ239" s="42">
        <f t="shared" si="68"/>
        <v>1.0290360639558611</v>
      </c>
      <c r="AK239" s="42">
        <f t="shared" si="68"/>
        <v>1.9416141517288847</v>
      </c>
      <c r="AL239" s="42">
        <f t="shared" si="68"/>
        <v>8.0572037751809003</v>
      </c>
    </row>
    <row r="240" spans="4:38">
      <c r="D240" s="42">
        <f t="shared" si="48"/>
        <v>14</v>
      </c>
      <c r="E240" s="42">
        <f t="shared" ref="E240:N240" si="69">E136/$J$176/2220*$F$175*60*24</f>
        <v>6.0824121281258196E-3</v>
      </c>
      <c r="F240" s="42">
        <f t="shared" si="69"/>
        <v>0.89375937697378527</v>
      </c>
      <c r="G240" s="42">
        <f t="shared" si="69"/>
        <v>1.2899075633078088</v>
      </c>
      <c r="H240" s="42">
        <f t="shared" si="69"/>
        <v>1.3585648300234821</v>
      </c>
      <c r="I240" s="42">
        <f t="shared" si="69"/>
        <v>2.4348751360569456</v>
      </c>
      <c r="J240" s="42">
        <f t="shared" si="69"/>
        <v>57.669272698709193</v>
      </c>
      <c r="K240" s="42">
        <f t="shared" si="69"/>
        <v>20.156579369991199</v>
      </c>
      <c r="L240" s="42">
        <f t="shared" si="69"/>
        <v>1.0672653567330741</v>
      </c>
      <c r="M240" s="42">
        <f t="shared" si="69"/>
        <v>1.9652262761760269</v>
      </c>
      <c r="N240" s="42">
        <f t="shared" si="69"/>
        <v>6.2375420867992721</v>
      </c>
      <c r="Q240" s="42">
        <f t="shared" ref="Q240:Z240" si="70">Q136/$J$176/2220*$F$175*60*24</f>
        <v>0</v>
      </c>
      <c r="R240" s="42">
        <f t="shared" si="70"/>
        <v>0</v>
      </c>
      <c r="S240" s="42">
        <f t="shared" si="70"/>
        <v>1.1433184747154903</v>
      </c>
      <c r="T240" s="42">
        <f t="shared" si="70"/>
        <v>1.0515776127182566</v>
      </c>
      <c r="U240" s="42">
        <f t="shared" si="70"/>
        <v>2.1144285741287998</v>
      </c>
      <c r="V240" s="42">
        <f t="shared" si="70"/>
        <v>39.844395851727178</v>
      </c>
      <c r="W240" s="42">
        <f t="shared" si="70"/>
        <v>18.033410627821027</v>
      </c>
      <c r="X240" s="42">
        <f t="shared" si="70"/>
        <v>1.0498640351535888</v>
      </c>
      <c r="Y240" s="42">
        <f t="shared" si="70"/>
        <v>1.8838729947567314</v>
      </c>
      <c r="Z240" s="42">
        <f t="shared" si="70"/>
        <v>3.9823007217566886</v>
      </c>
      <c r="AC240" s="42">
        <f t="shared" ref="AC240:AL240" si="71">AC136/$J$176/2220*$F$175*60*24</f>
        <v>1.6617458966612909E-2</v>
      </c>
      <c r="AD240" s="42">
        <f t="shared" si="71"/>
        <v>1.8403013898204135</v>
      </c>
      <c r="AE240" s="42">
        <f t="shared" si="71"/>
        <v>1.4364966519001321</v>
      </c>
      <c r="AF240" s="42">
        <f t="shared" si="71"/>
        <v>1.6655520473287075</v>
      </c>
      <c r="AG240" s="42">
        <f t="shared" si="71"/>
        <v>2.755321697985091</v>
      </c>
      <c r="AH240" s="42">
        <f t="shared" si="71"/>
        <v>75.494149545691528</v>
      </c>
      <c r="AI240" s="42">
        <f t="shared" si="71"/>
        <v>22.279748112161421</v>
      </c>
      <c r="AJ240" s="42">
        <f t="shared" si="71"/>
        <v>1.0846666783125545</v>
      </c>
      <c r="AK240" s="42">
        <f t="shared" si="71"/>
        <v>2.0465795575953223</v>
      </c>
      <c r="AL240" s="42">
        <f t="shared" si="71"/>
        <v>8.4927834518418805</v>
      </c>
    </row>
    <row r="241" spans="4:38">
      <c r="D241" s="42">
        <f t="shared" si="48"/>
        <v>15</v>
      </c>
      <c r="E241" s="42">
        <f t="shared" ref="E241:N241" si="72">E137/$J$176/2220*$F$175*60*24</f>
        <v>6.3973748082749009E-3</v>
      </c>
      <c r="F241" s="42">
        <f t="shared" si="72"/>
        <v>0.94004049749804941</v>
      </c>
      <c r="G241" s="42">
        <f t="shared" si="72"/>
        <v>1.3567022386316565</v>
      </c>
      <c r="H241" s="42">
        <f t="shared" si="72"/>
        <v>1.4289147522265218</v>
      </c>
      <c r="I241" s="42">
        <f t="shared" si="72"/>
        <v>2.5609591274942627</v>
      </c>
      <c r="J241" s="42">
        <f t="shared" si="72"/>
        <v>60.655533463158633</v>
      </c>
      <c r="K241" s="42">
        <f t="shared" si="72"/>
        <v>21.200338018250751</v>
      </c>
      <c r="L241" s="42">
        <f t="shared" si="72"/>
        <v>1.1225310556212704</v>
      </c>
      <c r="M241" s="42">
        <f t="shared" si="72"/>
        <v>2.0669906620816754</v>
      </c>
      <c r="N241" s="42">
        <f t="shared" si="72"/>
        <v>6.5605377884743472</v>
      </c>
      <c r="Q241" s="42">
        <f t="shared" ref="Q241:Z241" si="73">Q137/$J$176/2220*$F$175*60*24</f>
        <v>0</v>
      </c>
      <c r="R241" s="42">
        <f t="shared" si="73"/>
        <v>0</v>
      </c>
      <c r="S241" s="42">
        <f t="shared" si="73"/>
        <v>1.2025223963628235</v>
      </c>
      <c r="T241" s="42">
        <f t="shared" si="73"/>
        <v>1.106030960552904</v>
      </c>
      <c r="U241" s="42">
        <f t="shared" si="73"/>
        <v>2.2239190322994808</v>
      </c>
      <c r="V241" s="42">
        <f t="shared" si="73"/>
        <v>41.90763942056568</v>
      </c>
      <c r="W241" s="42">
        <f t="shared" si="73"/>
        <v>18.967226229908086</v>
      </c>
      <c r="X241" s="42">
        <f t="shared" si="73"/>
        <v>1.1042286496089386</v>
      </c>
      <c r="Y241" s="42">
        <f t="shared" si="73"/>
        <v>1.9814247020383426</v>
      </c>
      <c r="Z241" s="42">
        <f t="shared" si="73"/>
        <v>4.1885143228844672</v>
      </c>
      <c r="AC241" s="42">
        <f t="shared" ref="AC241:AL241" si="74">AC137/$J$176/2220*$F$175*60*24</f>
        <v>1.7477953011268269E-2</v>
      </c>
      <c r="AD241" s="42">
        <f t="shared" si="74"/>
        <v>1.9355968492220634</v>
      </c>
      <c r="AE241" s="42">
        <f t="shared" si="74"/>
        <v>1.5108820809004946</v>
      </c>
      <c r="AF241" s="42">
        <f t="shared" si="74"/>
        <v>1.7517985439001389</v>
      </c>
      <c r="AG241" s="42">
        <f t="shared" si="74"/>
        <v>2.897999222689045</v>
      </c>
      <c r="AH241" s="42">
        <f t="shared" si="74"/>
        <v>79.403427505751964</v>
      </c>
      <c r="AI241" s="42">
        <f t="shared" si="74"/>
        <v>23.433449806593465</v>
      </c>
      <c r="AJ241" s="42">
        <f t="shared" si="74"/>
        <v>1.1408334616335969</v>
      </c>
      <c r="AK241" s="42">
        <f t="shared" si="74"/>
        <v>2.1525566221250085</v>
      </c>
      <c r="AL241" s="42">
        <f t="shared" si="74"/>
        <v>8.9325612540642538</v>
      </c>
    </row>
    <row r="242" spans="4:38">
      <c r="D242" s="42">
        <f t="shared" si="48"/>
        <v>16</v>
      </c>
      <c r="E242" s="42">
        <f t="shared" ref="E242:N242" si="75">E138/$J$176/2220*$F$175*60*24</f>
        <v>6.7149353231205893E-3</v>
      </c>
      <c r="F242" s="42">
        <f t="shared" si="75"/>
        <v>0.9867033480121612</v>
      </c>
      <c r="G242" s="42">
        <f t="shared" si="75"/>
        <v>1.4240478412114663</v>
      </c>
      <c r="H242" s="42">
        <f t="shared" si="75"/>
        <v>1.4998449256158801</v>
      </c>
      <c r="I242" s="42">
        <f t="shared" si="75"/>
        <v>2.6880830687043211</v>
      </c>
      <c r="J242" s="42">
        <f t="shared" si="75"/>
        <v>63.666425119824709</v>
      </c>
      <c r="K242" s="42">
        <f t="shared" si="75"/>
        <v>22.252705662439755</v>
      </c>
      <c r="L242" s="42">
        <f t="shared" si="75"/>
        <v>1.1782525899437977</v>
      </c>
      <c r="M242" s="42">
        <f t="shared" si="75"/>
        <v>2.1695944079154907</v>
      </c>
      <c r="N242" s="42">
        <f t="shared" si="75"/>
        <v>6.8861975817817083</v>
      </c>
      <c r="Q242" s="42">
        <f t="shared" ref="Q242:Z242" si="76">Q138/$J$176/2220*$F$175*60*24</f>
        <v>0</v>
      </c>
      <c r="R242" s="42">
        <f t="shared" si="76"/>
        <v>0</v>
      </c>
      <c r="S242" s="42">
        <f t="shared" si="76"/>
        <v>1.2622146361872753</v>
      </c>
      <c r="T242" s="42">
        <f t="shared" si="76"/>
        <v>1.1609334434923342</v>
      </c>
      <c r="U242" s="42">
        <f t="shared" si="76"/>
        <v>2.3343125755945602</v>
      </c>
      <c r="V242" s="42">
        <f t="shared" si="76"/>
        <v>43.987900769822296</v>
      </c>
      <c r="W242" s="42">
        <f t="shared" si="76"/>
        <v>19.908744009822009</v>
      </c>
      <c r="X242" s="42">
        <f t="shared" si="76"/>
        <v>1.1590416672898163</v>
      </c>
      <c r="Y242" s="42">
        <f t="shared" si="76"/>
        <v>2.0797810227737439</v>
      </c>
      <c r="Z242" s="42">
        <f t="shared" si="76"/>
        <v>4.3964287885326678</v>
      </c>
      <c r="AC242" s="42">
        <f t="shared" ref="AC242:AL242" si="77">AC138/$J$176/2220*$F$175*60*24</f>
        <v>1.834554447230442E-2</v>
      </c>
      <c r="AD242" s="42">
        <f t="shared" si="77"/>
        <v>2.0316783123837316</v>
      </c>
      <c r="AE242" s="42">
        <f t="shared" si="77"/>
        <v>1.5858810462356625</v>
      </c>
      <c r="AF242" s="42">
        <f t="shared" si="77"/>
        <v>1.8387564077394267</v>
      </c>
      <c r="AG242" s="42">
        <f t="shared" si="77"/>
        <v>3.0418535618140803</v>
      </c>
      <c r="AH242" s="42">
        <f t="shared" si="77"/>
        <v>83.344949469827469</v>
      </c>
      <c r="AI242" s="42">
        <f t="shared" si="77"/>
        <v>24.596667315057552</v>
      </c>
      <c r="AJ242" s="42">
        <f t="shared" si="77"/>
        <v>1.1974635125977742</v>
      </c>
      <c r="AK242" s="42">
        <f t="shared" si="77"/>
        <v>2.2594077930572376</v>
      </c>
      <c r="AL242" s="42">
        <f t="shared" si="77"/>
        <v>9.3759663750307745</v>
      </c>
    </row>
    <row r="243" spans="4:38">
      <c r="D243" s="42">
        <f t="shared" si="48"/>
        <v>17</v>
      </c>
      <c r="E243" s="42">
        <f t="shared" ref="E243:N243" si="78">E139/$J$176/2220*$F$175*60*24</f>
        <v>7.0335243954557716E-3</v>
      </c>
      <c r="F243" s="42">
        <f t="shared" si="78"/>
        <v>1.0335173364106569</v>
      </c>
      <c r="G243" s="42">
        <f t="shared" si="78"/>
        <v>1.4916115717406897</v>
      </c>
      <c r="H243" s="42">
        <f t="shared" si="78"/>
        <v>1.5710048371422558</v>
      </c>
      <c r="I243" s="42">
        <f t="shared" si="78"/>
        <v>2.815618755946121</v>
      </c>
      <c r="J243" s="42">
        <f t="shared" si="78"/>
        <v>66.687068855287549</v>
      </c>
      <c r="K243" s="42">
        <f t="shared" si="78"/>
        <v>23.308481855776183</v>
      </c>
      <c r="L243" s="42">
        <f t="shared" si="78"/>
        <v>1.2341546026280059</v>
      </c>
      <c r="M243" s="42">
        <f t="shared" si="78"/>
        <v>2.2725304804911199</v>
      </c>
      <c r="N243" s="42">
        <f t="shared" si="78"/>
        <v>7.2129121656054407</v>
      </c>
      <c r="Q243" s="42">
        <f t="shared" ref="Q243:Z243" si="79">Q139/$J$176/2220*$F$175*60*24</f>
        <v>0</v>
      </c>
      <c r="R243" s="42">
        <f t="shared" si="79"/>
        <v>0</v>
      </c>
      <c r="S243" s="42">
        <f t="shared" si="79"/>
        <v>1.322100215225722</v>
      </c>
      <c r="T243" s="42">
        <f t="shared" si="79"/>
        <v>1.2160137519402241</v>
      </c>
      <c r="U243" s="42">
        <f t="shared" si="79"/>
        <v>2.4450636762698563</v>
      </c>
      <c r="V243" s="42">
        <f t="shared" si="79"/>
        <v>46.074899947904797</v>
      </c>
      <c r="W243" s="42">
        <f t="shared" si="79"/>
        <v>20.853311303509688</v>
      </c>
      <c r="X243" s="42">
        <f t="shared" si="79"/>
        <v>1.2140322207071028</v>
      </c>
      <c r="Y243" s="42">
        <f t="shared" si="79"/>
        <v>2.1784559131221863</v>
      </c>
      <c r="Z243" s="42">
        <f t="shared" si="79"/>
        <v>4.6050166753740562</v>
      </c>
      <c r="AC243" s="42">
        <f t="shared" ref="AC243:AL243" si="80">AC139/$J$176/2220*$F$175*60*24</f>
        <v>1.9215946004660381E-2</v>
      </c>
      <c r="AD243" s="42">
        <f t="shared" si="80"/>
        <v>2.1280709770453243</v>
      </c>
      <c r="AE243" s="42">
        <f t="shared" si="80"/>
        <v>1.6611229282556623</v>
      </c>
      <c r="AF243" s="42">
        <f t="shared" si="80"/>
        <v>1.9259959223442875</v>
      </c>
      <c r="AG243" s="42">
        <f t="shared" si="80"/>
        <v>3.1861738356223848</v>
      </c>
      <c r="AH243" s="42">
        <f t="shared" si="80"/>
        <v>87.299237762670685</v>
      </c>
      <c r="AI243" s="42">
        <f t="shared" si="80"/>
        <v>25.763652408042727</v>
      </c>
      <c r="AJ243" s="42">
        <f t="shared" si="80"/>
        <v>1.2542769845489032</v>
      </c>
      <c r="AK243" s="42">
        <f t="shared" si="80"/>
        <v>2.3666050478600535</v>
      </c>
      <c r="AL243" s="42">
        <f t="shared" si="80"/>
        <v>9.82080765583685</v>
      </c>
    </row>
    <row r="244" spans="4:38">
      <c r="D244" s="42">
        <f t="shared" si="48"/>
        <v>18</v>
      </c>
      <c r="E244" s="42">
        <f t="shared" ref="E244:N244" si="81">E140/$J$176/2220*$F$175*60*24</f>
        <v>7.353223785693962E-3</v>
      </c>
      <c r="F244" s="42">
        <f t="shared" si="81"/>
        <v>1.0804944766996079</v>
      </c>
      <c r="G244" s="42">
        <f t="shared" si="81"/>
        <v>1.5594107692903303</v>
      </c>
      <c r="H244" s="42">
        <f t="shared" si="81"/>
        <v>1.6424127487747395</v>
      </c>
      <c r="I244" s="42">
        <f t="shared" si="81"/>
        <v>2.9435989190633145</v>
      </c>
      <c r="J244" s="42">
        <f t="shared" si="81"/>
        <v>69.718239865881031</v>
      </c>
      <c r="K244" s="42">
        <f t="shared" si="81"/>
        <v>24.367937545086644</v>
      </c>
      <c r="L244" s="42">
        <f t="shared" si="81"/>
        <v>1.2902514399653082</v>
      </c>
      <c r="M244" s="42">
        <f t="shared" si="81"/>
        <v>2.3758252965836189</v>
      </c>
      <c r="N244" s="42">
        <f t="shared" si="81"/>
        <v>7.5407653856320183</v>
      </c>
      <c r="Q244" s="42">
        <f t="shared" ref="Q244:Z244" si="82">Q140/$J$176/2220*$F$175*60*24</f>
        <v>0</v>
      </c>
      <c r="R244" s="42">
        <f t="shared" si="82"/>
        <v>0</v>
      </c>
      <c r="S244" s="42">
        <f t="shared" si="82"/>
        <v>1.3821945020834632</v>
      </c>
      <c r="T244" s="42">
        <f t="shared" si="82"/>
        <v>1.271286021311709</v>
      </c>
      <c r="U244" s="42">
        <f t="shared" si="82"/>
        <v>2.5562007566931575</v>
      </c>
      <c r="V244" s="42">
        <f t="shared" si="82"/>
        <v>48.169172547307134</v>
      </c>
      <c r="W244" s="42">
        <f t="shared" si="82"/>
        <v>21.801170517943707</v>
      </c>
      <c r="X244" s="42">
        <f t="shared" si="82"/>
        <v>1.2692144222418464</v>
      </c>
      <c r="Y244" s="42">
        <f t="shared" si="82"/>
        <v>2.2774746962994947</v>
      </c>
      <c r="Z244" s="42">
        <f t="shared" si="82"/>
        <v>4.814331513907204</v>
      </c>
      <c r="AC244" s="42">
        <f t="shared" ref="AC244:AL244" si="83">AC140/$J$176/2220*$F$175*60*24</f>
        <v>2.0089380981939905E-2</v>
      </c>
      <c r="AD244" s="42">
        <f t="shared" si="83"/>
        <v>2.2247995807286403</v>
      </c>
      <c r="AE244" s="42">
        <f t="shared" si="83"/>
        <v>1.7366270364972036</v>
      </c>
      <c r="AF244" s="42">
        <f t="shared" si="83"/>
        <v>2.0135394762377707</v>
      </c>
      <c r="AG244" s="42">
        <f t="shared" si="83"/>
        <v>3.3309970814334697</v>
      </c>
      <c r="AH244" s="42">
        <f t="shared" si="83"/>
        <v>91.267307184455362</v>
      </c>
      <c r="AI244" s="42">
        <f t="shared" si="83"/>
        <v>26.934704572229634</v>
      </c>
      <c r="AJ244" s="42">
        <f t="shared" si="83"/>
        <v>1.3112884576887636</v>
      </c>
      <c r="AK244" s="42">
        <f t="shared" si="83"/>
        <v>2.4741758968677443</v>
      </c>
      <c r="AL244" s="42">
        <f t="shared" si="83"/>
        <v>10.267199257356864</v>
      </c>
    </row>
    <row r="245" spans="4:38">
      <c r="D245" s="42">
        <f t="shared" si="48"/>
        <v>19</v>
      </c>
      <c r="E245" s="42">
        <f t="shared" ref="E245:N245" si="84">E141/$J$176/2220*$F$175*60*24</f>
        <v>7.6725222408219503E-3</v>
      </c>
      <c r="F245" s="42">
        <f t="shared" si="84"/>
        <v>1.1274127029415073</v>
      </c>
      <c r="G245" s="42">
        <f t="shared" si="84"/>
        <v>1.6271249398440772</v>
      </c>
      <c r="H245" s="42">
        <f t="shared" si="84"/>
        <v>1.7137311077218143</v>
      </c>
      <c r="I245" s="42">
        <f t="shared" si="84"/>
        <v>3.0714185822159474</v>
      </c>
      <c r="J245" s="42">
        <f t="shared" si="84"/>
        <v>72.745609483915501</v>
      </c>
      <c r="K245" s="42">
        <f t="shared" si="84"/>
        <v>25.426064570669503</v>
      </c>
      <c r="L245" s="42">
        <f t="shared" si="84"/>
        <v>1.3462779262404982</v>
      </c>
      <c r="M245" s="42">
        <f t="shared" si="84"/>
        <v>2.4789905706133628</v>
      </c>
      <c r="N245" s="42">
        <f t="shared" si="84"/>
        <v>7.8682074448277852</v>
      </c>
      <c r="Q245" s="42">
        <f t="shared" ref="Q245:Z245" si="85">Q141/$J$176/2220*$F$175*60*24</f>
        <v>0</v>
      </c>
      <c r="R245" s="42">
        <f t="shared" si="85"/>
        <v>0</v>
      </c>
      <c r="S245" s="42">
        <f t="shared" si="85"/>
        <v>1.4422134246763376</v>
      </c>
      <c r="T245" s="42">
        <f t="shared" si="85"/>
        <v>1.3264889737120389</v>
      </c>
      <c r="U245" s="42">
        <f t="shared" si="85"/>
        <v>2.6671984600674321</v>
      </c>
      <c r="V245" s="42">
        <f t="shared" si="85"/>
        <v>50.260818718755317</v>
      </c>
      <c r="W245" s="42">
        <f t="shared" si="85"/>
        <v>22.747841021825877</v>
      </c>
      <c r="X245" s="42">
        <f t="shared" si="85"/>
        <v>1.3243274197595385</v>
      </c>
      <c r="Y245" s="42">
        <f t="shared" si="85"/>
        <v>2.3763692999883292</v>
      </c>
      <c r="Z245" s="42">
        <f t="shared" si="85"/>
        <v>5.0233838506326638</v>
      </c>
      <c r="AC245" s="42">
        <f t="shared" ref="AC245:AL245" si="86">AC141/$J$176/2220*$F$175*60*24</f>
        <v>2.0961720584127819E-2</v>
      </c>
      <c r="AD245" s="42">
        <f t="shared" si="86"/>
        <v>2.321406877038338</v>
      </c>
      <c r="AE245" s="42">
        <f t="shared" si="86"/>
        <v>1.8120364550118233</v>
      </c>
      <c r="AF245" s="42">
        <f t="shared" si="86"/>
        <v>2.1009732417315896</v>
      </c>
      <c r="AG245" s="42">
        <f t="shared" si="86"/>
        <v>3.4756387043644619</v>
      </c>
      <c r="AH245" s="42">
        <f t="shared" si="86"/>
        <v>95.230400249076112</v>
      </c>
      <c r="AI245" s="42">
        <f t="shared" si="86"/>
        <v>28.104288119513182</v>
      </c>
      <c r="AJ245" s="42">
        <f t="shared" si="86"/>
        <v>1.368228432721452</v>
      </c>
      <c r="AK245" s="42">
        <f t="shared" si="86"/>
        <v>2.5816118412383964</v>
      </c>
      <c r="AL245" s="42">
        <f t="shared" si="86"/>
        <v>10.713031039022933</v>
      </c>
    </row>
    <row r="246" spans="4:38">
      <c r="D246" s="42">
        <f t="shared" si="48"/>
        <v>20</v>
      </c>
      <c r="E246" s="42">
        <f t="shared" ref="E246:N246" si="87">E142/$J$176/2220*$F$175*60*24</f>
        <v>7.990992495768191E-3</v>
      </c>
      <c r="F246" s="42">
        <f t="shared" si="87"/>
        <v>1.1742092321226267</v>
      </c>
      <c r="G246" s="42">
        <f t="shared" si="87"/>
        <v>1.6946634725660128</v>
      </c>
      <c r="H246" s="42">
        <f t="shared" si="87"/>
        <v>1.7848644802497771</v>
      </c>
      <c r="I246" s="42">
        <f t="shared" si="87"/>
        <v>3.1989067051855518</v>
      </c>
      <c r="J246" s="42">
        <f t="shared" si="87"/>
        <v>75.765126674142664</v>
      </c>
      <c r="K246" s="42">
        <f t="shared" si="87"/>
        <v>26.481447013618684</v>
      </c>
      <c r="L246" s="42">
        <f t="shared" si="87"/>
        <v>1.4021590903402423</v>
      </c>
      <c r="M246" s="42">
        <f t="shared" si="87"/>
        <v>2.5818882533117691</v>
      </c>
      <c r="N246" s="42">
        <f t="shared" si="87"/>
        <v>8.1948001808634068</v>
      </c>
      <c r="Q246" s="42">
        <f t="shared" ref="Q246:Z246" si="88">Q142/$J$176/2220*$F$175*60*24</f>
        <v>0</v>
      </c>
      <c r="R246" s="42">
        <f t="shared" si="88"/>
        <v>0</v>
      </c>
      <c r="S246" s="42">
        <f t="shared" si="88"/>
        <v>1.5020766694643197</v>
      </c>
      <c r="T246" s="42">
        <f t="shared" si="88"/>
        <v>1.3815487400290136</v>
      </c>
      <c r="U246" s="42">
        <f t="shared" si="88"/>
        <v>2.7779082562607238</v>
      </c>
      <c r="V246" s="42">
        <f t="shared" si="88"/>
        <v>52.347039553151234</v>
      </c>
      <c r="W246" s="42">
        <f t="shared" si="88"/>
        <v>23.692056040343864</v>
      </c>
      <c r="X246" s="42">
        <f t="shared" si="88"/>
        <v>1.3792974645199343</v>
      </c>
      <c r="Y246" s="42">
        <f t="shared" si="88"/>
        <v>2.4750073896620353</v>
      </c>
      <c r="Z246" s="42">
        <f t="shared" si="88"/>
        <v>5.2318939448871991</v>
      </c>
      <c r="AC246" s="42">
        <f t="shared" ref="AC246:AL246" si="89">AC142/$J$176/2220*$F$175*60*24</f>
        <v>2.1831797501340365E-2</v>
      </c>
      <c r="AD246" s="42">
        <f t="shared" si="89"/>
        <v>2.4177635921783591</v>
      </c>
      <c r="AE246" s="42">
        <f t="shared" si="89"/>
        <v>1.8872502756677116</v>
      </c>
      <c r="AF246" s="42">
        <f t="shared" si="89"/>
        <v>2.1881802204705405</v>
      </c>
      <c r="AG246" s="42">
        <f t="shared" si="89"/>
        <v>3.6199051541103797</v>
      </c>
      <c r="AH246" s="42">
        <f t="shared" si="89"/>
        <v>99.183213795134549</v>
      </c>
      <c r="AI246" s="42">
        <f t="shared" si="89"/>
        <v>29.270837986893575</v>
      </c>
      <c r="AJ246" s="42">
        <f t="shared" si="89"/>
        <v>1.4250207161605437</v>
      </c>
      <c r="AK246" s="42">
        <f t="shared" si="89"/>
        <v>2.6887691169615033</v>
      </c>
      <c r="AL246" s="42">
        <f t="shared" si="89"/>
        <v>11.157706416839645</v>
      </c>
    </row>
    <row r="247" spans="4:38">
      <c r="D247" s="42">
        <f t="shared" si="48"/>
        <v>25</v>
      </c>
      <c r="E247" s="42">
        <f t="shared" ref="E247:N247" si="90">E143/$J$176/2220*$F$175*60*24</f>
        <v>9.5517465972593443E-3</v>
      </c>
      <c r="F247" s="42">
        <f t="shared" si="90"/>
        <v>1.4035489388004505</v>
      </c>
      <c r="G247" s="42">
        <f t="shared" si="90"/>
        <v>2.0256552694992895</v>
      </c>
      <c r="H247" s="42">
        <f t="shared" si="90"/>
        <v>2.1334738125237052</v>
      </c>
      <c r="I247" s="42">
        <f t="shared" si="90"/>
        <v>3.8236985271087853</v>
      </c>
      <c r="J247" s="42">
        <f t="shared" si="90"/>
        <v>90.563129834486958</v>
      </c>
      <c r="K247" s="42">
        <f t="shared" si="90"/>
        <v>31.653648972488483</v>
      </c>
      <c r="L247" s="42">
        <f t="shared" si="90"/>
        <v>1.6760206353674172</v>
      </c>
      <c r="M247" s="42">
        <f t="shared" si="90"/>
        <v>3.08616762575295</v>
      </c>
      <c r="N247" s="42">
        <f t="shared" si="90"/>
        <v>9.7953608120936657</v>
      </c>
      <c r="Q247" s="42">
        <f t="shared" ref="Q247:Z247" si="91">Q143/$J$176/2220*$F$175*60*24</f>
        <v>0</v>
      </c>
      <c r="R247" s="42">
        <f t="shared" si="91"/>
        <v>0</v>
      </c>
      <c r="S247" s="42">
        <f t="shared" si="91"/>
        <v>1.795453533960454</v>
      </c>
      <c r="T247" s="42">
        <f t="shared" si="91"/>
        <v>1.6513847915022333</v>
      </c>
      <c r="U247" s="42">
        <f t="shared" si="91"/>
        <v>3.3204731137325703</v>
      </c>
      <c r="V247" s="42">
        <f t="shared" si="91"/>
        <v>62.57115836276931</v>
      </c>
      <c r="W247" s="42">
        <f t="shared" si="91"/>
        <v>28.319450404348988</v>
      </c>
      <c r="X247" s="42">
        <f t="shared" si="91"/>
        <v>1.6486938099758797</v>
      </c>
      <c r="Y247" s="42">
        <f t="shared" si="91"/>
        <v>2.9584114144664135</v>
      </c>
      <c r="Z247" s="42">
        <f t="shared" si="91"/>
        <v>6.2537569909823834</v>
      </c>
      <c r="AC247" s="42">
        <f t="shared" ref="AC247:AL247" si="92">AC143/$J$176/2220*$F$175*60*24</f>
        <v>2.6095857004735715E-2</v>
      </c>
      <c r="AD247" s="42">
        <f t="shared" si="92"/>
        <v>2.889987091940962</v>
      </c>
      <c r="AE247" s="42">
        <f t="shared" si="92"/>
        <v>2.2558570050381324</v>
      </c>
      <c r="AF247" s="42">
        <f t="shared" si="92"/>
        <v>2.6155628335451757</v>
      </c>
      <c r="AG247" s="42">
        <f t="shared" si="92"/>
        <v>4.326923940485</v>
      </c>
      <c r="AH247" s="42">
        <f t="shared" si="92"/>
        <v>118.55510130620507</v>
      </c>
      <c r="AI247" s="42">
        <f t="shared" si="92"/>
        <v>34.987847540628039</v>
      </c>
      <c r="AJ247" s="42">
        <f t="shared" si="92"/>
        <v>1.7033474607589465</v>
      </c>
      <c r="AK247" s="42">
        <f t="shared" si="92"/>
        <v>3.2139238370394874</v>
      </c>
      <c r="AL247" s="42">
        <f t="shared" si="92"/>
        <v>13.336964633204991</v>
      </c>
    </row>
    <row r="248" spans="4:38">
      <c r="D248" s="42">
        <f t="shared" si="48"/>
        <v>30</v>
      </c>
      <c r="E248" s="42">
        <f t="shared" ref="E248:N248" si="93">E144/$J$176/2220*$F$175*60*24</f>
        <v>1.1021850893488561E-2</v>
      </c>
      <c r="F248" s="42">
        <f t="shared" si="93"/>
        <v>1.6195684179489587</v>
      </c>
      <c r="G248" s="42">
        <f t="shared" si="93"/>
        <v>2.3374228068860852</v>
      </c>
      <c r="H248" s="42">
        <f t="shared" si="93"/>
        <v>2.4618356451736152</v>
      </c>
      <c r="I248" s="42">
        <f t="shared" si="93"/>
        <v>4.4122019568166921</v>
      </c>
      <c r="J248" s="42">
        <f t="shared" si="93"/>
        <v>104.50165352688101</v>
      </c>
      <c r="K248" s="42">
        <f t="shared" si="93"/>
        <v>36.525445441538309</v>
      </c>
      <c r="L248" s="42">
        <f t="shared" si="93"/>
        <v>1.9339760900618941</v>
      </c>
      <c r="M248" s="42">
        <f t="shared" si="93"/>
        <v>3.56115806224597</v>
      </c>
      <c r="N248" s="42">
        <f t="shared" si="93"/>
        <v>11.302959644029393</v>
      </c>
      <c r="Q248" s="42">
        <f t="shared" ref="Q248:Z248" si="94">Q144/$J$176/2220*$F$175*60*24</f>
        <v>0</v>
      </c>
      <c r="R248" s="42">
        <f t="shared" si="94"/>
        <v>0</v>
      </c>
      <c r="S248" s="42">
        <f t="shared" si="94"/>
        <v>2.0717908432764847</v>
      </c>
      <c r="T248" s="42">
        <f t="shared" si="94"/>
        <v>1.9055485564215828</v>
      </c>
      <c r="U248" s="42">
        <f t="shared" si="94"/>
        <v>3.8315253846766577</v>
      </c>
      <c r="V248" s="42">
        <f t="shared" si="94"/>
        <v>72.201452444852592</v>
      </c>
      <c r="W248" s="42">
        <f t="shared" si="94"/>
        <v>32.678082124984172</v>
      </c>
      <c r="X248" s="42">
        <f t="shared" si="94"/>
        <v>1.9024434073434959</v>
      </c>
      <c r="Y248" s="42">
        <f t="shared" si="94"/>
        <v>3.4137389596578371</v>
      </c>
      <c r="Z248" s="42">
        <f t="shared" si="94"/>
        <v>7.2162694410775954</v>
      </c>
      <c r="AC248" s="42">
        <f t="shared" ref="AC248:AL248" si="95">AC144/$J$176/2220*$F$175*60*24</f>
        <v>3.0112256634459225E-2</v>
      </c>
      <c r="AD248" s="42">
        <f t="shared" si="95"/>
        <v>3.3347834856317684</v>
      </c>
      <c r="AE248" s="42">
        <f t="shared" si="95"/>
        <v>2.6030547704956968</v>
      </c>
      <c r="AF248" s="42">
        <f t="shared" si="95"/>
        <v>3.0181227339256473</v>
      </c>
      <c r="AG248" s="42">
        <f t="shared" si="95"/>
        <v>4.9928785289567266</v>
      </c>
      <c r="AH248" s="42">
        <f t="shared" si="95"/>
        <v>136.80185460890999</v>
      </c>
      <c r="AI248" s="42">
        <f t="shared" si="95"/>
        <v>40.372808758092546</v>
      </c>
      <c r="AJ248" s="42">
        <f t="shared" si="95"/>
        <v>1.9655087727802842</v>
      </c>
      <c r="AK248" s="42">
        <f t="shared" si="95"/>
        <v>3.7085771648341028</v>
      </c>
      <c r="AL248" s="42">
        <f t="shared" si="95"/>
        <v>15.38964984698123</v>
      </c>
    </row>
    <row r="249" spans="4:38">
      <c r="D249" s="42">
        <f t="shared" si="48"/>
        <v>40</v>
      </c>
      <c r="E249" s="42">
        <f t="shared" ref="E249:N249" si="96">E145/$J$176/2220*$F$175*60*24</f>
        <v>1.359017801335273E-2</v>
      </c>
      <c r="F249" s="42">
        <f t="shared" si="96"/>
        <v>1.9969625172241723</v>
      </c>
      <c r="G249" s="42">
        <f t="shared" si="96"/>
        <v>2.8820923404814964</v>
      </c>
      <c r="H249" s="42">
        <f t="shared" si="96"/>
        <v>3.0354960324578464</v>
      </c>
      <c r="I249" s="42">
        <f t="shared" si="96"/>
        <v>5.4403394315038822</v>
      </c>
      <c r="J249" s="42">
        <f t="shared" si="96"/>
        <v>128.85277507782655</v>
      </c>
      <c r="K249" s="42">
        <f t="shared" si="96"/>
        <v>45.036655854305032</v>
      </c>
      <c r="L249" s="42">
        <f t="shared" si="96"/>
        <v>2.38463390509451</v>
      </c>
      <c r="M249" s="42">
        <f t="shared" si="96"/>
        <v>4.3909840976165473</v>
      </c>
      <c r="N249" s="42">
        <f t="shared" si="96"/>
        <v>13.936791118345653</v>
      </c>
      <c r="Q249" s="42">
        <f t="shared" ref="Q249:Z249" si="97">Q145/$J$176/2220*$F$175*60*24</f>
        <v>0</v>
      </c>
      <c r="R249" s="42">
        <f t="shared" si="97"/>
        <v>0</v>
      </c>
      <c r="S249" s="42">
        <f t="shared" si="97"/>
        <v>2.5545624449696986</v>
      </c>
      <c r="T249" s="42">
        <f t="shared" si="97"/>
        <v>2.349582147782074</v>
      </c>
      <c r="U249" s="42">
        <f t="shared" si="97"/>
        <v>4.7243527918888759</v>
      </c>
      <c r="V249" s="42">
        <f t="shared" si="97"/>
        <v>89.025935936754095</v>
      </c>
      <c r="W249" s="42">
        <f t="shared" si="97"/>
        <v>40.292774553487995</v>
      </c>
      <c r="X249" s="42">
        <f t="shared" si="97"/>
        <v>2.3457534325202736</v>
      </c>
      <c r="Y249" s="42">
        <f t="shared" si="97"/>
        <v>4.2092131894358689</v>
      </c>
      <c r="Z249" s="42">
        <f t="shared" si="97"/>
        <v>8.8978146451336517</v>
      </c>
      <c r="AC249" s="42">
        <f t="shared" ref="AC249:AL249" si="98">AC145/$J$176/2220*$F$175*60*24</f>
        <v>3.7129056816385203E-2</v>
      </c>
      <c r="AD249" s="42">
        <f t="shared" si="98"/>
        <v>4.1118594003570461</v>
      </c>
      <c r="AE249" s="42">
        <f t="shared" si="98"/>
        <v>3.2096222359933044</v>
      </c>
      <c r="AF249" s="42">
        <f t="shared" si="98"/>
        <v>3.7214099171336188</v>
      </c>
      <c r="AG249" s="42">
        <f t="shared" si="98"/>
        <v>6.1563260711188867</v>
      </c>
      <c r="AH249" s="42">
        <f t="shared" si="98"/>
        <v>168.6796142188997</v>
      </c>
      <c r="AI249" s="42">
        <f t="shared" si="98"/>
        <v>49.78053715512219</v>
      </c>
      <c r="AJ249" s="42">
        <f t="shared" si="98"/>
        <v>2.4235143776687353</v>
      </c>
      <c r="AK249" s="42">
        <f t="shared" si="98"/>
        <v>4.5727550057972257</v>
      </c>
      <c r="AL249" s="42">
        <f t="shared" si="98"/>
        <v>18.975767591557705</v>
      </c>
    </row>
    <row r="250" spans="4:38">
      <c r="D250" s="42">
        <f t="shared" ref="D250:D266" si="99">D146</f>
        <v>50</v>
      </c>
      <c r="E250" s="42">
        <f t="shared" ref="E250:N250" si="100">E146/$J$176/2220*$F$175*60*24</f>
        <v>1.5618091398718035E-2</v>
      </c>
      <c r="F250" s="42">
        <f t="shared" si="100"/>
        <v>2.2949473570675334</v>
      </c>
      <c r="G250" s="42">
        <f t="shared" si="100"/>
        <v>3.3121554073065749</v>
      </c>
      <c r="H250" s="42">
        <f t="shared" si="100"/>
        <v>3.4884498517085119</v>
      </c>
      <c r="I250" s="42">
        <f t="shared" si="100"/>
        <v>6.2521416862821191</v>
      </c>
      <c r="J250" s="42">
        <f t="shared" si="100"/>
        <v>148.08006312843577</v>
      </c>
      <c r="K250" s="42">
        <f t="shared" si="100"/>
        <v>51.756982633637953</v>
      </c>
      <c r="L250" s="42">
        <f t="shared" si="100"/>
        <v>2.7404666992334645</v>
      </c>
      <c r="M250" s="42">
        <f t="shared" si="100"/>
        <v>5.046202551542156</v>
      </c>
      <c r="N250" s="42">
        <f t="shared" si="100"/>
        <v>16.016425780243718</v>
      </c>
      <c r="Q250" s="42">
        <f t="shared" ref="Q250:Z250" si="101">Q146/$J$176/2220*$F$175*60*24</f>
        <v>0</v>
      </c>
      <c r="R250" s="42">
        <f t="shared" si="101"/>
        <v>0</v>
      </c>
      <c r="S250" s="42">
        <f t="shared" si="101"/>
        <v>2.9357518135574852</v>
      </c>
      <c r="T250" s="42">
        <f t="shared" si="101"/>
        <v>2.7001845521671481</v>
      </c>
      <c r="U250" s="42">
        <f t="shared" si="101"/>
        <v>5.4293162040271268</v>
      </c>
      <c r="V250" s="42">
        <f t="shared" si="101"/>
        <v>102.31030108292327</v>
      </c>
      <c r="W250" s="42">
        <f t="shared" si="101"/>
        <v>46.30522389522892</v>
      </c>
      <c r="X250" s="42">
        <f t="shared" si="101"/>
        <v>2.6957845196701693</v>
      </c>
      <c r="Y250" s="42">
        <f t="shared" si="101"/>
        <v>4.8373079620228356</v>
      </c>
      <c r="Z250" s="42">
        <f t="shared" si="101"/>
        <v>10.225538049612769</v>
      </c>
      <c r="AC250" s="42">
        <f t="shared" ref="AC250:AL250" si="102">AC146/$J$176/2220*$F$175*60*24</f>
        <v>4.2669419218552225E-2</v>
      </c>
      <c r="AD250" s="42">
        <f t="shared" si="102"/>
        <v>4.7254271335045726</v>
      </c>
      <c r="AE250" s="42">
        <f t="shared" si="102"/>
        <v>3.6885590010556766</v>
      </c>
      <c r="AF250" s="42">
        <f t="shared" si="102"/>
        <v>4.276715151249876</v>
      </c>
      <c r="AG250" s="42">
        <f t="shared" si="102"/>
        <v>7.0749671685371105</v>
      </c>
      <c r="AH250" s="42">
        <f t="shared" si="102"/>
        <v>193.84982517394909</v>
      </c>
      <c r="AI250" s="42">
        <f t="shared" si="102"/>
        <v>57.208741372047101</v>
      </c>
      <c r="AJ250" s="42">
        <f t="shared" si="102"/>
        <v>2.7851488787967478</v>
      </c>
      <c r="AK250" s="42">
        <f t="shared" si="102"/>
        <v>5.2550971410614764</v>
      </c>
      <c r="AL250" s="42">
        <f t="shared" si="102"/>
        <v>21.807313510874732</v>
      </c>
    </row>
    <row r="251" spans="4:38">
      <c r="D251" s="42">
        <f t="shared" si="99"/>
        <v>60</v>
      </c>
      <c r="E251" s="42">
        <f t="shared" ref="E251:N251" si="103">E147/$J$176/2220*$F$175*60*24</f>
        <v>1.7153857177389906E-2</v>
      </c>
      <c r="F251" s="42">
        <f t="shared" si="103"/>
        <v>2.5206152395801866</v>
      </c>
      <c r="G251" s="42">
        <f t="shared" si="103"/>
        <v>3.6378478877976264</v>
      </c>
      <c r="H251" s="42">
        <f t="shared" si="103"/>
        <v>3.831477803466218</v>
      </c>
      <c r="I251" s="42">
        <f t="shared" si="103"/>
        <v>6.8669303310705656</v>
      </c>
      <c r="J251" s="42">
        <f t="shared" si="103"/>
        <v>162.64114409860403</v>
      </c>
      <c r="K251" s="42">
        <f t="shared" si="103"/>
        <v>56.846375486248618</v>
      </c>
      <c r="L251" s="42">
        <f t="shared" si="103"/>
        <v>3.0099436069315511</v>
      </c>
      <c r="M251" s="42">
        <f t="shared" si="103"/>
        <v>5.5424082013273308</v>
      </c>
      <c r="N251" s="42">
        <f t="shared" si="103"/>
        <v>17.591360769544352</v>
      </c>
      <c r="Q251" s="42">
        <f t="shared" ref="Q251:Z251" si="104">Q147/$J$176/2220*$F$175*60*24</f>
        <v>0</v>
      </c>
      <c r="R251" s="42">
        <f t="shared" si="104"/>
        <v>0</v>
      </c>
      <c r="S251" s="42">
        <f t="shared" si="104"/>
        <v>3.2244315923367006</v>
      </c>
      <c r="T251" s="42">
        <f t="shared" si="104"/>
        <v>2.9657004161386649</v>
      </c>
      <c r="U251" s="42">
        <f t="shared" si="104"/>
        <v>5.9631943722915253</v>
      </c>
      <c r="V251" s="42">
        <f t="shared" si="104"/>
        <v>112.370727494672</v>
      </c>
      <c r="W251" s="42">
        <f t="shared" si="104"/>
        <v>50.858531749341552</v>
      </c>
      <c r="X251" s="42">
        <f t="shared" si="104"/>
        <v>2.9608677175007734</v>
      </c>
      <c r="Y251" s="42">
        <f t="shared" si="104"/>
        <v>5.3129724871761095</v>
      </c>
      <c r="Z251" s="42">
        <f t="shared" si="104"/>
        <v>11.231040642995687</v>
      </c>
      <c r="AC251" s="42">
        <f t="shared" ref="AC251:AL251" si="105">AC147/$J$176/2220*$F$175*60*24</f>
        <v>4.6865209354409354E-2</v>
      </c>
      <c r="AD251" s="42">
        <f t="shared" si="105"/>
        <v>5.1900901384758171</v>
      </c>
      <c r="AE251" s="42">
        <f t="shared" si="105"/>
        <v>4.0512641832585663</v>
      </c>
      <c r="AF251" s="42">
        <f t="shared" si="105"/>
        <v>4.6972551907937721</v>
      </c>
      <c r="AG251" s="42">
        <f t="shared" si="105"/>
        <v>7.7706662898496051</v>
      </c>
      <c r="AH251" s="42">
        <f t="shared" si="105"/>
        <v>212.91156070253697</v>
      </c>
      <c r="AI251" s="42">
        <f t="shared" si="105"/>
        <v>62.834219223155813</v>
      </c>
      <c r="AJ251" s="42">
        <f t="shared" si="105"/>
        <v>3.0590194963623141</v>
      </c>
      <c r="AK251" s="42">
        <f t="shared" si="105"/>
        <v>5.7718439154785504</v>
      </c>
      <c r="AL251" s="42">
        <f t="shared" si="105"/>
        <v>23.951680896093077</v>
      </c>
    </row>
    <row r="252" spans="4:38">
      <c r="D252" s="42">
        <f t="shared" si="99"/>
        <v>75</v>
      </c>
      <c r="E252" s="42">
        <f t="shared" ref="E252:N252" si="106">E148/$J$176/2220*$F$175*60*24</f>
        <v>1.8729423705643254E-2</v>
      </c>
      <c r="F252" s="42">
        <f t="shared" si="106"/>
        <v>2.7521315079633961</v>
      </c>
      <c r="G252" s="42">
        <f t="shared" si="106"/>
        <v>3.9719809814580942</v>
      </c>
      <c r="H252" s="42">
        <f t="shared" si="106"/>
        <v>4.1833956327019628</v>
      </c>
      <c r="I252" s="42">
        <f t="shared" si="106"/>
        <v>7.4976517757928134</v>
      </c>
      <c r="J252" s="42">
        <f t="shared" si="106"/>
        <v>177.57958856089965</v>
      </c>
      <c r="K252" s="42">
        <f t="shared" si="106"/>
        <v>62.067664525935207</v>
      </c>
      <c r="L252" s="42">
        <f t="shared" si="106"/>
        <v>3.286404250737208</v>
      </c>
      <c r="M252" s="42">
        <f t="shared" si="106"/>
        <v>6.0514734662193721</v>
      </c>
      <c r="N252" s="42">
        <f t="shared" si="106"/>
        <v>19.207111613701748</v>
      </c>
      <c r="Q252" s="42">
        <f t="shared" ref="Q252:Z252" si="107">Q148/$J$176/2220*$F$175*60*24</f>
        <v>0</v>
      </c>
      <c r="R252" s="42">
        <f t="shared" si="107"/>
        <v>0</v>
      </c>
      <c r="S252" s="42">
        <f t="shared" si="107"/>
        <v>3.520592766875601</v>
      </c>
      <c r="T252" s="42">
        <f t="shared" si="107"/>
        <v>3.2380973622117635</v>
      </c>
      <c r="U252" s="42">
        <f t="shared" si="107"/>
        <v>6.5109084728166913</v>
      </c>
      <c r="V252" s="42">
        <f t="shared" si="107"/>
        <v>122.69187889317185</v>
      </c>
      <c r="W252" s="42">
        <f t="shared" si="107"/>
        <v>55.529842666281667</v>
      </c>
      <c r="X252" s="42">
        <f t="shared" si="107"/>
        <v>3.2328207845012957</v>
      </c>
      <c r="Y252" s="42">
        <f t="shared" si="107"/>
        <v>5.8009642857413422</v>
      </c>
      <c r="Z252" s="42">
        <f t="shared" si="107"/>
        <v>12.262601739230103</v>
      </c>
      <c r="AC252" s="42">
        <f t="shared" ref="AC252:AL252" si="108">AC148/$J$176/2220*$F$175*60*24</f>
        <v>5.1169737160302424E-2</v>
      </c>
      <c r="AD252" s="42">
        <f t="shared" si="108"/>
        <v>5.6667953025819182</v>
      </c>
      <c r="AE252" s="42">
        <f t="shared" si="108"/>
        <v>4.4233691960405999</v>
      </c>
      <c r="AF252" s="42">
        <f t="shared" si="108"/>
        <v>5.1286939031921612</v>
      </c>
      <c r="AG252" s="42">
        <f t="shared" si="108"/>
        <v>8.4843950787689355</v>
      </c>
      <c r="AH252" s="42">
        <f t="shared" si="108"/>
        <v>232.46729822862849</v>
      </c>
      <c r="AI252" s="42">
        <f t="shared" si="108"/>
        <v>68.60548638558889</v>
      </c>
      <c r="AJ252" s="42">
        <f t="shared" si="108"/>
        <v>3.3399877169731047</v>
      </c>
      <c r="AK252" s="42">
        <f t="shared" si="108"/>
        <v>6.3019826466973958</v>
      </c>
      <c r="AL252" s="42">
        <f t="shared" si="108"/>
        <v>26.151621488173465</v>
      </c>
    </row>
    <row r="253" spans="4:38">
      <c r="D253" s="42">
        <f t="shared" si="99"/>
        <v>100</v>
      </c>
      <c r="E253" s="42">
        <f t="shared" ref="E253:N253" si="109">E149/$J$176/2220*$F$175*60*24</f>
        <v>2.0097175473633214E-2</v>
      </c>
      <c r="F253" s="42">
        <f t="shared" si="109"/>
        <v>2.9531111427304619</v>
      </c>
      <c r="G253" s="42">
        <f t="shared" si="109"/>
        <v>4.262042442781909</v>
      </c>
      <c r="H253" s="42">
        <f t="shared" si="109"/>
        <v>4.4888960508010829</v>
      </c>
      <c r="I253" s="42">
        <f t="shared" si="109"/>
        <v>8.0451820486556045</v>
      </c>
      <c r="J253" s="42">
        <f t="shared" si="109"/>
        <v>190.54767556829211</v>
      </c>
      <c r="K253" s="42">
        <f t="shared" si="109"/>
        <v>66.60027370946159</v>
      </c>
      <c r="L253" s="42">
        <f t="shared" si="109"/>
        <v>3.5264001681193946</v>
      </c>
      <c r="M253" s="42">
        <f t="shared" si="109"/>
        <v>6.4933938190528639</v>
      </c>
      <c r="N253" s="42">
        <f t="shared" si="109"/>
        <v>20.60974744919228</v>
      </c>
      <c r="Q253" s="42">
        <f t="shared" ref="Q253:Z253" si="110">Q149/$J$176/2220*$F$175*60*24</f>
        <v>0</v>
      </c>
      <c r="R253" s="42">
        <f t="shared" si="110"/>
        <v>0</v>
      </c>
      <c r="S253" s="42">
        <f t="shared" si="110"/>
        <v>3.7776907458067899</v>
      </c>
      <c r="T253" s="42">
        <f t="shared" si="110"/>
        <v>3.4745655772350759</v>
      </c>
      <c r="U253" s="42">
        <f t="shared" si="110"/>
        <v>6.9863799403254658</v>
      </c>
      <c r="V253" s="42">
        <f t="shared" si="110"/>
        <v>131.65168656859879</v>
      </c>
      <c r="W253" s="42">
        <f t="shared" si="110"/>
        <v>59.585014981067118</v>
      </c>
      <c r="X253" s="42">
        <f t="shared" si="110"/>
        <v>3.4689036674073015</v>
      </c>
      <c r="Y253" s="42">
        <f t="shared" si="110"/>
        <v>6.2245907294892442</v>
      </c>
      <c r="Z253" s="42">
        <f t="shared" si="110"/>
        <v>13.158101540643386</v>
      </c>
      <c r="AC253" s="42">
        <f t="shared" ref="AC253:AL253" si="111">AC149/$J$176/2220*$F$175*60*24</f>
        <v>5.4906504482593169E-2</v>
      </c>
      <c r="AD253" s="42">
        <f t="shared" si="111"/>
        <v>6.0806238012990619</v>
      </c>
      <c r="AE253" s="42">
        <f t="shared" si="111"/>
        <v>4.7463941397570437</v>
      </c>
      <c r="AF253" s="42">
        <f t="shared" si="111"/>
        <v>5.5032265243670899</v>
      </c>
      <c r="AG253" s="42">
        <f t="shared" si="111"/>
        <v>9.1039841569857423</v>
      </c>
      <c r="AH253" s="42">
        <f t="shared" si="111"/>
        <v>249.4436645679865</v>
      </c>
      <c r="AI253" s="42">
        <f t="shared" si="111"/>
        <v>73.615532437856231</v>
      </c>
      <c r="AJ253" s="42">
        <f t="shared" si="111"/>
        <v>3.5838966688314726</v>
      </c>
      <c r="AK253" s="42">
        <f t="shared" si="111"/>
        <v>6.7621969086164828</v>
      </c>
      <c r="AL253" s="42">
        <f t="shared" si="111"/>
        <v>28.061393357741245</v>
      </c>
    </row>
    <row r="254" spans="4:38">
      <c r="D254" s="42">
        <f t="shared" si="99"/>
        <v>125</v>
      </c>
      <c r="E254" s="42">
        <f t="shared" ref="E254:N254" si="112">E150/$J$176/2220*$F$175*60*24</f>
        <v>2.0640449174614182E-2</v>
      </c>
      <c r="F254" s="42">
        <f t="shared" si="112"/>
        <v>3.0329406502164344</v>
      </c>
      <c r="G254" s="42">
        <f t="shared" si="112"/>
        <v>4.3772554275451601</v>
      </c>
      <c r="H254" s="42">
        <f t="shared" si="112"/>
        <v>4.6102414196583652</v>
      </c>
      <c r="I254" s="42">
        <f t="shared" si="112"/>
        <v>8.2626621533784306</v>
      </c>
      <c r="J254" s="42">
        <f t="shared" si="112"/>
        <v>195.69862531519169</v>
      </c>
      <c r="K254" s="42">
        <f t="shared" si="112"/>
        <v>68.400635020530132</v>
      </c>
      <c r="L254" s="42">
        <f t="shared" si="112"/>
        <v>3.6217270200438159</v>
      </c>
      <c r="M254" s="42">
        <f t="shared" si="112"/>
        <v>6.6689254551592407</v>
      </c>
      <c r="N254" s="42">
        <f t="shared" si="112"/>
        <v>21.166877170614846</v>
      </c>
      <c r="Q254" s="42">
        <f t="shared" ref="Q254:Z254" si="113">Q150/$J$176/2220*$F$175*60*24</f>
        <v>0</v>
      </c>
      <c r="R254" s="42">
        <f t="shared" si="113"/>
        <v>0</v>
      </c>
      <c r="S254" s="42">
        <f t="shared" si="113"/>
        <v>3.8798105703228556</v>
      </c>
      <c r="T254" s="42">
        <f t="shared" si="113"/>
        <v>3.5684912188219786</v>
      </c>
      <c r="U254" s="42">
        <f t="shared" si="113"/>
        <v>7.1752381453811669</v>
      </c>
      <c r="V254" s="42">
        <f t="shared" si="113"/>
        <v>135.21053985603436</v>
      </c>
      <c r="W254" s="42">
        <f t="shared" si="113"/>
        <v>61.195737425832569</v>
      </c>
      <c r="X254" s="42">
        <f t="shared" si="113"/>
        <v>3.5626762543169042</v>
      </c>
      <c r="Y254" s="42">
        <f t="shared" si="113"/>
        <v>6.3928559888107896</v>
      </c>
      <c r="Z254" s="42">
        <f t="shared" si="113"/>
        <v>13.51379582869134</v>
      </c>
      <c r="AC254" s="42">
        <f t="shared" ref="AC254:AL254" si="114">AC150/$J$176/2220*$F$175*60*24</f>
        <v>5.6390755836089157E-2</v>
      </c>
      <c r="AD254" s="42">
        <f t="shared" si="114"/>
        <v>6.2449972975218859</v>
      </c>
      <c r="AE254" s="42">
        <f t="shared" si="114"/>
        <v>4.8747002847674814</v>
      </c>
      <c r="AF254" s="42">
        <f t="shared" si="114"/>
        <v>5.6519916204947513</v>
      </c>
      <c r="AG254" s="42">
        <f t="shared" si="114"/>
        <v>9.3500861613756943</v>
      </c>
      <c r="AH254" s="42">
        <f t="shared" si="114"/>
        <v>256.1867107743501</v>
      </c>
      <c r="AI254" s="42">
        <f t="shared" si="114"/>
        <v>75.605532615227844</v>
      </c>
      <c r="AJ254" s="42">
        <f t="shared" si="114"/>
        <v>3.6807777857707107</v>
      </c>
      <c r="AK254" s="42">
        <f t="shared" si="114"/>
        <v>6.9449949215076918</v>
      </c>
      <c r="AL254" s="42">
        <f t="shared" si="114"/>
        <v>28.819958512538435</v>
      </c>
    </row>
    <row r="255" spans="4:38">
      <c r="D255" s="42">
        <f t="shared" si="99"/>
        <v>150</v>
      </c>
      <c r="E255" s="42">
        <f t="shared" ref="E255:N255" si="115">E151/$J$176/2220*$F$175*60*24</f>
        <v>2.084006575796369E-2</v>
      </c>
      <c r="F255" s="42">
        <f t="shared" si="115"/>
        <v>3.0622726305903245</v>
      </c>
      <c r="G255" s="42">
        <f t="shared" si="115"/>
        <v>4.4195884584546477</v>
      </c>
      <c r="H255" s="42">
        <f t="shared" si="115"/>
        <v>4.6548276896965399</v>
      </c>
      <c r="I255" s="42">
        <f t="shared" si="115"/>
        <v>8.3425714796956729</v>
      </c>
      <c r="J255" s="42">
        <f t="shared" si="115"/>
        <v>197.59125326243907</v>
      </c>
      <c r="K255" s="42">
        <f t="shared" si="115"/>
        <v>69.06214683871903</v>
      </c>
      <c r="L255" s="42">
        <f t="shared" si="115"/>
        <v>3.6567532332550536</v>
      </c>
      <c r="M255" s="42">
        <f t="shared" si="115"/>
        <v>6.7334215377158513</v>
      </c>
      <c r="N255" s="42">
        <f t="shared" si="115"/>
        <v>21.371584910511004</v>
      </c>
      <c r="Q255" s="42">
        <f t="shared" ref="Q255:Z255" si="116">Q151/$J$176/2220*$F$175*60*24</f>
        <v>0</v>
      </c>
      <c r="R255" s="42">
        <f t="shared" si="116"/>
        <v>0</v>
      </c>
      <c r="S255" s="42">
        <f t="shared" si="116"/>
        <v>3.9173327445516835</v>
      </c>
      <c r="T255" s="42">
        <f t="shared" si="116"/>
        <v>3.6030025813794397</v>
      </c>
      <c r="U255" s="42">
        <f t="shared" si="116"/>
        <v>7.2446308466340845</v>
      </c>
      <c r="V255" s="42">
        <f t="shared" si="116"/>
        <v>136.51817932504844</v>
      </c>
      <c r="W255" s="42">
        <f t="shared" si="116"/>
        <v>61.787569702211634</v>
      </c>
      <c r="X255" s="42">
        <f t="shared" si="116"/>
        <v>3.5971313795639768</v>
      </c>
      <c r="Y255" s="42">
        <f t="shared" si="116"/>
        <v>6.4546821661161431</v>
      </c>
      <c r="Z255" s="42">
        <f t="shared" si="116"/>
        <v>13.64448958097285</v>
      </c>
      <c r="AC255" s="42">
        <f t="shared" ref="AC255:AL255" si="117">AC151/$J$176/2220*$F$175*60*24</f>
        <v>5.6936118483833315E-2</v>
      </c>
      <c r="AD255" s="42">
        <f t="shared" si="117"/>
        <v>6.3053935133702996</v>
      </c>
      <c r="AE255" s="42">
        <f t="shared" si="117"/>
        <v>4.9218441723576287</v>
      </c>
      <c r="AF255" s="42">
        <f t="shared" si="117"/>
        <v>5.7066527980136419</v>
      </c>
      <c r="AG255" s="42">
        <f t="shared" si="117"/>
        <v>9.4405121127572613</v>
      </c>
      <c r="AH255" s="42">
        <f t="shared" si="117"/>
        <v>258.66432719983078</v>
      </c>
      <c r="AI255" s="42">
        <f t="shared" si="117"/>
        <v>76.336723975226604</v>
      </c>
      <c r="AJ255" s="42">
        <f t="shared" si="117"/>
        <v>3.7163750869461118</v>
      </c>
      <c r="AK255" s="42">
        <f t="shared" si="117"/>
        <v>7.0121609093155595</v>
      </c>
      <c r="AL255" s="42">
        <f t="shared" si="117"/>
        <v>29.098680240049241</v>
      </c>
    </row>
    <row r="256" spans="4:38">
      <c r="D256" s="42">
        <f t="shared" si="99"/>
        <v>175</v>
      </c>
      <c r="E256" s="42">
        <f t="shared" ref="E256:N256" si="118">E152/$J$176/2220*$F$175*60*24</f>
        <v>2.0890931675127539E-2</v>
      </c>
      <c r="F256" s="42">
        <f t="shared" si="118"/>
        <v>3.0697469499024495</v>
      </c>
      <c r="G256" s="42">
        <f t="shared" si="118"/>
        <v>4.4303756806753904</v>
      </c>
      <c r="H256" s="42">
        <f t="shared" si="118"/>
        <v>4.6661890780158455</v>
      </c>
      <c r="I256" s="42">
        <f t="shared" si="118"/>
        <v>8.3629338218661857</v>
      </c>
      <c r="J256" s="42">
        <f t="shared" si="118"/>
        <v>198.07352910731765</v>
      </c>
      <c r="K256" s="42">
        <f t="shared" si="118"/>
        <v>69.230712018937481</v>
      </c>
      <c r="L256" s="42">
        <f t="shared" si="118"/>
        <v>3.6656785461217032</v>
      </c>
      <c r="M256" s="42">
        <f t="shared" si="118"/>
        <v>6.7498563064994297</v>
      </c>
      <c r="N256" s="42">
        <f t="shared" si="118"/>
        <v>21.423748146478857</v>
      </c>
      <c r="Q256" s="42">
        <f t="shared" ref="Q256:Z256" si="119">Q152/$J$176/2220*$F$175*60*24</f>
        <v>0</v>
      </c>
      <c r="R256" s="42">
        <f t="shared" si="119"/>
        <v>0</v>
      </c>
      <c r="S256" s="42">
        <f t="shared" si="119"/>
        <v>3.9268940734458337</v>
      </c>
      <c r="T256" s="42">
        <f t="shared" si="119"/>
        <v>3.6117967009841507</v>
      </c>
      <c r="U256" s="42">
        <f t="shared" si="119"/>
        <v>7.2623133624575651</v>
      </c>
      <c r="V256" s="42">
        <f t="shared" si="119"/>
        <v>136.85138952129037</v>
      </c>
      <c r="W256" s="42">
        <f t="shared" si="119"/>
        <v>61.938379274442809</v>
      </c>
      <c r="X256" s="42">
        <f t="shared" si="119"/>
        <v>3.6059111688844814</v>
      </c>
      <c r="Y256" s="42">
        <f t="shared" si="119"/>
        <v>6.470436594734255</v>
      </c>
      <c r="Z256" s="42">
        <f t="shared" si="119"/>
        <v>13.677792713737848</v>
      </c>
      <c r="AC256" s="42">
        <f t="shared" ref="AC256:AL256" si="120">AC152/$J$176/2220*$F$175*60*24</f>
        <v>5.7075086753898538E-2</v>
      </c>
      <c r="AD256" s="42">
        <f t="shared" si="120"/>
        <v>6.3207835619364383</v>
      </c>
      <c r="AE256" s="42">
        <f t="shared" si="120"/>
        <v>4.9338572879049636</v>
      </c>
      <c r="AF256" s="42">
        <f t="shared" si="120"/>
        <v>5.7205814550475402</v>
      </c>
      <c r="AG256" s="42">
        <f t="shared" si="120"/>
        <v>9.4635542812748064</v>
      </c>
      <c r="AH256" s="42">
        <f t="shared" si="120"/>
        <v>259.29566869334604</v>
      </c>
      <c r="AI256" s="42">
        <f t="shared" si="120"/>
        <v>76.523044763432353</v>
      </c>
      <c r="AJ256" s="42">
        <f t="shared" si="120"/>
        <v>3.7254459233589072</v>
      </c>
      <c r="AK256" s="42">
        <f t="shared" si="120"/>
        <v>7.0292760182646044</v>
      </c>
      <c r="AL256" s="42">
        <f t="shared" si="120"/>
        <v>29.169703579219938</v>
      </c>
    </row>
    <row r="257" spans="4:38">
      <c r="D257" s="42">
        <f t="shared" si="99"/>
        <v>200</v>
      </c>
      <c r="E257" s="42">
        <f t="shared" ref="E257:N257" si="121">E153/$J$176/2220*$F$175*60*24</f>
        <v>2.088562066128959E-2</v>
      </c>
      <c r="F257" s="42">
        <f t="shared" si="121"/>
        <v>3.068966541025361</v>
      </c>
      <c r="G257" s="42">
        <f t="shared" si="121"/>
        <v>4.4292493648694098</v>
      </c>
      <c r="H257" s="42">
        <f t="shared" si="121"/>
        <v>4.6650028123600489</v>
      </c>
      <c r="I257" s="42">
        <f t="shared" si="121"/>
        <v>8.3608077483169367</v>
      </c>
      <c r="J257" s="42">
        <f t="shared" si="121"/>
        <v>198.02317370573104</v>
      </c>
      <c r="K257" s="42">
        <f t="shared" si="121"/>
        <v>69.213111785723328</v>
      </c>
      <c r="L257" s="42">
        <f t="shared" si="121"/>
        <v>3.6647466360572469</v>
      </c>
      <c r="M257" s="42">
        <f t="shared" si="121"/>
        <v>6.748140318873534</v>
      </c>
      <c r="N257" s="42">
        <f t="shared" si="121"/>
        <v>21.418301676946715</v>
      </c>
      <c r="Q257" s="42">
        <f t="shared" ref="Q257:Z257" si="122">Q153/$J$176/2220*$F$175*60*24</f>
        <v>0</v>
      </c>
      <c r="R257" s="42">
        <f t="shared" si="122"/>
        <v>0</v>
      </c>
      <c r="S257" s="42">
        <f t="shared" si="122"/>
        <v>3.9258957556547194</v>
      </c>
      <c r="T257" s="42">
        <f t="shared" si="122"/>
        <v>3.6108784890749313</v>
      </c>
      <c r="U257" s="42">
        <f t="shared" si="122"/>
        <v>7.2604670950261578</v>
      </c>
      <c r="V257" s="42">
        <f t="shared" si="122"/>
        <v>136.8165983671766</v>
      </c>
      <c r="W257" s="42">
        <f t="shared" si="122"/>
        <v>61.922632940361481</v>
      </c>
      <c r="X257" s="42">
        <f t="shared" si="122"/>
        <v>3.6049944532293754</v>
      </c>
      <c r="Y257" s="42">
        <f t="shared" si="122"/>
        <v>6.4687916428083874</v>
      </c>
      <c r="Z257" s="42">
        <f t="shared" si="122"/>
        <v>13.67431546592981</v>
      </c>
      <c r="AC257" s="42">
        <f t="shared" ref="AC257:AL257" si="123">AC153/$J$176/2220*$F$175*60*24</f>
        <v>5.7060576794253567E-2</v>
      </c>
      <c r="AD257" s="42">
        <f t="shared" si="123"/>
        <v>6.3191766556726989</v>
      </c>
      <c r="AE257" s="42">
        <f t="shared" si="123"/>
        <v>4.9326029740841157</v>
      </c>
      <c r="AF257" s="42">
        <f t="shared" si="123"/>
        <v>5.7191271356451647</v>
      </c>
      <c r="AG257" s="42">
        <f t="shared" si="123"/>
        <v>9.4611484016077085</v>
      </c>
      <c r="AH257" s="42">
        <f t="shared" si="123"/>
        <v>259.22974904428651</v>
      </c>
      <c r="AI257" s="42">
        <f t="shared" si="123"/>
        <v>76.503590631085331</v>
      </c>
      <c r="AJ257" s="42">
        <f t="shared" si="123"/>
        <v>3.7244988188851025</v>
      </c>
      <c r="AK257" s="42">
        <f t="shared" si="123"/>
        <v>7.0274889949386807</v>
      </c>
      <c r="AL257" s="42">
        <f t="shared" si="123"/>
        <v>29.1622878879637</v>
      </c>
    </row>
    <row r="258" spans="4:38">
      <c r="D258" s="42">
        <f t="shared" si="99"/>
        <v>225</v>
      </c>
      <c r="E258" s="42">
        <f t="shared" ref="E258:N258" si="124">E154/$J$176/2220*$F$175*60*24</f>
        <v>2.0853935648281526E-2</v>
      </c>
      <c r="F258" s="42">
        <f t="shared" si="124"/>
        <v>3.06431069448143</v>
      </c>
      <c r="G258" s="42">
        <f t="shared" si="124"/>
        <v>4.4225298698628777</v>
      </c>
      <c r="H258" s="42">
        <f t="shared" si="124"/>
        <v>4.6579256621431879</v>
      </c>
      <c r="I258" s="42">
        <f t="shared" si="124"/>
        <v>8.3481237918973665</v>
      </c>
      <c r="J258" s="42">
        <f t="shared" si="124"/>
        <v>197.72275807832312</v>
      </c>
      <c r="K258" s="42">
        <f t="shared" si="124"/>
        <v>69.108110436573853</v>
      </c>
      <c r="L258" s="42">
        <f t="shared" si="124"/>
        <v>3.659186947565443</v>
      </c>
      <c r="M258" s="42">
        <f t="shared" si="124"/>
        <v>6.7379028968092678</v>
      </c>
      <c r="N258" s="42">
        <f t="shared" si="124"/>
        <v>21.385808547905899</v>
      </c>
      <c r="Q258" s="42">
        <f t="shared" ref="Q258:Z258" si="125">Q154/$J$176/2220*$F$175*60*24</f>
        <v>0</v>
      </c>
      <c r="R258" s="42">
        <f t="shared" si="125"/>
        <v>0</v>
      </c>
      <c r="S258" s="42">
        <f t="shared" si="125"/>
        <v>3.9199398848619111</v>
      </c>
      <c r="T258" s="42">
        <f t="shared" si="125"/>
        <v>3.6054005224991559</v>
      </c>
      <c r="U258" s="42">
        <f t="shared" si="125"/>
        <v>7.2494524357981032</v>
      </c>
      <c r="V258" s="42">
        <f t="shared" si="125"/>
        <v>136.60903758795504</v>
      </c>
      <c r="W258" s="42">
        <f t="shared" si="125"/>
        <v>61.828691780458797</v>
      </c>
      <c r="X258" s="42">
        <f t="shared" si="125"/>
        <v>3.5995254131660213</v>
      </c>
      <c r="Y258" s="42">
        <f t="shared" si="125"/>
        <v>6.4589780131024348</v>
      </c>
      <c r="Z258" s="42">
        <f t="shared" si="125"/>
        <v>13.653570529954916</v>
      </c>
      <c r="AC258" s="42">
        <f t="shared" ref="AC258:AL258" si="126">AC154/$J$176/2220*$F$175*60*24</f>
        <v>5.6974011728877019E-2</v>
      </c>
      <c r="AD258" s="42">
        <f t="shared" si="126"/>
        <v>6.3095900028371243</v>
      </c>
      <c r="AE258" s="42">
        <f t="shared" si="126"/>
        <v>4.9251198548638584</v>
      </c>
      <c r="AF258" s="42">
        <f t="shared" si="126"/>
        <v>5.7104508017872213</v>
      </c>
      <c r="AG258" s="42">
        <f t="shared" si="126"/>
        <v>9.4467951479966299</v>
      </c>
      <c r="AH258" s="42">
        <f t="shared" si="126"/>
        <v>258.83647856869231</v>
      </c>
      <c r="AI258" s="42">
        <f t="shared" si="126"/>
        <v>76.387529092689078</v>
      </c>
      <c r="AJ258" s="42">
        <f t="shared" si="126"/>
        <v>3.7188484819648475</v>
      </c>
      <c r="AK258" s="42">
        <f t="shared" si="126"/>
        <v>7.0168277805161008</v>
      </c>
      <c r="AL258" s="42">
        <f t="shared" si="126"/>
        <v>29.118046565856964</v>
      </c>
    </row>
    <row r="259" spans="4:38">
      <c r="D259" s="42">
        <f t="shared" si="99"/>
        <v>250</v>
      </c>
      <c r="E259" s="42">
        <f t="shared" ref="E259:N259" si="127">E155/$J$176/2220*$F$175*60*24</f>
        <v>2.0814338553479132E-2</v>
      </c>
      <c r="F259" s="42">
        <f t="shared" si="127"/>
        <v>3.0584922339701954</v>
      </c>
      <c r="G259" s="42">
        <f t="shared" si="127"/>
        <v>4.4141324461114637</v>
      </c>
      <c r="H259" s="42">
        <f t="shared" si="127"/>
        <v>4.6490812729047679</v>
      </c>
      <c r="I259" s="42">
        <f t="shared" si="127"/>
        <v>8.3322725178364401</v>
      </c>
      <c r="J259" s="42">
        <f t="shared" si="127"/>
        <v>197.34732550155371</v>
      </c>
      <c r="K259" s="42">
        <f t="shared" si="127"/>
        <v>68.976889143541982</v>
      </c>
      <c r="L259" s="42">
        <f t="shared" si="127"/>
        <v>3.6522389462429992</v>
      </c>
      <c r="M259" s="42">
        <f t="shared" si="127"/>
        <v>6.7251090825252842</v>
      </c>
      <c r="N259" s="42">
        <f t="shared" si="127"/>
        <v>21.345201541977644</v>
      </c>
      <c r="Q259" s="42">
        <f t="shared" ref="Q259:Z259" si="128">Q155/$J$176/2220*$F$175*60*24</f>
        <v>0</v>
      </c>
      <c r="R259" s="42">
        <f t="shared" si="128"/>
        <v>0</v>
      </c>
      <c r="S259" s="42">
        <f t="shared" si="128"/>
        <v>3.9124967703410647</v>
      </c>
      <c r="T259" s="42">
        <f t="shared" si="128"/>
        <v>3.5985546499167413</v>
      </c>
      <c r="U259" s="42">
        <f t="shared" si="128"/>
        <v>7.2356873000363358</v>
      </c>
      <c r="V259" s="42">
        <f t="shared" si="128"/>
        <v>136.34964669390672</v>
      </c>
      <c r="W259" s="42">
        <f t="shared" si="128"/>
        <v>61.711292522533086</v>
      </c>
      <c r="X259" s="42">
        <f t="shared" si="128"/>
        <v>3.5926906961402931</v>
      </c>
      <c r="Y259" s="42">
        <f t="shared" si="128"/>
        <v>6.4467138165965618</v>
      </c>
      <c r="Z259" s="42">
        <f t="shared" si="128"/>
        <v>13.627645364759044</v>
      </c>
      <c r="AC259" s="42">
        <f t="shared" ref="AC259:AL259" si="129">AC155/$J$176/2220*$F$175*60*24</f>
        <v>5.6865830454044794E-2</v>
      </c>
      <c r="AD259" s="42">
        <f t="shared" si="129"/>
        <v>6.2976094617191158</v>
      </c>
      <c r="AE259" s="42">
        <f t="shared" si="129"/>
        <v>4.915768121881877</v>
      </c>
      <c r="AF259" s="42">
        <f t="shared" si="129"/>
        <v>5.699607895892794</v>
      </c>
      <c r="AG259" s="42">
        <f t="shared" si="129"/>
        <v>9.4288577356365426</v>
      </c>
      <c r="AH259" s="42">
        <f t="shared" si="129"/>
        <v>258.34500430920178</v>
      </c>
      <c r="AI259" s="42">
        <f t="shared" si="129"/>
        <v>76.242485764551034</v>
      </c>
      <c r="AJ259" s="42">
        <f t="shared" si="129"/>
        <v>3.7117871963456888</v>
      </c>
      <c r="AK259" s="42">
        <f t="shared" si="129"/>
        <v>7.0035043484540056</v>
      </c>
      <c r="AL259" s="42">
        <f t="shared" si="129"/>
        <v>29.06275771919633</v>
      </c>
    </row>
    <row r="260" spans="4:38">
      <c r="D260" s="42">
        <f t="shared" si="99"/>
        <v>300</v>
      </c>
      <c r="E260" s="42">
        <f t="shared" ref="E260:N260" si="130">E156/$J$176/2220*$F$175*60*24</f>
        <v>2.0727232611263132E-2</v>
      </c>
      <c r="F260" s="42">
        <f t="shared" si="130"/>
        <v>3.0456927473511133</v>
      </c>
      <c r="G260" s="42">
        <f t="shared" si="130"/>
        <v>4.3956597396741746</v>
      </c>
      <c r="H260" s="42">
        <f t="shared" si="130"/>
        <v>4.6296253289325566</v>
      </c>
      <c r="I260" s="42">
        <f t="shared" si="130"/>
        <v>8.2974027838498507</v>
      </c>
      <c r="J260" s="42">
        <f t="shared" si="130"/>
        <v>196.5214465197426</v>
      </c>
      <c r="K260" s="42">
        <f t="shared" si="130"/>
        <v>68.688227704479687</v>
      </c>
      <c r="L260" s="42">
        <f t="shared" si="130"/>
        <v>3.6369546885283919</v>
      </c>
      <c r="M260" s="42">
        <f t="shared" si="130"/>
        <v>6.6969651680966029</v>
      </c>
      <c r="N260" s="42">
        <f t="shared" si="130"/>
        <v>21.255873990812507</v>
      </c>
      <c r="Q260" s="42">
        <f t="shared" ref="Q260:Z260" si="131">Q156/$J$176/2220*$F$175*60*24</f>
        <v>0</v>
      </c>
      <c r="R260" s="42">
        <f t="shared" si="131"/>
        <v>0</v>
      </c>
      <c r="S260" s="42">
        <f t="shared" si="131"/>
        <v>3.8961233594482803</v>
      </c>
      <c r="T260" s="42">
        <f t="shared" si="131"/>
        <v>3.5834950556571705</v>
      </c>
      <c r="U260" s="42">
        <f t="shared" si="131"/>
        <v>7.2054066664129994</v>
      </c>
      <c r="V260" s="42">
        <f t="shared" si="131"/>
        <v>135.77903694738148</v>
      </c>
      <c r="W260" s="42">
        <f t="shared" si="131"/>
        <v>61.45303688463563</v>
      </c>
      <c r="X260" s="42">
        <f t="shared" si="131"/>
        <v>3.577655641945614</v>
      </c>
      <c r="Y260" s="42">
        <f t="shared" si="131"/>
        <v>6.4197349587410155</v>
      </c>
      <c r="Z260" s="42">
        <f t="shared" si="131"/>
        <v>13.570615020670381</v>
      </c>
      <c r="AC260" s="42">
        <f t="shared" ref="AC260:AL260" si="132">AC156/$J$176/2220*$F$175*60*24</f>
        <v>5.6627852594269529E-2</v>
      </c>
      <c r="AD260" s="42">
        <f t="shared" si="132"/>
        <v>6.2712545907986676</v>
      </c>
      <c r="AE260" s="42">
        <f t="shared" si="132"/>
        <v>4.8951961199000822</v>
      </c>
      <c r="AF260" s="42">
        <f t="shared" si="132"/>
        <v>5.6757556022079445</v>
      </c>
      <c r="AG260" s="42">
        <f t="shared" si="132"/>
        <v>9.3893989012867021</v>
      </c>
      <c r="AH260" s="42">
        <f t="shared" si="132"/>
        <v>257.26385609210473</v>
      </c>
      <c r="AI260" s="42">
        <f t="shared" si="132"/>
        <v>75.923418524323921</v>
      </c>
      <c r="AJ260" s="42">
        <f t="shared" si="132"/>
        <v>3.696253735111152</v>
      </c>
      <c r="AK260" s="42">
        <f t="shared" si="132"/>
        <v>6.9741953774521894</v>
      </c>
      <c r="AL260" s="42">
        <f t="shared" si="132"/>
        <v>28.941132960954718</v>
      </c>
    </row>
    <row r="261" spans="4:38">
      <c r="D261" s="42">
        <f t="shared" si="99"/>
        <v>365</v>
      </c>
      <c r="E261" s="42">
        <f t="shared" ref="E261:N261" si="133">E157/$J$176/2220*$F$175*60*24</f>
        <v>2.0611094674872432E-2</v>
      </c>
      <c r="F261" s="42">
        <f t="shared" si="133"/>
        <v>3.0286272530233629</v>
      </c>
      <c r="G261" s="42">
        <f t="shared" si="133"/>
        <v>4.3710301684807664</v>
      </c>
      <c r="H261" s="42">
        <f t="shared" si="133"/>
        <v>4.6036848118337046</v>
      </c>
      <c r="I261" s="42">
        <f t="shared" si="133"/>
        <v>8.2509111342026564</v>
      </c>
      <c r="J261" s="42">
        <f t="shared" si="133"/>
        <v>195.42030602099035</v>
      </c>
      <c r="K261" s="42">
        <f t="shared" si="133"/>
        <v>68.30335678757794</v>
      </c>
      <c r="L261" s="42">
        <f t="shared" si="133"/>
        <v>3.6165762607761671</v>
      </c>
      <c r="M261" s="42">
        <f t="shared" si="133"/>
        <v>6.6594410215165842</v>
      </c>
      <c r="N261" s="42">
        <f t="shared" si="133"/>
        <v>21.136773993829202</v>
      </c>
      <c r="Q261" s="42">
        <f t="shared" ref="Q261:Z261" si="134">Q157/$J$176/2220*$F$175*60*24</f>
        <v>0</v>
      </c>
      <c r="R261" s="42">
        <f t="shared" si="134"/>
        <v>0</v>
      </c>
      <c r="S261" s="42">
        <f t="shared" si="134"/>
        <v>3.8742927689697404</v>
      </c>
      <c r="T261" s="42">
        <f t="shared" si="134"/>
        <v>3.5634161706156551</v>
      </c>
      <c r="U261" s="42">
        <f t="shared" si="134"/>
        <v>7.1650336423442536</v>
      </c>
      <c r="V261" s="42">
        <f t="shared" si="134"/>
        <v>135.01824569985061</v>
      </c>
      <c r="W261" s="42">
        <f t="shared" si="134"/>
        <v>61.108705877087388</v>
      </c>
      <c r="X261" s="42">
        <f t="shared" si="134"/>
        <v>3.5576094760553199</v>
      </c>
      <c r="Y261" s="42">
        <f t="shared" si="134"/>
        <v>6.3837641765209963</v>
      </c>
      <c r="Z261" s="42">
        <f t="shared" si="134"/>
        <v>13.494576735501678</v>
      </c>
      <c r="AC261" s="42">
        <f t="shared" ref="AC261:AL261" si="135">AC157/$J$176/2220*$F$175*60*24</f>
        <v>5.6310557851363935E-2</v>
      </c>
      <c r="AD261" s="42">
        <f t="shared" si="135"/>
        <v>6.2361157673765621</v>
      </c>
      <c r="AE261" s="42">
        <f t="shared" si="135"/>
        <v>4.8677675679918053</v>
      </c>
      <c r="AF261" s="42">
        <f t="shared" si="135"/>
        <v>5.643953453051755</v>
      </c>
      <c r="AG261" s="42">
        <f t="shared" si="135"/>
        <v>9.336788626061054</v>
      </c>
      <c r="AH261" s="42">
        <f t="shared" si="135"/>
        <v>255.82236634213129</v>
      </c>
      <c r="AI261" s="42">
        <f t="shared" si="135"/>
        <v>75.498007698068662</v>
      </c>
      <c r="AJ261" s="42">
        <f t="shared" si="135"/>
        <v>3.6755430454969993</v>
      </c>
      <c r="AK261" s="42">
        <f t="shared" si="135"/>
        <v>6.935117866512174</v>
      </c>
      <c r="AL261" s="42">
        <f t="shared" si="135"/>
        <v>28.778971252156811</v>
      </c>
    </row>
    <row r="262" spans="4:38">
      <c r="D262" s="42">
        <f t="shared" si="99"/>
        <v>730</v>
      </c>
      <c r="E262" s="42">
        <f t="shared" ref="E262:N262" si="136">E158/$J$176/2220*$F$175*60*24</f>
        <v>1.9965223605013394E-2</v>
      </c>
      <c r="F262" s="42">
        <f t="shared" si="136"/>
        <v>2.9337219238804533</v>
      </c>
      <c r="G262" s="42">
        <f t="shared" si="136"/>
        <v>4.2340591838806834</v>
      </c>
      <c r="H262" s="42">
        <f t="shared" si="136"/>
        <v>4.4594233409309609</v>
      </c>
      <c r="I262" s="42">
        <f t="shared" si="136"/>
        <v>7.9923598594828276</v>
      </c>
      <c r="J262" s="42">
        <f t="shared" si="136"/>
        <v>189.29659817757187</v>
      </c>
      <c r="K262" s="42">
        <f t="shared" si="136"/>
        <v>66.162996810621536</v>
      </c>
      <c r="L262" s="42">
        <f t="shared" si="136"/>
        <v>3.5032469099764754</v>
      </c>
      <c r="M262" s="42">
        <f t="shared" si="136"/>
        <v>6.4507601937838555</v>
      </c>
      <c r="N262" s="42">
        <f t="shared" si="136"/>
        <v>20.474430190741145</v>
      </c>
      <c r="Q262" s="42">
        <f t="shared" ref="Q262:Z262" si="137">Q158/$J$176/2220*$F$175*60*24</f>
        <v>0</v>
      </c>
      <c r="R262" s="42">
        <f t="shared" si="137"/>
        <v>0</v>
      </c>
      <c r="S262" s="42">
        <f t="shared" si="137"/>
        <v>3.7528875910733808</v>
      </c>
      <c r="T262" s="42">
        <f t="shared" si="137"/>
        <v>3.4517526490621711</v>
      </c>
      <c r="U262" s="42">
        <f t="shared" si="137"/>
        <v>6.9405095199162208</v>
      </c>
      <c r="V262" s="42">
        <f t="shared" si="137"/>
        <v>130.7873021145511</v>
      </c>
      <c r="W262" s="42">
        <f t="shared" si="137"/>
        <v>59.193798111870407</v>
      </c>
      <c r="X262" s="42">
        <f t="shared" si="137"/>
        <v>3.4461279135916945</v>
      </c>
      <c r="Y262" s="42">
        <f t="shared" si="137"/>
        <v>6.183721982573676</v>
      </c>
      <c r="Z262" s="42">
        <f t="shared" si="137"/>
        <v>13.071709495748566</v>
      </c>
      <c r="AC262" s="42">
        <f t="shared" ref="AC262:AL262" si="138">AC158/$J$176/2220*$F$175*60*24</f>
        <v>5.4546005273370154E-2</v>
      </c>
      <c r="AD262" s="42">
        <f t="shared" si="138"/>
        <v>6.0407002969236219</v>
      </c>
      <c r="AE262" s="42">
        <f t="shared" si="138"/>
        <v>4.7152307766880019</v>
      </c>
      <c r="AF262" s="42">
        <f t="shared" si="138"/>
        <v>5.4670940327997499</v>
      </c>
      <c r="AG262" s="42">
        <f t="shared" si="138"/>
        <v>9.0442101990494379</v>
      </c>
      <c r="AH262" s="42">
        <f t="shared" si="138"/>
        <v>247.80589424059377</v>
      </c>
      <c r="AI262" s="42">
        <f t="shared" si="138"/>
        <v>73.132195509372821</v>
      </c>
      <c r="AJ262" s="42">
        <f t="shared" si="138"/>
        <v>3.5603659063612394</v>
      </c>
      <c r="AK262" s="42">
        <f t="shared" si="138"/>
        <v>6.7177984049940314</v>
      </c>
      <c r="AL262" s="42">
        <f t="shared" si="138"/>
        <v>27.877150885733791</v>
      </c>
    </row>
    <row r="263" spans="4:38">
      <c r="D263" s="42">
        <f t="shared" si="99"/>
        <v>1460</v>
      </c>
      <c r="E263" s="42">
        <f t="shared" ref="E263:N263" si="139">E159/$J$176/2220*$F$175*60*24</f>
        <v>1.8731861055344783E-2</v>
      </c>
      <c r="F263" s="42">
        <f t="shared" si="139"/>
        <v>2.7524896560311061</v>
      </c>
      <c r="G263" s="42">
        <f t="shared" si="139"/>
        <v>3.9724978743861286</v>
      </c>
      <c r="H263" s="42">
        <f t="shared" si="139"/>
        <v>4.1839400380321532</v>
      </c>
      <c r="I263" s="42">
        <f t="shared" si="139"/>
        <v>7.4986274811644833</v>
      </c>
      <c r="J263" s="42">
        <f t="shared" si="139"/>
        <v>177.60269784413117</v>
      </c>
      <c r="K263" s="42">
        <f t="shared" si="139"/>
        <v>62.07574168869175</v>
      </c>
      <c r="L263" s="42">
        <f t="shared" si="139"/>
        <v>3.2868319262784063</v>
      </c>
      <c r="M263" s="42">
        <f t="shared" si="139"/>
        <v>6.0522609734741835</v>
      </c>
      <c r="N263" s="42">
        <f t="shared" si="139"/>
        <v>19.209611127220938</v>
      </c>
      <c r="Q263" s="42">
        <f t="shared" ref="Q263:Z263" si="140">Q159/$J$176/2220*$F$175*60*24</f>
        <v>0</v>
      </c>
      <c r="R263" s="42">
        <f t="shared" si="140"/>
        <v>0</v>
      </c>
      <c r="S263" s="42">
        <f t="shared" si="140"/>
        <v>3.5210509184911771</v>
      </c>
      <c r="T263" s="42">
        <f t="shared" si="140"/>
        <v>3.2385187513459588</v>
      </c>
      <c r="U263" s="42">
        <f t="shared" si="140"/>
        <v>6.5117557685515894</v>
      </c>
      <c r="V263" s="42">
        <f t="shared" si="140"/>
        <v>122.70784537559544</v>
      </c>
      <c r="W263" s="42">
        <f t="shared" si="140"/>
        <v>55.537069030935243</v>
      </c>
      <c r="X263" s="42">
        <f t="shared" si="140"/>
        <v>3.233241486969137</v>
      </c>
      <c r="Y263" s="42">
        <f t="shared" si="140"/>
        <v>5.801719193035483</v>
      </c>
      <c r="Z263" s="42">
        <f t="shared" si="140"/>
        <v>12.264197530385179</v>
      </c>
      <c r="AC263" s="42">
        <f t="shared" ref="AC263:AL263" si="141">AC159/$J$176/2220*$F$175*60*24</f>
        <v>5.1176396123522816E-2</v>
      </c>
      <c r="AD263" s="42">
        <f t="shared" si="141"/>
        <v>5.6675327498230308</v>
      </c>
      <c r="AE263" s="42">
        <f t="shared" si="141"/>
        <v>4.4239448302810951</v>
      </c>
      <c r="AF263" s="42">
        <f t="shared" si="141"/>
        <v>5.1293613247183458</v>
      </c>
      <c r="AG263" s="42">
        <f t="shared" si="141"/>
        <v>8.4854991937773772</v>
      </c>
      <c r="AH263" s="42">
        <f t="shared" si="141"/>
        <v>232.49755031266787</v>
      </c>
      <c r="AI263" s="42">
        <f t="shared" si="141"/>
        <v>68.614414346448399</v>
      </c>
      <c r="AJ263" s="42">
        <f t="shared" si="141"/>
        <v>3.3404223655876599</v>
      </c>
      <c r="AK263" s="42">
        <f t="shared" si="141"/>
        <v>6.3028027539128857</v>
      </c>
      <c r="AL263" s="42">
        <f t="shared" si="141"/>
        <v>26.155024724056766</v>
      </c>
    </row>
    <row r="264" spans="4:38">
      <c r="D264" s="42">
        <f t="shared" si="99"/>
        <v>2920</v>
      </c>
      <c r="E264" s="42">
        <f t="shared" ref="E264:N264" si="142">E160/$J$176/2220*$F$175*60*24</f>
        <v>1.6488592742454469E-2</v>
      </c>
      <c r="F264" s="42">
        <f t="shared" si="142"/>
        <v>2.4228602183212233</v>
      </c>
      <c r="G264" s="42">
        <f t="shared" si="142"/>
        <v>3.4967641190318073</v>
      </c>
      <c r="H264" s="42">
        <f t="shared" si="142"/>
        <v>3.6828846392856098</v>
      </c>
      <c r="I264" s="42">
        <f t="shared" si="142"/>
        <v>6.6006156195045804</v>
      </c>
      <c r="J264" s="42">
        <f t="shared" si="142"/>
        <v>156.33356162854443</v>
      </c>
      <c r="K264" s="42">
        <f t="shared" si="142"/>
        <v>54.641747601399842</v>
      </c>
      <c r="L264" s="42">
        <f t="shared" si="142"/>
        <v>2.8932113517806695</v>
      </c>
      <c r="M264" s="42">
        <f t="shared" si="142"/>
        <v>5.3274613807896429</v>
      </c>
      <c r="N264" s="42">
        <f t="shared" si="142"/>
        <v>16.909128979861407</v>
      </c>
      <c r="Q264" s="42">
        <f t="shared" ref="Q264:Z264" si="143">Q160/$J$176/2220*$F$175*60*24</f>
        <v>0</v>
      </c>
      <c r="R264" s="42">
        <f t="shared" si="143"/>
        <v>0</v>
      </c>
      <c r="S264" s="42">
        <f t="shared" si="143"/>
        <v>3.0993810197989244</v>
      </c>
      <c r="T264" s="42">
        <f t="shared" si="143"/>
        <v>2.8506840095586452</v>
      </c>
      <c r="U264" s="42">
        <f t="shared" si="143"/>
        <v>5.7319285354905967</v>
      </c>
      <c r="V264" s="42">
        <f t="shared" si="143"/>
        <v>108.01274271276763</v>
      </c>
      <c r="W264" s="42">
        <f t="shared" si="143"/>
        <v>48.886125658047526</v>
      </c>
      <c r="X264" s="42">
        <f t="shared" si="143"/>
        <v>2.8460387336382964</v>
      </c>
      <c r="Y264" s="42">
        <f t="shared" si="143"/>
        <v>5.1069236899313992</v>
      </c>
      <c r="Z264" s="42">
        <f t="shared" si="143"/>
        <v>10.795476103205322</v>
      </c>
      <c r="AC264" s="42">
        <f t="shared" ref="AC264:AL264" si="144">AC160/$J$176/2220*$F$175*60*24</f>
        <v>4.504767311769714E-2</v>
      </c>
      <c r="AD264" s="42">
        <f t="shared" si="144"/>
        <v>4.9888069898794676</v>
      </c>
      <c r="AE264" s="42">
        <f t="shared" si="144"/>
        <v>3.8941472182647034</v>
      </c>
      <c r="AF264" s="42">
        <f t="shared" si="144"/>
        <v>4.515085269012574</v>
      </c>
      <c r="AG264" s="42">
        <f t="shared" si="144"/>
        <v>7.4693027035185651</v>
      </c>
      <c r="AH264" s="42">
        <f t="shared" si="144"/>
        <v>204.65438054432207</v>
      </c>
      <c r="AI264" s="42">
        <f t="shared" si="144"/>
        <v>60.397369544752308</v>
      </c>
      <c r="AJ264" s="42">
        <f t="shared" si="144"/>
        <v>2.9403839699230292</v>
      </c>
      <c r="AK264" s="42">
        <f t="shared" si="144"/>
        <v>5.5479990716478857</v>
      </c>
      <c r="AL264" s="42">
        <f t="shared" si="144"/>
        <v>23.022781856517557</v>
      </c>
    </row>
    <row r="265" spans="4:38">
      <c r="D265" s="42">
        <f t="shared" si="99"/>
        <v>5840</v>
      </c>
      <c r="E265" s="42">
        <f t="shared" ref="E265:N265" si="145">E161/$J$176/2220*$F$175*60*24</f>
        <v>1.2802239276071152E-2</v>
      </c>
      <c r="F265" s="42">
        <f t="shared" si="145"/>
        <v>1.8811815375582499</v>
      </c>
      <c r="G265" s="42">
        <f t="shared" si="145"/>
        <v>2.7149928221928716</v>
      </c>
      <c r="H265" s="42">
        <f t="shared" si="145"/>
        <v>2.8595023914262079</v>
      </c>
      <c r="I265" s="42">
        <f t="shared" si="145"/>
        <v>5.1249164710518116</v>
      </c>
      <c r="J265" s="42">
        <f t="shared" si="145"/>
        <v>121.38207875653508</v>
      </c>
      <c r="K265" s="42">
        <f t="shared" si="145"/>
        <v>42.425496110086812</v>
      </c>
      <c r="L265" s="42">
        <f t="shared" si="145"/>
        <v>2.2463763027133714</v>
      </c>
      <c r="M265" s="42">
        <f t="shared" si="145"/>
        <v>4.1364012318218464</v>
      </c>
      <c r="N265" s="42">
        <f t="shared" si="145"/>
        <v>13.128756257819397</v>
      </c>
      <c r="Q265" s="42">
        <f t="shared" ref="Q265:Z265" si="146">Q161/$J$176/2220*$F$175*60*24</f>
        <v>0</v>
      </c>
      <c r="R265" s="42">
        <f t="shared" si="146"/>
        <v>0</v>
      </c>
      <c r="S265" s="42">
        <f t="shared" si="146"/>
        <v>2.406452633220455</v>
      </c>
      <c r="T265" s="42">
        <f t="shared" si="146"/>
        <v>2.2133567952632363</v>
      </c>
      <c r="U265" s="42">
        <f t="shared" si="146"/>
        <v>4.4504416945024996</v>
      </c>
      <c r="V265" s="42">
        <f t="shared" si="146"/>
        <v>83.864341770850189</v>
      </c>
      <c r="W265" s="42">
        <f t="shared" si="146"/>
        <v>37.956658141175126</v>
      </c>
      <c r="X265" s="42">
        <f t="shared" si="146"/>
        <v>2.2097500633386522</v>
      </c>
      <c r="Y265" s="42">
        <f t="shared" si="146"/>
        <v>3.9651691362840693</v>
      </c>
      <c r="Z265" s="42">
        <f t="shared" si="146"/>
        <v>8.3819323050227474</v>
      </c>
      <c r="AC265" s="42">
        <f t="shared" ref="AC265:AL265" si="147">AC161/$J$176/2220*$F$175*60*24</f>
        <v>3.4976368152880244E-2</v>
      </c>
      <c r="AD265" s="42">
        <f t="shared" si="147"/>
        <v>3.8734597781730358</v>
      </c>
      <c r="AE265" s="42">
        <f t="shared" si="147"/>
        <v>3.0235330111652958</v>
      </c>
      <c r="AF265" s="42">
        <f t="shared" si="147"/>
        <v>3.5056479875891786</v>
      </c>
      <c r="AG265" s="42">
        <f t="shared" si="147"/>
        <v>5.79939124760112</v>
      </c>
      <c r="AH265" s="42">
        <f t="shared" si="147"/>
        <v>158.89981574222065</v>
      </c>
      <c r="AI265" s="42">
        <f t="shared" si="147"/>
        <v>46.894334078998597</v>
      </c>
      <c r="AJ265" s="42">
        <f t="shared" si="147"/>
        <v>2.2830025420880804</v>
      </c>
      <c r="AK265" s="42">
        <f t="shared" si="147"/>
        <v>4.307633327359623</v>
      </c>
      <c r="AL265" s="42">
        <f t="shared" si="147"/>
        <v>17.8755802106161</v>
      </c>
    </row>
    <row r="266" spans="4:38">
      <c r="D266" s="42">
        <f t="shared" si="99"/>
        <v>7946.78</v>
      </c>
      <c r="E266" s="42">
        <f t="shared" ref="E266:N266" si="148">E162/$J$176/2220*$F$175*60*24</f>
        <v>1.0634640091922422E-2</v>
      </c>
      <c r="F266" s="42">
        <f t="shared" si="148"/>
        <v>1.5626710427834405</v>
      </c>
      <c r="G266" s="42">
        <f t="shared" si="148"/>
        <v>2.2553063486433027</v>
      </c>
      <c r="H266" s="42">
        <f t="shared" si="148"/>
        <v>2.3753484151517568</v>
      </c>
      <c r="I266" s="42">
        <f t="shared" si="148"/>
        <v>4.2571960260632666</v>
      </c>
      <c r="J266" s="42">
        <f t="shared" si="148"/>
        <v>100.83038547778807</v>
      </c>
      <c r="K266" s="42">
        <f t="shared" si="148"/>
        <v>35.242262866882577</v>
      </c>
      <c r="L266" s="42">
        <f t="shared" si="148"/>
        <v>1.8660331974135262</v>
      </c>
      <c r="M266" s="42">
        <f t="shared" si="148"/>
        <v>3.4360503211676896</v>
      </c>
      <c r="N266" s="42">
        <f t="shared" si="148"/>
        <v>10.905873155913321</v>
      </c>
      <c r="Q266" s="42">
        <f t="shared" ref="Q266:Z266" si="149">Q162/$J$176/2220*$F$175*60*24</f>
        <v>0</v>
      </c>
      <c r="R266" s="42">
        <f t="shared" si="149"/>
        <v>0</v>
      </c>
      <c r="S266" s="42">
        <f t="shared" si="149"/>
        <v>1.9990063535519491</v>
      </c>
      <c r="T266" s="42">
        <f t="shared" si="149"/>
        <v>1.8386043570229951</v>
      </c>
      <c r="U266" s="42">
        <f t="shared" si="149"/>
        <v>3.6969193162623109</v>
      </c>
      <c r="V266" s="42">
        <f t="shared" si="149"/>
        <v>69.664929083615036</v>
      </c>
      <c r="W266" s="42">
        <f t="shared" si="149"/>
        <v>31.530062024228275</v>
      </c>
      <c r="X266" s="42">
        <f t="shared" si="149"/>
        <v>1.8356082955450879</v>
      </c>
      <c r="Y266" s="42">
        <f t="shared" si="149"/>
        <v>3.2938102279338781</v>
      </c>
      <c r="Z266" s="42">
        <f t="shared" si="149"/>
        <v>6.9627532665621477</v>
      </c>
      <c r="AC266" s="42">
        <f t="shared" ref="AC266:AL266" si="150">AC162/$J$176/2220*$F$175*60*24</f>
        <v>2.905437705134107E-2</v>
      </c>
      <c r="AD266" s="42">
        <f t="shared" si="150"/>
        <v>3.2176285541234995</v>
      </c>
      <c r="AE266" s="42">
        <f t="shared" si="150"/>
        <v>2.5116063437346643</v>
      </c>
      <c r="AF266" s="42">
        <f t="shared" si="150"/>
        <v>2.9120924732805182</v>
      </c>
      <c r="AG266" s="42">
        <f t="shared" si="150"/>
        <v>4.8174727358642215</v>
      </c>
      <c r="AH266" s="42">
        <f t="shared" si="150"/>
        <v>131.99584187196172</v>
      </c>
      <c r="AI266" s="42">
        <f t="shared" si="150"/>
        <v>38.954463709536959</v>
      </c>
      <c r="AJ266" s="42">
        <f t="shared" si="150"/>
        <v>1.8964580992819564</v>
      </c>
      <c r="AK266" s="42">
        <f t="shared" si="150"/>
        <v>3.5782904144015015</v>
      </c>
      <c r="AL266" s="42">
        <f t="shared" si="150"/>
        <v>14.848993045264537</v>
      </c>
    </row>
    <row r="270" spans="4:38">
      <c r="D270" s="53" t="s">
        <v>56</v>
      </c>
      <c r="E270" s="53" t="s">
        <v>53</v>
      </c>
    </row>
    <row r="272" spans="4:38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151">F184</f>
        <v>Thymus</v>
      </c>
      <c r="G274" s="53" t="str">
        <f t="shared" si="151"/>
        <v>Heart</v>
      </c>
      <c r="H274" s="53" t="str">
        <f t="shared" si="151"/>
        <v>Lungs</v>
      </c>
      <c r="I274" s="53" t="str">
        <f t="shared" si="151"/>
        <v>Kidneys</v>
      </c>
      <c r="J274" s="53" t="str">
        <f t="shared" si="151"/>
        <v>Spleen</v>
      </c>
      <c r="K274" s="53" t="str">
        <f t="shared" si="151"/>
        <v>Liver</v>
      </c>
      <c r="L274" s="53" t="str">
        <f t="shared" si="151"/>
        <v>ART</v>
      </c>
      <c r="M274" s="53" t="str">
        <f t="shared" si="151"/>
        <v>Carcass</v>
      </c>
      <c r="N274" s="53" t="str">
        <f t="shared" si="151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152">R184</f>
        <v>Thymus</v>
      </c>
      <c r="S274" s="53" t="str">
        <f t="shared" si="152"/>
        <v>Heart</v>
      </c>
      <c r="T274" s="53" t="str">
        <f t="shared" si="152"/>
        <v>Lungs</v>
      </c>
      <c r="U274" s="53" t="str">
        <f t="shared" si="152"/>
        <v>Kidneys</v>
      </c>
      <c r="V274" s="53" t="str">
        <f t="shared" si="152"/>
        <v>Spleen</v>
      </c>
      <c r="W274" s="53" t="str">
        <f t="shared" si="152"/>
        <v>Liver</v>
      </c>
      <c r="X274" s="53" t="str">
        <f t="shared" si="152"/>
        <v>ART</v>
      </c>
      <c r="Y274" s="53" t="str">
        <f t="shared" si="152"/>
        <v>Carcass</v>
      </c>
      <c r="Z274" s="53" t="str">
        <f t="shared" si="152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153">AD184</f>
        <v>Thymus</v>
      </c>
      <c r="AE274" s="53" t="str">
        <f t="shared" si="153"/>
        <v>Heart</v>
      </c>
      <c r="AF274" s="53" t="str">
        <f t="shared" si="153"/>
        <v>Lungs</v>
      </c>
      <c r="AG274" s="53" t="str">
        <f t="shared" si="153"/>
        <v>Kidneys</v>
      </c>
      <c r="AH274" s="53" t="str">
        <f t="shared" si="153"/>
        <v>Spleen</v>
      </c>
      <c r="AI274" s="53" t="str">
        <f t="shared" si="153"/>
        <v>Liver</v>
      </c>
      <c r="AJ274" s="53" t="str">
        <f t="shared" si="153"/>
        <v>ART</v>
      </c>
      <c r="AK274" s="53" t="str">
        <f t="shared" si="153"/>
        <v>Carcass</v>
      </c>
      <c r="AL274" s="53" t="str">
        <f t="shared" si="153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154">D186</f>
        <v>4.1666666666666664E-2</v>
      </c>
      <c r="E276" s="42">
        <f t="shared" ref="E276:N291" si="155">($D186-$D185)/8*(E185+3*((2*E185+E186)/3)+3*((E185+2*E186)/3)+E186)</f>
        <v>0.5248811092248602</v>
      </c>
      <c r="F276" s="42">
        <f t="shared" si="155"/>
        <v>0.17443788151569761</v>
      </c>
      <c r="G276" s="42">
        <f t="shared" si="155"/>
        <v>0.15332436905493885</v>
      </c>
      <c r="H276" s="42">
        <f t="shared" si="155"/>
        <v>0.250009692767174</v>
      </c>
      <c r="I276" s="42">
        <f t="shared" si="155"/>
        <v>0.21188655079726129</v>
      </c>
      <c r="J276" s="42">
        <f t="shared" si="155"/>
        <v>0.79931306612114317</v>
      </c>
      <c r="K276" s="42">
        <f t="shared" si="155"/>
        <v>0.30440058987934193</v>
      </c>
      <c r="L276" s="42">
        <f t="shared" si="155"/>
        <v>2.5655311323542811E-2</v>
      </c>
      <c r="M276" s="42">
        <f t="shared" si="155"/>
        <v>4.0962430640288941E-2</v>
      </c>
      <c r="N276" s="42">
        <f t="shared" si="155"/>
        <v>3.4062349624328192E-2</v>
      </c>
      <c r="Q276" s="42">
        <f t="shared" ref="Q276:Z291" si="156">($D186-$D185)/8*(Q185+3*((2*Q185+Q186)/3)+3*((Q185+2*Q186)/3)+Q186)</f>
        <v>0.51372301715967317</v>
      </c>
      <c r="R276" s="42">
        <f t="shared" si="156"/>
        <v>0.13678982925820574</v>
      </c>
      <c r="S276" s="42">
        <f t="shared" si="156"/>
        <v>0.14437792334035715</v>
      </c>
      <c r="T276" s="42">
        <f t="shared" si="156"/>
        <v>0.24226428210340389</v>
      </c>
      <c r="U276" s="42">
        <f t="shared" si="156"/>
        <v>0.19847953085330353</v>
      </c>
      <c r="V276" s="42">
        <f t="shared" si="156"/>
        <v>0.70421559306701609</v>
      </c>
      <c r="W276" s="42">
        <f t="shared" si="156"/>
        <v>0.27267059912583913</v>
      </c>
      <c r="X276" s="42">
        <f t="shared" si="156"/>
        <v>2.3041951455792756E-2</v>
      </c>
      <c r="Y276" s="42">
        <f t="shared" si="156"/>
        <v>3.6635663415236344E-2</v>
      </c>
      <c r="Z276" s="42">
        <f t="shared" si="156"/>
        <v>4.3449875127236255E-3</v>
      </c>
      <c r="AC276" s="42">
        <f t="shared" ref="AC276:AL291" si="157">($D186-$D185)/8*(AC185+3*((2*AC185+AC186)/3)+3*((AC185+2*AC186)/3)+AC186)</f>
        <v>0.53603920129004723</v>
      </c>
      <c r="AD276" s="42">
        <f t="shared" si="157"/>
        <v>0.21208593377318957</v>
      </c>
      <c r="AE276" s="42">
        <f t="shared" si="157"/>
        <v>0.16227081476952057</v>
      </c>
      <c r="AF276" s="42">
        <f t="shared" si="157"/>
        <v>0.25775510343094488</v>
      </c>
      <c r="AG276" s="42">
        <f t="shared" si="157"/>
        <v>0.22529357074121817</v>
      </c>
      <c r="AH276" s="42">
        <f t="shared" si="157"/>
        <v>0.89441053917526969</v>
      </c>
      <c r="AI276" s="42">
        <f t="shared" si="157"/>
        <v>0.33613058063284484</v>
      </c>
      <c r="AJ276" s="42">
        <f t="shared" si="157"/>
        <v>2.8268671191292869E-2</v>
      </c>
      <c r="AK276" s="42">
        <f t="shared" si="157"/>
        <v>4.5289197865341531E-2</v>
      </c>
      <c r="AL276" s="42">
        <f t="shared" si="157"/>
        <v>6.377971173593272E-2</v>
      </c>
    </row>
    <row r="277" spans="4:38">
      <c r="D277" s="52">
        <f t="shared" si="154"/>
        <v>7.4999999999999997E-2</v>
      </c>
      <c r="E277" s="42">
        <f t="shared" si="155"/>
        <v>0.77479196169442344</v>
      </c>
      <c r="F277" s="42">
        <f t="shared" si="155"/>
        <v>0.26306876702270754</v>
      </c>
      <c r="G277" s="42">
        <f t="shared" si="155"/>
        <v>0.23505429675932804</v>
      </c>
      <c r="H277" s="42">
        <f t="shared" si="155"/>
        <v>0.37726479201235669</v>
      </c>
      <c r="I277" s="42">
        <f t="shared" si="155"/>
        <v>0.33285175965587038</v>
      </c>
      <c r="J277" s="42">
        <f t="shared" si="155"/>
        <v>1.2488963157915967</v>
      </c>
      <c r="K277" s="42">
        <f t="shared" si="155"/>
        <v>0.49110701688948538</v>
      </c>
      <c r="L277" s="42">
        <f t="shared" si="155"/>
        <v>4.6677230927614007E-2</v>
      </c>
      <c r="M277" s="42">
        <f t="shared" si="155"/>
        <v>6.6885384443057458E-2</v>
      </c>
      <c r="N277" s="42">
        <f t="shared" si="155"/>
        <v>9.2492370836378804E-2</v>
      </c>
      <c r="Q277" s="42">
        <f t="shared" si="156"/>
        <v>0.75377860014381548</v>
      </c>
      <c r="R277" s="42">
        <f t="shared" si="156"/>
        <v>0.20776552117151839</v>
      </c>
      <c r="S277" s="42">
        <f t="shared" si="156"/>
        <v>0.21211255825054842</v>
      </c>
      <c r="T277" s="42">
        <f t="shared" si="156"/>
        <v>0.36301260992094331</v>
      </c>
      <c r="U277" s="42">
        <f t="shared" si="156"/>
        <v>0.30581062980925944</v>
      </c>
      <c r="V277" s="42">
        <f t="shared" si="156"/>
        <v>1.0944138048733834</v>
      </c>
      <c r="W277" s="42">
        <f t="shared" si="156"/>
        <v>0.42993243355621225</v>
      </c>
      <c r="X277" s="42">
        <f t="shared" si="156"/>
        <v>4.2003247959712296E-2</v>
      </c>
      <c r="Y277" s="42">
        <f t="shared" si="156"/>
        <v>6.0918080595327474E-2</v>
      </c>
      <c r="Z277" s="42">
        <f t="shared" si="156"/>
        <v>2.0825067799829601E-2</v>
      </c>
      <c r="AC277" s="42">
        <f t="shared" si="157"/>
        <v>0.79580532324503128</v>
      </c>
      <c r="AD277" s="42">
        <f t="shared" si="157"/>
        <v>0.31837201287389671</v>
      </c>
      <c r="AE277" s="42">
        <f t="shared" si="157"/>
        <v>0.25751449673606103</v>
      </c>
      <c r="AF277" s="42">
        <f t="shared" si="157"/>
        <v>0.39151697410377001</v>
      </c>
      <c r="AG277" s="42">
        <f t="shared" si="157"/>
        <v>0.359359699090538</v>
      </c>
      <c r="AH277" s="42">
        <f t="shared" si="157"/>
        <v>1.4033788267098126</v>
      </c>
      <c r="AI277" s="42">
        <f t="shared" si="157"/>
        <v>0.55195598727351003</v>
      </c>
      <c r="AJ277" s="42">
        <f t="shared" si="157"/>
        <v>5.1349843497332216E-2</v>
      </c>
      <c r="AK277" s="42">
        <f t="shared" si="157"/>
        <v>7.2865740194229756E-2</v>
      </c>
      <c r="AL277" s="42">
        <f t="shared" si="157"/>
        <v>0.16415967387292774</v>
      </c>
    </row>
    <row r="278" spans="4:38">
      <c r="D278" s="52">
        <f t="shared" si="154"/>
        <v>0.1</v>
      </c>
      <c r="E278" s="42">
        <f t="shared" si="155"/>
        <v>0.49508728100182758</v>
      </c>
      <c r="F278" s="42">
        <f t="shared" si="155"/>
        <v>0.17610573609285757</v>
      </c>
      <c r="G278" s="42">
        <f t="shared" si="155"/>
        <v>0.16271030336685033</v>
      </c>
      <c r="H278" s="42">
        <f t="shared" si="155"/>
        <v>0.25271973665612774</v>
      </c>
      <c r="I278" s="42">
        <f t="shared" si="155"/>
        <v>0.24158312036182625</v>
      </c>
      <c r="J278" s="42">
        <f t="shared" si="155"/>
        <v>0.89712656288378745</v>
      </c>
      <c r="K278" s="42">
        <f t="shared" si="155"/>
        <v>0.37369213461192718</v>
      </c>
      <c r="L278" s="42">
        <f t="shared" si="155"/>
        <v>4.250623642926106E-2</v>
      </c>
      <c r="M278" s="42">
        <f t="shared" si="155"/>
        <v>5.1948501174365051E-2</v>
      </c>
      <c r="N278" s="42">
        <f t="shared" si="155"/>
        <v>0.11874122360682515</v>
      </c>
      <c r="Q278" s="42">
        <f t="shared" si="156"/>
        <v>0.47505874103901308</v>
      </c>
      <c r="R278" s="42">
        <f t="shared" si="156"/>
        <v>0.14114931619530086</v>
      </c>
      <c r="S278" s="42">
        <f t="shared" si="156"/>
        <v>0.13390611260212576</v>
      </c>
      <c r="T278" s="42">
        <f t="shared" si="156"/>
        <v>0.23962196549121337</v>
      </c>
      <c r="U278" s="42">
        <f t="shared" si="156"/>
        <v>0.21384096081240175</v>
      </c>
      <c r="V278" s="42">
        <f t="shared" si="156"/>
        <v>0.77786624446190533</v>
      </c>
      <c r="W278" s="42">
        <f t="shared" si="156"/>
        <v>0.31420372872392188</v>
      </c>
      <c r="X278" s="42">
        <f t="shared" si="156"/>
        <v>3.8335853108052383E-2</v>
      </c>
      <c r="Y278" s="42">
        <f t="shared" si="156"/>
        <v>4.8753103986551478E-2</v>
      </c>
      <c r="Z278" s="42">
        <f t="shared" si="156"/>
        <v>3.3782234445535284E-2</v>
      </c>
      <c r="AC278" s="42">
        <f t="shared" si="157"/>
        <v>0.51511582096464192</v>
      </c>
      <c r="AD278" s="42">
        <f t="shared" si="157"/>
        <v>0.21106215599041381</v>
      </c>
      <c r="AE278" s="42">
        <f t="shared" si="157"/>
        <v>0.1903489520028718</v>
      </c>
      <c r="AF278" s="42">
        <f t="shared" si="157"/>
        <v>0.26581750782104108</v>
      </c>
      <c r="AG278" s="42">
        <f t="shared" si="157"/>
        <v>0.26803471675507085</v>
      </c>
      <c r="AH278" s="42">
        <f t="shared" si="157"/>
        <v>1.0163868813056705</v>
      </c>
      <c r="AI278" s="42">
        <f t="shared" si="157"/>
        <v>0.43239240915686455</v>
      </c>
      <c r="AJ278" s="42">
        <f t="shared" si="157"/>
        <v>4.6673302763957175E-2</v>
      </c>
      <c r="AK278" s="42">
        <f t="shared" si="157"/>
        <v>5.5175489901192303E-2</v>
      </c>
      <c r="AL278" s="42">
        <f t="shared" si="157"/>
        <v>0.20370021276811473</v>
      </c>
    </row>
    <row r="279" spans="4:38">
      <c r="D279" s="52">
        <f t="shared" si="154"/>
        <v>0.125</v>
      </c>
      <c r="E279" s="42">
        <f t="shared" si="155"/>
        <v>0.42485801462439721</v>
      </c>
      <c r="F279" s="42">
        <f t="shared" si="155"/>
        <v>0.15917242441512808</v>
      </c>
      <c r="G279" s="42">
        <f t="shared" si="155"/>
        <v>0.15162247670166895</v>
      </c>
      <c r="H279" s="42">
        <f t="shared" si="155"/>
        <v>0.22812165745272087</v>
      </c>
      <c r="I279" s="42">
        <f t="shared" si="155"/>
        <v>0.2349402035611324</v>
      </c>
      <c r="J279" s="42">
        <f t="shared" si="155"/>
        <v>0.86571423783458468</v>
      </c>
      <c r="K279" s="42">
        <f t="shared" si="155"/>
        <v>0.37833832689830077</v>
      </c>
      <c r="L279" s="42">
        <f t="shared" si="155"/>
        <v>4.8579181389887816E-2</v>
      </c>
      <c r="M279" s="42">
        <f t="shared" si="155"/>
        <v>5.3402665006553371E-2</v>
      </c>
      <c r="N279" s="42">
        <f t="shared" si="155"/>
        <v>0.15962166354252322</v>
      </c>
      <c r="Q279" s="42">
        <f t="shared" si="156"/>
        <v>0.40140011420142335</v>
      </c>
      <c r="R279" s="42">
        <f t="shared" si="156"/>
        <v>0.12942301347290808</v>
      </c>
      <c r="S279" s="42">
        <f t="shared" si="156"/>
        <v>0.11346636981648391</v>
      </c>
      <c r="T279" s="42">
        <f t="shared" si="156"/>
        <v>0.21302441333720828</v>
      </c>
      <c r="U279" s="42">
        <f t="shared" si="156"/>
        <v>0.20114819551125507</v>
      </c>
      <c r="V279" s="42">
        <f t="shared" si="156"/>
        <v>0.74326784957265679</v>
      </c>
      <c r="W279" s="42">
        <f t="shared" si="156"/>
        <v>0.30781685438098821</v>
      </c>
      <c r="X279" s="42">
        <f t="shared" si="156"/>
        <v>4.3857724271807737E-2</v>
      </c>
      <c r="Y279" s="42">
        <f t="shared" si="156"/>
        <v>5.123400413635084E-2</v>
      </c>
      <c r="Z279" s="42">
        <f t="shared" si="156"/>
        <v>4.8733854227612006E-2</v>
      </c>
      <c r="AC279" s="42">
        <f t="shared" si="157"/>
        <v>0.44831591504737123</v>
      </c>
      <c r="AD279" s="42">
        <f t="shared" si="157"/>
        <v>0.18892183535734763</v>
      </c>
      <c r="AE279" s="42">
        <f t="shared" si="157"/>
        <v>0.18794818996220136</v>
      </c>
      <c r="AF279" s="42">
        <f t="shared" si="157"/>
        <v>0.24321890156823289</v>
      </c>
      <c r="AG279" s="42">
        <f t="shared" si="157"/>
        <v>0.26670548214743145</v>
      </c>
      <c r="AH279" s="42">
        <f t="shared" si="157"/>
        <v>0.98816062609651101</v>
      </c>
      <c r="AI279" s="42">
        <f t="shared" si="157"/>
        <v>0.44762210019375415</v>
      </c>
      <c r="AJ279" s="42">
        <f t="shared" si="157"/>
        <v>5.3295429437599559E-2</v>
      </c>
      <c r="AK279" s="42">
        <f t="shared" si="157"/>
        <v>5.5620937941544935E-2</v>
      </c>
      <c r="AL279" s="42">
        <f t="shared" si="157"/>
        <v>0.27050947285743449</v>
      </c>
    </row>
    <row r="280" spans="4:38">
      <c r="D280" s="52">
        <f t="shared" si="154"/>
        <v>0.25</v>
      </c>
      <c r="E280" s="42">
        <f t="shared" si="155"/>
        <v>1.6481496219642777</v>
      </c>
      <c r="F280" s="42">
        <f t="shared" si="155"/>
        <v>0.73763262196963553</v>
      </c>
      <c r="G280" s="42">
        <f t="shared" si="155"/>
        <v>0.68392122620671536</v>
      </c>
      <c r="H280" s="42">
        <f t="shared" si="155"/>
        <v>1.0108528459879838</v>
      </c>
      <c r="I280" s="42">
        <f t="shared" si="155"/>
        <v>1.1027974504279279</v>
      </c>
      <c r="J280" s="42">
        <f t="shared" si="155"/>
        <v>4.2271592957648743</v>
      </c>
      <c r="K280" s="42">
        <f t="shared" si="155"/>
        <v>1.9679735179618922</v>
      </c>
      <c r="L280" s="42">
        <f t="shared" si="155"/>
        <v>0.26748726246089521</v>
      </c>
      <c r="M280" s="42">
        <f t="shared" si="155"/>
        <v>0.27562845129564933</v>
      </c>
      <c r="N280" s="42">
        <f t="shared" si="155"/>
        <v>1.3144778821986025</v>
      </c>
      <c r="Q280" s="42">
        <f t="shared" si="156"/>
        <v>1.5313135396344564</v>
      </c>
      <c r="R280" s="42">
        <f t="shared" si="156"/>
        <v>0.60667811866540156</v>
      </c>
      <c r="S280" s="42">
        <f t="shared" si="156"/>
        <v>0.47949891505515302</v>
      </c>
      <c r="T280" s="42">
        <f t="shared" si="156"/>
        <v>0.90764153311066476</v>
      </c>
      <c r="U280" s="42">
        <f t="shared" si="156"/>
        <v>0.9105985971101942</v>
      </c>
      <c r="V280" s="42">
        <f t="shared" si="156"/>
        <v>3.5833935302074091</v>
      </c>
      <c r="W280" s="42">
        <f t="shared" si="156"/>
        <v>1.5257887218301018</v>
      </c>
      <c r="X280" s="42">
        <f t="shared" si="156"/>
        <v>0.24110676240087861</v>
      </c>
      <c r="Y280" s="42">
        <f t="shared" si="156"/>
        <v>0.26618241268707327</v>
      </c>
      <c r="Z280" s="42">
        <f t="shared" si="156"/>
        <v>0.39588297573214609</v>
      </c>
      <c r="AC280" s="42">
        <f t="shared" si="157"/>
        <v>1.7649857042940995</v>
      </c>
      <c r="AD280" s="42">
        <f t="shared" si="157"/>
        <v>0.86858712527387194</v>
      </c>
      <c r="AE280" s="42">
        <f t="shared" si="157"/>
        <v>0.90161926556582905</v>
      </c>
      <c r="AF280" s="42">
        <f t="shared" si="157"/>
        <v>1.1132049801982045</v>
      </c>
      <c r="AG280" s="42">
        <f t="shared" si="157"/>
        <v>1.3100206855594638</v>
      </c>
      <c r="AH280" s="42">
        <f t="shared" si="157"/>
        <v>4.8709250613223372</v>
      </c>
      <c r="AI280" s="42">
        <f t="shared" si="157"/>
        <v>2.4193335227310642</v>
      </c>
      <c r="AJ280" s="42">
        <f t="shared" si="157"/>
        <v>0.29374852221478548</v>
      </c>
      <c r="AK280" s="42">
        <f t="shared" si="157"/>
        <v>0.28477690425590352</v>
      </c>
      <c r="AL280" s="42">
        <f t="shared" si="157"/>
        <v>2.2330727886650577</v>
      </c>
    </row>
    <row r="281" spans="4:38">
      <c r="D281" s="52">
        <f t="shared" si="154"/>
        <v>0.375</v>
      </c>
      <c r="E281" s="42">
        <f t="shared" si="155"/>
        <v>1.1515450690397084</v>
      </c>
      <c r="F281" s="42">
        <f t="shared" si="155"/>
        <v>0.76734520063101308</v>
      </c>
      <c r="G281" s="42">
        <f t="shared" si="155"/>
        <v>0.60879357693642588</v>
      </c>
      <c r="H281" s="42">
        <f t="shared" si="155"/>
        <v>0.9127844225143632</v>
      </c>
      <c r="I281" s="42">
        <f t="shared" si="155"/>
        <v>1.0047944166292055</v>
      </c>
      <c r="J281" s="42">
        <f t="shared" si="155"/>
        <v>4.3176585325585517</v>
      </c>
      <c r="K281" s="42">
        <f t="shared" si="155"/>
        <v>2.1148081131878014</v>
      </c>
      <c r="L281" s="42">
        <f t="shared" si="155"/>
        <v>0.27658566599012485</v>
      </c>
      <c r="M281" s="42">
        <f t="shared" si="155"/>
        <v>0.28346784943527731</v>
      </c>
      <c r="N281" s="42">
        <f t="shared" si="155"/>
        <v>2.0759008445431339</v>
      </c>
      <c r="Q281" s="42">
        <f t="shared" si="156"/>
        <v>1.057145724884639</v>
      </c>
      <c r="R281" s="42">
        <f t="shared" si="156"/>
        <v>0.6266511205871037</v>
      </c>
      <c r="S281" s="42">
        <f t="shared" si="156"/>
        <v>0.43545409883926278</v>
      </c>
      <c r="T281" s="42">
        <f t="shared" si="156"/>
        <v>0.76635123965657603</v>
      </c>
      <c r="U281" s="42">
        <f t="shared" si="156"/>
        <v>0.80395998685858761</v>
      </c>
      <c r="V281" s="42">
        <f t="shared" si="156"/>
        <v>3.5697854527329484</v>
      </c>
      <c r="W281" s="42">
        <f t="shared" si="156"/>
        <v>1.583211697249874</v>
      </c>
      <c r="X281" s="42">
        <f t="shared" si="156"/>
        <v>0.24649163352898579</v>
      </c>
      <c r="Y281" s="42">
        <f t="shared" si="156"/>
        <v>0.26971851163152227</v>
      </c>
      <c r="Z281" s="42">
        <f t="shared" si="156"/>
        <v>0.602056684980254</v>
      </c>
      <c r="AC281" s="42">
        <f t="shared" si="157"/>
        <v>1.2459444131947803</v>
      </c>
      <c r="AD281" s="42">
        <f t="shared" si="157"/>
        <v>0.9080392806749249</v>
      </c>
      <c r="AE281" s="42">
        <f t="shared" si="157"/>
        <v>0.83147521455676643</v>
      </c>
      <c r="AF281" s="42">
        <f t="shared" si="157"/>
        <v>1.0538835378139209</v>
      </c>
      <c r="AG281" s="42">
        <f t="shared" si="157"/>
        <v>1.2622791442738397</v>
      </c>
      <c r="AH281" s="42">
        <f t="shared" si="157"/>
        <v>5.0655316123841487</v>
      </c>
      <c r="AI281" s="42">
        <f t="shared" si="157"/>
        <v>2.6810001822983867</v>
      </c>
      <c r="AJ281" s="42">
        <f t="shared" si="157"/>
        <v>0.30584527908908909</v>
      </c>
      <c r="AK281" s="42">
        <f t="shared" si="157"/>
        <v>0.29626624152799352</v>
      </c>
      <c r="AL281" s="42">
        <f t="shared" si="157"/>
        <v>3.5497450041060112</v>
      </c>
    </row>
    <row r="282" spans="4:38">
      <c r="D282" s="52">
        <f t="shared" si="154"/>
        <v>0.5</v>
      </c>
      <c r="E282" s="42">
        <f t="shared" si="155"/>
        <v>0.81480172872846324</v>
      </c>
      <c r="F282" s="42">
        <f t="shared" si="155"/>
        <v>0.89147649365981907</v>
      </c>
      <c r="G282" s="42">
        <f t="shared" si="155"/>
        <v>0.56065110758905301</v>
      </c>
      <c r="H282" s="42">
        <f t="shared" si="155"/>
        <v>0.86834659804513348</v>
      </c>
      <c r="I282" s="42">
        <f t="shared" si="155"/>
        <v>0.92940706117462746</v>
      </c>
      <c r="J282" s="42">
        <f t="shared" si="155"/>
        <v>4.6221280254947983</v>
      </c>
      <c r="K282" s="42">
        <f t="shared" si="155"/>
        <v>2.2877580124589101</v>
      </c>
      <c r="L282" s="42">
        <f t="shared" si="155"/>
        <v>0.27263126590922038</v>
      </c>
      <c r="M282" s="42">
        <f t="shared" si="155"/>
        <v>0.2882285487935673</v>
      </c>
      <c r="N282" s="42">
        <f t="shared" si="155"/>
        <v>2.7032975045972854</v>
      </c>
      <c r="Q282" s="42">
        <f t="shared" si="156"/>
        <v>0.74641355370750118</v>
      </c>
      <c r="R282" s="42">
        <f t="shared" si="156"/>
        <v>0.71136932505749295</v>
      </c>
      <c r="S282" s="42">
        <f t="shared" si="156"/>
        <v>0.42965474451824603</v>
      </c>
      <c r="T282" s="42">
        <f t="shared" si="156"/>
        <v>0.6840885172566662</v>
      </c>
      <c r="U282" s="42">
        <f t="shared" si="156"/>
        <v>0.72928743769580184</v>
      </c>
      <c r="V282" s="42">
        <f t="shared" si="156"/>
        <v>3.6717609903537123</v>
      </c>
      <c r="W282" s="42">
        <f t="shared" si="156"/>
        <v>1.7252794877599162</v>
      </c>
      <c r="X282" s="42">
        <f t="shared" si="156"/>
        <v>0.23695046471329856</v>
      </c>
      <c r="Y282" s="42">
        <f t="shared" si="156"/>
        <v>0.26771640985055339</v>
      </c>
      <c r="Z282" s="42">
        <f t="shared" si="156"/>
        <v>0.76555671181499785</v>
      </c>
      <c r="AC282" s="42">
        <f t="shared" si="157"/>
        <v>0.88318990374942774</v>
      </c>
      <c r="AD282" s="42">
        <f t="shared" si="157"/>
        <v>1.0715836622621449</v>
      </c>
      <c r="AE282" s="42">
        <f t="shared" si="157"/>
        <v>0.75269905629283018</v>
      </c>
      <c r="AF282" s="42">
        <f t="shared" si="157"/>
        <v>1.0389652174934305</v>
      </c>
      <c r="AG282" s="42">
        <f t="shared" si="157"/>
        <v>1.2022806205018133</v>
      </c>
      <c r="AH282" s="42">
        <f t="shared" si="157"/>
        <v>5.5724950606358892</v>
      </c>
      <c r="AI282" s="42">
        <f t="shared" si="157"/>
        <v>2.8946664876791353</v>
      </c>
      <c r="AJ282" s="42">
        <f t="shared" si="157"/>
        <v>0.30599309814031944</v>
      </c>
      <c r="AK282" s="42">
        <f t="shared" si="157"/>
        <v>0.30807408862335006</v>
      </c>
      <c r="AL282" s="42">
        <f t="shared" si="157"/>
        <v>4.6410382973795752</v>
      </c>
    </row>
    <row r="283" spans="4:38">
      <c r="D283" s="52">
        <f t="shared" si="154"/>
        <v>0.625</v>
      </c>
      <c r="E283" s="42">
        <f t="shared" si="155"/>
        <v>0.54577138251580126</v>
      </c>
      <c r="F283" s="42">
        <f t="shared" si="155"/>
        <v>1.0518127471553587</v>
      </c>
      <c r="G283" s="42">
        <f t="shared" si="155"/>
        <v>0.52309800750271951</v>
      </c>
      <c r="H283" s="42">
        <f t="shared" si="155"/>
        <v>0.83483220562438265</v>
      </c>
      <c r="I283" s="42">
        <f t="shared" si="155"/>
        <v>0.87047162112453458</v>
      </c>
      <c r="J283" s="42">
        <f t="shared" si="155"/>
        <v>5.0184856560817357</v>
      </c>
      <c r="K283" s="42">
        <f t="shared" si="155"/>
        <v>2.467259611200102</v>
      </c>
      <c r="L283" s="42">
        <f t="shared" si="155"/>
        <v>0.26716535221715965</v>
      </c>
      <c r="M283" s="42">
        <f t="shared" si="155"/>
        <v>0.29203710828019941</v>
      </c>
      <c r="N283" s="42">
        <f t="shared" si="155"/>
        <v>3.2052148326406078</v>
      </c>
      <c r="Q283" s="42">
        <f t="shared" si="156"/>
        <v>0.49814995953983376</v>
      </c>
      <c r="R283" s="42">
        <f t="shared" si="156"/>
        <v>0.82079700583174675</v>
      </c>
      <c r="S283" s="42">
        <f t="shared" si="156"/>
        <v>0.42535973671895289</v>
      </c>
      <c r="T283" s="42">
        <f t="shared" si="156"/>
        <v>0.6195666090925942</v>
      </c>
      <c r="U283" s="42">
        <f t="shared" si="156"/>
        <v>0.67032243603201014</v>
      </c>
      <c r="V283" s="42">
        <f t="shared" si="156"/>
        <v>3.8071181439930415</v>
      </c>
      <c r="W283" s="42">
        <f t="shared" si="156"/>
        <v>1.9087837171687185</v>
      </c>
      <c r="X283" s="42">
        <f t="shared" si="156"/>
        <v>0.22431576273651499</v>
      </c>
      <c r="Y283" s="42">
        <f t="shared" si="156"/>
        <v>0.26495000117679995</v>
      </c>
      <c r="Z283" s="42">
        <f t="shared" si="156"/>
        <v>0.89635673328279364</v>
      </c>
      <c r="AC283" s="42">
        <f t="shared" si="157"/>
        <v>0.59339280549176932</v>
      </c>
      <c r="AD283" s="42">
        <f t="shared" si="157"/>
        <v>1.2828284884789705</v>
      </c>
      <c r="AE283" s="42">
        <f t="shared" si="157"/>
        <v>0.67222796726432521</v>
      </c>
      <c r="AF283" s="42">
        <f t="shared" si="157"/>
        <v>1.0279381523672928</v>
      </c>
      <c r="AG283" s="42">
        <f t="shared" si="157"/>
        <v>1.1358980530059064</v>
      </c>
      <c r="AH283" s="42">
        <f t="shared" si="157"/>
        <v>6.2298531681704166</v>
      </c>
      <c r="AI283" s="42">
        <f t="shared" si="157"/>
        <v>3.065599531983735</v>
      </c>
      <c r="AJ283" s="42">
        <f t="shared" si="157"/>
        <v>0.3061113533813038</v>
      </c>
      <c r="AK283" s="42">
        <f t="shared" si="157"/>
        <v>0.31933673142749908</v>
      </c>
      <c r="AL283" s="42">
        <f t="shared" si="157"/>
        <v>5.5140729319984292</v>
      </c>
    </row>
    <row r="284" spans="4:38">
      <c r="D284" s="52">
        <f t="shared" si="154"/>
        <v>0.75</v>
      </c>
      <c r="E284" s="42">
        <f t="shared" si="155"/>
        <v>0.34370312941080527</v>
      </c>
      <c r="F284" s="42">
        <f t="shared" si="155"/>
        <v>1.2173211378604294</v>
      </c>
      <c r="G284" s="42">
        <f t="shared" si="155"/>
        <v>0.4941538464810703</v>
      </c>
      <c r="H284" s="42">
        <f t="shared" si="155"/>
        <v>0.80804518317767471</v>
      </c>
      <c r="I284" s="42">
        <f t="shared" si="155"/>
        <v>0.82515527232118835</v>
      </c>
      <c r="J284" s="42">
        <f t="shared" si="155"/>
        <v>5.433115025850916</v>
      </c>
      <c r="K284" s="42">
        <f t="shared" si="155"/>
        <v>2.6323934114498648</v>
      </c>
      <c r="L284" s="42">
        <f t="shared" si="155"/>
        <v>0.26088613553885098</v>
      </c>
      <c r="M284" s="42">
        <f t="shared" si="155"/>
        <v>0.29489352789517348</v>
      </c>
      <c r="N284" s="42">
        <f t="shared" si="155"/>
        <v>3.5816528286730982</v>
      </c>
      <c r="Q284" s="42">
        <f t="shared" si="156"/>
        <v>0.31169098399238793</v>
      </c>
      <c r="R284" s="42">
        <f t="shared" si="156"/>
        <v>0.93375461179226416</v>
      </c>
      <c r="S284" s="42">
        <f t="shared" si="156"/>
        <v>0.42185908744496764</v>
      </c>
      <c r="T284" s="42">
        <f t="shared" si="156"/>
        <v>0.57013030269045917</v>
      </c>
      <c r="U284" s="42">
        <f t="shared" si="156"/>
        <v>0.6254716981272278</v>
      </c>
      <c r="V284" s="42">
        <f t="shared" si="156"/>
        <v>3.9533133677964249</v>
      </c>
      <c r="W284" s="42">
        <f t="shared" si="156"/>
        <v>2.0982074378487732</v>
      </c>
      <c r="X284" s="42">
        <f t="shared" si="156"/>
        <v>0.21072090716213465</v>
      </c>
      <c r="Y284" s="42">
        <f t="shared" si="156"/>
        <v>0.26177357277982632</v>
      </c>
      <c r="Z284" s="42">
        <f t="shared" si="156"/>
        <v>0.99445674938364081</v>
      </c>
      <c r="AC284" s="42">
        <f t="shared" si="157"/>
        <v>0.3757152748292234</v>
      </c>
      <c r="AD284" s="42">
        <f t="shared" si="157"/>
        <v>1.5008876639285951</v>
      </c>
      <c r="AE284" s="42">
        <f t="shared" si="157"/>
        <v>0.59747991837177272</v>
      </c>
      <c r="AF284" s="42">
        <f t="shared" si="157"/>
        <v>1.0189317347624651</v>
      </c>
      <c r="AG284" s="42">
        <f t="shared" si="157"/>
        <v>1.0694114159084172</v>
      </c>
      <c r="AH284" s="42">
        <f t="shared" si="157"/>
        <v>6.9129166839053564</v>
      </c>
      <c r="AI284" s="42">
        <f t="shared" si="157"/>
        <v>3.1937993152121851</v>
      </c>
      <c r="AJ284" s="42">
        <f t="shared" si="157"/>
        <v>0.30620004481204194</v>
      </c>
      <c r="AK284" s="42">
        <f t="shared" si="157"/>
        <v>0.32913059445169635</v>
      </c>
      <c r="AL284" s="42">
        <f t="shared" si="157"/>
        <v>6.1688489079625475</v>
      </c>
    </row>
    <row r="285" spans="4:38">
      <c r="D285" s="52">
        <f t="shared" si="154"/>
        <v>0.875</v>
      </c>
      <c r="E285" s="42">
        <f t="shared" si="155"/>
        <v>0.2078460684225604</v>
      </c>
      <c r="F285" s="42">
        <f t="shared" si="155"/>
        <v>1.356968842517833</v>
      </c>
      <c r="G285" s="42">
        <f t="shared" si="155"/>
        <v>0.47183819432775381</v>
      </c>
      <c r="H285" s="42">
        <f t="shared" si="155"/>
        <v>0.78378946863057319</v>
      </c>
      <c r="I285" s="42">
        <f t="shared" si="155"/>
        <v>0.79062519060685044</v>
      </c>
      <c r="J285" s="42">
        <f t="shared" si="155"/>
        <v>5.7923997363338904</v>
      </c>
      <c r="K285" s="42">
        <f t="shared" si="155"/>
        <v>2.7622399152466892</v>
      </c>
      <c r="L285" s="42">
        <f t="shared" si="155"/>
        <v>0.25449182649920216</v>
      </c>
      <c r="M285" s="42">
        <f t="shared" si="155"/>
        <v>0.29679780763848967</v>
      </c>
      <c r="N285" s="42">
        <f t="shared" si="155"/>
        <v>3.8326114926947596</v>
      </c>
      <c r="Q285" s="42">
        <f t="shared" si="156"/>
        <v>0.1863726686759142</v>
      </c>
      <c r="R285" s="42">
        <f t="shared" si="156"/>
        <v>1.0290625918214515</v>
      </c>
      <c r="S285" s="42">
        <f t="shared" si="156"/>
        <v>0.4184428086998751</v>
      </c>
      <c r="T285" s="42">
        <f t="shared" si="156"/>
        <v>0.53312438557636099</v>
      </c>
      <c r="U285" s="42">
        <f t="shared" si="156"/>
        <v>0.59314194024147038</v>
      </c>
      <c r="V285" s="42">
        <f t="shared" si="156"/>
        <v>4.0878031159093515</v>
      </c>
      <c r="W285" s="42">
        <f t="shared" si="156"/>
        <v>2.2580337021725692</v>
      </c>
      <c r="X285" s="42">
        <f t="shared" si="156"/>
        <v>0.19829927755365678</v>
      </c>
      <c r="Y285" s="42">
        <f t="shared" si="156"/>
        <v>0.25854141182919677</v>
      </c>
      <c r="Z285" s="42">
        <f t="shared" si="156"/>
        <v>1.0598567601175397</v>
      </c>
      <c r="AC285" s="42">
        <f t="shared" si="157"/>
        <v>0.22931946816920729</v>
      </c>
      <c r="AD285" s="42">
        <f t="shared" si="157"/>
        <v>1.6848750932142165</v>
      </c>
      <c r="AE285" s="42">
        <f t="shared" si="157"/>
        <v>0.53587288051569382</v>
      </c>
      <c r="AF285" s="42">
        <f t="shared" si="157"/>
        <v>1.010075357005906</v>
      </c>
      <c r="AG285" s="42">
        <f t="shared" si="157"/>
        <v>1.0091006833316416</v>
      </c>
      <c r="AH285" s="42">
        <f t="shared" si="157"/>
        <v>7.496996356758399</v>
      </c>
      <c r="AI285" s="42">
        <f t="shared" si="157"/>
        <v>3.2792658373644827</v>
      </c>
      <c r="AJ285" s="42">
        <f t="shared" si="157"/>
        <v>0.30625917243253387</v>
      </c>
      <c r="AK285" s="42">
        <f t="shared" si="157"/>
        <v>0.33653210220719765</v>
      </c>
      <c r="AL285" s="42">
        <f t="shared" si="157"/>
        <v>6.60536622527197</v>
      </c>
    </row>
    <row r="286" spans="4:38">
      <c r="D286" s="52">
        <f t="shared" si="154"/>
        <v>1</v>
      </c>
      <c r="E286" s="42">
        <f t="shared" si="155"/>
        <v>0.13744929856015151</v>
      </c>
      <c r="F286" s="42">
        <f t="shared" si="155"/>
        <v>1.4397230378703687</v>
      </c>
      <c r="G286" s="42">
        <f t="shared" si="155"/>
        <v>0.4541706208464189</v>
      </c>
      <c r="H286" s="42">
        <f t="shared" si="155"/>
        <v>0.75786899990863688</v>
      </c>
      <c r="I286" s="42">
        <f t="shared" si="155"/>
        <v>0.76404855182378195</v>
      </c>
      <c r="J286" s="42">
        <f t="shared" si="155"/>
        <v>6.0227233890622349</v>
      </c>
      <c r="K286" s="42">
        <f t="shared" si="155"/>
        <v>2.8358796246290647</v>
      </c>
      <c r="L286" s="42">
        <f t="shared" si="155"/>
        <v>0.24868063572312099</v>
      </c>
      <c r="M286" s="42">
        <f t="shared" si="155"/>
        <v>0.29774994751014772</v>
      </c>
      <c r="N286" s="42">
        <f t="shared" si="155"/>
        <v>3.958090824705589</v>
      </c>
      <c r="Q286" s="42">
        <f t="shared" si="156"/>
        <v>0.12153105520116211</v>
      </c>
      <c r="R286" s="42">
        <f t="shared" si="156"/>
        <v>1.0855413948017101</v>
      </c>
      <c r="S286" s="42">
        <f t="shared" si="156"/>
        <v>0.41440091248726046</v>
      </c>
      <c r="T286" s="42">
        <f t="shared" si="156"/>
        <v>0.50589364527639691</v>
      </c>
      <c r="U286" s="42">
        <f t="shared" si="156"/>
        <v>0.57173987863474851</v>
      </c>
      <c r="V286" s="42">
        <f t="shared" si="156"/>
        <v>4.1880438424773105</v>
      </c>
      <c r="W286" s="42">
        <f t="shared" si="156"/>
        <v>2.352745562512597</v>
      </c>
      <c r="X286" s="42">
        <f t="shared" si="156"/>
        <v>0.18918425347458073</v>
      </c>
      <c r="Y286" s="42">
        <f t="shared" si="156"/>
        <v>0.25560780549447626</v>
      </c>
      <c r="Z286" s="42">
        <f t="shared" si="156"/>
        <v>1.0925567654844905</v>
      </c>
      <c r="AC286" s="42">
        <f t="shared" si="157"/>
        <v>0.15336754191914118</v>
      </c>
      <c r="AD286" s="42">
        <f t="shared" si="157"/>
        <v>1.7939046809390291</v>
      </c>
      <c r="AE286" s="42">
        <f t="shared" si="157"/>
        <v>0.49482482459661115</v>
      </c>
      <c r="AF286" s="42">
        <f t="shared" si="157"/>
        <v>0.99949841142458085</v>
      </c>
      <c r="AG286" s="42">
        <f t="shared" si="157"/>
        <v>0.9612458293978825</v>
      </c>
      <c r="AH286" s="42">
        <f t="shared" si="157"/>
        <v>7.8574029356471673</v>
      </c>
      <c r="AI286" s="42">
        <f t="shared" si="157"/>
        <v>3.3219990984406325</v>
      </c>
      <c r="AJ286" s="42">
        <f t="shared" si="157"/>
        <v>0.30628873624278002</v>
      </c>
      <c r="AK286" s="42">
        <f t="shared" si="157"/>
        <v>0.34061767920525815</v>
      </c>
      <c r="AL286" s="42">
        <f t="shared" si="157"/>
        <v>6.8236248839266924</v>
      </c>
    </row>
    <row r="287" spans="4:38">
      <c r="D287" s="52">
        <f t="shared" si="154"/>
        <v>1.125</v>
      </c>
      <c r="E287" s="42">
        <f t="shared" si="155"/>
        <v>0.11578084466443989</v>
      </c>
      <c r="F287" s="42">
        <f t="shared" si="155"/>
        <v>1.4617774924053166</v>
      </c>
      <c r="G287" s="42">
        <f t="shared" si="155"/>
        <v>0.43902445579538318</v>
      </c>
      <c r="H287" s="42">
        <f t="shared" si="155"/>
        <v>0.72862136073166306</v>
      </c>
      <c r="I287" s="42">
        <f t="shared" si="155"/>
        <v>0.74209830311699432</v>
      </c>
      <c r="J287" s="42">
        <f t="shared" si="155"/>
        <v>6.1162006018276616</v>
      </c>
      <c r="K287" s="42">
        <f t="shared" si="155"/>
        <v>2.8552303242322887</v>
      </c>
      <c r="L287" s="42">
        <f t="shared" si="155"/>
        <v>0.24369761763690381</v>
      </c>
      <c r="M287" s="42">
        <f t="shared" si="155"/>
        <v>0.29793035743992535</v>
      </c>
      <c r="N287" s="42">
        <f t="shared" si="155"/>
        <v>3.9865992218747706</v>
      </c>
      <c r="Q287" s="42">
        <f t="shared" si="156"/>
        <v>0.1017228125371468</v>
      </c>
      <c r="R287" s="42">
        <f t="shared" si="156"/>
        <v>1.1004591949530294</v>
      </c>
      <c r="S287" s="42">
        <f t="shared" si="156"/>
        <v>0.40935790453928445</v>
      </c>
      <c r="T287" s="42">
        <f t="shared" si="156"/>
        <v>0.48467897400042537</v>
      </c>
      <c r="U287" s="42">
        <f t="shared" si="156"/>
        <v>0.5578000391941933</v>
      </c>
      <c r="V287" s="42">
        <f t="shared" si="156"/>
        <v>4.2500916816936165</v>
      </c>
      <c r="W287" s="42">
        <f t="shared" si="156"/>
        <v>2.3788498221175027</v>
      </c>
      <c r="X287" s="42">
        <f t="shared" si="156"/>
        <v>0.18372995540349363</v>
      </c>
      <c r="Y287" s="42">
        <f t="shared" si="156"/>
        <v>0.25309527315648012</v>
      </c>
      <c r="Z287" s="42">
        <f t="shared" si="156"/>
        <v>1.1002371073737467</v>
      </c>
      <c r="AC287" s="42">
        <f t="shared" si="157"/>
        <v>0.129838876791733</v>
      </c>
      <c r="AD287" s="42">
        <f t="shared" si="157"/>
        <v>1.8230957898576059</v>
      </c>
      <c r="AE287" s="42">
        <f t="shared" si="157"/>
        <v>0.47334003004387848</v>
      </c>
      <c r="AF287" s="42">
        <f t="shared" si="157"/>
        <v>0.98617635946971516</v>
      </c>
      <c r="AG287" s="42">
        <f t="shared" si="157"/>
        <v>0.92636677719763338</v>
      </c>
      <c r="AH287" s="42">
        <f t="shared" si="157"/>
        <v>7.9823095219617057</v>
      </c>
      <c r="AI287" s="42">
        <f t="shared" si="157"/>
        <v>3.3316108263470747</v>
      </c>
      <c r="AJ287" s="42">
        <f t="shared" si="157"/>
        <v>0.30616766419134345</v>
      </c>
      <c r="AK287" s="42">
        <f t="shared" si="157"/>
        <v>0.34164690474382847</v>
      </c>
      <c r="AL287" s="42">
        <f t="shared" si="157"/>
        <v>6.872961336375786</v>
      </c>
    </row>
    <row r="288" spans="4:38">
      <c r="D288" s="52">
        <f t="shared" si="154"/>
        <v>1.325</v>
      </c>
      <c r="E288" s="42">
        <f t="shared" si="155"/>
        <v>0.17410852596877424</v>
      </c>
      <c r="F288" s="42">
        <f t="shared" si="155"/>
        <v>2.326001559538696</v>
      </c>
      <c r="G288" s="42">
        <f t="shared" si="155"/>
        <v>0.67308757877516534</v>
      </c>
      <c r="H288" s="42">
        <f t="shared" si="155"/>
        <v>1.1032448785143647</v>
      </c>
      <c r="I288" s="42">
        <f t="shared" si="155"/>
        <v>1.1457994201420991</v>
      </c>
      <c r="J288" s="42">
        <f t="shared" si="155"/>
        <v>9.8664483488178298</v>
      </c>
      <c r="K288" s="42">
        <f t="shared" si="155"/>
        <v>4.5599238618155553</v>
      </c>
      <c r="L288" s="42">
        <f t="shared" si="155"/>
        <v>0.38039184667223847</v>
      </c>
      <c r="M288" s="42">
        <f t="shared" si="155"/>
        <v>0.47607998522951922</v>
      </c>
      <c r="N288" s="42">
        <f t="shared" si="155"/>
        <v>6.3484330540393241</v>
      </c>
      <c r="Q288" s="42">
        <f t="shared" si="156"/>
        <v>0.1529083592675978</v>
      </c>
      <c r="R288" s="42">
        <f t="shared" si="156"/>
        <v>1.7505570766691263</v>
      </c>
      <c r="S288" s="42">
        <f t="shared" si="156"/>
        <v>0.64249299327315956</v>
      </c>
      <c r="T288" s="42">
        <f t="shared" si="156"/>
        <v>0.73590599112306798</v>
      </c>
      <c r="U288" s="42">
        <f t="shared" si="156"/>
        <v>0.86930740925440619</v>
      </c>
      <c r="V288" s="42">
        <f t="shared" si="156"/>
        <v>6.8951428715000356</v>
      </c>
      <c r="W288" s="42">
        <f t="shared" si="156"/>
        <v>3.8005463774699284</v>
      </c>
      <c r="X288" s="42">
        <f t="shared" si="156"/>
        <v>0.28585674468421357</v>
      </c>
      <c r="Y288" s="42">
        <f t="shared" si="156"/>
        <v>0.4001448421024425</v>
      </c>
      <c r="Z288" s="42">
        <f t="shared" si="156"/>
        <v>1.7551642697121246</v>
      </c>
      <c r="AC288" s="42">
        <f t="shared" si="157"/>
        <v>0.19530869266995107</v>
      </c>
      <c r="AD288" s="42">
        <f t="shared" si="157"/>
        <v>2.9014460424082702</v>
      </c>
      <c r="AE288" s="42">
        <f t="shared" si="157"/>
        <v>0.72893073283680465</v>
      </c>
      <c r="AF288" s="42">
        <f t="shared" si="157"/>
        <v>1.5444412843867381</v>
      </c>
      <c r="AG288" s="42">
        <f t="shared" si="157"/>
        <v>1.4219347790954751</v>
      </c>
      <c r="AH288" s="42">
        <f t="shared" si="157"/>
        <v>12.837753826135645</v>
      </c>
      <c r="AI288" s="42">
        <f t="shared" si="157"/>
        <v>5.31930134616118</v>
      </c>
      <c r="AJ288" s="42">
        <f t="shared" si="157"/>
        <v>0.48851294149735186</v>
      </c>
      <c r="AK288" s="42">
        <f t="shared" si="157"/>
        <v>0.54590445284355349</v>
      </c>
      <c r="AL288" s="42">
        <f t="shared" si="157"/>
        <v>10.941701838366527</v>
      </c>
    </row>
    <row r="289" spans="4:38">
      <c r="D289" s="52">
        <f t="shared" si="154"/>
        <v>1.5249999999999999</v>
      </c>
      <c r="E289" s="42">
        <f t="shared" si="155"/>
        <v>0.16091805769900669</v>
      </c>
      <c r="F289" s="42">
        <f t="shared" si="155"/>
        <v>2.2953679006542638</v>
      </c>
      <c r="G289" s="42">
        <f t="shared" si="155"/>
        <v>0.63837237164303962</v>
      </c>
      <c r="H289" s="42">
        <f t="shared" si="155"/>
        <v>1.0288471438375046</v>
      </c>
      <c r="I289" s="42">
        <f t="shared" si="155"/>
        <v>1.0971428296285886</v>
      </c>
      <c r="J289" s="42">
        <f t="shared" si="155"/>
        <v>9.9622296800019097</v>
      </c>
      <c r="K289" s="42">
        <f t="shared" si="155"/>
        <v>4.5397860806026138</v>
      </c>
      <c r="L289" s="42">
        <f t="shared" si="155"/>
        <v>0.36885032255078742</v>
      </c>
      <c r="M289" s="42">
        <f t="shared" si="155"/>
        <v>0.47462242012556827</v>
      </c>
      <c r="N289" s="42">
        <f t="shared" si="155"/>
        <v>6.2765484438709738</v>
      </c>
      <c r="Q289" s="42">
        <f t="shared" si="156"/>
        <v>0.14125158873661744</v>
      </c>
      <c r="R289" s="42">
        <f t="shared" si="156"/>
        <v>1.7262763884045949</v>
      </c>
      <c r="S289" s="42">
        <f t="shared" si="156"/>
        <v>0.62538305760834589</v>
      </c>
      <c r="T289" s="42">
        <f t="shared" si="156"/>
        <v>0.68882809054878102</v>
      </c>
      <c r="U289" s="42">
        <f t="shared" si="156"/>
        <v>0.84241224142181381</v>
      </c>
      <c r="V289" s="42">
        <f t="shared" si="156"/>
        <v>7.0081337571786078</v>
      </c>
      <c r="W289" s="42">
        <f t="shared" si="156"/>
        <v>3.7871603783161354</v>
      </c>
      <c r="X289" s="42">
        <f t="shared" si="156"/>
        <v>0.27620909514637337</v>
      </c>
      <c r="Y289" s="42">
        <f t="shared" si="156"/>
        <v>0.39430731076431835</v>
      </c>
      <c r="Z289" s="42">
        <f t="shared" si="156"/>
        <v>1.7426997148812524</v>
      </c>
      <c r="AC289" s="42">
        <f t="shared" si="157"/>
        <v>0.18058452666139591</v>
      </c>
      <c r="AD289" s="42">
        <f t="shared" si="157"/>
        <v>2.8644594129039289</v>
      </c>
      <c r="AE289" s="42">
        <f t="shared" si="157"/>
        <v>0.69557258592859295</v>
      </c>
      <c r="AF289" s="42">
        <f t="shared" si="157"/>
        <v>1.4980245786792712</v>
      </c>
      <c r="AG289" s="42">
        <f t="shared" si="157"/>
        <v>1.35079262891811</v>
      </c>
      <c r="AH289" s="42">
        <f t="shared" si="157"/>
        <v>12.916325602825285</v>
      </c>
      <c r="AI289" s="42">
        <f t="shared" si="157"/>
        <v>5.2924117828890962</v>
      </c>
      <c r="AJ289" s="42">
        <f t="shared" si="157"/>
        <v>0.48527088895605031</v>
      </c>
      <c r="AK289" s="42">
        <f t="shared" si="157"/>
        <v>0.5441533589979467</v>
      </c>
      <c r="AL289" s="42">
        <f t="shared" si="157"/>
        <v>10.810397172860727</v>
      </c>
    </row>
    <row r="290" spans="4:38">
      <c r="D290" s="52">
        <f t="shared" si="154"/>
        <v>1.7249999999999999</v>
      </c>
      <c r="E290" s="42">
        <f t="shared" si="155"/>
        <v>0.14836065493904976</v>
      </c>
      <c r="F290" s="42">
        <f t="shared" si="155"/>
        <v>2.2478338894328522</v>
      </c>
      <c r="G290" s="42">
        <f t="shared" si="155"/>
        <v>0.60536461826299814</v>
      </c>
      <c r="H290" s="42">
        <f t="shared" si="155"/>
        <v>0.9576321999489581</v>
      </c>
      <c r="I290" s="42">
        <f t="shared" si="155"/>
        <v>1.0514437827139071</v>
      </c>
      <c r="J290" s="42">
        <f t="shared" si="155"/>
        <v>10.053913414129998</v>
      </c>
      <c r="K290" s="42">
        <f t="shared" si="155"/>
        <v>4.5085500948866502</v>
      </c>
      <c r="L290" s="42">
        <f t="shared" si="155"/>
        <v>0.35754318893153719</v>
      </c>
      <c r="M290" s="42">
        <f t="shared" si="155"/>
        <v>0.47234864004484034</v>
      </c>
      <c r="N290" s="42">
        <f t="shared" si="155"/>
        <v>6.1649555780607468</v>
      </c>
      <c r="Q290" s="42">
        <f t="shared" si="156"/>
        <v>0.13015790523543272</v>
      </c>
      <c r="R290" s="42">
        <f t="shared" si="156"/>
        <v>1.6885930554913895</v>
      </c>
      <c r="S290" s="42">
        <f t="shared" si="156"/>
        <v>0.60631975384177572</v>
      </c>
      <c r="T290" s="42">
        <f t="shared" si="156"/>
        <v>0.64376421780654924</v>
      </c>
      <c r="U290" s="42">
        <f t="shared" si="156"/>
        <v>0.8174231144647679</v>
      </c>
      <c r="V290" s="42">
        <f t="shared" si="156"/>
        <v>7.1162908081757408</v>
      </c>
      <c r="W290" s="42">
        <f t="shared" si="156"/>
        <v>3.7663971733761059</v>
      </c>
      <c r="X290" s="42">
        <f t="shared" si="156"/>
        <v>0.26697417927860079</v>
      </c>
      <c r="Y290" s="42">
        <f t="shared" si="156"/>
        <v>0.3885767750559086</v>
      </c>
      <c r="Z290" s="42">
        <f t="shared" si="156"/>
        <v>1.7233076895263302</v>
      </c>
      <c r="AC290" s="42">
        <f t="shared" si="157"/>
        <v>0.16656340464266639</v>
      </c>
      <c r="AD290" s="42">
        <f t="shared" si="157"/>
        <v>2.8070747233743143</v>
      </c>
      <c r="AE290" s="42">
        <f t="shared" si="157"/>
        <v>0.66413691494570759</v>
      </c>
      <c r="AF290" s="42">
        <f t="shared" si="157"/>
        <v>1.4457244322052965</v>
      </c>
      <c r="AG290" s="42">
        <f t="shared" si="157"/>
        <v>1.2832865843483614</v>
      </c>
      <c r="AH290" s="42">
        <f t="shared" si="157"/>
        <v>12.991536020084302</v>
      </c>
      <c r="AI290" s="42">
        <f t="shared" si="157"/>
        <v>5.2507030163972033</v>
      </c>
      <c r="AJ290" s="42">
        <f t="shared" si="157"/>
        <v>0.48022141331274981</v>
      </c>
      <c r="AK290" s="42">
        <f t="shared" si="157"/>
        <v>0.54141897434282282</v>
      </c>
      <c r="AL290" s="42">
        <f t="shared" si="157"/>
        <v>10.606603466595175</v>
      </c>
    </row>
    <row r="291" spans="4:38">
      <c r="D291" s="52">
        <f t="shared" si="154"/>
        <v>2</v>
      </c>
      <c r="E291" s="42">
        <f t="shared" si="155"/>
        <v>0.18469667755250541</v>
      </c>
      <c r="F291" s="42">
        <f t="shared" si="155"/>
        <v>2.9839881631339393</v>
      </c>
      <c r="G291" s="42">
        <f t="shared" si="155"/>
        <v>0.78171776397120585</v>
      </c>
      <c r="H291" s="42">
        <f t="shared" si="155"/>
        <v>1.2066349438053534</v>
      </c>
      <c r="I291" s="42">
        <f t="shared" si="155"/>
        <v>1.3765609772256815</v>
      </c>
      <c r="J291" s="42">
        <f t="shared" si="155"/>
        <v>13.965888194924325</v>
      </c>
      <c r="K291" s="42">
        <f t="shared" si="155"/>
        <v>6.1291228149894401</v>
      </c>
      <c r="L291" s="42">
        <f t="shared" si="155"/>
        <v>0.47364578884678299</v>
      </c>
      <c r="M291" s="42">
        <f t="shared" si="155"/>
        <v>0.64433309368414071</v>
      </c>
      <c r="N291" s="42">
        <f t="shared" si="155"/>
        <v>8.2259658396868698</v>
      </c>
      <c r="Q291" s="42">
        <f t="shared" si="156"/>
        <v>0.16192363941251872</v>
      </c>
      <c r="R291" s="42">
        <f t="shared" si="156"/>
        <v>2.2371384550544158</v>
      </c>
      <c r="S291" s="42">
        <f t="shared" si="156"/>
        <v>0.79931152573169462</v>
      </c>
      <c r="T291" s="42">
        <f t="shared" si="156"/>
        <v>0.81550007393276847</v>
      </c>
      <c r="U291" s="42">
        <f t="shared" si="156"/>
        <v>1.0865991642520749</v>
      </c>
      <c r="V291" s="42">
        <f t="shared" si="156"/>
        <v>9.9521274105650956</v>
      </c>
      <c r="W291" s="42">
        <f t="shared" si="156"/>
        <v>5.1321768836847248</v>
      </c>
      <c r="X291" s="42">
        <f t="shared" si="156"/>
        <v>0.35281088651882292</v>
      </c>
      <c r="Y291" s="42">
        <f t="shared" si="156"/>
        <v>0.52516802390166217</v>
      </c>
      <c r="Z291" s="42">
        <f t="shared" si="156"/>
        <v>2.3258233084482911</v>
      </c>
      <c r="AC291" s="42">
        <f t="shared" si="157"/>
        <v>0.20746971569249217</v>
      </c>
      <c r="AD291" s="42">
        <f t="shared" si="157"/>
        <v>3.7308378712134629</v>
      </c>
      <c r="AE291" s="42">
        <f t="shared" si="157"/>
        <v>0.86542284701827754</v>
      </c>
      <c r="AF291" s="42">
        <f t="shared" si="157"/>
        <v>1.8926381995486601</v>
      </c>
      <c r="AG291" s="42">
        <f t="shared" si="157"/>
        <v>1.661147882612344</v>
      </c>
      <c r="AH291" s="42">
        <f t="shared" si="157"/>
        <v>17.979648979283585</v>
      </c>
      <c r="AI291" s="42">
        <f t="shared" si="157"/>
        <v>7.1260687462941625</v>
      </c>
      <c r="AJ291" s="42">
        <f t="shared" si="157"/>
        <v>0.64890135197354215</v>
      </c>
      <c r="AK291" s="42">
        <f t="shared" si="157"/>
        <v>0.73825378170352163</v>
      </c>
      <c r="AL291" s="42">
        <f t="shared" si="157"/>
        <v>14.126108370925463</v>
      </c>
    </row>
    <row r="292" spans="4:38">
      <c r="D292" s="52">
        <f t="shared" si="154"/>
        <v>2.25</v>
      </c>
      <c r="E292" s="42">
        <f t="shared" ref="E292:N307" si="158">($D202-$D201)/8*(E201+3*((2*E201+E202)/3)+3*((E201+2*E202)/3)+E202)</f>
        <v>0.14963961242685081</v>
      </c>
      <c r="F292" s="42">
        <f t="shared" si="158"/>
        <v>2.5810637267518919</v>
      </c>
      <c r="G292" s="42">
        <f t="shared" si="158"/>
        <v>0.66276286706743492</v>
      </c>
      <c r="H292" s="42">
        <f t="shared" si="158"/>
        <v>0.99217917487971874</v>
      </c>
      <c r="I292" s="42">
        <f t="shared" si="158"/>
        <v>1.1868204721090956</v>
      </c>
      <c r="J292" s="42">
        <f t="shared" si="158"/>
        <v>12.831134562546524</v>
      </c>
      <c r="K292" s="42">
        <f t="shared" si="158"/>
        <v>5.4855104251212694</v>
      </c>
      <c r="L292" s="42">
        <f t="shared" si="158"/>
        <v>0.41301807500692456</v>
      </c>
      <c r="M292" s="42">
        <f t="shared" si="158"/>
        <v>0.57936281013422841</v>
      </c>
      <c r="N292" s="42">
        <f t="shared" si="158"/>
        <v>7.168675418459248</v>
      </c>
      <c r="Q292" s="42">
        <f t="shared" ref="Q292:Z307" si="159">($D202-$D201)/8*(Q201+3*((2*Q201+Q202)/3)+3*((Q201+2*Q202)/3)+Q202)</f>
        <v>0.13107697851583258</v>
      </c>
      <c r="R292" s="42">
        <f t="shared" si="159"/>
        <v>1.9293348501216119</v>
      </c>
      <c r="S292" s="42">
        <f t="shared" si="159"/>
        <v>0.68951684606174157</v>
      </c>
      <c r="T292" s="42">
        <f t="shared" si="159"/>
        <v>0.67507189881018914</v>
      </c>
      <c r="U292" s="42">
        <f t="shared" si="159"/>
        <v>0.95332287443512409</v>
      </c>
      <c r="V292" s="42">
        <f t="shared" si="159"/>
        <v>9.2064944124203141</v>
      </c>
      <c r="W292" s="42">
        <f t="shared" si="159"/>
        <v>4.6081705840332683</v>
      </c>
      <c r="X292" s="42">
        <f t="shared" si="159"/>
        <v>0.30715202468986796</v>
      </c>
      <c r="Y292" s="42">
        <f t="shared" si="159"/>
        <v>0.46850055791497291</v>
      </c>
      <c r="Z292" s="42">
        <f t="shared" si="159"/>
        <v>2.0602675372680528</v>
      </c>
      <c r="AC292" s="42">
        <f t="shared" ref="AC292:AL307" si="160">($D202-$D201)/8*(AC201+3*((2*AC201+AC202)/3)+3*((AC201+2*AC202)/3)+AC202)</f>
        <v>0.16820224633786904</v>
      </c>
      <c r="AD292" s="42">
        <f t="shared" si="160"/>
        <v>3.2327926033821623</v>
      </c>
      <c r="AE292" s="42">
        <f t="shared" si="160"/>
        <v>0.74199015627526799</v>
      </c>
      <c r="AF292" s="42">
        <f t="shared" si="160"/>
        <v>1.6170156102145017</v>
      </c>
      <c r="AG292" s="42">
        <f t="shared" si="160"/>
        <v>1.4126063198736136</v>
      </c>
      <c r="AH292" s="42">
        <f t="shared" si="160"/>
        <v>16.455774712672721</v>
      </c>
      <c r="AI292" s="42">
        <f t="shared" si="160"/>
        <v>6.3628502662092741</v>
      </c>
      <c r="AJ292" s="42">
        <f t="shared" si="160"/>
        <v>0.57577414726361387</v>
      </c>
      <c r="AK292" s="42">
        <f t="shared" si="160"/>
        <v>0.66342832056633994</v>
      </c>
      <c r="AL292" s="42">
        <f t="shared" si="160"/>
        <v>12.27708329965045</v>
      </c>
    </row>
    <row r="293" spans="4:38">
      <c r="D293" s="52">
        <f t="shared" si="154"/>
        <v>2.5</v>
      </c>
      <c r="E293" s="42">
        <f t="shared" si="158"/>
        <v>0.13346893917646765</v>
      </c>
      <c r="F293" s="42">
        <f t="shared" si="158"/>
        <v>2.4324253332337515</v>
      </c>
      <c r="G293" s="42">
        <f t="shared" si="158"/>
        <v>0.62042148142991294</v>
      </c>
      <c r="H293" s="42">
        <f t="shared" si="158"/>
        <v>0.89893335100330973</v>
      </c>
      <c r="I293" s="42">
        <f t="shared" si="158"/>
        <v>1.1304419718312433</v>
      </c>
      <c r="J293" s="42">
        <f t="shared" si="158"/>
        <v>12.951181351296659</v>
      </c>
      <c r="K293" s="42">
        <f t="shared" si="158"/>
        <v>5.3880111385736313</v>
      </c>
      <c r="L293" s="42">
        <f t="shared" si="158"/>
        <v>0.3968672965470102</v>
      </c>
      <c r="M293" s="42">
        <f t="shared" si="158"/>
        <v>0.57207085027299298</v>
      </c>
      <c r="N293" s="42">
        <f t="shared" si="158"/>
        <v>6.8189722015006939</v>
      </c>
      <c r="Q293" s="42">
        <f t="shared" si="159"/>
        <v>0.11680560351000757</v>
      </c>
      <c r="R293" s="42">
        <f t="shared" si="159"/>
        <v>1.8113914464381604</v>
      </c>
      <c r="S293" s="42">
        <f t="shared" si="159"/>
        <v>0.65184758049371627</v>
      </c>
      <c r="T293" s="42">
        <f t="shared" si="159"/>
        <v>0.61606717716795134</v>
      </c>
      <c r="U293" s="42">
        <f t="shared" si="159"/>
        <v>0.92358526542631481</v>
      </c>
      <c r="V293" s="42">
        <f t="shared" si="159"/>
        <v>9.3481106628530135</v>
      </c>
      <c r="W293" s="42">
        <f t="shared" si="159"/>
        <v>4.5433607942445402</v>
      </c>
      <c r="X293" s="42">
        <f t="shared" si="159"/>
        <v>0.29506021794959369</v>
      </c>
      <c r="Y293" s="42">
        <f t="shared" si="159"/>
        <v>0.46029731880421432</v>
      </c>
      <c r="Z293" s="42">
        <f t="shared" si="159"/>
        <v>1.9988634324208931</v>
      </c>
      <c r="AC293" s="42">
        <f t="shared" si="160"/>
        <v>0.15013227484292724</v>
      </c>
      <c r="AD293" s="42">
        <f t="shared" si="160"/>
        <v>3.0534592200293327</v>
      </c>
      <c r="AE293" s="42">
        <f t="shared" si="160"/>
        <v>0.70278515471297986</v>
      </c>
      <c r="AF293" s="42">
        <f t="shared" si="160"/>
        <v>1.5112945436703709</v>
      </c>
      <c r="AG293" s="42">
        <f t="shared" si="160"/>
        <v>1.3265560028472492</v>
      </c>
      <c r="AH293" s="42">
        <f t="shared" si="160"/>
        <v>16.554252039740298</v>
      </c>
      <c r="AI293" s="42">
        <f t="shared" si="160"/>
        <v>6.2326614829027305</v>
      </c>
      <c r="AJ293" s="42">
        <f t="shared" si="160"/>
        <v>0.55970150082078463</v>
      </c>
      <c r="AK293" s="42">
        <f t="shared" si="160"/>
        <v>0.65461874315107549</v>
      </c>
      <c r="AL293" s="42">
        <f t="shared" si="160"/>
        <v>11.639080970580476</v>
      </c>
    </row>
    <row r="294" spans="4:38">
      <c r="D294" s="52">
        <f t="shared" si="154"/>
        <v>2.75</v>
      </c>
      <c r="E294" s="42">
        <f t="shared" si="158"/>
        <v>0.11843984174223161</v>
      </c>
      <c r="F294" s="42">
        <f t="shared" si="158"/>
        <v>2.2657389871700895</v>
      </c>
      <c r="G294" s="42">
        <f t="shared" si="158"/>
        <v>0.58110823758244401</v>
      </c>
      <c r="H294" s="42">
        <f t="shared" si="158"/>
        <v>0.81190391538532558</v>
      </c>
      <c r="I294" s="42">
        <f t="shared" si="158"/>
        <v>1.0786313128713063</v>
      </c>
      <c r="J294" s="42">
        <f t="shared" si="158"/>
        <v>13.063225020796754</v>
      </c>
      <c r="K294" s="42">
        <f t="shared" si="158"/>
        <v>5.2787597058796294</v>
      </c>
      <c r="L294" s="42">
        <f t="shared" si="158"/>
        <v>0.38130670989696824</v>
      </c>
      <c r="M294" s="42">
        <f t="shared" si="158"/>
        <v>0.56380386777871594</v>
      </c>
      <c r="N294" s="42">
        <f t="shared" si="158"/>
        <v>6.4264361156858811</v>
      </c>
      <c r="Q294" s="42">
        <f t="shared" si="159"/>
        <v>0.10354515113543243</v>
      </c>
      <c r="R294" s="42">
        <f t="shared" si="159"/>
        <v>1.6790739221682125</v>
      </c>
      <c r="S294" s="42">
        <f t="shared" si="159"/>
        <v>0.6125914107244208</v>
      </c>
      <c r="T294" s="42">
        <f t="shared" si="159"/>
        <v>0.5609961036351957</v>
      </c>
      <c r="U294" s="42">
        <f t="shared" si="159"/>
        <v>0.89652808382359894</v>
      </c>
      <c r="V294" s="42">
        <f t="shared" si="159"/>
        <v>9.4802858299235293</v>
      </c>
      <c r="W294" s="42">
        <f t="shared" si="159"/>
        <v>4.4707391101509222</v>
      </c>
      <c r="X294" s="42">
        <f t="shared" si="159"/>
        <v>0.28377453165867089</v>
      </c>
      <c r="Y294" s="42">
        <f t="shared" si="159"/>
        <v>0.45240440731133486</v>
      </c>
      <c r="Z294" s="42">
        <f t="shared" si="159"/>
        <v>1.9296263524406703</v>
      </c>
      <c r="AC294" s="42">
        <f t="shared" si="160"/>
        <v>0.1333345323490305</v>
      </c>
      <c r="AD294" s="42">
        <f t="shared" si="160"/>
        <v>2.8524040521719618</v>
      </c>
      <c r="AE294" s="42">
        <f t="shared" si="160"/>
        <v>0.66665148665666174</v>
      </c>
      <c r="AF294" s="42">
        <f t="shared" si="160"/>
        <v>1.400612139749092</v>
      </c>
      <c r="AG294" s="42">
        <f t="shared" si="160"/>
        <v>1.2467898404187132</v>
      </c>
      <c r="AH294" s="42">
        <f t="shared" si="160"/>
        <v>16.646164211670023</v>
      </c>
      <c r="AI294" s="42">
        <f t="shared" si="160"/>
        <v>6.0867803016083419</v>
      </c>
      <c r="AJ294" s="42">
        <f t="shared" si="160"/>
        <v>0.54153783957818136</v>
      </c>
      <c r="AK294" s="42">
        <f t="shared" si="160"/>
        <v>0.64461177504301337</v>
      </c>
      <c r="AL294" s="42">
        <f t="shared" si="160"/>
        <v>10.923245878931057</v>
      </c>
    </row>
    <row r="295" spans="4:38">
      <c r="D295" s="52">
        <f t="shared" si="154"/>
        <v>3</v>
      </c>
      <c r="E295" s="42">
        <f t="shared" si="158"/>
        <v>0.10452735163527416</v>
      </c>
      <c r="F295" s="42">
        <f t="shared" si="158"/>
        <v>2.0849416749063381</v>
      </c>
      <c r="G295" s="42">
        <f t="shared" si="158"/>
        <v>0.54474241741463636</v>
      </c>
      <c r="H295" s="42">
        <f t="shared" si="158"/>
        <v>0.73109086802576972</v>
      </c>
      <c r="I295" s="42">
        <f t="shared" si="158"/>
        <v>1.0310704396967709</v>
      </c>
      <c r="J295" s="42">
        <f t="shared" si="158"/>
        <v>13.167265571046858</v>
      </c>
      <c r="K295" s="42">
        <f t="shared" si="158"/>
        <v>5.1603677150717839</v>
      </c>
      <c r="L295" s="42">
        <f t="shared" si="158"/>
        <v>0.36637115659897224</v>
      </c>
      <c r="M295" s="42">
        <f t="shared" si="158"/>
        <v>0.55472479613652226</v>
      </c>
      <c r="N295" s="42">
        <f t="shared" si="158"/>
        <v>6.0002046131054039</v>
      </c>
      <c r="Q295" s="42">
        <f t="shared" si="159"/>
        <v>9.1272238043733536E-2</v>
      </c>
      <c r="R295" s="42">
        <f t="shared" si="159"/>
        <v>1.5354883088230709</v>
      </c>
      <c r="S295" s="42">
        <f t="shared" si="159"/>
        <v>0.57233472303608468</v>
      </c>
      <c r="T295" s="42">
        <f t="shared" si="159"/>
        <v>0.50985867821192321</v>
      </c>
      <c r="U295" s="42">
        <f t="shared" si="159"/>
        <v>0.87187703786935411</v>
      </c>
      <c r="V295" s="42">
        <f t="shared" si="159"/>
        <v>9.6030199136318686</v>
      </c>
      <c r="W295" s="42">
        <f t="shared" si="159"/>
        <v>4.3920415082646063</v>
      </c>
      <c r="X295" s="42">
        <f t="shared" si="159"/>
        <v>0.27329496581709922</v>
      </c>
      <c r="Y295" s="42">
        <f t="shared" si="159"/>
        <v>0.44484849495701778</v>
      </c>
      <c r="Z295" s="42">
        <f t="shared" si="159"/>
        <v>1.8540555712048072</v>
      </c>
      <c r="AC295" s="42">
        <f t="shared" si="160"/>
        <v>0.11778246522681449</v>
      </c>
      <c r="AD295" s="42">
        <f t="shared" si="160"/>
        <v>2.6343950409896015</v>
      </c>
      <c r="AE295" s="42">
        <f t="shared" si="160"/>
        <v>0.63340928308376476</v>
      </c>
      <c r="AF295" s="42">
        <f t="shared" si="160"/>
        <v>1.2866867557848651</v>
      </c>
      <c r="AG295" s="42">
        <f t="shared" si="160"/>
        <v>1.1730926709650915</v>
      </c>
      <c r="AH295" s="42">
        <f t="shared" si="160"/>
        <v>16.731511228461844</v>
      </c>
      <c r="AI295" s="42">
        <f t="shared" si="160"/>
        <v>5.9286939218789687</v>
      </c>
      <c r="AJ295" s="42">
        <f t="shared" si="160"/>
        <v>0.52166187628483562</v>
      </c>
      <c r="AK295" s="42">
        <f t="shared" si="160"/>
        <v>0.63359770549729633</v>
      </c>
      <c r="AL295" s="42">
        <f t="shared" si="160"/>
        <v>10.146353655005974</v>
      </c>
    </row>
    <row r="296" spans="4:38">
      <c r="D296" s="52">
        <f t="shared" si="154"/>
        <v>3.25</v>
      </c>
      <c r="E296" s="42">
        <f t="shared" si="158"/>
        <v>9.1706500366726423E-2</v>
      </c>
      <c r="F296" s="42">
        <f t="shared" si="158"/>
        <v>1.8939703827879191</v>
      </c>
      <c r="G296" s="42">
        <f t="shared" si="158"/>
        <v>0.51124330281609898</v>
      </c>
      <c r="H296" s="42">
        <f t="shared" si="158"/>
        <v>0.65649420892464094</v>
      </c>
      <c r="I296" s="42">
        <f t="shared" si="158"/>
        <v>0.98744129677512382</v>
      </c>
      <c r="J296" s="42">
        <f t="shared" si="158"/>
        <v>13.263303002046966</v>
      </c>
      <c r="K296" s="42">
        <f t="shared" si="158"/>
        <v>5.0354467541826242</v>
      </c>
      <c r="L296" s="42">
        <f t="shared" si="158"/>
        <v>0.3520954781951956</v>
      </c>
      <c r="M296" s="42">
        <f t="shared" si="158"/>
        <v>0.54499656883153713</v>
      </c>
      <c r="N296" s="42">
        <f t="shared" si="158"/>
        <v>5.5494151458498688</v>
      </c>
      <c r="Q296" s="42">
        <f t="shared" si="159"/>
        <v>7.9963480886537777E-2</v>
      </c>
      <c r="R296" s="42">
        <f t="shared" si="159"/>
        <v>1.383740637914032</v>
      </c>
      <c r="S296" s="42">
        <f t="shared" si="159"/>
        <v>0.53166390371093786</v>
      </c>
      <c r="T296" s="42">
        <f t="shared" si="159"/>
        <v>0.46265490089813327</v>
      </c>
      <c r="U296" s="42">
        <f t="shared" si="159"/>
        <v>0.84935783580595758</v>
      </c>
      <c r="V296" s="42">
        <f t="shared" si="159"/>
        <v>9.7163129139780295</v>
      </c>
      <c r="W296" s="42">
        <f t="shared" si="159"/>
        <v>4.3090039650977925</v>
      </c>
      <c r="X296" s="42">
        <f t="shared" si="159"/>
        <v>0.26362152042487957</v>
      </c>
      <c r="Y296" s="42">
        <f t="shared" si="159"/>
        <v>0.43765625326194618</v>
      </c>
      <c r="Z296" s="42">
        <f t="shared" si="159"/>
        <v>1.7736503625907332</v>
      </c>
      <c r="AC296" s="42">
        <f t="shared" si="160"/>
        <v>0.10344951984691507</v>
      </c>
      <c r="AD296" s="42">
        <f t="shared" si="160"/>
        <v>2.4042001276618064</v>
      </c>
      <c r="AE296" s="42">
        <f t="shared" si="160"/>
        <v>0.60287867497174119</v>
      </c>
      <c r="AF296" s="42">
        <f t="shared" si="160"/>
        <v>1.1712367491118818</v>
      </c>
      <c r="AG296" s="42">
        <f t="shared" si="160"/>
        <v>1.1052493328634743</v>
      </c>
      <c r="AH296" s="42">
        <f t="shared" si="160"/>
        <v>16.810293090115866</v>
      </c>
      <c r="AI296" s="42">
        <f t="shared" si="160"/>
        <v>5.7618895432674613</v>
      </c>
      <c r="AJ296" s="42">
        <f t="shared" si="160"/>
        <v>0.50045232368977954</v>
      </c>
      <c r="AK296" s="42">
        <f t="shared" si="160"/>
        <v>0.62176682376906711</v>
      </c>
      <c r="AL296" s="42">
        <f t="shared" si="160"/>
        <v>9.3251799291089981</v>
      </c>
    </row>
    <row r="297" spans="4:38">
      <c r="D297" s="52">
        <f t="shared" si="154"/>
        <v>3.5</v>
      </c>
      <c r="E297" s="42">
        <f t="shared" si="158"/>
        <v>7.9952319447719647E-2</v>
      </c>
      <c r="F297" s="42">
        <f t="shared" si="158"/>
        <v>1.6967620971602684</v>
      </c>
      <c r="G297" s="42">
        <f t="shared" si="158"/>
        <v>0.48053017567643991</v>
      </c>
      <c r="H297" s="42">
        <f t="shared" si="158"/>
        <v>0.58811393808193935</v>
      </c>
      <c r="I297" s="42">
        <f t="shared" si="158"/>
        <v>0.94742582857385382</v>
      </c>
      <c r="J297" s="42">
        <f t="shared" si="158"/>
        <v>13.351337313797028</v>
      </c>
      <c r="K297" s="42">
        <f t="shared" si="158"/>
        <v>4.9066084112446759</v>
      </c>
      <c r="L297" s="42">
        <f t="shared" si="158"/>
        <v>0.33851451622781281</v>
      </c>
      <c r="M297" s="42">
        <f t="shared" si="158"/>
        <v>0.5347821193488862</v>
      </c>
      <c r="N297" s="42">
        <f t="shared" si="158"/>
        <v>5.0832051660098792</v>
      </c>
      <c r="Q297" s="42">
        <f t="shared" si="159"/>
        <v>6.9595496315471253E-2</v>
      </c>
      <c r="R297" s="42">
        <f t="shared" si="159"/>
        <v>1.2269369409524036</v>
      </c>
      <c r="S297" s="42">
        <f t="shared" si="159"/>
        <v>0.49116533903120985</v>
      </c>
      <c r="T297" s="42">
        <f t="shared" si="159"/>
        <v>0.41938477169382526</v>
      </c>
      <c r="U297" s="42">
        <f t="shared" si="159"/>
        <v>0.82869618587578731</v>
      </c>
      <c r="V297" s="42">
        <f t="shared" si="159"/>
        <v>9.8201648309620175</v>
      </c>
      <c r="W297" s="42">
        <f t="shared" si="159"/>
        <v>4.2233624571626844</v>
      </c>
      <c r="X297" s="42">
        <f t="shared" si="159"/>
        <v>0.25475419548201195</v>
      </c>
      <c r="Y297" s="42">
        <f t="shared" si="159"/>
        <v>0.4308543537468022</v>
      </c>
      <c r="Z297" s="42">
        <f t="shared" si="159"/>
        <v>1.6899100004758822</v>
      </c>
      <c r="AC297" s="42">
        <f t="shared" si="160"/>
        <v>9.0309142579967958E-2</v>
      </c>
      <c r="AD297" s="42">
        <f t="shared" si="160"/>
        <v>2.1665872533681383</v>
      </c>
      <c r="AE297" s="42">
        <f t="shared" si="160"/>
        <v>0.57487979329804262</v>
      </c>
      <c r="AF297" s="42">
        <f t="shared" si="160"/>
        <v>1.0559804770643271</v>
      </c>
      <c r="AG297" s="42">
        <f t="shared" si="160"/>
        <v>1.043044664490963</v>
      </c>
      <c r="AH297" s="42">
        <f t="shared" si="160"/>
        <v>16.882509796632093</v>
      </c>
      <c r="AI297" s="42">
        <f t="shared" si="160"/>
        <v>5.5898543653266728</v>
      </c>
      <c r="AJ297" s="42">
        <f t="shared" si="160"/>
        <v>0.47828789454204301</v>
      </c>
      <c r="AK297" s="42">
        <f t="shared" si="160"/>
        <v>0.60930941911346781</v>
      </c>
      <c r="AL297" s="42">
        <f t="shared" si="160"/>
        <v>8.4765003315438658</v>
      </c>
    </row>
    <row r="298" spans="4:38">
      <c r="D298" s="52">
        <f t="shared" si="154"/>
        <v>3.75</v>
      </c>
      <c r="E298" s="42">
        <f t="shared" si="158"/>
        <v>6.9239840389384813E-2</v>
      </c>
      <c r="F298" s="42">
        <f t="shared" si="158"/>
        <v>1.4972538043688179</v>
      </c>
      <c r="G298" s="42">
        <f t="shared" si="158"/>
        <v>0.45252231788526853</v>
      </c>
      <c r="H298" s="42">
        <f t="shared" si="158"/>
        <v>0.5259500554976646</v>
      </c>
      <c r="I298" s="42">
        <f t="shared" si="158"/>
        <v>0.91070597956045529</v>
      </c>
      <c r="J298" s="42">
        <f t="shared" si="158"/>
        <v>13.431368506297105</v>
      </c>
      <c r="K298" s="42">
        <f t="shared" si="158"/>
        <v>4.7764642742904631</v>
      </c>
      <c r="L298" s="42">
        <f t="shared" si="158"/>
        <v>0.32566311223899808</v>
      </c>
      <c r="M298" s="42">
        <f t="shared" si="158"/>
        <v>0.52424438117369432</v>
      </c>
      <c r="N298" s="42">
        <f t="shared" si="158"/>
        <v>4.6107121256760308</v>
      </c>
      <c r="Q298" s="42">
        <f t="shared" si="159"/>
        <v>6.0144900982160347E-2</v>
      </c>
      <c r="R298" s="42">
        <f t="shared" si="159"/>
        <v>1.068183249449483</v>
      </c>
      <c r="S298" s="42">
        <f t="shared" si="159"/>
        <v>0.45142541527913016</v>
      </c>
      <c r="T298" s="42">
        <f t="shared" si="159"/>
        <v>0.38004829059899975</v>
      </c>
      <c r="U298" s="42">
        <f t="shared" si="159"/>
        <v>0.80961779632122011</v>
      </c>
      <c r="V298" s="42">
        <f t="shared" si="159"/>
        <v>9.9145756645838041</v>
      </c>
      <c r="W298" s="42">
        <f t="shared" si="159"/>
        <v>4.1368529609714777</v>
      </c>
      <c r="X298" s="42">
        <f t="shared" si="159"/>
        <v>0.2466929909884954</v>
      </c>
      <c r="Y298" s="42">
        <f t="shared" si="159"/>
        <v>0.42446946793226809</v>
      </c>
      <c r="Z298" s="42">
        <f t="shared" si="159"/>
        <v>1.604333758737678</v>
      </c>
      <c r="AC298" s="42">
        <f t="shared" si="160"/>
        <v>7.833477979660923E-2</v>
      </c>
      <c r="AD298" s="42">
        <f t="shared" si="160"/>
        <v>1.9263243592881487</v>
      </c>
      <c r="AE298" s="42">
        <f t="shared" si="160"/>
        <v>0.54923276904012064</v>
      </c>
      <c r="AF298" s="42">
        <f t="shared" si="160"/>
        <v>0.94263629697640094</v>
      </c>
      <c r="AG298" s="42">
        <f t="shared" si="160"/>
        <v>0.98626350422464093</v>
      </c>
      <c r="AH298" s="42">
        <f t="shared" si="160"/>
        <v>16.948161348010455</v>
      </c>
      <c r="AI298" s="42">
        <f t="shared" si="160"/>
        <v>5.41607558760946</v>
      </c>
      <c r="AJ298" s="42">
        <f t="shared" si="160"/>
        <v>0.45554730159065793</v>
      </c>
      <c r="AK298" s="42">
        <f t="shared" si="160"/>
        <v>0.5964157807856415</v>
      </c>
      <c r="AL298" s="42">
        <f t="shared" si="160"/>
        <v>7.6170904926143752</v>
      </c>
    </row>
    <row r="299" spans="4:38">
      <c r="D299" s="52">
        <f t="shared" si="154"/>
        <v>4</v>
      </c>
      <c r="E299" s="42">
        <f t="shared" si="158"/>
        <v>5.9544094702853059E-2</v>
      </c>
      <c r="F299" s="42">
        <f t="shared" si="158"/>
        <v>1.2993824907589844</v>
      </c>
      <c r="G299" s="42">
        <f t="shared" si="158"/>
        <v>0.42713901133219317</v>
      </c>
      <c r="H299" s="42">
        <f t="shared" si="158"/>
        <v>0.47000256117181788</v>
      </c>
      <c r="I299" s="42">
        <f t="shared" si="158"/>
        <v>0.87696369420241393</v>
      </c>
      <c r="J299" s="42">
        <f t="shared" si="158"/>
        <v>13.503396579547186</v>
      </c>
      <c r="K299" s="42">
        <f t="shared" si="158"/>
        <v>4.6476259313525157</v>
      </c>
      <c r="L299" s="42">
        <f t="shared" si="158"/>
        <v>0.31357610777092521</v>
      </c>
      <c r="M299" s="42">
        <f t="shared" si="158"/>
        <v>0.51354628779108735</v>
      </c>
      <c r="N299" s="42">
        <f t="shared" si="158"/>
        <v>4.1410734769389297</v>
      </c>
      <c r="Q299" s="42">
        <f t="shared" si="159"/>
        <v>5.1588311538231527E-2</v>
      </c>
      <c r="R299" s="42">
        <f t="shared" si="159"/>
        <v>0.91058559491656976</v>
      </c>
      <c r="S299" s="42">
        <f t="shared" si="159"/>
        <v>0.41303051873692892</v>
      </c>
      <c r="T299" s="42">
        <f t="shared" si="159"/>
        <v>0.34464545761365678</v>
      </c>
      <c r="U299" s="42">
        <f t="shared" si="159"/>
        <v>0.79184837538463371</v>
      </c>
      <c r="V299" s="42">
        <f t="shared" si="159"/>
        <v>9.9995454148434</v>
      </c>
      <c r="W299" s="42">
        <f t="shared" si="159"/>
        <v>4.0512114530363705</v>
      </c>
      <c r="X299" s="42">
        <f t="shared" si="159"/>
        <v>0.23943790694433048</v>
      </c>
      <c r="Y299" s="42">
        <f t="shared" si="159"/>
        <v>0.41852826733902704</v>
      </c>
      <c r="Z299" s="42">
        <f t="shared" si="159"/>
        <v>1.5184209112535445</v>
      </c>
      <c r="AC299" s="42">
        <f t="shared" si="160"/>
        <v>6.7499877867474647E-2</v>
      </c>
      <c r="AD299" s="42">
        <f t="shared" si="160"/>
        <v>1.6881793866013974</v>
      </c>
      <c r="AE299" s="42">
        <f t="shared" si="160"/>
        <v>0.52575773317542718</v>
      </c>
      <c r="AF299" s="42">
        <f t="shared" si="160"/>
        <v>0.83292256618230143</v>
      </c>
      <c r="AG299" s="42">
        <f t="shared" si="160"/>
        <v>0.93469069044159858</v>
      </c>
      <c r="AH299" s="42">
        <f t="shared" si="160"/>
        <v>17.007247744250975</v>
      </c>
      <c r="AI299" s="42">
        <f t="shared" si="160"/>
        <v>5.244040409668667</v>
      </c>
      <c r="AJ299" s="42">
        <f t="shared" si="160"/>
        <v>0.43260925758465579</v>
      </c>
      <c r="AK299" s="42">
        <f t="shared" si="160"/>
        <v>0.5832761980407295</v>
      </c>
      <c r="AL299" s="42">
        <f t="shared" si="160"/>
        <v>6.7637260426243051</v>
      </c>
    </row>
    <row r="300" spans="4:38">
      <c r="D300" s="52">
        <f t="shared" si="154"/>
        <v>4.25</v>
      </c>
      <c r="E300" s="42">
        <f t="shared" si="158"/>
        <v>5.0840113899255517E-2</v>
      </c>
      <c r="F300" s="42">
        <f t="shared" si="158"/>
        <v>1.1070851426762041</v>
      </c>
      <c r="G300" s="42">
        <f t="shared" si="158"/>
        <v>0.40429953790682227</v>
      </c>
      <c r="H300" s="42">
        <f t="shared" si="158"/>
        <v>0.42027145510439912</v>
      </c>
      <c r="I300" s="42">
        <f t="shared" si="158"/>
        <v>0.84588091696721968</v>
      </c>
      <c r="J300" s="42">
        <f t="shared" si="158"/>
        <v>13.567421533547275</v>
      </c>
      <c r="K300" s="42">
        <f t="shared" si="158"/>
        <v>4.522704970463356</v>
      </c>
      <c r="L300" s="42">
        <f t="shared" si="158"/>
        <v>0.30228834436576824</v>
      </c>
      <c r="M300" s="42">
        <f t="shared" si="158"/>
        <v>0.50285077268619105</v>
      </c>
      <c r="N300" s="42">
        <f t="shared" si="158"/>
        <v>3.6834266718891753</v>
      </c>
      <c r="Q300" s="42">
        <f t="shared" si="159"/>
        <v>4.3902344635311133E-2</v>
      </c>
      <c r="R300" s="42">
        <f t="shared" si="159"/>
        <v>0.75725000886497096</v>
      </c>
      <c r="S300" s="42">
        <f t="shared" si="159"/>
        <v>0.37656703568683553</v>
      </c>
      <c r="T300" s="42">
        <f t="shared" si="159"/>
        <v>0.3131762727377963</v>
      </c>
      <c r="U300" s="42">
        <f t="shared" si="159"/>
        <v>0.77511363130840594</v>
      </c>
      <c r="V300" s="42">
        <f t="shared" si="159"/>
        <v>10.075074081740864</v>
      </c>
      <c r="W300" s="42">
        <f t="shared" si="159"/>
        <v>3.9681739098695572</v>
      </c>
      <c r="X300" s="42">
        <f t="shared" si="159"/>
        <v>0.23298894334951759</v>
      </c>
      <c r="Y300" s="42">
        <f t="shared" si="159"/>
        <v>0.41305742348776159</v>
      </c>
      <c r="Z300" s="42">
        <f t="shared" si="159"/>
        <v>1.4336707319009157</v>
      </c>
      <c r="AC300" s="42">
        <f t="shared" si="160"/>
        <v>5.7777883163199949E-2</v>
      </c>
      <c r="AD300" s="42">
        <f t="shared" si="160"/>
        <v>1.4569202764874416</v>
      </c>
      <c r="AE300" s="42">
        <f t="shared" si="160"/>
        <v>0.50427481668141394</v>
      </c>
      <c r="AF300" s="42">
        <f t="shared" si="160"/>
        <v>0.72855764201621598</v>
      </c>
      <c r="AG300" s="42">
        <f t="shared" si="160"/>
        <v>0.8881110615189296</v>
      </c>
      <c r="AH300" s="42">
        <f t="shared" si="160"/>
        <v>17.059768985353635</v>
      </c>
      <c r="AI300" s="42">
        <f t="shared" si="160"/>
        <v>5.0772360310571596</v>
      </c>
      <c r="AJ300" s="42">
        <f t="shared" si="160"/>
        <v>0.40985247527306651</v>
      </c>
      <c r="AK300" s="42">
        <f t="shared" si="160"/>
        <v>0.57008096013387444</v>
      </c>
      <c r="AL300" s="42">
        <f t="shared" si="160"/>
        <v>5.9331826118774247</v>
      </c>
    </row>
    <row r="301" spans="4:38">
      <c r="D301" s="52">
        <f t="shared" si="154"/>
        <v>4.5</v>
      </c>
      <c r="E301" s="42">
        <f t="shared" si="158"/>
        <v>4.3102929489723295E-2</v>
      </c>
      <c r="F301" s="42">
        <f t="shared" si="158"/>
        <v>0.92429874646591081</v>
      </c>
      <c r="G301" s="42">
        <f t="shared" si="158"/>
        <v>0.38392317949876498</v>
      </c>
      <c r="H301" s="42">
        <f t="shared" si="158"/>
        <v>0.37675673729540687</v>
      </c>
      <c r="I301" s="42">
        <f t="shared" si="158"/>
        <v>0.81713959232236166</v>
      </c>
      <c r="J301" s="42">
        <f t="shared" si="158"/>
        <v>13.623443368297323</v>
      </c>
      <c r="K301" s="42">
        <f t="shared" si="158"/>
        <v>4.4043129796555105</v>
      </c>
      <c r="L301" s="42">
        <f t="shared" si="158"/>
        <v>0.29183466356570165</v>
      </c>
      <c r="M301" s="42">
        <f t="shared" si="158"/>
        <v>0.49232076934412955</v>
      </c>
      <c r="N301" s="42">
        <f t="shared" si="158"/>
        <v>3.2469091626173663</v>
      </c>
      <c r="Q301" s="42">
        <f t="shared" si="159"/>
        <v>3.7063616925025543E-2</v>
      </c>
      <c r="R301" s="42">
        <f t="shared" si="159"/>
        <v>0.6112825228059845</v>
      </c>
      <c r="S301" s="42">
        <f t="shared" si="159"/>
        <v>0.34262135241107916</v>
      </c>
      <c r="T301" s="42">
        <f t="shared" si="159"/>
        <v>0.28564073597141876</v>
      </c>
      <c r="U301" s="42">
        <f t="shared" si="159"/>
        <v>0.75913927233491374</v>
      </c>
      <c r="V301" s="42">
        <f t="shared" si="159"/>
        <v>10.141161665276147</v>
      </c>
      <c r="W301" s="42">
        <f t="shared" si="159"/>
        <v>3.8894763079832408</v>
      </c>
      <c r="X301" s="42">
        <f t="shared" si="159"/>
        <v>0.22734610020405616</v>
      </c>
      <c r="Y301" s="42">
        <f t="shared" si="159"/>
        <v>0.40808360789915388</v>
      </c>
      <c r="Z301" s="42">
        <f t="shared" si="159"/>
        <v>1.3515824945572157</v>
      </c>
      <c r="AC301" s="42">
        <f t="shared" si="160"/>
        <v>4.914224205442104E-2</v>
      </c>
      <c r="AD301" s="42">
        <f t="shared" si="160"/>
        <v>1.2373149701258375</v>
      </c>
      <c r="AE301" s="42">
        <f t="shared" si="160"/>
        <v>0.48460415053553257</v>
      </c>
      <c r="AF301" s="42">
        <f t="shared" si="160"/>
        <v>0.63125988181234161</v>
      </c>
      <c r="AG301" s="42">
        <f t="shared" si="160"/>
        <v>0.84630945583372441</v>
      </c>
      <c r="AH301" s="42">
        <f t="shared" si="160"/>
        <v>17.105725071318499</v>
      </c>
      <c r="AI301" s="42">
        <f t="shared" si="160"/>
        <v>4.9191496513277855</v>
      </c>
      <c r="AJ301" s="42">
        <f t="shared" si="160"/>
        <v>0.38765566740492235</v>
      </c>
      <c r="AK301" s="42">
        <f t="shared" si="160"/>
        <v>0.55702035632021896</v>
      </c>
      <c r="AL301" s="42">
        <f t="shared" si="160"/>
        <v>5.1422358306775111</v>
      </c>
    </row>
    <row r="302" spans="4:38">
      <c r="D302" s="52">
        <f t="shared" si="154"/>
        <v>4.75</v>
      </c>
      <c r="E302" s="42">
        <f t="shared" si="158"/>
        <v>3.6307572985387497E-2</v>
      </c>
      <c r="F302" s="42">
        <f t="shared" si="158"/>
        <v>0.75496028847352836</v>
      </c>
      <c r="G302" s="42">
        <f t="shared" si="158"/>
        <v>0.3659292179976289</v>
      </c>
      <c r="H302" s="42">
        <f t="shared" si="158"/>
        <v>0.33945840774484198</v>
      </c>
      <c r="I302" s="42">
        <f t="shared" si="158"/>
        <v>0.7904216647353286</v>
      </c>
      <c r="J302" s="42">
        <f t="shared" si="158"/>
        <v>13.671462083797326</v>
      </c>
      <c r="K302" s="42">
        <f t="shared" si="158"/>
        <v>4.2950615469615094</v>
      </c>
      <c r="L302" s="42">
        <f t="shared" si="158"/>
        <v>0.28224990691289903</v>
      </c>
      <c r="M302" s="42">
        <f t="shared" si="158"/>
        <v>0.48211921125002827</v>
      </c>
      <c r="N302" s="42">
        <f t="shared" si="158"/>
        <v>2.8406584012141041</v>
      </c>
      <c r="Q302" s="42">
        <f t="shared" si="159"/>
        <v>3.1048745059001143E-2</v>
      </c>
      <c r="R302" s="42">
        <f t="shared" si="159"/>
        <v>0.47578916825091205</v>
      </c>
      <c r="S302" s="42">
        <f t="shared" si="159"/>
        <v>0.31177985519188983</v>
      </c>
      <c r="T302" s="42">
        <f t="shared" si="159"/>
        <v>0.26203884731452376</v>
      </c>
      <c r="U302" s="42">
        <f t="shared" si="159"/>
        <v>0.74365100670653506</v>
      </c>
      <c r="V302" s="42">
        <f t="shared" si="159"/>
        <v>10.197808165449194</v>
      </c>
      <c r="W302" s="42">
        <f t="shared" si="159"/>
        <v>3.8168546238896175</v>
      </c>
      <c r="X302" s="42">
        <f t="shared" si="159"/>
        <v>0.22250937750794636</v>
      </c>
      <c r="Y302" s="42">
        <f t="shared" si="159"/>
        <v>0.4036334920938871</v>
      </c>
      <c r="Z302" s="42">
        <f t="shared" si="159"/>
        <v>1.2736554730998728</v>
      </c>
      <c r="AC302" s="42">
        <f t="shared" si="160"/>
        <v>4.156640091177375E-2</v>
      </c>
      <c r="AD302" s="42">
        <f t="shared" si="160"/>
        <v>1.0341314086961444</v>
      </c>
      <c r="AE302" s="42">
        <f t="shared" si="160"/>
        <v>0.46656586571523501</v>
      </c>
      <c r="AF302" s="42">
        <f t="shared" si="160"/>
        <v>0.54274764290487165</v>
      </c>
      <c r="AG302" s="42">
        <f t="shared" si="160"/>
        <v>0.8090707117630751</v>
      </c>
      <c r="AH302" s="42">
        <f t="shared" si="160"/>
        <v>17.14511600214551</v>
      </c>
      <c r="AI302" s="42">
        <f t="shared" si="160"/>
        <v>4.7732684700333969</v>
      </c>
      <c r="AJ302" s="42">
        <f t="shared" si="160"/>
        <v>0.36639754672925434</v>
      </c>
      <c r="AK302" s="42">
        <f t="shared" si="160"/>
        <v>0.54428467585490603</v>
      </c>
      <c r="AL302" s="42">
        <f t="shared" si="160"/>
        <v>4.4076613293283415</v>
      </c>
    </row>
    <row r="303" spans="4:38">
      <c r="D303" s="52">
        <f t="shared" si="154"/>
        <v>5</v>
      </c>
      <c r="E303" s="42">
        <f t="shared" si="158"/>
        <v>3.0429075897379206E-2</v>
      </c>
      <c r="F303" s="42">
        <f t="shared" si="158"/>
        <v>0.60300675504448598</v>
      </c>
      <c r="G303" s="42">
        <f t="shared" si="158"/>
        <v>0.35023693529302369</v>
      </c>
      <c r="H303" s="42">
        <f t="shared" si="158"/>
        <v>0.30837646645270517</v>
      </c>
      <c r="I303" s="42">
        <f t="shared" si="158"/>
        <v>0.7654090786736103</v>
      </c>
      <c r="J303" s="42">
        <f t="shared" si="158"/>
        <v>13.711477680047388</v>
      </c>
      <c r="K303" s="42">
        <f t="shared" si="158"/>
        <v>4.1975622604138714</v>
      </c>
      <c r="L303" s="42">
        <f t="shared" si="158"/>
        <v>0.27356891594953381</v>
      </c>
      <c r="M303" s="42">
        <f t="shared" si="158"/>
        <v>0.47240903188901323</v>
      </c>
      <c r="N303" s="42">
        <f t="shared" si="158"/>
        <v>2.4738118397699989</v>
      </c>
      <c r="Q303" s="42">
        <f t="shared" si="159"/>
        <v>2.5834345688864328E-2</v>
      </c>
      <c r="R303" s="42">
        <f t="shared" si="159"/>
        <v>0.35387597671105425</v>
      </c>
      <c r="S303" s="42">
        <f t="shared" si="159"/>
        <v>0.28462893031149816</v>
      </c>
      <c r="T303" s="42">
        <f t="shared" si="159"/>
        <v>0.24237060676711131</v>
      </c>
      <c r="U303" s="42">
        <f t="shared" si="159"/>
        <v>0.72837454266564672</v>
      </c>
      <c r="V303" s="42">
        <f t="shared" si="159"/>
        <v>10.24501358226011</v>
      </c>
      <c r="W303" s="42">
        <f t="shared" si="159"/>
        <v>3.752044834100889</v>
      </c>
      <c r="X303" s="42">
        <f t="shared" si="159"/>
        <v>0.21847877526118811</v>
      </c>
      <c r="Y303" s="42">
        <f t="shared" si="159"/>
        <v>0.39973374759264424</v>
      </c>
      <c r="Z303" s="42">
        <f t="shared" si="159"/>
        <v>1.2013889414063117</v>
      </c>
      <c r="AC303" s="42">
        <f t="shared" si="160"/>
        <v>3.5023806105893937E-2</v>
      </c>
      <c r="AD303" s="42">
        <f t="shared" si="160"/>
        <v>0.85213753337791887</v>
      </c>
      <c r="AE303" s="42">
        <f t="shared" si="160"/>
        <v>0.44998009319797311</v>
      </c>
      <c r="AF303" s="42">
        <f t="shared" si="160"/>
        <v>0.46473928262800035</v>
      </c>
      <c r="AG303" s="42">
        <f t="shared" si="160"/>
        <v>0.77617966768407276</v>
      </c>
      <c r="AH303" s="42">
        <f t="shared" si="160"/>
        <v>17.177941777834668</v>
      </c>
      <c r="AI303" s="42">
        <f t="shared" si="160"/>
        <v>4.6430796867268542</v>
      </c>
      <c r="AJ303" s="42">
        <f t="shared" si="160"/>
        <v>0.34645682599509298</v>
      </c>
      <c r="AK303" s="42">
        <f t="shared" si="160"/>
        <v>0.53206420799307685</v>
      </c>
      <c r="AL303" s="42">
        <f t="shared" si="160"/>
        <v>3.7462347381336856</v>
      </c>
    </row>
    <row r="304" spans="4:38">
      <c r="D304" s="52">
        <f t="shared" si="154"/>
        <v>5.25</v>
      </c>
      <c r="E304" s="42">
        <f t="shared" si="158"/>
        <v>2.5442469736829482E-2</v>
      </c>
      <c r="F304" s="42">
        <f t="shared" si="158"/>
        <v>0.47237513252421426</v>
      </c>
      <c r="G304" s="42">
        <f t="shared" si="158"/>
        <v>0.33676561327455817</v>
      </c>
      <c r="H304" s="42">
        <f t="shared" si="158"/>
        <v>0.28351091341899531</v>
      </c>
      <c r="I304" s="42">
        <f t="shared" si="158"/>
        <v>0.74178377860469524</v>
      </c>
      <c r="J304" s="42">
        <f t="shared" si="158"/>
        <v>13.743490157047457</v>
      </c>
      <c r="K304" s="42">
        <f t="shared" si="158"/>
        <v>4.1144267080451291</v>
      </c>
      <c r="L304" s="42">
        <f t="shared" si="158"/>
        <v>0.26582653221778052</v>
      </c>
      <c r="M304" s="42">
        <f t="shared" si="158"/>
        <v>0.46335316474620947</v>
      </c>
      <c r="N304" s="42">
        <f t="shared" si="158"/>
        <v>2.1555069303756467</v>
      </c>
      <c r="Q304" s="42">
        <f t="shared" si="159"/>
        <v>2.1397035466241478E-2</v>
      </c>
      <c r="R304" s="42">
        <f t="shared" si="159"/>
        <v>0.24864897969771338</v>
      </c>
      <c r="S304" s="42">
        <f t="shared" si="159"/>
        <v>0.26175496405213311</v>
      </c>
      <c r="T304" s="42">
        <f t="shared" si="159"/>
        <v>0.22663601432918129</v>
      </c>
      <c r="U304" s="42">
        <f t="shared" si="159"/>
        <v>0.71303558845462589</v>
      </c>
      <c r="V304" s="42">
        <f t="shared" si="159"/>
        <v>10.28277791570884</v>
      </c>
      <c r="W304" s="42">
        <f t="shared" si="159"/>
        <v>3.6967829151292522</v>
      </c>
      <c r="X304" s="42">
        <f t="shared" si="159"/>
        <v>0.21525429346378139</v>
      </c>
      <c r="Y304" s="42">
        <f t="shared" si="159"/>
        <v>0.39641104591610715</v>
      </c>
      <c r="Z304" s="42">
        <f t="shared" si="159"/>
        <v>1.136282173353961</v>
      </c>
      <c r="AC304" s="42">
        <f t="shared" si="160"/>
        <v>2.9487904007417489E-2</v>
      </c>
      <c r="AD304" s="42">
        <f t="shared" si="160"/>
        <v>0.69610128535071514</v>
      </c>
      <c r="AE304" s="42">
        <f t="shared" si="160"/>
        <v>0.43466696396119825</v>
      </c>
      <c r="AF304" s="42">
        <f t="shared" si="160"/>
        <v>0.3989531583159221</v>
      </c>
      <c r="AG304" s="42">
        <f t="shared" si="160"/>
        <v>0.74742116197380803</v>
      </c>
      <c r="AH304" s="42">
        <f t="shared" si="160"/>
        <v>17.204202398386027</v>
      </c>
      <c r="AI304" s="42">
        <f t="shared" si="160"/>
        <v>4.5320705009610105</v>
      </c>
      <c r="AJ304" s="42">
        <f t="shared" si="160"/>
        <v>0.32821221795147004</v>
      </c>
      <c r="AK304" s="42">
        <f t="shared" si="160"/>
        <v>0.52054924198987418</v>
      </c>
      <c r="AL304" s="42">
        <f t="shared" si="160"/>
        <v>3.1747316873973208</v>
      </c>
    </row>
    <row r="305" spans="4:38">
      <c r="D305" s="52">
        <f t="shared" si="154"/>
        <v>5.5</v>
      </c>
      <c r="E305" s="42">
        <f t="shared" si="158"/>
        <v>2.1322786014869536E-2</v>
      </c>
      <c r="F305" s="42">
        <f t="shared" si="158"/>
        <v>0.36700240725814159</v>
      </c>
      <c r="G305" s="42">
        <f t="shared" si="158"/>
        <v>0.32543453383184023</v>
      </c>
      <c r="H305" s="42">
        <f t="shared" si="158"/>
        <v>0.26486174864371337</v>
      </c>
      <c r="I305" s="42">
        <f t="shared" si="158"/>
        <v>0.71922770899607291</v>
      </c>
      <c r="J305" s="42">
        <f t="shared" si="158"/>
        <v>13.767499514797485</v>
      </c>
      <c r="K305" s="42">
        <f t="shared" si="158"/>
        <v>4.0482664778878057</v>
      </c>
      <c r="L305" s="42">
        <f t="shared" si="158"/>
        <v>0.25905759725981375</v>
      </c>
      <c r="M305" s="42">
        <f t="shared" si="158"/>
        <v>0.45511454330674217</v>
      </c>
      <c r="N305" s="42">
        <f t="shared" si="158"/>
        <v>1.8948811251216389</v>
      </c>
      <c r="Q305" s="42">
        <f t="shared" si="159"/>
        <v>1.7713431042759006E-2</v>
      </c>
      <c r="R305" s="42">
        <f t="shared" si="159"/>
        <v>0.16321420872219045</v>
      </c>
      <c r="S305" s="42">
        <f t="shared" si="159"/>
        <v>0.2437443426960243</v>
      </c>
      <c r="T305" s="42">
        <f t="shared" si="159"/>
        <v>0.21483507000073329</v>
      </c>
      <c r="U305" s="42">
        <f t="shared" si="159"/>
        <v>0.69735985231585129</v>
      </c>
      <c r="V305" s="42">
        <f t="shared" si="159"/>
        <v>10.311101165795339</v>
      </c>
      <c r="W305" s="42">
        <f t="shared" si="159"/>
        <v>3.6528048434868974</v>
      </c>
      <c r="X305" s="42">
        <f t="shared" si="159"/>
        <v>0.21283593211572668</v>
      </c>
      <c r="Y305" s="42">
        <f t="shared" si="159"/>
        <v>0.39369205858495904</v>
      </c>
      <c r="Z305" s="42">
        <f t="shared" si="159"/>
        <v>1.0798344428202542</v>
      </c>
      <c r="AC305" s="42">
        <f t="shared" si="160"/>
        <v>2.4932140986980066E-2</v>
      </c>
      <c r="AD305" s="42">
        <f t="shared" si="160"/>
        <v>0.57079060579409169</v>
      </c>
      <c r="AE305" s="42">
        <f t="shared" si="160"/>
        <v>0.42044660898236197</v>
      </c>
      <c r="AF305" s="42">
        <f t="shared" si="160"/>
        <v>0.34710762730283018</v>
      </c>
      <c r="AG305" s="42">
        <f t="shared" si="160"/>
        <v>0.72258003300937224</v>
      </c>
      <c r="AH305" s="42">
        <f t="shared" si="160"/>
        <v>17.223897863799532</v>
      </c>
      <c r="AI305" s="42">
        <f t="shared" si="160"/>
        <v>4.4437281122887171</v>
      </c>
      <c r="AJ305" s="42">
        <f t="shared" si="160"/>
        <v>0.31204243534741694</v>
      </c>
      <c r="AK305" s="42">
        <f t="shared" si="160"/>
        <v>0.50993006710044098</v>
      </c>
      <c r="AL305" s="42">
        <f t="shared" si="160"/>
        <v>2.7099278074230186</v>
      </c>
    </row>
    <row r="306" spans="4:38">
      <c r="D306" s="52">
        <f t="shared" si="154"/>
        <v>5.75</v>
      </c>
      <c r="E306" s="42">
        <f t="shared" si="158"/>
        <v>1.8045056242630534E-2</v>
      </c>
      <c r="F306" s="42">
        <f t="shared" si="158"/>
        <v>0.29082556559169642</v>
      </c>
      <c r="G306" s="42">
        <f t="shared" si="158"/>
        <v>0.31616297885447842</v>
      </c>
      <c r="H306" s="42">
        <f t="shared" si="158"/>
        <v>0.25242897212685889</v>
      </c>
      <c r="I306" s="42">
        <f t="shared" si="158"/>
        <v>0.69742281431523212</v>
      </c>
      <c r="J306" s="42">
        <f t="shared" si="158"/>
        <v>13.783505753297471</v>
      </c>
      <c r="K306" s="42">
        <f t="shared" si="158"/>
        <v>4.0016931579744233</v>
      </c>
      <c r="L306" s="42">
        <f t="shared" si="158"/>
        <v>0.25329695261780688</v>
      </c>
      <c r="M306" s="42">
        <f t="shared" si="158"/>
        <v>0.44785610105573703</v>
      </c>
      <c r="N306" s="42">
        <f t="shared" si="158"/>
        <v>1.701071876098585</v>
      </c>
      <c r="Q306" s="42">
        <f t="shared" si="159"/>
        <v>1.4760149070043277E-2</v>
      </c>
      <c r="R306" s="42">
        <f t="shared" si="159"/>
        <v>0.10067769529578682</v>
      </c>
      <c r="S306" s="42">
        <f t="shared" si="159"/>
        <v>0.23118345252540123</v>
      </c>
      <c r="T306" s="42">
        <f t="shared" si="159"/>
        <v>0.20696777378176828</v>
      </c>
      <c r="U306" s="42">
        <f t="shared" si="159"/>
        <v>0.6810730424917002</v>
      </c>
      <c r="V306" s="42">
        <f t="shared" si="159"/>
        <v>10.329983332519705</v>
      </c>
      <c r="W306" s="42">
        <f t="shared" si="159"/>
        <v>3.6218465956860282</v>
      </c>
      <c r="X306" s="42">
        <f t="shared" si="159"/>
        <v>0.21122369121702364</v>
      </c>
      <c r="Y306" s="42">
        <f t="shared" si="159"/>
        <v>0.39160345711988248</v>
      </c>
      <c r="Z306" s="42">
        <f t="shared" si="159"/>
        <v>1.0335450236826109</v>
      </c>
      <c r="AC306" s="42">
        <f t="shared" si="160"/>
        <v>2.1329963415217638E-2</v>
      </c>
      <c r="AD306" s="42">
        <f t="shared" si="160"/>
        <v>0.48097343588760622</v>
      </c>
      <c r="AE306" s="42">
        <f t="shared" si="160"/>
        <v>0.40713915923891664</v>
      </c>
      <c r="AF306" s="42">
        <f t="shared" si="160"/>
        <v>0.310921046922919</v>
      </c>
      <c r="AG306" s="42">
        <f t="shared" si="160"/>
        <v>0.70144111916785745</v>
      </c>
      <c r="AH306" s="42">
        <f t="shared" si="160"/>
        <v>17.237028174075189</v>
      </c>
      <c r="AI306" s="42">
        <f t="shared" si="160"/>
        <v>4.3815397202628237</v>
      </c>
      <c r="AJ306" s="42">
        <f t="shared" si="160"/>
        <v>0.29832619093196477</v>
      </c>
      <c r="AK306" s="42">
        <f t="shared" si="160"/>
        <v>0.50039697257991944</v>
      </c>
      <c r="AL306" s="42">
        <f t="shared" si="160"/>
        <v>2.3685987285145598</v>
      </c>
    </row>
    <row r="307" spans="4:38">
      <c r="D307" s="52">
        <f t="shared" si="154"/>
        <v>6</v>
      </c>
      <c r="E307" s="42">
        <f t="shared" si="158"/>
        <v>1.5584311931243442E-2</v>
      </c>
      <c r="F307" s="42">
        <f t="shared" si="158"/>
        <v>0.24778159387030896</v>
      </c>
      <c r="G307" s="42">
        <f t="shared" si="158"/>
        <v>0.3088702302320816</v>
      </c>
      <c r="H307" s="42">
        <f t="shared" si="158"/>
        <v>0.24621258386843092</v>
      </c>
      <c r="I307" s="42">
        <f t="shared" si="158"/>
        <v>0.6760510390296619</v>
      </c>
      <c r="J307" s="42">
        <f t="shared" si="158"/>
        <v>13.791508872547464</v>
      </c>
      <c r="K307" s="42">
        <f t="shared" si="158"/>
        <v>3.9773183363375177</v>
      </c>
      <c r="L307" s="42">
        <f t="shared" si="158"/>
        <v>0.24857943983393346</v>
      </c>
      <c r="M307" s="42">
        <f t="shared" si="158"/>
        <v>0.44174077147831903</v>
      </c>
      <c r="N307" s="42">
        <f t="shared" si="158"/>
        <v>1.5832166353970876</v>
      </c>
      <c r="Q307" s="42">
        <f t="shared" si="159"/>
        <v>1.2513806199720746E-2</v>
      </c>
      <c r="R307" s="42">
        <f t="shared" si="159"/>
        <v>6.4145470929803411E-2</v>
      </c>
      <c r="S307" s="42">
        <f t="shared" si="159"/>
        <v>0.22465867982249405</v>
      </c>
      <c r="T307" s="42">
        <f t="shared" si="159"/>
        <v>0.20303412567228576</v>
      </c>
      <c r="U307" s="42">
        <f t="shared" si="159"/>
        <v>0.66390086722454877</v>
      </c>
      <c r="V307" s="42">
        <f t="shared" si="159"/>
        <v>10.339424415881886</v>
      </c>
      <c r="W307" s="42">
        <f t="shared" si="159"/>
        <v>3.6056441482388446</v>
      </c>
      <c r="X307" s="42">
        <f t="shared" si="159"/>
        <v>0.21041757076767204</v>
      </c>
      <c r="Y307" s="42">
        <f t="shared" si="159"/>
        <v>0.39017191304155929</v>
      </c>
      <c r="Z307" s="42">
        <f t="shared" si="159"/>
        <v>0.99891318981845978</v>
      </c>
      <c r="AC307" s="42">
        <f t="shared" si="160"/>
        <v>1.8654817662766089E-2</v>
      </c>
      <c r="AD307" s="42">
        <f t="shared" si="160"/>
        <v>0.43141771681081481</v>
      </c>
      <c r="AE307" s="42">
        <f t="shared" si="160"/>
        <v>0.39456474570831357</v>
      </c>
      <c r="AF307" s="42">
        <f t="shared" si="160"/>
        <v>0.29211177451038267</v>
      </c>
      <c r="AG307" s="42">
        <f t="shared" si="160"/>
        <v>0.68378925882635444</v>
      </c>
      <c r="AH307" s="42">
        <f t="shared" si="160"/>
        <v>17.243593329213034</v>
      </c>
      <c r="AI307" s="42">
        <f t="shared" si="160"/>
        <v>4.348992524436186</v>
      </c>
      <c r="AJ307" s="42">
        <f t="shared" si="160"/>
        <v>0.28744219745414423</v>
      </c>
      <c r="AK307" s="42">
        <f t="shared" si="160"/>
        <v>0.49214024768345144</v>
      </c>
      <c r="AL307" s="42">
        <f t="shared" si="160"/>
        <v>2.1675200809757205</v>
      </c>
    </row>
    <row r="308" spans="4:38">
      <c r="D308" s="52">
        <f t="shared" si="154"/>
        <v>6.25</v>
      </c>
      <c r="E308" s="42">
        <f t="shared" ref="E308:N323" si="161">($D218-$D217)/8*(E217+3*((2*E217+E218)/3)+3*((E217+2*E218)/3)+E218)</f>
        <v>1.3748790959929761E-2</v>
      </c>
      <c r="F308" s="42">
        <f t="shared" si="161"/>
        <v>0.23182340700037102</v>
      </c>
      <c r="G308" s="42">
        <f t="shared" si="161"/>
        <v>0.3031019454311048</v>
      </c>
      <c r="H308" s="42">
        <f t="shared" si="161"/>
        <v>0.24472094917007964</v>
      </c>
      <c r="I308" s="42">
        <f t="shared" si="161"/>
        <v>0.6551631310568008</v>
      </c>
      <c r="J308" s="42">
        <f t="shared" si="161"/>
        <v>13.788460840420408</v>
      </c>
      <c r="K308" s="42">
        <f t="shared" si="161"/>
        <v>3.9712675416785892</v>
      </c>
      <c r="L308" s="42">
        <f t="shared" si="161"/>
        <v>0.24472010698172297</v>
      </c>
      <c r="M308" s="42">
        <f t="shared" si="161"/>
        <v>0.43664635446064443</v>
      </c>
      <c r="N308" s="42">
        <f t="shared" si="161"/>
        <v>1.5278120836676712</v>
      </c>
      <c r="Q308" s="42">
        <f t="shared" ref="Q308:Z323" si="162">($D218-$D217)/8*(Q217+3*((2*Q217+Q218)/3)+3*((Q217+2*Q218)/3)+Q218)</f>
        <v>1.0809359330379898E-2</v>
      </c>
      <c r="R308" s="42">
        <f t="shared" si="162"/>
        <v>4.8922952964935956E-2</v>
      </c>
      <c r="S308" s="42">
        <f t="shared" si="162"/>
        <v>0.22299782195842044</v>
      </c>
      <c r="T308" s="42">
        <f t="shared" si="162"/>
        <v>0.20207430330081744</v>
      </c>
      <c r="U308" s="42">
        <f t="shared" si="162"/>
        <v>0.64604904533261487</v>
      </c>
      <c r="V308" s="42">
        <f t="shared" si="162"/>
        <v>10.33639472505336</v>
      </c>
      <c r="W308" s="42">
        <f t="shared" si="162"/>
        <v>3.6015868085396185</v>
      </c>
      <c r="X308" s="42">
        <f t="shared" si="162"/>
        <v>0.21022300090483659</v>
      </c>
      <c r="Y308" s="42">
        <f t="shared" si="162"/>
        <v>0.3892593631461353</v>
      </c>
      <c r="Z308" s="42">
        <f t="shared" si="162"/>
        <v>0.97417610243198616</v>
      </c>
      <c r="AC308" s="42">
        <f t="shared" ref="AC308:AL323" si="163">($D218-$D217)/8*(AC217+3*((2*AC217+AC218)/3)+3*((AC217+2*AC218)/3)+AC218)</f>
        <v>1.6688222589479669E-2</v>
      </c>
      <c r="AD308" s="42">
        <f t="shared" si="163"/>
        <v>0.41472386103580555</v>
      </c>
      <c r="AE308" s="42">
        <f t="shared" si="163"/>
        <v>0.38263004384861637</v>
      </c>
      <c r="AF308" s="42">
        <f t="shared" si="163"/>
        <v>0.28736759503934184</v>
      </c>
      <c r="AG308" s="42">
        <f t="shared" si="163"/>
        <v>0.66886026942131405</v>
      </c>
      <c r="AH308" s="42">
        <f t="shared" si="163"/>
        <v>17.240526955787509</v>
      </c>
      <c r="AI308" s="42">
        <f t="shared" si="163"/>
        <v>4.3409482748175563</v>
      </c>
      <c r="AJ308" s="42">
        <f t="shared" si="163"/>
        <v>0.27900840557354367</v>
      </c>
      <c r="AK308" s="42">
        <f t="shared" si="163"/>
        <v>0.48501717546968059</v>
      </c>
      <c r="AL308" s="42">
        <f t="shared" si="163"/>
        <v>2.081448064903368</v>
      </c>
    </row>
    <row r="309" spans="4:38">
      <c r="D309" s="52">
        <f t="shared" si="154"/>
        <v>6.5</v>
      </c>
      <c r="E309" s="42">
        <f t="shared" si="161"/>
        <v>1.218826040562428E-2</v>
      </c>
      <c r="F309" s="42">
        <f t="shared" si="161"/>
        <v>0.22560751966742787</v>
      </c>
      <c r="G309" s="42">
        <f t="shared" si="161"/>
        <v>0.29805706353164463</v>
      </c>
      <c r="H309" s="42">
        <f t="shared" si="161"/>
        <v>0.24497079863510282</v>
      </c>
      <c r="I309" s="42">
        <f t="shared" si="161"/>
        <v>0.6352846602748714</v>
      </c>
      <c r="J309" s="42">
        <f t="shared" si="161"/>
        <v>13.768543951760593</v>
      </c>
      <c r="K309" s="42">
        <f t="shared" si="161"/>
        <v>3.9723097140239538</v>
      </c>
      <c r="L309" s="42">
        <f t="shared" si="161"/>
        <v>0.2413025948186662</v>
      </c>
      <c r="M309" s="42">
        <f t="shared" si="161"/>
        <v>0.4321112051281914</v>
      </c>
      <c r="N309" s="42">
        <f t="shared" si="161"/>
        <v>1.4956683127572608</v>
      </c>
      <c r="Q309" s="42">
        <f t="shared" si="162"/>
        <v>9.3479000570291671E-3</v>
      </c>
      <c r="R309" s="42">
        <f t="shared" si="162"/>
        <v>4.1479600734175087E-2</v>
      </c>
      <c r="S309" s="42">
        <f t="shared" si="162"/>
        <v>0.22307462529911004</v>
      </c>
      <c r="T309" s="42">
        <f t="shared" si="162"/>
        <v>0.20216866192442817</v>
      </c>
      <c r="U309" s="42">
        <f t="shared" si="162"/>
        <v>0.62829473679582892</v>
      </c>
      <c r="V309" s="42">
        <f t="shared" si="162"/>
        <v>10.315111562471035</v>
      </c>
      <c r="W309" s="42">
        <f t="shared" si="162"/>
        <v>3.6021385560272838</v>
      </c>
      <c r="X309" s="42">
        <f t="shared" si="162"/>
        <v>0.21025084190284526</v>
      </c>
      <c r="Y309" s="42">
        <f t="shared" si="162"/>
        <v>0.38855411899832337</v>
      </c>
      <c r="Z309" s="42">
        <f t="shared" si="162"/>
        <v>0.95380905209498579</v>
      </c>
      <c r="AC309" s="42">
        <f t="shared" si="163"/>
        <v>1.5028620754219381E-2</v>
      </c>
      <c r="AD309" s="42">
        <f t="shared" si="163"/>
        <v>0.40973543860068051</v>
      </c>
      <c r="AE309" s="42">
        <f t="shared" si="163"/>
        <v>0.37138822993934972</v>
      </c>
      <c r="AF309" s="42">
        <f t="shared" si="163"/>
        <v>0.28777293534577747</v>
      </c>
      <c r="AG309" s="42">
        <f t="shared" si="163"/>
        <v>0.65541266798951814</v>
      </c>
      <c r="AH309" s="42">
        <f t="shared" si="163"/>
        <v>17.221976341050155</v>
      </c>
      <c r="AI309" s="42">
        <f t="shared" si="163"/>
        <v>4.3424808720206292</v>
      </c>
      <c r="AJ309" s="42">
        <f t="shared" si="163"/>
        <v>0.27175576627729725</v>
      </c>
      <c r="AK309" s="42">
        <f t="shared" si="163"/>
        <v>0.47848860304903673</v>
      </c>
      <c r="AL309" s="42">
        <f t="shared" si="163"/>
        <v>2.0375275734195406</v>
      </c>
    </row>
    <row r="310" spans="4:38">
      <c r="D310" s="52">
        <f t="shared" si="154"/>
        <v>6.75</v>
      </c>
      <c r="E310" s="42">
        <f t="shared" si="161"/>
        <v>1.0731765221605807E-2</v>
      </c>
      <c r="F310" s="42">
        <f t="shared" si="161"/>
        <v>0.21980602482334791</v>
      </c>
      <c r="G310" s="42">
        <f t="shared" si="161"/>
        <v>0.29334850709214833</v>
      </c>
      <c r="H310" s="42">
        <f t="shared" si="161"/>
        <v>0.24547049756514822</v>
      </c>
      <c r="I310" s="42">
        <f t="shared" si="161"/>
        <v>0.61673142087840371</v>
      </c>
      <c r="J310" s="42">
        <f t="shared" si="161"/>
        <v>13.729406072186878</v>
      </c>
      <c r="K310" s="42">
        <f t="shared" si="161"/>
        <v>3.9743940587146875</v>
      </c>
      <c r="L310" s="42">
        <f t="shared" si="161"/>
        <v>0.23811291679981306</v>
      </c>
      <c r="M310" s="42">
        <f t="shared" si="161"/>
        <v>0.42787734546284467</v>
      </c>
      <c r="N310" s="42">
        <f t="shared" si="161"/>
        <v>1.4656674599075437</v>
      </c>
      <c r="Q310" s="42">
        <f t="shared" si="162"/>
        <v>7.9838714019018191E-3</v>
      </c>
      <c r="R310" s="42">
        <f t="shared" si="162"/>
        <v>3.4532471985464976E-2</v>
      </c>
      <c r="S310" s="42">
        <f t="shared" si="162"/>
        <v>0.2232282319804898</v>
      </c>
      <c r="T310" s="42">
        <f t="shared" si="162"/>
        <v>0.20235737917164903</v>
      </c>
      <c r="U310" s="42">
        <f t="shared" si="162"/>
        <v>0.61107223689709322</v>
      </c>
      <c r="V310" s="42">
        <f t="shared" si="162"/>
        <v>10.273236947541211</v>
      </c>
      <c r="W310" s="42">
        <f t="shared" si="162"/>
        <v>3.603242051002614</v>
      </c>
      <c r="X310" s="42">
        <f t="shared" si="162"/>
        <v>0.21030652389886256</v>
      </c>
      <c r="Y310" s="42">
        <f t="shared" si="162"/>
        <v>0.38789589112703171</v>
      </c>
      <c r="Z310" s="42">
        <f t="shared" si="162"/>
        <v>0.93479980511378602</v>
      </c>
      <c r="AC310" s="42">
        <f t="shared" si="163"/>
        <v>1.3479659041309789E-2</v>
      </c>
      <c r="AD310" s="42">
        <f t="shared" si="163"/>
        <v>0.40507957766123087</v>
      </c>
      <c r="AE310" s="42">
        <f t="shared" si="163"/>
        <v>0.36089587029070097</v>
      </c>
      <c r="AF310" s="42">
        <f t="shared" si="163"/>
        <v>0.2885836159586479</v>
      </c>
      <c r="AG310" s="42">
        <f t="shared" si="163"/>
        <v>0.64286157331984273</v>
      </c>
      <c r="AH310" s="42">
        <f t="shared" si="163"/>
        <v>17.185575196832453</v>
      </c>
      <c r="AI310" s="42">
        <f t="shared" si="163"/>
        <v>4.3455460664267713</v>
      </c>
      <c r="AJ310" s="42">
        <f t="shared" si="163"/>
        <v>0.26498663626746716</v>
      </c>
      <c r="AK310" s="42">
        <f t="shared" si="163"/>
        <v>0.47225323910087758</v>
      </c>
      <c r="AL310" s="42">
        <f t="shared" si="163"/>
        <v>1.9965351147012997</v>
      </c>
    </row>
    <row r="311" spans="4:38">
      <c r="D311" s="52">
        <f t="shared" si="154"/>
        <v>7</v>
      </c>
      <c r="E311" s="42">
        <f t="shared" si="161"/>
        <v>9.379305407874388E-3</v>
      </c>
      <c r="F311" s="42">
        <f t="shared" si="161"/>
        <v>0.21441892246813057</v>
      </c>
      <c r="G311" s="42">
        <f t="shared" si="161"/>
        <v>0.28897627611261634</v>
      </c>
      <c r="H311" s="42">
        <f t="shared" si="161"/>
        <v>0.24622004596021629</v>
      </c>
      <c r="I311" s="42">
        <f t="shared" si="161"/>
        <v>0.59950341286739817</v>
      </c>
      <c r="J311" s="42">
        <f t="shared" si="161"/>
        <v>13.671882278994254</v>
      </c>
      <c r="K311" s="42">
        <f t="shared" si="161"/>
        <v>3.9775205757507961</v>
      </c>
      <c r="L311" s="42">
        <f t="shared" si="161"/>
        <v>0.23515107292516391</v>
      </c>
      <c r="M311" s="42">
        <f t="shared" si="161"/>
        <v>0.42394477546460452</v>
      </c>
      <c r="N311" s="42">
        <f t="shared" si="161"/>
        <v>1.4378095251185197</v>
      </c>
      <c r="Q311" s="42">
        <f t="shared" si="162"/>
        <v>6.7172733649978594E-3</v>
      </c>
      <c r="R311" s="42">
        <f t="shared" si="162"/>
        <v>2.8081566718805583E-2</v>
      </c>
      <c r="S311" s="42">
        <f t="shared" si="162"/>
        <v>0.22345864200255919</v>
      </c>
      <c r="T311" s="42">
        <f t="shared" si="162"/>
        <v>0.20264045504248013</v>
      </c>
      <c r="U311" s="42">
        <f t="shared" si="162"/>
        <v>0.5943815456364081</v>
      </c>
      <c r="V311" s="42">
        <f t="shared" si="162"/>
        <v>10.21160093254567</v>
      </c>
      <c r="W311" s="42">
        <f t="shared" si="162"/>
        <v>3.6048972934656138</v>
      </c>
      <c r="X311" s="42">
        <f t="shared" si="162"/>
        <v>0.21039004689288904</v>
      </c>
      <c r="Y311" s="42">
        <f t="shared" si="162"/>
        <v>0.38728467953226109</v>
      </c>
      <c r="Z311" s="42">
        <f t="shared" si="162"/>
        <v>0.91714836148838674</v>
      </c>
      <c r="AC311" s="42">
        <f t="shared" si="163"/>
        <v>1.2041337450750939E-2</v>
      </c>
      <c r="AD311" s="42">
        <f t="shared" si="163"/>
        <v>0.40075627821745602</v>
      </c>
      <c r="AE311" s="42">
        <f t="shared" si="163"/>
        <v>0.35115296490266978</v>
      </c>
      <c r="AF311" s="42">
        <f t="shared" si="163"/>
        <v>0.28979963687795346</v>
      </c>
      <c r="AG311" s="42">
        <f t="shared" si="163"/>
        <v>0.6312069854122867</v>
      </c>
      <c r="AH311" s="42">
        <f t="shared" si="163"/>
        <v>17.132163625442786</v>
      </c>
      <c r="AI311" s="42">
        <f t="shared" si="163"/>
        <v>4.3501438580359828</v>
      </c>
      <c r="AJ311" s="42">
        <f t="shared" si="163"/>
        <v>0.25870101554405373</v>
      </c>
      <c r="AK311" s="42">
        <f t="shared" si="163"/>
        <v>0.46631108362520357</v>
      </c>
      <c r="AL311" s="42">
        <f t="shared" si="163"/>
        <v>1.9584706887486505</v>
      </c>
    </row>
    <row r="312" spans="4:38">
      <c r="D312" s="52">
        <f t="shared" si="154"/>
        <v>7.25</v>
      </c>
      <c r="E312" s="42">
        <f t="shared" si="161"/>
        <v>8.1308809644300012E-3</v>
      </c>
      <c r="F312" s="42">
        <f t="shared" si="161"/>
        <v>0.20944621260177632</v>
      </c>
      <c r="G312" s="42">
        <f t="shared" si="161"/>
        <v>0.28494037059304816</v>
      </c>
      <c r="H312" s="42">
        <f t="shared" si="161"/>
        <v>0.24721944382030803</v>
      </c>
      <c r="I312" s="42">
        <f t="shared" si="161"/>
        <v>0.58360063624185443</v>
      </c>
      <c r="J312" s="42">
        <f t="shared" si="161"/>
        <v>13.596807649477858</v>
      </c>
      <c r="K312" s="42">
        <f t="shared" si="161"/>
        <v>3.9816892651322742</v>
      </c>
      <c r="L312" s="42">
        <f t="shared" si="161"/>
        <v>0.23241706319471828</v>
      </c>
      <c r="M312" s="42">
        <f t="shared" si="161"/>
        <v>0.42031349513347066</v>
      </c>
      <c r="N312" s="42">
        <f t="shared" si="161"/>
        <v>1.4120945083901892</v>
      </c>
      <c r="Q312" s="42">
        <f t="shared" si="162"/>
        <v>5.5481059463172826E-3</v>
      </c>
      <c r="R312" s="42">
        <f t="shared" si="162"/>
        <v>2.2126884934196903E-2</v>
      </c>
      <c r="S312" s="42">
        <f t="shared" si="162"/>
        <v>0.22376585536531818</v>
      </c>
      <c r="T312" s="42">
        <f t="shared" si="162"/>
        <v>0.2030178895369219</v>
      </c>
      <c r="U312" s="42">
        <f t="shared" si="162"/>
        <v>0.57822266301377323</v>
      </c>
      <c r="V312" s="42">
        <f t="shared" si="162"/>
        <v>10.131033569766208</v>
      </c>
      <c r="W312" s="42">
        <f t="shared" si="162"/>
        <v>3.6071042834162843</v>
      </c>
      <c r="X312" s="42">
        <f t="shared" si="162"/>
        <v>0.21050141088492469</v>
      </c>
      <c r="Y312" s="42">
        <f t="shared" si="162"/>
        <v>0.38672048421401128</v>
      </c>
      <c r="Z312" s="42">
        <f t="shared" si="162"/>
        <v>0.90085472121878718</v>
      </c>
      <c r="AC312" s="42">
        <f t="shared" si="163"/>
        <v>1.0713655982542741E-2</v>
      </c>
      <c r="AD312" s="42">
        <f t="shared" si="163"/>
        <v>0.3967655402693559</v>
      </c>
      <c r="AE312" s="42">
        <f t="shared" si="163"/>
        <v>0.3421595137752565</v>
      </c>
      <c r="AF312" s="42">
        <f t="shared" si="163"/>
        <v>0.29142099810369415</v>
      </c>
      <c r="AG312" s="42">
        <f t="shared" si="163"/>
        <v>0.62044890426685018</v>
      </c>
      <c r="AH312" s="42">
        <f t="shared" si="163"/>
        <v>17.06258172918951</v>
      </c>
      <c r="AI312" s="42">
        <f t="shared" si="163"/>
        <v>4.3562742468482636</v>
      </c>
      <c r="AJ312" s="42">
        <f t="shared" si="163"/>
        <v>0.25289890410705662</v>
      </c>
      <c r="AK312" s="42">
        <f t="shared" si="163"/>
        <v>0.46066213662201433</v>
      </c>
      <c r="AL312" s="42">
        <f t="shared" si="163"/>
        <v>1.9233342955615926</v>
      </c>
    </row>
    <row r="313" spans="4:38">
      <c r="D313" s="52">
        <f t="shared" si="154"/>
        <v>7.5</v>
      </c>
      <c r="E313" s="42">
        <f t="shared" si="161"/>
        <v>6.9864918912726417E-3</v>
      </c>
      <c r="F313" s="42">
        <f t="shared" si="161"/>
        <v>0.20488789522428513</v>
      </c>
      <c r="G313" s="42">
        <f t="shared" si="161"/>
        <v>0.28124079053344431</v>
      </c>
      <c r="H313" s="42">
        <f t="shared" si="161"/>
        <v>0.24846869114542253</v>
      </c>
      <c r="I313" s="42">
        <f t="shared" si="161"/>
        <v>0.56902309100177284</v>
      </c>
      <c r="J313" s="42">
        <f t="shared" si="161"/>
        <v>13.505017260932783</v>
      </c>
      <c r="K313" s="42">
        <f t="shared" si="161"/>
        <v>3.9869001268591169</v>
      </c>
      <c r="L313" s="42">
        <f t="shared" si="161"/>
        <v>0.22991088760847672</v>
      </c>
      <c r="M313" s="42">
        <f t="shared" si="161"/>
        <v>0.41698350446944299</v>
      </c>
      <c r="N313" s="42">
        <f t="shared" si="161"/>
        <v>1.3885224097225521</v>
      </c>
      <c r="Q313" s="42">
        <f t="shared" si="162"/>
        <v>4.4763691458600853E-3</v>
      </c>
      <c r="R313" s="42">
        <f t="shared" si="162"/>
        <v>1.6668426631638977E-2</v>
      </c>
      <c r="S313" s="42">
        <f t="shared" si="162"/>
        <v>0.22414987206876683</v>
      </c>
      <c r="T313" s="42">
        <f t="shared" si="162"/>
        <v>0.20348968265497386</v>
      </c>
      <c r="U313" s="42">
        <f t="shared" si="162"/>
        <v>0.56259558902918871</v>
      </c>
      <c r="V313" s="42">
        <f t="shared" si="162"/>
        <v>10.032364911484608</v>
      </c>
      <c r="W313" s="42">
        <f t="shared" si="162"/>
        <v>3.6098630208546192</v>
      </c>
      <c r="X313" s="42">
        <f t="shared" si="162"/>
        <v>0.21064061587496902</v>
      </c>
      <c r="Y313" s="42">
        <f t="shared" si="162"/>
        <v>0.38620330517228219</v>
      </c>
      <c r="Z313" s="42">
        <f t="shared" si="162"/>
        <v>0.88591888430498722</v>
      </c>
      <c r="AC313" s="42">
        <f t="shared" si="163"/>
        <v>9.4966146366851877E-3</v>
      </c>
      <c r="AD313" s="42">
        <f t="shared" si="163"/>
        <v>0.39310736381693051</v>
      </c>
      <c r="AE313" s="42">
        <f t="shared" si="163"/>
        <v>0.33391551690846083</v>
      </c>
      <c r="AF313" s="42">
        <f t="shared" si="163"/>
        <v>0.29344769963587014</v>
      </c>
      <c r="AG313" s="42">
        <f t="shared" si="163"/>
        <v>0.61058732988353315</v>
      </c>
      <c r="AH313" s="42">
        <f t="shared" si="163"/>
        <v>16.977669610381014</v>
      </c>
      <c r="AI313" s="42">
        <f t="shared" si="163"/>
        <v>4.3639372328636128</v>
      </c>
      <c r="AJ313" s="42">
        <f t="shared" si="163"/>
        <v>0.24758030195647582</v>
      </c>
      <c r="AK313" s="42">
        <f t="shared" si="163"/>
        <v>0.45530639809130968</v>
      </c>
      <c r="AL313" s="42">
        <f t="shared" si="163"/>
        <v>1.8911259351401211</v>
      </c>
    </row>
    <row r="314" spans="4:38">
      <c r="D314" s="52">
        <f t="shared" si="154"/>
        <v>7.75</v>
      </c>
      <c r="E314" s="42">
        <f t="shared" si="161"/>
        <v>5.9461381884023147E-3</v>
      </c>
      <c r="F314" s="42">
        <f t="shared" si="161"/>
        <v>0.20074397033565655</v>
      </c>
      <c r="G314" s="42">
        <f t="shared" si="161"/>
        <v>0.27787753593380432</v>
      </c>
      <c r="H314" s="42">
        <f t="shared" si="161"/>
        <v>0.24996778793555918</v>
      </c>
      <c r="I314" s="42">
        <f t="shared" si="161"/>
        <v>0.55577077714715351</v>
      </c>
      <c r="J314" s="42">
        <f t="shared" si="161"/>
        <v>13.397346190654119</v>
      </c>
      <c r="K314" s="42">
        <f t="shared" si="161"/>
        <v>3.9931531609313282</v>
      </c>
      <c r="L314" s="42">
        <f t="shared" si="161"/>
        <v>0.22763254616643874</v>
      </c>
      <c r="M314" s="42">
        <f t="shared" si="161"/>
        <v>0.413954803472522</v>
      </c>
      <c r="N314" s="42">
        <f t="shared" si="161"/>
        <v>1.3670932291156133</v>
      </c>
      <c r="Q314" s="42">
        <f t="shared" si="162"/>
        <v>3.5020629636262706E-3</v>
      </c>
      <c r="R314" s="42">
        <f t="shared" si="162"/>
        <v>1.170619181113176E-2</v>
      </c>
      <c r="S314" s="42">
        <f t="shared" si="162"/>
        <v>0.22461069211290507</v>
      </c>
      <c r="T314" s="42">
        <f t="shared" si="162"/>
        <v>0.2040558343966361</v>
      </c>
      <c r="U314" s="42">
        <f t="shared" si="162"/>
        <v>0.54750032368265467</v>
      </c>
      <c r="V314" s="42">
        <f t="shared" si="162"/>
        <v>9.9164250099826532</v>
      </c>
      <c r="W314" s="42">
        <f t="shared" si="162"/>
        <v>3.6131735057806207</v>
      </c>
      <c r="X314" s="42">
        <f t="shared" si="162"/>
        <v>0.21080766186302197</v>
      </c>
      <c r="Y314" s="42">
        <f t="shared" si="162"/>
        <v>0.38573314240707413</v>
      </c>
      <c r="Z314" s="42">
        <f t="shared" si="162"/>
        <v>0.87234085074698764</v>
      </c>
      <c r="AC314" s="42">
        <f t="shared" si="163"/>
        <v>8.3902134131783532E-3</v>
      </c>
      <c r="AD314" s="42">
        <f t="shared" si="163"/>
        <v>0.38978174886018047</v>
      </c>
      <c r="AE314" s="42">
        <f t="shared" si="163"/>
        <v>0.3264209743022829</v>
      </c>
      <c r="AF314" s="42">
        <f t="shared" si="163"/>
        <v>0.29587974147448176</v>
      </c>
      <c r="AG314" s="42">
        <f t="shared" si="163"/>
        <v>0.60162226226233584</v>
      </c>
      <c r="AH314" s="42">
        <f t="shared" si="163"/>
        <v>16.878267371325638</v>
      </c>
      <c r="AI314" s="42">
        <f t="shared" si="163"/>
        <v>4.3731328160820366</v>
      </c>
      <c r="AJ314" s="42">
        <f t="shared" si="163"/>
        <v>0.2427452090923117</v>
      </c>
      <c r="AK314" s="42">
        <f t="shared" si="163"/>
        <v>0.45024386803309024</v>
      </c>
      <c r="AL314" s="42">
        <f t="shared" si="163"/>
        <v>1.8618456074842364</v>
      </c>
    </row>
    <row r="315" spans="4:38">
      <c r="D315" s="52">
        <f t="shared" si="154"/>
        <v>8</v>
      </c>
      <c r="E315" s="42">
        <f t="shared" si="161"/>
        <v>5.0098198558190194E-3</v>
      </c>
      <c r="F315" s="42">
        <f t="shared" si="161"/>
        <v>0.19701443793589057</v>
      </c>
      <c r="G315" s="42">
        <f t="shared" si="161"/>
        <v>0.27485060679412798</v>
      </c>
      <c r="H315" s="42">
        <f t="shared" si="161"/>
        <v>0.25171673419071855</v>
      </c>
      <c r="I315" s="42">
        <f t="shared" si="161"/>
        <v>0.54384369467799587</v>
      </c>
      <c r="J315" s="42">
        <f t="shared" si="161"/>
        <v>13.274629515936955</v>
      </c>
      <c r="K315" s="42">
        <f t="shared" si="161"/>
        <v>4.0004483673489091</v>
      </c>
      <c r="L315" s="42">
        <f t="shared" si="161"/>
        <v>0.22558203886860431</v>
      </c>
      <c r="M315" s="42">
        <f t="shared" si="161"/>
        <v>0.41122739214270732</v>
      </c>
      <c r="N315" s="42">
        <f t="shared" si="161"/>
        <v>1.3478069665693679</v>
      </c>
      <c r="Q315" s="42">
        <f t="shared" si="162"/>
        <v>2.6251873996158402E-3</v>
      </c>
      <c r="R315" s="42">
        <f t="shared" si="162"/>
        <v>7.2401804726752303E-3</v>
      </c>
      <c r="S315" s="42">
        <f t="shared" si="162"/>
        <v>0.22514831549773345</v>
      </c>
      <c r="T315" s="42">
        <f t="shared" si="162"/>
        <v>0.20471634476190903</v>
      </c>
      <c r="U315" s="42">
        <f t="shared" si="162"/>
        <v>0.53293686697417042</v>
      </c>
      <c r="V315" s="42">
        <f t="shared" si="162"/>
        <v>9.7840439175421192</v>
      </c>
      <c r="W315" s="42">
        <f t="shared" si="162"/>
        <v>3.6170357381942906</v>
      </c>
      <c r="X315" s="42">
        <f t="shared" si="162"/>
        <v>0.21100254884908407</v>
      </c>
      <c r="Y315" s="42">
        <f t="shared" si="162"/>
        <v>0.38530999591838699</v>
      </c>
      <c r="Z315" s="42">
        <f t="shared" si="162"/>
        <v>0.86012062054478799</v>
      </c>
      <c r="AC315" s="42">
        <f t="shared" si="163"/>
        <v>7.3944523120221982E-3</v>
      </c>
      <c r="AD315" s="42">
        <f t="shared" si="163"/>
        <v>0.38678869539910576</v>
      </c>
      <c r="AE315" s="42">
        <f t="shared" si="163"/>
        <v>0.3196758859567233</v>
      </c>
      <c r="AF315" s="42">
        <f t="shared" si="163"/>
        <v>0.29871712361952862</v>
      </c>
      <c r="AG315" s="42">
        <f t="shared" si="163"/>
        <v>0.5935537014032588</v>
      </c>
      <c r="AH315" s="42">
        <f t="shared" si="163"/>
        <v>16.76521511433177</v>
      </c>
      <c r="AI315" s="42">
        <f t="shared" si="163"/>
        <v>4.3838609965035298</v>
      </c>
      <c r="AJ315" s="42">
        <f t="shared" si="163"/>
        <v>0.23839362551456383</v>
      </c>
      <c r="AK315" s="42">
        <f t="shared" si="163"/>
        <v>0.44547454644735596</v>
      </c>
      <c r="AL315" s="42">
        <f t="shared" si="163"/>
        <v>1.8354933125939432</v>
      </c>
    </row>
    <row r="316" spans="4:38">
      <c r="D316" s="52">
        <f t="shared" si="154"/>
        <v>8.25</v>
      </c>
      <c r="E316" s="42">
        <f t="shared" si="161"/>
        <v>4.1775368935227566E-3</v>
      </c>
      <c r="F316" s="42">
        <f t="shared" si="161"/>
        <v>0.19369929802498775</v>
      </c>
      <c r="G316" s="42">
        <f t="shared" si="161"/>
        <v>0.27216000311441596</v>
      </c>
      <c r="H316" s="42">
        <f t="shared" si="161"/>
        <v>0.25371552991090113</v>
      </c>
      <c r="I316" s="42">
        <f t="shared" si="161"/>
        <v>0.53324184359429982</v>
      </c>
      <c r="J316" s="42">
        <f t="shared" si="161"/>
        <v>13.137702314076327</v>
      </c>
      <c r="K316" s="42">
        <f t="shared" si="161"/>
        <v>4.0087857461118599</v>
      </c>
      <c r="L316" s="42">
        <f t="shared" si="161"/>
        <v>0.2237593657149744</v>
      </c>
      <c r="M316" s="42">
        <f t="shared" si="161"/>
        <v>0.40880127047999926</v>
      </c>
      <c r="N316" s="42">
        <f t="shared" si="161"/>
        <v>1.3306636220838111</v>
      </c>
      <c r="Q316" s="42">
        <f t="shared" si="162"/>
        <v>1.8457424538287875E-3</v>
      </c>
      <c r="R316" s="42">
        <f t="shared" si="162"/>
        <v>3.2703926162694456E-3</v>
      </c>
      <c r="S316" s="42">
        <f t="shared" si="162"/>
        <v>0.22576274222325149</v>
      </c>
      <c r="T316" s="42">
        <f t="shared" si="162"/>
        <v>0.20547121375079261</v>
      </c>
      <c r="U316" s="42">
        <f t="shared" si="162"/>
        <v>0.51890521890373642</v>
      </c>
      <c r="V316" s="42">
        <f t="shared" si="162"/>
        <v>9.6360516864447856</v>
      </c>
      <c r="W316" s="42">
        <f t="shared" si="162"/>
        <v>3.6214497180956253</v>
      </c>
      <c r="X316" s="42">
        <f t="shared" si="162"/>
        <v>0.21122527683315484</v>
      </c>
      <c r="Y316" s="42">
        <f t="shared" si="162"/>
        <v>0.38493386570622051</v>
      </c>
      <c r="Z316" s="42">
        <f t="shared" si="162"/>
        <v>0.84925819369838795</v>
      </c>
      <c r="AC316" s="42">
        <f t="shared" si="163"/>
        <v>6.5093313332167261E-3</v>
      </c>
      <c r="AD316" s="42">
        <f t="shared" si="163"/>
        <v>0.38412820343370579</v>
      </c>
      <c r="AE316" s="42">
        <f t="shared" si="163"/>
        <v>0.31368025187178139</v>
      </c>
      <c r="AF316" s="42">
        <f t="shared" si="163"/>
        <v>0.30195984607101056</v>
      </c>
      <c r="AG316" s="42">
        <f t="shared" si="163"/>
        <v>0.58638164730630105</v>
      </c>
      <c r="AH316" s="42">
        <f t="shared" si="163"/>
        <v>16.639352941707855</v>
      </c>
      <c r="AI316" s="42">
        <f t="shared" si="163"/>
        <v>4.3961217741280967</v>
      </c>
      <c r="AJ316" s="42">
        <f t="shared" si="163"/>
        <v>0.23452555122323229</v>
      </c>
      <c r="AK316" s="42">
        <f t="shared" si="163"/>
        <v>0.44099843333410627</v>
      </c>
      <c r="AL316" s="42">
        <f t="shared" si="163"/>
        <v>1.8120690504692361</v>
      </c>
    </row>
    <row r="317" spans="4:38">
      <c r="D317" s="52">
        <f t="shared" si="154"/>
        <v>8.5</v>
      </c>
      <c r="E317" s="42">
        <f t="shared" si="161"/>
        <v>3.4492893015135263E-3</v>
      </c>
      <c r="F317" s="42">
        <f t="shared" si="161"/>
        <v>0.19079855060294754</v>
      </c>
      <c r="G317" s="42">
        <f t="shared" si="161"/>
        <v>0.26980572489466786</v>
      </c>
      <c r="H317" s="42">
        <f t="shared" si="161"/>
        <v>0.25596417509610686</v>
      </c>
      <c r="I317" s="42">
        <f t="shared" si="161"/>
        <v>0.52396522389606603</v>
      </c>
      <c r="J317" s="42">
        <f t="shared" si="161"/>
        <v>12.987399662367329</v>
      </c>
      <c r="K317" s="42">
        <f t="shared" si="161"/>
        <v>4.0181652972201807</v>
      </c>
      <c r="L317" s="42">
        <f t="shared" si="161"/>
        <v>0.22216452670554801</v>
      </c>
      <c r="M317" s="42">
        <f t="shared" si="161"/>
        <v>0.40667643848439805</v>
      </c>
      <c r="N317" s="42">
        <f t="shared" si="161"/>
        <v>1.3156631956589524</v>
      </c>
      <c r="Q317" s="42">
        <f t="shared" si="162"/>
        <v>1.1637281262651181E-3</v>
      </c>
      <c r="R317" s="42">
        <f t="shared" si="162"/>
        <v>7.0477727928961679E-4</v>
      </c>
      <c r="S317" s="42">
        <f t="shared" si="162"/>
        <v>0.22645397228945907</v>
      </c>
      <c r="T317" s="42">
        <f t="shared" si="162"/>
        <v>0.20632044136328639</v>
      </c>
      <c r="U317" s="42">
        <f t="shared" si="162"/>
        <v>0.50540537947135322</v>
      </c>
      <c r="V317" s="42">
        <f t="shared" si="162"/>
        <v>9.4732783689724567</v>
      </c>
      <c r="W317" s="42">
        <f t="shared" si="162"/>
        <v>3.6264154454846258</v>
      </c>
      <c r="X317" s="42">
        <f t="shared" si="162"/>
        <v>0.21147584581523426</v>
      </c>
      <c r="Y317" s="42">
        <f t="shared" si="162"/>
        <v>0.38460475177057435</v>
      </c>
      <c r="Z317" s="42">
        <f t="shared" si="162"/>
        <v>0.83975357020778807</v>
      </c>
      <c r="AC317" s="42">
        <f t="shared" si="163"/>
        <v>5.7348504767619395E-3</v>
      </c>
      <c r="AD317" s="42">
        <f t="shared" si="163"/>
        <v>0.38180027296398072</v>
      </c>
      <c r="AE317" s="42">
        <f t="shared" si="163"/>
        <v>0.30843407204745665</v>
      </c>
      <c r="AF317" s="42">
        <f t="shared" si="163"/>
        <v>0.30560790882892774</v>
      </c>
      <c r="AG317" s="42">
        <f t="shared" si="163"/>
        <v>0.5801060999714629</v>
      </c>
      <c r="AH317" s="42">
        <f t="shared" si="163"/>
        <v>16.501520955762238</v>
      </c>
      <c r="AI317" s="42">
        <f t="shared" si="163"/>
        <v>4.4099151489557311</v>
      </c>
      <c r="AJ317" s="42">
        <f t="shared" si="163"/>
        <v>0.23114098621831752</v>
      </c>
      <c r="AK317" s="42">
        <f t="shared" si="163"/>
        <v>0.43681552869334128</v>
      </c>
      <c r="AL317" s="42">
        <f t="shared" si="163"/>
        <v>1.7915728211101158</v>
      </c>
    </row>
    <row r="318" spans="4:38">
      <c r="D318" s="52">
        <f t="shared" si="154"/>
        <v>8.75</v>
      </c>
      <c r="E318" s="42">
        <f t="shared" si="161"/>
        <v>2.8250770797913285E-3</v>
      </c>
      <c r="F318" s="42">
        <f t="shared" si="161"/>
        <v>0.18831219566977039</v>
      </c>
      <c r="G318" s="42">
        <f t="shared" si="161"/>
        <v>0.26778777213488408</v>
      </c>
      <c r="H318" s="42">
        <f t="shared" si="161"/>
        <v>0.25846266974633531</v>
      </c>
      <c r="I318" s="42">
        <f t="shared" si="161"/>
        <v>0.51601383558329439</v>
      </c>
      <c r="J318" s="42">
        <f t="shared" si="161"/>
        <v>12.824556638105051</v>
      </c>
      <c r="K318" s="42">
        <f t="shared" si="161"/>
        <v>4.0285870206738661</v>
      </c>
      <c r="L318" s="42">
        <f t="shared" si="161"/>
        <v>0.22079752184032519</v>
      </c>
      <c r="M318" s="42">
        <f t="shared" si="161"/>
        <v>0.40485289615590236</v>
      </c>
      <c r="N318" s="42">
        <f t="shared" si="161"/>
        <v>1.3028056872947871</v>
      </c>
      <c r="Q318" s="42">
        <f t="shared" si="162"/>
        <v>5.791444169248284E-4</v>
      </c>
      <c r="R318" s="42">
        <f t="shared" si="162"/>
        <v>0</v>
      </c>
      <c r="S318" s="42">
        <f t="shared" si="162"/>
        <v>0.22722200569635681</v>
      </c>
      <c r="T318" s="42">
        <f t="shared" si="162"/>
        <v>0.20726402759939033</v>
      </c>
      <c r="U318" s="42">
        <f t="shared" si="162"/>
        <v>0.49243734867701994</v>
      </c>
      <c r="V318" s="42">
        <f t="shared" si="162"/>
        <v>9.2965540174069154</v>
      </c>
      <c r="W318" s="42">
        <f t="shared" si="162"/>
        <v>3.6319329203612911</v>
      </c>
      <c r="X318" s="42">
        <f t="shared" si="162"/>
        <v>0.21175425579532284</v>
      </c>
      <c r="Y318" s="42">
        <f t="shared" si="162"/>
        <v>0.38432265411144928</v>
      </c>
      <c r="Z318" s="42">
        <f t="shared" si="162"/>
        <v>0.83160675007298868</v>
      </c>
      <c r="AC318" s="42">
        <f t="shared" si="163"/>
        <v>5.0710097426578376E-3</v>
      </c>
      <c r="AD318" s="42">
        <f t="shared" si="163"/>
        <v>0.37980490398993044</v>
      </c>
      <c r="AE318" s="42">
        <f t="shared" si="163"/>
        <v>0.30393734648374982</v>
      </c>
      <c r="AF318" s="42">
        <f t="shared" si="163"/>
        <v>0.30966131189327967</v>
      </c>
      <c r="AG318" s="42">
        <f t="shared" si="163"/>
        <v>0.57472705939874458</v>
      </c>
      <c r="AH318" s="42">
        <f t="shared" si="163"/>
        <v>16.352559258803204</v>
      </c>
      <c r="AI318" s="42">
        <f t="shared" si="163"/>
        <v>4.4252411209864357</v>
      </c>
      <c r="AJ318" s="42">
        <f t="shared" si="163"/>
        <v>0.22823993049981894</v>
      </c>
      <c r="AK318" s="42">
        <f t="shared" si="163"/>
        <v>0.43292583252506145</v>
      </c>
      <c r="AL318" s="42">
        <f t="shared" si="163"/>
        <v>1.7740046245165868</v>
      </c>
    </row>
    <row r="319" spans="4:38">
      <c r="D319" s="52">
        <f t="shared" si="154"/>
        <v>9</v>
      </c>
      <c r="E319" s="42">
        <f t="shared" si="161"/>
        <v>2.3049002283561672E-3</v>
      </c>
      <c r="F319" s="42">
        <f t="shared" si="161"/>
        <v>0.18624023322545635</v>
      </c>
      <c r="G319" s="42">
        <f t="shared" si="161"/>
        <v>0.26610614483506406</v>
      </c>
      <c r="H319" s="42">
        <f t="shared" si="161"/>
        <v>0.26121101386158641</v>
      </c>
      <c r="I319" s="42">
        <f t="shared" si="161"/>
        <v>0.50938767865598433</v>
      </c>
      <c r="J319" s="42">
        <f t="shared" si="161"/>
        <v>12.650008318584579</v>
      </c>
      <c r="K319" s="42">
        <f t="shared" si="161"/>
        <v>4.0400509164729206</v>
      </c>
      <c r="L319" s="42">
        <f t="shared" si="161"/>
        <v>0.21965835111930646</v>
      </c>
      <c r="M319" s="42">
        <f t="shared" si="161"/>
        <v>0.40333064349451286</v>
      </c>
      <c r="N319" s="42">
        <f t="shared" si="161"/>
        <v>1.2920910969913151</v>
      </c>
      <c r="Q319" s="42">
        <f t="shared" si="162"/>
        <v>1.5560510840526438E-4</v>
      </c>
      <c r="R319" s="42">
        <f t="shared" si="162"/>
        <v>0</v>
      </c>
      <c r="S319" s="42">
        <f t="shared" si="162"/>
        <v>0.22806684244394421</v>
      </c>
      <c r="T319" s="42">
        <f t="shared" si="162"/>
        <v>0.20830197245910506</v>
      </c>
      <c r="U319" s="42">
        <f t="shared" si="162"/>
        <v>0.48000112652073679</v>
      </c>
      <c r="V319" s="42">
        <f t="shared" si="162"/>
        <v>9.1067086840299449</v>
      </c>
      <c r="W319" s="42">
        <f t="shared" si="162"/>
        <v>3.6380021427256271</v>
      </c>
      <c r="X319" s="42">
        <f t="shared" si="162"/>
        <v>0.21206050677342014</v>
      </c>
      <c r="Y319" s="42">
        <f t="shared" si="162"/>
        <v>0.38408757272884547</v>
      </c>
      <c r="Z319" s="42">
        <f t="shared" si="162"/>
        <v>0.82481773329398889</v>
      </c>
      <c r="AC319" s="42">
        <f t="shared" si="163"/>
        <v>4.5178091309044186E-3</v>
      </c>
      <c r="AD319" s="42">
        <f t="shared" si="163"/>
        <v>0.37814209651155539</v>
      </c>
      <c r="AE319" s="42">
        <f t="shared" si="163"/>
        <v>0.3001900751806611</v>
      </c>
      <c r="AF319" s="42">
        <f t="shared" si="163"/>
        <v>0.31412005526406717</v>
      </c>
      <c r="AG319" s="42">
        <f t="shared" si="163"/>
        <v>0.5702445255881462</v>
      </c>
      <c r="AH319" s="42">
        <f t="shared" si="163"/>
        <v>16.193307953139197</v>
      </c>
      <c r="AI319" s="42">
        <f t="shared" si="163"/>
        <v>4.4420996902202141</v>
      </c>
      <c r="AJ319" s="42">
        <f t="shared" si="163"/>
        <v>0.22582238406773661</v>
      </c>
      <c r="AK319" s="42">
        <f t="shared" si="163"/>
        <v>0.42932934482926632</v>
      </c>
      <c r="AL319" s="42">
        <f t="shared" si="163"/>
        <v>1.7593644606886443</v>
      </c>
    </row>
    <row r="320" spans="4:38">
      <c r="D320" s="52">
        <f t="shared" si="154"/>
        <v>9.25</v>
      </c>
      <c r="E320" s="42">
        <f t="shared" si="161"/>
        <v>1.888758747208038E-3</v>
      </c>
      <c r="F320" s="42">
        <f t="shared" si="161"/>
        <v>0.18458266327000444</v>
      </c>
      <c r="G320" s="42">
        <f t="shared" si="161"/>
        <v>0.2647608429952078</v>
      </c>
      <c r="H320" s="42">
        <f t="shared" si="161"/>
        <v>0.26420920744186022</v>
      </c>
      <c r="I320" s="42">
        <f t="shared" si="161"/>
        <v>0.50408675311413664</v>
      </c>
      <c r="J320" s="42">
        <f t="shared" si="161"/>
        <v>12.464589781100957</v>
      </c>
      <c r="K320" s="42">
        <f t="shared" si="161"/>
        <v>4.0525569846173441</v>
      </c>
      <c r="L320" s="42">
        <f t="shared" si="161"/>
        <v>0.21874701454249126</v>
      </c>
      <c r="M320" s="42">
        <f t="shared" si="161"/>
        <v>0.40210968050023077</v>
      </c>
      <c r="N320" s="42">
        <f t="shared" si="161"/>
        <v>1.2835194247485417</v>
      </c>
      <c r="Q320" s="42">
        <f t="shared" si="162"/>
        <v>0</v>
      </c>
      <c r="R320" s="42">
        <f t="shared" si="162"/>
        <v>0</v>
      </c>
      <c r="S320" s="42">
        <f t="shared" si="162"/>
        <v>0.2289884825322212</v>
      </c>
      <c r="T320" s="42">
        <f t="shared" si="162"/>
        <v>0.20943427594242991</v>
      </c>
      <c r="U320" s="42">
        <f t="shared" si="162"/>
        <v>0.46809671300250411</v>
      </c>
      <c r="V320" s="42">
        <f t="shared" si="162"/>
        <v>8.9045724211233228</v>
      </c>
      <c r="W320" s="42">
        <f t="shared" si="162"/>
        <v>3.6446231125776278</v>
      </c>
      <c r="X320" s="42">
        <f t="shared" si="162"/>
        <v>0.21239459874952601</v>
      </c>
      <c r="Y320" s="42">
        <f t="shared" si="162"/>
        <v>0.38389950762276254</v>
      </c>
      <c r="Z320" s="42">
        <f t="shared" si="162"/>
        <v>0.81938651987078881</v>
      </c>
      <c r="AC320" s="42">
        <f t="shared" si="163"/>
        <v>4.0752486415016843E-3</v>
      </c>
      <c r="AD320" s="42">
        <f t="shared" si="163"/>
        <v>0.3768118505288558</v>
      </c>
      <c r="AE320" s="42">
        <f t="shared" si="163"/>
        <v>0.29719225813819011</v>
      </c>
      <c r="AF320" s="42">
        <f t="shared" si="163"/>
        <v>0.31898413894129002</v>
      </c>
      <c r="AG320" s="42">
        <f t="shared" si="163"/>
        <v>0.56665849853966743</v>
      </c>
      <c r="AH320" s="42">
        <f t="shared" si="163"/>
        <v>16.024607141078615</v>
      </c>
      <c r="AI320" s="42">
        <f t="shared" si="163"/>
        <v>4.4604908566570609</v>
      </c>
      <c r="AJ320" s="42">
        <f t="shared" si="163"/>
        <v>0.22388834692207105</v>
      </c>
      <c r="AK320" s="42">
        <f t="shared" si="163"/>
        <v>0.42602606560595579</v>
      </c>
      <c r="AL320" s="42">
        <f t="shared" si="163"/>
        <v>1.7476523296262885</v>
      </c>
    </row>
    <row r="321" spans="4:38">
      <c r="D321" s="52">
        <f t="shared" si="154"/>
        <v>9.5</v>
      </c>
      <c r="E321" s="42">
        <f t="shared" si="161"/>
        <v>1.5766526363469367E-3</v>
      </c>
      <c r="F321" s="42">
        <f t="shared" si="161"/>
        <v>0.18333948580341558</v>
      </c>
      <c r="G321" s="42">
        <f t="shared" si="161"/>
        <v>0.26375186661531586</v>
      </c>
      <c r="H321" s="42">
        <f t="shared" si="161"/>
        <v>0.26745725048715674</v>
      </c>
      <c r="I321" s="42">
        <f t="shared" si="161"/>
        <v>0.50011105895775099</v>
      </c>
      <c r="J321" s="42">
        <f t="shared" si="161"/>
        <v>12.269136102949322</v>
      </c>
      <c r="K321" s="42">
        <f t="shared" si="161"/>
        <v>4.0661052251071368</v>
      </c>
      <c r="L321" s="42">
        <f t="shared" si="161"/>
        <v>0.21806351210987962</v>
      </c>
      <c r="M321" s="42">
        <f t="shared" si="161"/>
        <v>0.40119000717305486</v>
      </c>
      <c r="N321" s="42">
        <f t="shared" si="161"/>
        <v>1.2770906705664571</v>
      </c>
      <c r="Q321" s="42">
        <f t="shared" si="162"/>
        <v>0</v>
      </c>
      <c r="R321" s="42">
        <f t="shared" si="162"/>
        <v>0</v>
      </c>
      <c r="S321" s="42">
        <f t="shared" si="162"/>
        <v>0.22998692596118783</v>
      </c>
      <c r="T321" s="42">
        <f t="shared" si="162"/>
        <v>0.21066093804936503</v>
      </c>
      <c r="U321" s="42">
        <f t="shared" si="162"/>
        <v>0.456724108122322</v>
      </c>
      <c r="V321" s="42">
        <f t="shared" si="162"/>
        <v>8.6909752809688445</v>
      </c>
      <c r="W321" s="42">
        <f t="shared" si="162"/>
        <v>3.6517958299172939</v>
      </c>
      <c r="X321" s="42">
        <f t="shared" si="162"/>
        <v>0.21275653172364109</v>
      </c>
      <c r="Y321" s="42">
        <f t="shared" si="162"/>
        <v>0.38375845879319997</v>
      </c>
      <c r="Z321" s="42">
        <f t="shared" si="162"/>
        <v>0.815313109803389</v>
      </c>
      <c r="AC321" s="42">
        <f t="shared" si="163"/>
        <v>3.7433282744496321E-3</v>
      </c>
      <c r="AD321" s="42">
        <f t="shared" si="163"/>
        <v>0.37581416604183093</v>
      </c>
      <c r="AE321" s="42">
        <f t="shared" si="163"/>
        <v>0.29494389535633692</v>
      </c>
      <c r="AF321" s="42">
        <f t="shared" si="163"/>
        <v>0.32425356292494795</v>
      </c>
      <c r="AG321" s="42">
        <f t="shared" si="163"/>
        <v>0.56396897825330794</v>
      </c>
      <c r="AH321" s="42">
        <f t="shared" si="163"/>
        <v>15.847296924929839</v>
      </c>
      <c r="AI321" s="42">
        <f t="shared" si="163"/>
        <v>4.4804146202969752</v>
      </c>
      <c r="AJ321" s="42">
        <f t="shared" si="163"/>
        <v>0.22243781906282178</v>
      </c>
      <c r="AK321" s="42">
        <f t="shared" si="163"/>
        <v>0.42301599485512992</v>
      </c>
      <c r="AL321" s="42">
        <f t="shared" si="163"/>
        <v>1.7388682313295241</v>
      </c>
    </row>
    <row r="322" spans="4:38">
      <c r="D322" s="52">
        <f t="shared" si="154"/>
        <v>9.75</v>
      </c>
      <c r="E322" s="42">
        <f t="shared" si="161"/>
        <v>1.3685818957728721E-3</v>
      </c>
      <c r="F322" s="42">
        <f t="shared" si="161"/>
        <v>0.1825107008256899</v>
      </c>
      <c r="G322" s="42">
        <f t="shared" si="161"/>
        <v>0.26307921569538772</v>
      </c>
      <c r="H322" s="42">
        <f t="shared" si="161"/>
        <v>0.27095514299747597</v>
      </c>
      <c r="I322" s="42">
        <f t="shared" si="161"/>
        <v>0.49746059618682709</v>
      </c>
      <c r="J322" s="42">
        <f t="shared" si="161"/>
        <v>12.064482361424762</v>
      </c>
      <c r="K322" s="42">
        <f t="shared" si="161"/>
        <v>4.0806956379422994</v>
      </c>
      <c r="L322" s="42">
        <f t="shared" si="161"/>
        <v>0.217607843821472</v>
      </c>
      <c r="M322" s="42">
        <f t="shared" si="161"/>
        <v>0.40057162351298503</v>
      </c>
      <c r="N322" s="42">
        <f t="shared" si="161"/>
        <v>1.2728048344450649</v>
      </c>
      <c r="Q322" s="42">
        <f t="shared" si="162"/>
        <v>0</v>
      </c>
      <c r="R322" s="42">
        <f t="shared" si="162"/>
        <v>0</v>
      </c>
      <c r="S322" s="42">
        <f t="shared" si="162"/>
        <v>0.23106217273084456</v>
      </c>
      <c r="T322" s="42">
        <f t="shared" si="162"/>
        <v>0.21198195877991083</v>
      </c>
      <c r="U322" s="42">
        <f t="shared" si="162"/>
        <v>0.44588331188019004</v>
      </c>
      <c r="V322" s="42">
        <f t="shared" si="162"/>
        <v>8.4667473158483002</v>
      </c>
      <c r="W322" s="42">
        <f t="shared" si="162"/>
        <v>3.6595202947446293</v>
      </c>
      <c r="X322" s="42">
        <f t="shared" si="162"/>
        <v>0.21314630569576482</v>
      </c>
      <c r="Y322" s="42">
        <f t="shared" si="162"/>
        <v>0.38366442624015817</v>
      </c>
      <c r="Z322" s="42">
        <f t="shared" si="162"/>
        <v>0.81259750309178913</v>
      </c>
      <c r="AC322" s="42">
        <f t="shared" si="163"/>
        <v>3.5220480297482597E-3</v>
      </c>
      <c r="AD322" s="42">
        <f t="shared" si="163"/>
        <v>0.37514904305048075</v>
      </c>
      <c r="AE322" s="42">
        <f t="shared" si="163"/>
        <v>0.29344498683510145</v>
      </c>
      <c r="AF322" s="42">
        <f t="shared" si="163"/>
        <v>0.32992832721504151</v>
      </c>
      <c r="AG322" s="42">
        <f t="shared" si="163"/>
        <v>0.56217596472906861</v>
      </c>
      <c r="AH322" s="42">
        <f t="shared" si="163"/>
        <v>15.662217407001219</v>
      </c>
      <c r="AI322" s="42">
        <f t="shared" si="163"/>
        <v>4.5018709811399598</v>
      </c>
      <c r="AJ322" s="42">
        <f t="shared" si="163"/>
        <v>0.22147080048998879</v>
      </c>
      <c r="AK322" s="42">
        <f t="shared" si="163"/>
        <v>0.42029913257678925</v>
      </c>
      <c r="AL322" s="42">
        <f t="shared" si="163"/>
        <v>1.7330121657983462</v>
      </c>
    </row>
    <row r="323" spans="4:38">
      <c r="D323" s="52">
        <f t="shared" si="154"/>
        <v>10</v>
      </c>
      <c r="E323" s="42">
        <f t="shared" si="161"/>
        <v>1.2645465254858398E-3</v>
      </c>
      <c r="F323" s="42">
        <f t="shared" si="161"/>
        <v>0.1820963083368273</v>
      </c>
      <c r="G323" s="42">
        <f t="shared" si="161"/>
        <v>0.26274289023542347</v>
      </c>
      <c r="H323" s="42">
        <f t="shared" si="161"/>
        <v>0.27470288497281836</v>
      </c>
      <c r="I323" s="42">
        <f t="shared" si="161"/>
        <v>0.496135364801365</v>
      </c>
      <c r="J323" s="42">
        <f t="shared" si="161"/>
        <v>11.851463633822272</v>
      </c>
      <c r="K323" s="42">
        <f t="shared" si="161"/>
        <v>4.0963282231228266</v>
      </c>
      <c r="L323" s="42">
        <f t="shared" si="161"/>
        <v>0.21738000967726848</v>
      </c>
      <c r="M323" s="42">
        <f t="shared" si="161"/>
        <v>0.40025452952002194</v>
      </c>
      <c r="N323" s="42">
        <f t="shared" si="161"/>
        <v>1.2706619163843718</v>
      </c>
      <c r="Q323" s="42">
        <f t="shared" si="162"/>
        <v>0</v>
      </c>
      <c r="R323" s="42">
        <f t="shared" si="162"/>
        <v>0</v>
      </c>
      <c r="S323" s="42">
        <f t="shared" si="162"/>
        <v>0.23221422284119098</v>
      </c>
      <c r="T323" s="42">
        <f t="shared" si="162"/>
        <v>0.2133973381340673</v>
      </c>
      <c r="U323" s="42">
        <f t="shared" si="162"/>
        <v>0.43557432427610809</v>
      </c>
      <c r="V323" s="42">
        <f t="shared" si="162"/>
        <v>8.2327185780434693</v>
      </c>
      <c r="W323" s="42">
        <f t="shared" si="162"/>
        <v>3.6677965070596352</v>
      </c>
      <c r="X323" s="42">
        <f t="shared" si="162"/>
        <v>0.21356392066589722</v>
      </c>
      <c r="Y323" s="42">
        <f t="shared" si="162"/>
        <v>0.3836174099636373</v>
      </c>
      <c r="Z323" s="42">
        <f t="shared" si="162"/>
        <v>0.81123969973598864</v>
      </c>
      <c r="AC323" s="42">
        <f t="shared" si="163"/>
        <v>3.4114079073975733E-3</v>
      </c>
      <c r="AD323" s="42">
        <f t="shared" si="163"/>
        <v>0.3748164815548054</v>
      </c>
      <c r="AE323" s="42">
        <f t="shared" si="163"/>
        <v>0.29269553257448366</v>
      </c>
      <c r="AF323" s="42">
        <f t="shared" si="163"/>
        <v>0.33600843181156986</v>
      </c>
      <c r="AG323" s="42">
        <f t="shared" si="163"/>
        <v>0.56127945796694911</v>
      </c>
      <c r="AH323" s="42">
        <f t="shared" si="163"/>
        <v>15.47020868960109</v>
      </c>
      <c r="AI323" s="42">
        <f t="shared" si="163"/>
        <v>4.524859939186018</v>
      </c>
      <c r="AJ323" s="42">
        <f t="shared" si="163"/>
        <v>0.22098729120357255</v>
      </c>
      <c r="AK323" s="42">
        <f t="shared" si="163"/>
        <v>0.41787547877093373</v>
      </c>
      <c r="AL323" s="42">
        <f t="shared" si="163"/>
        <v>1.7300841330327599</v>
      </c>
    </row>
    <row r="324" spans="4:38">
      <c r="D324" s="52">
        <f t="shared" si="154"/>
        <v>10.25</v>
      </c>
      <c r="E324" s="42">
        <f t="shared" ref="E324:N327" si="164">($D234-$D233)/8*(E233+3*((2*E233+E234)/3)+3*((E233+2*E234)/3)+E234)</f>
        <v>1.2385376829140793E-3</v>
      </c>
      <c r="F324" s="42">
        <f t="shared" si="164"/>
        <v>0.18199271021461189</v>
      </c>
      <c r="G324" s="42">
        <f t="shared" si="164"/>
        <v>0.26265880887043236</v>
      </c>
      <c r="H324" s="42">
        <f t="shared" si="164"/>
        <v>0.27663921832674548</v>
      </c>
      <c r="I324" s="42">
        <f t="shared" si="164"/>
        <v>0.49580405695499941</v>
      </c>
      <c r="J324" s="42">
        <f t="shared" si="164"/>
        <v>11.742967408163425</v>
      </c>
      <c r="K324" s="42">
        <f t="shared" si="164"/>
        <v>4.1044050587994327</v>
      </c>
      <c r="L324" s="42">
        <f t="shared" si="164"/>
        <v>0.21732305114121761</v>
      </c>
      <c r="M324" s="42">
        <f t="shared" si="164"/>
        <v>0.40017130494031694</v>
      </c>
      <c r="N324" s="42">
        <f t="shared" si="164"/>
        <v>1.2701261868691998</v>
      </c>
      <c r="Q324" s="42">
        <f t="shared" ref="Q324:Z327" si="165">($D234-$D233)/8*(Q233+3*((2*Q233+Q234)/3)+3*((Q233+2*Q234)/3)+Q234)</f>
        <v>0</v>
      </c>
      <c r="R324" s="42">
        <f t="shared" si="165"/>
        <v>0</v>
      </c>
      <c r="S324" s="42">
        <f t="shared" si="165"/>
        <v>0.23280944873153631</v>
      </c>
      <c r="T324" s="42">
        <f t="shared" si="165"/>
        <v>0.21412861746704823</v>
      </c>
      <c r="U324" s="42">
        <f t="shared" si="165"/>
        <v>0.43055278263357954</v>
      </c>
      <c r="V324" s="42">
        <f t="shared" si="165"/>
        <v>8.1133577725052017</v>
      </c>
      <c r="W324" s="42">
        <f t="shared" si="165"/>
        <v>3.672072550089057</v>
      </c>
      <c r="X324" s="42">
        <f t="shared" si="165"/>
        <v>0.21377968840046571</v>
      </c>
      <c r="Y324" s="42">
        <f t="shared" si="165"/>
        <v>0.38360565589450701</v>
      </c>
      <c r="Z324" s="42">
        <f t="shared" si="165"/>
        <v>0.81090024889703849</v>
      </c>
      <c r="AC324" s="42">
        <f t="shared" ref="AC324:AL327" si="166">($D234-$D233)/8*(AC233+3*((2*AC233+AC234)/3)+3*((AC233+2*AC234)/3)+AC234)</f>
        <v>3.3837478768099019E-3</v>
      </c>
      <c r="AD324" s="42">
        <f t="shared" si="166"/>
        <v>0.37473334118088641</v>
      </c>
      <c r="AE324" s="42">
        <f t="shared" si="166"/>
        <v>0.29250816900932936</v>
      </c>
      <c r="AF324" s="42">
        <f t="shared" si="166"/>
        <v>0.33914981918644271</v>
      </c>
      <c r="AG324" s="42">
        <f t="shared" si="166"/>
        <v>0.56105533127641904</v>
      </c>
      <c r="AH324" s="42">
        <f t="shared" si="166"/>
        <v>15.372577043821714</v>
      </c>
      <c r="AI324" s="42">
        <f t="shared" si="166"/>
        <v>4.5367375675098156</v>
      </c>
      <c r="AJ324" s="42">
        <f t="shared" si="166"/>
        <v>0.22086641388196848</v>
      </c>
      <c r="AK324" s="42">
        <f t="shared" si="166"/>
        <v>0.41673695398612709</v>
      </c>
      <c r="AL324" s="42">
        <f t="shared" si="166"/>
        <v>1.7293521248413657</v>
      </c>
    </row>
    <row r="325" spans="4:38">
      <c r="D325" s="52">
        <f t="shared" si="154"/>
        <v>10.5</v>
      </c>
      <c r="E325" s="42">
        <f t="shared" si="164"/>
        <v>1.2458938247133426E-3</v>
      </c>
      <c r="F325" s="42">
        <f t="shared" si="164"/>
        <v>0.18307363346889755</v>
      </c>
      <c r="G325" s="42">
        <f t="shared" si="164"/>
        <v>0.26421883846786087</v>
      </c>
      <c r="H325" s="42">
        <f t="shared" si="164"/>
        <v>0.27828228284171513</v>
      </c>
      <c r="I325" s="42">
        <f t="shared" si="164"/>
        <v>0.49874882399594211</v>
      </c>
      <c r="J325" s="42">
        <f t="shared" si="164"/>
        <v>11.812713314638657</v>
      </c>
      <c r="K325" s="42">
        <f t="shared" si="164"/>
        <v>4.1287826663851011</v>
      </c>
      <c r="L325" s="42">
        <f t="shared" si="164"/>
        <v>0.21861381459758816</v>
      </c>
      <c r="M325" s="42">
        <f t="shared" si="164"/>
        <v>0.40254807304656559</v>
      </c>
      <c r="N325" s="42">
        <f t="shared" si="164"/>
        <v>1.2776699446913955</v>
      </c>
      <c r="Q325" s="42">
        <f t="shared" si="165"/>
        <v>0</v>
      </c>
      <c r="R325" s="42">
        <f t="shared" si="165"/>
        <v>0</v>
      </c>
      <c r="S325" s="42">
        <f t="shared" si="165"/>
        <v>0.23419219173621267</v>
      </c>
      <c r="T325" s="42">
        <f t="shared" si="165"/>
        <v>0.215400407978631</v>
      </c>
      <c r="U325" s="42">
        <f t="shared" si="165"/>
        <v>0.43310999777916004</v>
      </c>
      <c r="V325" s="42">
        <f t="shared" si="165"/>
        <v>8.1615460602464989</v>
      </c>
      <c r="W325" s="42">
        <f t="shared" si="165"/>
        <v>3.6938823720656324</v>
      </c>
      <c r="X325" s="42">
        <f t="shared" si="165"/>
        <v>0.21504940649089641</v>
      </c>
      <c r="Y325" s="42">
        <f t="shared" si="165"/>
        <v>0.385884034371551</v>
      </c>
      <c r="Z325" s="42">
        <f t="shared" si="165"/>
        <v>0.81571649090423359</v>
      </c>
      <c r="AC325" s="42">
        <f t="shared" si="166"/>
        <v>3.403845229953171E-3</v>
      </c>
      <c r="AD325" s="42">
        <f t="shared" si="166"/>
        <v>0.37695902363905154</v>
      </c>
      <c r="AE325" s="42">
        <f t="shared" si="166"/>
        <v>0.29424548519951005</v>
      </c>
      <c r="AF325" s="42">
        <f t="shared" si="166"/>
        <v>0.34116415770479935</v>
      </c>
      <c r="AG325" s="42">
        <f t="shared" si="166"/>
        <v>0.5643876502127243</v>
      </c>
      <c r="AH325" s="42">
        <f t="shared" si="166"/>
        <v>15.463880569030886</v>
      </c>
      <c r="AI325" s="42">
        <f t="shared" si="166"/>
        <v>4.5636829607045772</v>
      </c>
      <c r="AJ325" s="42">
        <f t="shared" si="166"/>
        <v>0.22217822270427884</v>
      </c>
      <c r="AK325" s="42">
        <f t="shared" si="166"/>
        <v>0.41921211172158024</v>
      </c>
      <c r="AL325" s="42">
        <f t="shared" si="166"/>
        <v>1.7396233984785625</v>
      </c>
    </row>
    <row r="326" spans="4:38">
      <c r="D326" s="52">
        <f t="shared" si="154"/>
        <v>10.75</v>
      </c>
      <c r="E326" s="42">
        <f t="shared" si="164"/>
        <v>1.2643545709628984E-3</v>
      </c>
      <c r="F326" s="42">
        <f t="shared" si="164"/>
        <v>0.18578628508126999</v>
      </c>
      <c r="G326" s="42">
        <f t="shared" si="164"/>
        <v>0.26813384056077988</v>
      </c>
      <c r="H326" s="42">
        <f t="shared" si="164"/>
        <v>0.28240566679898771</v>
      </c>
      <c r="I326" s="42">
        <f t="shared" si="164"/>
        <v>0.5061389204065827</v>
      </c>
      <c r="J326" s="42">
        <f t="shared" si="164"/>
        <v>11.987745487280229</v>
      </c>
      <c r="K326" s="42">
        <f t="shared" si="164"/>
        <v>4.1899599574285293</v>
      </c>
      <c r="L326" s="42">
        <f t="shared" si="164"/>
        <v>0.22185307469975785</v>
      </c>
      <c r="M326" s="42">
        <f t="shared" si="164"/>
        <v>0.40851273687453671</v>
      </c>
      <c r="N326" s="42">
        <f t="shared" si="164"/>
        <v>1.2966015263171884</v>
      </c>
      <c r="Q326" s="42">
        <f t="shared" si="165"/>
        <v>0</v>
      </c>
      <c r="R326" s="42">
        <f t="shared" si="165"/>
        <v>0</v>
      </c>
      <c r="S326" s="42">
        <f t="shared" si="165"/>
        <v>0.23766228087182925</v>
      </c>
      <c r="T326" s="42">
        <f t="shared" si="165"/>
        <v>0.21859205416458044</v>
      </c>
      <c r="U326" s="42">
        <f t="shared" si="165"/>
        <v>0.43952750592355294</v>
      </c>
      <c r="V326" s="42">
        <f t="shared" si="165"/>
        <v>8.2824778987656753</v>
      </c>
      <c r="W326" s="42">
        <f t="shared" si="165"/>
        <v>3.7486156276559317</v>
      </c>
      <c r="X326" s="42">
        <f t="shared" si="165"/>
        <v>0.2182358517927338</v>
      </c>
      <c r="Y326" s="42">
        <f t="shared" si="165"/>
        <v>0.39160178262504053</v>
      </c>
      <c r="Z326" s="42">
        <f t="shared" si="165"/>
        <v>0.82780318308574907</v>
      </c>
      <c r="AC326" s="42">
        <f t="shared" si="166"/>
        <v>3.4542809266525946E-3</v>
      </c>
      <c r="AD326" s="42">
        <f t="shared" si="166"/>
        <v>0.38254452759118973</v>
      </c>
      <c r="AE326" s="42">
        <f t="shared" si="166"/>
        <v>0.29860540024973142</v>
      </c>
      <c r="AF326" s="42">
        <f t="shared" si="166"/>
        <v>0.34621927943339514</v>
      </c>
      <c r="AG326" s="42">
        <f t="shared" si="166"/>
        <v>0.57275033488961269</v>
      </c>
      <c r="AH326" s="42">
        <f t="shared" si="166"/>
        <v>15.693013075794855</v>
      </c>
      <c r="AI326" s="42">
        <f t="shared" si="166"/>
        <v>4.6313042872011367</v>
      </c>
      <c r="AJ326" s="42">
        <f t="shared" si="166"/>
        <v>0.22547029760678083</v>
      </c>
      <c r="AK326" s="42">
        <f t="shared" si="166"/>
        <v>0.42542369112403294</v>
      </c>
      <c r="AL326" s="42">
        <f t="shared" si="166"/>
        <v>1.765399869548633</v>
      </c>
    </row>
    <row r="327" spans="4:38">
      <c r="D327" s="52">
        <f t="shared" si="154"/>
        <v>11</v>
      </c>
      <c r="E327" s="42">
        <f t="shared" si="164"/>
        <v>1.2829072973880612E-3</v>
      </c>
      <c r="F327" s="42">
        <f t="shared" si="164"/>
        <v>0.18851245240792042</v>
      </c>
      <c r="G327" s="42">
        <f t="shared" si="164"/>
        <v>0.27206834904716426</v>
      </c>
      <c r="H327" s="42">
        <f t="shared" si="164"/>
        <v>0.2865495954068048</v>
      </c>
      <c r="I327" s="42">
        <f t="shared" si="164"/>
        <v>0.51356583777540221</v>
      </c>
      <c r="J327" s="42">
        <f t="shared" si="164"/>
        <v>12.163649753051669</v>
      </c>
      <c r="K327" s="42">
        <f t="shared" si="164"/>
        <v>4.2514420626922114</v>
      </c>
      <c r="L327" s="42">
        <f t="shared" si="164"/>
        <v>0.22510847432895459</v>
      </c>
      <c r="M327" s="42">
        <f t="shared" si="164"/>
        <v>0.41450711948087793</v>
      </c>
      <c r="N327" s="42">
        <f t="shared" si="164"/>
        <v>1.3156274340432874</v>
      </c>
      <c r="Q327" s="42">
        <f t="shared" si="165"/>
        <v>0</v>
      </c>
      <c r="R327" s="42">
        <f t="shared" si="165"/>
        <v>0</v>
      </c>
      <c r="S327" s="42">
        <f t="shared" si="165"/>
        <v>0.24114965963397289</v>
      </c>
      <c r="T327" s="42">
        <f t="shared" si="165"/>
        <v>0.22179960264248985</v>
      </c>
      <c r="U327" s="42">
        <f t="shared" si="165"/>
        <v>0.44597698913103917</v>
      </c>
      <c r="V327" s="42">
        <f t="shared" si="165"/>
        <v>8.404012276943492</v>
      </c>
      <c r="W327" s="42">
        <f t="shared" si="165"/>
        <v>3.8036215902317827</v>
      </c>
      <c r="X327" s="42">
        <f t="shared" si="165"/>
        <v>0.2214381734732648</v>
      </c>
      <c r="Y327" s="42">
        <f t="shared" si="165"/>
        <v>0.39734801940663844</v>
      </c>
      <c r="Z327" s="42">
        <f t="shared" si="165"/>
        <v>0.83995009688855427</v>
      </c>
      <c r="AC327" s="42">
        <f t="shared" si="166"/>
        <v>3.5049679178650647E-3</v>
      </c>
      <c r="AD327" s="42">
        <f t="shared" si="166"/>
        <v>0.38815786116773349</v>
      </c>
      <c r="AE327" s="42">
        <f t="shared" si="166"/>
        <v>0.30298703846035657</v>
      </c>
      <c r="AF327" s="42">
        <f t="shared" si="166"/>
        <v>0.35129958817111973</v>
      </c>
      <c r="AG327" s="42">
        <f t="shared" si="166"/>
        <v>0.5811546864197652</v>
      </c>
      <c r="AH327" s="42">
        <f t="shared" si="166"/>
        <v>15.923287229159916</v>
      </c>
      <c r="AI327" s="42">
        <f t="shared" si="166"/>
        <v>4.6992625351526502</v>
      </c>
      <c r="AJ327" s="42">
        <f t="shared" si="166"/>
        <v>0.22877877518464332</v>
      </c>
      <c r="AK327" s="42">
        <f t="shared" si="166"/>
        <v>0.43166621955511719</v>
      </c>
      <c r="AL327" s="42">
        <f t="shared" si="166"/>
        <v>1.7913047711980257</v>
      </c>
    </row>
    <row r="328" spans="4:38">
      <c r="D328" s="52">
        <f t="shared" si="154"/>
        <v>12</v>
      </c>
      <c r="E328" s="42">
        <f t="shared" ref="E328:N328" si="167">($D238-$D237)/8*(E237+3*((2*E237+E238)/3)+3*((E237+2*E238)/3)+E238)</f>
        <v>5.3123081617464547E-3</v>
      </c>
      <c r="F328" s="42">
        <f t="shared" si="167"/>
        <v>0.78059906710041504</v>
      </c>
      <c r="G328" s="42">
        <f t="shared" si="167"/>
        <v>1.1265902954474718</v>
      </c>
      <c r="H328" s="42">
        <f t="shared" si="167"/>
        <v>1.1865547553778215</v>
      </c>
      <c r="I328" s="42">
        <f t="shared" si="167"/>
        <v>2.1265916852783922</v>
      </c>
      <c r="J328" s="42">
        <f t="shared" si="167"/>
        <v>50.367673479852286</v>
      </c>
      <c r="K328" s="42">
        <f t="shared" si="167"/>
        <v>17.604522489515766</v>
      </c>
      <c r="L328" s="42">
        <f t="shared" si="167"/>
        <v>0.93213717615503699</v>
      </c>
      <c r="M328" s="42">
        <f t="shared" si="167"/>
        <v>1.7164058216859681</v>
      </c>
      <c r="N328" s="42">
        <f t="shared" si="167"/>
        <v>5.4477968672522259</v>
      </c>
      <c r="Q328" s="42">
        <f t="shared" ref="Q328:Z328" si="168">($D238-$D237)/8*(Q237+3*((2*Q237+Q238)/3)+3*((Q237+2*Q238)/3)+Q238)</f>
        <v>0</v>
      </c>
      <c r="R328" s="42">
        <f t="shared" si="168"/>
        <v>0</v>
      </c>
      <c r="S328" s="42">
        <f t="shared" si="168"/>
        <v>0.99856108674735422</v>
      </c>
      <c r="T328" s="42">
        <f t="shared" si="168"/>
        <v>0.91843568260054087</v>
      </c>
      <c r="U328" s="42">
        <f t="shared" si="168"/>
        <v>1.8467173771132503</v>
      </c>
      <c r="V328" s="42">
        <f t="shared" si="168"/>
        <v>34.799632912774619</v>
      </c>
      <c r="W328" s="42">
        <f t="shared" si="168"/>
        <v>15.750171551071388</v>
      </c>
      <c r="X328" s="42">
        <f t="shared" si="168"/>
        <v>0.91693906384291413</v>
      </c>
      <c r="Y328" s="42">
        <f t="shared" si="168"/>
        <v>1.6453528098602561</v>
      </c>
      <c r="Z328" s="42">
        <f t="shared" si="168"/>
        <v>3.4780952327930179</v>
      </c>
      <c r="AC328" s="42">
        <f t="shared" ref="AC328:AL328" si="169">($D238-$D237)/8*(AC237+3*((2*AC237+AC238)/3)+3*((AC237+2*AC238)/3)+AC238)</f>
        <v>1.4513495803354164E-2</v>
      </c>
      <c r="AD328" s="42">
        <f t="shared" si="169"/>
        <v>1.6072978757900598</v>
      </c>
      <c r="AE328" s="42">
        <f t="shared" si="169"/>
        <v>1.2546195041475936</v>
      </c>
      <c r="AF328" s="42">
        <f t="shared" si="169"/>
        <v>1.4546738281551022</v>
      </c>
      <c r="AG328" s="42">
        <f t="shared" si="169"/>
        <v>2.4064659934435335</v>
      </c>
      <c r="AH328" s="42">
        <f t="shared" si="169"/>
        <v>65.935714046930229</v>
      </c>
      <c r="AI328" s="42">
        <f t="shared" si="169"/>
        <v>19.458873427960182</v>
      </c>
      <c r="AJ328" s="42">
        <f t="shared" si="169"/>
        <v>0.94733528846715553</v>
      </c>
      <c r="AK328" s="42">
        <f t="shared" si="169"/>
        <v>1.7874588335116801</v>
      </c>
      <c r="AL328" s="42">
        <f t="shared" si="169"/>
        <v>7.4174985017114548</v>
      </c>
    </row>
    <row r="329" spans="4:38">
      <c r="D329" s="52">
        <f t="shared" si="154"/>
        <v>13</v>
      </c>
      <c r="E329" s="42">
        <f t="shared" ref="E329:N329" si="170">($D239-$D238)/8*(E238+3*((2*E238+E239)/3)+3*((E238+2*E239)/3)+E239)</f>
        <v>5.6168253662667051E-3</v>
      </c>
      <c r="F329" s="42">
        <f t="shared" si="170"/>
        <v>0.82534531271098355</v>
      </c>
      <c r="G329" s="42">
        <f t="shared" si="170"/>
        <v>1.1911697808545312</v>
      </c>
      <c r="H329" s="42">
        <f t="shared" si="170"/>
        <v>1.2545715808548805</v>
      </c>
      <c r="I329" s="42">
        <f t="shared" si="170"/>
        <v>2.2484942058851956</v>
      </c>
      <c r="J329" s="42">
        <f t="shared" si="170"/>
        <v>53.254897386913996</v>
      </c>
      <c r="K329" s="42">
        <f t="shared" si="170"/>
        <v>18.61366574931845</v>
      </c>
      <c r="L329" s="42">
        <f t="shared" si="170"/>
        <v>0.98557003405212362</v>
      </c>
      <c r="M329" s="42">
        <f t="shared" si="170"/>
        <v>1.8147952762748114</v>
      </c>
      <c r="N329" s="42">
        <f t="shared" si="170"/>
        <v>5.7600806848130732</v>
      </c>
      <c r="Q329" s="42">
        <f t="shared" ref="Q329:Z329" si="171">($D239-$D238)/8*(Q238+3*((2*Q238+Q239)/3)+3*((Q238+2*Q239)/3)+Q239)</f>
        <v>0</v>
      </c>
      <c r="R329" s="42">
        <f t="shared" si="171"/>
        <v>0</v>
      </c>
      <c r="S329" s="42">
        <f t="shared" si="171"/>
        <v>1.0558015595174881</v>
      </c>
      <c r="T329" s="42">
        <f t="shared" si="171"/>
        <v>0.97108313039190153</v>
      </c>
      <c r="U329" s="42">
        <f t="shared" si="171"/>
        <v>1.9525766751989657</v>
      </c>
      <c r="V329" s="42">
        <f t="shared" si="171"/>
        <v>36.794450722712291</v>
      </c>
      <c r="W329" s="42">
        <f t="shared" si="171"/>
        <v>16.653017934491636</v>
      </c>
      <c r="X329" s="42">
        <f t="shared" si="171"/>
        <v>0.96950072102378515</v>
      </c>
      <c r="Y329" s="42">
        <f t="shared" si="171"/>
        <v>1.7396692958119042</v>
      </c>
      <c r="Z329" s="42">
        <f t="shared" si="171"/>
        <v>3.6774699311533521</v>
      </c>
      <c r="AC329" s="42">
        <f t="shared" ref="AC329:AL329" si="172">($D239-$D238)/8*(AC238+3*((2*AC238+AC239)/3)+3*((AC238+2*AC239)/3)+AC239)</f>
        <v>1.5345452277882334E-2</v>
      </c>
      <c r="AD329" s="42">
        <f t="shared" si="172"/>
        <v>1.6994329404482849</v>
      </c>
      <c r="AE329" s="42">
        <f t="shared" si="172"/>
        <v>1.3265380021915785</v>
      </c>
      <c r="AF329" s="42">
        <f t="shared" si="172"/>
        <v>1.5380600313178596</v>
      </c>
      <c r="AG329" s="42">
        <f t="shared" si="172"/>
        <v>2.5444117365714236</v>
      </c>
      <c r="AH329" s="42">
        <f t="shared" si="172"/>
        <v>69.715344051115991</v>
      </c>
      <c r="AI329" s="42">
        <f t="shared" si="172"/>
        <v>20.57431356414531</v>
      </c>
      <c r="AJ329" s="42">
        <f t="shared" si="172"/>
        <v>1.0016393470804577</v>
      </c>
      <c r="AK329" s="42">
        <f t="shared" si="172"/>
        <v>1.8899212567377188</v>
      </c>
      <c r="AL329" s="42">
        <f t="shared" si="172"/>
        <v>7.8426914384728139</v>
      </c>
    </row>
    <row r="330" spans="4:38">
      <c r="D330" s="52">
        <f t="shared" si="154"/>
        <v>14</v>
      </c>
      <c r="E330" s="42">
        <f t="shared" ref="E330:N330" si="173">($D240-$D239)/8*(E239+3*((2*E239+E240)/3)+3*((E239+2*E240)/3)+E240)</f>
        <v>5.926434107309024E-3</v>
      </c>
      <c r="F330" s="42">
        <f t="shared" si="173"/>
        <v>0.87083971685042916</v>
      </c>
      <c r="G330" s="42">
        <f t="shared" si="173"/>
        <v>1.2568290371370801</v>
      </c>
      <c r="H330" s="42">
        <f t="shared" si="173"/>
        <v>1.3237256496334378</v>
      </c>
      <c r="I330" s="42">
        <f t="shared" si="173"/>
        <v>2.3724349401843234</v>
      </c>
      <c r="J330" s="42">
        <f t="shared" si="173"/>
        <v>56.190395761729846</v>
      </c>
      <c r="K330" s="42">
        <f t="shared" si="173"/>
        <v>19.639681913794551</v>
      </c>
      <c r="L330" s="42">
        <f t="shared" si="173"/>
        <v>1.0398962908883282</v>
      </c>
      <c r="M330" s="42">
        <f t="shared" si="173"/>
        <v>1.9148298054078496</v>
      </c>
      <c r="N330" s="42">
        <f t="shared" si="173"/>
        <v>6.077585896892062</v>
      </c>
      <c r="Q330" s="42">
        <f t="shared" ref="Q330:Z330" si="174">($D240-$D239)/8*(Q239+3*((2*Q239+Q240)/3)+3*((Q239+2*Q240)/3)+Q240)</f>
        <v>0</v>
      </c>
      <c r="R330" s="42">
        <f t="shared" si="174"/>
        <v>0</v>
      </c>
      <c r="S330" s="42">
        <f t="shared" si="174"/>
        <v>1.1139990946582317</v>
      </c>
      <c r="T330" s="42">
        <f t="shared" si="174"/>
        <v>1.024610845042554</v>
      </c>
      <c r="U330" s="42">
        <f t="shared" si="174"/>
        <v>2.0602059438295415</v>
      </c>
      <c r="V330" s="42">
        <f t="shared" si="174"/>
        <v>38.82262194448812</v>
      </c>
      <c r="W330" s="42">
        <f t="shared" si="174"/>
        <v>17.570959935718584</v>
      </c>
      <c r="X330" s="42">
        <f t="shared" si="174"/>
        <v>1.0229412106424438</v>
      </c>
      <c r="Y330" s="42">
        <f t="shared" si="174"/>
        <v>1.8355627561535957</v>
      </c>
      <c r="Z330" s="42">
        <f t="shared" si="174"/>
        <v>3.8801781802727557</v>
      </c>
      <c r="AC330" s="42">
        <f t="shared" ref="AC330:AL330" si="175">($D240-$D239)/8*(AC239+3*((2*AC239+AC240)/3)+3*((AC239+2*AC240)/3)+AC240)</f>
        <v>1.6191319088877387E-2</v>
      </c>
      <c r="AD330" s="42">
        <f t="shared" si="175"/>
        <v>1.7931085060690402</v>
      </c>
      <c r="AE330" s="42">
        <f t="shared" si="175"/>
        <v>1.3996589796159329</v>
      </c>
      <c r="AF330" s="42">
        <f t="shared" si="175"/>
        <v>1.6228404542243213</v>
      </c>
      <c r="AG330" s="42">
        <f t="shared" si="175"/>
        <v>2.684663936539105</v>
      </c>
      <c r="AH330" s="42">
        <f t="shared" si="175"/>
        <v>73.558169578971871</v>
      </c>
      <c r="AI330" s="42">
        <f t="shared" si="175"/>
        <v>21.708403891870571</v>
      </c>
      <c r="AJ330" s="42">
        <f t="shared" si="175"/>
        <v>1.0568513711342078</v>
      </c>
      <c r="AK330" s="42">
        <f t="shared" si="175"/>
        <v>1.9940968546621036</v>
      </c>
      <c r="AL330" s="42">
        <f t="shared" si="175"/>
        <v>8.2749936135113913</v>
      </c>
    </row>
    <row r="331" spans="4:38">
      <c r="D331" s="52">
        <f t="shared" si="154"/>
        <v>15</v>
      </c>
      <c r="E331" s="42">
        <f t="shared" ref="E331:N331" si="176">($D241-$D240)/8*(E240+3*((2*E240+E241)/3)+3*((E240+2*E241)/3)+E241)</f>
        <v>6.2398934682003603E-3</v>
      </c>
      <c r="F331" s="42">
        <f t="shared" si="176"/>
        <v>0.91689993723591745</v>
      </c>
      <c r="G331" s="42">
        <f t="shared" si="176"/>
        <v>1.3233049009697326</v>
      </c>
      <c r="H331" s="42">
        <f t="shared" si="176"/>
        <v>1.393739791125002</v>
      </c>
      <c r="I331" s="42">
        <f t="shared" si="176"/>
        <v>2.4979171317756039</v>
      </c>
      <c r="J331" s="42">
        <f t="shared" si="176"/>
        <v>59.162403080933913</v>
      </c>
      <c r="K331" s="42">
        <f t="shared" si="176"/>
        <v>20.678458694120977</v>
      </c>
      <c r="L331" s="42">
        <f t="shared" si="176"/>
        <v>1.0948982061771722</v>
      </c>
      <c r="M331" s="42">
        <f t="shared" si="176"/>
        <v>2.0161084691288513</v>
      </c>
      <c r="N331" s="42">
        <f t="shared" si="176"/>
        <v>6.3990399376368101</v>
      </c>
      <c r="Q331" s="42">
        <f t="shared" ref="Q331:Z331" si="177">($D241-$D240)/8*(Q240+3*((2*Q240+Q241)/3)+3*((Q240+2*Q241)/3)+Q241)</f>
        <v>0</v>
      </c>
      <c r="R331" s="42">
        <f t="shared" si="177"/>
        <v>0</v>
      </c>
      <c r="S331" s="42">
        <f t="shared" si="177"/>
        <v>1.1729204355391569</v>
      </c>
      <c r="T331" s="42">
        <f t="shared" si="177"/>
        <v>1.0788042866355803</v>
      </c>
      <c r="U331" s="42">
        <f t="shared" si="177"/>
        <v>2.1691738032141403</v>
      </c>
      <c r="V331" s="42">
        <f t="shared" si="177"/>
        <v>40.876017636146422</v>
      </c>
      <c r="W331" s="42">
        <f t="shared" si="177"/>
        <v>18.500318428864556</v>
      </c>
      <c r="X331" s="42">
        <f t="shared" si="177"/>
        <v>1.0770463423812637</v>
      </c>
      <c r="Y331" s="42">
        <f t="shared" si="177"/>
        <v>1.932648848397537</v>
      </c>
      <c r="Z331" s="42">
        <f t="shared" si="177"/>
        <v>4.0854075223205779</v>
      </c>
      <c r="AC331" s="42">
        <f t="shared" ref="AC331:AL331" si="178">($D241-$D240)/8*(AC240+3*((2*AC240+AC241)/3)+3*((AC240+2*AC241)/3)+AC241)</f>
        <v>1.7047705988940589E-2</v>
      </c>
      <c r="AD331" s="42">
        <f t="shared" si="178"/>
        <v>1.8879491195212383</v>
      </c>
      <c r="AE331" s="42">
        <f t="shared" si="178"/>
        <v>1.4736893664003134</v>
      </c>
      <c r="AF331" s="42">
        <f t="shared" si="178"/>
        <v>1.7086752956144233</v>
      </c>
      <c r="AG331" s="42">
        <f t="shared" si="178"/>
        <v>2.826660460337068</v>
      </c>
      <c r="AH331" s="42">
        <f t="shared" si="178"/>
        <v>77.448788525721753</v>
      </c>
      <c r="AI331" s="42">
        <f t="shared" si="178"/>
        <v>22.856598959377443</v>
      </c>
      <c r="AJ331" s="42">
        <f t="shared" si="178"/>
        <v>1.1127500699730759</v>
      </c>
      <c r="AK331" s="42">
        <f t="shared" si="178"/>
        <v>2.0995680898601652</v>
      </c>
      <c r="AL331" s="42">
        <f t="shared" si="178"/>
        <v>8.7126723529530672</v>
      </c>
    </row>
    <row r="332" spans="4:38">
      <c r="D332" s="52">
        <f t="shared" si="154"/>
        <v>16</v>
      </c>
      <c r="E332" s="42">
        <f t="shared" ref="E332:N332" si="179">($D242-$D241)/8*(E241+3*((2*E241+E242)/3)+3*((E241+2*E242)/3)+E242)</f>
        <v>6.5561550656977451E-3</v>
      </c>
      <c r="F332" s="42">
        <f t="shared" si="179"/>
        <v>0.96337192275510541</v>
      </c>
      <c r="G332" s="42">
        <f t="shared" si="179"/>
        <v>1.3903750399215615</v>
      </c>
      <c r="H332" s="42">
        <f t="shared" si="179"/>
        <v>1.464379838921201</v>
      </c>
      <c r="I332" s="42">
        <f t="shared" si="179"/>
        <v>2.6245210980992919</v>
      </c>
      <c r="J332" s="42">
        <f t="shared" si="179"/>
        <v>62.160979291491671</v>
      </c>
      <c r="K332" s="42">
        <f t="shared" si="179"/>
        <v>21.726521840345253</v>
      </c>
      <c r="L332" s="42">
        <f t="shared" si="179"/>
        <v>1.150391822782534</v>
      </c>
      <c r="M332" s="42">
        <f t="shared" si="179"/>
        <v>2.1182925349985831</v>
      </c>
      <c r="N332" s="42">
        <f t="shared" si="179"/>
        <v>6.7233676851280277</v>
      </c>
      <c r="Q332" s="42">
        <f t="shared" ref="Q332:Z332" si="180">($D242-$D241)/8*(Q241+3*((2*Q241+Q242)/3)+3*((Q241+2*Q242)/3)+Q242)</f>
        <v>0</v>
      </c>
      <c r="R332" s="42">
        <f t="shared" si="180"/>
        <v>0</v>
      </c>
      <c r="S332" s="42">
        <f t="shared" si="180"/>
        <v>1.2323685162750493</v>
      </c>
      <c r="T332" s="42">
        <f t="shared" si="180"/>
        <v>1.1334822020226192</v>
      </c>
      <c r="U332" s="42">
        <f t="shared" si="180"/>
        <v>2.2791158039470205</v>
      </c>
      <c r="V332" s="42">
        <f t="shared" si="180"/>
        <v>42.947770095193988</v>
      </c>
      <c r="W332" s="42">
        <f t="shared" si="180"/>
        <v>19.437985119865047</v>
      </c>
      <c r="X332" s="42">
        <f t="shared" si="180"/>
        <v>1.1316351584493776</v>
      </c>
      <c r="Y332" s="42">
        <f t="shared" si="180"/>
        <v>2.0306028624060435</v>
      </c>
      <c r="Z332" s="42">
        <f t="shared" si="180"/>
        <v>4.292471555708568</v>
      </c>
      <c r="AC332" s="42">
        <f t="shared" ref="AC332:AL332" si="181">($D242-$D241)/8*(AC241+3*((2*AC241+AC242)/3)+3*((AC241+2*AC242)/3)+AC242)</f>
        <v>1.7911748741786342E-2</v>
      </c>
      <c r="AD332" s="42">
        <f t="shared" si="181"/>
        <v>1.9836375808028976</v>
      </c>
      <c r="AE332" s="42">
        <f t="shared" si="181"/>
        <v>1.5483815635680787</v>
      </c>
      <c r="AF332" s="42">
        <f t="shared" si="181"/>
        <v>1.7952774758197829</v>
      </c>
      <c r="AG332" s="42">
        <f t="shared" si="181"/>
        <v>2.9699263922515624</v>
      </c>
      <c r="AH332" s="42">
        <f t="shared" si="181"/>
        <v>81.374188487789723</v>
      </c>
      <c r="AI332" s="42">
        <f t="shared" si="181"/>
        <v>24.015058560825508</v>
      </c>
      <c r="AJ332" s="42">
        <f t="shared" si="181"/>
        <v>1.1691484871156854</v>
      </c>
      <c r="AK332" s="42">
        <f t="shared" si="181"/>
        <v>2.2059822075911231</v>
      </c>
      <c r="AL332" s="42">
        <f t="shared" si="181"/>
        <v>9.1542638145475141</v>
      </c>
    </row>
    <row r="333" spans="4:38">
      <c r="D333" s="52">
        <f t="shared" si="154"/>
        <v>17</v>
      </c>
      <c r="E333" s="42">
        <f t="shared" ref="E333:N333" si="182">($D243-$D242)/8*(E242+3*((2*E242+E243)/3)+3*((E242+2*E243)/3)+E243)</f>
        <v>6.8742298592881805E-3</v>
      </c>
      <c r="F333" s="42">
        <f t="shared" si="182"/>
        <v>1.0101103422114091</v>
      </c>
      <c r="G333" s="42">
        <f t="shared" si="182"/>
        <v>1.4578297064760781</v>
      </c>
      <c r="H333" s="42">
        <f t="shared" si="182"/>
        <v>1.5354248813790681</v>
      </c>
      <c r="I333" s="42">
        <f t="shared" si="182"/>
        <v>2.7518509123252213</v>
      </c>
      <c r="J333" s="42">
        <f t="shared" si="182"/>
        <v>65.176746987556129</v>
      </c>
      <c r="K333" s="42">
        <f t="shared" si="182"/>
        <v>22.780593759107969</v>
      </c>
      <c r="L333" s="42">
        <f t="shared" si="182"/>
        <v>1.2062035962859019</v>
      </c>
      <c r="M333" s="42">
        <f t="shared" si="182"/>
        <v>2.2210624442033056</v>
      </c>
      <c r="N333" s="42">
        <f t="shared" si="182"/>
        <v>7.049554873693574</v>
      </c>
      <c r="Q333" s="42">
        <f t="shared" ref="Q333:Z333" si="183">($D243-$D242)/8*(Q242+3*((2*Q242+Q243)/3)+3*((Q242+2*Q243)/3)+Q243)</f>
        <v>0</v>
      </c>
      <c r="R333" s="42">
        <f t="shared" si="183"/>
        <v>0</v>
      </c>
      <c r="S333" s="42">
        <f t="shared" si="183"/>
        <v>1.2921574257064987</v>
      </c>
      <c r="T333" s="42">
        <f t="shared" si="183"/>
        <v>1.1884735977162793</v>
      </c>
      <c r="U333" s="42">
        <f t="shared" si="183"/>
        <v>2.3896881259322083</v>
      </c>
      <c r="V333" s="42">
        <f t="shared" si="183"/>
        <v>45.031400358863543</v>
      </c>
      <c r="W333" s="42">
        <f t="shared" si="183"/>
        <v>20.381027656665847</v>
      </c>
      <c r="X333" s="42">
        <f t="shared" si="183"/>
        <v>1.1865369439984597</v>
      </c>
      <c r="Y333" s="42">
        <f t="shared" si="183"/>
        <v>2.1291184679479653</v>
      </c>
      <c r="Z333" s="42">
        <f t="shared" si="183"/>
        <v>4.5007227319533616</v>
      </c>
      <c r="AC333" s="42">
        <f t="shared" ref="AC333:AL333" si="184">($D243-$D242)/8*(AC242+3*((2*AC242+AC243)/3)+3*((AC242+2*AC243)/3)+AC243)</f>
        <v>1.8780745238482402E-2</v>
      </c>
      <c r="AD333" s="42">
        <f t="shared" si="184"/>
        <v>2.0798746447145282</v>
      </c>
      <c r="AE333" s="42">
        <f t="shared" si="184"/>
        <v>1.6235019872456626</v>
      </c>
      <c r="AF333" s="42">
        <f t="shared" si="184"/>
        <v>1.8823761650418569</v>
      </c>
      <c r="AG333" s="42">
        <f t="shared" si="184"/>
        <v>3.1140136987182325</v>
      </c>
      <c r="AH333" s="42">
        <f t="shared" si="184"/>
        <v>85.322093616249077</v>
      </c>
      <c r="AI333" s="42">
        <f t="shared" si="184"/>
        <v>25.180159861550141</v>
      </c>
      <c r="AJ333" s="42">
        <f t="shared" si="184"/>
        <v>1.2258702485733386</v>
      </c>
      <c r="AK333" s="42">
        <f t="shared" si="184"/>
        <v>2.3130064204586454</v>
      </c>
      <c r="AL333" s="42">
        <f t="shared" si="184"/>
        <v>9.5983870154338113</v>
      </c>
    </row>
    <row r="334" spans="4:38">
      <c r="D334" s="52">
        <f t="shared" si="154"/>
        <v>18</v>
      </c>
      <c r="E334" s="42">
        <f t="shared" ref="E334:N334" si="185">($D244-$D243)/8*(E243+3*((2*E243+E244)/3)+3*((E243+2*E244)/3)+E244)</f>
        <v>7.193374090574866E-3</v>
      </c>
      <c r="F334" s="42">
        <f t="shared" si="185"/>
        <v>1.0570059065551323</v>
      </c>
      <c r="G334" s="42">
        <f t="shared" si="185"/>
        <v>1.52551117051551</v>
      </c>
      <c r="H334" s="42">
        <f t="shared" si="185"/>
        <v>1.6067087929584978</v>
      </c>
      <c r="I334" s="42">
        <f t="shared" si="185"/>
        <v>2.8796088375047177</v>
      </c>
      <c r="J334" s="42">
        <f t="shared" si="185"/>
        <v>68.20265436058429</v>
      </c>
      <c r="K334" s="42">
        <f t="shared" si="185"/>
        <v>23.838209700431413</v>
      </c>
      <c r="L334" s="42">
        <f t="shared" si="185"/>
        <v>1.2622030212966571</v>
      </c>
      <c r="M334" s="42">
        <f t="shared" si="185"/>
        <v>2.3241778885373696</v>
      </c>
      <c r="N334" s="42">
        <f t="shared" si="185"/>
        <v>7.3768387756187304</v>
      </c>
      <c r="Q334" s="42">
        <f t="shared" ref="Q334:Z334" si="186">($D244-$D243)/8*(Q243+3*((2*Q243+Q244)/3)+3*((Q243+2*Q244)/3)+Q244)</f>
        <v>0</v>
      </c>
      <c r="R334" s="42">
        <f t="shared" si="186"/>
        <v>0</v>
      </c>
      <c r="S334" s="42">
        <f t="shared" si="186"/>
        <v>1.3521473586545925</v>
      </c>
      <c r="T334" s="42">
        <f t="shared" si="186"/>
        <v>1.2436498866259664</v>
      </c>
      <c r="U334" s="42">
        <f t="shared" si="186"/>
        <v>2.5006322164815069</v>
      </c>
      <c r="V334" s="42">
        <f t="shared" si="186"/>
        <v>47.122036247605969</v>
      </c>
      <c r="W334" s="42">
        <f t="shared" si="186"/>
        <v>21.327240910726701</v>
      </c>
      <c r="X334" s="42">
        <f t="shared" si="186"/>
        <v>1.2416233214744747</v>
      </c>
      <c r="Y334" s="42">
        <f t="shared" si="186"/>
        <v>2.2279653047108403</v>
      </c>
      <c r="Z334" s="42">
        <f t="shared" si="186"/>
        <v>4.7096740946406301</v>
      </c>
      <c r="AC334" s="42">
        <f t="shared" ref="AC334:AL334" si="187">($D244-$D243)/8*(AC243+3*((2*AC243+AC244)/3)+3*((AC243+2*AC244)/3)+AC244)</f>
        <v>1.9652663493300145E-2</v>
      </c>
      <c r="AD334" s="42">
        <f t="shared" si="187"/>
        <v>2.1764352788869821</v>
      </c>
      <c r="AE334" s="42">
        <f t="shared" si="187"/>
        <v>1.6988749823764331</v>
      </c>
      <c r="AF334" s="42">
        <f t="shared" si="187"/>
        <v>1.9697676992910291</v>
      </c>
      <c r="AG334" s="42">
        <f t="shared" si="187"/>
        <v>3.2585854585279272</v>
      </c>
      <c r="AH334" s="42">
        <f t="shared" si="187"/>
        <v>89.283272473563017</v>
      </c>
      <c r="AI334" s="42">
        <f t="shared" si="187"/>
        <v>26.349178490136183</v>
      </c>
      <c r="AJ334" s="42">
        <f t="shared" si="187"/>
        <v>1.2827827211188336</v>
      </c>
      <c r="AK334" s="42">
        <f t="shared" si="187"/>
        <v>2.4203904723638989</v>
      </c>
      <c r="AL334" s="42">
        <f t="shared" si="187"/>
        <v>10.044003456596856</v>
      </c>
    </row>
    <row r="335" spans="4:38">
      <c r="D335" s="52">
        <f t="shared" si="154"/>
        <v>19</v>
      </c>
      <c r="E335" s="42">
        <f t="shared" ref="E335:N335" si="188">($D245-$D244)/8*(E244+3*((2*E244+E245)/3)+3*((E244+2*E245)/3)+E245)</f>
        <v>7.5128730132579553E-3</v>
      </c>
      <c r="F335" s="42">
        <f t="shared" si="188"/>
        <v>1.1039535898205575</v>
      </c>
      <c r="G335" s="42">
        <f t="shared" si="188"/>
        <v>1.5932678545672037</v>
      </c>
      <c r="H335" s="42">
        <f t="shared" si="188"/>
        <v>1.6780719282482768</v>
      </c>
      <c r="I335" s="42">
        <f t="shared" si="188"/>
        <v>3.007508750639631</v>
      </c>
      <c r="J335" s="42">
        <f t="shared" si="188"/>
        <v>71.231924674898266</v>
      </c>
      <c r="K335" s="42">
        <f t="shared" si="188"/>
        <v>24.897001057878072</v>
      </c>
      <c r="L335" s="42">
        <f t="shared" si="188"/>
        <v>1.3182646831029032</v>
      </c>
      <c r="M335" s="42">
        <f t="shared" si="188"/>
        <v>2.4274079335984906</v>
      </c>
      <c r="N335" s="42">
        <f t="shared" si="188"/>
        <v>7.7044864152299013</v>
      </c>
      <c r="Q335" s="42">
        <f t="shared" ref="Q335:Z335" si="189">($D245-$D244)/8*(Q244+3*((2*Q244+Q245)/3)+3*((Q244+2*Q245)/3)+Q245)</f>
        <v>0</v>
      </c>
      <c r="R335" s="42">
        <f t="shared" si="189"/>
        <v>0</v>
      </c>
      <c r="S335" s="42">
        <f t="shared" si="189"/>
        <v>1.4122039633799004</v>
      </c>
      <c r="T335" s="42">
        <f t="shared" si="189"/>
        <v>1.2988874975118738</v>
      </c>
      <c r="U335" s="42">
        <f t="shared" si="189"/>
        <v>2.6116996083802948</v>
      </c>
      <c r="V335" s="42">
        <f t="shared" si="189"/>
        <v>49.214995633031229</v>
      </c>
      <c r="W335" s="42">
        <f t="shared" si="189"/>
        <v>22.27450576988479</v>
      </c>
      <c r="X335" s="42">
        <f t="shared" si="189"/>
        <v>1.2967709210006926</v>
      </c>
      <c r="Y335" s="42">
        <f t="shared" si="189"/>
        <v>2.326921998143912</v>
      </c>
      <c r="Z335" s="42">
        <f t="shared" si="189"/>
        <v>4.9188576822699339</v>
      </c>
      <c r="AC335" s="42">
        <f t="shared" ref="AC335:AL335" si="190">($D245-$D244)/8*(AC244+3*((2*AC244+AC245)/3)+3*((AC244+2*AC245)/3)+AC245)</f>
        <v>2.0525550783033863E-2</v>
      </c>
      <c r="AD335" s="42">
        <f t="shared" si="190"/>
        <v>2.2731032288834894</v>
      </c>
      <c r="AE335" s="42">
        <f t="shared" si="190"/>
        <v>1.7743317457545136</v>
      </c>
      <c r="AF335" s="42">
        <f t="shared" si="190"/>
        <v>2.05725635898468</v>
      </c>
      <c r="AG335" s="42">
        <f t="shared" si="190"/>
        <v>3.4033178928989658</v>
      </c>
      <c r="AH335" s="42">
        <f t="shared" si="190"/>
        <v>93.248853716765737</v>
      </c>
      <c r="AI335" s="42">
        <f t="shared" si="190"/>
        <v>27.51949634587141</v>
      </c>
      <c r="AJ335" s="42">
        <f t="shared" si="190"/>
        <v>1.3397584452051077</v>
      </c>
      <c r="AK335" s="42">
        <f t="shared" si="190"/>
        <v>2.5278938690530706</v>
      </c>
      <c r="AL335" s="42">
        <f t="shared" si="190"/>
        <v>10.490115148189899</v>
      </c>
    </row>
    <row r="336" spans="4:38">
      <c r="D336" s="52">
        <f t="shared" si="154"/>
        <v>20</v>
      </c>
      <c r="E336" s="42">
        <f t="shared" ref="E336:N336" si="191">($D246-$D245)/8*(E245+3*((2*E245+E246)/3)+3*((E245+2*E246)/3)+E246)</f>
        <v>7.8317573682950715E-3</v>
      </c>
      <c r="F336" s="42">
        <f t="shared" si="191"/>
        <v>1.150810967532067</v>
      </c>
      <c r="G336" s="42">
        <f t="shared" si="191"/>
        <v>1.6608942062050451</v>
      </c>
      <c r="H336" s="42">
        <f t="shared" si="191"/>
        <v>1.7492977939857957</v>
      </c>
      <c r="I336" s="42">
        <f t="shared" si="191"/>
        <v>3.1351626437007498</v>
      </c>
      <c r="J336" s="42">
        <f t="shared" si="191"/>
        <v>74.255368079029097</v>
      </c>
      <c r="K336" s="42">
        <f t="shared" si="191"/>
        <v>25.953755792144094</v>
      </c>
      <c r="L336" s="42">
        <f t="shared" si="191"/>
        <v>1.3742185082903704</v>
      </c>
      <c r="M336" s="42">
        <f t="shared" si="191"/>
        <v>2.5304394119625657</v>
      </c>
      <c r="N336" s="42">
        <f t="shared" si="191"/>
        <v>8.031503812845596</v>
      </c>
      <c r="Q336" s="42">
        <f t="shared" ref="Q336:Z336" si="192">($D246-$D245)/8*(Q245+3*((2*Q245+Q246)/3)+3*((Q245+2*Q246)/3)+Q246)</f>
        <v>0</v>
      </c>
      <c r="R336" s="42">
        <f t="shared" si="192"/>
        <v>0</v>
      </c>
      <c r="S336" s="42">
        <f t="shared" si="192"/>
        <v>1.4721450470703286</v>
      </c>
      <c r="T336" s="42">
        <f t="shared" si="192"/>
        <v>1.354018856870526</v>
      </c>
      <c r="U336" s="42">
        <f t="shared" si="192"/>
        <v>2.7225533581640775</v>
      </c>
      <c r="V336" s="42">
        <f t="shared" si="192"/>
        <v>51.303929135953283</v>
      </c>
      <c r="W336" s="42">
        <f t="shared" si="192"/>
        <v>23.219948531084867</v>
      </c>
      <c r="X336" s="42">
        <f t="shared" si="192"/>
        <v>1.3518124421397364</v>
      </c>
      <c r="Y336" s="42">
        <f t="shared" si="192"/>
        <v>2.4256883448251823</v>
      </c>
      <c r="Z336" s="42">
        <f t="shared" si="192"/>
        <v>5.1276388977599314</v>
      </c>
      <c r="AC336" s="42">
        <f t="shared" ref="AC336:AL336" si="193">($D246-$D245)/8*(AC245+3*((2*AC245+AC246)/3)+3*((AC245+2*AC246)/3)+AC246)</f>
        <v>2.1396759042734092E-2</v>
      </c>
      <c r="AD336" s="42">
        <f t="shared" si="193"/>
        <v>2.3695852346083486</v>
      </c>
      <c r="AE336" s="42">
        <f t="shared" si="193"/>
        <v>1.8496433653397673</v>
      </c>
      <c r="AF336" s="42">
        <f t="shared" si="193"/>
        <v>2.1445767311010648</v>
      </c>
      <c r="AG336" s="42">
        <f t="shared" si="193"/>
        <v>3.5477719292374208</v>
      </c>
      <c r="AH336" s="42">
        <f t="shared" si="193"/>
        <v>97.206807022105338</v>
      </c>
      <c r="AI336" s="42">
        <f t="shared" si="193"/>
        <v>28.68756305320338</v>
      </c>
      <c r="AJ336" s="42">
        <f t="shared" si="193"/>
        <v>1.3966245744409977</v>
      </c>
      <c r="AK336" s="42">
        <f t="shared" si="193"/>
        <v>2.6351904790999496</v>
      </c>
      <c r="AL336" s="42">
        <f t="shared" si="193"/>
        <v>10.935368727931289</v>
      </c>
    </row>
    <row r="337" spans="4:38">
      <c r="D337" s="52">
        <f t="shared" si="154"/>
        <v>25</v>
      </c>
      <c r="E337" s="42">
        <f t="shared" ref="E337:N337" si="194">($D247-$D246)/8*(E246+3*((2*E246+E247)/3)+3*((E246+2*E247)/3)+E247)</f>
        <v>4.3856847732568836E-2</v>
      </c>
      <c r="F337" s="42">
        <f t="shared" si="194"/>
        <v>6.4443954273076915</v>
      </c>
      <c r="G337" s="42">
        <f t="shared" si="194"/>
        <v>9.3007968551632558</v>
      </c>
      <c r="H337" s="42">
        <f t="shared" si="194"/>
        <v>9.7958457319337064</v>
      </c>
      <c r="I337" s="42">
        <f t="shared" si="194"/>
        <v>17.556513080735844</v>
      </c>
      <c r="J337" s="42">
        <f t="shared" si="194"/>
        <v>415.82064127157412</v>
      </c>
      <c r="K337" s="42">
        <f t="shared" si="194"/>
        <v>145.33773996526793</v>
      </c>
      <c r="L337" s="42">
        <f t="shared" si="194"/>
        <v>7.6954493142691485</v>
      </c>
      <c r="M337" s="42">
        <f t="shared" si="194"/>
        <v>14.170139697661796</v>
      </c>
      <c r="N337" s="42">
        <f t="shared" si="194"/>
        <v>44.975402482392681</v>
      </c>
      <c r="Q337" s="42">
        <f t="shared" ref="Q337:Z337" si="195">($D247-$D246)/8*(Q246+3*((2*Q246+Q247)/3)+3*((Q246+2*Q247)/3)+Q247)</f>
        <v>0</v>
      </c>
      <c r="R337" s="42">
        <f t="shared" si="195"/>
        <v>0</v>
      </c>
      <c r="S337" s="42">
        <f t="shared" si="195"/>
        <v>8.243825508561935</v>
      </c>
      <c r="T337" s="42">
        <f t="shared" si="195"/>
        <v>7.5823338288281175</v>
      </c>
      <c r="U337" s="42">
        <f t="shared" si="195"/>
        <v>15.245953424983234</v>
      </c>
      <c r="V337" s="42">
        <f t="shared" si="195"/>
        <v>287.29549478980141</v>
      </c>
      <c r="W337" s="42">
        <f t="shared" si="195"/>
        <v>130.02876611173212</v>
      </c>
      <c r="X337" s="42">
        <f t="shared" si="195"/>
        <v>7.5699781862395357</v>
      </c>
      <c r="Y337" s="42">
        <f t="shared" si="195"/>
        <v>13.583547010321125</v>
      </c>
      <c r="Z337" s="42">
        <f t="shared" si="195"/>
        <v>28.714127339673958</v>
      </c>
      <c r="AC337" s="42">
        <f t="shared" ref="AC337:AL337" si="196">($D247-$D246)/8*(AC246+3*((2*AC246+AC247)/3)+3*((AC246+2*AC247)/3)+AC247)</f>
        <v>0.1198191362651902</v>
      </c>
      <c r="AD337" s="42">
        <f t="shared" si="196"/>
        <v>13.269376710298301</v>
      </c>
      <c r="AE337" s="42">
        <f t="shared" si="196"/>
        <v>10.357768201764612</v>
      </c>
      <c r="AF337" s="42">
        <f t="shared" si="196"/>
        <v>12.00935763503929</v>
      </c>
      <c r="AG337" s="42">
        <f t="shared" si="196"/>
        <v>19.867072736488449</v>
      </c>
      <c r="AH337" s="42">
        <f t="shared" si="196"/>
        <v>544.3457877533491</v>
      </c>
      <c r="AI337" s="42">
        <f t="shared" si="196"/>
        <v>160.64671381880405</v>
      </c>
      <c r="AJ337" s="42">
        <f t="shared" si="196"/>
        <v>7.8209204422987257</v>
      </c>
      <c r="AK337" s="42">
        <f t="shared" si="196"/>
        <v>14.756732385002477</v>
      </c>
      <c r="AL337" s="42">
        <f t="shared" si="196"/>
        <v>61.236677625111597</v>
      </c>
    </row>
    <row r="338" spans="4:38">
      <c r="D338" s="52">
        <f t="shared" si="154"/>
        <v>30</v>
      </c>
      <c r="E338" s="42">
        <f t="shared" ref="E338:N338" si="197">($D248-$D247)/8*(E247+3*((2*E247+E248)/3)+3*((E247+2*E248)/3)+E248)</f>
        <v>5.143399372686977E-2</v>
      </c>
      <c r="F338" s="42">
        <f t="shared" si="197"/>
        <v>7.5577933918735223</v>
      </c>
      <c r="G338" s="42">
        <f t="shared" si="197"/>
        <v>10.907695190963436</v>
      </c>
      <c r="H338" s="42">
        <f t="shared" si="197"/>
        <v>11.4882736442433</v>
      </c>
      <c r="I338" s="42">
        <f t="shared" si="197"/>
        <v>20.589751209813695</v>
      </c>
      <c r="J338" s="42">
        <f t="shared" si="197"/>
        <v>487.66195840341993</v>
      </c>
      <c r="K338" s="42">
        <f t="shared" si="197"/>
        <v>170.44773603506698</v>
      </c>
      <c r="L338" s="42">
        <f t="shared" si="197"/>
        <v>9.0249918135732781</v>
      </c>
      <c r="M338" s="42">
        <f t="shared" si="197"/>
        <v>16.618314219997298</v>
      </c>
      <c r="N338" s="42">
        <f t="shared" si="197"/>
        <v>52.745801140307634</v>
      </c>
      <c r="Q338" s="42">
        <f t="shared" ref="Q338:Z338" si="198">($D248-$D247)/8*(Q247+3*((2*Q247+Q248)/3)+3*((Q247+2*Q248)/3)+Q248)</f>
        <v>0</v>
      </c>
      <c r="R338" s="42">
        <f t="shared" si="198"/>
        <v>0</v>
      </c>
      <c r="S338" s="42">
        <f t="shared" si="198"/>
        <v>9.6681109430923478</v>
      </c>
      <c r="T338" s="42">
        <f t="shared" si="198"/>
        <v>8.8923333698095401</v>
      </c>
      <c r="U338" s="42">
        <f t="shared" si="198"/>
        <v>17.879996246023069</v>
      </c>
      <c r="V338" s="42">
        <f t="shared" si="198"/>
        <v>336.93152701905478</v>
      </c>
      <c r="W338" s="42">
        <f t="shared" si="198"/>
        <v>152.4938313233329</v>
      </c>
      <c r="X338" s="42">
        <f t="shared" si="198"/>
        <v>8.877843043298439</v>
      </c>
      <c r="Y338" s="42">
        <f t="shared" si="198"/>
        <v>15.930375935310625</v>
      </c>
      <c r="Z338" s="42">
        <f t="shared" si="198"/>
        <v>33.675066080149946</v>
      </c>
      <c r="AC338" s="42">
        <f t="shared" ref="AC338:AL338" si="199">($D248-$D247)/8*(AC247+3*((2*AC247+AC248)/3)+3*((AC247+2*AC248)/3)+AC248)</f>
        <v>0.14052028409798734</v>
      </c>
      <c r="AD338" s="42">
        <f t="shared" si="199"/>
        <v>15.561926443931826</v>
      </c>
      <c r="AE338" s="42">
        <f t="shared" si="199"/>
        <v>12.14727943883457</v>
      </c>
      <c r="AF338" s="42">
        <f t="shared" si="199"/>
        <v>14.084213918677058</v>
      </c>
      <c r="AG338" s="42">
        <f t="shared" si="199"/>
        <v>23.299506173604314</v>
      </c>
      <c r="AH338" s="42">
        <f t="shared" si="199"/>
        <v>638.39238978778769</v>
      </c>
      <c r="AI338" s="42">
        <f t="shared" si="199"/>
        <v>188.40164074680146</v>
      </c>
      <c r="AJ338" s="42">
        <f t="shared" si="199"/>
        <v>9.1721405838480763</v>
      </c>
      <c r="AK338" s="42">
        <f t="shared" si="199"/>
        <v>17.306252504683975</v>
      </c>
      <c r="AL338" s="42">
        <f t="shared" si="199"/>
        <v>71.816536200465549</v>
      </c>
    </row>
    <row r="339" spans="4:38">
      <c r="D339" s="52">
        <f t="shared" si="154"/>
        <v>40</v>
      </c>
      <c r="E339" s="42">
        <f t="shared" ref="E339:N339" si="200">($D249-$D248)/8*(E248+3*((2*E248+E249)/3)+3*((E248+2*E249)/3)+E249)</f>
        <v>0.12306014453420645</v>
      </c>
      <c r="F339" s="42">
        <f t="shared" si="200"/>
        <v>18.082654675865655</v>
      </c>
      <c r="G339" s="42">
        <f t="shared" si="200"/>
        <v>26.097575736837907</v>
      </c>
      <c r="H339" s="42">
        <f t="shared" si="200"/>
        <v>27.486658388157309</v>
      </c>
      <c r="I339" s="42">
        <f t="shared" si="200"/>
        <v>49.262706941602865</v>
      </c>
      <c r="J339" s="42">
        <f t="shared" si="200"/>
        <v>1166.7721430235379</v>
      </c>
      <c r="K339" s="42">
        <f t="shared" si="200"/>
        <v>407.81050647921666</v>
      </c>
      <c r="L339" s="42">
        <f t="shared" si="200"/>
        <v>21.593049975782019</v>
      </c>
      <c r="M339" s="42">
        <f t="shared" si="200"/>
        <v>39.760710799312584</v>
      </c>
      <c r="N339" s="42">
        <f t="shared" si="200"/>
        <v>126.19875381187524</v>
      </c>
      <c r="Q339" s="42">
        <f t="shared" ref="Q339:Z339" si="201">($D249-$D248)/8*(Q248+3*((2*Q248+Q249)/3)+3*((Q248+2*Q249)/3)+Q249)</f>
        <v>0</v>
      </c>
      <c r="R339" s="42">
        <f t="shared" si="201"/>
        <v>0</v>
      </c>
      <c r="S339" s="42">
        <f t="shared" si="201"/>
        <v>23.131766441230916</v>
      </c>
      <c r="T339" s="42">
        <f t="shared" si="201"/>
        <v>21.275653521018285</v>
      </c>
      <c r="U339" s="42">
        <f t="shared" si="201"/>
        <v>42.77939088282767</v>
      </c>
      <c r="V339" s="42">
        <f t="shared" si="201"/>
        <v>806.13694190803346</v>
      </c>
      <c r="W339" s="42">
        <f t="shared" si="201"/>
        <v>364.85428339236086</v>
      </c>
      <c r="X339" s="42">
        <f t="shared" si="201"/>
        <v>21.240984199318845</v>
      </c>
      <c r="Y339" s="42">
        <f t="shared" si="201"/>
        <v>38.11476074546853</v>
      </c>
      <c r="Z339" s="42">
        <f t="shared" si="201"/>
        <v>80.570420431056235</v>
      </c>
      <c r="AC339" s="42">
        <f t="shared" ref="AC339:AL339" si="202">($D249-$D248)/8*(AC248+3*((2*AC248+AC249)/3)+3*((AC248+2*AC249)/3)+AC249)</f>
        <v>0.33620656725422204</v>
      </c>
      <c r="AD339" s="42">
        <f t="shared" si="202"/>
        <v>37.23321442994407</v>
      </c>
      <c r="AE339" s="42">
        <f t="shared" si="202"/>
        <v>29.063385032445005</v>
      </c>
      <c r="AF339" s="42">
        <f t="shared" si="202"/>
        <v>33.697663255296327</v>
      </c>
      <c r="AG339" s="42">
        <f t="shared" si="202"/>
        <v>55.746023000378067</v>
      </c>
      <c r="AH339" s="42">
        <f t="shared" si="202"/>
        <v>1527.4073441390483</v>
      </c>
      <c r="AI339" s="42">
        <f t="shared" si="202"/>
        <v>450.76672956607365</v>
      </c>
      <c r="AJ339" s="42">
        <f t="shared" si="202"/>
        <v>21.945115752245098</v>
      </c>
      <c r="AK339" s="42">
        <f t="shared" si="202"/>
        <v>41.406660853156644</v>
      </c>
      <c r="AL339" s="42">
        <f t="shared" si="202"/>
        <v>171.82708719269468</v>
      </c>
    </row>
    <row r="340" spans="4:38">
      <c r="D340" s="52">
        <f t="shared" ref="D340:D356" si="203">D250</f>
        <v>50</v>
      </c>
      <c r="E340" s="42">
        <f t="shared" ref="E340:N340" si="204">($D250-$D249)/8*(E249+3*((2*E249+E250)/3)+3*((E249+2*E250)/3)+E250)</f>
        <v>0.14604134706035382</v>
      </c>
      <c r="F340" s="42">
        <f t="shared" si="204"/>
        <v>21.459549371458529</v>
      </c>
      <c r="G340" s="42">
        <f t="shared" si="204"/>
        <v>30.97123873894035</v>
      </c>
      <c r="H340" s="42">
        <f t="shared" si="204"/>
        <v>32.619729420831789</v>
      </c>
      <c r="I340" s="42">
        <f t="shared" si="204"/>
        <v>58.462405588930011</v>
      </c>
      <c r="J340" s="42">
        <f t="shared" si="204"/>
        <v>1384.6641910313115</v>
      </c>
      <c r="K340" s="42">
        <f t="shared" si="204"/>
        <v>483.96819243971493</v>
      </c>
      <c r="L340" s="42">
        <f t="shared" si="204"/>
        <v>25.625503021639876</v>
      </c>
      <c r="M340" s="42">
        <f t="shared" si="204"/>
        <v>47.185933245793514</v>
      </c>
      <c r="N340" s="42">
        <f t="shared" si="204"/>
        <v>149.76608449294685</v>
      </c>
      <c r="Q340" s="42">
        <f t="shared" ref="Q340:Z340" si="205">($D250-$D249)/8*(Q249+3*((2*Q249+Q250)/3)+3*((Q249+2*Q250)/3)+Q250)</f>
        <v>0</v>
      </c>
      <c r="R340" s="42">
        <f t="shared" si="205"/>
        <v>0</v>
      </c>
      <c r="S340" s="42">
        <f t="shared" si="205"/>
        <v>27.451571292635922</v>
      </c>
      <c r="T340" s="42">
        <f t="shared" si="205"/>
        <v>25.248833499746112</v>
      </c>
      <c r="U340" s="42">
        <f t="shared" si="205"/>
        <v>50.768344979580007</v>
      </c>
      <c r="V340" s="42">
        <f t="shared" si="205"/>
        <v>956.68118509838678</v>
      </c>
      <c r="W340" s="42">
        <f t="shared" si="205"/>
        <v>432.98999224358454</v>
      </c>
      <c r="X340" s="42">
        <f t="shared" si="205"/>
        <v>25.207689760952213</v>
      </c>
      <c r="Y340" s="42">
        <f t="shared" si="205"/>
        <v>45.23260575729352</v>
      </c>
      <c r="Z340" s="42">
        <f t="shared" si="205"/>
        <v>95.616763473732092</v>
      </c>
      <c r="AC340" s="42">
        <f t="shared" ref="AC340:AL340" si="206">($D250-$D249)/8*(AC249+3*((2*AC249+AC250)/3)+3*((AC249+2*AC250)/3)+AC250)</f>
        <v>0.39899238017468719</v>
      </c>
      <c r="AD340" s="42">
        <f t="shared" si="206"/>
        <v>44.18643266930809</v>
      </c>
      <c r="AE340" s="42">
        <f t="shared" si="206"/>
        <v>34.490906185244903</v>
      </c>
      <c r="AF340" s="42">
        <f t="shared" si="206"/>
        <v>39.990625341917472</v>
      </c>
      <c r="AG340" s="42">
        <f t="shared" si="206"/>
        <v>66.156466198279986</v>
      </c>
      <c r="AH340" s="42">
        <f t="shared" si="206"/>
        <v>1812.6471969642441</v>
      </c>
      <c r="AI340" s="42">
        <f t="shared" si="206"/>
        <v>534.94639263584645</v>
      </c>
      <c r="AJ340" s="42">
        <f t="shared" si="206"/>
        <v>26.043316282327417</v>
      </c>
      <c r="AK340" s="42">
        <f t="shared" si="206"/>
        <v>49.139260734293508</v>
      </c>
      <c r="AL340" s="42">
        <f t="shared" si="206"/>
        <v>203.91540551216218</v>
      </c>
    </row>
    <row r="341" spans="4:38">
      <c r="D341" s="52">
        <f t="shared" si="203"/>
        <v>60</v>
      </c>
      <c r="E341" s="42">
        <f t="shared" ref="E341:N341" si="207">($D251-$D250)/8*(E250+3*((2*E250+E251)/3)+3*((E250+2*E251)/3)+E251)</f>
        <v>0.1638597428805397</v>
      </c>
      <c r="F341" s="42">
        <f t="shared" si="207"/>
        <v>24.077812983238601</v>
      </c>
      <c r="G341" s="42">
        <f t="shared" si="207"/>
        <v>34.750016475521008</v>
      </c>
      <c r="H341" s="42">
        <f t="shared" si="207"/>
        <v>36.599638275873644</v>
      </c>
      <c r="I341" s="42">
        <f t="shared" si="207"/>
        <v>65.595360086763421</v>
      </c>
      <c r="J341" s="42">
        <f t="shared" si="207"/>
        <v>1553.6060361351988</v>
      </c>
      <c r="K341" s="42">
        <f t="shared" si="207"/>
        <v>543.01679059943285</v>
      </c>
      <c r="L341" s="42">
        <f t="shared" si="207"/>
        <v>28.752051530825078</v>
      </c>
      <c r="M341" s="42">
        <f t="shared" si="207"/>
        <v>52.943053764347439</v>
      </c>
      <c r="N341" s="42">
        <f t="shared" si="207"/>
        <v>168.03893274894037</v>
      </c>
      <c r="Q341" s="42">
        <f t="shared" ref="Q341:Z341" si="208">($D251-$D250)/8*(Q250+3*((2*Q250+Q251)/3)+3*((Q250+2*Q251)/3)+Q251)</f>
        <v>0</v>
      </c>
      <c r="R341" s="42">
        <f t="shared" si="208"/>
        <v>0</v>
      </c>
      <c r="S341" s="42">
        <f t="shared" si="208"/>
        <v>30.800917029470931</v>
      </c>
      <c r="T341" s="42">
        <f t="shared" si="208"/>
        <v>28.329424841529061</v>
      </c>
      <c r="U341" s="42">
        <f t="shared" si="208"/>
        <v>56.962552881593268</v>
      </c>
      <c r="V341" s="42">
        <f t="shared" si="208"/>
        <v>1073.4051428879764</v>
      </c>
      <c r="W341" s="42">
        <f t="shared" si="208"/>
        <v>485.81877822285236</v>
      </c>
      <c r="X341" s="42">
        <f t="shared" si="208"/>
        <v>28.283261185854712</v>
      </c>
      <c r="Y341" s="42">
        <f t="shared" si="208"/>
        <v>50.751402245994726</v>
      </c>
      <c r="Z341" s="42">
        <f t="shared" si="208"/>
        <v>107.28289346304226</v>
      </c>
      <c r="AC341" s="42">
        <f t="shared" ref="AC341:AL341" si="209">($D251-$D250)/8*(AC250+3*((2*AC250+AC251)/3)+3*((AC250+2*AC251)/3)+AC251)</f>
        <v>0.44767314286480786</v>
      </c>
      <c r="AD341" s="42">
        <f t="shared" si="209"/>
        <v>49.57758635990195</v>
      </c>
      <c r="AE341" s="42">
        <f t="shared" si="209"/>
        <v>38.69911592157122</v>
      </c>
      <c r="AF341" s="42">
        <f t="shared" si="209"/>
        <v>44.869851710218228</v>
      </c>
      <c r="AG341" s="42">
        <f t="shared" si="209"/>
        <v>74.228167291933588</v>
      </c>
      <c r="AH341" s="42">
        <f t="shared" si="209"/>
        <v>2033.8069293824301</v>
      </c>
      <c r="AI341" s="42">
        <f t="shared" si="209"/>
        <v>600.21480297601454</v>
      </c>
      <c r="AJ341" s="42">
        <f t="shared" si="209"/>
        <v>29.220841875795308</v>
      </c>
      <c r="AK341" s="42">
        <f t="shared" si="209"/>
        <v>55.134705282700132</v>
      </c>
      <c r="AL341" s="42">
        <f t="shared" si="209"/>
        <v>228.79497203483905</v>
      </c>
    </row>
    <row r="342" spans="4:38">
      <c r="D342" s="52">
        <f t="shared" si="203"/>
        <v>75</v>
      </c>
      <c r="E342" s="42">
        <f t="shared" ref="E342:N342" si="210">($D252-$D251)/8*(E251+3*((2*E251+E252)/3)+3*((E251+2*E252)/3)+E252)</f>
        <v>0.26912460662274867</v>
      </c>
      <c r="F342" s="42">
        <f t="shared" si="210"/>
        <v>39.545600606576869</v>
      </c>
      <c r="G342" s="42">
        <f t="shared" si="210"/>
        <v>57.0737165194179</v>
      </c>
      <c r="H342" s="42">
        <f t="shared" si="210"/>
        <v>60.111550771261349</v>
      </c>
      <c r="I342" s="42">
        <f t="shared" si="210"/>
        <v>107.73436580147535</v>
      </c>
      <c r="J342" s="42">
        <f t="shared" si="210"/>
        <v>2551.6554949462779</v>
      </c>
      <c r="K342" s="42">
        <f t="shared" si="210"/>
        <v>891.85530009137869</v>
      </c>
      <c r="L342" s="42">
        <f t="shared" si="210"/>
        <v>47.222608932515683</v>
      </c>
      <c r="M342" s="42">
        <f t="shared" si="210"/>
        <v>86.954112506600268</v>
      </c>
      <c r="N342" s="42">
        <f t="shared" si="210"/>
        <v>275.98854287434574</v>
      </c>
      <c r="Q342" s="42">
        <f t="shared" ref="Q342:Z342" si="211">($D252-$D251)/8*(Q251+3*((2*Q251+Q252)/3)+3*((Q251+2*Q252)/3)+Q252)</f>
        <v>0</v>
      </c>
      <c r="R342" s="42">
        <f t="shared" si="211"/>
        <v>0</v>
      </c>
      <c r="S342" s="42">
        <f t="shared" si="211"/>
        <v>50.587682694092265</v>
      </c>
      <c r="T342" s="42">
        <f t="shared" si="211"/>
        <v>46.528483337628209</v>
      </c>
      <c r="U342" s="42">
        <f t="shared" si="211"/>
        <v>93.555771338311629</v>
      </c>
      <c r="V342" s="42">
        <f t="shared" si="211"/>
        <v>1762.9695479088289</v>
      </c>
      <c r="W342" s="42">
        <f t="shared" si="211"/>
        <v>797.91280811717411</v>
      </c>
      <c r="X342" s="42">
        <f t="shared" si="211"/>
        <v>46.452663765015515</v>
      </c>
      <c r="Y342" s="42">
        <f t="shared" si="211"/>
        <v>83.354525796880893</v>
      </c>
      <c r="Z342" s="42">
        <f t="shared" si="211"/>
        <v>176.20231786669342</v>
      </c>
      <c r="AC342" s="42">
        <f t="shared" ref="AC342:AL342" si="212">($D252-$D251)/8*(AC251+3*((2*AC251+AC252)/3)+3*((AC251+2*AC252)/3)+AC252)</f>
        <v>0.73526209886033844</v>
      </c>
      <c r="AD342" s="42">
        <f t="shared" si="212"/>
        <v>81.426640807933012</v>
      </c>
      <c r="AE342" s="42">
        <f t="shared" si="212"/>
        <v>63.559750344743755</v>
      </c>
      <c r="AF342" s="42">
        <f t="shared" si="212"/>
        <v>73.694618204894496</v>
      </c>
      <c r="AG342" s="42">
        <f t="shared" si="212"/>
        <v>121.91296026463905</v>
      </c>
      <c r="AH342" s="42">
        <f t="shared" si="212"/>
        <v>3340.3414419837409</v>
      </c>
      <c r="AI342" s="42">
        <f t="shared" si="212"/>
        <v>985.79779206558533</v>
      </c>
      <c r="AJ342" s="42">
        <f t="shared" si="212"/>
        <v>47.992554100015646</v>
      </c>
      <c r="AK342" s="42">
        <f t="shared" si="212"/>
        <v>90.5536992163196</v>
      </c>
      <c r="AL342" s="42">
        <f t="shared" si="212"/>
        <v>375.77476788199908</v>
      </c>
    </row>
    <row r="343" spans="4:38">
      <c r="D343" s="52">
        <f t="shared" si="203"/>
        <v>100</v>
      </c>
      <c r="E343" s="42">
        <f t="shared" ref="E343:N343" si="213">($D253-$D252)/8*(E252+3*((2*E252+E253)/3)+3*((E252+2*E253)/3)+E253)</f>
        <v>0.48533248974095583</v>
      </c>
      <c r="F343" s="42">
        <f t="shared" si="213"/>
        <v>71.315533133673227</v>
      </c>
      <c r="G343" s="42">
        <f t="shared" si="213"/>
        <v>102.92529280300005</v>
      </c>
      <c r="H343" s="42">
        <f t="shared" si="213"/>
        <v>108.40364604378807</v>
      </c>
      <c r="I343" s="42">
        <f t="shared" si="213"/>
        <v>194.28542280560524</v>
      </c>
      <c r="J343" s="42">
        <f t="shared" si="213"/>
        <v>4601.5908016148969</v>
      </c>
      <c r="K343" s="42">
        <f t="shared" si="213"/>
        <v>1608.3492279424599</v>
      </c>
      <c r="L343" s="42">
        <f t="shared" si="213"/>
        <v>85.160055235707532</v>
      </c>
      <c r="M343" s="42">
        <f t="shared" si="213"/>
        <v>156.81084106590296</v>
      </c>
      <c r="N343" s="42">
        <f t="shared" si="213"/>
        <v>497.7107382861754</v>
      </c>
      <c r="Q343" s="42">
        <f t="shared" ref="Q343:Z343" si="214">($D253-$D252)/8*(Q252+3*((2*Q252+Q253)/3)+3*((Q252+2*Q253)/3)+Q253)</f>
        <v>0</v>
      </c>
      <c r="R343" s="42">
        <f t="shared" si="214"/>
        <v>0</v>
      </c>
      <c r="S343" s="42">
        <f t="shared" si="214"/>
        <v>91.228543908529886</v>
      </c>
      <c r="T343" s="42">
        <f t="shared" si="214"/>
        <v>83.908286743085498</v>
      </c>
      <c r="U343" s="42">
        <f t="shared" si="214"/>
        <v>168.71610516427694</v>
      </c>
      <c r="V343" s="42">
        <f t="shared" si="214"/>
        <v>3179.2945682721333</v>
      </c>
      <c r="W343" s="42">
        <f t="shared" si="214"/>
        <v>1438.9357205918598</v>
      </c>
      <c r="X343" s="42">
        <f t="shared" si="214"/>
        <v>83.771555648857472</v>
      </c>
      <c r="Y343" s="42">
        <f t="shared" si="214"/>
        <v>150.31943769038233</v>
      </c>
      <c r="Z343" s="42">
        <f t="shared" si="214"/>
        <v>317.75879099841859</v>
      </c>
      <c r="AC343" s="42">
        <f t="shared" ref="AC343:AL343" si="215">($D253-$D252)/8*(AC252+3*((2*AC252+AC253)/3)+3*((AC252+2*AC253)/3)+AC253)</f>
        <v>1.3259530205361949</v>
      </c>
      <c r="AD343" s="42">
        <f t="shared" si="215"/>
        <v>146.84273879851224</v>
      </c>
      <c r="AE343" s="42">
        <f t="shared" si="215"/>
        <v>114.62204169747055</v>
      </c>
      <c r="AF343" s="42">
        <f t="shared" si="215"/>
        <v>132.89900534449063</v>
      </c>
      <c r="AG343" s="42">
        <f t="shared" si="215"/>
        <v>219.85474044693345</v>
      </c>
      <c r="AH343" s="42">
        <f t="shared" si="215"/>
        <v>6023.8870349576873</v>
      </c>
      <c r="AI343" s="42">
        <f t="shared" si="215"/>
        <v>1777.762735293064</v>
      </c>
      <c r="AJ343" s="42">
        <f t="shared" si="215"/>
        <v>86.548554822557207</v>
      </c>
      <c r="AK343" s="42">
        <f t="shared" si="215"/>
        <v>163.30224444142348</v>
      </c>
      <c r="AL343" s="42">
        <f t="shared" si="215"/>
        <v>677.6626855739338</v>
      </c>
    </row>
    <row r="344" spans="4:38">
      <c r="D344" s="52">
        <f t="shared" si="203"/>
        <v>125</v>
      </c>
      <c r="E344" s="42">
        <f t="shared" ref="E344:N344" si="216">($D254-$D253)/8*(E253+3*((2*E253+E254)/3)+3*((E253+2*E254)/3)+E254)</f>
        <v>0.50922030810309238</v>
      </c>
      <c r="F344" s="42">
        <f t="shared" si="216"/>
        <v>74.825647411836201</v>
      </c>
      <c r="G344" s="42">
        <f t="shared" si="216"/>
        <v>107.99122337908835</v>
      </c>
      <c r="H344" s="42">
        <f t="shared" si="216"/>
        <v>113.7392183807431</v>
      </c>
      <c r="I344" s="42">
        <f t="shared" si="216"/>
        <v>203.84805252542546</v>
      </c>
      <c r="J344" s="42">
        <f t="shared" si="216"/>
        <v>4828.0787610435482</v>
      </c>
      <c r="K344" s="42">
        <f t="shared" si="216"/>
        <v>1687.5113591248964</v>
      </c>
      <c r="L344" s="42">
        <f t="shared" si="216"/>
        <v>89.351589852040135</v>
      </c>
      <c r="M344" s="42">
        <f t="shared" si="216"/>
        <v>164.52899092765131</v>
      </c>
      <c r="N344" s="42">
        <f t="shared" si="216"/>
        <v>522.20780774758907</v>
      </c>
      <c r="Q344" s="42">
        <f t="shared" ref="Q344:Z344" si="217">($D254-$D253)/8*(Q253+3*((2*Q253+Q254)/3)+3*((Q253+2*Q254)/3)+Q254)</f>
        <v>0</v>
      </c>
      <c r="R344" s="42">
        <f t="shared" si="217"/>
        <v>0</v>
      </c>
      <c r="S344" s="42">
        <f t="shared" si="217"/>
        <v>95.718766451620567</v>
      </c>
      <c r="T344" s="42">
        <f t="shared" si="217"/>
        <v>88.038209950713181</v>
      </c>
      <c r="U344" s="42">
        <f t="shared" si="217"/>
        <v>177.02022607133293</v>
      </c>
      <c r="V344" s="42">
        <f t="shared" si="217"/>
        <v>3335.7778303079144</v>
      </c>
      <c r="W344" s="42">
        <f t="shared" si="217"/>
        <v>1509.7594050862463</v>
      </c>
      <c r="X344" s="42">
        <f t="shared" si="217"/>
        <v>87.89474902155257</v>
      </c>
      <c r="Y344" s="42">
        <f t="shared" si="217"/>
        <v>157.7180839787504</v>
      </c>
      <c r="Z344" s="42">
        <f t="shared" si="217"/>
        <v>333.39871711668411</v>
      </c>
      <c r="AC344" s="42">
        <f t="shared" ref="AC344:AL344" si="218">($D254-$D253)/8*(AC253+3*((2*AC253+AC254)/3)+3*((AC253+2*AC254)/3)+AC254)</f>
        <v>1.391215753983529</v>
      </c>
      <c r="AD344" s="42">
        <f t="shared" si="218"/>
        <v>154.07026373526185</v>
      </c>
      <c r="AE344" s="42">
        <f t="shared" si="218"/>
        <v>120.26368030655657</v>
      </c>
      <c r="AF344" s="42">
        <f t="shared" si="218"/>
        <v>139.44022681077303</v>
      </c>
      <c r="AG344" s="42">
        <f t="shared" si="218"/>
        <v>230.67587897951799</v>
      </c>
      <c r="AH344" s="42">
        <f t="shared" si="218"/>
        <v>6320.3796917792079</v>
      </c>
      <c r="AI344" s="42">
        <f t="shared" si="218"/>
        <v>1865.2633131635507</v>
      </c>
      <c r="AJ344" s="42">
        <f t="shared" si="218"/>
        <v>90.808430682527302</v>
      </c>
      <c r="AK344" s="42">
        <f t="shared" si="218"/>
        <v>171.33989787655219</v>
      </c>
      <c r="AL344" s="42">
        <f t="shared" si="218"/>
        <v>711.01689837849608</v>
      </c>
    </row>
    <row r="345" spans="4:38">
      <c r="D345" s="52">
        <f t="shared" si="203"/>
        <v>150</v>
      </c>
      <c r="E345" s="42">
        <f t="shared" ref="E345:N345" si="219">($D255-$D254)/8*(E254+3*((2*E254+E255)/3)+3*((E254+2*E255)/3)+E255)</f>
        <v>0.5185064366572234</v>
      </c>
      <c r="F345" s="42">
        <f t="shared" si="219"/>
        <v>76.190166010084496</v>
      </c>
      <c r="G345" s="42">
        <f t="shared" si="219"/>
        <v>109.9605485749976</v>
      </c>
      <c r="H345" s="42">
        <f t="shared" si="219"/>
        <v>115.8133638669363</v>
      </c>
      <c r="I345" s="42">
        <f t="shared" si="219"/>
        <v>207.5654204134263</v>
      </c>
      <c r="J345" s="42">
        <f t="shared" si="219"/>
        <v>4916.1234822203842</v>
      </c>
      <c r="K345" s="42">
        <f t="shared" si="219"/>
        <v>1718.2847732406144</v>
      </c>
      <c r="L345" s="42">
        <f t="shared" si="219"/>
        <v>90.981003166235865</v>
      </c>
      <c r="M345" s="42">
        <f t="shared" si="219"/>
        <v>167.52933741093864</v>
      </c>
      <c r="N345" s="42">
        <f t="shared" si="219"/>
        <v>531.73077601407306</v>
      </c>
      <c r="Q345" s="42">
        <f t="shared" ref="Q345:Z345" si="220">($D255-$D254)/8*(Q254+3*((2*Q254+Q255)/3)+3*((Q254+2*Q255)/3)+Q255)</f>
        <v>0</v>
      </c>
      <c r="R345" s="42">
        <f t="shared" si="220"/>
        <v>0</v>
      </c>
      <c r="S345" s="42">
        <f t="shared" si="220"/>
        <v>97.464291435931742</v>
      </c>
      <c r="T345" s="42">
        <f t="shared" si="220"/>
        <v>89.643672502517731</v>
      </c>
      <c r="U345" s="42">
        <f t="shared" si="220"/>
        <v>180.24836240019062</v>
      </c>
      <c r="V345" s="42">
        <f t="shared" si="220"/>
        <v>3396.6089897635347</v>
      </c>
      <c r="W345" s="42">
        <f t="shared" si="220"/>
        <v>1537.2913391005525</v>
      </c>
      <c r="X345" s="42">
        <f t="shared" si="220"/>
        <v>89.497595423511015</v>
      </c>
      <c r="Y345" s="42">
        <f t="shared" si="220"/>
        <v>160.59422693658667</v>
      </c>
      <c r="Z345" s="42">
        <f t="shared" si="220"/>
        <v>339.47856762080232</v>
      </c>
      <c r="AC345" s="42">
        <f t="shared" ref="AC345:AL345" si="221">($D255-$D254)/8*(AC254+3*((2*AC254+AC255)/3)+3*((AC254+2*AC255)/3)+AC255)</f>
        <v>1.4165859289990308</v>
      </c>
      <c r="AD345" s="42">
        <f t="shared" si="221"/>
        <v>156.87988513615232</v>
      </c>
      <c r="AE345" s="42">
        <f t="shared" si="221"/>
        <v>122.45680571406388</v>
      </c>
      <c r="AF345" s="42">
        <f t="shared" si="221"/>
        <v>141.98305523135491</v>
      </c>
      <c r="AG345" s="42">
        <f t="shared" si="221"/>
        <v>234.88247842666192</v>
      </c>
      <c r="AH345" s="42">
        <f t="shared" si="221"/>
        <v>6435.6379746772618</v>
      </c>
      <c r="AI345" s="42">
        <f t="shared" si="221"/>
        <v>1899.2782073806807</v>
      </c>
      <c r="AJ345" s="42">
        <f t="shared" si="221"/>
        <v>92.464410908960275</v>
      </c>
      <c r="AK345" s="42">
        <f t="shared" si="221"/>
        <v>174.46444788529064</v>
      </c>
      <c r="AL345" s="42">
        <f t="shared" si="221"/>
        <v>723.98298440734607</v>
      </c>
    </row>
    <row r="346" spans="4:38">
      <c r="D346" s="52">
        <f t="shared" si="203"/>
        <v>175</v>
      </c>
      <c r="E346" s="42">
        <f t="shared" ref="E346:N346" si="222">($D256-$D255)/8*(E255+3*((2*E255+E256)/3)+3*((E255+2*E256)/3)+E256)</f>
        <v>0.52163746791364041</v>
      </c>
      <c r="F346" s="42">
        <f t="shared" si="222"/>
        <v>76.65024475615968</v>
      </c>
      <c r="G346" s="42">
        <f t="shared" si="222"/>
        <v>110.62455173912547</v>
      </c>
      <c r="H346" s="42">
        <f t="shared" si="222"/>
        <v>116.51270959640483</v>
      </c>
      <c r="I346" s="42">
        <f t="shared" si="222"/>
        <v>208.81881626952321</v>
      </c>
      <c r="J346" s="42">
        <f t="shared" si="222"/>
        <v>4945.809779621959</v>
      </c>
      <c r="K346" s="42">
        <f t="shared" si="222"/>
        <v>1728.6607357207067</v>
      </c>
      <c r="L346" s="42">
        <f t="shared" si="222"/>
        <v>91.53039724220946</v>
      </c>
      <c r="M346" s="42">
        <f t="shared" si="222"/>
        <v>168.54097305269102</v>
      </c>
      <c r="N346" s="42">
        <f t="shared" si="222"/>
        <v>534.94166321237321</v>
      </c>
      <c r="Q346" s="42">
        <f t="shared" ref="Q346:Z346" si="223">($D256-$D255)/8*(Q255+3*((2*Q255+Q256)/3)+3*((Q255+2*Q256)/3)+Q256)</f>
        <v>0</v>
      </c>
      <c r="R346" s="42">
        <f t="shared" si="223"/>
        <v>0</v>
      </c>
      <c r="S346" s="42">
        <f t="shared" si="223"/>
        <v>98.052835224968959</v>
      </c>
      <c r="T346" s="42">
        <f t="shared" si="223"/>
        <v>90.184991029544875</v>
      </c>
      <c r="U346" s="42">
        <f t="shared" si="223"/>
        <v>181.33680261364563</v>
      </c>
      <c r="V346" s="42">
        <f t="shared" si="223"/>
        <v>3417.1196105792355</v>
      </c>
      <c r="W346" s="42">
        <f t="shared" si="223"/>
        <v>1546.5743622081807</v>
      </c>
      <c r="X346" s="42">
        <f t="shared" si="223"/>
        <v>90.038031855605723</v>
      </c>
      <c r="Y346" s="42">
        <f t="shared" si="223"/>
        <v>161.56398451062998</v>
      </c>
      <c r="Z346" s="42">
        <f t="shared" si="223"/>
        <v>341.52852868388374</v>
      </c>
      <c r="AC346" s="42">
        <f t="shared" ref="AC346:AL346" si="224">($D256-$D255)/8*(AC255+3*((2*AC255+AC256)/3)+3*((AC255+2*AC256)/3)+AC256)</f>
        <v>1.4251400654716482</v>
      </c>
      <c r="AD346" s="42">
        <f t="shared" si="224"/>
        <v>157.82721344133424</v>
      </c>
      <c r="AE346" s="42">
        <f t="shared" si="224"/>
        <v>123.1962682532824</v>
      </c>
      <c r="AF346" s="42">
        <f t="shared" si="224"/>
        <v>142.84042816326479</v>
      </c>
      <c r="AG346" s="42">
        <f t="shared" si="224"/>
        <v>236.30082992540085</v>
      </c>
      <c r="AH346" s="42">
        <f t="shared" si="224"/>
        <v>6474.4999486647102</v>
      </c>
      <c r="AI346" s="42">
        <f t="shared" si="224"/>
        <v>1910.7471092332371</v>
      </c>
      <c r="AJ346" s="42">
        <f t="shared" si="224"/>
        <v>93.022762628812742</v>
      </c>
      <c r="AK346" s="42">
        <f t="shared" si="224"/>
        <v>175.51796159475202</v>
      </c>
      <c r="AL346" s="42">
        <f t="shared" si="224"/>
        <v>728.3547977408648</v>
      </c>
    </row>
    <row r="347" spans="4:38">
      <c r="D347" s="52">
        <f t="shared" si="203"/>
        <v>200</v>
      </c>
      <c r="E347" s="42">
        <f t="shared" ref="E347:N347" si="225">($D257-$D256)/8*(E256+3*((2*E256+E257)/3)+3*((E256+2*E257)/3)+E257)</f>
        <v>0.5222069042052141</v>
      </c>
      <c r="F347" s="42">
        <f t="shared" si="225"/>
        <v>76.733918636597636</v>
      </c>
      <c r="G347" s="42">
        <f t="shared" si="225"/>
        <v>110.74531306930999</v>
      </c>
      <c r="H347" s="42">
        <f t="shared" si="225"/>
        <v>116.63989862969868</v>
      </c>
      <c r="I347" s="42">
        <f t="shared" si="225"/>
        <v>209.04676962728902</v>
      </c>
      <c r="J347" s="42">
        <f t="shared" si="225"/>
        <v>4951.2087851631095</v>
      </c>
      <c r="K347" s="42">
        <f t="shared" si="225"/>
        <v>1730.5477975582601</v>
      </c>
      <c r="L347" s="42">
        <f t="shared" si="225"/>
        <v>91.63031477723689</v>
      </c>
      <c r="M347" s="42">
        <f t="shared" si="225"/>
        <v>168.72495781716205</v>
      </c>
      <c r="N347" s="42">
        <f t="shared" si="225"/>
        <v>535.5256227928196</v>
      </c>
      <c r="Q347" s="42">
        <f t="shared" ref="Q347:Z347" si="226">($D257-$D256)/8*(Q256+3*((2*Q256+Q257)/3)+3*((Q256+2*Q257)/3)+Q257)</f>
        <v>0</v>
      </c>
      <c r="R347" s="42">
        <f t="shared" si="226"/>
        <v>0</v>
      </c>
      <c r="S347" s="42">
        <f t="shared" si="226"/>
        <v>98.159872863756902</v>
      </c>
      <c r="T347" s="42">
        <f t="shared" si="226"/>
        <v>90.283439875738523</v>
      </c>
      <c r="U347" s="42">
        <f t="shared" si="226"/>
        <v>181.53475571854653</v>
      </c>
      <c r="V347" s="42">
        <f t="shared" si="226"/>
        <v>3420.8498486058365</v>
      </c>
      <c r="W347" s="42">
        <f t="shared" si="226"/>
        <v>1548.2626526850538</v>
      </c>
      <c r="X347" s="42">
        <f t="shared" si="226"/>
        <v>90.13632027642322</v>
      </c>
      <c r="Y347" s="42">
        <f t="shared" si="226"/>
        <v>161.74035296928304</v>
      </c>
      <c r="Z347" s="42">
        <f t="shared" si="226"/>
        <v>341.90135224584571</v>
      </c>
      <c r="AC347" s="42">
        <f t="shared" ref="AC347:AL347" si="227">($D257-$D256)/8*(AC256+3*((2*AC256+AC257)/3)+3*((AC256+2*AC257)/3)+AC257)</f>
        <v>1.4266957943519014</v>
      </c>
      <c r="AD347" s="42">
        <f t="shared" si="227"/>
        <v>157.99950272011421</v>
      </c>
      <c r="AE347" s="42">
        <f t="shared" si="227"/>
        <v>123.3307532748635</v>
      </c>
      <c r="AF347" s="42">
        <f t="shared" si="227"/>
        <v>142.99635738365885</v>
      </c>
      <c r="AG347" s="42">
        <f t="shared" si="227"/>
        <v>236.55878353603148</v>
      </c>
      <c r="AH347" s="42">
        <f t="shared" si="227"/>
        <v>6481.5677217204066</v>
      </c>
      <c r="AI347" s="42">
        <f t="shared" si="227"/>
        <v>1912.8329424314711</v>
      </c>
      <c r="AJ347" s="42">
        <f t="shared" si="227"/>
        <v>93.12430927805012</v>
      </c>
      <c r="AK347" s="42">
        <f t="shared" si="227"/>
        <v>175.70956266504106</v>
      </c>
      <c r="AL347" s="42">
        <f t="shared" si="227"/>
        <v>729.14989333979554</v>
      </c>
    </row>
    <row r="348" spans="4:38">
      <c r="D348" s="52">
        <f t="shared" si="203"/>
        <v>225</v>
      </c>
      <c r="E348" s="42">
        <f t="shared" ref="E348:N348" si="228">($D258-$D257)/8*(E257+3*((2*E257+E258)/3)+3*((E257+2*E258)/3)+E258)</f>
        <v>0.52174445386963897</v>
      </c>
      <c r="F348" s="42">
        <f t="shared" si="228"/>
        <v>76.665965443834892</v>
      </c>
      <c r="G348" s="42">
        <f t="shared" si="228"/>
        <v>110.64724043415359</v>
      </c>
      <c r="H348" s="42">
        <f t="shared" si="228"/>
        <v>116.53660593129045</v>
      </c>
      <c r="I348" s="42">
        <f t="shared" si="228"/>
        <v>208.86164425267876</v>
      </c>
      <c r="J348" s="42">
        <f t="shared" si="228"/>
        <v>4946.8241473006774</v>
      </c>
      <c r="K348" s="42">
        <f t="shared" si="228"/>
        <v>1729.015277778715</v>
      </c>
      <c r="L348" s="42">
        <f t="shared" si="228"/>
        <v>91.549169795283632</v>
      </c>
      <c r="M348" s="42">
        <f t="shared" si="228"/>
        <v>168.57554019603504</v>
      </c>
      <c r="N348" s="42">
        <f t="shared" si="228"/>
        <v>535.05137781065764</v>
      </c>
      <c r="Q348" s="42">
        <f t="shared" ref="Q348:Z348" si="229">($D258-$D257)/8*(Q257+3*((2*Q257+Q258)/3)+3*((Q257+2*Q258)/3)+Q258)</f>
        <v>0</v>
      </c>
      <c r="R348" s="42">
        <f t="shared" si="229"/>
        <v>0</v>
      </c>
      <c r="S348" s="42">
        <f t="shared" si="229"/>
        <v>98.072945506457884</v>
      </c>
      <c r="T348" s="42">
        <f t="shared" si="229"/>
        <v>90.203487644676102</v>
      </c>
      <c r="U348" s="42">
        <f t="shared" si="229"/>
        <v>181.37399413530329</v>
      </c>
      <c r="V348" s="42">
        <f t="shared" si="229"/>
        <v>3417.8204494391457</v>
      </c>
      <c r="W348" s="42">
        <f t="shared" si="229"/>
        <v>1546.8915590102536</v>
      </c>
      <c r="X348" s="42">
        <f t="shared" si="229"/>
        <v>90.056498329942443</v>
      </c>
      <c r="Y348" s="42">
        <f t="shared" si="229"/>
        <v>161.59712069888528</v>
      </c>
      <c r="Z348" s="42">
        <f t="shared" si="229"/>
        <v>341.59857494855908</v>
      </c>
      <c r="AC348" s="42">
        <f t="shared" ref="AC348:AL348" si="230">($D258-$D257)/8*(AC257+3*((2*AC257+AC258)/3)+3*((AC257+2*AC258)/3)+AC258)</f>
        <v>1.4254323565391323</v>
      </c>
      <c r="AD348" s="42">
        <f t="shared" si="230"/>
        <v>157.85958323137282</v>
      </c>
      <c r="AE348" s="42">
        <f t="shared" si="230"/>
        <v>123.22153536184967</v>
      </c>
      <c r="AF348" s="42">
        <f t="shared" si="230"/>
        <v>142.86972421790486</v>
      </c>
      <c r="AG348" s="42">
        <f t="shared" si="230"/>
        <v>236.3492943700542</v>
      </c>
      <c r="AH348" s="42">
        <f t="shared" si="230"/>
        <v>6475.8278451622364</v>
      </c>
      <c r="AI348" s="42">
        <f t="shared" si="230"/>
        <v>1911.1389965471801</v>
      </c>
      <c r="AJ348" s="42">
        <f t="shared" si="230"/>
        <v>93.041841260624381</v>
      </c>
      <c r="AK348" s="42">
        <f t="shared" si="230"/>
        <v>175.55395969318477</v>
      </c>
      <c r="AL348" s="42">
        <f t="shared" si="230"/>
        <v>728.50418067275825</v>
      </c>
    </row>
    <row r="349" spans="4:38">
      <c r="D349" s="52">
        <f t="shared" si="203"/>
        <v>250</v>
      </c>
      <c r="E349" s="42">
        <f t="shared" ref="E349:N349" si="231">($D259-$D258)/8*(E258+3*((2*E258+E259)/3)+3*((E258+2*E259)/3)+E259)</f>
        <v>0.52085342752200825</v>
      </c>
      <c r="F349" s="42">
        <f t="shared" si="231"/>
        <v>76.535036605645317</v>
      </c>
      <c r="G349" s="42">
        <f t="shared" si="231"/>
        <v>110.45827894967928</v>
      </c>
      <c r="H349" s="42">
        <f t="shared" si="231"/>
        <v>116.33758668809944</v>
      </c>
      <c r="I349" s="42">
        <f t="shared" si="231"/>
        <v>208.50495387167257</v>
      </c>
      <c r="J349" s="42">
        <f t="shared" si="231"/>
        <v>4938.3760447484601</v>
      </c>
      <c r="K349" s="42">
        <f t="shared" si="231"/>
        <v>1726.062494751448</v>
      </c>
      <c r="L349" s="42">
        <f t="shared" si="231"/>
        <v>91.39282367260553</v>
      </c>
      <c r="M349" s="42">
        <f t="shared" si="231"/>
        <v>168.28764974168189</v>
      </c>
      <c r="N349" s="42">
        <f t="shared" si="231"/>
        <v>534.13762612354424</v>
      </c>
      <c r="Q349" s="42">
        <f t="shared" ref="Q349:Z349" si="232">($D259-$D258)/8*(Q258+3*((2*Q258+Q259)/3)+3*((Q258+2*Q259)/3)+Q259)</f>
        <v>0</v>
      </c>
      <c r="R349" s="42">
        <f t="shared" si="232"/>
        <v>0</v>
      </c>
      <c r="S349" s="42">
        <f t="shared" si="232"/>
        <v>97.905458190037194</v>
      </c>
      <c r="T349" s="42">
        <f t="shared" si="232"/>
        <v>90.049439655198711</v>
      </c>
      <c r="U349" s="42">
        <f t="shared" si="232"/>
        <v>181.06424669793051</v>
      </c>
      <c r="V349" s="42">
        <f t="shared" si="232"/>
        <v>3411.9835535232723</v>
      </c>
      <c r="W349" s="42">
        <f t="shared" si="232"/>
        <v>1544.2498037873986</v>
      </c>
      <c r="X349" s="42">
        <f t="shared" si="232"/>
        <v>89.902701366328913</v>
      </c>
      <c r="Y349" s="42">
        <f t="shared" si="232"/>
        <v>161.32114787123746</v>
      </c>
      <c r="Z349" s="42">
        <f t="shared" si="232"/>
        <v>341.0151986839245</v>
      </c>
      <c r="AC349" s="42">
        <f t="shared" ref="AC349:AL349" si="233">($D259-$D258)/8*(AC258+3*((2*AC258+AC259)/3)+3*((AC258+2*AC259)/3)+AC259)</f>
        <v>1.4229980272865226</v>
      </c>
      <c r="AD349" s="42">
        <f t="shared" si="233"/>
        <v>157.58999330695303</v>
      </c>
      <c r="AE349" s="42">
        <f t="shared" si="233"/>
        <v>123.0110997093217</v>
      </c>
      <c r="AF349" s="42">
        <f t="shared" si="233"/>
        <v>142.62573372100022</v>
      </c>
      <c r="AG349" s="42">
        <f t="shared" si="233"/>
        <v>235.94566104541465</v>
      </c>
      <c r="AH349" s="42">
        <f t="shared" si="233"/>
        <v>6464.7685359736752</v>
      </c>
      <c r="AI349" s="42">
        <f t="shared" si="233"/>
        <v>1907.8751857155012</v>
      </c>
      <c r="AJ349" s="42">
        <f t="shared" si="233"/>
        <v>92.882945978881708</v>
      </c>
      <c r="AK349" s="42">
        <f t="shared" si="233"/>
        <v>175.25415161212635</v>
      </c>
      <c r="AL349" s="42">
        <f t="shared" si="233"/>
        <v>727.26005356316625</v>
      </c>
    </row>
    <row r="350" spans="4:38">
      <c r="D350" s="52">
        <f t="shared" si="203"/>
        <v>300</v>
      </c>
      <c r="E350" s="42">
        <f t="shared" ref="E350:N350" si="234">($D260-$D259)/8*(E259+3*((2*E259+E260)/3)+3*((E259+2*E260)/3)+E260)</f>
        <v>1.0385392791185566</v>
      </c>
      <c r="F350" s="42">
        <f t="shared" si="234"/>
        <v>152.60462453303271</v>
      </c>
      <c r="G350" s="42">
        <f t="shared" si="234"/>
        <v>220.24480464464094</v>
      </c>
      <c r="H350" s="42">
        <f t="shared" si="234"/>
        <v>231.9676650459331</v>
      </c>
      <c r="I350" s="42">
        <f t="shared" si="234"/>
        <v>415.74188254215727</v>
      </c>
      <c r="J350" s="42">
        <f t="shared" si="234"/>
        <v>9846.7193005324079</v>
      </c>
      <c r="K350" s="42">
        <f t="shared" si="234"/>
        <v>3441.627921200542</v>
      </c>
      <c r="L350" s="42">
        <f t="shared" si="234"/>
        <v>182.22984086928474</v>
      </c>
      <c r="M350" s="42">
        <f t="shared" si="234"/>
        <v>335.5518562655472</v>
      </c>
      <c r="N350" s="42">
        <f t="shared" si="234"/>
        <v>1065.0268883197539</v>
      </c>
      <c r="Q350" s="42">
        <f t="shared" ref="Q350:Z350" si="235">($D260-$D259)/8*(Q259+3*((2*Q259+Q260)/3)+3*((Q259+2*Q260)/3)+Q260)</f>
        <v>0</v>
      </c>
      <c r="R350" s="42">
        <f t="shared" si="235"/>
        <v>0</v>
      </c>
      <c r="S350" s="42">
        <f t="shared" si="235"/>
        <v>195.21550324473361</v>
      </c>
      <c r="T350" s="42">
        <f t="shared" si="235"/>
        <v>179.55124263934778</v>
      </c>
      <c r="U350" s="42">
        <f t="shared" si="235"/>
        <v>361.02734916123336</v>
      </c>
      <c r="V350" s="42">
        <f t="shared" si="235"/>
        <v>6803.2170910322047</v>
      </c>
      <c r="W350" s="42">
        <f t="shared" si="235"/>
        <v>3079.1082351792179</v>
      </c>
      <c r="X350" s="42">
        <f t="shared" si="235"/>
        <v>179.25865845214767</v>
      </c>
      <c r="Y350" s="42">
        <f t="shared" si="235"/>
        <v>321.66121938343946</v>
      </c>
      <c r="Z350" s="42">
        <f t="shared" si="235"/>
        <v>679.95650963573576</v>
      </c>
      <c r="AC350" s="42">
        <f t="shared" ref="AC350:AL350" si="236">($D260-$D259)/8*(AC259+3*((2*AC259+AC260)/3)+3*((AC259+2*AC260)/3)+AC260)</f>
        <v>2.8373420762078583</v>
      </c>
      <c r="AD350" s="42">
        <f t="shared" si="236"/>
        <v>314.22160131294459</v>
      </c>
      <c r="AE350" s="42">
        <f t="shared" si="236"/>
        <v>245.27410604454894</v>
      </c>
      <c r="AF350" s="42">
        <f t="shared" si="236"/>
        <v>284.38408745251843</v>
      </c>
      <c r="AG350" s="42">
        <f t="shared" si="236"/>
        <v>470.45641592308101</v>
      </c>
      <c r="AH350" s="42">
        <f t="shared" si="236"/>
        <v>12890.221510032663</v>
      </c>
      <c r="AI350" s="42">
        <f t="shared" si="236"/>
        <v>3804.1476072218734</v>
      </c>
      <c r="AJ350" s="42">
        <f t="shared" si="236"/>
        <v>185.20102328642102</v>
      </c>
      <c r="AK350" s="42">
        <f t="shared" si="236"/>
        <v>349.44249314765489</v>
      </c>
      <c r="AL350" s="42">
        <f t="shared" si="236"/>
        <v>1450.0972670037761</v>
      </c>
    </row>
    <row r="351" spans="4:38">
      <c r="D351" s="52">
        <f t="shared" si="203"/>
        <v>365</v>
      </c>
      <c r="E351" s="42">
        <f t="shared" ref="E351:N351" si="237">($D261-$D260)/8*(E260+3*((2*E260+E261)/3)+3*((E260+2*E261)/3)+E261)</f>
        <v>1.343495636799406</v>
      </c>
      <c r="F351" s="42">
        <f t="shared" si="237"/>
        <v>197.41540001217049</v>
      </c>
      <c r="G351" s="42">
        <f t="shared" si="237"/>
        <v>284.91742201503558</v>
      </c>
      <c r="H351" s="42">
        <f t="shared" si="237"/>
        <v>300.08257957490343</v>
      </c>
      <c r="I351" s="42">
        <f t="shared" si="237"/>
        <v>537.82020233670653</v>
      </c>
      <c r="J351" s="42">
        <f t="shared" si="237"/>
        <v>12738.10695757382</v>
      </c>
      <c r="K351" s="42">
        <f t="shared" si="237"/>
        <v>4452.226495991873</v>
      </c>
      <c r="L351" s="42">
        <f t="shared" si="237"/>
        <v>235.73975585239816</v>
      </c>
      <c r="M351" s="42">
        <f t="shared" si="237"/>
        <v>434.08320116242857</v>
      </c>
      <c r="N351" s="42">
        <f t="shared" si="237"/>
        <v>1377.7610595008555</v>
      </c>
      <c r="Q351" s="42">
        <f t="shared" ref="Q351:Z351" si="238">($D261-$D260)/8*(Q260+3*((2*Q260+Q261)/3)+3*((Q260+2*Q261)/3)+Q261)</f>
        <v>0</v>
      </c>
      <c r="R351" s="42">
        <f t="shared" si="238"/>
        <v>0</v>
      </c>
      <c r="S351" s="42">
        <f t="shared" si="238"/>
        <v>252.5385241735857</v>
      </c>
      <c r="T351" s="42">
        <f t="shared" si="238"/>
        <v>232.27461485386684</v>
      </c>
      <c r="U351" s="42">
        <f t="shared" si="238"/>
        <v>467.03931003461071</v>
      </c>
      <c r="V351" s="42">
        <f t="shared" si="238"/>
        <v>8800.9116860350423</v>
      </c>
      <c r="W351" s="42">
        <f t="shared" si="238"/>
        <v>3983.2566397559976</v>
      </c>
      <c r="X351" s="42">
        <f t="shared" si="238"/>
        <v>231.89611633503034</v>
      </c>
      <c r="Y351" s="42">
        <f t="shared" si="238"/>
        <v>416.11372189601536</v>
      </c>
      <c r="Z351" s="42">
        <f t="shared" si="238"/>
        <v>879.61873207559199</v>
      </c>
      <c r="AC351" s="42">
        <f t="shared" ref="AC351:AL351" si="239">($D261-$D260)/8*(AC260+3*((2*AC260+AC261)/3)+3*((AC260+2*AC261)/3)+AC261)</f>
        <v>3.6704983394830877</v>
      </c>
      <c r="AD351" s="42">
        <f t="shared" si="239"/>
        <v>406.48953664069495</v>
      </c>
      <c r="AE351" s="42">
        <f t="shared" si="239"/>
        <v>317.29631985648632</v>
      </c>
      <c r="AF351" s="42">
        <f t="shared" si="239"/>
        <v>367.89054429594023</v>
      </c>
      <c r="AG351" s="42">
        <f t="shared" si="239"/>
        <v>608.60109463880212</v>
      </c>
      <c r="AH351" s="42">
        <f t="shared" si="239"/>
        <v>16675.302229112673</v>
      </c>
      <c r="AI351" s="42">
        <f t="shared" si="239"/>
        <v>4921.1963522277592</v>
      </c>
      <c r="AJ351" s="42">
        <f t="shared" si="239"/>
        <v>239.58339536976496</v>
      </c>
      <c r="AK351" s="42">
        <f t="shared" si="239"/>
        <v>452.05268042884177</v>
      </c>
      <c r="AL351" s="42">
        <f t="shared" si="239"/>
        <v>1875.9033869261248</v>
      </c>
    </row>
    <row r="352" spans="4:38">
      <c r="D352" s="52">
        <f t="shared" si="203"/>
        <v>730</v>
      </c>
      <c r="E352" s="42">
        <f t="shared" ref="E352:N352" si="240">($D262-$D261)/8*(E261+3*((2*E261+E262)/3)+3*((E261+2*E262)/3)+E262)</f>
        <v>7.4051780860791627</v>
      </c>
      <c r="F352" s="42">
        <f t="shared" si="240"/>
        <v>1088.1287247849464</v>
      </c>
      <c r="G352" s="42">
        <f t="shared" si="240"/>
        <v>1570.4288068059645</v>
      </c>
      <c r="H352" s="42">
        <f t="shared" si="240"/>
        <v>1654.0172378795517</v>
      </c>
      <c r="I352" s="42">
        <f t="shared" si="240"/>
        <v>2964.3969563476012</v>
      </c>
      <c r="J352" s="42">
        <f t="shared" si="240"/>
        <v>70210.835016237615</v>
      </c>
      <c r="K352" s="42">
        <f t="shared" si="240"/>
        <v>24540.109531671405</v>
      </c>
      <c r="L352" s="42">
        <f t="shared" si="240"/>
        <v>1299.3677286623572</v>
      </c>
      <c r="M352" s="42">
        <f t="shared" si="240"/>
        <v>2392.6117217923306</v>
      </c>
      <c r="N352" s="42">
        <f t="shared" si="240"/>
        <v>7594.0447636840881</v>
      </c>
      <c r="Q352" s="42">
        <f t="shared" ref="Q352:Z352" si="241">($D262-$D261)/8*(Q261+3*((2*Q261+Q262)/3)+3*((Q261+2*Q262)/3)+Q262)</f>
        <v>0</v>
      </c>
      <c r="R352" s="42">
        <f t="shared" si="241"/>
        <v>0</v>
      </c>
      <c r="S352" s="42">
        <f t="shared" si="241"/>
        <v>1391.9604157078697</v>
      </c>
      <c r="T352" s="42">
        <f t="shared" si="241"/>
        <v>1280.2683095912034</v>
      </c>
      <c r="U352" s="42">
        <f t="shared" si="241"/>
        <v>2574.2616271125366</v>
      </c>
      <c r="V352" s="42">
        <f t="shared" si="241"/>
        <v>48509.512476128308</v>
      </c>
      <c r="W352" s="42">
        <f t="shared" si="241"/>
        <v>21955.206977984799</v>
      </c>
      <c r="X352" s="42">
        <f t="shared" si="241"/>
        <v>1278.1820736105801</v>
      </c>
      <c r="Y352" s="42">
        <f t="shared" si="241"/>
        <v>2293.5662240347779</v>
      </c>
      <c r="Z352" s="42">
        <f t="shared" si="241"/>
        <v>4848.3472372031692</v>
      </c>
      <c r="AC352" s="42">
        <f t="shared" ref="AC352:AL352" si="242">($D262-$D261)/8*(AC261+3*((2*AC261+AC262)/3)+3*((AC261+2*AC262)/3)+AC262)</f>
        <v>20.231322770263972</v>
      </c>
      <c r="AD352" s="42">
        <f t="shared" si="242"/>
        <v>2240.5189317347836</v>
      </c>
      <c r="AE352" s="42">
        <f t="shared" si="242"/>
        <v>1748.897197904065</v>
      </c>
      <c r="AF352" s="42">
        <f t="shared" si="242"/>
        <v>2027.7661661678994</v>
      </c>
      <c r="AG352" s="42">
        <f t="shared" si="242"/>
        <v>3354.5322855826639</v>
      </c>
      <c r="AH352" s="42">
        <f t="shared" si="242"/>
        <v>91912.157556347316</v>
      </c>
      <c r="AI352" s="42">
        <f t="shared" si="242"/>
        <v>27125.012085358067</v>
      </c>
      <c r="AJ352" s="42">
        <f t="shared" si="242"/>
        <v>1320.5533837141286</v>
      </c>
      <c r="AK352" s="42">
        <f t="shared" si="242"/>
        <v>2491.657219549882</v>
      </c>
      <c r="AL352" s="42">
        <f t="shared" si="242"/>
        <v>10339.742290165033</v>
      </c>
    </row>
    <row r="353" spans="4:62">
      <c r="D353" s="52">
        <f t="shared" si="203"/>
        <v>1460</v>
      </c>
      <c r="E353" s="42">
        <f t="shared" ref="E353:N353" si="243">($D263-$D262)/8*(E262+3*((2*E262+E263)/3)+3*((E262+2*E263)/3)+E263)</f>
        <v>14.124435901030733</v>
      </c>
      <c r="F353" s="42">
        <f t="shared" si="243"/>
        <v>2075.4672266677194</v>
      </c>
      <c r="G353" s="42">
        <f t="shared" si="243"/>
        <v>2995.3933262673868</v>
      </c>
      <c r="H353" s="42">
        <f t="shared" si="243"/>
        <v>3154.8276333215367</v>
      </c>
      <c r="I353" s="42">
        <f t="shared" si="243"/>
        <v>5654.2103793362685</v>
      </c>
      <c r="J353" s="42">
        <f t="shared" si="243"/>
        <v>133918.2430479216</v>
      </c>
      <c r="K353" s="42">
        <f t="shared" si="243"/>
        <v>46807.139552249348</v>
      </c>
      <c r="L353" s="42">
        <f t="shared" si="243"/>
        <v>2478.3787752330318</v>
      </c>
      <c r="M353" s="42">
        <f t="shared" si="243"/>
        <v>4563.6027260491846</v>
      </c>
      <c r="N353" s="42">
        <f t="shared" si="243"/>
        <v>14484.675081056161</v>
      </c>
      <c r="Q353" s="42">
        <f t="shared" ref="Q353:Z353" si="244">($D263-$D262)/8*(Q262+3*((2*Q262+Q263)/3)+3*((Q262+2*Q263)/3)+Q263)</f>
        <v>0</v>
      </c>
      <c r="R353" s="42">
        <f t="shared" si="244"/>
        <v>0</v>
      </c>
      <c r="S353" s="42">
        <f t="shared" si="244"/>
        <v>2654.9875559910638</v>
      </c>
      <c r="T353" s="42">
        <f t="shared" si="244"/>
        <v>2441.9490611489678</v>
      </c>
      <c r="U353" s="42">
        <f t="shared" si="244"/>
        <v>4910.0768302907509</v>
      </c>
      <c r="V353" s="42">
        <f t="shared" si="244"/>
        <v>92525.728833903471</v>
      </c>
      <c r="W353" s="42">
        <f t="shared" si="244"/>
        <v>41876.766507124063</v>
      </c>
      <c r="X353" s="42">
        <f t="shared" si="244"/>
        <v>2437.9698312047035</v>
      </c>
      <c r="Y353" s="42">
        <f t="shared" si="244"/>
        <v>4374.6860290973427</v>
      </c>
      <c r="Z353" s="42">
        <f t="shared" si="244"/>
        <v>9247.606064538817</v>
      </c>
      <c r="AC353" s="42">
        <f t="shared" ref="AC353:AL353" si="245">($D263-$D262)/8*(AC262+3*((2*AC262+AC263)/3)+3*((AC262+2*AC263)/3)+AC263)</f>
        <v>38.588676509865934</v>
      </c>
      <c r="AD353" s="42">
        <f t="shared" si="245"/>
        <v>4273.5050620625279</v>
      </c>
      <c r="AE353" s="42">
        <f t="shared" si="245"/>
        <v>3335.7990965437202</v>
      </c>
      <c r="AF353" s="42">
        <f t="shared" si="245"/>
        <v>3867.7062054941048</v>
      </c>
      <c r="AG353" s="42">
        <f t="shared" si="245"/>
        <v>6398.343928381787</v>
      </c>
      <c r="AH353" s="42">
        <f t="shared" si="245"/>
        <v>175310.75726194051</v>
      </c>
      <c r="AI353" s="42">
        <f t="shared" si="245"/>
        <v>51737.512597374742</v>
      </c>
      <c r="AJ353" s="42">
        <f t="shared" si="245"/>
        <v>2518.7877192613482</v>
      </c>
      <c r="AK353" s="42">
        <f t="shared" si="245"/>
        <v>4752.5194230010247</v>
      </c>
      <c r="AL353" s="42">
        <f t="shared" si="245"/>
        <v>19721.744097573552</v>
      </c>
    </row>
    <row r="354" spans="4:62">
      <c r="D354" s="52">
        <f t="shared" si="203"/>
        <v>2920</v>
      </c>
      <c r="E354" s="42">
        <f t="shared" ref="E354:N354" si="246">($D264-$D263)/8*(E263+3*((2*E263+E264)/3)+3*((E263+2*E264)/3)+E264)</f>
        <v>25.710931272393456</v>
      </c>
      <c r="F354" s="42">
        <f t="shared" si="246"/>
        <v>3778.0054082772003</v>
      </c>
      <c r="G354" s="42">
        <f t="shared" si="246"/>
        <v>5452.5612551950935</v>
      </c>
      <c r="H354" s="42">
        <f t="shared" si="246"/>
        <v>5742.7820144419666</v>
      </c>
      <c r="I354" s="42">
        <f t="shared" si="246"/>
        <v>10292.447463488417</v>
      </c>
      <c r="J354" s="42">
        <f t="shared" si="246"/>
        <v>243773.4694150532</v>
      </c>
      <c r="K354" s="42">
        <f t="shared" si="246"/>
        <v>85203.767181766874</v>
      </c>
      <c r="L354" s="42">
        <f t="shared" si="246"/>
        <v>4511.4315929831255</v>
      </c>
      <c r="M354" s="42">
        <f t="shared" si="246"/>
        <v>8307.1973186125924</v>
      </c>
      <c r="N354" s="42">
        <f t="shared" si="246"/>
        <v>26366.680278170112</v>
      </c>
      <c r="Q354" s="42">
        <f t="shared" ref="Q354:Z354" si="247">($D264-$D263)/8*(Q263+3*((2*Q263+Q264)/3)+3*((Q263+2*Q264)/3)+Q264)</f>
        <v>0</v>
      </c>
      <c r="R354" s="42">
        <f t="shared" si="247"/>
        <v>0</v>
      </c>
      <c r="S354" s="42">
        <f t="shared" si="247"/>
        <v>4832.9153149517742</v>
      </c>
      <c r="T354" s="42">
        <f t="shared" si="247"/>
        <v>4445.1180154603617</v>
      </c>
      <c r="U354" s="42">
        <f t="shared" si="247"/>
        <v>8937.8895419507971</v>
      </c>
      <c r="V354" s="42">
        <f t="shared" si="247"/>
        <v>168426.02930450503</v>
      </c>
      <c r="W354" s="42">
        <f t="shared" si="247"/>
        <v>76228.932122957427</v>
      </c>
      <c r="X354" s="42">
        <f t="shared" si="247"/>
        <v>4437.8745610434262</v>
      </c>
      <c r="Y354" s="42">
        <f t="shared" si="247"/>
        <v>7963.3093045658243</v>
      </c>
      <c r="Z354" s="42">
        <f t="shared" si="247"/>
        <v>16833.561752521066</v>
      </c>
      <c r="AC354" s="42">
        <f t="shared" ref="AC354:AL354" si="248">($D264-$D263)/8*(AC263+3*((2*AC263+AC264)/3)+3*((AC263+2*AC264)/3)+AC264)</f>
        <v>70.243570546090567</v>
      </c>
      <c r="AD354" s="42">
        <f t="shared" si="248"/>
        <v>7779.1280099828246</v>
      </c>
      <c r="AE354" s="42">
        <f t="shared" si="248"/>
        <v>6072.2071954384328</v>
      </c>
      <c r="AF354" s="42">
        <f t="shared" si="248"/>
        <v>7040.4460134235705</v>
      </c>
      <c r="AG354" s="42">
        <f t="shared" si="248"/>
        <v>11647.005385026039</v>
      </c>
      <c r="AH354" s="42">
        <f t="shared" si="248"/>
        <v>319120.90952560265</v>
      </c>
      <c r="AI354" s="42">
        <f t="shared" si="248"/>
        <v>94178.602240576511</v>
      </c>
      <c r="AJ354" s="42">
        <f t="shared" si="248"/>
        <v>4584.988624922803</v>
      </c>
      <c r="AK354" s="42">
        <f t="shared" si="248"/>
        <v>8651.0853326593642</v>
      </c>
      <c r="AL354" s="42">
        <f t="shared" si="248"/>
        <v>35899.798803819256</v>
      </c>
    </row>
    <row r="355" spans="4:62">
      <c r="D355" s="52">
        <f t="shared" si="203"/>
        <v>5840</v>
      </c>
      <c r="E355" s="42">
        <f t="shared" ref="E355:N355" si="249">($D265-$D264)/8*(E264+3*((2*E264+E265)/3)+3*((E264+2*E265)/3)+E265)</f>
        <v>42.764614747047411</v>
      </c>
      <c r="F355" s="42">
        <f t="shared" si="249"/>
        <v>6283.9009635840303</v>
      </c>
      <c r="G355" s="42">
        <f t="shared" si="249"/>
        <v>9069.1651341880315</v>
      </c>
      <c r="H355" s="42">
        <f t="shared" si="249"/>
        <v>9551.8850648392545</v>
      </c>
      <c r="I355" s="42">
        <f t="shared" si="249"/>
        <v>17119.276852212333</v>
      </c>
      <c r="J355" s="42">
        <f t="shared" si="249"/>
        <v>405464.83496221609</v>
      </c>
      <c r="K355" s="42">
        <f t="shared" si="249"/>
        <v>141718.17581877054</v>
      </c>
      <c r="L355" s="42">
        <f t="shared" si="249"/>
        <v>7503.7979755613005</v>
      </c>
      <c r="M355" s="42">
        <f t="shared" si="249"/>
        <v>13817.239414412774</v>
      </c>
      <c r="N355" s="42">
        <f t="shared" si="249"/>
        <v>43855.312447013974</v>
      </c>
      <c r="Q355" s="42">
        <f t="shared" ref="Q355:Z355" si="250">($D265-$D264)/8*(Q264+3*((2*Q264+Q265)/3)+3*((Q264+2*Q265)/3)+Q265)</f>
        <v>0</v>
      </c>
      <c r="R355" s="42">
        <f t="shared" si="250"/>
        <v>0</v>
      </c>
      <c r="S355" s="42">
        <f t="shared" si="250"/>
        <v>8038.5171334082934</v>
      </c>
      <c r="T355" s="42">
        <f t="shared" si="250"/>
        <v>7393.4995750399485</v>
      </c>
      <c r="U355" s="42">
        <f t="shared" si="250"/>
        <v>14866.260535789921</v>
      </c>
      <c r="V355" s="42">
        <f t="shared" si="250"/>
        <v>280140.54334608198</v>
      </c>
      <c r="W355" s="42">
        <f t="shared" si="250"/>
        <v>126790.46434686506</v>
      </c>
      <c r="X355" s="42">
        <f t="shared" si="250"/>
        <v>7381.4516435863452</v>
      </c>
      <c r="Y355" s="42">
        <f t="shared" si="250"/>
        <v>13245.255526274585</v>
      </c>
      <c r="Z355" s="42">
        <f t="shared" si="250"/>
        <v>27999.016276012986</v>
      </c>
      <c r="AC355" s="42">
        <f t="shared" ref="AC355:AL355" si="251">($D265-$D264)/8*(AC264+3*((2*AC264+AC265)/3)+3*((AC264+2*AC265)/3)+AC265)</f>
        <v>116.83510025504297</v>
      </c>
      <c r="AD355" s="42">
        <f t="shared" si="251"/>
        <v>12938.909481356655</v>
      </c>
      <c r="AE355" s="42">
        <f t="shared" si="251"/>
        <v>10099.813134967799</v>
      </c>
      <c r="AF355" s="42">
        <f t="shared" si="251"/>
        <v>11710.270554638559</v>
      </c>
      <c r="AG355" s="42">
        <f t="shared" si="251"/>
        <v>19372.293168634744</v>
      </c>
      <c r="AH355" s="42">
        <f t="shared" si="251"/>
        <v>530789.12657835241</v>
      </c>
      <c r="AI355" s="42">
        <f t="shared" si="251"/>
        <v>156645.88729067633</v>
      </c>
      <c r="AJ355" s="42">
        <f t="shared" si="251"/>
        <v>7626.1443075362204</v>
      </c>
      <c r="AK355" s="42">
        <f t="shared" si="251"/>
        <v>14389.223302550965</v>
      </c>
      <c r="AL355" s="42">
        <f t="shared" si="251"/>
        <v>59711.608618015132</v>
      </c>
    </row>
    <row r="356" spans="4:62">
      <c r="D356" s="52">
        <f t="shared" si="203"/>
        <v>7946.78</v>
      </c>
      <c r="E356" s="42">
        <f t="shared" ref="E356:N356" si="252">($D266-$D265)/8*(E265+3*((2*E265+E266)/3)+3*((E265+2*E266)/3)+E266)</f>
        <v>24.688174357450748</v>
      </c>
      <c r="F356" s="42">
        <f t="shared" si="252"/>
        <v>3627.7198696061328</v>
      </c>
      <c r="G356" s="42">
        <f t="shared" si="252"/>
        <v>5235.6634435671167</v>
      </c>
      <c r="H356" s="42">
        <f t="shared" si="252"/>
        <v>5514.3394911411615</v>
      </c>
      <c r="I356" s="42">
        <f t="shared" si="252"/>
        <v>9883.0234833360519</v>
      </c>
      <c r="J356" s="42">
        <f t="shared" si="252"/>
        <v>234076.38769979362</v>
      </c>
      <c r="K356" s="42">
        <f t="shared" si="252"/>
        <v>81814.440628749784</v>
      </c>
      <c r="L356" s="42">
        <f t="shared" si="252"/>
        <v>4331.9710433386708</v>
      </c>
      <c r="M356" s="42">
        <f t="shared" si="252"/>
        <v>7976.744741403646</v>
      </c>
      <c r="N356" s="42">
        <f t="shared" si="252"/>
        <v>25317.838278131905</v>
      </c>
      <c r="Q356" s="42">
        <f t="shared" ref="Q356:Z356" si="253">($D266-$D265)/8*(Q265+3*((2*Q265+Q266)/3)+3*((Q265+2*Q266)/3)+Q266)</f>
        <v>0</v>
      </c>
      <c r="R356" s="42">
        <f t="shared" si="253"/>
        <v>0</v>
      </c>
      <c r="S356" s="42">
        <f t="shared" si="253"/>
        <v>4640.6664420761826</v>
      </c>
      <c r="T356" s="42">
        <f t="shared" si="253"/>
        <v>4268.2953582067921</v>
      </c>
      <c r="U356" s="42">
        <f t="shared" si="253"/>
        <v>8582.3486151295419</v>
      </c>
      <c r="V356" s="42">
        <f t="shared" si="253"/>
        <v>161726.19862538509</v>
      </c>
      <c r="W356" s="42">
        <f t="shared" si="253"/>
        <v>73196.61615503428</v>
      </c>
      <c r="X356" s="42">
        <f t="shared" si="253"/>
        <v>4261.3400416645427</v>
      </c>
      <c r="Y356" s="42">
        <f t="shared" si="253"/>
        <v>7646.5362724735423</v>
      </c>
      <c r="Z356" s="42">
        <f t="shared" si="253"/>
        <v>16163.93833425181</v>
      </c>
      <c r="AC356" s="42">
        <f t="shared" ref="AC356:AL356" si="254">($D266-$D265)/8*(AC265+3*((2*AC265+AC266)/3)+3*((AC265+2*AC266)/3)+AC266)</f>
        <v>67.449346690674673</v>
      </c>
      <c r="AD356" s="42">
        <f t="shared" si="254"/>
        <v>7469.6815383578469</v>
      </c>
      <c r="AE356" s="42">
        <f t="shared" si="254"/>
        <v>5830.6604450580671</v>
      </c>
      <c r="AF356" s="42">
        <f t="shared" si="254"/>
        <v>6760.383624075529</v>
      </c>
      <c r="AG356" s="42">
        <f t="shared" si="254"/>
        <v>11183.698351542555</v>
      </c>
      <c r="AH356" s="42">
        <f t="shared" si="254"/>
        <v>306426.57677420351</v>
      </c>
      <c r="AI356" s="42">
        <f t="shared" si="254"/>
        <v>90432.265102465462</v>
      </c>
      <c r="AJ356" s="42">
        <f t="shared" si="254"/>
        <v>4402.6020450127826</v>
      </c>
      <c r="AK356" s="42">
        <f t="shared" si="254"/>
        <v>8306.9532103337497</v>
      </c>
      <c r="AL356" s="42">
        <f t="shared" si="254"/>
        <v>34471.7382220121</v>
      </c>
    </row>
    <row r="359" spans="4:62">
      <c r="D359" s="53" t="s">
        <v>58</v>
      </c>
      <c r="E359" s="53" t="s">
        <v>59</v>
      </c>
      <c r="F359" s="53"/>
      <c r="G359" s="53"/>
    </row>
    <row r="361" spans="4:62">
      <c r="E361" s="53" t="s">
        <v>76</v>
      </c>
      <c r="AN361" s="42" t="s">
        <v>80</v>
      </c>
      <c r="BA361" s="42" t="s">
        <v>81</v>
      </c>
    </row>
    <row r="363" spans="4:62">
      <c r="D363" s="53" t="str">
        <f>D274</f>
        <v>Average</v>
      </c>
      <c r="E363" s="53" t="str">
        <f>E274</f>
        <v>Blood</v>
      </c>
      <c r="F363" s="53" t="str">
        <f t="shared" ref="F363:N363" si="255">F274</f>
        <v>Thymus</v>
      </c>
      <c r="G363" s="53" t="str">
        <f t="shared" si="255"/>
        <v>Heart</v>
      </c>
      <c r="H363" s="53" t="str">
        <f t="shared" si="255"/>
        <v>Lungs</v>
      </c>
      <c r="I363" s="53" t="str">
        <f t="shared" si="255"/>
        <v>Kidneys</v>
      </c>
      <c r="J363" s="53" t="str">
        <f t="shared" si="255"/>
        <v>Spleen</v>
      </c>
      <c r="K363" s="53" t="str">
        <f t="shared" si="255"/>
        <v>Liver</v>
      </c>
      <c r="L363" s="53" t="str">
        <f t="shared" si="255"/>
        <v>ART</v>
      </c>
      <c r="M363" s="53" t="str">
        <f t="shared" si="255"/>
        <v>Carcass</v>
      </c>
      <c r="N363" s="53" t="str">
        <f t="shared" si="255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256">R274</f>
        <v>Thymus</v>
      </c>
      <c r="S363" s="53" t="str">
        <f t="shared" si="256"/>
        <v>Heart</v>
      </c>
      <c r="T363" s="53" t="str">
        <f t="shared" si="256"/>
        <v>Lungs</v>
      </c>
      <c r="U363" s="53" t="str">
        <f t="shared" si="256"/>
        <v>Kidneys</v>
      </c>
      <c r="V363" s="53" t="str">
        <f t="shared" si="256"/>
        <v>Spleen</v>
      </c>
      <c r="W363" s="53" t="str">
        <f t="shared" si="256"/>
        <v>Liver</v>
      </c>
      <c r="X363" s="53" t="str">
        <f t="shared" si="256"/>
        <v>ART</v>
      </c>
      <c r="Y363" s="53" t="str">
        <f t="shared" si="256"/>
        <v>Carcass</v>
      </c>
      <c r="Z363" s="53" t="str">
        <f t="shared" si="256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257">AD274</f>
        <v>Thymus</v>
      </c>
      <c r="AE363" s="53" t="str">
        <f t="shared" si="257"/>
        <v>Heart</v>
      </c>
      <c r="AF363" s="53" t="str">
        <f t="shared" si="257"/>
        <v>Lungs</v>
      </c>
      <c r="AG363" s="53" t="str">
        <f t="shared" si="257"/>
        <v>Kidneys</v>
      </c>
      <c r="AH363" s="53" t="str">
        <f t="shared" si="257"/>
        <v>Spleen</v>
      </c>
      <c r="AI363" s="53" t="str">
        <f t="shared" si="257"/>
        <v>Liver</v>
      </c>
      <c r="AJ363" s="53" t="str">
        <f t="shared" si="257"/>
        <v>ART</v>
      </c>
      <c r="AK363" s="53" t="str">
        <f t="shared" si="257"/>
        <v>Carcass</v>
      </c>
      <c r="AL363" s="53" t="str">
        <f t="shared" si="257"/>
        <v>Tumor</v>
      </c>
      <c r="AN363" s="53" t="s">
        <v>78</v>
      </c>
      <c r="AO363" s="53" t="str">
        <f>AC363</f>
        <v>Blood</v>
      </c>
      <c r="AP363" s="53" t="str">
        <f t="shared" ref="AP363:AX363" si="258">AD363</f>
        <v>Thymus</v>
      </c>
      <c r="AQ363" s="53" t="str">
        <f t="shared" si="258"/>
        <v>Heart</v>
      </c>
      <c r="AR363" s="53" t="str">
        <f t="shared" si="258"/>
        <v>Lungs</v>
      </c>
      <c r="AS363" s="53" t="str">
        <f t="shared" si="258"/>
        <v>Kidneys</v>
      </c>
      <c r="AT363" s="53" t="str">
        <f t="shared" si="258"/>
        <v>Spleen</v>
      </c>
      <c r="AU363" s="53" t="str">
        <f t="shared" si="258"/>
        <v>Liver</v>
      </c>
      <c r="AV363" s="53" t="str">
        <f t="shared" si="258"/>
        <v>ART</v>
      </c>
      <c r="AW363" s="53" t="str">
        <f t="shared" si="258"/>
        <v>Carcass</v>
      </c>
      <c r="AX363" s="53" t="str">
        <f t="shared" si="258"/>
        <v>Tumor</v>
      </c>
      <c r="AY363" s="53"/>
      <c r="AZ363" s="53" t="s">
        <v>79</v>
      </c>
      <c r="BA363" s="53" t="str">
        <f>AO363</f>
        <v>Blood</v>
      </c>
      <c r="BB363" s="53" t="str">
        <f t="shared" ref="BB363:BJ363" si="259">AP363</f>
        <v>Thymus</v>
      </c>
      <c r="BC363" s="53" t="str">
        <f t="shared" si="259"/>
        <v>Heart</v>
      </c>
      <c r="BD363" s="53" t="str">
        <f t="shared" si="259"/>
        <v>Lungs</v>
      </c>
      <c r="BE363" s="53" t="str">
        <f t="shared" si="259"/>
        <v>Kidneys</v>
      </c>
      <c r="BF363" s="53" t="str">
        <f t="shared" si="259"/>
        <v>Spleen</v>
      </c>
      <c r="BG363" s="53" t="str">
        <f t="shared" si="259"/>
        <v>Liver</v>
      </c>
      <c r="BH363" s="53" t="str">
        <f t="shared" si="259"/>
        <v>ART</v>
      </c>
      <c r="BI363" s="53" t="str">
        <f t="shared" si="259"/>
        <v>Carcass</v>
      </c>
      <c r="BJ363" s="53" t="str">
        <f t="shared" si="259"/>
        <v>Tumor</v>
      </c>
    </row>
    <row r="364" spans="4:62">
      <c r="D364" s="52">
        <f t="shared" ref="D364:D427" si="260">D275</f>
        <v>0</v>
      </c>
      <c r="E364" s="67">
        <f>E275/$R$174</f>
        <v>0</v>
      </c>
      <c r="F364" s="67">
        <f t="shared" ref="F364:N364" si="261">F275/$R$174</f>
        <v>0</v>
      </c>
      <c r="G364" s="67">
        <f t="shared" si="261"/>
        <v>0</v>
      </c>
      <c r="H364" s="67">
        <f t="shared" si="261"/>
        <v>0</v>
      </c>
      <c r="I364" s="67">
        <f t="shared" si="261"/>
        <v>0</v>
      </c>
      <c r="J364" s="67">
        <f t="shared" si="261"/>
        <v>0</v>
      </c>
      <c r="K364" s="67">
        <f t="shared" si="261"/>
        <v>0</v>
      </c>
      <c r="L364" s="67">
        <f t="shared" si="261"/>
        <v>0</v>
      </c>
      <c r="M364" s="67">
        <f t="shared" si="261"/>
        <v>0</v>
      </c>
      <c r="N364" s="67">
        <f t="shared" si="261"/>
        <v>0</v>
      </c>
      <c r="Q364" s="55">
        <f>Q275/$R$174</f>
        <v>0</v>
      </c>
      <c r="R364" s="55">
        <f t="shared" ref="R364:Z364" si="262">R275/$R$174</f>
        <v>0</v>
      </c>
      <c r="S364" s="55">
        <f t="shared" si="262"/>
        <v>0</v>
      </c>
      <c r="T364" s="55">
        <f t="shared" si="262"/>
        <v>0</v>
      </c>
      <c r="U364" s="55">
        <f t="shared" si="262"/>
        <v>0</v>
      </c>
      <c r="V364" s="55">
        <f t="shared" si="262"/>
        <v>0</v>
      </c>
      <c r="W364" s="55">
        <f t="shared" si="262"/>
        <v>0</v>
      </c>
      <c r="X364" s="55">
        <f t="shared" si="262"/>
        <v>0</v>
      </c>
      <c r="Y364" s="55">
        <f t="shared" si="262"/>
        <v>0</v>
      </c>
      <c r="Z364" s="55">
        <f t="shared" si="262"/>
        <v>0</v>
      </c>
      <c r="AC364" s="55">
        <f>AC275/$R$174</f>
        <v>0</v>
      </c>
      <c r="AD364" s="55">
        <f t="shared" ref="AD364:AL364" si="263">AD275/$R$174</f>
        <v>0</v>
      </c>
      <c r="AE364" s="55">
        <f t="shared" si="263"/>
        <v>0</v>
      </c>
      <c r="AF364" s="55">
        <f t="shared" si="263"/>
        <v>0</v>
      </c>
      <c r="AG364" s="55">
        <f t="shared" si="263"/>
        <v>0</v>
      </c>
      <c r="AH364" s="55">
        <f t="shared" si="263"/>
        <v>0</v>
      </c>
      <c r="AI364" s="55">
        <f t="shared" si="263"/>
        <v>0</v>
      </c>
      <c r="AJ364" s="55">
        <f t="shared" si="263"/>
        <v>0</v>
      </c>
      <c r="AK364" s="55">
        <f t="shared" si="263"/>
        <v>0</v>
      </c>
      <c r="AL364" s="55">
        <f t="shared" si="263"/>
        <v>0</v>
      </c>
      <c r="AO364" s="67">
        <f>E364-Q364</f>
        <v>0</v>
      </c>
      <c r="AP364" s="67">
        <f t="shared" ref="AP364:AX379" si="264">F364-R364</f>
        <v>0</v>
      </c>
      <c r="AQ364" s="67">
        <f t="shared" si="264"/>
        <v>0</v>
      </c>
      <c r="AR364" s="67">
        <f t="shared" si="264"/>
        <v>0</v>
      </c>
      <c r="AS364" s="67">
        <f t="shared" si="264"/>
        <v>0</v>
      </c>
      <c r="AT364" s="67">
        <f t="shared" si="264"/>
        <v>0</v>
      </c>
      <c r="AU364" s="67">
        <f t="shared" si="264"/>
        <v>0</v>
      </c>
      <c r="AV364" s="67">
        <f t="shared" si="264"/>
        <v>0</v>
      </c>
      <c r="AW364" s="67">
        <f t="shared" si="264"/>
        <v>0</v>
      </c>
      <c r="AX364" s="67">
        <f t="shared" si="264"/>
        <v>0</v>
      </c>
      <c r="BA364" s="67">
        <f>AC364-E364</f>
        <v>0</v>
      </c>
      <c r="BB364" s="67">
        <f t="shared" ref="BB364:BJ379" si="265">AD364-F364</f>
        <v>0</v>
      </c>
      <c r="BC364" s="67">
        <f t="shared" si="265"/>
        <v>0</v>
      </c>
      <c r="BD364" s="67">
        <f t="shared" si="265"/>
        <v>0</v>
      </c>
      <c r="BE364" s="67">
        <f t="shared" si="265"/>
        <v>0</v>
      </c>
      <c r="BF364" s="67">
        <f t="shared" si="265"/>
        <v>0</v>
      </c>
      <c r="BG364" s="67">
        <f t="shared" si="265"/>
        <v>0</v>
      </c>
      <c r="BH364" s="67">
        <f t="shared" si="265"/>
        <v>0</v>
      </c>
      <c r="BI364" s="67">
        <f t="shared" si="265"/>
        <v>0</v>
      </c>
      <c r="BJ364" s="67">
        <f t="shared" si="265"/>
        <v>0</v>
      </c>
    </row>
    <row r="365" spans="4:62">
      <c r="D365" s="52">
        <f t="shared" si="260"/>
        <v>4.1666666666666664E-2</v>
      </c>
      <c r="E365" s="67">
        <f>E364+E276/$R$174</f>
        <v>8.4088610897926983E-5</v>
      </c>
      <c r="F365" s="67">
        <f t="shared" ref="F365:N365" si="266">F364+F276/$R$174</f>
        <v>2.7945831707096702E-5</v>
      </c>
      <c r="G365" s="67">
        <f t="shared" si="266"/>
        <v>2.4563340124149126E-5</v>
      </c>
      <c r="H365" s="67">
        <f t="shared" si="266"/>
        <v>4.0052818450364307E-5</v>
      </c>
      <c r="I365" s="67">
        <f t="shared" si="266"/>
        <v>3.3945298109141506E-5</v>
      </c>
      <c r="J365" s="67">
        <f t="shared" si="266"/>
        <v>1.2805399969899762E-4</v>
      </c>
      <c r="K365" s="67">
        <f t="shared" si="266"/>
        <v>4.8766515520561027E-5</v>
      </c>
      <c r="L365" s="67">
        <f t="shared" si="266"/>
        <v>4.1101107535313702E-6</v>
      </c>
      <c r="M365" s="67">
        <f t="shared" si="266"/>
        <v>6.5623887600591059E-6</v>
      </c>
      <c r="N365" s="67">
        <f t="shared" si="266"/>
        <v>5.4569608497802293E-6</v>
      </c>
      <c r="Q365" s="55">
        <f>Q364+Q276/$R$174</f>
        <v>8.2301028061466383E-5</v>
      </c>
      <c r="R365" s="55">
        <f t="shared" ref="R365:R428" si="267">R364+R276/$R$174</f>
        <v>2.1914423142935876E-5</v>
      </c>
      <c r="S365" s="55">
        <f t="shared" ref="S365:S428" si="268">S364+S276/$R$174</f>
        <v>2.3130074229470868E-5</v>
      </c>
      <c r="T365" s="55">
        <f t="shared" ref="T365:T428" si="269">T364+T276/$R$174</f>
        <v>3.8811964451041956E-5</v>
      </c>
      <c r="U365" s="55">
        <f t="shared" ref="U365:U428" si="270">U364+U276/$R$174</f>
        <v>3.1797425641349492E-5</v>
      </c>
      <c r="V365" s="55">
        <f t="shared" ref="V365:V428" si="271">V364+V276/$R$174</f>
        <v>1.1281890308667352E-4</v>
      </c>
      <c r="W365" s="55">
        <f t="shared" ref="W365:W428" si="272">W364+W276/$R$174</f>
        <v>4.3683210369407104E-5</v>
      </c>
      <c r="X365" s="55">
        <f t="shared" ref="X365:X428" si="273">X364+X276/$R$174</f>
        <v>3.6914372726358147E-6</v>
      </c>
      <c r="Y365" s="55">
        <f t="shared" ref="Y365:Y428" si="274">Y364+Y276/$R$174</f>
        <v>5.8692187464332494E-6</v>
      </c>
      <c r="Z365" s="55">
        <f t="shared" ref="Z365:Z428" si="275">Z364+Z276/$R$174</f>
        <v>6.960889959505968E-7</v>
      </c>
      <c r="AC365" s="55">
        <f>AC364+AC276/$R$174</f>
        <v>8.5876193734387571E-5</v>
      </c>
      <c r="AD365" s="55">
        <f t="shared" ref="AD365:AD428" si="276">AD364+AD276/$R$174</f>
        <v>3.3977240271257544E-5</v>
      </c>
      <c r="AE365" s="55">
        <f t="shared" ref="AE365:AE428" si="277">AE364+AE276/$R$174</f>
        <v>2.5996606018827392E-5</v>
      </c>
      <c r="AF365" s="55">
        <f t="shared" ref="AF365:AF428" si="278">AF364+AF276/$R$174</f>
        <v>4.129367244968678E-5</v>
      </c>
      <c r="AG365" s="55">
        <f t="shared" ref="AG365:AG428" si="279">AG364+AG276/$R$174</f>
        <v>3.6093170576933385E-5</v>
      </c>
      <c r="AH365" s="55">
        <f t="shared" ref="AH365:AH428" si="280">AH364+AH276/$R$174</f>
        <v>1.4328909631132163E-4</v>
      </c>
      <c r="AI365" s="55">
        <f t="shared" ref="AI365:AI428" si="281">AI364+AI276/$R$174</f>
        <v>5.3849820671714971E-5</v>
      </c>
      <c r="AJ365" s="55">
        <f t="shared" ref="AJ365:AJ428" si="282">AJ364+AJ276/$R$174</f>
        <v>4.5287842344269257E-6</v>
      </c>
      <c r="AK365" s="55">
        <f t="shared" ref="AK365:AK428" si="283">AK364+AK276/$R$174</f>
        <v>7.2555587736849615E-6</v>
      </c>
      <c r="AL365" s="55">
        <f t="shared" ref="AL365:AL428" si="284">AL364+AL276/$R$174</f>
        <v>1.0217832703609856E-5</v>
      </c>
      <c r="AO365" s="67">
        <f t="shared" ref="AO365:AX403" si="285">E365-Q365</f>
        <v>1.7875828364606009E-6</v>
      </c>
      <c r="AP365" s="67">
        <f t="shared" si="264"/>
        <v>6.0314085641608258E-6</v>
      </c>
      <c r="AQ365" s="67">
        <f t="shared" si="264"/>
        <v>1.4332658946782587E-6</v>
      </c>
      <c r="AR365" s="67">
        <f t="shared" si="264"/>
        <v>1.240853999322351E-6</v>
      </c>
      <c r="AS365" s="67">
        <f t="shared" si="264"/>
        <v>2.1478724677920143E-6</v>
      </c>
      <c r="AT365" s="67">
        <f t="shared" si="264"/>
        <v>1.5235096612324097E-5</v>
      </c>
      <c r="AU365" s="67">
        <f t="shared" si="264"/>
        <v>5.0833051511539235E-6</v>
      </c>
      <c r="AV365" s="67">
        <f t="shared" si="264"/>
        <v>4.1867348089555549E-7</v>
      </c>
      <c r="AW365" s="67">
        <f t="shared" si="264"/>
        <v>6.931700136258565E-7</v>
      </c>
      <c r="AX365" s="67">
        <f t="shared" si="264"/>
        <v>4.7608718538296322E-6</v>
      </c>
      <c r="BA365" s="67">
        <f t="shared" ref="BA365:BJ403" si="286">AC365-E365</f>
        <v>1.7875828364605873E-6</v>
      </c>
      <c r="BB365" s="67">
        <f t="shared" si="265"/>
        <v>6.0314085641608428E-6</v>
      </c>
      <c r="BC365" s="67">
        <f t="shared" si="265"/>
        <v>1.4332658946782655E-6</v>
      </c>
      <c r="BD365" s="67">
        <f t="shared" si="265"/>
        <v>1.240853999322473E-6</v>
      </c>
      <c r="BE365" s="67">
        <f t="shared" si="265"/>
        <v>2.1478724677918788E-6</v>
      </c>
      <c r="BF365" s="67">
        <f t="shared" si="265"/>
        <v>1.5235096612324016E-5</v>
      </c>
      <c r="BG365" s="67">
        <f t="shared" si="265"/>
        <v>5.0833051511539438E-6</v>
      </c>
      <c r="BH365" s="67">
        <f t="shared" si="265"/>
        <v>4.1867348089555549E-7</v>
      </c>
      <c r="BI365" s="67">
        <f t="shared" si="265"/>
        <v>6.9317001362585565E-7</v>
      </c>
      <c r="BJ365" s="67">
        <f t="shared" si="265"/>
        <v>4.7608718538296263E-6</v>
      </c>
    </row>
    <row r="366" spans="4:62">
      <c r="D366" s="52">
        <f t="shared" si="260"/>
        <v>7.4999999999999997E-2</v>
      </c>
      <c r="E366" s="67">
        <f t="shared" ref="E366:E429" si="287">E365+E277/$R$174</f>
        <v>2.0821420553016401E-4</v>
      </c>
      <c r="F366" s="67">
        <f t="shared" ref="F366:F429" si="288">F365+F277/$R$174</f>
        <v>7.0090779964499387E-5</v>
      </c>
      <c r="G366" s="67">
        <f t="shared" ref="G366:G429" si="289">G365+G277/$R$174</f>
        <v>6.2220228422663716E-5</v>
      </c>
      <c r="H366" s="67">
        <f t="shared" ref="H366:H429" si="290">H365+H277/$R$174</f>
        <v>1.0049254802619844E-4</v>
      </c>
      <c r="I366" s="67">
        <f t="shared" ref="I366:I429" si="291">I365+I277/$R$174</f>
        <v>8.7269835061379631E-5</v>
      </c>
      <c r="J366" s="67">
        <f t="shared" ref="J366:J429" si="292">J365+J277/$R$174</f>
        <v>3.2813351200140014E-4</v>
      </c>
      <c r="K366" s="67">
        <f t="shared" ref="K366:K429" si="293">K365+K277/$R$174</f>
        <v>1.2744434584569485E-4</v>
      </c>
      <c r="L366" s="67">
        <f t="shared" ref="L366:L429" si="294">L365+L277/$R$174</f>
        <v>1.1588039450681964E-5</v>
      </c>
      <c r="M366" s="67">
        <f t="shared" ref="M366:M429" si="295">M365+M277/$R$174</f>
        <v>1.7277765953756232E-5</v>
      </c>
      <c r="N366" s="67">
        <f t="shared" ref="N366:N429" si="296">N365+N277/$R$174</f>
        <v>2.0274706898543254E-5</v>
      </c>
      <c r="Q366" s="55">
        <f t="shared" ref="Q366:Q429" si="297">Q365+Q277/$R$174</f>
        <v>2.0306017579357395E-4</v>
      </c>
      <c r="R366" s="55">
        <f t="shared" si="267"/>
        <v>5.5199511443403414E-5</v>
      </c>
      <c r="S366" s="55">
        <f t="shared" si="268"/>
        <v>5.7111579876787182E-5</v>
      </c>
      <c r="T366" s="55">
        <f t="shared" si="269"/>
        <v>9.6968422304445249E-5</v>
      </c>
      <c r="U366" s="55">
        <f t="shared" si="270"/>
        <v>8.0789836696982208E-5</v>
      </c>
      <c r="V366" s="55">
        <f t="shared" si="271"/>
        <v>2.8814953507536034E-4</v>
      </c>
      <c r="W366" s="55">
        <f t="shared" si="272"/>
        <v>1.1256056274944751E-4</v>
      </c>
      <c r="X366" s="55">
        <f t="shared" si="273"/>
        <v>1.042057023638338E-5</v>
      </c>
      <c r="Y366" s="55">
        <f t="shared" si="274"/>
        <v>1.5628603654367802E-5</v>
      </c>
      <c r="Z366" s="55">
        <f t="shared" si="275"/>
        <v>4.0323702839720004E-6</v>
      </c>
      <c r="AC366" s="55">
        <f t="shared" ref="AC366:AC429" si="298">AC365+AC277/$R$174</f>
        <v>2.1336823526675402E-4</v>
      </c>
      <c r="AD366" s="55">
        <f t="shared" si="276"/>
        <v>8.4982048485595374E-5</v>
      </c>
      <c r="AE366" s="55">
        <f t="shared" si="277"/>
        <v>6.7251732057927214E-5</v>
      </c>
      <c r="AF366" s="55">
        <f t="shared" si="278"/>
        <v>1.0401667374795176E-4</v>
      </c>
      <c r="AG366" s="55">
        <f t="shared" si="279"/>
        <v>9.3664413622517804E-5</v>
      </c>
      <c r="AH366" s="55">
        <f t="shared" si="280"/>
        <v>3.6811748892744025E-4</v>
      </c>
      <c r="AI366" s="55">
        <f t="shared" si="281"/>
        <v>1.4227596409906358E-4</v>
      </c>
      <c r="AJ366" s="55">
        <f t="shared" si="282"/>
        <v>1.2755289120253938E-5</v>
      </c>
      <c r="AK366" s="55">
        <f t="shared" si="283"/>
        <v>1.8929019234151118E-5</v>
      </c>
      <c r="AL366" s="55">
        <f t="shared" si="284"/>
        <v>3.6517043513114461E-5</v>
      </c>
      <c r="AO366" s="67">
        <f t="shared" si="285"/>
        <v>5.1540297365900605E-6</v>
      </c>
      <c r="AP366" s="67">
        <f t="shared" si="264"/>
        <v>1.4891268521095974E-5</v>
      </c>
      <c r="AQ366" s="67">
        <f t="shared" si="264"/>
        <v>5.1086485458765342E-6</v>
      </c>
      <c r="AR366" s="67">
        <f t="shared" si="264"/>
        <v>3.5241257217531871E-6</v>
      </c>
      <c r="AS366" s="67">
        <f t="shared" si="264"/>
        <v>6.479998364397423E-6</v>
      </c>
      <c r="AT366" s="67">
        <f t="shared" si="264"/>
        <v>3.9983976926039793E-5</v>
      </c>
      <c r="AU366" s="67">
        <f t="shared" si="264"/>
        <v>1.4883783096247339E-5</v>
      </c>
      <c r="AV366" s="67">
        <f t="shared" si="264"/>
        <v>1.167469214298584E-6</v>
      </c>
      <c r="AW366" s="67">
        <f t="shared" si="264"/>
        <v>1.6491622993884306E-6</v>
      </c>
      <c r="AX366" s="67">
        <f t="shared" si="264"/>
        <v>1.6242336614571254E-5</v>
      </c>
      <c r="BA366" s="67">
        <f t="shared" si="286"/>
        <v>5.1540297365900063E-6</v>
      </c>
      <c r="BB366" s="67">
        <f t="shared" si="265"/>
        <v>1.4891268521095987E-5</v>
      </c>
      <c r="BC366" s="67">
        <f t="shared" si="265"/>
        <v>5.0315036352634982E-6</v>
      </c>
      <c r="BD366" s="67">
        <f t="shared" si="265"/>
        <v>3.5241257217533226E-6</v>
      </c>
      <c r="BE366" s="67">
        <f t="shared" si="265"/>
        <v>6.3945785611381733E-6</v>
      </c>
      <c r="BF366" s="67">
        <f t="shared" si="265"/>
        <v>3.9983976926040118E-5</v>
      </c>
      <c r="BG366" s="67">
        <f t="shared" si="265"/>
        <v>1.4831618253368728E-5</v>
      </c>
      <c r="BH366" s="67">
        <f t="shared" si="265"/>
        <v>1.1672496695719743E-6</v>
      </c>
      <c r="BI366" s="67">
        <f t="shared" si="265"/>
        <v>1.6512532803948856E-6</v>
      </c>
      <c r="BJ366" s="67">
        <f t="shared" si="265"/>
        <v>1.6242336614571206E-5</v>
      </c>
    </row>
    <row r="367" spans="4:62">
      <c r="D367" s="52">
        <f t="shared" si="260"/>
        <v>0.1</v>
      </c>
      <c r="E367" s="67">
        <f t="shared" si="287"/>
        <v>2.8752969431610241E-4</v>
      </c>
      <c r="F367" s="67">
        <f t="shared" si="288"/>
        <v>9.8303810418337511E-5</v>
      </c>
      <c r="G367" s="67">
        <f t="shared" si="289"/>
        <v>8.828724273968556E-5</v>
      </c>
      <c r="H367" s="67">
        <f t="shared" si="290"/>
        <v>1.4097952922711605E-4</v>
      </c>
      <c r="I367" s="67">
        <f t="shared" si="291"/>
        <v>1.2597267395305316E-4</v>
      </c>
      <c r="J367" s="67">
        <f t="shared" si="292"/>
        <v>4.7185772906064194E-4</v>
      </c>
      <c r="K367" s="67">
        <f t="shared" si="293"/>
        <v>1.8731171761947365E-4</v>
      </c>
      <c r="L367" s="67">
        <f t="shared" si="294"/>
        <v>1.8397753713620294E-5</v>
      </c>
      <c r="M367" s="67">
        <f t="shared" si="295"/>
        <v>2.5600178830136408E-5</v>
      </c>
      <c r="N367" s="67">
        <f t="shared" si="296"/>
        <v>3.9297652045423284E-5</v>
      </c>
      <c r="Q367" s="55">
        <f t="shared" si="297"/>
        <v>2.7916699108338698E-4</v>
      </c>
      <c r="R367" s="55">
        <f t="shared" si="267"/>
        <v>7.7812346463477245E-5</v>
      </c>
      <c r="S367" s="55">
        <f t="shared" si="268"/>
        <v>7.856401701266122E-5</v>
      </c>
      <c r="T367" s="55">
        <f t="shared" si="269"/>
        <v>1.3535707425753934E-4</v>
      </c>
      <c r="U367" s="55">
        <f t="shared" si="270"/>
        <v>1.1504824118471078E-4</v>
      </c>
      <c r="V367" s="55">
        <f t="shared" si="271"/>
        <v>4.1276764537044293E-4</v>
      </c>
      <c r="W367" s="55">
        <f t="shared" si="272"/>
        <v>1.6289759074110432E-4</v>
      </c>
      <c r="X367" s="55">
        <f t="shared" si="273"/>
        <v>1.6562167978782029E-5</v>
      </c>
      <c r="Y367" s="55">
        <f t="shared" si="274"/>
        <v>2.3439097724625969E-5</v>
      </c>
      <c r="Z367" s="55">
        <f t="shared" si="275"/>
        <v>9.4444552640321223E-6</v>
      </c>
      <c r="AC367" s="55">
        <f t="shared" si="298"/>
        <v>2.9589239754881778E-4</v>
      </c>
      <c r="AD367" s="55">
        <f t="shared" si="276"/>
        <v>1.1879527437319771E-4</v>
      </c>
      <c r="AE367" s="55">
        <f t="shared" si="277"/>
        <v>9.774659780654493E-5</v>
      </c>
      <c r="AF367" s="55">
        <f t="shared" si="278"/>
        <v>1.4660198419669273E-4</v>
      </c>
      <c r="AG367" s="55">
        <f t="shared" si="279"/>
        <v>1.3660493216706616E-4</v>
      </c>
      <c r="AH367" s="55">
        <f t="shared" si="280"/>
        <v>5.3094781275084149E-4</v>
      </c>
      <c r="AI367" s="55">
        <f t="shared" si="281"/>
        <v>2.1154741702390572E-4</v>
      </c>
      <c r="AJ367" s="55">
        <f t="shared" si="282"/>
        <v>2.0232588505700456E-5</v>
      </c>
      <c r="AK367" s="55">
        <f t="shared" si="283"/>
        <v>2.7768412041134823E-5</v>
      </c>
      <c r="AL367" s="55">
        <f t="shared" si="284"/>
        <v>6.9150848826814352E-5</v>
      </c>
      <c r="AO367" s="67">
        <f t="shared" si="285"/>
        <v>8.3627032327154263E-6</v>
      </c>
      <c r="AP367" s="67">
        <f t="shared" si="264"/>
        <v>2.0491463954860266E-5</v>
      </c>
      <c r="AQ367" s="67">
        <f t="shared" si="264"/>
        <v>9.7232257270243405E-6</v>
      </c>
      <c r="AR367" s="67">
        <f t="shared" si="264"/>
        <v>5.6224549695767104E-6</v>
      </c>
      <c r="AS367" s="67">
        <f t="shared" si="264"/>
        <v>1.0924432768342381E-5</v>
      </c>
      <c r="AT367" s="67">
        <f t="shared" si="264"/>
        <v>5.9090083690199009E-5</v>
      </c>
      <c r="AU367" s="67">
        <f t="shared" si="264"/>
        <v>2.4414126878369329E-5</v>
      </c>
      <c r="AV367" s="67">
        <f t="shared" si="264"/>
        <v>1.8355857348382653E-6</v>
      </c>
      <c r="AW367" s="67">
        <f t="shared" si="264"/>
        <v>2.1610811055104389E-6</v>
      </c>
      <c r="AX367" s="67">
        <f t="shared" si="264"/>
        <v>2.9853196781391163E-5</v>
      </c>
      <c r="BA367" s="67">
        <f t="shared" si="286"/>
        <v>8.3627032327153721E-6</v>
      </c>
      <c r="BB367" s="67">
        <f t="shared" si="265"/>
        <v>2.0491463954860198E-5</v>
      </c>
      <c r="BC367" s="67">
        <f t="shared" si="265"/>
        <v>9.4593550668593698E-6</v>
      </c>
      <c r="BD367" s="67">
        <f t="shared" si="265"/>
        <v>5.6224549695766833E-6</v>
      </c>
      <c r="BE367" s="67">
        <f t="shared" si="265"/>
        <v>1.0632258214012999E-5</v>
      </c>
      <c r="BF367" s="67">
        <f t="shared" si="265"/>
        <v>5.9090083690199551E-5</v>
      </c>
      <c r="BG367" s="67">
        <f t="shared" si="265"/>
        <v>2.4235699404432076E-5</v>
      </c>
      <c r="BH367" s="67">
        <f t="shared" si="265"/>
        <v>1.8348347920801613E-6</v>
      </c>
      <c r="BI367" s="67">
        <f t="shared" si="265"/>
        <v>2.1682332109984153E-6</v>
      </c>
      <c r="BJ367" s="67">
        <f t="shared" si="265"/>
        <v>2.9853196781391068E-5</v>
      </c>
    </row>
    <row r="368" spans="4:62">
      <c r="D368" s="52">
        <f t="shared" si="260"/>
        <v>0.125</v>
      </c>
      <c r="E368" s="67">
        <f t="shared" si="287"/>
        <v>3.5559409909412184E-4</v>
      </c>
      <c r="F368" s="67">
        <f t="shared" si="288"/>
        <v>1.238040386168521E-4</v>
      </c>
      <c r="G368" s="67">
        <f t="shared" si="289"/>
        <v>1.1257793109304489E-4</v>
      </c>
      <c r="H368" s="67">
        <f t="shared" si="290"/>
        <v>1.7752577361236451E-4</v>
      </c>
      <c r="I368" s="67">
        <f t="shared" si="291"/>
        <v>1.6361128394362228E-4</v>
      </c>
      <c r="J368" s="67">
        <f t="shared" si="292"/>
        <v>6.1054953262273492E-4</v>
      </c>
      <c r="K368" s="67">
        <f t="shared" si="293"/>
        <v>2.479234329187849E-4</v>
      </c>
      <c r="L368" s="67">
        <f t="shared" si="294"/>
        <v>2.618038450341328E-5</v>
      </c>
      <c r="M368" s="67">
        <f t="shared" si="295"/>
        <v>3.4155556114108431E-5</v>
      </c>
      <c r="N368" s="67">
        <f t="shared" si="296"/>
        <v>6.4869850626410663E-5</v>
      </c>
      <c r="Q368" s="55">
        <f t="shared" si="297"/>
        <v>3.4347332145849487E-4</v>
      </c>
      <c r="R368" s="55">
        <f t="shared" si="267"/>
        <v>9.8546568423251042E-5</v>
      </c>
      <c r="S368" s="55">
        <f t="shared" si="268"/>
        <v>9.6741903878486897E-5</v>
      </c>
      <c r="T368" s="55">
        <f t="shared" si="269"/>
        <v>1.6948466370598667E-4</v>
      </c>
      <c r="U368" s="55">
        <f t="shared" si="270"/>
        <v>1.472732004143255E-4</v>
      </c>
      <c r="V368" s="55">
        <f t="shared" si="271"/>
        <v>5.3184291765058663E-4</v>
      </c>
      <c r="W368" s="55">
        <f t="shared" si="272"/>
        <v>2.1221140912959971E-4</v>
      </c>
      <c r="X368" s="55">
        <f t="shared" si="273"/>
        <v>2.3588397435976475E-5</v>
      </c>
      <c r="Y368" s="55">
        <f t="shared" si="274"/>
        <v>3.1647044558389317E-5</v>
      </c>
      <c r="Z368" s="55">
        <f t="shared" si="275"/>
        <v>1.7251865425456668E-5</v>
      </c>
      <c r="AC368" s="55">
        <f t="shared" si="298"/>
        <v>3.6771487672974875E-4</v>
      </c>
      <c r="AD368" s="55">
        <f t="shared" si="276"/>
        <v>1.4906150881045303E-4</v>
      </c>
      <c r="AE368" s="55">
        <f t="shared" si="277"/>
        <v>1.278568493224375E-4</v>
      </c>
      <c r="AF368" s="55">
        <f t="shared" si="278"/>
        <v>1.8556688351874221E-4</v>
      </c>
      <c r="AG368" s="55">
        <f t="shared" si="279"/>
        <v>1.7933250059824711E-4</v>
      </c>
      <c r="AH368" s="55">
        <f t="shared" si="280"/>
        <v>6.8925614759488365E-4</v>
      </c>
      <c r="AI368" s="55">
        <f t="shared" si="281"/>
        <v>2.8325874355286348E-4</v>
      </c>
      <c r="AJ368" s="55">
        <f t="shared" si="282"/>
        <v>2.8770786108648158E-5</v>
      </c>
      <c r="AK368" s="55">
        <f t="shared" si="283"/>
        <v>3.6679167879254808E-5</v>
      </c>
      <c r="AL368" s="55">
        <f t="shared" si="284"/>
        <v>1.1248783582736458E-4</v>
      </c>
      <c r="AO368" s="67">
        <f t="shared" si="285"/>
        <v>1.2120777635626966E-5</v>
      </c>
      <c r="AP368" s="67">
        <f t="shared" si="264"/>
        <v>2.525747019360106E-5</v>
      </c>
      <c r="AQ368" s="67">
        <f t="shared" si="264"/>
        <v>1.5836027214557988E-5</v>
      </c>
      <c r="AR368" s="67">
        <f t="shared" si="264"/>
        <v>8.0411099063778353E-6</v>
      </c>
      <c r="AS368" s="67">
        <f t="shared" si="264"/>
        <v>1.6338083529296779E-5</v>
      </c>
      <c r="AT368" s="67">
        <f t="shared" si="264"/>
        <v>7.8706614972148294E-5</v>
      </c>
      <c r="AU368" s="67">
        <f t="shared" si="264"/>
        <v>3.5712023789185194E-5</v>
      </c>
      <c r="AV368" s="67">
        <f t="shared" si="264"/>
        <v>2.5919870674368053E-6</v>
      </c>
      <c r="AW368" s="67">
        <f t="shared" si="264"/>
        <v>2.5085115557191143E-6</v>
      </c>
      <c r="AX368" s="67">
        <f t="shared" si="264"/>
        <v>4.7617985200953996E-5</v>
      </c>
      <c r="BA368" s="67">
        <f t="shared" si="286"/>
        <v>1.2120777635626911E-5</v>
      </c>
      <c r="BB368" s="67">
        <f t="shared" si="265"/>
        <v>2.5257470193600925E-5</v>
      </c>
      <c r="BC368" s="67">
        <f t="shared" si="265"/>
        <v>1.5278918229392612E-5</v>
      </c>
      <c r="BD368" s="67">
        <f t="shared" si="265"/>
        <v>8.0411099063776997E-6</v>
      </c>
      <c r="BE368" s="67">
        <f t="shared" si="265"/>
        <v>1.5721216654624831E-5</v>
      </c>
      <c r="BF368" s="67">
        <f t="shared" si="265"/>
        <v>7.8706614972148727E-5</v>
      </c>
      <c r="BG368" s="67">
        <f t="shared" si="265"/>
        <v>3.5335310634078572E-5</v>
      </c>
      <c r="BH368" s="67">
        <f t="shared" si="265"/>
        <v>2.5904016052348776E-6</v>
      </c>
      <c r="BI368" s="67">
        <f t="shared" si="265"/>
        <v>2.5236117651463767E-6</v>
      </c>
      <c r="BJ368" s="67">
        <f t="shared" si="265"/>
        <v>4.7617985200953914E-5</v>
      </c>
    </row>
    <row r="369" spans="4:62">
      <c r="D369" s="52">
        <f t="shared" si="260"/>
        <v>0.25</v>
      </c>
      <c r="E369" s="67">
        <f t="shared" si="287"/>
        <v>6.1963601225725512E-4</v>
      </c>
      <c r="F369" s="67">
        <f t="shared" si="288"/>
        <v>2.4197651890676486E-4</v>
      </c>
      <c r="G369" s="67">
        <f t="shared" si="289"/>
        <v>2.2214557386887241E-4</v>
      </c>
      <c r="H369" s="67">
        <f t="shared" si="290"/>
        <v>3.3946951696192933E-4</v>
      </c>
      <c r="I369" s="67">
        <f t="shared" si="291"/>
        <v>3.4028501839218487E-4</v>
      </c>
      <c r="J369" s="67">
        <f t="shared" si="292"/>
        <v>1.2877618517135509E-3</v>
      </c>
      <c r="K369" s="67">
        <f t="shared" si="293"/>
        <v>5.632027533228048E-4</v>
      </c>
      <c r="L369" s="67">
        <f t="shared" si="294"/>
        <v>6.9033198098558297E-5</v>
      </c>
      <c r="M369" s="67">
        <f t="shared" si="295"/>
        <v>7.8312629375186507E-5</v>
      </c>
      <c r="N369" s="67">
        <f t="shared" si="296"/>
        <v>2.7545586187258217E-4</v>
      </c>
      <c r="Q369" s="55">
        <f t="shared" si="297"/>
        <v>5.8879750275206367E-4</v>
      </c>
      <c r="R369" s="55">
        <f t="shared" si="267"/>
        <v>1.95739474329275E-4</v>
      </c>
      <c r="S369" s="55">
        <f t="shared" si="268"/>
        <v>1.7356005752397762E-4</v>
      </c>
      <c r="T369" s="55">
        <f t="shared" si="269"/>
        <v>3.1489343222740047E-4</v>
      </c>
      <c r="U369" s="55">
        <f t="shared" si="270"/>
        <v>2.9315570555854119E-4</v>
      </c>
      <c r="V369" s="55">
        <f t="shared" si="271"/>
        <v>1.1059207020478006E-3</v>
      </c>
      <c r="W369" s="55">
        <f t="shared" si="272"/>
        <v>4.5665048664163136E-4</v>
      </c>
      <c r="X369" s="55">
        <f t="shared" si="273"/>
        <v>6.2214921370753562E-5</v>
      </c>
      <c r="Y369" s="55">
        <f t="shared" si="274"/>
        <v>7.429081461399221E-5</v>
      </c>
      <c r="Z369" s="55">
        <f t="shared" si="275"/>
        <v>8.0674322287383312E-5</v>
      </c>
      <c r="AC369" s="55">
        <f t="shared" si="298"/>
        <v>6.5047452176244646E-4</v>
      </c>
      <c r="AD369" s="55">
        <f t="shared" si="276"/>
        <v>2.8821356348425497E-4</v>
      </c>
      <c r="AE369" s="55">
        <f t="shared" si="277"/>
        <v>2.7230082009555977E-4</v>
      </c>
      <c r="AF369" s="55">
        <f t="shared" si="278"/>
        <v>3.6390795692441418E-4</v>
      </c>
      <c r="AG369" s="55">
        <f t="shared" si="279"/>
        <v>3.8920444637835988E-4</v>
      </c>
      <c r="AH369" s="55">
        <f t="shared" si="280"/>
        <v>1.4696030013793015E-3</v>
      </c>
      <c r="AI369" s="55">
        <f t="shared" si="281"/>
        <v>6.7084822172189013E-4</v>
      </c>
      <c r="AJ369" s="55">
        <f t="shared" si="282"/>
        <v>7.583078646346801E-5</v>
      </c>
      <c r="AK369" s="55">
        <f t="shared" si="283"/>
        <v>8.2301869618425511E-5</v>
      </c>
      <c r="AL369" s="55">
        <f t="shared" si="284"/>
        <v>4.7023740145778073E-4</v>
      </c>
      <c r="AO369" s="67">
        <f t="shared" si="285"/>
        <v>3.0838509505191447E-5</v>
      </c>
      <c r="AP369" s="67">
        <f t="shared" si="264"/>
        <v>4.6237044577489864E-5</v>
      </c>
      <c r="AQ369" s="67">
        <f t="shared" si="264"/>
        <v>4.8585516344894789E-5</v>
      </c>
      <c r="AR369" s="67">
        <f t="shared" si="264"/>
        <v>2.4576084734528859E-5</v>
      </c>
      <c r="AS369" s="67">
        <f t="shared" si="264"/>
        <v>4.7129312833643676E-5</v>
      </c>
      <c r="AT369" s="67">
        <f t="shared" si="264"/>
        <v>1.8184114966575036E-4</v>
      </c>
      <c r="AU369" s="67">
        <f t="shared" si="264"/>
        <v>1.0655226668117345E-4</v>
      </c>
      <c r="AV369" s="67">
        <f t="shared" si="264"/>
        <v>6.8182767278047351E-6</v>
      </c>
      <c r="AW369" s="67">
        <f t="shared" si="264"/>
        <v>4.0218147611942973E-6</v>
      </c>
      <c r="AX369" s="67">
        <f t="shared" si="264"/>
        <v>1.9478153958519886E-4</v>
      </c>
      <c r="BA369" s="67">
        <f t="shared" si="286"/>
        <v>3.0838509505191338E-5</v>
      </c>
      <c r="BB369" s="67">
        <f t="shared" si="265"/>
        <v>4.6237044577490108E-5</v>
      </c>
      <c r="BC369" s="67">
        <f t="shared" si="265"/>
        <v>5.0155246226687365E-5</v>
      </c>
      <c r="BD369" s="67">
        <f t="shared" si="265"/>
        <v>2.4438439962484845E-5</v>
      </c>
      <c r="BE369" s="67">
        <f t="shared" si="265"/>
        <v>4.8919427986175007E-5</v>
      </c>
      <c r="BF369" s="67">
        <f t="shared" si="265"/>
        <v>1.8184114966575057E-4</v>
      </c>
      <c r="BG369" s="67">
        <f t="shared" si="265"/>
        <v>1.0764546839908532E-4</v>
      </c>
      <c r="BH369" s="67">
        <f t="shared" si="265"/>
        <v>6.797588364909713E-6</v>
      </c>
      <c r="BI369" s="67">
        <f t="shared" si="265"/>
        <v>3.9892402432390042E-6</v>
      </c>
      <c r="BJ369" s="67">
        <f t="shared" si="265"/>
        <v>1.9478153958519856E-4</v>
      </c>
    </row>
    <row r="370" spans="4:62">
      <c r="D370" s="52">
        <f t="shared" si="260"/>
        <v>0.375</v>
      </c>
      <c r="E370" s="67">
        <f t="shared" si="287"/>
        <v>8.0411936199126796E-4</v>
      </c>
      <c r="F370" s="67">
        <f t="shared" si="288"/>
        <v>3.6490910471756476E-4</v>
      </c>
      <c r="G370" s="67">
        <f t="shared" si="289"/>
        <v>3.196773868993796E-4</v>
      </c>
      <c r="H370" s="67">
        <f t="shared" si="290"/>
        <v>4.8570220240159024E-4</v>
      </c>
      <c r="I370" s="67">
        <f t="shared" si="291"/>
        <v>5.0125817068779612E-4</v>
      </c>
      <c r="J370" s="67">
        <f t="shared" si="292"/>
        <v>1.9794726066892881E-3</v>
      </c>
      <c r="K370" s="67">
        <f t="shared" si="293"/>
        <v>9.0200571922921329E-4</v>
      </c>
      <c r="L370" s="67">
        <f t="shared" si="294"/>
        <v>1.1334362199957157E-4</v>
      </c>
      <c r="M370" s="67">
        <f t="shared" si="295"/>
        <v>1.2372561390502907E-4</v>
      </c>
      <c r="N370" s="67">
        <f t="shared" si="296"/>
        <v>6.0802568637484649E-4</v>
      </c>
      <c r="Q370" s="55">
        <f t="shared" si="297"/>
        <v>7.5815759965764502E-4</v>
      </c>
      <c r="R370" s="55">
        <f t="shared" si="267"/>
        <v>2.961321562560779E-4</v>
      </c>
      <c r="S370" s="55">
        <f t="shared" si="268"/>
        <v>2.4332200863568264E-4</v>
      </c>
      <c r="T370" s="55">
        <f t="shared" si="269"/>
        <v>4.3766678045818806E-4</v>
      </c>
      <c r="U370" s="55">
        <f t="shared" si="270"/>
        <v>4.2195416548462057E-4</v>
      </c>
      <c r="V370" s="55">
        <f t="shared" si="271"/>
        <v>1.6778184035429861E-3</v>
      </c>
      <c r="W370" s="55">
        <f t="shared" si="272"/>
        <v>7.1028901551857364E-4</v>
      </c>
      <c r="X370" s="55">
        <f t="shared" si="273"/>
        <v>1.0170412892105568E-4</v>
      </c>
      <c r="Y370" s="55">
        <f t="shared" si="274"/>
        <v>1.1750108562192593E-4</v>
      </c>
      <c r="Z370" s="55">
        <f t="shared" si="275"/>
        <v>1.7712685112113115E-4</v>
      </c>
      <c r="AC370" s="55">
        <f t="shared" si="298"/>
        <v>8.5008112432489124E-4</v>
      </c>
      <c r="AD370" s="55">
        <f t="shared" si="276"/>
        <v>4.3368605317905227E-4</v>
      </c>
      <c r="AE370" s="55">
        <f t="shared" si="277"/>
        <v>4.055073587941766E-4</v>
      </c>
      <c r="AF370" s="55">
        <f t="shared" si="278"/>
        <v>5.3274543494650985E-4</v>
      </c>
      <c r="AG370" s="55">
        <f t="shared" si="279"/>
        <v>5.9142795555391892E-4</v>
      </c>
      <c r="AH370" s="55">
        <f t="shared" si="280"/>
        <v>2.2811268098355893E-3</v>
      </c>
      <c r="AI370" s="55">
        <f t="shared" si="281"/>
        <v>1.1003580234358258E-3</v>
      </c>
      <c r="AJ370" s="55">
        <f t="shared" si="282"/>
        <v>1.2482874850914074E-4</v>
      </c>
      <c r="AK370" s="55">
        <f t="shared" si="283"/>
        <v>1.297652213531249E-4</v>
      </c>
      <c r="AL370" s="55">
        <f t="shared" si="284"/>
        <v>1.0389245216285612E-3</v>
      </c>
      <c r="AO370" s="67">
        <f t="shared" si="285"/>
        <v>4.5961762333622948E-5</v>
      </c>
      <c r="AP370" s="67">
        <f t="shared" si="264"/>
        <v>6.877694846148686E-5</v>
      </c>
      <c r="AQ370" s="67">
        <f t="shared" si="264"/>
        <v>7.6355378263696959E-5</v>
      </c>
      <c r="AR370" s="67">
        <f t="shared" si="264"/>
        <v>4.8035421943402185E-5</v>
      </c>
      <c r="AS370" s="67">
        <f t="shared" si="264"/>
        <v>7.9304005203175549E-5</v>
      </c>
      <c r="AT370" s="67">
        <f t="shared" si="264"/>
        <v>3.0165420314630202E-4</v>
      </c>
      <c r="AU370" s="67">
        <f t="shared" si="264"/>
        <v>1.9171670371063965E-4</v>
      </c>
      <c r="AV370" s="67">
        <f t="shared" si="264"/>
        <v>1.1639493078515899E-5</v>
      </c>
      <c r="AW370" s="67">
        <f t="shared" si="264"/>
        <v>6.2245282831031352E-6</v>
      </c>
      <c r="AX370" s="67">
        <f t="shared" si="264"/>
        <v>4.3089883525371535E-4</v>
      </c>
      <c r="BA370" s="67">
        <f t="shared" si="286"/>
        <v>4.5961762333623273E-5</v>
      </c>
      <c r="BB370" s="67">
        <f t="shared" si="265"/>
        <v>6.8776948461487511E-5</v>
      </c>
      <c r="BC370" s="67">
        <f t="shared" si="265"/>
        <v>8.5829971894797004E-5</v>
      </c>
      <c r="BD370" s="67">
        <f t="shared" si="265"/>
        <v>4.7043232544919603E-5</v>
      </c>
      <c r="BE370" s="67">
        <f t="shared" si="265"/>
        <v>9.0169784866122801E-5</v>
      </c>
      <c r="BF370" s="67">
        <f t="shared" si="265"/>
        <v>3.0165420314630115E-4</v>
      </c>
      <c r="BG370" s="67">
        <f t="shared" si="265"/>
        <v>1.9835230420661254E-4</v>
      </c>
      <c r="BH370" s="67">
        <f t="shared" si="265"/>
        <v>1.1485126509569167E-5</v>
      </c>
      <c r="BI370" s="67">
        <f t="shared" si="265"/>
        <v>6.0396074480958397E-6</v>
      </c>
      <c r="BJ370" s="67">
        <f t="shared" si="265"/>
        <v>4.308988352537147E-4</v>
      </c>
    </row>
    <row r="371" spans="4:62">
      <c r="D371" s="52">
        <f t="shared" si="260"/>
        <v>0.5</v>
      </c>
      <c r="E371" s="67">
        <f t="shared" si="287"/>
        <v>9.3465472385100251E-4</v>
      </c>
      <c r="F371" s="67">
        <f t="shared" si="288"/>
        <v>5.0772815208376457E-4</v>
      </c>
      <c r="G371" s="67">
        <f t="shared" si="289"/>
        <v>4.0949653262015065E-4</v>
      </c>
      <c r="H371" s="67">
        <f t="shared" si="290"/>
        <v>6.2481572339568399E-4</v>
      </c>
      <c r="I371" s="67">
        <f t="shared" si="291"/>
        <v>6.5015388699260664E-4</v>
      </c>
      <c r="J371" s="67">
        <f t="shared" si="292"/>
        <v>2.7199609158041231E-3</v>
      </c>
      <c r="K371" s="67">
        <f t="shared" si="293"/>
        <v>1.268516134554255E-3</v>
      </c>
      <c r="L371" s="67">
        <f t="shared" si="294"/>
        <v>1.5702053098855273E-4</v>
      </c>
      <c r="M371" s="67">
        <f t="shared" si="295"/>
        <v>1.6990128657301486E-4</v>
      </c>
      <c r="N371" s="67">
        <f t="shared" si="296"/>
        <v>1.0411076320008133E-3</v>
      </c>
      <c r="Q371" s="55">
        <f t="shared" si="297"/>
        <v>8.7773682966525495E-4</v>
      </c>
      <c r="R371" s="55">
        <f t="shared" si="267"/>
        <v>4.1009712342325079E-4</v>
      </c>
      <c r="S371" s="55">
        <f t="shared" si="268"/>
        <v>3.1215487382604568E-4</v>
      </c>
      <c r="T371" s="55">
        <f t="shared" si="269"/>
        <v>5.4726122410712528E-4</v>
      </c>
      <c r="U371" s="55">
        <f t="shared" si="270"/>
        <v>5.387897050065369E-4</v>
      </c>
      <c r="V371" s="55">
        <f t="shared" si="271"/>
        <v>2.266053102414135E-3</v>
      </c>
      <c r="W371" s="55">
        <f t="shared" si="272"/>
        <v>9.8668752365056907E-4</v>
      </c>
      <c r="X371" s="55">
        <f t="shared" si="273"/>
        <v>1.3966479292510864E-4</v>
      </c>
      <c r="Y371" s="55">
        <f t="shared" si="274"/>
        <v>1.6039060978894826E-4</v>
      </c>
      <c r="Z371" s="55">
        <f t="shared" si="275"/>
        <v>2.9977291196941661E-4</v>
      </c>
      <c r="AC371" s="55">
        <f t="shared" si="298"/>
        <v>9.9157261803675093E-4</v>
      </c>
      <c r="AD371" s="55">
        <f t="shared" si="276"/>
        <v>6.0535918074427889E-4</v>
      </c>
      <c r="AE371" s="55">
        <f t="shared" si="277"/>
        <v>5.2609355813618716E-4</v>
      </c>
      <c r="AF371" s="55">
        <f t="shared" si="278"/>
        <v>6.9919292252956507E-4</v>
      </c>
      <c r="AG371" s="55">
        <f t="shared" si="279"/>
        <v>7.8403939747987426E-4</v>
      </c>
      <c r="AH371" s="55">
        <f t="shared" si="280"/>
        <v>3.1738687291941103E-3</v>
      </c>
      <c r="AI371" s="55">
        <f t="shared" si="281"/>
        <v>1.5640982489531496E-3</v>
      </c>
      <c r="AJ371" s="55">
        <f t="shared" si="282"/>
        <v>1.7385039191515156E-4</v>
      </c>
      <c r="AK371" s="55">
        <f t="shared" si="283"/>
        <v>1.7912024996948986E-4</v>
      </c>
      <c r="AL371" s="55">
        <f t="shared" si="284"/>
        <v>1.7824423520322098E-3</v>
      </c>
      <c r="AO371" s="67">
        <f t="shared" si="285"/>
        <v>5.6917894185747552E-5</v>
      </c>
      <c r="AP371" s="67">
        <f t="shared" si="264"/>
        <v>9.7631028660513782E-5</v>
      </c>
      <c r="AQ371" s="67">
        <f t="shared" si="264"/>
        <v>9.7341658794104964E-5</v>
      </c>
      <c r="AR371" s="67">
        <f t="shared" si="264"/>
        <v>7.7554499288558709E-5</v>
      </c>
      <c r="AS371" s="67">
        <f t="shared" si="264"/>
        <v>1.1136418198606974E-4</v>
      </c>
      <c r="AT371" s="67">
        <f t="shared" si="264"/>
        <v>4.539078133899881E-4</v>
      </c>
      <c r="AU371" s="67">
        <f t="shared" si="264"/>
        <v>2.8182861090368595E-4</v>
      </c>
      <c r="AV371" s="67">
        <f t="shared" si="264"/>
        <v>1.7355738063444087E-5</v>
      </c>
      <c r="AW371" s="67">
        <f t="shared" si="264"/>
        <v>9.5106767840665962E-6</v>
      </c>
      <c r="AX371" s="67">
        <f t="shared" si="264"/>
        <v>7.4133472003139666E-4</v>
      </c>
      <c r="BA371" s="67">
        <f t="shared" si="286"/>
        <v>5.6917894185748419E-5</v>
      </c>
      <c r="BB371" s="67">
        <f t="shared" si="265"/>
        <v>9.7631028660514325E-5</v>
      </c>
      <c r="BC371" s="67">
        <f t="shared" si="265"/>
        <v>1.1659702551603652E-4</v>
      </c>
      <c r="BD371" s="67">
        <f t="shared" si="265"/>
        <v>7.437719913388108E-5</v>
      </c>
      <c r="BE371" s="67">
        <f t="shared" si="265"/>
        <v>1.3388551048726762E-4</v>
      </c>
      <c r="BF371" s="67">
        <f t="shared" si="265"/>
        <v>4.5390781338998723E-4</v>
      </c>
      <c r="BG371" s="67">
        <f t="shared" si="265"/>
        <v>2.9558211439889462E-4</v>
      </c>
      <c r="BH371" s="67">
        <f t="shared" si="265"/>
        <v>1.6829860926598835E-5</v>
      </c>
      <c r="BI371" s="67">
        <f t="shared" si="265"/>
        <v>9.2189633964750008E-6</v>
      </c>
      <c r="BJ371" s="67">
        <f t="shared" si="265"/>
        <v>7.4133472003139645E-4</v>
      </c>
    </row>
    <row r="372" spans="4:62">
      <c r="D372" s="52">
        <f t="shared" si="260"/>
        <v>0.625</v>
      </c>
      <c r="E372" s="67">
        <f t="shared" si="287"/>
        <v>1.0220900622867285E-3</v>
      </c>
      <c r="F372" s="67">
        <f t="shared" si="288"/>
        <v>6.7623387895902225E-4</v>
      </c>
      <c r="G372" s="67">
        <f t="shared" si="289"/>
        <v>4.9329948159527396E-4</v>
      </c>
      <c r="H372" s="67">
        <f t="shared" si="290"/>
        <v>7.5856006905803308E-4</v>
      </c>
      <c r="I372" s="67">
        <f t="shared" si="291"/>
        <v>7.8960784744190723E-4</v>
      </c>
      <c r="J372" s="67">
        <f t="shared" si="292"/>
        <v>3.5239477238915525E-3</v>
      </c>
      <c r="K372" s="67">
        <f t="shared" si="293"/>
        <v>1.6637836147208847E-3</v>
      </c>
      <c r="L372" s="67">
        <f t="shared" si="294"/>
        <v>1.9982177293298716E-4</v>
      </c>
      <c r="M372" s="67">
        <f t="shared" si="295"/>
        <v>2.1668710975151524E-4</v>
      </c>
      <c r="N372" s="67">
        <f t="shared" si="296"/>
        <v>1.5545992745257425E-3</v>
      </c>
      <c r="Q372" s="55">
        <f t="shared" si="297"/>
        <v>9.5754297505773077E-4</v>
      </c>
      <c r="R372" s="55">
        <f t="shared" si="267"/>
        <v>5.4159295902590169E-4</v>
      </c>
      <c r="S372" s="55">
        <f t="shared" si="268"/>
        <v>3.8029965702357098E-4</v>
      </c>
      <c r="T372" s="55">
        <f t="shared" si="269"/>
        <v>6.4651893142731018E-4</v>
      </c>
      <c r="U372" s="55">
        <f t="shared" si="270"/>
        <v>6.4617875275277371E-4</v>
      </c>
      <c r="V372" s="55">
        <f t="shared" si="271"/>
        <v>2.8759727025411842E-3</v>
      </c>
      <c r="W372" s="55">
        <f t="shared" si="272"/>
        <v>1.2924843383203414E-3</v>
      </c>
      <c r="X372" s="55">
        <f t="shared" si="273"/>
        <v>1.7560131370955513E-4</v>
      </c>
      <c r="Y372" s="55">
        <f t="shared" si="274"/>
        <v>2.0283694128154679E-4</v>
      </c>
      <c r="Z372" s="55">
        <f t="shared" si="275"/>
        <v>4.4337379842933225E-4</v>
      </c>
      <c r="AC372" s="55">
        <f t="shared" si="298"/>
        <v>1.0866371495157272E-3</v>
      </c>
      <c r="AD372" s="55">
        <f t="shared" si="276"/>
        <v>8.1087479889214347E-4</v>
      </c>
      <c r="AE372" s="55">
        <f t="shared" si="277"/>
        <v>6.3378788163255453E-4</v>
      </c>
      <c r="AF372" s="55">
        <f t="shared" si="278"/>
        <v>8.6387381845511664E-4</v>
      </c>
      <c r="AG372" s="55">
        <f t="shared" si="279"/>
        <v>9.6601601603256676E-4</v>
      </c>
      <c r="AH372" s="55">
        <f t="shared" si="280"/>
        <v>4.1719227452419183E-3</v>
      </c>
      <c r="AI372" s="55">
        <f t="shared" si="281"/>
        <v>2.0552228135131841E-3</v>
      </c>
      <c r="AJ372" s="55">
        <f t="shared" si="282"/>
        <v>2.2289098040943284E-4</v>
      </c>
      <c r="AK372" s="55">
        <f t="shared" si="283"/>
        <v>2.3027961097998314E-4</v>
      </c>
      <c r="AL372" s="55">
        <f t="shared" si="284"/>
        <v>2.6658247506221536E-3</v>
      </c>
      <c r="AO372" s="67">
        <f t="shared" si="285"/>
        <v>6.4547087228997765E-5</v>
      </c>
      <c r="AP372" s="67">
        <f t="shared" si="264"/>
        <v>1.3464091993312056E-4</v>
      </c>
      <c r="AQ372" s="67">
        <f t="shared" si="264"/>
        <v>1.1299982457170298E-4</v>
      </c>
      <c r="AR372" s="67">
        <f t="shared" si="264"/>
        <v>1.1204113763072291E-4</v>
      </c>
      <c r="AS372" s="67">
        <f t="shared" si="264"/>
        <v>1.4342909468913353E-4</v>
      </c>
      <c r="AT372" s="67">
        <f t="shared" si="264"/>
        <v>6.4797502135036837E-4</v>
      </c>
      <c r="AU372" s="67">
        <f t="shared" si="264"/>
        <v>3.7129927640054336E-4</v>
      </c>
      <c r="AV372" s="67">
        <f t="shared" si="264"/>
        <v>2.4220459223432022E-5</v>
      </c>
      <c r="AW372" s="67">
        <f t="shared" si="264"/>
        <v>1.3850168469968456E-5</v>
      </c>
      <c r="AX372" s="67">
        <f t="shared" si="264"/>
        <v>1.1112254760964101E-3</v>
      </c>
      <c r="BA372" s="67">
        <f t="shared" si="286"/>
        <v>6.4547087228998632E-5</v>
      </c>
      <c r="BB372" s="67">
        <f t="shared" si="265"/>
        <v>1.3464091993312121E-4</v>
      </c>
      <c r="BC372" s="67">
        <f t="shared" si="265"/>
        <v>1.4048840003728056E-4</v>
      </c>
      <c r="BD372" s="67">
        <f t="shared" si="265"/>
        <v>1.0531374939708356E-4</v>
      </c>
      <c r="BE372" s="67">
        <f t="shared" si="265"/>
        <v>1.7640816859065952E-4</v>
      </c>
      <c r="BF372" s="67">
        <f t="shared" si="265"/>
        <v>6.4797502135036577E-4</v>
      </c>
      <c r="BG372" s="67">
        <f t="shared" si="265"/>
        <v>3.914391987922994E-4</v>
      </c>
      <c r="BH372" s="67">
        <f t="shared" si="265"/>
        <v>2.3069207476445684E-5</v>
      </c>
      <c r="BI372" s="67">
        <f t="shared" si="265"/>
        <v>1.3592501228467898E-5</v>
      </c>
      <c r="BJ372" s="67">
        <f t="shared" si="265"/>
        <v>1.1112254760964112E-3</v>
      </c>
    </row>
    <row r="373" spans="4:62">
      <c r="D373" s="52">
        <f t="shared" si="260"/>
        <v>0.75</v>
      </c>
      <c r="E373" s="67">
        <f t="shared" si="287"/>
        <v>1.0771530436085492E-3</v>
      </c>
      <c r="F373" s="67">
        <f t="shared" si="288"/>
        <v>8.7125488790814579E-4</v>
      </c>
      <c r="G373" s="67">
        <f t="shared" si="289"/>
        <v>5.7246542944549346E-4</v>
      </c>
      <c r="H373" s="67">
        <f t="shared" si="290"/>
        <v>8.8801299811565478E-4</v>
      </c>
      <c r="I373" s="67">
        <f t="shared" si="291"/>
        <v>9.2180189939980342E-4</v>
      </c>
      <c r="J373" s="67">
        <f t="shared" si="292"/>
        <v>4.3943602560688865E-3</v>
      </c>
      <c r="K373" s="67">
        <f t="shared" si="293"/>
        <v>2.085506365674083E-3</v>
      </c>
      <c r="L373" s="67">
        <f t="shared" si="294"/>
        <v>2.4161705257714784E-4</v>
      </c>
      <c r="M373" s="67">
        <f t="shared" si="295"/>
        <v>2.6393054581290155E-4</v>
      </c>
      <c r="N373" s="67">
        <f t="shared" si="296"/>
        <v>2.128398189724893E-3</v>
      </c>
      <c r="Q373" s="55">
        <f t="shared" si="297"/>
        <v>1.007477448622676E-3</v>
      </c>
      <c r="R373" s="55">
        <f t="shared" si="267"/>
        <v>6.9118517494904557E-4</v>
      </c>
      <c r="S373" s="55">
        <f t="shared" si="268"/>
        <v>4.4788361848543696E-4</v>
      </c>
      <c r="T373" s="55">
        <f t="shared" si="269"/>
        <v>7.3785669219156194E-4</v>
      </c>
      <c r="U373" s="55">
        <f t="shared" si="270"/>
        <v>7.4638248523070194E-4</v>
      </c>
      <c r="V373" s="55">
        <f t="shared" si="271"/>
        <v>3.5093135176319282E-3</v>
      </c>
      <c r="W373" s="55">
        <f t="shared" si="272"/>
        <v>1.628627791996851E-3</v>
      </c>
      <c r="X373" s="55">
        <f t="shared" si="273"/>
        <v>2.0935986980730179E-4</v>
      </c>
      <c r="Y373" s="55">
        <f t="shared" si="274"/>
        <v>2.4477439286434496E-4</v>
      </c>
      <c r="Z373" s="55">
        <f t="shared" si="275"/>
        <v>6.0269080409797063E-4</v>
      </c>
      <c r="AC373" s="55">
        <f t="shared" si="298"/>
        <v>1.1468286385944236E-3</v>
      </c>
      <c r="AD373" s="55">
        <f t="shared" si="276"/>
        <v>1.0513246008672468E-3</v>
      </c>
      <c r="AE373" s="55">
        <f t="shared" si="277"/>
        <v>7.295071892858343E-4</v>
      </c>
      <c r="AF373" s="55">
        <f t="shared" si="278"/>
        <v>1.0271118406855661E-3</v>
      </c>
      <c r="AG373" s="55">
        <f t="shared" si="279"/>
        <v>1.1373411387349726E-3</v>
      </c>
      <c r="AH373" s="55">
        <f t="shared" si="280"/>
        <v>5.2794069945058331E-3</v>
      </c>
      <c r="AI373" s="55">
        <f t="shared" si="281"/>
        <v>2.5668856323552516E-3</v>
      </c>
      <c r="AJ373" s="55">
        <f t="shared" si="282"/>
        <v>2.7194577771991695E-4</v>
      </c>
      <c r="AK373" s="55">
        <f t="shared" si="283"/>
        <v>2.8300799842818827E-4</v>
      </c>
      <c r="AL373" s="55">
        <f t="shared" si="284"/>
        <v>3.6541055753518152E-3</v>
      </c>
      <c r="AO373" s="67">
        <f t="shared" si="285"/>
        <v>6.9675594985873232E-5</v>
      </c>
      <c r="AP373" s="67">
        <f t="shared" si="264"/>
        <v>1.8006971295910022E-4</v>
      </c>
      <c r="AQ373" s="67">
        <f t="shared" si="264"/>
        <v>1.2458181096005651E-4</v>
      </c>
      <c r="AR373" s="67">
        <f t="shared" si="264"/>
        <v>1.5015630592409284E-4</v>
      </c>
      <c r="AS373" s="67">
        <f t="shared" si="264"/>
        <v>1.7541941416910148E-4</v>
      </c>
      <c r="AT373" s="67">
        <f t="shared" si="264"/>
        <v>8.8504673843695829E-4</v>
      </c>
      <c r="AU373" s="67">
        <f t="shared" si="264"/>
        <v>4.5687857367723199E-4</v>
      </c>
      <c r="AV373" s="67">
        <f t="shared" si="264"/>
        <v>3.2257182769846051E-5</v>
      </c>
      <c r="AW373" s="67">
        <f t="shared" si="264"/>
        <v>1.9156152948556588E-5</v>
      </c>
      <c r="AX373" s="67">
        <f t="shared" si="264"/>
        <v>1.5257073856269224E-3</v>
      </c>
      <c r="BA373" s="67">
        <f t="shared" si="286"/>
        <v>6.9675594985874317E-5</v>
      </c>
      <c r="BB373" s="67">
        <f t="shared" si="265"/>
        <v>1.8006971295910098E-4</v>
      </c>
      <c r="BC373" s="67">
        <f t="shared" si="265"/>
        <v>1.5704175984034084E-4</v>
      </c>
      <c r="BD373" s="67">
        <f t="shared" si="265"/>
        <v>1.3909884256991134E-4</v>
      </c>
      <c r="BE373" s="67">
        <f t="shared" si="265"/>
        <v>2.1553923933516914E-4</v>
      </c>
      <c r="BF373" s="67">
        <f t="shared" si="265"/>
        <v>8.8504673843694658E-4</v>
      </c>
      <c r="BG373" s="67">
        <f t="shared" si="265"/>
        <v>4.8137926668116856E-4</v>
      </c>
      <c r="BH373" s="67">
        <f t="shared" si="265"/>
        <v>3.0328725142769112E-5</v>
      </c>
      <c r="BI373" s="67">
        <f t="shared" si="265"/>
        <v>1.9077452615286715E-5</v>
      </c>
      <c r="BJ373" s="67">
        <f t="shared" si="265"/>
        <v>1.5257073856269222E-3</v>
      </c>
    </row>
    <row r="374" spans="4:62">
      <c r="D374" s="52">
        <f t="shared" si="260"/>
        <v>0.875</v>
      </c>
      <c r="E374" s="67">
        <f t="shared" si="287"/>
        <v>1.1104510359864026E-3</v>
      </c>
      <c r="F374" s="67">
        <f t="shared" si="288"/>
        <v>1.0886481661070938E-3</v>
      </c>
      <c r="G374" s="67">
        <f t="shared" si="289"/>
        <v>6.4805629684820958E-4</v>
      </c>
      <c r="H374" s="67">
        <f t="shared" si="290"/>
        <v>1.0135800389087617E-3</v>
      </c>
      <c r="I374" s="67">
        <f t="shared" si="291"/>
        <v>1.0484640574592156E-3</v>
      </c>
      <c r="J374" s="67">
        <f t="shared" si="292"/>
        <v>5.3223320177372448E-3</v>
      </c>
      <c r="K374" s="67">
        <f t="shared" si="293"/>
        <v>2.5280311838808581E-3</v>
      </c>
      <c r="L374" s="67">
        <f t="shared" si="294"/>
        <v>2.823879315420953E-4</v>
      </c>
      <c r="M374" s="67">
        <f t="shared" si="295"/>
        <v>3.1147905712954521E-4</v>
      </c>
      <c r="N374" s="67">
        <f t="shared" si="296"/>
        <v>2.7424019533735249E-3</v>
      </c>
      <c r="Q374" s="55">
        <f t="shared" si="297"/>
        <v>1.0373352936524603E-3</v>
      </c>
      <c r="R374" s="55">
        <f t="shared" si="267"/>
        <v>8.5604621176760558E-4</v>
      </c>
      <c r="S374" s="55">
        <f t="shared" si="268"/>
        <v>5.1492027479749637E-4</v>
      </c>
      <c r="T374" s="55">
        <f t="shared" si="269"/>
        <v>8.2326591769242075E-4</v>
      </c>
      <c r="U374" s="55">
        <f t="shared" si="270"/>
        <v>8.4140682682657991E-4</v>
      </c>
      <c r="V374" s="55">
        <f t="shared" si="271"/>
        <v>4.1642002712220195E-3</v>
      </c>
      <c r="W374" s="55">
        <f t="shared" si="272"/>
        <v>1.9903762223352954E-3</v>
      </c>
      <c r="X374" s="55">
        <f t="shared" si="273"/>
        <v>2.4112841795751914E-4</v>
      </c>
      <c r="Y374" s="55">
        <f t="shared" si="274"/>
        <v>2.861940359001022E-4</v>
      </c>
      <c r="Z374" s="55">
        <f t="shared" si="275"/>
        <v>7.7248522257242431E-4</v>
      </c>
      <c r="AC374" s="55">
        <f t="shared" si="298"/>
        <v>1.1835667783203459E-3</v>
      </c>
      <c r="AD374" s="55">
        <f t="shared" si="276"/>
        <v>1.321250120446583E-3</v>
      </c>
      <c r="AE374" s="55">
        <f t="shared" si="277"/>
        <v>8.1535673759017485E-4</v>
      </c>
      <c r="AF374" s="55">
        <f t="shared" si="278"/>
        <v>1.1889310263641798E-3</v>
      </c>
      <c r="AG374" s="55">
        <f t="shared" si="279"/>
        <v>1.2990041767567031E-3</v>
      </c>
      <c r="AH374" s="55">
        <f t="shared" si="280"/>
        <v>6.4804637642524527E-3</v>
      </c>
      <c r="AI374" s="55">
        <f t="shared" si="281"/>
        <v>3.0922406207186739E-3</v>
      </c>
      <c r="AJ374" s="55">
        <f t="shared" si="282"/>
        <v>3.2101004757453626E-4</v>
      </c>
      <c r="AK374" s="55">
        <f t="shared" si="283"/>
        <v>3.3692214488880947E-4</v>
      </c>
      <c r="AL374" s="55">
        <f t="shared" si="284"/>
        <v>4.7123186841746233E-3</v>
      </c>
      <c r="AO374" s="67">
        <f t="shared" si="285"/>
        <v>7.3115742333942262E-5</v>
      </c>
      <c r="AP374" s="67">
        <f t="shared" si="264"/>
        <v>2.3260195433948822E-4</v>
      </c>
      <c r="AQ374" s="67">
        <f t="shared" si="264"/>
        <v>1.3313602205071321E-4</v>
      </c>
      <c r="AR374" s="67">
        <f t="shared" si="264"/>
        <v>1.9031412121634091E-4</v>
      </c>
      <c r="AS374" s="67">
        <f t="shared" si="264"/>
        <v>2.0705723063263568E-4</v>
      </c>
      <c r="AT374" s="67">
        <f t="shared" si="264"/>
        <v>1.1581317465152252E-3</v>
      </c>
      <c r="AU374" s="67">
        <f t="shared" si="264"/>
        <v>5.3765496154556261E-4</v>
      </c>
      <c r="AV374" s="67">
        <f t="shared" si="264"/>
        <v>4.1259513584576159E-5</v>
      </c>
      <c r="AW374" s="67">
        <f t="shared" si="264"/>
        <v>2.5285021229443008E-5</v>
      </c>
      <c r="AX374" s="67">
        <f t="shared" si="264"/>
        <v>1.9699167308011006E-3</v>
      </c>
      <c r="BA374" s="67">
        <f t="shared" si="286"/>
        <v>7.3115742333943346E-5</v>
      </c>
      <c r="BB374" s="67">
        <f t="shared" si="265"/>
        <v>2.3260195433948919E-4</v>
      </c>
      <c r="BC374" s="67">
        <f t="shared" si="265"/>
        <v>1.6730044074196528E-4</v>
      </c>
      <c r="BD374" s="67">
        <f t="shared" si="265"/>
        <v>1.7535098745541811E-4</v>
      </c>
      <c r="BE374" s="67">
        <f t="shared" si="265"/>
        <v>2.5054011929748752E-4</v>
      </c>
      <c r="BF374" s="67">
        <f t="shared" si="265"/>
        <v>1.1581317465152079E-3</v>
      </c>
      <c r="BG374" s="67">
        <f t="shared" si="265"/>
        <v>5.642094368378159E-4</v>
      </c>
      <c r="BH374" s="67">
        <f t="shared" si="265"/>
        <v>3.8622116032440963E-5</v>
      </c>
      <c r="BI374" s="67">
        <f t="shared" si="265"/>
        <v>2.5443087759264259E-5</v>
      </c>
      <c r="BJ374" s="67">
        <f t="shared" si="265"/>
        <v>1.9699167308010984E-3</v>
      </c>
    </row>
    <row r="375" spans="4:62">
      <c r="D375" s="52">
        <f t="shared" si="260"/>
        <v>1</v>
      </c>
      <c r="E375" s="67">
        <f t="shared" si="287"/>
        <v>1.1324711094500603E-3</v>
      </c>
      <c r="F375" s="67">
        <f t="shared" si="288"/>
        <v>1.3192990853429748E-3</v>
      </c>
      <c r="G375" s="67">
        <f t="shared" si="289"/>
        <v>7.2081672953747881E-4</v>
      </c>
      <c r="H375" s="67">
        <f t="shared" si="290"/>
        <v>1.1349944893907606E-3</v>
      </c>
      <c r="I375" s="67">
        <f t="shared" si="291"/>
        <v>1.1708685034418785E-3</v>
      </c>
      <c r="J375" s="67">
        <f t="shared" si="292"/>
        <v>6.2872027945815633E-3</v>
      </c>
      <c r="K375" s="67">
        <f t="shared" si="293"/>
        <v>2.9823534563302436E-3</v>
      </c>
      <c r="L375" s="67">
        <f t="shared" si="294"/>
        <v>3.2222782832567765E-4</v>
      </c>
      <c r="M375" s="67">
        <f t="shared" si="295"/>
        <v>3.5918010607381749E-4</v>
      </c>
      <c r="N375" s="67">
        <f t="shared" si="296"/>
        <v>3.3765081412468973E-3</v>
      </c>
      <c r="Q375" s="55">
        <f t="shared" si="297"/>
        <v>1.0568051839442197E-3</v>
      </c>
      <c r="R375" s="55">
        <f t="shared" si="267"/>
        <v>1.029955438746412E-3</v>
      </c>
      <c r="S375" s="55">
        <f t="shared" si="268"/>
        <v>5.8130939887427629E-4</v>
      </c>
      <c r="T375" s="55">
        <f t="shared" si="269"/>
        <v>9.0431264074214792E-4</v>
      </c>
      <c r="U375" s="55">
        <f t="shared" si="270"/>
        <v>9.3300244980555277E-4</v>
      </c>
      <c r="V375" s="55">
        <f t="shared" si="271"/>
        <v>4.8351460966749686E-3</v>
      </c>
      <c r="W375" s="55">
        <f t="shared" si="272"/>
        <v>2.3672979721771083E-3</v>
      </c>
      <c r="X375" s="55">
        <f t="shared" si="273"/>
        <v>2.7143669310564163E-4</v>
      </c>
      <c r="Y375" s="55">
        <f t="shared" si="274"/>
        <v>3.2714370034971389E-4</v>
      </c>
      <c r="Z375" s="55">
        <f t="shared" si="275"/>
        <v>9.475183474497858E-4</v>
      </c>
      <c r="AC375" s="55">
        <f t="shared" si="298"/>
        <v>1.2081370349559021E-3</v>
      </c>
      <c r="AD375" s="55">
        <f t="shared" si="276"/>
        <v>1.6086427319395387E-3</v>
      </c>
      <c r="AE375" s="55">
        <f t="shared" si="277"/>
        <v>8.9463017953131732E-4</v>
      </c>
      <c r="AF375" s="55">
        <f t="shared" si="278"/>
        <v>1.3490557318150899E-3</v>
      </c>
      <c r="AG375" s="55">
        <f t="shared" si="279"/>
        <v>1.4530006249140056E-3</v>
      </c>
      <c r="AH375" s="55">
        <f t="shared" si="280"/>
        <v>7.7392594924881406E-3</v>
      </c>
      <c r="AI375" s="55">
        <f t="shared" si="281"/>
        <v>3.624441693842774E-3</v>
      </c>
      <c r="AJ375" s="55">
        <f t="shared" si="282"/>
        <v>3.700790537012232E-4</v>
      </c>
      <c r="AK375" s="55">
        <f t="shared" si="283"/>
        <v>3.914908214676717E-4</v>
      </c>
      <c r="AL375" s="55">
        <f t="shared" si="284"/>
        <v>5.8054979350440072E-3</v>
      </c>
      <c r="AO375" s="67">
        <f t="shared" si="285"/>
        <v>7.5665925505840519E-5</v>
      </c>
      <c r="AP375" s="67">
        <f t="shared" si="264"/>
        <v>2.8934364659656282E-4</v>
      </c>
      <c r="AQ375" s="67">
        <f t="shared" si="264"/>
        <v>1.3950733066320253E-4</v>
      </c>
      <c r="AR375" s="67">
        <f t="shared" si="264"/>
        <v>2.306818486486127E-4</v>
      </c>
      <c r="AS375" s="67">
        <f t="shared" si="264"/>
        <v>2.3786605363632573E-4</v>
      </c>
      <c r="AT375" s="67">
        <f t="shared" si="264"/>
        <v>1.4520566979065947E-3</v>
      </c>
      <c r="AU375" s="67">
        <f t="shared" si="264"/>
        <v>6.1505548415313532E-4</v>
      </c>
      <c r="AV375" s="67">
        <f t="shared" si="264"/>
        <v>5.0791135220036024E-5</v>
      </c>
      <c r="AW375" s="67">
        <f t="shared" si="264"/>
        <v>3.2036405724103609E-5</v>
      </c>
      <c r="AX375" s="67">
        <f t="shared" si="264"/>
        <v>2.4289897937971117E-3</v>
      </c>
      <c r="BA375" s="67">
        <f t="shared" si="286"/>
        <v>7.566592550584182E-5</v>
      </c>
      <c r="BB375" s="67">
        <f t="shared" si="265"/>
        <v>2.893436465965639E-4</v>
      </c>
      <c r="BC375" s="67">
        <f t="shared" si="265"/>
        <v>1.7381344999383851E-4</v>
      </c>
      <c r="BD375" s="67">
        <f t="shared" si="265"/>
        <v>2.1406124242432929E-4</v>
      </c>
      <c r="BE375" s="67">
        <f t="shared" si="265"/>
        <v>2.821321214721271E-4</v>
      </c>
      <c r="BF375" s="67">
        <f t="shared" si="265"/>
        <v>1.4520566979065773E-3</v>
      </c>
      <c r="BG375" s="67">
        <f t="shared" si="265"/>
        <v>6.4208823751253034E-4</v>
      </c>
      <c r="BH375" s="67">
        <f t="shared" si="265"/>
        <v>4.7851225375545551E-5</v>
      </c>
      <c r="BI375" s="67">
        <f t="shared" si="265"/>
        <v>3.2310715393854203E-5</v>
      </c>
      <c r="BJ375" s="67">
        <f t="shared" si="265"/>
        <v>2.42898979379711E-3</v>
      </c>
    </row>
    <row r="376" spans="4:62">
      <c r="D376" s="52">
        <f t="shared" si="260"/>
        <v>1.125</v>
      </c>
      <c r="E376" s="67">
        <f t="shared" si="287"/>
        <v>1.151019786903511E-3</v>
      </c>
      <c r="F376" s="67">
        <f t="shared" si="288"/>
        <v>1.5534832398455887E-3</v>
      </c>
      <c r="G376" s="67">
        <f t="shared" si="289"/>
        <v>7.9115066990841489E-4</v>
      </c>
      <c r="H376" s="67">
        <f t="shared" si="290"/>
        <v>1.2517233200110207E-3</v>
      </c>
      <c r="I376" s="67">
        <f t="shared" si="291"/>
        <v>1.2897564084590196E-3</v>
      </c>
      <c r="J376" s="67">
        <f t="shared" si="292"/>
        <v>7.2670490941374203E-3</v>
      </c>
      <c r="K376" s="67">
        <f t="shared" si="293"/>
        <v>3.4397758088185949E-3</v>
      </c>
      <c r="L376" s="67">
        <f t="shared" si="294"/>
        <v>3.6126942038541875E-4</v>
      </c>
      <c r="M376" s="67">
        <f t="shared" si="295"/>
        <v>4.0691005760216183E-4</v>
      </c>
      <c r="N376" s="67">
        <f t="shared" si="296"/>
        <v>4.0151815186699625E-3</v>
      </c>
      <c r="Q376" s="55">
        <f t="shared" si="297"/>
        <v>1.0731016934823721E-3</v>
      </c>
      <c r="R376" s="55">
        <f t="shared" si="267"/>
        <v>1.2062545728305243E-3</v>
      </c>
      <c r="S376" s="55">
        <f t="shared" si="268"/>
        <v>6.4689060754766377E-4</v>
      </c>
      <c r="T376" s="55">
        <f t="shared" si="269"/>
        <v>9.8196066605461601E-4</v>
      </c>
      <c r="U376" s="55">
        <f t="shared" si="270"/>
        <v>1.0223648399359905E-3</v>
      </c>
      <c r="V376" s="55">
        <f t="shared" si="271"/>
        <v>5.516032300086314E-3</v>
      </c>
      <c r="W376" s="55">
        <f t="shared" si="272"/>
        <v>2.7484017565599186E-3</v>
      </c>
      <c r="X376" s="55">
        <f t="shared" si="273"/>
        <v>3.008711620905012E-4</v>
      </c>
      <c r="Y376" s="55">
        <f t="shared" si="274"/>
        <v>3.6769084439913395E-4</v>
      </c>
      <c r="Z376" s="55">
        <f t="shared" si="275"/>
        <v>1.1237819019793832E-3</v>
      </c>
      <c r="AC376" s="55">
        <f t="shared" si="298"/>
        <v>1.2289378803246513E-3</v>
      </c>
      <c r="AD376" s="55">
        <f t="shared" si="276"/>
        <v>1.9007119068606545E-3</v>
      </c>
      <c r="AE376" s="55">
        <f t="shared" si="277"/>
        <v>9.7046164861876985E-4</v>
      </c>
      <c r="AF376" s="55">
        <f t="shared" si="278"/>
        <v>1.5070461771002092E-3</v>
      </c>
      <c r="AG376" s="55">
        <f t="shared" si="279"/>
        <v>1.601409272334325E-3</v>
      </c>
      <c r="AH376" s="55">
        <f t="shared" si="280"/>
        <v>9.0180658881885093E-3</v>
      </c>
      <c r="AI376" s="55">
        <f t="shared" si="281"/>
        <v>4.1581826144366663E-3</v>
      </c>
      <c r="AJ376" s="55">
        <f t="shared" si="282"/>
        <v>4.1912866347234521E-4</v>
      </c>
      <c r="AK376" s="55">
        <f t="shared" si="283"/>
        <v>4.4622438518824659E-4</v>
      </c>
      <c r="AL376" s="55">
        <f t="shared" si="284"/>
        <v>6.9065811353605381E-3</v>
      </c>
      <c r="AO376" s="67">
        <f t="shared" si="285"/>
        <v>7.7918093421138835E-5</v>
      </c>
      <c r="AP376" s="67">
        <f t="shared" si="264"/>
        <v>3.4722866701506448E-4</v>
      </c>
      <c r="AQ376" s="67">
        <f t="shared" si="264"/>
        <v>1.4426006236075112E-4</v>
      </c>
      <c r="AR376" s="67">
        <f t="shared" si="264"/>
        <v>2.6976265395640465E-4</v>
      </c>
      <c r="AS376" s="67">
        <f t="shared" si="264"/>
        <v>2.6739156852302907E-4</v>
      </c>
      <c r="AT376" s="67">
        <f t="shared" si="264"/>
        <v>1.7510167940511063E-3</v>
      </c>
      <c r="AU376" s="67">
        <f t="shared" si="264"/>
        <v>6.9137405225867636E-4</v>
      </c>
      <c r="AV376" s="67">
        <f t="shared" si="264"/>
        <v>6.0398258294917545E-5</v>
      </c>
      <c r="AW376" s="67">
        <f t="shared" si="264"/>
        <v>3.9219213203027883E-5</v>
      </c>
      <c r="AX376" s="67">
        <f t="shared" si="264"/>
        <v>2.891399616690579E-3</v>
      </c>
      <c r="BA376" s="67">
        <f t="shared" si="286"/>
        <v>7.7918093421140353E-5</v>
      </c>
      <c r="BB376" s="67">
        <f t="shared" si="265"/>
        <v>3.4722866701506578E-4</v>
      </c>
      <c r="BC376" s="67">
        <f t="shared" si="265"/>
        <v>1.7931097871035496E-4</v>
      </c>
      <c r="BD376" s="67">
        <f t="shared" si="265"/>
        <v>2.5532285708918857E-4</v>
      </c>
      <c r="BE376" s="67">
        <f t="shared" si="265"/>
        <v>3.1165286387530543E-4</v>
      </c>
      <c r="BF376" s="67">
        <f t="shared" si="265"/>
        <v>1.751016794051089E-3</v>
      </c>
      <c r="BG376" s="67">
        <f t="shared" si="265"/>
        <v>7.1840680561807138E-4</v>
      </c>
      <c r="BH376" s="67">
        <f t="shared" si="265"/>
        <v>5.7859243086926459E-5</v>
      </c>
      <c r="BI376" s="67">
        <f t="shared" si="265"/>
        <v>3.9314327586084761E-5</v>
      </c>
      <c r="BJ376" s="67">
        <f t="shared" si="265"/>
        <v>2.8913996166905756E-3</v>
      </c>
    </row>
    <row r="377" spans="4:62">
      <c r="D377" s="52">
        <f t="shared" si="260"/>
        <v>1.325</v>
      </c>
      <c r="E377" s="67">
        <f t="shared" si="287"/>
        <v>1.1789128541846348E-3</v>
      </c>
      <c r="F377" s="67">
        <f t="shared" si="288"/>
        <v>1.9261204650200033E-3</v>
      </c>
      <c r="G377" s="67">
        <f t="shared" si="289"/>
        <v>8.9898270752058486E-4</v>
      </c>
      <c r="H377" s="67">
        <f t="shared" si="290"/>
        <v>1.4284687347041261E-3</v>
      </c>
      <c r="I377" s="67">
        <f t="shared" si="291"/>
        <v>1.4733192761524031E-3</v>
      </c>
      <c r="J377" s="67">
        <f t="shared" si="292"/>
        <v>8.8477040683152212E-3</v>
      </c>
      <c r="K377" s="67">
        <f t="shared" si="293"/>
        <v>4.1702986960046821E-3</v>
      </c>
      <c r="L377" s="67">
        <f t="shared" si="294"/>
        <v>4.2221011994841753E-4</v>
      </c>
      <c r="M377" s="67">
        <f t="shared" si="295"/>
        <v>4.8318048138132222E-4</v>
      </c>
      <c r="N377" s="67">
        <f t="shared" si="296"/>
        <v>5.0322326327422668E-3</v>
      </c>
      <c r="Q377" s="55">
        <f t="shared" si="297"/>
        <v>1.0975983867325481E-3</v>
      </c>
      <c r="R377" s="55">
        <f t="shared" si="267"/>
        <v>1.486702678673063E-3</v>
      </c>
      <c r="S377" s="55">
        <f t="shared" si="268"/>
        <v>7.4982123767793605E-4</v>
      </c>
      <c r="T377" s="55">
        <f t="shared" si="269"/>
        <v>1.0998565313418745E-3</v>
      </c>
      <c r="U377" s="55">
        <f t="shared" si="270"/>
        <v>1.1616322877498974E-3</v>
      </c>
      <c r="V377" s="55">
        <f t="shared" si="271"/>
        <v>6.6206690946233274E-3</v>
      </c>
      <c r="W377" s="55">
        <f t="shared" si="272"/>
        <v>3.3572685264205288E-3</v>
      </c>
      <c r="X377" s="55">
        <f t="shared" si="273"/>
        <v>3.4666685973295771E-4</v>
      </c>
      <c r="Y377" s="55">
        <f t="shared" si="274"/>
        <v>4.3179607382919522E-4</v>
      </c>
      <c r="Z377" s="55">
        <f t="shared" si="275"/>
        <v>1.4049681034712328E-3</v>
      </c>
      <c r="AC377" s="55">
        <f t="shared" si="298"/>
        <v>1.2602273216367229E-3</v>
      </c>
      <c r="AD377" s="55">
        <f t="shared" si="276"/>
        <v>2.3655382513669459E-3</v>
      </c>
      <c r="AE377" s="55">
        <f t="shared" si="277"/>
        <v>1.0872400422164636E-3</v>
      </c>
      <c r="AF377" s="55">
        <f t="shared" si="278"/>
        <v>1.7544734895620384E-3</v>
      </c>
      <c r="AG377" s="55">
        <f t="shared" si="279"/>
        <v>1.8292104224617641E-3</v>
      </c>
      <c r="AH377" s="55">
        <f t="shared" si="280"/>
        <v>1.1074739042007099E-2</v>
      </c>
      <c r="AI377" s="55">
        <f t="shared" si="281"/>
        <v>5.01036161894823E-3</v>
      </c>
      <c r="AJ377" s="55">
        <f t="shared" si="282"/>
        <v>4.9739090978720456E-4</v>
      </c>
      <c r="AK377" s="55">
        <f t="shared" si="283"/>
        <v>5.3368104216414429E-4</v>
      </c>
      <c r="AL377" s="55">
        <f t="shared" si="284"/>
        <v>8.6594971620132973E-3</v>
      </c>
      <c r="AO377" s="67">
        <f t="shared" si="285"/>
        <v>8.131446745208667E-5</v>
      </c>
      <c r="AP377" s="67">
        <f t="shared" si="264"/>
        <v>4.3941778634694036E-4</v>
      </c>
      <c r="AQ377" s="67">
        <f t="shared" si="264"/>
        <v>1.4916146984264881E-4</v>
      </c>
      <c r="AR377" s="67">
        <f t="shared" si="264"/>
        <v>3.2861220336225156E-4</v>
      </c>
      <c r="AS377" s="67">
        <f t="shared" si="264"/>
        <v>3.1168698840250571E-4</v>
      </c>
      <c r="AT377" s="67">
        <f t="shared" si="264"/>
        <v>2.2270349736918937E-3</v>
      </c>
      <c r="AU377" s="67">
        <f t="shared" si="264"/>
        <v>8.1303016958415332E-4</v>
      </c>
      <c r="AV377" s="67">
        <f t="shared" si="264"/>
        <v>7.5543260215459821E-5</v>
      </c>
      <c r="AW377" s="67">
        <f t="shared" si="264"/>
        <v>5.1384407552126996E-5</v>
      </c>
      <c r="AX377" s="67">
        <f t="shared" si="264"/>
        <v>3.627264529271034E-3</v>
      </c>
      <c r="BA377" s="67">
        <f t="shared" si="286"/>
        <v>8.1314467452088188E-5</v>
      </c>
      <c r="BB377" s="67">
        <f t="shared" si="265"/>
        <v>4.3941778634694253E-4</v>
      </c>
      <c r="BC377" s="67">
        <f t="shared" si="265"/>
        <v>1.882573346958787E-4</v>
      </c>
      <c r="BD377" s="67">
        <f t="shared" si="265"/>
        <v>3.2600475485791225E-4</v>
      </c>
      <c r="BE377" s="67">
        <f t="shared" si="265"/>
        <v>3.55891146309361E-4</v>
      </c>
      <c r="BF377" s="67">
        <f t="shared" si="265"/>
        <v>2.2270349736918781E-3</v>
      </c>
      <c r="BG377" s="67">
        <f t="shared" si="265"/>
        <v>8.400629229435479E-4</v>
      </c>
      <c r="BH377" s="67">
        <f t="shared" si="265"/>
        <v>7.5180789838787034E-5</v>
      </c>
      <c r="BI377" s="67">
        <f t="shared" si="265"/>
        <v>5.0500560782822069E-5</v>
      </c>
      <c r="BJ377" s="67">
        <f t="shared" si="265"/>
        <v>3.6272645292710305E-3</v>
      </c>
    </row>
    <row r="378" spans="4:62">
      <c r="D378" s="52">
        <f t="shared" si="260"/>
        <v>1.5249999999999999</v>
      </c>
      <c r="E378" s="67">
        <f t="shared" si="287"/>
        <v>1.2046927416724603E-3</v>
      </c>
      <c r="F378" s="67">
        <f t="shared" si="288"/>
        <v>2.2938500229588471E-3</v>
      </c>
      <c r="G378" s="67">
        <f t="shared" si="289"/>
        <v>1.0012531932051475E-3</v>
      </c>
      <c r="H378" s="67">
        <f t="shared" si="290"/>
        <v>1.5932952556649567E-3</v>
      </c>
      <c r="I378" s="67">
        <f t="shared" si="291"/>
        <v>1.6490871117225069E-3</v>
      </c>
      <c r="J378" s="67">
        <f t="shared" si="292"/>
        <v>1.0443703696639783E-2</v>
      </c>
      <c r="K378" s="67">
        <f t="shared" si="293"/>
        <v>4.8975954086933416E-3</v>
      </c>
      <c r="L378" s="67">
        <f t="shared" si="294"/>
        <v>4.8130180891842514E-4</v>
      </c>
      <c r="M378" s="67">
        <f t="shared" si="295"/>
        <v>5.5921739585193552E-4</v>
      </c>
      <c r="N378" s="67">
        <f t="shared" si="296"/>
        <v>6.0377674683512019E-3</v>
      </c>
      <c r="Q378" s="55">
        <f t="shared" si="297"/>
        <v>1.1202276063314936E-3</v>
      </c>
      <c r="R378" s="55">
        <f t="shared" si="267"/>
        <v>1.7632608953351255E-3</v>
      </c>
      <c r="S378" s="55">
        <f t="shared" si="268"/>
        <v>8.500107694959985E-4</v>
      </c>
      <c r="T378" s="55">
        <f t="shared" si="269"/>
        <v>1.2102102786262035E-3</v>
      </c>
      <c r="U378" s="55">
        <f t="shared" si="270"/>
        <v>1.2965909935207744E-3</v>
      </c>
      <c r="V378" s="55">
        <f t="shared" si="271"/>
        <v>7.7434076010601434E-3</v>
      </c>
      <c r="W378" s="55">
        <f t="shared" si="272"/>
        <v>3.9639907914503485E-3</v>
      </c>
      <c r="X378" s="55">
        <f t="shared" si="273"/>
        <v>3.9091695507841961E-4</v>
      </c>
      <c r="Y378" s="55">
        <f t="shared" si="274"/>
        <v>4.9496610118650352E-4</v>
      </c>
      <c r="Z378" s="55">
        <f t="shared" si="275"/>
        <v>1.6841574201776175E-3</v>
      </c>
      <c r="AC378" s="55">
        <f t="shared" si="298"/>
        <v>1.2891578770134284E-3</v>
      </c>
      <c r="AD378" s="55">
        <f t="shared" si="276"/>
        <v>2.8244391505825705E-3</v>
      </c>
      <c r="AE378" s="55">
        <f t="shared" si="277"/>
        <v>1.1986742918045112E-3</v>
      </c>
      <c r="AF378" s="55">
        <f t="shared" si="278"/>
        <v>1.9944646107858885E-3</v>
      </c>
      <c r="AG378" s="55">
        <f t="shared" si="279"/>
        <v>2.0456142399750787E-3</v>
      </c>
      <c r="AH378" s="55">
        <f t="shared" si="280"/>
        <v>1.3143999792219417E-2</v>
      </c>
      <c r="AI378" s="55">
        <f t="shared" si="281"/>
        <v>5.8582327792957301E-3</v>
      </c>
      <c r="AJ378" s="55">
        <f t="shared" si="282"/>
        <v>5.7513376287212129E-4</v>
      </c>
      <c r="AK378" s="55">
        <f t="shared" si="283"/>
        <v>6.2085716504109824E-4</v>
      </c>
      <c r="AL378" s="55">
        <f t="shared" si="284"/>
        <v>1.0391377516524788E-2</v>
      </c>
      <c r="AO378" s="67">
        <f t="shared" si="285"/>
        <v>8.4465135340966663E-5</v>
      </c>
      <c r="AP378" s="67">
        <f t="shared" si="264"/>
        <v>5.3058912762372163E-4</v>
      </c>
      <c r="AQ378" s="67">
        <f t="shared" si="264"/>
        <v>1.5124242370914904E-4</v>
      </c>
      <c r="AR378" s="67">
        <f t="shared" si="264"/>
        <v>3.8308497703875319E-4</v>
      </c>
      <c r="AS378" s="67">
        <f t="shared" si="264"/>
        <v>3.5249611820173258E-4</v>
      </c>
      <c r="AT378" s="67">
        <f t="shared" si="264"/>
        <v>2.7002960955796393E-3</v>
      </c>
      <c r="AU378" s="67">
        <f t="shared" si="264"/>
        <v>9.3360461724299303E-4</v>
      </c>
      <c r="AV378" s="67">
        <f t="shared" si="264"/>
        <v>9.0384853840005529E-5</v>
      </c>
      <c r="AW378" s="67">
        <f t="shared" si="264"/>
        <v>6.4251294665432007E-5</v>
      </c>
      <c r="AX378" s="67">
        <f t="shared" si="264"/>
        <v>4.353610048173584E-3</v>
      </c>
      <c r="BA378" s="67">
        <f t="shared" si="286"/>
        <v>8.4465135340968181E-5</v>
      </c>
      <c r="BB378" s="67">
        <f t="shared" si="265"/>
        <v>5.3058912762372337E-4</v>
      </c>
      <c r="BC378" s="67">
        <f t="shared" si="265"/>
        <v>1.9742109859936362E-4</v>
      </c>
      <c r="BD378" s="67">
        <f t="shared" si="265"/>
        <v>4.0116935512093184E-4</v>
      </c>
      <c r="BE378" s="67">
        <f t="shared" si="265"/>
        <v>3.9652712825257179E-4</v>
      </c>
      <c r="BF378" s="67">
        <f t="shared" si="265"/>
        <v>2.7002960955796341E-3</v>
      </c>
      <c r="BG378" s="67">
        <f t="shared" si="265"/>
        <v>9.6063737060238848E-4</v>
      </c>
      <c r="BH378" s="67">
        <f t="shared" si="265"/>
        <v>9.3831953953696151E-5</v>
      </c>
      <c r="BI378" s="67">
        <f t="shared" si="265"/>
        <v>6.1639769189162719E-5</v>
      </c>
      <c r="BJ378" s="67">
        <f t="shared" si="265"/>
        <v>4.3536100481735866E-3</v>
      </c>
    </row>
    <row r="379" spans="4:62">
      <c r="D379" s="52">
        <f t="shared" si="260"/>
        <v>1.7249999999999999</v>
      </c>
      <c r="E379" s="67">
        <f t="shared" si="287"/>
        <v>1.2284608696665406E-3</v>
      </c>
      <c r="F379" s="67">
        <f t="shared" si="288"/>
        <v>2.6539643916600412E-3</v>
      </c>
      <c r="G379" s="67">
        <f t="shared" si="289"/>
        <v>1.0982356696971371E-3</v>
      </c>
      <c r="H379" s="67">
        <f t="shared" si="290"/>
        <v>1.7467127820906148E-3</v>
      </c>
      <c r="I379" s="67">
        <f t="shared" si="291"/>
        <v>1.817533728626369E-3</v>
      </c>
      <c r="J379" s="67">
        <f t="shared" si="292"/>
        <v>1.2054391523318731E-2</v>
      </c>
      <c r="K379" s="67">
        <f t="shared" si="293"/>
        <v>5.6198879583387517E-3</v>
      </c>
      <c r="L379" s="67">
        <f t="shared" si="294"/>
        <v>5.3858203784049128E-4</v>
      </c>
      <c r="M379" s="67">
        <f t="shared" si="295"/>
        <v>6.3489003924265008E-4</v>
      </c>
      <c r="N379" s="67">
        <f t="shared" si="296"/>
        <v>7.0254245619206903E-3</v>
      </c>
      <c r="Q379" s="55">
        <f t="shared" si="297"/>
        <v>1.1410795616719988E-3</v>
      </c>
      <c r="R379" s="55">
        <f t="shared" si="267"/>
        <v>2.0337820512933745E-3</v>
      </c>
      <c r="S379" s="55">
        <f t="shared" si="268"/>
        <v>9.4714626354306286E-4</v>
      </c>
      <c r="T379" s="55">
        <f t="shared" si="269"/>
        <v>1.3133445653622734E-3</v>
      </c>
      <c r="U379" s="55">
        <f t="shared" si="270"/>
        <v>1.4275463146461776E-3</v>
      </c>
      <c r="V379" s="55">
        <f t="shared" si="271"/>
        <v>8.8834734146096047E-3</v>
      </c>
      <c r="W379" s="55">
        <f t="shared" si="272"/>
        <v>4.5673866859354661E-3</v>
      </c>
      <c r="X379" s="55">
        <f t="shared" si="273"/>
        <v>4.3368757015028775E-4</v>
      </c>
      <c r="Y379" s="55">
        <f t="shared" si="274"/>
        <v>5.5721806771260229E-4</v>
      </c>
      <c r="Z379" s="55">
        <f t="shared" si="275"/>
        <v>1.9602400362504035E-3</v>
      </c>
      <c r="AC379" s="55">
        <f t="shared" si="298"/>
        <v>1.315842177661084E-3</v>
      </c>
      <c r="AD379" s="55">
        <f t="shared" si="276"/>
        <v>3.2741467320267091E-3</v>
      </c>
      <c r="AE379" s="55">
        <f t="shared" si="277"/>
        <v>1.3050723877586457E-3</v>
      </c>
      <c r="AF379" s="55">
        <f t="shared" si="278"/>
        <v>2.2260769837761634E-3</v>
      </c>
      <c r="AG379" s="55">
        <f t="shared" si="279"/>
        <v>2.2512032474003209E-3</v>
      </c>
      <c r="AH379" s="55">
        <f t="shared" si="280"/>
        <v>1.522530963202786E-2</v>
      </c>
      <c r="AI379" s="55">
        <f t="shared" si="281"/>
        <v>6.6994219841014337E-3</v>
      </c>
      <c r="AJ379" s="55">
        <f t="shared" si="282"/>
        <v>6.5206766439611201E-4</v>
      </c>
      <c r="AK379" s="55">
        <f t="shared" si="283"/>
        <v>7.0759522565353383E-4</v>
      </c>
      <c r="AL379" s="55">
        <f t="shared" si="284"/>
        <v>1.2090609087590982E-2</v>
      </c>
      <c r="AO379" s="67">
        <f t="shared" si="285"/>
        <v>8.7381307994541853E-5</v>
      </c>
      <c r="AP379" s="67">
        <f t="shared" si="264"/>
        <v>6.2018234036666665E-4</v>
      </c>
      <c r="AQ379" s="67">
        <f t="shared" si="264"/>
        <v>1.5108940615407422E-4</v>
      </c>
      <c r="AR379" s="67">
        <f t="shared" si="264"/>
        <v>4.3336821672834138E-4</v>
      </c>
      <c r="AS379" s="67">
        <f t="shared" si="264"/>
        <v>3.8998741398019133E-4</v>
      </c>
      <c r="AT379" s="67">
        <f t="shared" si="264"/>
        <v>3.1709181087091268E-3</v>
      </c>
      <c r="AU379" s="67">
        <f t="shared" si="264"/>
        <v>1.0525012724032856E-3</v>
      </c>
      <c r="AV379" s="67">
        <f t="shared" si="264"/>
        <v>1.0489446769020353E-4</v>
      </c>
      <c r="AW379" s="67">
        <f t="shared" si="264"/>
        <v>7.7671971530047785E-5</v>
      </c>
      <c r="AX379" s="67">
        <f t="shared" si="264"/>
        <v>5.0651845256702872E-3</v>
      </c>
      <c r="BA379" s="67">
        <f t="shared" si="286"/>
        <v>8.7381307994543371E-5</v>
      </c>
      <c r="BB379" s="67">
        <f t="shared" si="265"/>
        <v>6.2018234036666795E-4</v>
      </c>
      <c r="BC379" s="67">
        <f t="shared" si="265"/>
        <v>2.0683671806150865E-4</v>
      </c>
      <c r="BD379" s="67">
        <f t="shared" si="265"/>
        <v>4.7936420168554861E-4</v>
      </c>
      <c r="BE379" s="67">
        <f t="shared" si="265"/>
        <v>4.3366951877395199E-4</v>
      </c>
      <c r="BF379" s="67">
        <f t="shared" si="265"/>
        <v>3.1709181087091285E-3</v>
      </c>
      <c r="BG379" s="67">
        <f t="shared" si="265"/>
        <v>1.079534025762682E-3</v>
      </c>
      <c r="BH379" s="67">
        <f t="shared" si="265"/>
        <v>1.1348562655562073E-4</v>
      </c>
      <c r="BI379" s="67">
        <f t="shared" si="265"/>
        <v>7.2705186410883748E-5</v>
      </c>
      <c r="BJ379" s="67">
        <f t="shared" si="265"/>
        <v>5.0651845256702915E-3</v>
      </c>
    </row>
    <row r="380" spans="4:62">
      <c r="D380" s="52">
        <f t="shared" si="260"/>
        <v>2</v>
      </c>
      <c r="E380" s="67">
        <f t="shared" si="287"/>
        <v>1.2580502124336834E-3</v>
      </c>
      <c r="F380" s="67">
        <f t="shared" si="288"/>
        <v>3.1320144017744178E-3</v>
      </c>
      <c r="G380" s="67">
        <f t="shared" si="289"/>
        <v>1.22347081291585E-3</v>
      </c>
      <c r="H380" s="67">
        <f t="shared" si="290"/>
        <v>1.9400218086534718E-3</v>
      </c>
      <c r="I380" s="67">
        <f t="shared" si="291"/>
        <v>2.0380657659903037E-3</v>
      </c>
      <c r="J380" s="67">
        <f t="shared" si="292"/>
        <v>1.429179751417492E-2</v>
      </c>
      <c r="K380" s="67">
        <f t="shared" si="293"/>
        <v>6.6018044618615709E-3</v>
      </c>
      <c r="L380" s="67">
        <f t="shared" si="294"/>
        <v>6.1446249103606692E-4</v>
      </c>
      <c r="M380" s="67">
        <f t="shared" si="295"/>
        <v>7.3811546277423301E-4</v>
      </c>
      <c r="N380" s="67">
        <f t="shared" si="296"/>
        <v>8.3432659332258602E-3</v>
      </c>
      <c r="Q380" s="55">
        <f t="shared" si="297"/>
        <v>1.1670205484410662E-3</v>
      </c>
      <c r="R380" s="55">
        <f t="shared" si="267"/>
        <v>2.3921829572617205E-3</v>
      </c>
      <c r="S380" s="55">
        <f t="shared" si="268"/>
        <v>1.0752000164638727E-3</v>
      </c>
      <c r="T380" s="55">
        <f t="shared" si="269"/>
        <v>1.4439918056590962E-3</v>
      </c>
      <c r="U380" s="55">
        <f t="shared" si="270"/>
        <v>1.6016250016458692E-3</v>
      </c>
      <c r="V380" s="55">
        <f t="shared" si="271"/>
        <v>1.0477854608227852E-2</v>
      </c>
      <c r="W380" s="55">
        <f t="shared" si="272"/>
        <v>5.3895874042444577E-3</v>
      </c>
      <c r="X380" s="55">
        <f t="shared" si="273"/>
        <v>4.9020966026865087E-4</v>
      </c>
      <c r="Y380" s="55">
        <f t="shared" si="274"/>
        <v>6.413526437942527E-4</v>
      </c>
      <c r="Z380" s="55">
        <f t="shared" si="275"/>
        <v>2.3328487046977426E-3</v>
      </c>
      <c r="AC380" s="55">
        <f t="shared" si="298"/>
        <v>1.3490798764263022E-3</v>
      </c>
      <c r="AD380" s="55">
        <f t="shared" si="276"/>
        <v>3.8718458462871164E-3</v>
      </c>
      <c r="AE380" s="55">
        <f t="shared" si="277"/>
        <v>1.4437175090368062E-3</v>
      </c>
      <c r="AF380" s="55">
        <f t="shared" si="278"/>
        <v>2.5292872047868427E-3</v>
      </c>
      <c r="AG380" s="55">
        <f t="shared" si="279"/>
        <v>2.5173275477227085E-3</v>
      </c>
      <c r="AH380" s="55">
        <f t="shared" si="280"/>
        <v>1.8105740420121995E-2</v>
      </c>
      <c r="AI380" s="55">
        <f t="shared" si="281"/>
        <v>7.8410542728380821E-3</v>
      </c>
      <c r="AJ380" s="55">
        <f t="shared" si="282"/>
        <v>7.560249460323732E-4</v>
      </c>
      <c r="AK380" s="55">
        <f t="shared" si="283"/>
        <v>8.2586721887742388E-4</v>
      </c>
      <c r="AL380" s="55">
        <f t="shared" si="284"/>
        <v>1.4353683161753984E-2</v>
      </c>
      <c r="AO380" s="67">
        <f t="shared" si="285"/>
        <v>9.1029663992617249E-5</v>
      </c>
      <c r="AP380" s="67">
        <f t="shared" si="285"/>
        <v>7.3983144451269731E-4</v>
      </c>
      <c r="AQ380" s="67">
        <f t="shared" si="285"/>
        <v>1.4827079645197733E-4</v>
      </c>
      <c r="AR380" s="67">
        <f t="shared" si="285"/>
        <v>4.9603000299437553E-4</v>
      </c>
      <c r="AS380" s="67">
        <f t="shared" si="285"/>
        <v>4.3644076434443449E-4</v>
      </c>
      <c r="AT380" s="67">
        <f t="shared" si="285"/>
        <v>3.8139429059470681E-3</v>
      </c>
      <c r="AU380" s="67">
        <f t="shared" si="285"/>
        <v>1.2122170576171131E-3</v>
      </c>
      <c r="AV380" s="67">
        <f t="shared" si="285"/>
        <v>1.2425283076741606E-4</v>
      </c>
      <c r="AW380" s="67">
        <f t="shared" si="285"/>
        <v>9.6762818979980315E-5</v>
      </c>
      <c r="AX380" s="67">
        <f t="shared" si="285"/>
        <v>6.0104172285281171E-3</v>
      </c>
      <c r="BA380" s="67">
        <f t="shared" si="286"/>
        <v>9.1029663992618767E-5</v>
      </c>
      <c r="BB380" s="67">
        <f t="shared" si="286"/>
        <v>7.3983144451269861E-4</v>
      </c>
      <c r="BC380" s="67">
        <f t="shared" si="286"/>
        <v>2.2024669612095613E-4</v>
      </c>
      <c r="BD380" s="67">
        <f t="shared" si="286"/>
        <v>5.8926539613337096E-4</v>
      </c>
      <c r="BE380" s="67">
        <f t="shared" si="286"/>
        <v>4.7926178173240486E-4</v>
      </c>
      <c r="BF380" s="67">
        <f t="shared" si="286"/>
        <v>3.813942905947075E-3</v>
      </c>
      <c r="BG380" s="67">
        <f t="shared" si="286"/>
        <v>1.2392498109765112E-3</v>
      </c>
      <c r="BH380" s="67">
        <f t="shared" si="286"/>
        <v>1.4156245499630628E-4</v>
      </c>
      <c r="BI380" s="67">
        <f t="shared" si="286"/>
        <v>8.7751756103190861E-5</v>
      </c>
      <c r="BJ380" s="67">
        <f t="shared" si="286"/>
        <v>6.010417228528124E-3</v>
      </c>
    </row>
    <row r="381" spans="4:62">
      <c r="D381" s="52">
        <f t="shared" si="260"/>
        <v>2.25</v>
      </c>
      <c r="E381" s="67">
        <f t="shared" si="287"/>
        <v>1.2820232358920062E-3</v>
      </c>
      <c r="F381" s="67">
        <f t="shared" si="288"/>
        <v>3.5455138773835002E-3</v>
      </c>
      <c r="G381" s="67">
        <f t="shared" si="289"/>
        <v>1.3296487794437954E-3</v>
      </c>
      <c r="H381" s="67">
        <f t="shared" si="290"/>
        <v>2.0989739353564065E-3</v>
      </c>
      <c r="I381" s="67">
        <f t="shared" si="291"/>
        <v>2.2282004138770538E-3</v>
      </c>
      <c r="J381" s="67">
        <f t="shared" si="292"/>
        <v>1.6347410228456646E-2</v>
      </c>
      <c r="K381" s="67">
        <f t="shared" si="293"/>
        <v>7.4806110022526745E-3</v>
      </c>
      <c r="L381" s="67">
        <f t="shared" si="294"/>
        <v>6.8063007754791004E-4</v>
      </c>
      <c r="M381" s="67">
        <f t="shared" si="295"/>
        <v>8.3093231797036059E-4</v>
      </c>
      <c r="N381" s="67">
        <f t="shared" si="296"/>
        <v>9.4917240265387798E-3</v>
      </c>
      <c r="Q381" s="55">
        <f t="shared" si="297"/>
        <v>1.1880197439738814E-3</v>
      </c>
      <c r="R381" s="55">
        <f t="shared" si="267"/>
        <v>2.7012721674702454E-3</v>
      </c>
      <c r="S381" s="55">
        <f t="shared" si="268"/>
        <v>1.1856641058681889E-3</v>
      </c>
      <c r="T381" s="55">
        <f t="shared" si="269"/>
        <v>1.5521417413864576E-3</v>
      </c>
      <c r="U381" s="55">
        <f t="shared" si="270"/>
        <v>1.754352152308337E-3</v>
      </c>
      <c r="V381" s="55">
        <f t="shared" si="271"/>
        <v>1.1952781620791183E-2</v>
      </c>
      <c r="W381" s="55">
        <f t="shared" si="272"/>
        <v>6.127839660577887E-3</v>
      </c>
      <c r="X381" s="55">
        <f t="shared" si="273"/>
        <v>5.3941696957494185E-4</v>
      </c>
      <c r="Y381" s="55">
        <f t="shared" si="274"/>
        <v>7.1640880494692376E-4</v>
      </c>
      <c r="Z381" s="55">
        <f t="shared" si="275"/>
        <v>2.6629139942312341E-3</v>
      </c>
      <c r="AC381" s="55">
        <f t="shared" si="298"/>
        <v>1.3760267278101325E-3</v>
      </c>
      <c r="AD381" s="55">
        <f t="shared" si="276"/>
        <v>4.389755587296755E-3</v>
      </c>
      <c r="AE381" s="55">
        <f t="shared" si="277"/>
        <v>1.5625880883824114E-3</v>
      </c>
      <c r="AF381" s="55">
        <f t="shared" si="278"/>
        <v>2.7883412916523509E-3</v>
      </c>
      <c r="AG381" s="55">
        <f t="shared" si="279"/>
        <v>2.7436342314576673E-3</v>
      </c>
      <c r="AH381" s="55">
        <f t="shared" si="280"/>
        <v>2.074203883612211E-2</v>
      </c>
      <c r="AI381" s="55">
        <f t="shared" si="281"/>
        <v>8.8604150972868608E-3</v>
      </c>
      <c r="AJ381" s="55">
        <f t="shared" si="282"/>
        <v>8.4826687926909446E-4</v>
      </c>
      <c r="AK381" s="55">
        <f t="shared" si="283"/>
        <v>9.3215179442473887E-4</v>
      </c>
      <c r="AL381" s="55">
        <f t="shared" si="284"/>
        <v>1.6320534058846335E-2</v>
      </c>
      <c r="AO381" s="67">
        <f t="shared" si="285"/>
        <v>9.4003491918124779E-5</v>
      </c>
      <c r="AP381" s="67">
        <f t="shared" si="285"/>
        <v>8.4424170991325483E-4</v>
      </c>
      <c r="AQ381" s="67">
        <f t="shared" si="285"/>
        <v>1.4398467357560653E-4</v>
      </c>
      <c r="AR381" s="67">
        <f t="shared" si="285"/>
        <v>5.4683219396994896E-4</v>
      </c>
      <c r="AS381" s="67">
        <f t="shared" si="285"/>
        <v>4.7384826156871679E-4</v>
      </c>
      <c r="AT381" s="67">
        <f t="shared" si="285"/>
        <v>4.3946286076654625E-3</v>
      </c>
      <c r="AU381" s="67">
        <f t="shared" si="285"/>
        <v>1.3527713416747874E-3</v>
      </c>
      <c r="AV381" s="67">
        <f t="shared" si="285"/>
        <v>1.4121310797296819E-4</v>
      </c>
      <c r="AW381" s="67">
        <f t="shared" si="285"/>
        <v>1.1452351302343683E-4</v>
      </c>
      <c r="AX381" s="67">
        <f t="shared" si="285"/>
        <v>6.8288100323075458E-3</v>
      </c>
      <c r="BA381" s="67">
        <f t="shared" si="286"/>
        <v>9.4003491918126297E-5</v>
      </c>
      <c r="BB381" s="67">
        <f t="shared" si="286"/>
        <v>8.4424170991325483E-4</v>
      </c>
      <c r="BC381" s="67">
        <f t="shared" si="286"/>
        <v>2.3293930893861594E-4</v>
      </c>
      <c r="BD381" s="67">
        <f t="shared" si="286"/>
        <v>6.8936735629594433E-4</v>
      </c>
      <c r="BE381" s="67">
        <f t="shared" si="286"/>
        <v>5.1543381758061349E-4</v>
      </c>
      <c r="BF381" s="67">
        <f t="shared" si="286"/>
        <v>4.3946286076654642E-3</v>
      </c>
      <c r="BG381" s="67">
        <f t="shared" si="286"/>
        <v>1.3798040950341863E-3</v>
      </c>
      <c r="BH381" s="67">
        <f t="shared" si="286"/>
        <v>1.6763680172118443E-4</v>
      </c>
      <c r="BI381" s="67">
        <f t="shared" si="286"/>
        <v>1.0121947645437828E-4</v>
      </c>
      <c r="BJ381" s="67">
        <f t="shared" si="286"/>
        <v>6.8288100323075553E-3</v>
      </c>
    </row>
    <row r="382" spans="4:62">
      <c r="D382" s="52">
        <f t="shared" si="260"/>
        <v>2.5</v>
      </c>
      <c r="E382" s="67">
        <f t="shared" si="287"/>
        <v>1.3034056356319081E-3</v>
      </c>
      <c r="F382" s="67">
        <f t="shared" si="288"/>
        <v>3.9352007298720862E-3</v>
      </c>
      <c r="G382" s="67">
        <f t="shared" si="289"/>
        <v>1.4290434416401928E-3</v>
      </c>
      <c r="H382" s="67">
        <f t="shared" si="290"/>
        <v>2.2429876090192245E-3</v>
      </c>
      <c r="I382" s="67">
        <f t="shared" si="291"/>
        <v>2.4093029406042636E-3</v>
      </c>
      <c r="J382" s="67">
        <f t="shared" si="292"/>
        <v>1.8422255046030605E-2</v>
      </c>
      <c r="K382" s="67">
        <f t="shared" si="293"/>
        <v>8.3437976633506609E-3</v>
      </c>
      <c r="L382" s="67">
        <f t="shared" si="294"/>
        <v>7.4421022758748231E-4</v>
      </c>
      <c r="M382" s="67">
        <f t="shared" si="295"/>
        <v>9.2258096428131744E-4</v>
      </c>
      <c r="N382" s="67">
        <f t="shared" si="296"/>
        <v>1.0584157894129406E-2</v>
      </c>
      <c r="Q382" s="55">
        <f t="shared" si="297"/>
        <v>1.2067325929822133E-3</v>
      </c>
      <c r="R382" s="55">
        <f t="shared" si="267"/>
        <v>2.9914662473225621E-3</v>
      </c>
      <c r="S382" s="55">
        <f t="shared" si="268"/>
        <v>1.2900933882286048E-3</v>
      </c>
      <c r="T382" s="55">
        <f t="shared" si="269"/>
        <v>1.6508388219965107E-3</v>
      </c>
      <c r="U382" s="55">
        <f t="shared" si="270"/>
        <v>1.9023151874615434E-3</v>
      </c>
      <c r="V382" s="55">
        <f t="shared" si="271"/>
        <v>1.3450396273603265E-2</v>
      </c>
      <c r="W382" s="55">
        <f t="shared" si="272"/>
        <v>6.8557090604888992E-3</v>
      </c>
      <c r="X382" s="55">
        <f t="shared" si="273"/>
        <v>5.8668711022691138E-4</v>
      </c>
      <c r="Y382" s="55">
        <f t="shared" si="274"/>
        <v>7.901507656653176E-4</v>
      </c>
      <c r="Z382" s="55">
        <f t="shared" si="275"/>
        <v>2.9831420353111592E-3</v>
      </c>
      <c r="AC382" s="55">
        <f t="shared" si="298"/>
        <v>1.4000786782816044E-3</v>
      </c>
      <c r="AD382" s="55">
        <f t="shared" si="276"/>
        <v>4.8789352124216081E-3</v>
      </c>
      <c r="AE382" s="55">
        <f t="shared" si="277"/>
        <v>1.6751778280032028E-3</v>
      </c>
      <c r="AF382" s="55">
        <f t="shared" si="278"/>
        <v>3.0304583284467071E-3</v>
      </c>
      <c r="AG382" s="55">
        <f t="shared" si="279"/>
        <v>2.9561552187769959E-3</v>
      </c>
      <c r="AH382" s="55">
        <f t="shared" si="280"/>
        <v>2.3394113818457948E-2</v>
      </c>
      <c r="AI382" s="55">
        <f t="shared" si="281"/>
        <v>9.8589190195718223E-3</v>
      </c>
      <c r="AJ382" s="55">
        <f t="shared" si="282"/>
        <v>9.3793389317822372E-4</v>
      </c>
      <c r="AK382" s="55">
        <f t="shared" si="283"/>
        <v>1.0370250310718192E-3</v>
      </c>
      <c r="AL382" s="55">
        <f t="shared" si="284"/>
        <v>1.8185173752947661E-2</v>
      </c>
      <c r="AO382" s="67">
        <f t="shared" si="285"/>
        <v>9.6673042649694785E-5</v>
      </c>
      <c r="AP382" s="67">
        <f t="shared" si="285"/>
        <v>9.437344825495241E-4</v>
      </c>
      <c r="AQ382" s="67">
        <f t="shared" si="285"/>
        <v>1.3895005341158797E-4</v>
      </c>
      <c r="AR382" s="67">
        <f t="shared" si="285"/>
        <v>5.9214878702271373E-4</v>
      </c>
      <c r="AS382" s="67">
        <f t="shared" si="285"/>
        <v>5.0698775314272026E-4</v>
      </c>
      <c r="AT382" s="67">
        <f t="shared" si="285"/>
        <v>4.97185877242734E-3</v>
      </c>
      <c r="AU382" s="67">
        <f t="shared" si="285"/>
        <v>1.4880886028617616E-3</v>
      </c>
      <c r="AV382" s="67">
        <f t="shared" si="285"/>
        <v>1.5752311736057093E-4</v>
      </c>
      <c r="AW382" s="67">
        <f t="shared" si="285"/>
        <v>1.3243019861599984E-4</v>
      </c>
      <c r="AX382" s="67">
        <f t="shared" si="285"/>
        <v>7.6010158588182466E-3</v>
      </c>
      <c r="BA382" s="67">
        <f t="shared" si="286"/>
        <v>9.6673042649696303E-5</v>
      </c>
      <c r="BB382" s="67">
        <f t="shared" si="286"/>
        <v>9.4373448254952193E-4</v>
      </c>
      <c r="BC382" s="67">
        <f t="shared" si="286"/>
        <v>2.4613438636301001E-4</v>
      </c>
      <c r="BD382" s="67">
        <f t="shared" si="286"/>
        <v>7.8747071942748261E-4</v>
      </c>
      <c r="BE382" s="67">
        <f t="shared" si="286"/>
        <v>5.4685227817273226E-4</v>
      </c>
      <c r="BF382" s="67">
        <f t="shared" si="286"/>
        <v>4.9718587724273434E-3</v>
      </c>
      <c r="BG382" s="67">
        <f t="shared" si="286"/>
        <v>1.5151213562211614E-3</v>
      </c>
      <c r="BH382" s="67">
        <f t="shared" si="286"/>
        <v>1.9372366559074141E-4</v>
      </c>
      <c r="BI382" s="67">
        <f t="shared" si="286"/>
        <v>1.1444406679050174E-4</v>
      </c>
      <c r="BJ382" s="67">
        <f t="shared" si="286"/>
        <v>7.6010158588182553E-3</v>
      </c>
    </row>
    <row r="383" spans="4:62">
      <c r="D383" s="52">
        <f t="shared" si="260"/>
        <v>2.75</v>
      </c>
      <c r="E383" s="67">
        <f t="shared" si="287"/>
        <v>1.3223802978783407E-3</v>
      </c>
      <c r="F383" s="67">
        <f t="shared" si="288"/>
        <v>4.2981835858749845E-3</v>
      </c>
      <c r="G383" s="67">
        <f t="shared" si="289"/>
        <v>1.522139923149716E-3</v>
      </c>
      <c r="H383" s="67">
        <f t="shared" si="290"/>
        <v>2.3730587265112664E-3</v>
      </c>
      <c r="I383" s="67">
        <f t="shared" si="291"/>
        <v>2.5821051374756679E-3</v>
      </c>
      <c r="J383" s="67">
        <f t="shared" si="292"/>
        <v>2.0515049826677314E-2</v>
      </c>
      <c r="K383" s="67">
        <f t="shared" si="293"/>
        <v>9.1894816918478787E-3</v>
      </c>
      <c r="L383" s="67">
        <f t="shared" si="294"/>
        <v>8.0529749287055954E-4</v>
      </c>
      <c r="M383" s="67">
        <f t="shared" si="295"/>
        <v>1.0129051981452577E-3</v>
      </c>
      <c r="N383" s="67">
        <f t="shared" si="296"/>
        <v>1.1613705493566426E-2</v>
      </c>
      <c r="Q383" s="55">
        <f t="shared" si="297"/>
        <v>1.2233210503893636E-3</v>
      </c>
      <c r="R383" s="55">
        <f t="shared" si="267"/>
        <v>3.2604623899320164E-3</v>
      </c>
      <c r="S383" s="55">
        <f t="shared" si="268"/>
        <v>1.3882336334584064E-3</v>
      </c>
      <c r="T383" s="55">
        <f t="shared" si="269"/>
        <v>1.7407132378304095E-3</v>
      </c>
      <c r="U383" s="55">
        <f t="shared" si="270"/>
        <v>2.0459435251455548E-3</v>
      </c>
      <c r="V383" s="55">
        <f t="shared" si="271"/>
        <v>1.496918605731418E-2</v>
      </c>
      <c r="W383" s="55">
        <f t="shared" si="272"/>
        <v>7.5719440989622929E-3</v>
      </c>
      <c r="X383" s="55">
        <f t="shared" si="273"/>
        <v>6.3214922680151424E-4</v>
      </c>
      <c r="Y383" s="55">
        <f t="shared" si="274"/>
        <v>8.6262824200484579E-4</v>
      </c>
      <c r="Z383" s="55">
        <f t="shared" si="275"/>
        <v>3.2922779456669216E-3</v>
      </c>
      <c r="AC383" s="55">
        <f t="shared" si="298"/>
        <v>1.421439545367319E-3</v>
      </c>
      <c r="AD383" s="55">
        <f t="shared" si="276"/>
        <v>5.3359047818179496E-3</v>
      </c>
      <c r="AE383" s="55">
        <f t="shared" si="277"/>
        <v>1.781978771075401E-3</v>
      </c>
      <c r="AF383" s="55">
        <f t="shared" si="278"/>
        <v>3.254843483805421E-3</v>
      </c>
      <c r="AG383" s="55">
        <f t="shared" si="279"/>
        <v>3.155897263060673E-3</v>
      </c>
      <c r="AH383" s="55">
        <f t="shared" si="280"/>
        <v>2.6060913596040458E-2</v>
      </c>
      <c r="AI383" s="55">
        <f t="shared" si="281"/>
        <v>1.0834052038092864E-2</v>
      </c>
      <c r="AJ383" s="55">
        <f t="shared" si="282"/>
        <v>1.0246909966031166E-3</v>
      </c>
      <c r="AK383" s="55">
        <f t="shared" si="283"/>
        <v>1.1402951007679124E-3</v>
      </c>
      <c r="AL383" s="55">
        <f t="shared" si="284"/>
        <v>1.9935133041465936E-2</v>
      </c>
      <c r="AO383" s="67">
        <f t="shared" si="285"/>
        <v>9.9059247488977095E-5</v>
      </c>
      <c r="AP383" s="67">
        <f t="shared" si="285"/>
        <v>1.0377211959429681E-3</v>
      </c>
      <c r="AQ383" s="67">
        <f t="shared" si="285"/>
        <v>1.3390628969130961E-4</v>
      </c>
      <c r="AR383" s="67">
        <f t="shared" si="285"/>
        <v>6.3234548868085693E-4</v>
      </c>
      <c r="AS383" s="67">
        <f t="shared" si="285"/>
        <v>5.3616161233011311E-4</v>
      </c>
      <c r="AT383" s="67">
        <f t="shared" si="285"/>
        <v>5.5458637693631338E-3</v>
      </c>
      <c r="AU383" s="67">
        <f t="shared" si="285"/>
        <v>1.6175375928855857E-3</v>
      </c>
      <c r="AV383" s="67">
        <f t="shared" si="285"/>
        <v>1.731482660690453E-4</v>
      </c>
      <c r="AW383" s="67">
        <f t="shared" si="285"/>
        <v>1.5027695614041193E-4</v>
      </c>
      <c r="AX383" s="67">
        <f t="shared" si="285"/>
        <v>8.3214275478995046E-3</v>
      </c>
      <c r="BA383" s="67">
        <f t="shared" si="286"/>
        <v>9.9059247488978396E-5</v>
      </c>
      <c r="BB383" s="67">
        <f t="shared" si="286"/>
        <v>1.0377211959429651E-3</v>
      </c>
      <c r="BC383" s="67">
        <f t="shared" si="286"/>
        <v>2.5983884792568504E-4</v>
      </c>
      <c r="BD383" s="67">
        <f t="shared" si="286"/>
        <v>8.8178475729415451E-4</v>
      </c>
      <c r="BE383" s="67">
        <f t="shared" si="286"/>
        <v>5.7379212558500512E-4</v>
      </c>
      <c r="BF383" s="67">
        <f t="shared" si="286"/>
        <v>5.5458637693631442E-3</v>
      </c>
      <c r="BG383" s="67">
        <f t="shared" si="286"/>
        <v>1.6445703462449855E-3</v>
      </c>
      <c r="BH383" s="67">
        <f t="shared" si="286"/>
        <v>2.193935037325571E-4</v>
      </c>
      <c r="BI383" s="67">
        <f t="shared" si="286"/>
        <v>1.2738990262265468E-4</v>
      </c>
      <c r="BJ383" s="67">
        <f t="shared" si="286"/>
        <v>8.3214275478995098E-3</v>
      </c>
    </row>
    <row r="384" spans="4:62">
      <c r="D384" s="52">
        <f t="shared" si="260"/>
        <v>3</v>
      </c>
      <c r="E384" s="67">
        <f t="shared" si="287"/>
        <v>1.339126108777936E-3</v>
      </c>
      <c r="F384" s="67">
        <f t="shared" si="288"/>
        <v>4.6322017971704571E-3</v>
      </c>
      <c r="G384" s="67">
        <f t="shared" si="289"/>
        <v>1.60941041616712E-3</v>
      </c>
      <c r="H384" s="67">
        <f t="shared" si="290"/>
        <v>2.4901831847018736E-3</v>
      </c>
      <c r="I384" s="67">
        <f t="shared" si="291"/>
        <v>2.7472878416885437E-3</v>
      </c>
      <c r="J384" s="67">
        <f t="shared" si="292"/>
        <v>2.2624512430177292E-2</v>
      </c>
      <c r="K384" s="67">
        <f t="shared" si="293"/>
        <v>1.0016198724060597E-2</v>
      </c>
      <c r="L384" s="67">
        <f t="shared" si="294"/>
        <v>8.6399200690435833E-4</v>
      </c>
      <c r="M384" s="67">
        <f t="shared" si="295"/>
        <v>1.1017749187695004E-3</v>
      </c>
      <c r="N384" s="67">
        <f t="shared" si="296"/>
        <v>1.2574968648501607E-2</v>
      </c>
      <c r="Q384" s="55">
        <f t="shared" si="297"/>
        <v>1.237943324987847E-3</v>
      </c>
      <c r="R384" s="55">
        <f t="shared" si="267"/>
        <v>3.5064553903842864E-3</v>
      </c>
      <c r="S384" s="55">
        <f t="shared" si="268"/>
        <v>1.4799245535218612E-3</v>
      </c>
      <c r="T384" s="55">
        <f t="shared" si="269"/>
        <v>1.8223951792293079E-3</v>
      </c>
      <c r="U384" s="55">
        <f t="shared" si="270"/>
        <v>2.1856226404722697E-3</v>
      </c>
      <c r="V384" s="55">
        <f t="shared" si="271"/>
        <v>1.6507638462574012E-2</v>
      </c>
      <c r="W384" s="55">
        <f t="shared" si="272"/>
        <v>8.2755713832084656E-3</v>
      </c>
      <c r="X384" s="55">
        <f t="shared" si="273"/>
        <v>6.7593246387570507E-4</v>
      </c>
      <c r="Y384" s="55">
        <f t="shared" si="274"/>
        <v>9.3389522293355737E-4</v>
      </c>
      <c r="Z384" s="55">
        <f t="shared" si="275"/>
        <v>3.5893070342931325E-3</v>
      </c>
      <c r="AC384" s="55">
        <f t="shared" si="298"/>
        <v>1.4403088925680262E-3</v>
      </c>
      <c r="AD384" s="55">
        <f t="shared" si="276"/>
        <v>5.757948203956623E-3</v>
      </c>
      <c r="AE384" s="55">
        <f t="shared" si="277"/>
        <v>1.8834541448472313E-3</v>
      </c>
      <c r="AF384" s="55">
        <f t="shared" si="278"/>
        <v>3.4609772159080909E-3</v>
      </c>
      <c r="AG384" s="55">
        <f t="shared" si="279"/>
        <v>3.3438326477074356E-3</v>
      </c>
      <c r="AH384" s="55">
        <f t="shared" si="280"/>
        <v>2.874138639778058E-2</v>
      </c>
      <c r="AI384" s="55">
        <f t="shared" si="281"/>
        <v>1.1783858818272128E-2</v>
      </c>
      <c r="AJ384" s="55">
        <f t="shared" si="282"/>
        <v>1.1082638700867494E-3</v>
      </c>
      <c r="AK384" s="55">
        <f t="shared" si="283"/>
        <v>1.2418006607642753E-3</v>
      </c>
      <c r="AL384" s="55">
        <f t="shared" si="284"/>
        <v>2.1560630262710084E-2</v>
      </c>
      <c r="AO384" s="67">
        <f t="shared" si="285"/>
        <v>1.0118278379008905E-4</v>
      </c>
      <c r="AP384" s="67">
        <f t="shared" si="285"/>
        <v>1.1257464067861707E-3</v>
      </c>
      <c r="AQ384" s="67">
        <f t="shared" si="285"/>
        <v>1.2948586264525876E-4</v>
      </c>
      <c r="AR384" s="67">
        <f t="shared" si="285"/>
        <v>6.6778800547256565E-4</v>
      </c>
      <c r="AS384" s="67">
        <f t="shared" si="285"/>
        <v>5.6166520121627393E-4</v>
      </c>
      <c r="AT384" s="67">
        <f t="shared" si="285"/>
        <v>6.1168739676032806E-3</v>
      </c>
      <c r="AU384" s="67">
        <f t="shared" si="285"/>
        <v>1.740627340852131E-3</v>
      </c>
      <c r="AV384" s="67">
        <f t="shared" si="285"/>
        <v>1.8805954302865326E-4</v>
      </c>
      <c r="AW384" s="67">
        <f t="shared" si="285"/>
        <v>1.6787969583594302E-4</v>
      </c>
      <c r="AX384" s="67">
        <f t="shared" si="285"/>
        <v>8.9856616142084747E-3</v>
      </c>
      <c r="BA384" s="67">
        <f t="shared" si="286"/>
        <v>1.0118278379009013E-4</v>
      </c>
      <c r="BB384" s="67">
        <f t="shared" si="286"/>
        <v>1.1257464067861659E-3</v>
      </c>
      <c r="BC384" s="67">
        <f t="shared" si="286"/>
        <v>2.7404372868011133E-4</v>
      </c>
      <c r="BD384" s="67">
        <f t="shared" si="286"/>
        <v>9.7079403120621738E-4</v>
      </c>
      <c r="BE384" s="67">
        <f t="shared" si="286"/>
        <v>5.9654480601889189E-4</v>
      </c>
      <c r="BF384" s="67">
        <f t="shared" si="286"/>
        <v>6.1168739676032875E-3</v>
      </c>
      <c r="BG384" s="67">
        <f t="shared" si="286"/>
        <v>1.7676600942115317E-3</v>
      </c>
      <c r="BH384" s="67">
        <f t="shared" si="286"/>
        <v>2.4427186318239102E-4</v>
      </c>
      <c r="BI384" s="67">
        <f t="shared" si="286"/>
        <v>1.4002574199477487E-4</v>
      </c>
      <c r="BJ384" s="67">
        <f t="shared" si="286"/>
        <v>8.9856616142084764E-3</v>
      </c>
    </row>
    <row r="385" spans="4:62">
      <c r="D385" s="52">
        <f t="shared" si="260"/>
        <v>3.25</v>
      </c>
      <c r="E385" s="67">
        <f t="shared" si="287"/>
        <v>1.3538179543990073E-3</v>
      </c>
      <c r="F385" s="67">
        <f t="shared" si="288"/>
        <v>4.9356254406802171E-3</v>
      </c>
      <c r="G385" s="67">
        <f t="shared" si="289"/>
        <v>1.6913141814372415E-3</v>
      </c>
      <c r="H385" s="67">
        <f t="shared" si="290"/>
        <v>2.5953568804603869E-3</v>
      </c>
      <c r="I385" s="67">
        <f t="shared" si="291"/>
        <v>2.9054809363337091E-3</v>
      </c>
      <c r="J385" s="67">
        <f t="shared" si="292"/>
        <v>2.4749360716311057E-2</v>
      </c>
      <c r="K385" s="67">
        <f t="shared" si="293"/>
        <v>1.0822902785929008E-2</v>
      </c>
      <c r="L385" s="67">
        <f t="shared" si="294"/>
        <v>9.2039948498753605E-4</v>
      </c>
      <c r="M385" s="67">
        <f t="shared" si="295"/>
        <v>1.1890861281305285E-3</v>
      </c>
      <c r="N385" s="67">
        <f t="shared" si="296"/>
        <v>1.3464013048669801E-2</v>
      </c>
      <c r="Q385" s="55">
        <f t="shared" si="297"/>
        <v>1.2507538794393909E-3</v>
      </c>
      <c r="R385" s="55">
        <f t="shared" si="267"/>
        <v>3.7281376457373836E-3</v>
      </c>
      <c r="S385" s="55">
        <f t="shared" si="268"/>
        <v>1.565099802434219E-3</v>
      </c>
      <c r="T385" s="55">
        <f t="shared" si="269"/>
        <v>1.8965148365343598E-3</v>
      </c>
      <c r="U385" s="55">
        <f t="shared" si="270"/>
        <v>2.3216940656254192E-3</v>
      </c>
      <c r="V385" s="55">
        <f t="shared" si="271"/>
        <v>1.8064240980032845E-2</v>
      </c>
      <c r="W385" s="55">
        <f t="shared" si="272"/>
        <v>8.9658956326634145E-3</v>
      </c>
      <c r="X385" s="55">
        <f t="shared" si="273"/>
        <v>7.1816596602643874E-4</v>
      </c>
      <c r="Y385" s="55">
        <f t="shared" si="274"/>
        <v>1.004009970332139E-3</v>
      </c>
      <c r="Z385" s="55">
        <f t="shared" si="275"/>
        <v>3.8734548014496099E-3</v>
      </c>
      <c r="AC385" s="55">
        <f t="shared" si="298"/>
        <v>1.4568820293586245E-3</v>
      </c>
      <c r="AD385" s="55">
        <f t="shared" si="276"/>
        <v>6.1431132356230449E-3</v>
      </c>
      <c r="AE385" s="55">
        <f t="shared" si="277"/>
        <v>1.9800383606389232E-3</v>
      </c>
      <c r="AF385" s="55">
        <f t="shared" si="278"/>
        <v>3.6486152724784018E-3</v>
      </c>
      <c r="AG385" s="55">
        <f t="shared" si="279"/>
        <v>3.5208991861347787E-3</v>
      </c>
      <c r="AH385" s="55">
        <f t="shared" si="280"/>
        <v>3.1434480452589272E-2</v>
      </c>
      <c r="AI385" s="55">
        <f t="shared" si="281"/>
        <v>1.2706942692554003E-2</v>
      </c>
      <c r="AJ385" s="55">
        <f t="shared" si="282"/>
        <v>1.1884388658717189E-3</v>
      </c>
      <c r="AK385" s="55">
        <f t="shared" si="283"/>
        <v>1.3414108536141738E-3</v>
      </c>
      <c r="AL385" s="55">
        <f t="shared" si="284"/>
        <v>2.3054571295889992E-2</v>
      </c>
      <c r="AO385" s="67">
        <f t="shared" si="285"/>
        <v>1.0306407495961636E-4</v>
      </c>
      <c r="AP385" s="67">
        <f t="shared" si="285"/>
        <v>1.2074877949428335E-3</v>
      </c>
      <c r="AQ385" s="67">
        <f t="shared" si="285"/>
        <v>1.2621437900302247E-4</v>
      </c>
      <c r="AR385" s="67">
        <f t="shared" si="285"/>
        <v>6.9884204392602718E-4</v>
      </c>
      <c r="AS385" s="67">
        <f t="shared" si="285"/>
        <v>5.8378687070828996E-4</v>
      </c>
      <c r="AT385" s="67">
        <f t="shared" si="285"/>
        <v>6.6851197362782118E-3</v>
      </c>
      <c r="AU385" s="67">
        <f t="shared" si="285"/>
        <v>1.8570071532655937E-3</v>
      </c>
      <c r="AV385" s="67">
        <f t="shared" si="285"/>
        <v>2.0223351896109731E-4</v>
      </c>
      <c r="AW385" s="67">
        <f t="shared" si="285"/>
        <v>1.8507615779838954E-4</v>
      </c>
      <c r="AX385" s="67">
        <f t="shared" si="285"/>
        <v>9.5905582472201913E-3</v>
      </c>
      <c r="BA385" s="67">
        <f t="shared" si="286"/>
        <v>1.0306407495961722E-4</v>
      </c>
      <c r="BB385" s="67">
        <f t="shared" si="286"/>
        <v>1.2074877949428279E-3</v>
      </c>
      <c r="BC385" s="67">
        <f t="shared" si="286"/>
        <v>2.8872417920168167E-4</v>
      </c>
      <c r="BD385" s="67">
        <f t="shared" si="286"/>
        <v>1.0532583920180149E-3</v>
      </c>
      <c r="BE385" s="67">
        <f t="shared" si="286"/>
        <v>6.1541824980106954E-4</v>
      </c>
      <c r="BF385" s="67">
        <f t="shared" si="286"/>
        <v>6.6851197362782153E-3</v>
      </c>
      <c r="BG385" s="67">
        <f t="shared" si="286"/>
        <v>1.8840399066249944E-3</v>
      </c>
      <c r="BH385" s="67">
        <f t="shared" si="286"/>
        <v>2.6803938088418289E-4</v>
      </c>
      <c r="BI385" s="67">
        <f t="shared" si="286"/>
        <v>1.5232472548364529E-4</v>
      </c>
      <c r="BJ385" s="67">
        <f t="shared" si="286"/>
        <v>9.5905582472201913E-3</v>
      </c>
    </row>
    <row r="386" spans="4:62">
      <c r="D386" s="52">
        <f t="shared" si="260"/>
        <v>3.5</v>
      </c>
      <c r="E386" s="67">
        <f t="shared" si="287"/>
        <v>1.3666267207315481E-3</v>
      </c>
      <c r="F386" s="67">
        <f t="shared" si="288"/>
        <v>5.2074553184694302E-3</v>
      </c>
      <c r="G386" s="67">
        <f t="shared" si="289"/>
        <v>1.7682975482549985E-3</v>
      </c>
      <c r="H386" s="67">
        <f t="shared" si="290"/>
        <v>2.6895757106561477E-3</v>
      </c>
      <c r="I386" s="67">
        <f t="shared" si="291"/>
        <v>3.0572633503955248E-3</v>
      </c>
      <c r="J386" s="67">
        <f t="shared" si="292"/>
        <v>2.6888312544859124E-2</v>
      </c>
      <c r="K386" s="67">
        <f t="shared" si="293"/>
        <v>1.1608966293017229E-2</v>
      </c>
      <c r="L386" s="67">
        <f t="shared" si="294"/>
        <v>9.746312242101911E-4</v>
      </c>
      <c r="M386" s="67">
        <f t="shared" si="295"/>
        <v>1.27476093097399E-3</v>
      </c>
      <c r="N386" s="67">
        <f t="shared" si="296"/>
        <v>1.4278368249888942E-2</v>
      </c>
      <c r="Q386" s="55">
        <f t="shared" si="297"/>
        <v>1.2619034302749359E-3</v>
      </c>
      <c r="R386" s="55">
        <f t="shared" si="267"/>
        <v>3.924699155021652E-3</v>
      </c>
      <c r="S386" s="55">
        <f t="shared" si="268"/>
        <v>1.6437869762617118E-3</v>
      </c>
      <c r="T386" s="55">
        <f t="shared" si="269"/>
        <v>1.9637024000867189E-3</v>
      </c>
      <c r="U386" s="55">
        <f t="shared" si="270"/>
        <v>2.4544553898605661E-3</v>
      </c>
      <c r="V386" s="55">
        <f t="shared" si="271"/>
        <v>1.9637481100340762E-2</v>
      </c>
      <c r="W386" s="55">
        <f t="shared" si="272"/>
        <v>9.6424996789887408E-3</v>
      </c>
      <c r="X386" s="55">
        <f t="shared" si="273"/>
        <v>7.5897887783067002E-4</v>
      </c>
      <c r="Y386" s="55">
        <f t="shared" si="274"/>
        <v>1.0730350189939145E-3</v>
      </c>
      <c r="Z386" s="55">
        <f t="shared" si="275"/>
        <v>4.1441869386613824E-3</v>
      </c>
      <c r="AC386" s="55">
        <f t="shared" si="298"/>
        <v>1.4713500111881612E-3</v>
      </c>
      <c r="AD386" s="55">
        <f t="shared" si="276"/>
        <v>6.4902114819172033E-3</v>
      </c>
      <c r="AE386" s="55">
        <f t="shared" si="277"/>
        <v>2.0721370138427108E-3</v>
      </c>
      <c r="AF386" s="55">
        <f t="shared" si="278"/>
        <v>3.8177886907841256E-3</v>
      </c>
      <c r="AG386" s="55">
        <f t="shared" si="279"/>
        <v>3.6880002217789575E-3</v>
      </c>
      <c r="AH386" s="55">
        <f t="shared" si="280"/>
        <v>3.4139143989377493E-2</v>
      </c>
      <c r="AI386" s="55">
        <f t="shared" si="281"/>
        <v>1.3602465660405121E-2</v>
      </c>
      <c r="AJ386" s="55">
        <f t="shared" si="282"/>
        <v>1.2650630079002424E-3</v>
      </c>
      <c r="AK386" s="55">
        <f t="shared" si="283"/>
        <v>1.4390253071728839E-3</v>
      </c>
      <c r="AL386" s="55">
        <f t="shared" si="284"/>
        <v>2.4412549561116499E-2</v>
      </c>
      <c r="AO386" s="67">
        <f t="shared" si="285"/>
        <v>1.0472329045661225E-4</v>
      </c>
      <c r="AP386" s="67">
        <f t="shared" si="285"/>
        <v>1.2827561634477782E-3</v>
      </c>
      <c r="AQ386" s="67">
        <f t="shared" si="285"/>
        <v>1.2451057199328671E-4</v>
      </c>
      <c r="AR386" s="67">
        <f t="shared" si="285"/>
        <v>7.2587331056942882E-4</v>
      </c>
      <c r="AS386" s="67">
        <f t="shared" si="285"/>
        <v>6.0280796053495877E-4</v>
      </c>
      <c r="AT386" s="67">
        <f t="shared" si="285"/>
        <v>7.2508314445183623E-3</v>
      </c>
      <c r="AU386" s="67">
        <f t="shared" si="285"/>
        <v>1.9664666140284878E-3</v>
      </c>
      <c r="AV386" s="67">
        <f t="shared" si="285"/>
        <v>2.1565234637952108E-4</v>
      </c>
      <c r="AW386" s="67">
        <f t="shared" si="285"/>
        <v>2.0172591198007548E-4</v>
      </c>
      <c r="AX386" s="67">
        <f t="shared" si="285"/>
        <v>1.013418131122756E-2</v>
      </c>
      <c r="BA386" s="67">
        <f t="shared" si="286"/>
        <v>1.0472329045661311E-4</v>
      </c>
      <c r="BB386" s="67">
        <f t="shared" si="286"/>
        <v>1.282756163447773E-3</v>
      </c>
      <c r="BC386" s="67">
        <f t="shared" si="286"/>
        <v>3.0383946558771224E-4</v>
      </c>
      <c r="BD386" s="67">
        <f t="shared" si="286"/>
        <v>1.1282129801279779E-3</v>
      </c>
      <c r="BE386" s="67">
        <f t="shared" si="286"/>
        <v>6.3073687138343265E-4</v>
      </c>
      <c r="BF386" s="67">
        <f t="shared" si="286"/>
        <v>7.2508314445183693E-3</v>
      </c>
      <c r="BG386" s="67">
        <f t="shared" si="286"/>
        <v>1.9934993673878919E-3</v>
      </c>
      <c r="BH386" s="67">
        <f t="shared" si="286"/>
        <v>2.9043178369005129E-4</v>
      </c>
      <c r="BI386" s="67">
        <f t="shared" si="286"/>
        <v>1.6426437619889399E-4</v>
      </c>
      <c r="BJ386" s="67">
        <f t="shared" si="286"/>
        <v>1.0134181311227557E-2</v>
      </c>
    </row>
    <row r="387" spans="4:62">
      <c r="D387" s="52">
        <f t="shared" si="260"/>
        <v>3.75</v>
      </c>
      <c r="E387" s="67">
        <f t="shared" si="287"/>
        <v>1.3777192936872331E-3</v>
      </c>
      <c r="F387" s="67">
        <f t="shared" si="288"/>
        <v>5.4473229577467162E-3</v>
      </c>
      <c r="G387" s="67">
        <f t="shared" si="289"/>
        <v>1.8407939144653909E-3</v>
      </c>
      <c r="H387" s="67">
        <f t="shared" si="290"/>
        <v>2.7738355721584969E-3</v>
      </c>
      <c r="I387" s="67">
        <f t="shared" si="291"/>
        <v>3.2031630587518937E-3</v>
      </c>
      <c r="J387" s="67">
        <f t="shared" si="292"/>
        <v>2.9040085775602013E-2</v>
      </c>
      <c r="K387" s="67">
        <f t="shared" si="293"/>
        <v>1.2374180050513297E-2</v>
      </c>
      <c r="L387" s="67">
        <f t="shared" si="294"/>
        <v>1.0268041034538627E-3</v>
      </c>
      <c r="M387" s="67">
        <f t="shared" si="295"/>
        <v>1.3587475348146971E-3</v>
      </c>
      <c r="N387" s="67">
        <f t="shared" si="296"/>
        <v>1.5017027674060046E-2</v>
      </c>
      <c r="Q387" s="55">
        <f t="shared" si="297"/>
        <v>1.2715389478946348E-3</v>
      </c>
      <c r="R387" s="55">
        <f t="shared" si="267"/>
        <v>4.0958275192397682E-3</v>
      </c>
      <c r="S387" s="55">
        <f t="shared" si="268"/>
        <v>1.7161076131215532E-3</v>
      </c>
      <c r="T387" s="55">
        <f t="shared" si="269"/>
        <v>2.024588060227539E-3</v>
      </c>
      <c r="U387" s="55">
        <f t="shared" si="270"/>
        <v>2.5841602595051065E-3</v>
      </c>
      <c r="V387" s="55">
        <f t="shared" si="271"/>
        <v>2.1225846314147843E-2</v>
      </c>
      <c r="W387" s="55">
        <f t="shared" si="272"/>
        <v>1.0305244466071643E-2</v>
      </c>
      <c r="X387" s="55">
        <f t="shared" si="273"/>
        <v>7.9850034386535367E-4</v>
      </c>
      <c r="Y387" s="55">
        <f t="shared" si="274"/>
        <v>1.1410371766248449E-3</v>
      </c>
      <c r="Z387" s="55">
        <f t="shared" si="275"/>
        <v>4.4012093287186839E-3</v>
      </c>
      <c r="AC387" s="55">
        <f t="shared" si="298"/>
        <v>1.483899639479832E-3</v>
      </c>
      <c r="AD387" s="55">
        <f t="shared" si="276"/>
        <v>6.7988183962536574E-3</v>
      </c>
      <c r="AE387" s="55">
        <f t="shared" si="277"/>
        <v>2.1601268839228326E-3</v>
      </c>
      <c r="AF387" s="55">
        <f t="shared" si="278"/>
        <v>3.9688037976371212E-3</v>
      </c>
      <c r="AG387" s="55">
        <f t="shared" si="279"/>
        <v>3.8460046280949845E-3</v>
      </c>
      <c r="AH387" s="55">
        <f t="shared" si="280"/>
        <v>3.6854325237056194E-2</v>
      </c>
      <c r="AI387" s="55">
        <f t="shared" si="281"/>
        <v>1.4470148388314358E-2</v>
      </c>
      <c r="AJ387" s="55">
        <f t="shared" si="282"/>
        <v>1.3380439918141574E-3</v>
      </c>
      <c r="AK387" s="55">
        <f t="shared" si="283"/>
        <v>1.5345741345976903E-3</v>
      </c>
      <c r="AL387" s="55">
        <f t="shared" si="284"/>
        <v>2.5632846019401405E-2</v>
      </c>
      <c r="AO387" s="67">
        <f t="shared" si="285"/>
        <v>1.0618034579259832E-4</v>
      </c>
      <c r="AP387" s="67">
        <f t="shared" si="285"/>
        <v>1.3514954385069481E-3</v>
      </c>
      <c r="AQ387" s="67">
        <f t="shared" si="285"/>
        <v>1.2468630134383762E-4</v>
      </c>
      <c r="AR387" s="67">
        <f t="shared" si="285"/>
        <v>7.4924751193095789E-4</v>
      </c>
      <c r="AS387" s="67">
        <f t="shared" si="285"/>
        <v>6.1900279924678725E-4</v>
      </c>
      <c r="AT387" s="67">
        <f t="shared" si="285"/>
        <v>7.8142394614541706E-3</v>
      </c>
      <c r="AU387" s="67">
        <f t="shared" si="285"/>
        <v>2.068935584441654E-3</v>
      </c>
      <c r="AV387" s="67">
        <f t="shared" si="285"/>
        <v>2.2830375958850908E-4</v>
      </c>
      <c r="AW387" s="67">
        <f t="shared" si="285"/>
        <v>2.1771035818985221E-4</v>
      </c>
      <c r="AX387" s="67">
        <f t="shared" si="285"/>
        <v>1.0615818345341362E-2</v>
      </c>
      <c r="BA387" s="67">
        <f t="shared" si="286"/>
        <v>1.0618034579259897E-4</v>
      </c>
      <c r="BB387" s="67">
        <f t="shared" si="286"/>
        <v>1.3514954385069411E-3</v>
      </c>
      <c r="BC387" s="67">
        <f t="shared" si="286"/>
        <v>3.193329694574417E-4</v>
      </c>
      <c r="BD387" s="67">
        <f t="shared" si="286"/>
        <v>1.1949682254786243E-3</v>
      </c>
      <c r="BE387" s="67">
        <f t="shared" si="286"/>
        <v>6.428415693430908E-4</v>
      </c>
      <c r="BF387" s="67">
        <f t="shared" si="286"/>
        <v>7.814239461454181E-3</v>
      </c>
      <c r="BG387" s="67">
        <f t="shared" si="286"/>
        <v>2.0959683378010616E-3</v>
      </c>
      <c r="BH387" s="67">
        <f t="shared" si="286"/>
        <v>3.1123988836029466E-4</v>
      </c>
      <c r="BI387" s="67">
        <f t="shared" si="286"/>
        <v>1.7582659978299326E-4</v>
      </c>
      <c r="BJ387" s="67">
        <f t="shared" si="286"/>
        <v>1.0615818345341359E-2</v>
      </c>
    </row>
    <row r="388" spans="4:62">
      <c r="D388" s="52">
        <f t="shared" si="260"/>
        <v>4</v>
      </c>
      <c r="E388" s="67">
        <f t="shared" si="287"/>
        <v>1.3872585590994171E-3</v>
      </c>
      <c r="F388" s="67">
        <f t="shared" si="288"/>
        <v>5.655490610864144E-3</v>
      </c>
      <c r="G388" s="67">
        <f t="shared" si="289"/>
        <v>1.9092237464634993E-3</v>
      </c>
      <c r="H388" s="67">
        <f t="shared" si="290"/>
        <v>2.8491323618367761E-3</v>
      </c>
      <c r="I388" s="67">
        <f t="shared" si="291"/>
        <v>3.3436570821742608E-3</v>
      </c>
      <c r="J388" s="67">
        <f t="shared" si="292"/>
        <v>3.1203398268320241E-2</v>
      </c>
      <c r="K388" s="67">
        <f t="shared" si="293"/>
        <v>1.3118753253229176E-2</v>
      </c>
      <c r="L388" s="67">
        <f t="shared" si="294"/>
        <v>1.0770405833915311E-3</v>
      </c>
      <c r="M388" s="67">
        <f t="shared" si="295"/>
        <v>1.4410202499366271E-3</v>
      </c>
      <c r="N388" s="67">
        <f t="shared" si="296"/>
        <v>1.5680448609167213E-2</v>
      </c>
      <c r="Q388" s="55">
        <f t="shared" si="297"/>
        <v>1.2798036565678536E-3</v>
      </c>
      <c r="R388" s="55">
        <f t="shared" si="267"/>
        <v>4.2417079413667414E-3</v>
      </c>
      <c r="S388" s="55">
        <f t="shared" si="268"/>
        <v>1.7822771931819391E-3</v>
      </c>
      <c r="T388" s="55">
        <f t="shared" si="269"/>
        <v>2.0798020072979742E-3</v>
      </c>
      <c r="U388" s="55">
        <f t="shared" si="270"/>
        <v>2.7110183779582679E-3</v>
      </c>
      <c r="V388" s="55">
        <f t="shared" si="271"/>
        <v>2.282782411210417E-2</v>
      </c>
      <c r="W388" s="55">
        <f t="shared" si="272"/>
        <v>1.0954269050024923E-2</v>
      </c>
      <c r="X388" s="55">
        <f t="shared" si="273"/>
        <v>8.3685950870744446E-4</v>
      </c>
      <c r="Y388" s="55">
        <f t="shared" si="274"/>
        <v>1.2080875238435292E-3</v>
      </c>
      <c r="Z388" s="55">
        <f t="shared" si="275"/>
        <v>4.6444680456769576E-3</v>
      </c>
      <c r="AC388" s="55">
        <f t="shared" si="298"/>
        <v>1.4947134616309814E-3</v>
      </c>
      <c r="AD388" s="55">
        <f t="shared" si="276"/>
        <v>7.0692732803615387E-3</v>
      </c>
      <c r="AE388" s="55">
        <f t="shared" si="277"/>
        <v>2.2443559344155315E-3</v>
      </c>
      <c r="AF388" s="55">
        <f t="shared" si="278"/>
        <v>4.1022422093933376E-3</v>
      </c>
      <c r="AG388" s="55">
        <f t="shared" si="279"/>
        <v>3.995746808556631E-3</v>
      </c>
      <c r="AH388" s="55">
        <f t="shared" si="280"/>
        <v>3.9578972424536327E-2</v>
      </c>
      <c r="AI388" s="55">
        <f t="shared" si="281"/>
        <v>1.5310270209792838E-2</v>
      </c>
      <c r="AJ388" s="55">
        <f t="shared" si="282"/>
        <v>1.4073501849549226E-3</v>
      </c>
      <c r="AK388" s="55">
        <f t="shared" si="283"/>
        <v>1.6280179343478873E-3</v>
      </c>
      <c r="AL388" s="55">
        <f t="shared" si="284"/>
        <v>2.6716429172657461E-2</v>
      </c>
      <c r="AO388" s="67">
        <f t="shared" si="285"/>
        <v>1.0745490253156347E-4</v>
      </c>
      <c r="AP388" s="67">
        <f t="shared" si="285"/>
        <v>1.4137826694974025E-3</v>
      </c>
      <c r="AQ388" s="67">
        <f t="shared" si="285"/>
        <v>1.2694655328156028E-4</v>
      </c>
      <c r="AR388" s="67">
        <f t="shared" si="285"/>
        <v>7.6933035453880189E-4</v>
      </c>
      <c r="AS388" s="67">
        <f t="shared" si="285"/>
        <v>6.3263870421599285E-4</v>
      </c>
      <c r="AT388" s="67">
        <f t="shared" si="285"/>
        <v>8.3755741562160715E-3</v>
      </c>
      <c r="AU388" s="67">
        <f t="shared" si="285"/>
        <v>2.1644842032042533E-3</v>
      </c>
      <c r="AV388" s="67">
        <f t="shared" si="285"/>
        <v>2.4018107468408662E-4</v>
      </c>
      <c r="AW388" s="67">
        <f t="shared" si="285"/>
        <v>2.329327260930979E-4</v>
      </c>
      <c r="AX388" s="67">
        <f t="shared" si="285"/>
        <v>1.1035980563490255E-2</v>
      </c>
      <c r="BA388" s="67">
        <f t="shared" si="286"/>
        <v>1.0745490253156434E-4</v>
      </c>
      <c r="BB388" s="67">
        <f t="shared" si="286"/>
        <v>1.4137826694973947E-3</v>
      </c>
      <c r="BC388" s="67">
        <f t="shared" si="286"/>
        <v>3.3513218795203211E-4</v>
      </c>
      <c r="BD388" s="67">
        <f t="shared" si="286"/>
        <v>1.2531098475565615E-3</v>
      </c>
      <c r="BE388" s="67">
        <f t="shared" si="286"/>
        <v>6.5208972638237028E-4</v>
      </c>
      <c r="BF388" s="67">
        <f t="shared" si="286"/>
        <v>8.3755741562160854E-3</v>
      </c>
      <c r="BG388" s="67">
        <f t="shared" si="286"/>
        <v>2.1915169565636626E-3</v>
      </c>
      <c r="BH388" s="67">
        <f t="shared" si="286"/>
        <v>3.3030960156339153E-4</v>
      </c>
      <c r="BI388" s="67">
        <f t="shared" si="286"/>
        <v>1.8699768441126025E-4</v>
      </c>
      <c r="BJ388" s="67">
        <f t="shared" si="286"/>
        <v>1.1035980563490248E-2</v>
      </c>
    </row>
    <row r="389" spans="4:62">
      <c r="D389" s="52">
        <f t="shared" si="260"/>
        <v>4.25</v>
      </c>
      <c r="E389" s="67">
        <f t="shared" si="287"/>
        <v>1.3954034027231362E-3</v>
      </c>
      <c r="F389" s="67">
        <f t="shared" si="288"/>
        <v>5.832851255317237E-3</v>
      </c>
      <c r="G389" s="67">
        <f t="shared" si="289"/>
        <v>1.9739945791944864E-3</v>
      </c>
      <c r="H389" s="67">
        <f t="shared" si="290"/>
        <v>2.9164619765603261E-3</v>
      </c>
      <c r="I389" s="67">
        <f t="shared" si="291"/>
        <v>3.4791714873276124E-3</v>
      </c>
      <c r="J389" s="67">
        <f t="shared" si="292"/>
        <v>3.3376967882794331E-2</v>
      </c>
      <c r="K389" s="67">
        <f t="shared" si="293"/>
        <v>1.3843313485600748E-2</v>
      </c>
      <c r="L389" s="67">
        <f t="shared" si="294"/>
        <v>1.125468706487617E-3</v>
      </c>
      <c r="M389" s="67">
        <f t="shared" si="295"/>
        <v>1.5215794893929217E-3</v>
      </c>
      <c r="N389" s="67">
        <f t="shared" si="296"/>
        <v>1.6270552209277624E-2</v>
      </c>
      <c r="Q389" s="55">
        <f t="shared" si="297"/>
        <v>1.286837034433171E-3</v>
      </c>
      <c r="R389" s="55">
        <f t="shared" si="267"/>
        <v>4.3630232263499151E-3</v>
      </c>
      <c r="S389" s="55">
        <f t="shared" si="268"/>
        <v>1.8426051386620473E-3</v>
      </c>
      <c r="T389" s="55">
        <f t="shared" si="269"/>
        <v>2.1299744316391786E-3</v>
      </c>
      <c r="U389" s="55">
        <f t="shared" si="270"/>
        <v>2.8351955056911109E-3</v>
      </c>
      <c r="V389" s="55">
        <f t="shared" si="271"/>
        <v>2.4441901984859835E-2</v>
      </c>
      <c r="W389" s="55">
        <f t="shared" si="272"/>
        <v>1.1589990599186979E-2</v>
      </c>
      <c r="X389" s="55">
        <f t="shared" si="273"/>
        <v>8.7418551693389714E-4</v>
      </c>
      <c r="Y389" s="55">
        <f t="shared" si="274"/>
        <v>1.2742614141812033E-3</v>
      </c>
      <c r="Z389" s="55">
        <f t="shared" si="275"/>
        <v>4.8741493548568543E-3</v>
      </c>
      <c r="AC389" s="55">
        <f t="shared" si="298"/>
        <v>1.5039697710131025E-3</v>
      </c>
      <c r="AD389" s="55">
        <f t="shared" si="276"/>
        <v>7.302679284284551E-3</v>
      </c>
      <c r="AE389" s="55">
        <f t="shared" si="277"/>
        <v>2.3251433129290551E-3</v>
      </c>
      <c r="AF389" s="55">
        <f t="shared" si="278"/>
        <v>4.2189608319528086E-3</v>
      </c>
      <c r="AG389" s="55">
        <f t="shared" si="279"/>
        <v>4.1380266966564274E-3</v>
      </c>
      <c r="AH389" s="55">
        <f t="shared" si="280"/>
        <v>4.2312033780728835E-2</v>
      </c>
      <c r="AI389" s="55">
        <f t="shared" si="281"/>
        <v>1.6123669125373927E-2</v>
      </c>
      <c r="AJ389" s="55">
        <f t="shared" si="282"/>
        <v>1.4730106263636164E-3</v>
      </c>
      <c r="AK389" s="55">
        <f t="shared" si="283"/>
        <v>1.7193477901847785E-3</v>
      </c>
      <c r="AL389" s="55">
        <f t="shared" si="284"/>
        <v>2.766695506369838E-2</v>
      </c>
      <c r="AO389" s="67">
        <f t="shared" si="285"/>
        <v>1.0856636828996519E-4</v>
      </c>
      <c r="AP389" s="67">
        <f t="shared" si="285"/>
        <v>1.4698280289673219E-3</v>
      </c>
      <c r="AQ389" s="67">
        <f t="shared" si="285"/>
        <v>1.3138944053243907E-4</v>
      </c>
      <c r="AR389" s="67">
        <f t="shared" si="285"/>
        <v>7.8648754492114748E-4</v>
      </c>
      <c r="AS389" s="67">
        <f t="shared" si="285"/>
        <v>6.4397598163650144E-4</v>
      </c>
      <c r="AT389" s="67">
        <f t="shared" si="285"/>
        <v>8.9350658979344966E-3</v>
      </c>
      <c r="AU389" s="67">
        <f t="shared" si="285"/>
        <v>2.2533228864137691E-3</v>
      </c>
      <c r="AV389" s="67">
        <f t="shared" si="285"/>
        <v>2.5128318955371987E-4</v>
      </c>
      <c r="AW389" s="67">
        <f t="shared" si="285"/>
        <v>2.4731807521171842E-4</v>
      </c>
      <c r="AX389" s="67">
        <f t="shared" si="285"/>
        <v>1.139640285442077E-2</v>
      </c>
      <c r="BA389" s="67">
        <f t="shared" si="286"/>
        <v>1.0856636828996628E-4</v>
      </c>
      <c r="BB389" s="67">
        <f t="shared" si="286"/>
        <v>1.4698280289673141E-3</v>
      </c>
      <c r="BC389" s="67">
        <f t="shared" si="286"/>
        <v>3.5114873373456867E-4</v>
      </c>
      <c r="BD389" s="67">
        <f t="shared" si="286"/>
        <v>1.3024988553924826E-3</v>
      </c>
      <c r="BE389" s="67">
        <f t="shared" si="286"/>
        <v>6.5885520932881499E-4</v>
      </c>
      <c r="BF389" s="67">
        <f t="shared" si="286"/>
        <v>8.9350658979345035E-3</v>
      </c>
      <c r="BG389" s="67">
        <f t="shared" si="286"/>
        <v>2.2803556397731784E-3</v>
      </c>
      <c r="BH389" s="67">
        <f t="shared" si="286"/>
        <v>3.4754191987599941E-4</v>
      </c>
      <c r="BI389" s="67">
        <f t="shared" si="286"/>
        <v>1.9776830079185678E-4</v>
      </c>
      <c r="BJ389" s="67">
        <f t="shared" si="286"/>
        <v>1.1396402854420756E-2</v>
      </c>
    </row>
    <row r="390" spans="4:62">
      <c r="D390" s="52">
        <f t="shared" si="260"/>
        <v>4.5</v>
      </c>
      <c r="E390" s="67">
        <f t="shared" si="287"/>
        <v>1.4023087102351074E-3</v>
      </c>
      <c r="F390" s="67">
        <f t="shared" si="288"/>
        <v>5.9809285937449698E-3</v>
      </c>
      <c r="G390" s="67">
        <f t="shared" si="289"/>
        <v>2.0355010161535966E-3</v>
      </c>
      <c r="H390" s="67">
        <f t="shared" si="290"/>
        <v>2.9768203131984878E-3</v>
      </c>
      <c r="I390" s="67">
        <f t="shared" si="291"/>
        <v>3.610081386770477E-3</v>
      </c>
      <c r="J390" s="67">
        <f t="shared" si="292"/>
        <v>3.5559512478804796E-2</v>
      </c>
      <c r="K390" s="67">
        <f t="shared" si="293"/>
        <v>1.4548906721687821E-2</v>
      </c>
      <c r="L390" s="67">
        <f t="shared" si="294"/>
        <v>1.1722220969979825E-3</v>
      </c>
      <c r="M390" s="67">
        <f t="shared" si="295"/>
        <v>1.6004517690058871E-3</v>
      </c>
      <c r="N390" s="67">
        <f t="shared" si="296"/>
        <v>1.679072349454154E-2</v>
      </c>
      <c r="Q390" s="55">
        <f t="shared" si="297"/>
        <v>1.2927748134983787E-3</v>
      </c>
      <c r="R390" s="55">
        <f t="shared" si="267"/>
        <v>4.4609537811089641E-3</v>
      </c>
      <c r="S390" s="55">
        <f t="shared" si="268"/>
        <v>1.8974948138320376E-3</v>
      </c>
      <c r="T390" s="55">
        <f t="shared" si="269"/>
        <v>2.1757355235923056E-3</v>
      </c>
      <c r="U390" s="55">
        <f t="shared" si="270"/>
        <v>2.9568134602465279E-3</v>
      </c>
      <c r="V390" s="55">
        <f t="shared" si="271"/>
        <v>2.6066567423064922E-2</v>
      </c>
      <c r="W390" s="55">
        <f t="shared" si="272"/>
        <v>1.2213104394121814E-2</v>
      </c>
      <c r="X390" s="55">
        <f t="shared" si="273"/>
        <v>9.1060751312166649E-4</v>
      </c>
      <c r="Y390" s="55">
        <f t="shared" si="274"/>
        <v>1.3396384740817406E-3</v>
      </c>
      <c r="Z390" s="55">
        <f t="shared" si="275"/>
        <v>5.0906797128442323E-3</v>
      </c>
      <c r="AC390" s="55">
        <f t="shared" si="298"/>
        <v>1.5118426069718369E-3</v>
      </c>
      <c r="AD390" s="55">
        <f t="shared" si="276"/>
        <v>7.5009034063809685E-3</v>
      </c>
      <c r="AE390" s="55">
        <f t="shared" si="277"/>
        <v>2.4027793511436548E-3</v>
      </c>
      <c r="AF390" s="55">
        <f t="shared" si="278"/>
        <v>4.3200918607596561E-3</v>
      </c>
      <c r="AG390" s="55">
        <f t="shared" si="279"/>
        <v>4.2736097559056621E-3</v>
      </c>
      <c r="AH390" s="55">
        <f t="shared" si="280"/>
        <v>4.5052457534544676E-2</v>
      </c>
      <c r="AI390" s="55">
        <f t="shared" si="281"/>
        <v>1.6911741802613237E-2</v>
      </c>
      <c r="AJ390" s="55">
        <f t="shared" si="282"/>
        <v>1.5351150267809382E-3</v>
      </c>
      <c r="AK390" s="55">
        <f t="shared" si="283"/>
        <v>1.8085852711716768E-3</v>
      </c>
      <c r="AL390" s="55">
        <f t="shared" si="284"/>
        <v>2.8490767276238834E-2</v>
      </c>
      <c r="AO390" s="67">
        <f t="shared" si="285"/>
        <v>1.0953389673672869E-4</v>
      </c>
      <c r="AP390" s="67">
        <f t="shared" si="285"/>
        <v>1.5199748126360057E-3</v>
      </c>
      <c r="AQ390" s="67">
        <f t="shared" si="285"/>
        <v>1.3800620232155901E-4</v>
      </c>
      <c r="AR390" s="67">
        <f t="shared" si="285"/>
        <v>8.0108478960618217E-4</v>
      </c>
      <c r="AS390" s="67">
        <f t="shared" si="285"/>
        <v>6.5326792652394905E-4</v>
      </c>
      <c r="AT390" s="67">
        <f t="shared" si="285"/>
        <v>9.4929450557398737E-3</v>
      </c>
      <c r="AU390" s="67">
        <f t="shared" si="285"/>
        <v>2.335802327566007E-3</v>
      </c>
      <c r="AV390" s="67">
        <f t="shared" si="285"/>
        <v>2.6161458387631597E-4</v>
      </c>
      <c r="AW390" s="67">
        <f t="shared" si="285"/>
        <v>2.6081329492414645E-4</v>
      </c>
      <c r="AX390" s="67">
        <f t="shared" si="285"/>
        <v>1.1700043781697308E-2</v>
      </c>
      <c r="BA390" s="67">
        <f t="shared" si="286"/>
        <v>1.0953389673672956E-4</v>
      </c>
      <c r="BB390" s="67">
        <f t="shared" si="286"/>
        <v>1.5199748126359987E-3</v>
      </c>
      <c r="BC390" s="67">
        <f t="shared" si="286"/>
        <v>3.6727833499005822E-4</v>
      </c>
      <c r="BD390" s="67">
        <f t="shared" si="286"/>
        <v>1.3432715475611683E-3</v>
      </c>
      <c r="BE390" s="67">
        <f t="shared" si="286"/>
        <v>6.6352836913518513E-4</v>
      </c>
      <c r="BF390" s="67">
        <f t="shared" si="286"/>
        <v>9.4929450557398806E-3</v>
      </c>
      <c r="BG390" s="67">
        <f t="shared" si="286"/>
        <v>2.3628350809254163E-3</v>
      </c>
      <c r="BH390" s="67">
        <f t="shared" si="286"/>
        <v>3.6289292978295578E-4</v>
      </c>
      <c r="BI390" s="67">
        <f t="shared" si="286"/>
        <v>2.0813350216578974E-4</v>
      </c>
      <c r="BJ390" s="67">
        <f t="shared" si="286"/>
        <v>1.1700043781697294E-2</v>
      </c>
    </row>
    <row r="391" spans="4:62">
      <c r="D391" s="52">
        <f t="shared" si="260"/>
        <v>4.75</v>
      </c>
      <c r="E391" s="67">
        <f t="shared" si="287"/>
        <v>1.4081253672337277E-3</v>
      </c>
      <c r="F391" s="67">
        <f t="shared" si="288"/>
        <v>6.1018770539297707E-3</v>
      </c>
      <c r="G391" s="67">
        <f t="shared" si="289"/>
        <v>2.0941247293861549E-3</v>
      </c>
      <c r="H391" s="67">
        <f t="shared" si="290"/>
        <v>3.0312032686206029E-3</v>
      </c>
      <c r="I391" s="67">
        <f t="shared" si="291"/>
        <v>3.7367109389549258E-3</v>
      </c>
      <c r="J391" s="67">
        <f t="shared" si="292"/>
        <v>3.7749749916132148E-2</v>
      </c>
      <c r="K391" s="67">
        <f t="shared" si="293"/>
        <v>1.5236997325174124E-2</v>
      </c>
      <c r="L391" s="67">
        <f t="shared" si="294"/>
        <v>1.2174399609699304E-3</v>
      </c>
      <c r="M391" s="67">
        <f t="shared" si="295"/>
        <v>1.6776897073669938E-3</v>
      </c>
      <c r="N391" s="67">
        <f t="shared" si="296"/>
        <v>1.7245811351192311E-2</v>
      </c>
      <c r="Q391" s="55">
        <f t="shared" si="297"/>
        <v>1.2977489796404808E-3</v>
      </c>
      <c r="R391" s="55">
        <f t="shared" si="267"/>
        <v>4.5371776145358969E-3</v>
      </c>
      <c r="S391" s="55">
        <f t="shared" si="268"/>
        <v>1.9474435250130516E-3</v>
      </c>
      <c r="T391" s="55">
        <f t="shared" si="269"/>
        <v>2.2177154734985094E-3</v>
      </c>
      <c r="U391" s="55">
        <f t="shared" si="270"/>
        <v>3.0759501162392444E-3</v>
      </c>
      <c r="V391" s="55">
        <f t="shared" si="271"/>
        <v>2.7700307917369504E-2</v>
      </c>
      <c r="W391" s="55">
        <f t="shared" si="272"/>
        <v>1.2824583827619029E-2</v>
      </c>
      <c r="X391" s="55">
        <f t="shared" si="273"/>
        <v>9.4625464184770725E-4</v>
      </c>
      <c r="Y391" s="55">
        <f t="shared" si="274"/>
        <v>1.4043026029016521E-3</v>
      </c>
      <c r="Z391" s="55">
        <f t="shared" si="275"/>
        <v>5.2947257674901584E-3</v>
      </c>
      <c r="AC391" s="55">
        <f t="shared" si="298"/>
        <v>1.5185017548269752E-3</v>
      </c>
      <c r="AD391" s="55">
        <f t="shared" si="276"/>
        <v>7.6665764933236385E-3</v>
      </c>
      <c r="AE391" s="55">
        <f t="shared" si="277"/>
        <v>2.4775255648115872E-3</v>
      </c>
      <c r="AF391" s="55">
        <f t="shared" si="278"/>
        <v>4.4070427808020896E-3</v>
      </c>
      <c r="AG391" s="55">
        <f t="shared" si="279"/>
        <v>4.4032269798343826E-3</v>
      </c>
      <c r="AH391" s="55">
        <f t="shared" si="280"/>
        <v>4.7799191914894804E-2</v>
      </c>
      <c r="AI391" s="55">
        <f t="shared" si="281"/>
        <v>1.7676443576088628E-2</v>
      </c>
      <c r="AJ391" s="55">
        <f t="shared" si="282"/>
        <v>1.5938137686472079E-3</v>
      </c>
      <c r="AK391" s="55">
        <f t="shared" si="283"/>
        <v>1.8957824316739047E-3</v>
      </c>
      <c r="AL391" s="55">
        <f t="shared" si="284"/>
        <v>2.9196896934894447E-2</v>
      </c>
      <c r="AO391" s="67">
        <f t="shared" si="285"/>
        <v>1.1037638759324691E-4</v>
      </c>
      <c r="AP391" s="67">
        <f t="shared" si="285"/>
        <v>1.5646994393938738E-3</v>
      </c>
      <c r="AQ391" s="67">
        <f t="shared" si="285"/>
        <v>1.4668120437310336E-4</v>
      </c>
      <c r="AR391" s="67">
        <f t="shared" si="285"/>
        <v>8.1348779512209349E-4</v>
      </c>
      <c r="AS391" s="67">
        <f t="shared" si="285"/>
        <v>6.6076082271568142E-4</v>
      </c>
      <c r="AT391" s="67">
        <f t="shared" si="285"/>
        <v>1.0049441998762645E-2</v>
      </c>
      <c r="AU391" s="67">
        <f t="shared" si="285"/>
        <v>2.4124134975550948E-3</v>
      </c>
      <c r="AV391" s="67">
        <f t="shared" si="285"/>
        <v>2.7118531912222318E-4</v>
      </c>
      <c r="AW391" s="67">
        <f t="shared" si="285"/>
        <v>2.7338710446534169E-4</v>
      </c>
      <c r="AX391" s="67">
        <f t="shared" si="285"/>
        <v>1.1951085583702153E-2</v>
      </c>
      <c r="BA391" s="67">
        <f t="shared" si="286"/>
        <v>1.1037638759324757E-4</v>
      </c>
      <c r="BB391" s="67">
        <f t="shared" si="286"/>
        <v>1.5646994393938678E-3</v>
      </c>
      <c r="BC391" s="67">
        <f t="shared" si="286"/>
        <v>3.8340083542543228E-4</v>
      </c>
      <c r="BD391" s="67">
        <f t="shared" si="286"/>
        <v>1.3758395121814867E-3</v>
      </c>
      <c r="BE391" s="67">
        <f t="shared" si="286"/>
        <v>6.6651604087945675E-4</v>
      </c>
      <c r="BF391" s="67">
        <f t="shared" si="286"/>
        <v>1.0049441998762655E-2</v>
      </c>
      <c r="BG391" s="67">
        <f t="shared" si="286"/>
        <v>2.4394462509145041E-3</v>
      </c>
      <c r="BH391" s="67">
        <f t="shared" si="286"/>
        <v>3.7637380767727743E-4</v>
      </c>
      <c r="BI391" s="67">
        <f t="shared" si="286"/>
        <v>2.1809272430691092E-4</v>
      </c>
      <c r="BJ391" s="67">
        <f t="shared" si="286"/>
        <v>1.1951085583702135E-2</v>
      </c>
    </row>
    <row r="392" spans="4:62">
      <c r="D392" s="52">
        <f t="shared" si="260"/>
        <v>5</v>
      </c>
      <c r="E392" s="67">
        <f t="shared" si="287"/>
        <v>1.4130002592390753E-3</v>
      </c>
      <c r="F392" s="67">
        <f t="shared" si="288"/>
        <v>6.1984817887975191E-3</v>
      </c>
      <c r="G392" s="67">
        <f t="shared" si="289"/>
        <v>2.1502344594875687E-3</v>
      </c>
      <c r="H392" s="67">
        <f t="shared" si="290"/>
        <v>3.0806067396960124E-3</v>
      </c>
      <c r="I392" s="67">
        <f t="shared" si="291"/>
        <v>3.8593333482265712E-3</v>
      </c>
      <c r="J392" s="67">
        <f t="shared" si="292"/>
        <v>3.9946398054556916E-2</v>
      </c>
      <c r="K392" s="67">
        <f t="shared" si="293"/>
        <v>1.5909468049367312E-2</v>
      </c>
      <c r="L392" s="67">
        <f t="shared" si="294"/>
        <v>1.2612670862422043E-3</v>
      </c>
      <c r="M392" s="67">
        <f t="shared" si="295"/>
        <v>1.7533720258368773E-3</v>
      </c>
      <c r="N392" s="67">
        <f t="shared" si="296"/>
        <v>1.7642128531546362E-2</v>
      </c>
      <c r="Q392" s="55">
        <f t="shared" si="297"/>
        <v>1.3018877726056945E-3</v>
      </c>
      <c r="R392" s="55">
        <f t="shared" si="267"/>
        <v>4.5938703374950535E-3</v>
      </c>
      <c r="S392" s="55">
        <f t="shared" si="268"/>
        <v>1.9930425205772133E-3</v>
      </c>
      <c r="T392" s="55">
        <f t="shared" si="269"/>
        <v>2.2565444716989439E-3</v>
      </c>
      <c r="U392" s="55">
        <f t="shared" si="270"/>
        <v>3.1926394053558172E-3</v>
      </c>
      <c r="V392" s="55">
        <f t="shared" si="271"/>
        <v>2.9341610958423671E-2</v>
      </c>
      <c r="W392" s="55">
        <f t="shared" si="272"/>
        <v>1.3425680404693828E-2</v>
      </c>
      <c r="X392" s="55">
        <f t="shared" si="273"/>
        <v>9.8125604768897409E-4</v>
      </c>
      <c r="Y392" s="55">
        <f t="shared" si="274"/>
        <v>1.468341972910086E-3</v>
      </c>
      <c r="Z392" s="55">
        <f t="shared" si="275"/>
        <v>5.4871943579109066E-3</v>
      </c>
      <c r="AC392" s="55">
        <f t="shared" si="298"/>
        <v>1.5241127458724565E-3</v>
      </c>
      <c r="AD392" s="55">
        <f t="shared" si="276"/>
        <v>7.8030932400999795E-3</v>
      </c>
      <c r="AE392" s="55">
        <f t="shared" si="277"/>
        <v>2.5496146537571131E-3</v>
      </c>
      <c r="AF392" s="55">
        <f t="shared" si="278"/>
        <v>4.4814963666124068E-3</v>
      </c>
      <c r="AG392" s="55">
        <f t="shared" si="279"/>
        <v>4.5275748919913952E-3</v>
      </c>
      <c r="AH392" s="55">
        <f t="shared" si="280"/>
        <v>5.0551185150690167E-2</v>
      </c>
      <c r="AI392" s="55">
        <f t="shared" si="281"/>
        <v>1.8420288447400204E-2</v>
      </c>
      <c r="AJ392" s="55">
        <f t="shared" si="282"/>
        <v>1.6493179061023654E-3</v>
      </c>
      <c r="AK392" s="55">
        <f t="shared" si="283"/>
        <v>1.9810218113587934E-3</v>
      </c>
      <c r="AL392" s="55">
        <f t="shared" si="284"/>
        <v>2.9797062705181804E-2</v>
      </c>
      <c r="AO392" s="67">
        <f t="shared" si="285"/>
        <v>1.1111248663338074E-4</v>
      </c>
      <c r="AP392" s="67">
        <f t="shared" si="285"/>
        <v>1.6046114513024656E-3</v>
      </c>
      <c r="AQ392" s="67">
        <f t="shared" si="285"/>
        <v>1.5719193891035538E-4</v>
      </c>
      <c r="AR392" s="67">
        <f t="shared" si="285"/>
        <v>8.2406226799706852E-4</v>
      </c>
      <c r="AS392" s="67">
        <f t="shared" si="285"/>
        <v>6.6669394287075402E-4</v>
      </c>
      <c r="AT392" s="67">
        <f t="shared" si="285"/>
        <v>1.0604787096133245E-2</v>
      </c>
      <c r="AU392" s="67">
        <f t="shared" si="285"/>
        <v>2.4837876446734842E-3</v>
      </c>
      <c r="AV392" s="67">
        <f t="shared" si="285"/>
        <v>2.800110385532302E-4</v>
      </c>
      <c r="AW392" s="67">
        <f t="shared" si="285"/>
        <v>2.8503005292679134E-4</v>
      </c>
      <c r="AX392" s="67">
        <f t="shared" si="285"/>
        <v>1.2154934173635456E-2</v>
      </c>
      <c r="BA392" s="67">
        <f t="shared" si="286"/>
        <v>1.1111248663338118E-4</v>
      </c>
      <c r="BB392" s="67">
        <f t="shared" si="286"/>
        <v>1.6046114513024604E-3</v>
      </c>
      <c r="BC392" s="67">
        <f t="shared" si="286"/>
        <v>3.9938019426954442E-4</v>
      </c>
      <c r="BD392" s="67">
        <f t="shared" si="286"/>
        <v>1.4008896269163944E-3</v>
      </c>
      <c r="BE392" s="67">
        <f t="shared" si="286"/>
        <v>6.6824154376482394E-4</v>
      </c>
      <c r="BF392" s="67">
        <f t="shared" si="286"/>
        <v>1.0604787096133252E-2</v>
      </c>
      <c r="BG392" s="67">
        <f t="shared" si="286"/>
        <v>2.5108203980328918E-3</v>
      </c>
      <c r="BH392" s="67">
        <f t="shared" si="286"/>
        <v>3.8805081986016112E-4</v>
      </c>
      <c r="BI392" s="67">
        <f t="shared" si="286"/>
        <v>2.2764978552191608E-4</v>
      </c>
      <c r="BJ392" s="67">
        <f t="shared" si="286"/>
        <v>1.2154934173635442E-2</v>
      </c>
    </row>
    <row r="393" spans="4:62">
      <c r="D393" s="52">
        <f t="shared" si="260"/>
        <v>5.25</v>
      </c>
      <c r="E393" s="67">
        <f t="shared" si="287"/>
        <v>1.4170762716929088E-3</v>
      </c>
      <c r="F393" s="67">
        <f t="shared" si="288"/>
        <v>6.2741586764175471E-3</v>
      </c>
      <c r="G393" s="67">
        <f t="shared" si="289"/>
        <v>2.2041860156033263E-3</v>
      </c>
      <c r="H393" s="67">
        <f t="shared" si="290"/>
        <v>3.1260266232940571E-3</v>
      </c>
      <c r="I393" s="67">
        <f t="shared" si="291"/>
        <v>3.9781708648245675E-3</v>
      </c>
      <c r="J393" s="67">
        <f t="shared" si="292"/>
        <v>4.2148174753859617E-2</v>
      </c>
      <c r="K393" s="67">
        <f t="shared" si="293"/>
        <v>1.6568620037198958E-2</v>
      </c>
      <c r="L393" s="67">
        <f t="shared" si="294"/>
        <v>1.3038538424449888E-3</v>
      </c>
      <c r="M393" s="67">
        <f t="shared" si="295"/>
        <v>1.8276035485453378E-3</v>
      </c>
      <c r="N393" s="67">
        <f t="shared" si="296"/>
        <v>1.7987451654003211E-2</v>
      </c>
      <c r="Q393" s="55">
        <f t="shared" si="297"/>
        <v>1.30531568600945E-3</v>
      </c>
      <c r="R393" s="55">
        <f t="shared" si="267"/>
        <v>4.6337051628231075E-3</v>
      </c>
      <c r="S393" s="55">
        <f t="shared" si="268"/>
        <v>2.0349769909476286E-3</v>
      </c>
      <c r="T393" s="55">
        <f t="shared" si="269"/>
        <v>2.2928527085347627E-3</v>
      </c>
      <c r="U393" s="55">
        <f t="shared" si="270"/>
        <v>3.3068713163546359E-3</v>
      </c>
      <c r="V393" s="55">
        <f t="shared" si="271"/>
        <v>3.0988964036877505E-2</v>
      </c>
      <c r="W393" s="55">
        <f t="shared" si="272"/>
        <v>1.4017923742587011E-2</v>
      </c>
      <c r="X393" s="55">
        <f t="shared" si="273"/>
        <v>1.0157408752224219E-3</v>
      </c>
      <c r="Y393" s="55">
        <f t="shared" si="274"/>
        <v>1.5318490292888279E-3</v>
      </c>
      <c r="Z393" s="55">
        <f t="shared" si="275"/>
        <v>5.6692325144879589E-3</v>
      </c>
      <c r="AC393" s="55">
        <f t="shared" si="298"/>
        <v>1.5288368573763682E-3</v>
      </c>
      <c r="AD393" s="55">
        <f t="shared" si="276"/>
        <v>7.9146121900119815E-3</v>
      </c>
      <c r="AE393" s="55">
        <f t="shared" si="277"/>
        <v>2.6192505018764974E-3</v>
      </c>
      <c r="AF393" s="55">
        <f t="shared" si="278"/>
        <v>4.5454106822669926E-3</v>
      </c>
      <c r="AG393" s="55">
        <f t="shared" si="279"/>
        <v>4.6473155459442637E-3</v>
      </c>
      <c r="AH393" s="55">
        <f t="shared" si="280"/>
        <v>5.3307385470841726E-2</v>
      </c>
      <c r="AI393" s="55">
        <f t="shared" si="281"/>
        <v>1.9146349085170312E-2</v>
      </c>
      <c r="AJ393" s="55">
        <f t="shared" si="282"/>
        <v>1.7018991649859717E-3</v>
      </c>
      <c r="AK393" s="55">
        <f t="shared" si="283"/>
        <v>2.0644164351956845E-3</v>
      </c>
      <c r="AL393" s="55">
        <f t="shared" si="284"/>
        <v>3.0305670793518445E-2</v>
      </c>
      <c r="AO393" s="67">
        <f t="shared" si="285"/>
        <v>1.1176058568345879E-4</v>
      </c>
      <c r="AP393" s="67">
        <f t="shared" si="285"/>
        <v>1.6404535135944396E-3</v>
      </c>
      <c r="AQ393" s="67">
        <f t="shared" si="285"/>
        <v>1.6920902465569765E-4</v>
      </c>
      <c r="AR393" s="67">
        <f t="shared" si="285"/>
        <v>8.3317391475929434E-4</v>
      </c>
      <c r="AS393" s="67">
        <f t="shared" si="285"/>
        <v>6.7129954846993157E-4</v>
      </c>
      <c r="AT393" s="67">
        <f t="shared" si="285"/>
        <v>1.1159210716982112E-2</v>
      </c>
      <c r="AU393" s="67">
        <f t="shared" si="285"/>
        <v>2.5506962946119476E-3</v>
      </c>
      <c r="AV393" s="67">
        <f t="shared" si="285"/>
        <v>2.8811296722256689E-4</v>
      </c>
      <c r="AW393" s="67">
        <f t="shared" si="285"/>
        <v>2.9575451925650982E-4</v>
      </c>
      <c r="AX393" s="67">
        <f t="shared" si="285"/>
        <v>1.2318219139515252E-2</v>
      </c>
      <c r="BA393" s="67">
        <f t="shared" si="286"/>
        <v>1.1176058568345944E-4</v>
      </c>
      <c r="BB393" s="67">
        <f t="shared" si="286"/>
        <v>1.6404535135944344E-3</v>
      </c>
      <c r="BC393" s="67">
        <f t="shared" si="286"/>
        <v>4.1506448627317118E-4</v>
      </c>
      <c r="BD393" s="67">
        <f t="shared" si="286"/>
        <v>1.4193840589729356E-3</v>
      </c>
      <c r="BE393" s="67">
        <f t="shared" si="286"/>
        <v>6.6914468111969622E-4</v>
      </c>
      <c r="BF393" s="67">
        <f t="shared" si="286"/>
        <v>1.1159210716982108E-2</v>
      </c>
      <c r="BG393" s="67">
        <f t="shared" si="286"/>
        <v>2.5777290479713534E-3</v>
      </c>
      <c r="BH393" s="67">
        <f t="shared" si="286"/>
        <v>3.9804532254098294E-4</v>
      </c>
      <c r="BI393" s="67">
        <f t="shared" si="286"/>
        <v>2.3681288665034677E-4</v>
      </c>
      <c r="BJ393" s="67">
        <f t="shared" si="286"/>
        <v>1.2318219139515234E-2</v>
      </c>
    </row>
    <row r="394" spans="4:62">
      <c r="D394" s="52">
        <f t="shared" si="260"/>
        <v>5.5</v>
      </c>
      <c r="E394" s="67">
        <f t="shared" si="287"/>
        <v>1.4204922899586682E-3</v>
      </c>
      <c r="F394" s="67">
        <f t="shared" si="288"/>
        <v>6.332954320002639E-3</v>
      </c>
      <c r="G394" s="67">
        <f t="shared" si="289"/>
        <v>2.2563222754289976E-3</v>
      </c>
      <c r="H394" s="67">
        <f t="shared" si="290"/>
        <v>3.1684588162840784E-3</v>
      </c>
      <c r="I394" s="67">
        <f t="shared" si="291"/>
        <v>4.0933947848816122E-3</v>
      </c>
      <c r="J394" s="67">
        <f t="shared" si="292"/>
        <v>4.4353797873820766E-2</v>
      </c>
      <c r="K394" s="67">
        <f t="shared" si="293"/>
        <v>1.721717282122456E-2</v>
      </c>
      <c r="L394" s="67">
        <f t="shared" si="294"/>
        <v>1.3453561809999093E-3</v>
      </c>
      <c r="M394" s="67">
        <f t="shared" si="295"/>
        <v>1.9005152023913393E-3</v>
      </c>
      <c r="N394" s="67">
        <f t="shared" si="296"/>
        <v>1.8291021203045446E-2</v>
      </c>
      <c r="Q394" s="55">
        <f t="shared" si="297"/>
        <v>1.3081534673363899E-3</v>
      </c>
      <c r="R394" s="55">
        <f t="shared" si="267"/>
        <v>4.659852905329066E-3</v>
      </c>
      <c r="S394" s="55">
        <f t="shared" si="268"/>
        <v>2.0740260685983853E-3</v>
      </c>
      <c r="T394" s="55">
        <f t="shared" si="269"/>
        <v>2.3272703743471199E-3</v>
      </c>
      <c r="U394" s="55">
        <f t="shared" si="270"/>
        <v>3.4185918950659228E-3</v>
      </c>
      <c r="V394" s="55">
        <f t="shared" si="271"/>
        <v>3.2640854643381081E-2</v>
      </c>
      <c r="W394" s="55">
        <f t="shared" si="272"/>
        <v>1.4603121570764982E-2</v>
      </c>
      <c r="X394" s="55">
        <f t="shared" si="273"/>
        <v>1.0498382690250054E-3</v>
      </c>
      <c r="Y394" s="55">
        <f t="shared" si="274"/>
        <v>1.594920490132301E-3</v>
      </c>
      <c r="Z394" s="55">
        <f t="shared" si="275"/>
        <v>5.8422274588680063E-3</v>
      </c>
      <c r="AC394" s="55">
        <f t="shared" si="298"/>
        <v>1.5328311125809469E-3</v>
      </c>
      <c r="AD394" s="55">
        <f t="shared" si="276"/>
        <v>8.0060557346762068E-3</v>
      </c>
      <c r="AE394" s="55">
        <f t="shared" si="277"/>
        <v>2.68660817713801E-3</v>
      </c>
      <c r="AF394" s="55">
        <f t="shared" si="278"/>
        <v>4.6010190813863183E-3</v>
      </c>
      <c r="AG394" s="55">
        <f t="shared" si="279"/>
        <v>4.763076525279312E-3</v>
      </c>
      <c r="AH394" s="55">
        <f t="shared" si="280"/>
        <v>5.6066741104260423E-2</v>
      </c>
      <c r="AI394" s="55">
        <f t="shared" si="281"/>
        <v>1.9858256825043545E-2</v>
      </c>
      <c r="AJ394" s="55">
        <f t="shared" si="282"/>
        <v>1.751889942837208E-3</v>
      </c>
      <c r="AK394" s="55">
        <f t="shared" si="283"/>
        <v>2.1461098134559283E-3</v>
      </c>
      <c r="AL394" s="55">
        <f t="shared" si="284"/>
        <v>3.073981494722287E-2</v>
      </c>
      <c r="AO394" s="67">
        <f t="shared" si="285"/>
        <v>1.1233882262227826E-4</v>
      </c>
      <c r="AP394" s="67">
        <f t="shared" si="285"/>
        <v>1.673101414673573E-3</v>
      </c>
      <c r="AQ394" s="67">
        <f t="shared" si="285"/>
        <v>1.8229620683061229E-4</v>
      </c>
      <c r="AR394" s="67">
        <f t="shared" si="285"/>
        <v>8.4118844193695847E-4</v>
      </c>
      <c r="AS394" s="67">
        <f t="shared" si="285"/>
        <v>6.748028898156894E-4</v>
      </c>
      <c r="AT394" s="67">
        <f t="shared" si="285"/>
        <v>1.1712943230439685E-2</v>
      </c>
      <c r="AU394" s="67">
        <f t="shared" si="285"/>
        <v>2.6140512504595776E-3</v>
      </c>
      <c r="AV394" s="67">
        <f t="shared" si="285"/>
        <v>2.9551791197490393E-4</v>
      </c>
      <c r="AW394" s="67">
        <f t="shared" si="285"/>
        <v>3.0559471225903839E-4</v>
      </c>
      <c r="AX394" s="67">
        <f t="shared" si="285"/>
        <v>1.244879374417744E-2</v>
      </c>
      <c r="BA394" s="67">
        <f t="shared" si="286"/>
        <v>1.1233882262227869E-4</v>
      </c>
      <c r="BB394" s="67">
        <f t="shared" si="286"/>
        <v>1.6731014146735678E-3</v>
      </c>
      <c r="BC394" s="67">
        <f t="shared" si="286"/>
        <v>4.3028590170901245E-4</v>
      </c>
      <c r="BD394" s="67">
        <f t="shared" si="286"/>
        <v>1.4325602651022399E-3</v>
      </c>
      <c r="BE394" s="67">
        <f t="shared" si="286"/>
        <v>6.6968174039769984E-4</v>
      </c>
      <c r="BF394" s="67">
        <f t="shared" si="286"/>
        <v>1.1712943230439657E-2</v>
      </c>
      <c r="BG394" s="67">
        <f t="shared" si="286"/>
        <v>2.6410840038189852E-3</v>
      </c>
      <c r="BH394" s="67">
        <f t="shared" si="286"/>
        <v>4.065337618372987E-4</v>
      </c>
      <c r="BI394" s="67">
        <f t="shared" si="286"/>
        <v>2.4559461106458892E-4</v>
      </c>
      <c r="BJ394" s="67">
        <f t="shared" si="286"/>
        <v>1.2448793744177424E-2</v>
      </c>
    </row>
    <row r="395" spans="4:62">
      <c r="D395" s="52">
        <f t="shared" si="260"/>
        <v>5.75</v>
      </c>
      <c r="E395" s="67">
        <f t="shared" si="287"/>
        <v>1.4233831993214735E-3</v>
      </c>
      <c r="F395" s="67">
        <f t="shared" si="288"/>
        <v>6.3795460479090307E-3</v>
      </c>
      <c r="G395" s="67">
        <f t="shared" si="289"/>
        <v>2.3069731852102342E-3</v>
      </c>
      <c r="H395" s="67">
        <f t="shared" si="290"/>
        <v>3.2088992155354175E-3</v>
      </c>
      <c r="I395" s="67">
        <f t="shared" si="291"/>
        <v>4.2051254504239435E-3</v>
      </c>
      <c r="J395" s="67">
        <f t="shared" si="292"/>
        <v>4.6561985274220875E-2</v>
      </c>
      <c r="K395" s="67">
        <f t="shared" si="293"/>
        <v>1.785826432362354E-2</v>
      </c>
      <c r="L395" s="67">
        <f t="shared" si="294"/>
        <v>1.3859356351200321E-3</v>
      </c>
      <c r="M395" s="67">
        <f t="shared" si="295"/>
        <v>1.9722640170430116E-3</v>
      </c>
      <c r="N395" s="67">
        <f t="shared" si="296"/>
        <v>1.8563541529238746E-2</v>
      </c>
      <c r="Q395" s="55">
        <f t="shared" si="297"/>
        <v>1.31051811794037E-3</v>
      </c>
      <c r="R395" s="55">
        <f t="shared" si="267"/>
        <v>4.6759819817942675E-3</v>
      </c>
      <c r="S395" s="55">
        <f t="shared" si="268"/>
        <v>2.1110628280545532E-3</v>
      </c>
      <c r="T395" s="55">
        <f t="shared" si="269"/>
        <v>2.3604276594771695E-3</v>
      </c>
      <c r="U395" s="55">
        <f t="shared" si="270"/>
        <v>3.5277032443917318E-3</v>
      </c>
      <c r="V395" s="55">
        <f t="shared" si="271"/>
        <v>3.4295770268584491E-2</v>
      </c>
      <c r="W395" s="55">
        <f t="shared" si="272"/>
        <v>1.5183359730919745E-2</v>
      </c>
      <c r="X395" s="55">
        <f t="shared" si="273"/>
        <v>1.0836773736736796E-3</v>
      </c>
      <c r="Y395" s="55">
        <f t="shared" si="274"/>
        <v>1.6576573464475656E-3</v>
      </c>
      <c r="Z395" s="55">
        <f t="shared" si="275"/>
        <v>6.0078066039629457E-3</v>
      </c>
      <c r="AC395" s="55">
        <f t="shared" si="298"/>
        <v>1.5362482807025773E-3</v>
      </c>
      <c r="AD395" s="55">
        <f t="shared" si="276"/>
        <v>8.0831101140237879E-3</v>
      </c>
      <c r="AE395" s="55">
        <f t="shared" si="277"/>
        <v>2.7518339315819249E-3</v>
      </c>
      <c r="AF395" s="55">
        <f t="shared" si="278"/>
        <v>4.6508302071349436E-3</v>
      </c>
      <c r="AG395" s="55">
        <f t="shared" si="279"/>
        <v>4.8754509436016221E-3</v>
      </c>
      <c r="AH395" s="55">
        <f t="shared" si="280"/>
        <v>5.8828200279857218E-2</v>
      </c>
      <c r="AI395" s="55">
        <f t="shared" si="281"/>
        <v>2.056020166968674E-2</v>
      </c>
      <c r="AJ395" s="55">
        <f t="shared" si="282"/>
        <v>1.7996833088948761E-3</v>
      </c>
      <c r="AK395" s="55">
        <f t="shared" si="283"/>
        <v>2.2262759417128841E-3</v>
      </c>
      <c r="AL395" s="55">
        <f t="shared" si="284"/>
        <v>3.1119276454514531E-2</v>
      </c>
      <c r="AO395" s="67">
        <f t="shared" si="285"/>
        <v>1.1286508138110343E-4</v>
      </c>
      <c r="AP395" s="67">
        <f t="shared" si="285"/>
        <v>1.7035640661147633E-3</v>
      </c>
      <c r="AQ395" s="67">
        <f t="shared" si="285"/>
        <v>1.9591035715568099E-4</v>
      </c>
      <c r="AR395" s="67">
        <f t="shared" si="285"/>
        <v>8.4847155605824801E-4</v>
      </c>
      <c r="AS395" s="67">
        <f t="shared" si="285"/>
        <v>6.774222060322117E-4</v>
      </c>
      <c r="AT395" s="67">
        <f t="shared" si="285"/>
        <v>1.2266215005636384E-2</v>
      </c>
      <c r="AU395" s="67">
        <f t="shared" si="285"/>
        <v>2.6749045927037945E-3</v>
      </c>
      <c r="AV395" s="67">
        <f t="shared" si="285"/>
        <v>3.0225826144635254E-4</v>
      </c>
      <c r="AW395" s="67">
        <f t="shared" si="285"/>
        <v>3.1460667059544597E-4</v>
      </c>
      <c r="AX395" s="67">
        <f t="shared" si="285"/>
        <v>1.2555734925275799E-2</v>
      </c>
      <c r="BA395" s="67">
        <f t="shared" si="286"/>
        <v>1.1286508138110387E-4</v>
      </c>
      <c r="BB395" s="67">
        <f t="shared" si="286"/>
        <v>1.7035640661147572E-3</v>
      </c>
      <c r="BC395" s="67">
        <f t="shared" si="286"/>
        <v>4.4486074637169063E-4</v>
      </c>
      <c r="BD395" s="67">
        <f t="shared" si="286"/>
        <v>1.4419309915995261E-3</v>
      </c>
      <c r="BE395" s="67">
        <f t="shared" si="286"/>
        <v>6.7032549317767864E-4</v>
      </c>
      <c r="BF395" s="67">
        <f t="shared" si="286"/>
        <v>1.2266215005636343E-2</v>
      </c>
      <c r="BG395" s="67">
        <f t="shared" si="286"/>
        <v>2.7019373460632004E-3</v>
      </c>
      <c r="BH395" s="67">
        <f t="shared" si="286"/>
        <v>4.1374767377484398E-4</v>
      </c>
      <c r="BI395" s="67">
        <f t="shared" si="286"/>
        <v>2.5401192466987252E-4</v>
      </c>
      <c r="BJ395" s="67">
        <f t="shared" si="286"/>
        <v>1.2555734925275785E-2</v>
      </c>
    </row>
    <row r="396" spans="4:62">
      <c r="D396" s="52">
        <f t="shared" si="260"/>
        <v>6</v>
      </c>
      <c r="E396" s="67">
        <f t="shared" si="287"/>
        <v>1.4258798849881257E-3</v>
      </c>
      <c r="F396" s="67">
        <f t="shared" si="288"/>
        <v>6.4192419136364113E-3</v>
      </c>
      <c r="G396" s="67">
        <f t="shared" si="289"/>
        <v>2.3564557597427691E-3</v>
      </c>
      <c r="H396" s="67">
        <f t="shared" si="290"/>
        <v>3.2483437179174155E-3</v>
      </c>
      <c r="I396" s="67">
        <f t="shared" si="291"/>
        <v>4.313432249371342E-3</v>
      </c>
      <c r="J396" s="67">
        <f t="shared" si="292"/>
        <v>4.8771454814840465E-2</v>
      </c>
      <c r="K396" s="67">
        <f t="shared" si="293"/>
        <v>1.849545085619924E-2</v>
      </c>
      <c r="L396" s="67">
        <f t="shared" si="294"/>
        <v>1.4257593198098645E-3</v>
      </c>
      <c r="M396" s="67">
        <f t="shared" si="295"/>
        <v>2.0430331249376476E-3</v>
      </c>
      <c r="N396" s="67">
        <f t="shared" si="296"/>
        <v>1.8817180849231872E-2</v>
      </c>
      <c r="Q396" s="55">
        <f t="shared" si="297"/>
        <v>1.3125228930444585E-3</v>
      </c>
      <c r="R396" s="55">
        <f t="shared" si="267"/>
        <v>4.6862584109723842E-3</v>
      </c>
      <c r="S396" s="55">
        <f t="shared" si="268"/>
        <v>2.1470542858921843E-3</v>
      </c>
      <c r="T396" s="55">
        <f t="shared" si="269"/>
        <v>2.3929547542660651E-3</v>
      </c>
      <c r="U396" s="55">
        <f t="shared" si="270"/>
        <v>3.6340635243059497E-3</v>
      </c>
      <c r="V396" s="55">
        <f t="shared" si="271"/>
        <v>3.5952198403137819E-2</v>
      </c>
      <c r="W396" s="55">
        <f t="shared" si="272"/>
        <v>1.5761002176968904E-2</v>
      </c>
      <c r="X396" s="55">
        <f t="shared" si="273"/>
        <v>1.117387333745399E-3</v>
      </c>
      <c r="Y396" s="55">
        <f t="shared" si="274"/>
        <v>1.7201648621543197E-3</v>
      </c>
      <c r="Z396" s="55">
        <f t="shared" si="275"/>
        <v>6.1678375539498823E-3</v>
      </c>
      <c r="AC396" s="55">
        <f t="shared" si="298"/>
        <v>1.5392368769317933E-3</v>
      </c>
      <c r="AD396" s="55">
        <f t="shared" si="276"/>
        <v>8.1522254163004324E-3</v>
      </c>
      <c r="AE396" s="55">
        <f t="shared" si="277"/>
        <v>2.8150452013205205E-3</v>
      </c>
      <c r="AF396" s="55">
        <f t="shared" si="278"/>
        <v>4.6976279922215161E-3</v>
      </c>
      <c r="AG396" s="55">
        <f t="shared" si="279"/>
        <v>4.9849974445350335E-3</v>
      </c>
      <c r="AH396" s="55">
        <f t="shared" si="280"/>
        <v>6.1590711226543061E-2</v>
      </c>
      <c r="AI396" s="55">
        <f t="shared" si="281"/>
        <v>2.1256932288788982E-2</v>
      </c>
      <c r="AJ396" s="55">
        <f t="shared" si="282"/>
        <v>1.8457330040973984E-3</v>
      </c>
      <c r="AK396" s="55">
        <f t="shared" si="283"/>
        <v>2.3051193008419217E-3</v>
      </c>
      <c r="AL396" s="55">
        <f t="shared" si="284"/>
        <v>3.1466524144513848E-2</v>
      </c>
      <c r="AO396" s="67">
        <f t="shared" si="285"/>
        <v>1.1335699194366718E-4</v>
      </c>
      <c r="AP396" s="67">
        <f t="shared" si="285"/>
        <v>1.7329835026640272E-3</v>
      </c>
      <c r="AQ396" s="67">
        <f t="shared" si="285"/>
        <v>2.0940147385058476E-4</v>
      </c>
      <c r="AR396" s="67">
        <f t="shared" si="285"/>
        <v>8.5538896365135045E-4</v>
      </c>
      <c r="AS396" s="67">
        <f t="shared" si="285"/>
        <v>6.7936872506539235E-4</v>
      </c>
      <c r="AT396" s="67">
        <f t="shared" si="285"/>
        <v>1.2819256411702645E-2</v>
      </c>
      <c r="AU396" s="67">
        <f t="shared" si="285"/>
        <v>2.7344486792303356E-3</v>
      </c>
      <c r="AV396" s="67">
        <f t="shared" si="285"/>
        <v>3.0837198606446553E-4</v>
      </c>
      <c r="AW396" s="67">
        <f t="shared" si="285"/>
        <v>3.2286826278332789E-4</v>
      </c>
      <c r="AX396" s="67">
        <f t="shared" si="285"/>
        <v>1.264934329528199E-2</v>
      </c>
      <c r="BA396" s="67">
        <f t="shared" si="286"/>
        <v>1.1335699194366762E-4</v>
      </c>
      <c r="BB396" s="67">
        <f t="shared" si="286"/>
        <v>1.7329835026640211E-3</v>
      </c>
      <c r="BC396" s="67">
        <f t="shared" si="286"/>
        <v>4.5858944157775149E-4</v>
      </c>
      <c r="BD396" s="67">
        <f t="shared" si="286"/>
        <v>1.4492842743041006E-3</v>
      </c>
      <c r="BE396" s="67">
        <f t="shared" si="286"/>
        <v>6.7156519516369147E-4</v>
      </c>
      <c r="BF396" s="67">
        <f t="shared" si="286"/>
        <v>1.2819256411702597E-2</v>
      </c>
      <c r="BG396" s="67">
        <f t="shared" si="286"/>
        <v>2.7614814325897415E-3</v>
      </c>
      <c r="BH396" s="67">
        <f t="shared" si="286"/>
        <v>4.1997368428753389E-4</v>
      </c>
      <c r="BI396" s="67">
        <f t="shared" si="286"/>
        <v>2.6208617590427414E-4</v>
      </c>
      <c r="BJ396" s="67">
        <f t="shared" si="286"/>
        <v>1.2649343295281976E-2</v>
      </c>
    </row>
    <row r="397" spans="4:62">
      <c r="D397" s="52">
        <f t="shared" si="260"/>
        <v>6.25</v>
      </c>
      <c r="E397" s="67">
        <f t="shared" si="287"/>
        <v>1.4280825109028853E-3</v>
      </c>
      <c r="F397" s="67">
        <f t="shared" si="288"/>
        <v>6.4563811970392267E-3</v>
      </c>
      <c r="G397" s="67">
        <f t="shared" si="289"/>
        <v>2.4050142258483609E-3</v>
      </c>
      <c r="H397" s="67">
        <f t="shared" si="290"/>
        <v>3.2875492528693668E-3</v>
      </c>
      <c r="I397" s="67">
        <f t="shared" si="291"/>
        <v>4.4183926997168723E-3</v>
      </c>
      <c r="J397" s="67">
        <f t="shared" si="292"/>
        <v>5.0980436045282698E-2</v>
      </c>
      <c r="K397" s="67">
        <f t="shared" si="293"/>
        <v>1.9131668020838554E-2</v>
      </c>
      <c r="L397" s="67">
        <f t="shared" si="294"/>
        <v>1.4649647198389775E-3</v>
      </c>
      <c r="M397" s="67">
        <f t="shared" si="295"/>
        <v>2.112986081435668E-3</v>
      </c>
      <c r="N397" s="67">
        <f t="shared" si="296"/>
        <v>1.906194407955351E-2</v>
      </c>
      <c r="Q397" s="55">
        <f t="shared" si="297"/>
        <v>1.3142546071313506E-3</v>
      </c>
      <c r="R397" s="55">
        <f t="shared" si="267"/>
        <v>4.6940961157088366E-3</v>
      </c>
      <c r="S397" s="55">
        <f t="shared" si="268"/>
        <v>2.1827796658919311E-3</v>
      </c>
      <c r="T397" s="55">
        <f t="shared" si="269"/>
        <v>2.4253280806519699E-3</v>
      </c>
      <c r="U397" s="55">
        <f t="shared" si="270"/>
        <v>3.737563851978589E-3</v>
      </c>
      <c r="V397" s="55">
        <f t="shared" si="271"/>
        <v>3.7608141165882673E-2</v>
      </c>
      <c r="W397" s="55">
        <f t="shared" si="272"/>
        <v>1.6337994616658046E-2</v>
      </c>
      <c r="X397" s="55">
        <f t="shared" si="273"/>
        <v>1.151066122740086E-3</v>
      </c>
      <c r="Y397" s="55">
        <f t="shared" si="274"/>
        <v>1.7825261827480612E-3</v>
      </c>
      <c r="Z397" s="55">
        <f t="shared" si="275"/>
        <v>6.3239054973064967E-3</v>
      </c>
      <c r="AC397" s="55">
        <f t="shared" si="298"/>
        <v>1.5419104146744205E-3</v>
      </c>
      <c r="AD397" s="55">
        <f t="shared" si="276"/>
        <v>8.2186662783696098E-3</v>
      </c>
      <c r="AE397" s="55">
        <f t="shared" si="277"/>
        <v>2.8763444714020037E-3</v>
      </c>
      <c r="AF397" s="55">
        <f t="shared" si="278"/>
        <v>4.7436657357395138E-3</v>
      </c>
      <c r="AG397" s="55">
        <f t="shared" si="279"/>
        <v>5.0921522457880479E-3</v>
      </c>
      <c r="AH397" s="55">
        <f t="shared" si="280"/>
        <v>6.4352730924682688E-2</v>
      </c>
      <c r="AI397" s="55">
        <f t="shared" si="281"/>
        <v>2.1952374178378465E-2</v>
      </c>
      <c r="AJ397" s="55">
        <f t="shared" si="282"/>
        <v>1.890431563144746E-3</v>
      </c>
      <c r="AK397" s="55">
        <f t="shared" si="283"/>
        <v>2.3828215077419026E-3</v>
      </c>
      <c r="AL397" s="55">
        <f t="shared" si="284"/>
        <v>3.1799982661800515E-2</v>
      </c>
      <c r="AO397" s="67">
        <f t="shared" si="285"/>
        <v>1.1382790377153476E-4</v>
      </c>
      <c r="AP397" s="67">
        <f t="shared" si="285"/>
        <v>1.7622850813303901E-3</v>
      </c>
      <c r="AQ397" s="67">
        <f t="shared" si="285"/>
        <v>2.2223455995642972E-4</v>
      </c>
      <c r="AR397" s="67">
        <f t="shared" si="285"/>
        <v>8.6222117221739685E-4</v>
      </c>
      <c r="AS397" s="67">
        <f t="shared" si="285"/>
        <v>6.8082884773828329E-4</v>
      </c>
      <c r="AT397" s="67">
        <f t="shared" si="285"/>
        <v>1.3372294879400025E-2</v>
      </c>
      <c r="AU397" s="67">
        <f t="shared" si="285"/>
        <v>2.7936734041805085E-3</v>
      </c>
      <c r="AV397" s="67">
        <f t="shared" si="285"/>
        <v>3.1389859709889155E-4</v>
      </c>
      <c r="AW397" s="67">
        <f t="shared" si="285"/>
        <v>3.3045989868760671E-4</v>
      </c>
      <c r="AX397" s="67">
        <f t="shared" si="285"/>
        <v>1.2738038582247015E-2</v>
      </c>
      <c r="BA397" s="67">
        <f t="shared" si="286"/>
        <v>1.138279037715352E-4</v>
      </c>
      <c r="BB397" s="67">
        <f t="shared" si="286"/>
        <v>1.7622850813303831E-3</v>
      </c>
      <c r="BC397" s="67">
        <f t="shared" si="286"/>
        <v>4.713302455536428E-4</v>
      </c>
      <c r="BD397" s="67">
        <f t="shared" si="286"/>
        <v>1.456116482870147E-3</v>
      </c>
      <c r="BE397" s="67">
        <f t="shared" si="286"/>
        <v>6.7375954607117559E-4</v>
      </c>
      <c r="BF397" s="67">
        <f t="shared" si="286"/>
        <v>1.337229487939999E-2</v>
      </c>
      <c r="BG397" s="67">
        <f t="shared" si="286"/>
        <v>2.8207061575399109E-3</v>
      </c>
      <c r="BH397" s="67">
        <f t="shared" si="286"/>
        <v>4.2546684330576853E-4</v>
      </c>
      <c r="BI397" s="67">
        <f t="shared" si="286"/>
        <v>2.6983542630623462E-4</v>
      </c>
      <c r="BJ397" s="67">
        <f t="shared" si="286"/>
        <v>1.2738038582247004E-2</v>
      </c>
    </row>
    <row r="398" spans="4:62">
      <c r="D398" s="52">
        <f t="shared" si="260"/>
        <v>6.5</v>
      </c>
      <c r="E398" s="67">
        <f t="shared" si="287"/>
        <v>1.4300351319226905E-3</v>
      </c>
      <c r="F398" s="67">
        <f t="shared" si="288"/>
        <v>6.4925246638234992E-3</v>
      </c>
      <c r="G398" s="67">
        <f t="shared" si="289"/>
        <v>2.4527644763340456E-3</v>
      </c>
      <c r="H398" s="67">
        <f t="shared" si="290"/>
        <v>3.3267948149704727E-3</v>
      </c>
      <c r="I398" s="67">
        <f t="shared" si="291"/>
        <v>4.5201685184087775E-3</v>
      </c>
      <c r="J398" s="67">
        <f t="shared" si="292"/>
        <v>5.3186226489332779E-2</v>
      </c>
      <c r="K398" s="67">
        <f t="shared" si="293"/>
        <v>1.9768052146763571E-2</v>
      </c>
      <c r="L398" s="67">
        <f t="shared" si="294"/>
        <v>1.5036226171184818E-3</v>
      </c>
      <c r="M398" s="67">
        <f t="shared" si="295"/>
        <v>2.1822124840515269E-3</v>
      </c>
      <c r="N398" s="67">
        <f t="shared" si="296"/>
        <v>1.9301557715048104E-2</v>
      </c>
      <c r="Q398" s="55">
        <f t="shared" si="297"/>
        <v>1.3157521880440436E-3</v>
      </c>
      <c r="R398" s="55">
        <f t="shared" si="267"/>
        <v>4.7007413577360999E-3</v>
      </c>
      <c r="S398" s="55">
        <f t="shared" si="268"/>
        <v>2.218517350175672E-3</v>
      </c>
      <c r="T398" s="55">
        <f t="shared" si="269"/>
        <v>2.4577165237670657E-3</v>
      </c>
      <c r="U398" s="55">
        <f t="shared" si="270"/>
        <v>3.8382198495428036E-3</v>
      </c>
      <c r="V398" s="55">
        <f t="shared" si="271"/>
        <v>3.9260674258236254E-2</v>
      </c>
      <c r="W398" s="55">
        <f t="shared" si="272"/>
        <v>1.6915075449087921E-2</v>
      </c>
      <c r="X398" s="55">
        <f t="shared" si="273"/>
        <v>1.1847493720035984E-3</v>
      </c>
      <c r="Y398" s="55">
        <f t="shared" si="274"/>
        <v>1.8447745196590391E-3</v>
      </c>
      <c r="Z398" s="55">
        <f t="shared" si="275"/>
        <v>6.476710536091339E-3</v>
      </c>
      <c r="AC398" s="55">
        <f t="shared" si="298"/>
        <v>1.5443180758013381E-3</v>
      </c>
      <c r="AD398" s="55">
        <f t="shared" si="276"/>
        <v>8.2843079699108924E-3</v>
      </c>
      <c r="AE398" s="55">
        <f t="shared" si="277"/>
        <v>2.9358427459837645E-3</v>
      </c>
      <c r="AF398" s="55">
        <f t="shared" si="278"/>
        <v>4.7897684168266294E-3</v>
      </c>
      <c r="AG398" s="55">
        <f t="shared" si="279"/>
        <v>5.1971526732134754E-3</v>
      </c>
      <c r="AH398" s="55">
        <f t="shared" si="280"/>
        <v>6.7111778720429269E-2</v>
      </c>
      <c r="AI398" s="55">
        <f t="shared" si="281"/>
        <v>2.2648061597798624E-2</v>
      </c>
      <c r="AJ398" s="55">
        <f t="shared" si="282"/>
        <v>1.9339682126604937E-3</v>
      </c>
      <c r="AK398" s="55">
        <f t="shared" si="283"/>
        <v>2.459477804289329E-3</v>
      </c>
      <c r="AL398" s="55">
        <f t="shared" si="284"/>
        <v>3.212640489400486E-2</v>
      </c>
      <c r="AO398" s="67">
        <f t="shared" si="285"/>
        <v>1.1428294387864696E-4</v>
      </c>
      <c r="AP398" s="67">
        <f t="shared" si="285"/>
        <v>1.7917833060873993E-3</v>
      </c>
      <c r="AQ398" s="67">
        <f t="shared" si="285"/>
        <v>2.3424712615837361E-4</v>
      </c>
      <c r="AR398" s="67">
        <f t="shared" si="285"/>
        <v>8.69078291203407E-4</v>
      </c>
      <c r="AS398" s="67">
        <f t="shared" si="285"/>
        <v>6.8194866886597382E-4</v>
      </c>
      <c r="AT398" s="67">
        <f t="shared" si="285"/>
        <v>1.3925552231096525E-2</v>
      </c>
      <c r="AU398" s="67">
        <f t="shared" si="285"/>
        <v>2.85297669767565E-3</v>
      </c>
      <c r="AV398" s="67">
        <f t="shared" si="285"/>
        <v>3.1887324511488337E-4</v>
      </c>
      <c r="AW398" s="67">
        <f t="shared" si="285"/>
        <v>3.3743796439248785E-4</v>
      </c>
      <c r="AX398" s="67">
        <f t="shared" si="285"/>
        <v>1.2824847178956766E-2</v>
      </c>
      <c r="BA398" s="67">
        <f t="shared" si="286"/>
        <v>1.1428294387864761E-4</v>
      </c>
      <c r="BB398" s="67">
        <f t="shared" si="286"/>
        <v>1.7917833060873932E-3</v>
      </c>
      <c r="BC398" s="67">
        <f t="shared" si="286"/>
        <v>4.8307826964971885E-4</v>
      </c>
      <c r="BD398" s="67">
        <f t="shared" si="286"/>
        <v>1.4629736018561567E-3</v>
      </c>
      <c r="BE398" s="67">
        <f t="shared" si="286"/>
        <v>6.7698415480469797E-4</v>
      </c>
      <c r="BF398" s="67">
        <f t="shared" si="286"/>
        <v>1.392555223109649E-2</v>
      </c>
      <c r="BG398" s="67">
        <f t="shared" si="286"/>
        <v>2.8800094510350524E-3</v>
      </c>
      <c r="BH398" s="67">
        <f t="shared" si="286"/>
        <v>4.3034559554201192E-4</v>
      </c>
      <c r="BI398" s="67">
        <f t="shared" si="286"/>
        <v>2.7726532023780205E-4</v>
      </c>
      <c r="BJ398" s="67">
        <f t="shared" si="286"/>
        <v>1.2824847178956756E-2</v>
      </c>
    </row>
    <row r="399" spans="4:62">
      <c r="D399" s="52">
        <f t="shared" si="260"/>
        <v>6.75</v>
      </c>
      <c r="E399" s="67">
        <f t="shared" si="287"/>
        <v>1.4317544150405383E-3</v>
      </c>
      <c r="F399" s="67">
        <f t="shared" si="288"/>
        <v>6.5277387017637981E-3</v>
      </c>
      <c r="G399" s="67">
        <f t="shared" si="289"/>
        <v>2.4997603922411503E-3</v>
      </c>
      <c r="H399" s="67">
        <f t="shared" si="290"/>
        <v>3.3661204313698875E-3</v>
      </c>
      <c r="I399" s="67">
        <f t="shared" si="291"/>
        <v>4.6189720142239656E-3</v>
      </c>
      <c r="J399" s="67">
        <f t="shared" si="292"/>
        <v>5.538574684694042E-2</v>
      </c>
      <c r="K399" s="67">
        <f t="shared" si="293"/>
        <v>2.0404770195259998E-2</v>
      </c>
      <c r="L399" s="67">
        <f t="shared" si="294"/>
        <v>1.5417695118316848E-3</v>
      </c>
      <c r="M399" s="67">
        <f t="shared" si="295"/>
        <v>2.2507606009151675E-3</v>
      </c>
      <c r="N399" s="67">
        <f t="shared" si="296"/>
        <v>1.9536365062037458E-2</v>
      </c>
      <c r="Q399" s="55">
        <f t="shared" si="297"/>
        <v>1.3170312446608174E-3</v>
      </c>
      <c r="R399" s="55">
        <f t="shared" si="267"/>
        <v>4.7062736345681189E-3</v>
      </c>
      <c r="S399" s="55">
        <f t="shared" si="268"/>
        <v>2.2542796430274005E-3</v>
      </c>
      <c r="T399" s="55">
        <f t="shared" si="269"/>
        <v>2.4901352003405437E-3</v>
      </c>
      <c r="U399" s="55">
        <f t="shared" si="270"/>
        <v>3.9361167154346802E-3</v>
      </c>
      <c r="V399" s="55">
        <f t="shared" si="271"/>
        <v>4.0906498825288677E-2</v>
      </c>
      <c r="W399" s="55">
        <f t="shared" si="272"/>
        <v>1.7492333066999266E-2</v>
      </c>
      <c r="X399" s="55">
        <f t="shared" si="273"/>
        <v>1.2184415418047619E-3</v>
      </c>
      <c r="Y399" s="55">
        <f t="shared" si="274"/>
        <v>1.9069174051327706E-3</v>
      </c>
      <c r="Z399" s="55">
        <f t="shared" si="275"/>
        <v>6.6264701972758612E-3</v>
      </c>
      <c r="AC399" s="55">
        <f t="shared" si="298"/>
        <v>1.5464775854202599E-3</v>
      </c>
      <c r="AD399" s="55">
        <f t="shared" si="276"/>
        <v>8.349203768959472E-3</v>
      </c>
      <c r="AE399" s="55">
        <f t="shared" si="277"/>
        <v>2.993660091432451E-3</v>
      </c>
      <c r="AF399" s="55">
        <f t="shared" si="278"/>
        <v>4.8360009730519819E-3</v>
      </c>
      <c r="AG399" s="55">
        <f t="shared" si="279"/>
        <v>5.3001423517331555E-3</v>
      </c>
      <c r="AH399" s="55">
        <f t="shared" si="280"/>
        <v>6.9864994868592115E-2</v>
      </c>
      <c r="AI399" s="55">
        <f t="shared" si="281"/>
        <v>2.3344240076880133E-2</v>
      </c>
      <c r="AJ399" s="55">
        <f t="shared" si="282"/>
        <v>1.9764204132800816E-3</v>
      </c>
      <c r="AK399" s="55">
        <f t="shared" si="283"/>
        <v>2.5351351639658552E-3</v>
      </c>
      <c r="AL399" s="55">
        <f t="shared" si="284"/>
        <v>3.2446259926799045E-2</v>
      </c>
      <c r="AO399" s="67">
        <f t="shared" si="285"/>
        <v>1.1472317037972092E-4</v>
      </c>
      <c r="AP399" s="67">
        <f t="shared" si="285"/>
        <v>1.8214650671956791E-3</v>
      </c>
      <c r="AQ399" s="67">
        <f t="shared" si="285"/>
        <v>2.4548074921374981E-4</v>
      </c>
      <c r="AR399" s="67">
        <f t="shared" si="285"/>
        <v>8.7598523102934379E-4</v>
      </c>
      <c r="AS399" s="67">
        <f t="shared" si="285"/>
        <v>6.8285529878928542E-4</v>
      </c>
      <c r="AT399" s="67">
        <f t="shared" si="285"/>
        <v>1.4479248021651743E-2</v>
      </c>
      <c r="AU399" s="67">
        <f t="shared" si="285"/>
        <v>2.9124371282607323E-3</v>
      </c>
      <c r="AV399" s="67">
        <f t="shared" si="285"/>
        <v>3.2332797002692292E-4</v>
      </c>
      <c r="AW399" s="67">
        <f t="shared" si="285"/>
        <v>3.4384319578239695E-4</v>
      </c>
      <c r="AX399" s="67">
        <f t="shared" si="285"/>
        <v>1.2909894864761597E-2</v>
      </c>
      <c r="BA399" s="67">
        <f t="shared" si="286"/>
        <v>1.1472317037972157E-4</v>
      </c>
      <c r="BB399" s="67">
        <f t="shared" si="286"/>
        <v>1.8214650671956739E-3</v>
      </c>
      <c r="BC399" s="67">
        <f t="shared" si="286"/>
        <v>4.9389969919130068E-4</v>
      </c>
      <c r="BD399" s="67">
        <f t="shared" si="286"/>
        <v>1.4698805416820944E-3</v>
      </c>
      <c r="BE399" s="67">
        <f t="shared" si="286"/>
        <v>6.8117033750918991E-4</v>
      </c>
      <c r="BF399" s="67">
        <f t="shared" si="286"/>
        <v>1.4479248021651694E-2</v>
      </c>
      <c r="BG399" s="67">
        <f t="shared" si="286"/>
        <v>2.9394698816201346E-3</v>
      </c>
      <c r="BH399" s="67">
        <f t="shared" si="286"/>
        <v>4.346509014483968E-4</v>
      </c>
      <c r="BI399" s="67">
        <f t="shared" si="286"/>
        <v>2.8437456305068767E-4</v>
      </c>
      <c r="BJ399" s="67">
        <f t="shared" si="286"/>
        <v>1.2909894864761587E-2</v>
      </c>
    </row>
    <row r="400" spans="4:62">
      <c r="D400" s="52">
        <f t="shared" si="260"/>
        <v>7</v>
      </c>
      <c r="E400" s="67">
        <f t="shared" si="287"/>
        <v>1.4332570272494257E-3</v>
      </c>
      <c r="F400" s="67">
        <f t="shared" si="288"/>
        <v>6.5620896986346936E-3</v>
      </c>
      <c r="G400" s="67">
        <f t="shared" si="289"/>
        <v>2.5460558546110024E-3</v>
      </c>
      <c r="H400" s="67">
        <f t="shared" si="290"/>
        <v>3.4055661292167663E-3</v>
      </c>
      <c r="I400" s="67">
        <f t="shared" si="291"/>
        <v>4.7150154959393446E-3</v>
      </c>
      <c r="J400" s="67">
        <f t="shared" si="292"/>
        <v>5.7576051601665547E-2</v>
      </c>
      <c r="K400" s="67">
        <f t="shared" si="293"/>
        <v>2.1041989127613538E-2</v>
      </c>
      <c r="L400" s="67">
        <f t="shared" si="294"/>
        <v>1.5794419041618938E-3</v>
      </c>
      <c r="M400" s="67">
        <f t="shared" si="295"/>
        <v>2.3186787001565332E-3</v>
      </c>
      <c r="N400" s="67">
        <f t="shared" si="296"/>
        <v>1.9766709426843374E-2</v>
      </c>
      <c r="Q400" s="55">
        <f t="shared" si="297"/>
        <v>1.3181073858599518E-3</v>
      </c>
      <c r="R400" s="55">
        <f t="shared" si="267"/>
        <v>4.7107724437188405E-3</v>
      </c>
      <c r="S400" s="55">
        <f t="shared" si="268"/>
        <v>2.2900788487311106E-3</v>
      </c>
      <c r="T400" s="55">
        <f t="shared" si="269"/>
        <v>2.5225992271015948E-3</v>
      </c>
      <c r="U400" s="55">
        <f t="shared" si="270"/>
        <v>4.0313396480903046E-3</v>
      </c>
      <c r="V400" s="55">
        <f t="shared" si="271"/>
        <v>4.2542448990707721E-2</v>
      </c>
      <c r="W400" s="55">
        <f t="shared" si="272"/>
        <v>1.8069855863132814E-2</v>
      </c>
      <c r="X400" s="55">
        <f t="shared" si="273"/>
        <v>1.2521470924124018E-3</v>
      </c>
      <c r="Y400" s="55">
        <f t="shared" si="274"/>
        <v>1.9689623714147734E-3</v>
      </c>
      <c r="Z400" s="55">
        <f t="shared" si="275"/>
        <v>6.7734020078315145E-3</v>
      </c>
      <c r="AC400" s="55">
        <f t="shared" si="298"/>
        <v>1.5484066686388999E-3</v>
      </c>
      <c r="AD400" s="55">
        <f t="shared" si="276"/>
        <v>8.4134069535505424E-3</v>
      </c>
      <c r="AE400" s="55">
        <f t="shared" si="277"/>
        <v>3.0499165741147117E-3</v>
      </c>
      <c r="AF400" s="55">
        <f t="shared" si="278"/>
        <v>4.8824283419846883E-3</v>
      </c>
      <c r="AG400" s="55">
        <f t="shared" si="279"/>
        <v>5.4012649062689273E-3</v>
      </c>
      <c r="AH400" s="55">
        <f t="shared" si="280"/>
        <v>7.2609654212623317E-2</v>
      </c>
      <c r="AI400" s="55">
        <f t="shared" si="281"/>
        <v>2.4041155145453665E-2</v>
      </c>
      <c r="AJ400" s="55">
        <f t="shared" si="282"/>
        <v>2.0178656256389497E-3</v>
      </c>
      <c r="AK400" s="55">
        <f t="shared" si="283"/>
        <v>2.6098405602531355E-3</v>
      </c>
      <c r="AL400" s="55">
        <f t="shared" si="284"/>
        <v>3.2760016845855222E-2</v>
      </c>
      <c r="AO400" s="67">
        <f t="shared" si="285"/>
        <v>1.151496413894738E-4</v>
      </c>
      <c r="AP400" s="67">
        <f t="shared" si="285"/>
        <v>1.8513172549158531E-3</v>
      </c>
      <c r="AQ400" s="67">
        <f t="shared" si="285"/>
        <v>2.5597700587989174E-4</v>
      </c>
      <c r="AR400" s="67">
        <f t="shared" si="285"/>
        <v>8.8296690211517141E-4</v>
      </c>
      <c r="AS400" s="67">
        <f t="shared" si="285"/>
        <v>6.8367584784904002E-4</v>
      </c>
      <c r="AT400" s="67">
        <f t="shared" si="285"/>
        <v>1.5033602610957826E-2</v>
      </c>
      <c r="AU400" s="67">
        <f t="shared" si="285"/>
        <v>2.9721332644807238E-3</v>
      </c>
      <c r="AV400" s="67">
        <f t="shared" si="285"/>
        <v>3.2729481174949195E-4</v>
      </c>
      <c r="AW400" s="67">
        <f t="shared" si="285"/>
        <v>3.4971632874175986E-4</v>
      </c>
      <c r="AX400" s="67">
        <f t="shared" si="285"/>
        <v>1.2993307419011859E-2</v>
      </c>
      <c r="BA400" s="67">
        <f t="shared" si="286"/>
        <v>1.1514964138947424E-4</v>
      </c>
      <c r="BB400" s="67">
        <f t="shared" si="286"/>
        <v>1.8513172549158487E-3</v>
      </c>
      <c r="BC400" s="67">
        <f t="shared" si="286"/>
        <v>5.0386071950370929E-4</v>
      </c>
      <c r="BD400" s="67">
        <f t="shared" si="286"/>
        <v>1.476862212767922E-3</v>
      </c>
      <c r="BE400" s="67">
        <f t="shared" si="286"/>
        <v>6.862494103295827E-4</v>
      </c>
      <c r="BF400" s="67">
        <f t="shared" si="286"/>
        <v>1.5033602610957771E-2</v>
      </c>
      <c r="BG400" s="67">
        <f t="shared" si="286"/>
        <v>2.9991660178401262E-3</v>
      </c>
      <c r="BH400" s="67">
        <f t="shared" si="286"/>
        <v>4.384237214770559E-4</v>
      </c>
      <c r="BI400" s="67">
        <f t="shared" si="286"/>
        <v>2.911618600966023E-4</v>
      </c>
      <c r="BJ400" s="67">
        <f t="shared" si="286"/>
        <v>1.2993307419011849E-2</v>
      </c>
    </row>
    <row r="401" spans="4:62">
      <c r="D401" s="52">
        <f t="shared" si="260"/>
        <v>7.25</v>
      </c>
      <c r="E401" s="67">
        <f t="shared" si="287"/>
        <v>1.4345596355423494E-3</v>
      </c>
      <c r="F401" s="67">
        <f t="shared" si="288"/>
        <v>6.5956440422107552E-3</v>
      </c>
      <c r="G401" s="67">
        <f t="shared" si="289"/>
        <v>2.5917047444849288E-3</v>
      </c>
      <c r="H401" s="67">
        <f t="shared" si="290"/>
        <v>3.4451719356602632E-3</v>
      </c>
      <c r="I401" s="67">
        <f t="shared" si="291"/>
        <v>4.8085112723318234E-3</v>
      </c>
      <c r="J401" s="67">
        <f t="shared" si="292"/>
        <v>5.9754329020678343E-2</v>
      </c>
      <c r="K401" s="67">
        <f t="shared" si="293"/>
        <v>2.1679875905109898E-2</v>
      </c>
      <c r="L401" s="67">
        <f t="shared" si="294"/>
        <v>1.6166762942924158E-3</v>
      </c>
      <c r="M401" s="67">
        <f t="shared" si="295"/>
        <v>2.3860150499055671E-3</v>
      </c>
      <c r="N401" s="67">
        <f t="shared" si="296"/>
        <v>1.9992934115787654E-2</v>
      </c>
      <c r="Q401" s="55">
        <f t="shared" si="297"/>
        <v>1.3189962205197271E-3</v>
      </c>
      <c r="R401" s="55">
        <f t="shared" si="267"/>
        <v>4.7143172827022106E-3</v>
      </c>
      <c r="S401" s="55">
        <f t="shared" si="268"/>
        <v>2.3259272715707964E-3</v>
      </c>
      <c r="T401" s="55">
        <f t="shared" si="269"/>
        <v>2.55512372077941E-3</v>
      </c>
      <c r="U401" s="55">
        <f t="shared" si="270"/>
        <v>4.1239738459457635E-3</v>
      </c>
      <c r="V401" s="55">
        <f t="shared" si="271"/>
        <v>4.4165491856738834E-2</v>
      </c>
      <c r="W401" s="55">
        <f t="shared" si="272"/>
        <v>1.8647732230229305E-2</v>
      </c>
      <c r="X401" s="55">
        <f t="shared" si="273"/>
        <v>1.285870484095344E-3</v>
      </c>
      <c r="Y401" s="55">
        <f t="shared" si="274"/>
        <v>2.0309169507505649E-3</v>
      </c>
      <c r="Z401" s="55">
        <f t="shared" si="275"/>
        <v>6.91772349472975E-3</v>
      </c>
      <c r="AC401" s="55">
        <f t="shared" si="298"/>
        <v>1.5501230505649722E-3</v>
      </c>
      <c r="AD401" s="55">
        <f t="shared" si="276"/>
        <v>8.4769708017192955E-3</v>
      </c>
      <c r="AE401" s="55">
        <f t="shared" si="277"/>
        <v>3.1047322603971945E-3</v>
      </c>
      <c r="AF401" s="55">
        <f t="shared" si="278"/>
        <v>4.9291154611938674E-3</v>
      </c>
      <c r="AG401" s="55">
        <f t="shared" si="279"/>
        <v>5.5006639617426294E-3</v>
      </c>
      <c r="AH401" s="55">
        <f t="shared" si="280"/>
        <v>7.5343166184617796E-2</v>
      </c>
      <c r="AI401" s="55">
        <f t="shared" si="281"/>
        <v>2.4739052333349894E-2</v>
      </c>
      <c r="AJ401" s="55">
        <f t="shared" si="282"/>
        <v>2.0583813103725378E-3</v>
      </c>
      <c r="AK401" s="55">
        <f t="shared" si="283"/>
        <v>2.6836409666328239E-3</v>
      </c>
      <c r="AL401" s="55">
        <f t="shared" si="284"/>
        <v>3.3068144736845544E-2</v>
      </c>
      <c r="AO401" s="67">
        <f t="shared" si="285"/>
        <v>1.1556341502262234E-4</v>
      </c>
      <c r="AP401" s="67">
        <f t="shared" si="285"/>
        <v>1.8813267595085446E-3</v>
      </c>
      <c r="AQ401" s="67">
        <f t="shared" si="285"/>
        <v>2.6577747291413236E-4</v>
      </c>
      <c r="AR401" s="67">
        <f t="shared" si="285"/>
        <v>8.9004821488085318E-4</v>
      </c>
      <c r="AS401" s="67">
        <f t="shared" si="285"/>
        <v>6.8453742638605996E-4</v>
      </c>
      <c r="AT401" s="67">
        <f t="shared" si="285"/>
        <v>1.5588837163939509E-2</v>
      </c>
      <c r="AU401" s="67">
        <f t="shared" si="285"/>
        <v>3.0321436748805934E-3</v>
      </c>
      <c r="AV401" s="67">
        <f t="shared" si="285"/>
        <v>3.3080581019707175E-4</v>
      </c>
      <c r="AW401" s="67">
        <f t="shared" si="285"/>
        <v>3.5509809915500222E-4</v>
      </c>
      <c r="AX401" s="67">
        <f t="shared" si="285"/>
        <v>1.3075210621057903E-2</v>
      </c>
      <c r="BA401" s="67">
        <f t="shared" si="286"/>
        <v>1.1556341502262277E-4</v>
      </c>
      <c r="BB401" s="67">
        <f t="shared" si="286"/>
        <v>1.8813267595085403E-3</v>
      </c>
      <c r="BC401" s="67">
        <f t="shared" si="286"/>
        <v>5.130275159122657E-4</v>
      </c>
      <c r="BD401" s="67">
        <f t="shared" si="286"/>
        <v>1.4839435255336042E-3</v>
      </c>
      <c r="BE401" s="67">
        <f t="shared" si="286"/>
        <v>6.9215268941080592E-4</v>
      </c>
      <c r="BF401" s="67">
        <f t="shared" si="286"/>
        <v>1.5588837163939454E-2</v>
      </c>
      <c r="BG401" s="67">
        <f t="shared" si="286"/>
        <v>3.0591764282399958E-3</v>
      </c>
      <c r="BH401" s="67">
        <f t="shared" si="286"/>
        <v>4.4170501608012196E-4</v>
      </c>
      <c r="BI401" s="67">
        <f t="shared" si="286"/>
        <v>2.9762591672725675E-4</v>
      </c>
      <c r="BJ401" s="67">
        <f t="shared" si="286"/>
        <v>1.3075210621057889E-2</v>
      </c>
    </row>
    <row r="402" spans="4:62">
      <c r="D402" s="52">
        <f t="shared" si="260"/>
        <v>7.5</v>
      </c>
      <c r="E402" s="67">
        <f t="shared" si="287"/>
        <v>1.4356789069123067E-3</v>
      </c>
      <c r="F402" s="67">
        <f t="shared" si="288"/>
        <v>6.6284681202665521E-3</v>
      </c>
      <c r="G402" s="67">
        <f t="shared" si="289"/>
        <v>2.6367609429042566E-3</v>
      </c>
      <c r="H402" s="67">
        <f t="shared" si="290"/>
        <v>3.4849778778495329E-3</v>
      </c>
      <c r="I402" s="67">
        <f t="shared" si="291"/>
        <v>4.8996716521783109E-3</v>
      </c>
      <c r="J402" s="67">
        <f t="shared" si="292"/>
        <v>6.191790115475921E-2</v>
      </c>
      <c r="K402" s="67">
        <f t="shared" si="293"/>
        <v>2.231859748903478E-2</v>
      </c>
      <c r="L402" s="67">
        <f t="shared" si="294"/>
        <v>1.6535091824065582E-3</v>
      </c>
      <c r="M402" s="67">
        <f t="shared" si="295"/>
        <v>2.452817918292213E-3</v>
      </c>
      <c r="N402" s="67">
        <f t="shared" si="296"/>
        <v>2.0215382435192102E-2</v>
      </c>
      <c r="Q402" s="55">
        <f t="shared" si="297"/>
        <v>1.319713357518423E-3</v>
      </c>
      <c r="R402" s="55">
        <f t="shared" si="267"/>
        <v>4.716987649032175E-3</v>
      </c>
      <c r="S402" s="55">
        <f t="shared" si="268"/>
        <v>2.3618372158304515E-3</v>
      </c>
      <c r="T402" s="55">
        <f t="shared" si="269"/>
        <v>2.58772379810318E-3</v>
      </c>
      <c r="U402" s="55">
        <f t="shared" si="270"/>
        <v>4.2141045074371424E-3</v>
      </c>
      <c r="V402" s="55">
        <f t="shared" si="271"/>
        <v>4.5772727504205128E-2</v>
      </c>
      <c r="W402" s="55">
        <f t="shared" si="272"/>
        <v>1.9226050561029467E-2</v>
      </c>
      <c r="X402" s="55">
        <f t="shared" si="273"/>
        <v>1.3196161771224138E-3</v>
      </c>
      <c r="Y402" s="55">
        <f t="shared" si="274"/>
        <v>2.0927886753856631E-3</v>
      </c>
      <c r="Z402" s="55">
        <f t="shared" si="275"/>
        <v>7.0596521849420196E-3</v>
      </c>
      <c r="AC402" s="55">
        <f t="shared" si="298"/>
        <v>1.5516444563061906E-3</v>
      </c>
      <c r="AD402" s="55">
        <f t="shared" si="276"/>
        <v>8.539948591500925E-3</v>
      </c>
      <c r="AE402" s="55">
        <f t="shared" si="277"/>
        <v>3.1582272166465475E-3</v>
      </c>
      <c r="AF402" s="55">
        <f t="shared" si="278"/>
        <v>4.9761272682486363E-3</v>
      </c>
      <c r="AG402" s="55">
        <f t="shared" si="279"/>
        <v>5.5984831430761018E-3</v>
      </c>
      <c r="AH402" s="55">
        <f t="shared" si="280"/>
        <v>7.8063074805313243E-2</v>
      </c>
      <c r="AI402" s="55">
        <f t="shared" si="281"/>
        <v>2.5438177170399496E-2</v>
      </c>
      <c r="AJ402" s="55">
        <f t="shared" si="282"/>
        <v>2.0980449281162859E-3</v>
      </c>
      <c r="AK402" s="55">
        <f t="shared" si="283"/>
        <v>2.756583356586574E-3</v>
      </c>
      <c r="AL402" s="55">
        <f t="shared" si="284"/>
        <v>3.337111268544217E-2</v>
      </c>
      <c r="AO402" s="67">
        <f t="shared" si="285"/>
        <v>1.1596554939388368E-4</v>
      </c>
      <c r="AP402" s="67">
        <f t="shared" si="285"/>
        <v>1.9114804712343772E-3</v>
      </c>
      <c r="AQ402" s="67">
        <f t="shared" si="285"/>
        <v>2.7492372707380508E-4</v>
      </c>
      <c r="AR402" s="67">
        <f t="shared" si="285"/>
        <v>8.9725407974635286E-4</v>
      </c>
      <c r="AS402" s="67">
        <f t="shared" si="285"/>
        <v>6.8556714474116848E-4</v>
      </c>
      <c r="AT402" s="67">
        <f t="shared" si="285"/>
        <v>1.6145173650554082E-2</v>
      </c>
      <c r="AU402" s="67">
        <f t="shared" si="285"/>
        <v>3.0925469280053131E-3</v>
      </c>
      <c r="AV402" s="67">
        <f t="shared" si="285"/>
        <v>3.3389300528414447E-4</v>
      </c>
      <c r="AW402" s="67">
        <f t="shared" si="285"/>
        <v>3.600292429065499E-4</v>
      </c>
      <c r="AX402" s="67">
        <f t="shared" si="285"/>
        <v>1.3155730250250082E-2</v>
      </c>
      <c r="BA402" s="67">
        <f t="shared" si="286"/>
        <v>1.1596554939388389E-4</v>
      </c>
      <c r="BB402" s="67">
        <f t="shared" si="286"/>
        <v>1.9114804712343728E-3</v>
      </c>
      <c r="BC402" s="67">
        <f t="shared" si="286"/>
        <v>5.2146627374229093E-4</v>
      </c>
      <c r="BD402" s="67">
        <f t="shared" si="286"/>
        <v>1.4911493903991034E-3</v>
      </c>
      <c r="BE402" s="67">
        <f t="shared" si="286"/>
        <v>6.9881149089779087E-4</v>
      </c>
      <c r="BF402" s="67">
        <f t="shared" si="286"/>
        <v>1.6145173650554033E-2</v>
      </c>
      <c r="BG402" s="67">
        <f t="shared" si="286"/>
        <v>3.1195796813647154E-3</v>
      </c>
      <c r="BH402" s="67">
        <f t="shared" si="286"/>
        <v>4.4453574570972772E-4</v>
      </c>
      <c r="BI402" s="67">
        <f t="shared" si="286"/>
        <v>3.0376543829436099E-4</v>
      </c>
      <c r="BJ402" s="67">
        <f t="shared" si="286"/>
        <v>1.3155730250250068E-2</v>
      </c>
    </row>
    <row r="403" spans="4:62">
      <c r="D403" s="52">
        <f t="shared" si="260"/>
        <v>7.75</v>
      </c>
      <c r="E403" s="67">
        <f t="shared" si="287"/>
        <v>1.4366315083522941E-3</v>
      </c>
      <c r="F403" s="67">
        <f t="shared" si="288"/>
        <v>6.6606283205766538E-3</v>
      </c>
      <c r="G403" s="67">
        <f t="shared" si="289"/>
        <v>2.6812783309103131E-3</v>
      </c>
      <c r="H403" s="67">
        <f t="shared" si="290"/>
        <v>3.52502398293373E-3</v>
      </c>
      <c r="I403" s="67">
        <f t="shared" si="291"/>
        <v>4.988708944255715E-3</v>
      </c>
      <c r="J403" s="67">
        <f t="shared" si="292"/>
        <v>6.4064223838298795E-2</v>
      </c>
      <c r="K403" s="67">
        <f t="shared" si="293"/>
        <v>2.2958320840673892E-2</v>
      </c>
      <c r="L403" s="67">
        <f t="shared" si="294"/>
        <v>1.6899770686876281E-3</v>
      </c>
      <c r="M403" s="67">
        <f t="shared" si="295"/>
        <v>2.5191355734464141E-3</v>
      </c>
      <c r="N403" s="67">
        <f t="shared" si="296"/>
        <v>2.0434397691378517E-2</v>
      </c>
      <c r="Q403" s="55">
        <f t="shared" si="297"/>
        <v>1.3202744057343196E-3</v>
      </c>
      <c r="R403" s="55">
        <f t="shared" si="267"/>
        <v>4.7188630402226796E-3</v>
      </c>
      <c r="S403" s="55">
        <f t="shared" si="268"/>
        <v>2.3978209857940698E-3</v>
      </c>
      <c r="T403" s="55">
        <f t="shared" si="269"/>
        <v>2.6204145758020963E-3</v>
      </c>
      <c r="U403" s="55">
        <f t="shared" si="270"/>
        <v>4.3018168310005279E-3</v>
      </c>
      <c r="V403" s="55">
        <f t="shared" si="271"/>
        <v>4.7361388992507379E-2</v>
      </c>
      <c r="W403" s="55">
        <f t="shared" si="272"/>
        <v>1.9804899248274041E-2</v>
      </c>
      <c r="X403" s="55">
        <f t="shared" si="273"/>
        <v>1.3533886317624365E-3</v>
      </c>
      <c r="Y403" s="55">
        <f t="shared" si="274"/>
        <v>2.1545850775655851E-3</v>
      </c>
      <c r="Z403" s="55">
        <f t="shared" si="275"/>
        <v>7.1994056054397746E-3</v>
      </c>
      <c r="AC403" s="55">
        <f t="shared" si="298"/>
        <v>1.5529886109702691E-3</v>
      </c>
      <c r="AD403" s="55">
        <f t="shared" si="276"/>
        <v>8.6023936009306246E-3</v>
      </c>
      <c r="AE403" s="55">
        <f t="shared" si="277"/>
        <v>3.2105215092294186E-3</v>
      </c>
      <c r="AF403" s="55">
        <f t="shared" si="278"/>
        <v>5.0235287007181139E-3</v>
      </c>
      <c r="AG403" s="55">
        <f t="shared" si="279"/>
        <v>5.694866075191183E-3</v>
      </c>
      <c r="AH403" s="55">
        <f t="shared" si="280"/>
        <v>8.0767058684090176E-2</v>
      </c>
      <c r="AI403" s="55">
        <f t="shared" si="281"/>
        <v>2.6138775186433146E-2</v>
      </c>
      <c r="AJ403" s="55">
        <f t="shared" si="282"/>
        <v>2.136933939505634E-3</v>
      </c>
      <c r="AK403" s="55">
        <f t="shared" si="283"/>
        <v>2.8287147035960408E-3</v>
      </c>
      <c r="AL403" s="55">
        <f t="shared" si="284"/>
        <v>3.3669389777317246E-2</v>
      </c>
      <c r="AO403" s="67">
        <f t="shared" si="285"/>
        <v>1.1635710261797454E-4</v>
      </c>
      <c r="AP403" s="67">
        <f t="shared" si="285"/>
        <v>1.9417652803539742E-3</v>
      </c>
      <c r="AQ403" s="67">
        <f t="shared" si="285"/>
        <v>2.8345734511624329E-4</v>
      </c>
      <c r="AR403" s="67">
        <f t="shared" si="285"/>
        <v>9.0460940713163376E-4</v>
      </c>
      <c r="AS403" s="67">
        <f t="shared" si="285"/>
        <v>6.8689211325518706E-4</v>
      </c>
      <c r="AT403" s="67">
        <f t="shared" si="285"/>
        <v>1.6702834845791416E-2</v>
      </c>
      <c r="AU403" s="67">
        <f t="shared" si="285"/>
        <v>3.1534215923998514E-3</v>
      </c>
      <c r="AV403" s="67">
        <f t="shared" si="285"/>
        <v>3.3658843692519163E-4</v>
      </c>
      <c r="AW403" s="67">
        <f t="shared" si="285"/>
        <v>3.6455049588082896E-4</v>
      </c>
      <c r="AX403" s="67">
        <f t="shared" si="285"/>
        <v>1.3234992085938743E-2</v>
      </c>
      <c r="BA403" s="67">
        <f t="shared" si="286"/>
        <v>1.1635710261797497E-4</v>
      </c>
      <c r="BB403" s="67">
        <f t="shared" si="286"/>
        <v>1.9417652803539708E-3</v>
      </c>
      <c r="BC403" s="67">
        <f t="shared" si="286"/>
        <v>5.2924317831910556E-4</v>
      </c>
      <c r="BD403" s="67">
        <f t="shared" si="286"/>
        <v>1.4985047177843839E-3</v>
      </c>
      <c r="BE403" s="67">
        <f t="shared" si="286"/>
        <v>7.0615713093546799E-4</v>
      </c>
      <c r="BF403" s="67">
        <f t="shared" si="286"/>
        <v>1.6702834845791381E-2</v>
      </c>
      <c r="BG403" s="67">
        <f t="shared" si="286"/>
        <v>3.1804543457592538E-3</v>
      </c>
      <c r="BH403" s="67">
        <f t="shared" si="286"/>
        <v>4.469568708180059E-4</v>
      </c>
      <c r="BI403" s="67">
        <f t="shared" si="286"/>
        <v>3.0957913014962668E-4</v>
      </c>
      <c r="BJ403" s="67">
        <f t="shared" si="286"/>
        <v>1.3234992085938729E-2</v>
      </c>
    </row>
    <row r="404" spans="4:62">
      <c r="D404" s="52">
        <f t="shared" si="260"/>
        <v>8</v>
      </c>
      <c r="E404" s="67">
        <f t="shared" si="287"/>
        <v>1.4374341068553091E-3</v>
      </c>
      <c r="F404" s="67">
        <f t="shared" si="288"/>
        <v>6.6921910309156304E-3</v>
      </c>
      <c r="G404" s="67">
        <f t="shared" si="289"/>
        <v>2.7253107895444254E-3</v>
      </c>
      <c r="H404" s="67">
        <f t="shared" si="290"/>
        <v>3.5653502780620093E-3</v>
      </c>
      <c r="I404" s="67">
        <f t="shared" si="291"/>
        <v>5.0758354573409437E-3</v>
      </c>
      <c r="J404" s="67">
        <f t="shared" si="292"/>
        <v>6.6190886689297984E-2</v>
      </c>
      <c r="K404" s="67">
        <f t="shared" si="293"/>
        <v>2.3599212921312937E-2</v>
      </c>
      <c r="L404" s="67">
        <f t="shared" si="294"/>
        <v>1.7261164533189329E-3</v>
      </c>
      <c r="M404" s="67">
        <f t="shared" si="295"/>
        <v>2.5850162834981133E-3</v>
      </c>
      <c r="N404" s="67">
        <f t="shared" si="296"/>
        <v>2.0650323190668708E-2</v>
      </c>
      <c r="Q404" s="55">
        <f t="shared" si="297"/>
        <v>1.3206949740456966E-3</v>
      </c>
      <c r="R404" s="55">
        <f t="shared" si="267"/>
        <v>4.7200229537876712E-3</v>
      </c>
      <c r="S404" s="55">
        <f t="shared" si="268"/>
        <v>2.433890885745645E-3</v>
      </c>
      <c r="T404" s="55">
        <f t="shared" si="269"/>
        <v>2.6532111706053501E-3</v>
      </c>
      <c r="U404" s="55">
        <f t="shared" si="270"/>
        <v>4.3871960150720065E-3</v>
      </c>
      <c r="V404" s="55">
        <f t="shared" si="271"/>
        <v>4.8928842359624025E-2</v>
      </c>
      <c r="W404" s="55">
        <f t="shared" si="272"/>
        <v>2.0384366684703756E-2</v>
      </c>
      <c r="X404" s="55">
        <f t="shared" si="273"/>
        <v>1.3871923082842377E-3</v>
      </c>
      <c r="Y404" s="55">
        <f t="shared" si="274"/>
        <v>2.2163136895358491E-3</v>
      </c>
      <c r="Z404" s="55">
        <f t="shared" si="275"/>
        <v>7.3372012831944668E-3</v>
      </c>
      <c r="AC404" s="55">
        <f t="shared" si="298"/>
        <v>1.5541732396649219E-3</v>
      </c>
      <c r="AD404" s="55">
        <f t="shared" si="276"/>
        <v>8.6643591080435862E-3</v>
      </c>
      <c r="AE404" s="55">
        <f t="shared" si="277"/>
        <v>3.2617352045124569E-3</v>
      </c>
      <c r="AF404" s="55">
        <f t="shared" si="278"/>
        <v>5.0713846961714191E-3</v>
      </c>
      <c r="AG404" s="55">
        <f t="shared" si="279"/>
        <v>5.7899563830097122E-3</v>
      </c>
      <c r="AH404" s="55">
        <f t="shared" si="280"/>
        <v>8.3452931018971901E-2</v>
      </c>
      <c r="AI404" s="55">
        <f t="shared" si="281"/>
        <v>2.6841091911281516E-2</v>
      </c>
      <c r="AJ404" s="55">
        <f t="shared" si="282"/>
        <v>2.1751258051760222E-3</v>
      </c>
      <c r="AK404" s="55">
        <f t="shared" si="283"/>
        <v>2.9000819811428775E-3</v>
      </c>
      <c r="AL404" s="55">
        <f t="shared" si="284"/>
        <v>3.3963445098142933E-2</v>
      </c>
      <c r="AO404" s="67">
        <f t="shared" ref="AO404:AX429" si="299">E404-Q404</f>
        <v>1.1673913280961252E-4</v>
      </c>
      <c r="AP404" s="67">
        <f t="shared" si="299"/>
        <v>1.9721680771279592E-3</v>
      </c>
      <c r="AQ404" s="67">
        <f t="shared" si="299"/>
        <v>2.914199037987804E-4</v>
      </c>
      <c r="AR404" s="67">
        <f t="shared" si="299"/>
        <v>9.121391074566592E-4</v>
      </c>
      <c r="AS404" s="67">
        <f t="shared" si="299"/>
        <v>6.8863944226893719E-4</v>
      </c>
      <c r="AT404" s="67">
        <f t="shared" si="299"/>
        <v>1.7262044329673959E-2</v>
      </c>
      <c r="AU404" s="67">
        <f t="shared" si="299"/>
        <v>3.2148462366091805E-3</v>
      </c>
      <c r="AV404" s="67">
        <f t="shared" si="299"/>
        <v>3.3892414503469519E-4</v>
      </c>
      <c r="AW404" s="67">
        <f t="shared" si="299"/>
        <v>3.6870259396226419E-4</v>
      </c>
      <c r="AX404" s="67">
        <f t="shared" si="299"/>
        <v>1.3313121907474242E-2</v>
      </c>
      <c r="BA404" s="67">
        <f t="shared" ref="BA404:BJ429" si="300">AC404-E404</f>
        <v>1.1673913280961274E-4</v>
      </c>
      <c r="BB404" s="67">
        <f t="shared" si="300"/>
        <v>1.9721680771279558E-3</v>
      </c>
      <c r="BC404" s="67">
        <f t="shared" si="300"/>
        <v>5.3642441496803148E-4</v>
      </c>
      <c r="BD404" s="67">
        <f t="shared" si="300"/>
        <v>1.5060344181094098E-3</v>
      </c>
      <c r="BE404" s="67">
        <f t="shared" si="300"/>
        <v>7.1412092566876858E-4</v>
      </c>
      <c r="BF404" s="67">
        <f t="shared" si="300"/>
        <v>1.7262044329673917E-2</v>
      </c>
      <c r="BG404" s="67">
        <f t="shared" si="300"/>
        <v>3.2418789899685795E-3</v>
      </c>
      <c r="BH404" s="67">
        <f t="shared" si="300"/>
        <v>4.4900935185708925E-4</v>
      </c>
      <c r="BI404" s="67">
        <f t="shared" si="300"/>
        <v>3.1506569764476423E-4</v>
      </c>
      <c r="BJ404" s="67">
        <f t="shared" si="300"/>
        <v>1.3313121907474225E-2</v>
      </c>
    </row>
    <row r="405" spans="4:62">
      <c r="D405" s="52">
        <f t="shared" si="260"/>
        <v>8.25</v>
      </c>
      <c r="E405" s="67">
        <f t="shared" si="287"/>
        <v>1.4381033694143483E-3</v>
      </c>
      <c r="F405" s="67">
        <f t="shared" si="288"/>
        <v>6.7232226390580505E-3</v>
      </c>
      <c r="G405" s="67">
        <f t="shared" si="289"/>
        <v>2.7689121998479204E-3</v>
      </c>
      <c r="H405" s="67">
        <f t="shared" si="290"/>
        <v>3.6059967903835249E-3</v>
      </c>
      <c r="I405" s="67">
        <f t="shared" si="291"/>
        <v>5.161263500210905E-3</v>
      </c>
      <c r="J405" s="67">
        <f t="shared" si="292"/>
        <v>6.8295613109367881E-2</v>
      </c>
      <c r="K405" s="67">
        <f t="shared" si="293"/>
        <v>2.4241440692237617E-2</v>
      </c>
      <c r="L405" s="67">
        <f t="shared" si="294"/>
        <v>1.7619638364837799E-3</v>
      </c>
      <c r="M405" s="67">
        <f t="shared" si="295"/>
        <v>2.6505083165772546E-3</v>
      </c>
      <c r="N405" s="67">
        <f t="shared" si="296"/>
        <v>2.0863502239384473E-2</v>
      </c>
      <c r="Q405" s="55">
        <f t="shared" si="297"/>
        <v>1.3209906713308342E-3</v>
      </c>
      <c r="R405" s="55">
        <f t="shared" si="267"/>
        <v>4.7205468872410948E-3</v>
      </c>
      <c r="S405" s="55">
        <f t="shared" si="268"/>
        <v>2.4700592199691715E-3</v>
      </c>
      <c r="T405" s="55">
        <f t="shared" si="269"/>
        <v>2.6861286992421319E-3</v>
      </c>
      <c r="U405" s="55">
        <f t="shared" si="270"/>
        <v>4.4703272580876646E-3</v>
      </c>
      <c r="V405" s="55">
        <f t="shared" si="271"/>
        <v>5.0472586622111175E-2</v>
      </c>
      <c r="W405" s="55">
        <f t="shared" si="272"/>
        <v>2.0964541263059352E-2</v>
      </c>
      <c r="X405" s="55">
        <f t="shared" si="273"/>
        <v>1.4210316669566432E-3</v>
      </c>
      <c r="Y405" s="55">
        <f t="shared" si="274"/>
        <v>2.2779820435419721E-3</v>
      </c>
      <c r="Z405" s="55">
        <f t="shared" si="275"/>
        <v>7.4732567451775474E-3</v>
      </c>
      <c r="AC405" s="55">
        <f t="shared" si="298"/>
        <v>1.5552160674978627E-3</v>
      </c>
      <c r="AD405" s="55">
        <f t="shared" si="276"/>
        <v>8.7258983908750035E-3</v>
      </c>
      <c r="AE405" s="55">
        <f t="shared" si="277"/>
        <v>3.3119883688623097E-3</v>
      </c>
      <c r="AF405" s="55">
        <f t="shared" si="278"/>
        <v>5.1197601921776689E-3</v>
      </c>
      <c r="AG405" s="55">
        <f t="shared" si="279"/>
        <v>5.8838976914535289E-3</v>
      </c>
      <c r="AH405" s="55">
        <f t="shared" si="280"/>
        <v>8.6118639596624552E-2</v>
      </c>
      <c r="AI405" s="55">
        <f t="shared" si="281"/>
        <v>2.7545372874775285E-2</v>
      </c>
      <c r="AJ405" s="55">
        <f t="shared" si="282"/>
        <v>2.2126979857628906E-3</v>
      </c>
      <c r="AK405" s="55">
        <f t="shared" si="283"/>
        <v>2.9707321627087386E-3</v>
      </c>
      <c r="AL405" s="55">
        <f t="shared" si="284"/>
        <v>3.4253747733591383E-2</v>
      </c>
      <c r="AO405" s="67">
        <f t="shared" si="299"/>
        <v>1.1711269808351412E-4</v>
      </c>
      <c r="AP405" s="67">
        <f t="shared" si="299"/>
        <v>2.0026757518169557E-3</v>
      </c>
      <c r="AQ405" s="67">
        <f t="shared" si="299"/>
        <v>2.9885297987874895E-4</v>
      </c>
      <c r="AR405" s="67">
        <f t="shared" si="299"/>
        <v>9.1986809114139294E-4</v>
      </c>
      <c r="AS405" s="67">
        <f t="shared" si="299"/>
        <v>6.9093624212324036E-4</v>
      </c>
      <c r="AT405" s="67">
        <f t="shared" si="299"/>
        <v>1.7823026487256706E-2</v>
      </c>
      <c r="AU405" s="67">
        <f t="shared" si="299"/>
        <v>3.2768994291782656E-3</v>
      </c>
      <c r="AV405" s="67">
        <f t="shared" si="299"/>
        <v>3.4093216952713664E-4</v>
      </c>
      <c r="AW405" s="67">
        <f t="shared" si="299"/>
        <v>3.7252627303528251E-4</v>
      </c>
      <c r="AX405" s="67">
        <f t="shared" si="299"/>
        <v>1.3390245494206926E-2</v>
      </c>
      <c r="BA405" s="67">
        <f t="shared" si="300"/>
        <v>1.1711269808351433E-4</v>
      </c>
      <c r="BB405" s="67">
        <f t="shared" si="300"/>
        <v>2.0026757518169531E-3</v>
      </c>
      <c r="BC405" s="67">
        <f t="shared" si="300"/>
        <v>5.4307616901438927E-4</v>
      </c>
      <c r="BD405" s="67">
        <f t="shared" si="300"/>
        <v>1.513763401794144E-3</v>
      </c>
      <c r="BE405" s="67">
        <f t="shared" si="300"/>
        <v>7.2263419124262394E-4</v>
      </c>
      <c r="BF405" s="67">
        <f t="shared" si="300"/>
        <v>1.7823026487256671E-2</v>
      </c>
      <c r="BG405" s="67">
        <f t="shared" si="300"/>
        <v>3.303932182537668E-3</v>
      </c>
      <c r="BH405" s="67">
        <f t="shared" si="300"/>
        <v>4.5073414927911072E-4</v>
      </c>
      <c r="BI405" s="67">
        <f t="shared" si="300"/>
        <v>3.2022384613148401E-4</v>
      </c>
      <c r="BJ405" s="67">
        <f t="shared" si="300"/>
        <v>1.339024549420691E-2</v>
      </c>
    </row>
    <row r="406" spans="4:62">
      <c r="D406" s="52">
        <f t="shared" si="260"/>
        <v>8.5</v>
      </c>
      <c r="E406" s="67">
        <f t="shared" si="287"/>
        <v>1.4386559630224088E-3</v>
      </c>
      <c r="F406" s="67">
        <f t="shared" si="288"/>
        <v>6.7537895327784842E-3</v>
      </c>
      <c r="G406" s="67">
        <f t="shared" si="289"/>
        <v>2.8121364428621257E-3</v>
      </c>
      <c r="H406" s="67">
        <f t="shared" si="290"/>
        <v>3.6470035470474319E-3</v>
      </c>
      <c r="I406" s="67">
        <f t="shared" si="291"/>
        <v>5.2452053816425077E-3</v>
      </c>
      <c r="J406" s="67">
        <f t="shared" si="292"/>
        <v>7.0376260283729841E-2</v>
      </c>
      <c r="K406" s="67">
        <f t="shared" si="293"/>
        <v>2.488517111473364E-2</v>
      </c>
      <c r="L406" s="67">
        <f t="shared" si="294"/>
        <v>1.7975557183654762E-3</v>
      </c>
      <c r="M406" s="67">
        <f t="shared" si="295"/>
        <v>2.7156599408137811E-3</v>
      </c>
      <c r="N406" s="67">
        <f t="shared" si="296"/>
        <v>2.107427814384762E-2</v>
      </c>
      <c r="Q406" s="55">
        <f t="shared" si="297"/>
        <v>1.3211771064680121E-3</v>
      </c>
      <c r="R406" s="55">
        <f t="shared" si="267"/>
        <v>4.7206597961291577E-3</v>
      </c>
      <c r="S406" s="55">
        <f t="shared" si="268"/>
        <v>2.5063382927486425E-3</v>
      </c>
      <c r="T406" s="55">
        <f t="shared" si="269"/>
        <v>2.7191822784416331E-3</v>
      </c>
      <c r="U406" s="55">
        <f t="shared" si="270"/>
        <v>4.5512957584835879E-3</v>
      </c>
      <c r="V406" s="55">
        <f t="shared" si="271"/>
        <v>5.19902537751026E-2</v>
      </c>
      <c r="W406" s="55">
        <f t="shared" si="272"/>
        <v>2.1545511376081562E-2</v>
      </c>
      <c r="X406" s="55">
        <f t="shared" si="273"/>
        <v>1.4549111680484783E-3</v>
      </c>
      <c r="Y406" s="55">
        <f t="shared" si="274"/>
        <v>2.3395976718294719E-3</v>
      </c>
      <c r="Z406" s="55">
        <f t="shared" si="275"/>
        <v>7.6077895183604676E-3</v>
      </c>
      <c r="AC406" s="55">
        <f t="shared" si="298"/>
        <v>1.5561348195768055E-3</v>
      </c>
      <c r="AD406" s="55">
        <f t="shared" si="276"/>
        <v>8.7870647274600686E-3</v>
      </c>
      <c r="AE406" s="55">
        <f t="shared" si="277"/>
        <v>3.3614010686456256E-3</v>
      </c>
      <c r="AF406" s="55">
        <f t="shared" si="278"/>
        <v>5.1687201263059812E-3</v>
      </c>
      <c r="AG406" s="55">
        <f t="shared" si="279"/>
        <v>5.9768336254444714E-3</v>
      </c>
      <c r="AH406" s="55">
        <f t="shared" si="280"/>
        <v>8.8762266792357047E-2</v>
      </c>
      <c r="AI406" s="55">
        <f t="shared" si="281"/>
        <v>2.8251863606745125E-2</v>
      </c>
      <c r="AJ406" s="55">
        <f t="shared" si="282"/>
        <v>2.249727941901679E-3</v>
      </c>
      <c r="AK406" s="55">
        <f t="shared" si="283"/>
        <v>3.0407122217752784E-3</v>
      </c>
      <c r="AL406" s="55">
        <f t="shared" si="284"/>
        <v>3.4540766769334756E-2</v>
      </c>
      <c r="AO406" s="67">
        <f t="shared" si="299"/>
        <v>1.1747885655439671E-4</v>
      </c>
      <c r="AP406" s="67">
        <f t="shared" si="299"/>
        <v>2.0331297366493264E-3</v>
      </c>
      <c r="AQ406" s="67">
        <f t="shared" si="299"/>
        <v>3.057981501134832E-4</v>
      </c>
      <c r="AR406" s="67">
        <f t="shared" si="299"/>
        <v>9.2782126860579874E-4</v>
      </c>
      <c r="AS406" s="67">
        <f t="shared" si="299"/>
        <v>6.939096231589198E-4</v>
      </c>
      <c r="AT406" s="67">
        <f t="shared" si="299"/>
        <v>1.8386006508627241E-2</v>
      </c>
      <c r="AU406" s="67">
        <f t="shared" si="299"/>
        <v>3.3396597386520788E-3</v>
      </c>
      <c r="AV406" s="67">
        <f t="shared" si="299"/>
        <v>3.4264455031699794E-4</v>
      </c>
      <c r="AW406" s="67">
        <f t="shared" si="299"/>
        <v>3.7606226898430914E-4</v>
      </c>
      <c r="AX406" s="67">
        <f t="shared" si="299"/>
        <v>1.3466488625487152E-2</v>
      </c>
      <c r="BA406" s="67">
        <f t="shared" si="300"/>
        <v>1.1747885655439671E-4</v>
      </c>
      <c r="BB406" s="67">
        <f t="shared" si="300"/>
        <v>2.0332751946815844E-3</v>
      </c>
      <c r="BC406" s="67">
        <f t="shared" si="300"/>
        <v>5.4926462578349993E-4</v>
      </c>
      <c r="BD406" s="67">
        <f t="shared" si="300"/>
        <v>1.5217165792585493E-3</v>
      </c>
      <c r="BE406" s="67">
        <f t="shared" si="300"/>
        <v>7.3162824380196365E-4</v>
      </c>
      <c r="BF406" s="67">
        <f t="shared" si="300"/>
        <v>1.8386006508627206E-2</v>
      </c>
      <c r="BG406" s="67">
        <f t="shared" si="300"/>
        <v>3.3666924920114846E-3</v>
      </c>
      <c r="BH406" s="67">
        <f t="shared" si="300"/>
        <v>4.5217222353620282E-4</v>
      </c>
      <c r="BI406" s="67">
        <f t="shared" si="300"/>
        <v>3.2505228096149728E-4</v>
      </c>
      <c r="BJ406" s="67">
        <f t="shared" si="300"/>
        <v>1.3466488625487136E-2</v>
      </c>
    </row>
    <row r="407" spans="4:62">
      <c r="D407" s="52">
        <f t="shared" si="260"/>
        <v>8.75</v>
      </c>
      <c r="E407" s="67">
        <f t="shared" si="287"/>
        <v>1.4391085546724876E-3</v>
      </c>
      <c r="F407" s="67">
        <f t="shared" si="288"/>
        <v>6.7839580998515009E-3</v>
      </c>
      <c r="G407" s="67">
        <f t="shared" si="289"/>
        <v>2.8550373996283681E-3</v>
      </c>
      <c r="H407" s="67">
        <f t="shared" si="290"/>
        <v>3.6884105752028845E-3</v>
      </c>
      <c r="I407" s="67">
        <f t="shared" si="291"/>
        <v>5.3278734104126608E-3</v>
      </c>
      <c r="J407" s="67">
        <f t="shared" si="292"/>
        <v>7.2430819181215425E-2</v>
      </c>
      <c r="K407" s="67">
        <f t="shared" si="293"/>
        <v>2.5530571150086712E-2</v>
      </c>
      <c r="L407" s="67">
        <f t="shared" si="294"/>
        <v>1.8329285991473289E-3</v>
      </c>
      <c r="M407" s="67">
        <f t="shared" si="295"/>
        <v>2.7805194243376362E-3</v>
      </c>
      <c r="N407" s="67">
        <f t="shared" si="296"/>
        <v>2.1282994210379946E-2</v>
      </c>
      <c r="Q407" s="55">
        <f t="shared" si="297"/>
        <v>1.3212698883355105E-3</v>
      </c>
      <c r="R407" s="55">
        <f t="shared" si="267"/>
        <v>4.7206597961291577E-3</v>
      </c>
      <c r="S407" s="55">
        <f t="shared" si="268"/>
        <v>2.5427404083680524E-3</v>
      </c>
      <c r="T407" s="55">
        <f t="shared" si="269"/>
        <v>2.7523870249330446E-3</v>
      </c>
      <c r="U407" s="55">
        <f t="shared" si="270"/>
        <v>4.6301867146958629E-3</v>
      </c>
      <c r="V407" s="55">
        <f t="shared" si="271"/>
        <v>5.347960879230973E-2</v>
      </c>
      <c r="W407" s="55">
        <f t="shared" si="272"/>
        <v>2.2127365416511117E-2</v>
      </c>
      <c r="X407" s="55">
        <f t="shared" si="273"/>
        <v>1.4888352718285685E-3</v>
      </c>
      <c r="Y407" s="55">
        <f t="shared" si="274"/>
        <v>2.4011681066438664E-3</v>
      </c>
      <c r="Z407" s="55">
        <f t="shared" si="275"/>
        <v>7.7410171297146793E-3</v>
      </c>
      <c r="AC407" s="55">
        <f t="shared" si="298"/>
        <v>1.5569472210094646E-3</v>
      </c>
      <c r="AD407" s="55">
        <f t="shared" si="276"/>
        <v>8.8479113958339767E-3</v>
      </c>
      <c r="AE407" s="55">
        <f t="shared" si="277"/>
        <v>3.4100933702290522E-3</v>
      </c>
      <c r="AF407" s="55">
        <f t="shared" si="278"/>
        <v>5.218329436125475E-3</v>
      </c>
      <c r="AG407" s="55">
        <f t="shared" si="279"/>
        <v>6.0689078099043789E-3</v>
      </c>
      <c r="AH407" s="55">
        <f t="shared" si="280"/>
        <v>9.1382029570121093E-2</v>
      </c>
      <c r="AI407" s="55">
        <f t="shared" si="281"/>
        <v>2.896080963702171E-2</v>
      </c>
      <c r="AJ407" s="55">
        <f t="shared" si="282"/>
        <v>2.2862931342278276E-3</v>
      </c>
      <c r="AK407" s="55">
        <f t="shared" si="283"/>
        <v>3.1100691318241506E-3</v>
      </c>
      <c r="AL407" s="55">
        <f t="shared" si="284"/>
        <v>3.4824971291045198E-2</v>
      </c>
      <c r="AO407" s="67">
        <f t="shared" si="299"/>
        <v>1.1783866633697702E-4</v>
      </c>
      <c r="AP407" s="67">
        <f t="shared" si="299"/>
        <v>2.0632983037223432E-3</v>
      </c>
      <c r="AQ407" s="67">
        <f t="shared" si="299"/>
        <v>3.1229699126031569E-4</v>
      </c>
      <c r="AR407" s="67">
        <f t="shared" si="299"/>
        <v>9.3602355026983991E-4</v>
      </c>
      <c r="AS407" s="67">
        <f t="shared" si="299"/>
        <v>6.9768669571679785E-4</v>
      </c>
      <c r="AT407" s="67">
        <f t="shared" si="299"/>
        <v>1.8951210388905695E-2</v>
      </c>
      <c r="AU407" s="67">
        <f t="shared" si="299"/>
        <v>3.4032057335755955E-3</v>
      </c>
      <c r="AV407" s="67">
        <f t="shared" si="299"/>
        <v>3.4409332731876038E-4</v>
      </c>
      <c r="AW407" s="67">
        <f t="shared" si="299"/>
        <v>3.7935131769376972E-4</v>
      </c>
      <c r="AX407" s="67">
        <f t="shared" si="299"/>
        <v>1.3541977080665266E-2</v>
      </c>
      <c r="BA407" s="67">
        <f t="shared" si="300"/>
        <v>1.1783866633697702E-4</v>
      </c>
      <c r="BB407" s="67">
        <f t="shared" si="300"/>
        <v>2.0639532959824758E-3</v>
      </c>
      <c r="BC407" s="67">
        <f t="shared" si="300"/>
        <v>5.5505597060068407E-4</v>
      </c>
      <c r="BD407" s="67">
        <f t="shared" si="300"/>
        <v>1.5299188609225905E-3</v>
      </c>
      <c r="BE407" s="67">
        <f t="shared" si="300"/>
        <v>7.4103439949171814E-4</v>
      </c>
      <c r="BF407" s="67">
        <f t="shared" si="300"/>
        <v>1.8951210388905668E-2</v>
      </c>
      <c r="BG407" s="67">
        <f t="shared" si="300"/>
        <v>3.4302384869349979E-3</v>
      </c>
      <c r="BH407" s="67">
        <f t="shared" si="300"/>
        <v>4.5336453508049873E-4</v>
      </c>
      <c r="BI407" s="67">
        <f t="shared" si="300"/>
        <v>3.2954970748651441E-4</v>
      </c>
      <c r="BJ407" s="67">
        <f t="shared" si="300"/>
        <v>1.3541977080665252E-2</v>
      </c>
    </row>
    <row r="408" spans="4:62">
      <c r="D408" s="52">
        <f t="shared" si="260"/>
        <v>9</v>
      </c>
      <c r="E408" s="67">
        <f t="shared" si="287"/>
        <v>1.4394778113575814E-3</v>
      </c>
      <c r="F408" s="67">
        <f t="shared" si="288"/>
        <v>6.8137947280516699E-3</v>
      </c>
      <c r="G408" s="67">
        <f t="shared" si="289"/>
        <v>2.8976689511879747E-3</v>
      </c>
      <c r="H408" s="67">
        <f t="shared" si="290"/>
        <v>3.7302579019990374E-3</v>
      </c>
      <c r="I408" s="67">
        <f t="shared" si="291"/>
        <v>5.4094798952982722E-3</v>
      </c>
      <c r="J408" s="67">
        <f t="shared" si="292"/>
        <v>7.4457414554266466E-2</v>
      </c>
      <c r="K408" s="67">
        <f t="shared" si="293"/>
        <v>2.6177807759582533E-2</v>
      </c>
      <c r="L408" s="67">
        <f t="shared" si="294"/>
        <v>1.8681189790126455E-3</v>
      </c>
      <c r="M408" s="67">
        <f t="shared" si="295"/>
        <v>2.8451350352787629E-3</v>
      </c>
      <c r="N408" s="67">
        <f t="shared" si="296"/>
        <v>2.1489993745303259E-2</v>
      </c>
      <c r="Q408" s="55">
        <f t="shared" si="297"/>
        <v>1.3212948170616247E-3</v>
      </c>
      <c r="R408" s="55">
        <f t="shared" si="267"/>
        <v>4.7206597961291577E-3</v>
      </c>
      <c r="S408" s="55">
        <f t="shared" si="268"/>
        <v>2.5792778711113949E-3</v>
      </c>
      <c r="T408" s="55">
        <f t="shared" si="269"/>
        <v>2.7857580554455576E-3</v>
      </c>
      <c r="U408" s="55">
        <f t="shared" si="270"/>
        <v>4.7070853251605753E-3</v>
      </c>
      <c r="V408" s="55">
        <f t="shared" si="271"/>
        <v>5.4938549626021675E-2</v>
      </c>
      <c r="W408" s="55">
        <f t="shared" si="272"/>
        <v>2.2710191777088756E-2</v>
      </c>
      <c r="X408" s="55">
        <f t="shared" si="273"/>
        <v>1.5228084385657393E-3</v>
      </c>
      <c r="Y408" s="55">
        <f t="shared" si="274"/>
        <v>2.462700880230673E-3</v>
      </c>
      <c r="Z408" s="55">
        <f t="shared" si="275"/>
        <v>7.8731571062116337E-3</v>
      </c>
      <c r="AC408" s="55">
        <f t="shared" si="298"/>
        <v>1.5576709969035538E-3</v>
      </c>
      <c r="AD408" s="55">
        <f t="shared" si="276"/>
        <v>8.9084916740319181E-3</v>
      </c>
      <c r="AE408" s="55">
        <f t="shared" si="277"/>
        <v>3.4581853399792382E-3</v>
      </c>
      <c r="AF408" s="55">
        <f t="shared" si="278"/>
        <v>5.2686530592052682E-3</v>
      </c>
      <c r="AG408" s="55">
        <f t="shared" si="279"/>
        <v>6.1602638697550909E-3</v>
      </c>
      <c r="AH408" s="55">
        <f t="shared" si="280"/>
        <v>9.3976279482511221E-2</v>
      </c>
      <c r="AI408" s="55">
        <f t="shared" si="281"/>
        <v>2.9672456495435713E-2</v>
      </c>
      <c r="AJ408" s="55">
        <f t="shared" si="282"/>
        <v>2.3224710233767762E-3</v>
      </c>
      <c r="AK408" s="55">
        <f t="shared" si="283"/>
        <v>3.1788498663370096E-3</v>
      </c>
      <c r="AL408" s="55">
        <f t="shared" si="284"/>
        <v>3.5106830384394869E-2</v>
      </c>
      <c r="AO408" s="67">
        <f t="shared" si="299"/>
        <v>1.1818299429595665E-4</v>
      </c>
      <c r="AP408" s="67">
        <f t="shared" si="299"/>
        <v>2.0931349319225122E-3</v>
      </c>
      <c r="AQ408" s="67">
        <f t="shared" si="299"/>
        <v>3.1839108007657982E-4</v>
      </c>
      <c r="AR408" s="67">
        <f t="shared" si="299"/>
        <v>9.4449984655347978E-4</v>
      </c>
      <c r="AS408" s="67">
        <f t="shared" si="299"/>
        <v>7.0239457013769688E-4</v>
      </c>
      <c r="AT408" s="67">
        <f t="shared" si="299"/>
        <v>1.951886492824479E-2</v>
      </c>
      <c r="AU408" s="67">
        <f t="shared" si="299"/>
        <v>3.4676159824937776E-3</v>
      </c>
      <c r="AV408" s="67">
        <f t="shared" si="299"/>
        <v>3.4531054044690613E-4</v>
      </c>
      <c r="AW408" s="67">
        <f t="shared" si="299"/>
        <v>3.8243415504808989E-4</v>
      </c>
      <c r="AX408" s="67">
        <f t="shared" si="299"/>
        <v>1.3616836639091625E-2</v>
      </c>
      <c r="BA408" s="67">
        <f t="shared" si="300"/>
        <v>1.1819318554597241E-4</v>
      </c>
      <c r="BB408" s="67">
        <f t="shared" si="300"/>
        <v>2.0946969459802482E-3</v>
      </c>
      <c r="BC408" s="67">
        <f t="shared" si="300"/>
        <v>5.6051638879126356E-4</v>
      </c>
      <c r="BD408" s="67">
        <f t="shared" si="300"/>
        <v>1.5383951572062308E-3</v>
      </c>
      <c r="BE408" s="67">
        <f t="shared" si="300"/>
        <v>7.5078397445681871E-4</v>
      </c>
      <c r="BF408" s="67">
        <f t="shared" si="300"/>
        <v>1.9518864928244756E-2</v>
      </c>
      <c r="BG408" s="67">
        <f t="shared" si="300"/>
        <v>3.49464873585318E-3</v>
      </c>
      <c r="BH408" s="67">
        <f t="shared" si="300"/>
        <v>4.5435204436413074E-4</v>
      </c>
      <c r="BI408" s="67">
        <f t="shared" si="300"/>
        <v>3.3371483105824667E-4</v>
      </c>
      <c r="BJ408" s="67">
        <f t="shared" si="300"/>
        <v>1.361683663909161E-2</v>
      </c>
    </row>
    <row r="409" spans="4:62">
      <c r="D409" s="52">
        <f t="shared" si="260"/>
        <v>9.25</v>
      </c>
      <c r="E409" s="67">
        <f t="shared" si="287"/>
        <v>1.4397804000706874E-3</v>
      </c>
      <c r="F409" s="67">
        <f t="shared" si="288"/>
        <v>6.8433658051535607E-3</v>
      </c>
      <c r="G409" s="67">
        <f t="shared" si="289"/>
        <v>2.9400849785822724E-3</v>
      </c>
      <c r="H409" s="67">
        <f t="shared" si="290"/>
        <v>3.7725855545850452E-3</v>
      </c>
      <c r="I409" s="67">
        <f t="shared" si="291"/>
        <v>5.4902371450762499E-3</v>
      </c>
      <c r="J409" s="67">
        <f t="shared" si="292"/>
        <v>7.6454304938935E-2</v>
      </c>
      <c r="K409" s="67">
        <f t="shared" si="293"/>
        <v>2.6827047904506813E-2</v>
      </c>
      <c r="L409" s="67">
        <f t="shared" si="294"/>
        <v>1.9031633581447331E-3</v>
      </c>
      <c r="M409" s="67">
        <f t="shared" si="295"/>
        <v>2.9095550417671048E-3</v>
      </c>
      <c r="N409" s="67">
        <f t="shared" si="296"/>
        <v>2.1695620054939361E-2</v>
      </c>
      <c r="Q409" s="55">
        <f t="shared" si="297"/>
        <v>1.3212948170616247E-3</v>
      </c>
      <c r="R409" s="55">
        <f t="shared" si="267"/>
        <v>4.7206597961291577E-3</v>
      </c>
      <c r="S409" s="55">
        <f t="shared" si="268"/>
        <v>2.6159629852626639E-3</v>
      </c>
      <c r="T409" s="55">
        <f t="shared" si="269"/>
        <v>2.8193104867083626E-3</v>
      </c>
      <c r="U409" s="55">
        <f t="shared" si="270"/>
        <v>4.7820767883138124E-3</v>
      </c>
      <c r="V409" s="55">
        <f t="shared" si="271"/>
        <v>5.6365107207105192E-2</v>
      </c>
      <c r="W409" s="55">
        <f t="shared" si="272"/>
        <v>2.3294078850555212E-2</v>
      </c>
      <c r="X409" s="55">
        <f t="shared" si="273"/>
        <v>1.5568351285288162E-3</v>
      </c>
      <c r="Y409" s="55">
        <f t="shared" si="274"/>
        <v>2.5242035248354091E-3</v>
      </c>
      <c r="Z409" s="55">
        <f t="shared" si="275"/>
        <v>8.0044269748227818E-3</v>
      </c>
      <c r="AC409" s="55">
        <f t="shared" si="298"/>
        <v>1.558323872366787E-3</v>
      </c>
      <c r="AD409" s="55">
        <f t="shared" si="276"/>
        <v>8.9688588400890883E-3</v>
      </c>
      <c r="AE409" s="55">
        <f t="shared" si="277"/>
        <v>3.5057970442628318E-3</v>
      </c>
      <c r="AF409" s="55">
        <f t="shared" si="278"/>
        <v>5.3197559331144787E-3</v>
      </c>
      <c r="AG409" s="55">
        <f t="shared" si="279"/>
        <v>6.2510454299184465E-3</v>
      </c>
      <c r="AH409" s="55">
        <f t="shared" si="280"/>
        <v>9.6543502670764766E-2</v>
      </c>
      <c r="AI409" s="55">
        <f t="shared" si="281"/>
        <v>3.0387049711817812E-2</v>
      </c>
      <c r="AJ409" s="55">
        <f t="shared" si="282"/>
        <v>2.3583390699839649E-3</v>
      </c>
      <c r="AK409" s="55">
        <f t="shared" si="283"/>
        <v>3.2471013987955093E-3</v>
      </c>
      <c r="AL409" s="55">
        <f t="shared" si="284"/>
        <v>3.5386813135055921E-2</v>
      </c>
      <c r="AO409" s="67">
        <f t="shared" si="299"/>
        <v>1.1848558300906267E-4</v>
      </c>
      <c r="AP409" s="67">
        <f t="shared" si="299"/>
        <v>2.122706009024403E-3</v>
      </c>
      <c r="AQ409" s="67">
        <f t="shared" si="299"/>
        <v>3.2412199331960856E-4</v>
      </c>
      <c r="AR409" s="67">
        <f t="shared" si="299"/>
        <v>9.5327506787668253E-4</v>
      </c>
      <c r="AS409" s="67">
        <f t="shared" si="299"/>
        <v>7.0816035676243751E-4</v>
      </c>
      <c r="AT409" s="67">
        <f t="shared" si="299"/>
        <v>2.0089197731829808E-2</v>
      </c>
      <c r="AU409" s="67">
        <f t="shared" si="299"/>
        <v>3.5329690539516005E-3</v>
      </c>
      <c r="AV409" s="67">
        <f t="shared" si="299"/>
        <v>3.4632822961591691E-4</v>
      </c>
      <c r="AW409" s="67">
        <f t="shared" si="299"/>
        <v>3.8535151693169572E-4</v>
      </c>
      <c r="AX409" s="67">
        <f t="shared" si="299"/>
        <v>1.3691193080116579E-2</v>
      </c>
      <c r="BA409" s="67">
        <f t="shared" si="300"/>
        <v>1.1854347229609962E-4</v>
      </c>
      <c r="BB409" s="67">
        <f t="shared" si="300"/>
        <v>2.1254930349355276E-3</v>
      </c>
      <c r="BC409" s="67">
        <f t="shared" si="300"/>
        <v>5.6571206568055941E-4</v>
      </c>
      <c r="BD409" s="67">
        <f t="shared" si="300"/>
        <v>1.5471703785294335E-3</v>
      </c>
      <c r="BE409" s="67">
        <f t="shared" si="300"/>
        <v>7.6080828484219667E-4</v>
      </c>
      <c r="BF409" s="67">
        <f t="shared" si="300"/>
        <v>2.0089197731829767E-2</v>
      </c>
      <c r="BG409" s="67">
        <f t="shared" si="300"/>
        <v>3.5600018073109994E-3</v>
      </c>
      <c r="BH409" s="67">
        <f t="shared" si="300"/>
        <v>4.5517571183923181E-4</v>
      </c>
      <c r="BI409" s="67">
        <f t="shared" si="300"/>
        <v>3.3754635702840444E-4</v>
      </c>
      <c r="BJ409" s="67">
        <f t="shared" si="300"/>
        <v>1.369119308011656E-2</v>
      </c>
    </row>
    <row r="410" spans="4:62">
      <c r="D410" s="52">
        <f t="shared" si="260"/>
        <v>9.5</v>
      </c>
      <c r="E410" s="67">
        <f t="shared" si="287"/>
        <v>1.4400329878048025E-3</v>
      </c>
      <c r="F410" s="67">
        <f t="shared" si="288"/>
        <v>6.8727377189317434E-3</v>
      </c>
      <c r="G410" s="67">
        <f t="shared" si="289"/>
        <v>2.9823393628525888E-3</v>
      </c>
      <c r="H410" s="67">
        <f t="shared" si="290"/>
        <v>3.8154335601100621E-3</v>
      </c>
      <c r="I410" s="67">
        <f t="shared" si="291"/>
        <v>5.5703574685235027E-3</v>
      </c>
      <c r="J410" s="67">
        <f t="shared" si="292"/>
        <v>7.8419882654883311E-2</v>
      </c>
      <c r="K410" s="67">
        <f t="shared" si="293"/>
        <v>2.7478458546145251E-2</v>
      </c>
      <c r="L410" s="67">
        <f t="shared" si="294"/>
        <v>1.938098236726899E-3</v>
      </c>
      <c r="M410" s="67">
        <f t="shared" si="295"/>
        <v>2.9738277119326054E-3</v>
      </c>
      <c r="N410" s="67">
        <f t="shared" si="296"/>
        <v>2.1900216445610052E-2</v>
      </c>
      <c r="Q410" s="55">
        <f t="shared" si="297"/>
        <v>1.3212948170616247E-3</v>
      </c>
      <c r="R410" s="55">
        <f t="shared" si="267"/>
        <v>4.7206597961291577E-3</v>
      </c>
      <c r="S410" s="55">
        <f t="shared" si="268"/>
        <v>2.652808055105853E-3</v>
      </c>
      <c r="T410" s="55">
        <f t="shared" si="269"/>
        <v>2.853059435450651E-3</v>
      </c>
      <c r="U410" s="55">
        <f t="shared" si="270"/>
        <v>4.8552463025916598E-3</v>
      </c>
      <c r="V410" s="55">
        <f t="shared" si="271"/>
        <v>5.7757445445004718E-2</v>
      </c>
      <c r="W410" s="55">
        <f t="shared" si="272"/>
        <v>2.3879115029651222E-2</v>
      </c>
      <c r="X410" s="55">
        <f t="shared" si="273"/>
        <v>1.5909198019866248E-3</v>
      </c>
      <c r="Y410" s="55">
        <f t="shared" si="274"/>
        <v>2.5856835727035925E-3</v>
      </c>
      <c r="Z410" s="55">
        <f t="shared" si="275"/>
        <v>8.1350442625195765E-3</v>
      </c>
      <c r="AC410" s="55">
        <f t="shared" si="298"/>
        <v>1.5589235725068783E-3</v>
      </c>
      <c r="AD410" s="55">
        <f t="shared" si="276"/>
        <v>9.0290661720406791E-3</v>
      </c>
      <c r="AE410" s="55">
        <f t="shared" si="277"/>
        <v>3.553048549446481E-3</v>
      </c>
      <c r="AF410" s="55">
        <f t="shared" si="278"/>
        <v>5.3717029954222246E-3</v>
      </c>
      <c r="AG410" s="55">
        <f t="shared" si="279"/>
        <v>6.3413961153162852E-3</v>
      </c>
      <c r="AH410" s="55">
        <f t="shared" si="280"/>
        <v>9.9082319864761861E-2</v>
      </c>
      <c r="AI410" s="55">
        <f t="shared" si="281"/>
        <v>3.110483481599868E-2</v>
      </c>
      <c r="AJ410" s="55">
        <f t="shared" si="282"/>
        <v>2.3939747346848335E-3</v>
      </c>
      <c r="AK410" s="55">
        <f t="shared" si="283"/>
        <v>3.3148707026813039E-3</v>
      </c>
      <c r="AL410" s="55">
        <f t="shared" si="284"/>
        <v>3.5665388628700508E-2</v>
      </c>
      <c r="AO410" s="67">
        <f t="shared" si="299"/>
        <v>1.187381707431778E-4</v>
      </c>
      <c r="AP410" s="67">
        <f t="shared" si="299"/>
        <v>2.1520779228025857E-3</v>
      </c>
      <c r="AQ410" s="67">
        <f t="shared" si="299"/>
        <v>3.2953130774673574E-4</v>
      </c>
      <c r="AR410" s="67">
        <f t="shared" si="299"/>
        <v>9.6237412465941105E-4</v>
      </c>
      <c r="AS410" s="67">
        <f t="shared" si="299"/>
        <v>7.1511116593184296E-4</v>
      </c>
      <c r="AT410" s="67">
        <f t="shared" si="299"/>
        <v>2.0662437209878592E-2</v>
      </c>
      <c r="AU410" s="67">
        <f t="shared" si="299"/>
        <v>3.5993435164940295E-3</v>
      </c>
      <c r="AV410" s="67">
        <f t="shared" si="299"/>
        <v>3.4717843474027423E-4</v>
      </c>
      <c r="AW410" s="67">
        <f t="shared" si="299"/>
        <v>3.8814413922901286E-4</v>
      </c>
      <c r="AX410" s="67">
        <f t="shared" si="299"/>
        <v>1.3765172183090476E-2</v>
      </c>
      <c r="BA410" s="67">
        <f t="shared" si="300"/>
        <v>1.1889058470207579E-4</v>
      </c>
      <c r="BB410" s="67">
        <f t="shared" si="300"/>
        <v>2.1563284531089357E-3</v>
      </c>
      <c r="BC410" s="67">
        <f t="shared" si="300"/>
        <v>5.7070918659389222E-4</v>
      </c>
      <c r="BD410" s="67">
        <f t="shared" si="300"/>
        <v>1.5562694353121625E-3</v>
      </c>
      <c r="BE410" s="67">
        <f t="shared" si="300"/>
        <v>7.7103864679278246E-4</v>
      </c>
      <c r="BF410" s="67">
        <f t="shared" si="300"/>
        <v>2.0662437209878551E-2</v>
      </c>
      <c r="BG410" s="67">
        <f t="shared" si="300"/>
        <v>3.6263762698534284E-3</v>
      </c>
      <c r="BH410" s="67">
        <f t="shared" si="300"/>
        <v>4.5587649795793446E-4</v>
      </c>
      <c r="BI410" s="67">
        <f t="shared" si="300"/>
        <v>3.4104299074869853E-4</v>
      </c>
      <c r="BJ410" s="67">
        <f t="shared" si="300"/>
        <v>1.3765172183090455E-2</v>
      </c>
    </row>
    <row r="411" spans="4:62">
      <c r="D411" s="52">
        <f t="shared" si="260"/>
        <v>9.75</v>
      </c>
      <c r="E411" s="67">
        <f t="shared" si="287"/>
        <v>1.4402522415529239E-3</v>
      </c>
      <c r="F411" s="67">
        <f t="shared" si="288"/>
        <v>6.9019768571607866E-3</v>
      </c>
      <c r="G411" s="67">
        <f t="shared" si="289"/>
        <v>3.0244859850402511E-3</v>
      </c>
      <c r="H411" s="67">
        <f t="shared" si="290"/>
        <v>3.8588419457232432E-3</v>
      </c>
      <c r="I411" s="67">
        <f t="shared" si="291"/>
        <v>5.6500531744169387E-3</v>
      </c>
      <c r="J411" s="67">
        <f t="shared" si="292"/>
        <v>8.0352673805383912E-2</v>
      </c>
      <c r="K411" s="67">
        <f t="shared" si="293"/>
        <v>2.8132206645783555E-2</v>
      </c>
      <c r="L411" s="67">
        <f t="shared" si="294"/>
        <v>1.9729601149424503E-3</v>
      </c>
      <c r="M411" s="67">
        <f t="shared" si="295"/>
        <v>3.0380013139052081E-3</v>
      </c>
      <c r="N411" s="67">
        <f t="shared" si="296"/>
        <v>2.2104126223637138E-2</v>
      </c>
      <c r="Q411" s="55">
        <f t="shared" si="297"/>
        <v>1.3212948170616247E-3</v>
      </c>
      <c r="R411" s="55">
        <f t="shared" si="267"/>
        <v>4.7206597961291577E-3</v>
      </c>
      <c r="S411" s="55">
        <f t="shared" si="268"/>
        <v>2.6898253849249568E-3</v>
      </c>
      <c r="T411" s="55">
        <f t="shared" si="269"/>
        <v>2.8870200184016141E-3</v>
      </c>
      <c r="U411" s="55">
        <f t="shared" si="270"/>
        <v>4.9266790664302031E-3</v>
      </c>
      <c r="V411" s="55">
        <f t="shared" si="271"/>
        <v>5.9113861227742349E-2</v>
      </c>
      <c r="W411" s="55">
        <f t="shared" si="272"/>
        <v>2.4465388707117518E-2</v>
      </c>
      <c r="X411" s="55">
        <f t="shared" si="273"/>
        <v>1.6250669192079904E-3</v>
      </c>
      <c r="Y411" s="55">
        <f t="shared" si="274"/>
        <v>2.6471485560807407E-3</v>
      </c>
      <c r="Z411" s="55">
        <f t="shared" si="275"/>
        <v>8.2652264962734673E-3</v>
      </c>
      <c r="AC411" s="55">
        <f t="shared" si="298"/>
        <v>1.5594878224315415E-3</v>
      </c>
      <c r="AD411" s="55">
        <f t="shared" si="276"/>
        <v>9.0891669479218843E-3</v>
      </c>
      <c r="AE411" s="55">
        <f t="shared" si="277"/>
        <v>3.6000599218968337E-3</v>
      </c>
      <c r="AF411" s="55">
        <f t="shared" si="278"/>
        <v>5.4245591836976238E-3</v>
      </c>
      <c r="AG411" s="55">
        <f t="shared" si="279"/>
        <v>6.4314595508704452E-3</v>
      </c>
      <c r="AH411" s="55">
        <f t="shared" si="280"/>
        <v>0.10159148638302544</v>
      </c>
      <c r="AI411" s="55">
        <f t="shared" si="281"/>
        <v>3.1826057337808994E-2</v>
      </c>
      <c r="AJ411" s="55">
        <f t="shared" si="282"/>
        <v>2.4294554781148221E-3</v>
      </c>
      <c r="AK411" s="55">
        <f t="shared" si="283"/>
        <v>3.3822047514760474E-3</v>
      </c>
      <c r="AL411" s="55">
        <f t="shared" si="284"/>
        <v>3.5943025951000789E-2</v>
      </c>
      <c r="AO411" s="67">
        <f t="shared" si="299"/>
        <v>1.1895742449129915E-4</v>
      </c>
      <c r="AP411" s="67">
        <f t="shared" si="299"/>
        <v>2.1813170610316289E-3</v>
      </c>
      <c r="AQ411" s="67">
        <f t="shared" si="299"/>
        <v>3.3466060011529434E-4</v>
      </c>
      <c r="AR411" s="67">
        <f t="shared" si="299"/>
        <v>9.7182192732162909E-4</v>
      </c>
      <c r="AS411" s="67">
        <f t="shared" si="299"/>
        <v>7.2337410798673559E-4</v>
      </c>
      <c r="AT411" s="67">
        <f t="shared" si="299"/>
        <v>2.1238812577641562E-2</v>
      </c>
      <c r="AU411" s="67">
        <f t="shared" si="299"/>
        <v>3.6668179386660366E-3</v>
      </c>
      <c r="AV411" s="67">
        <f t="shared" si="299"/>
        <v>3.4789319573445983E-4</v>
      </c>
      <c r="AW411" s="67">
        <f t="shared" si="299"/>
        <v>3.9085275782446737E-4</v>
      </c>
      <c r="AX411" s="67">
        <f t="shared" si="299"/>
        <v>1.3838899727363671E-2</v>
      </c>
      <c r="BA411" s="67">
        <f t="shared" si="300"/>
        <v>1.1923558087861765E-4</v>
      </c>
      <c r="BB411" s="67">
        <f t="shared" si="300"/>
        <v>2.1871900907610977E-3</v>
      </c>
      <c r="BC411" s="67">
        <f t="shared" si="300"/>
        <v>5.7557393685658256E-4</v>
      </c>
      <c r="BD411" s="67">
        <f t="shared" si="300"/>
        <v>1.5657172379743805E-3</v>
      </c>
      <c r="BE411" s="67">
        <f t="shared" si="300"/>
        <v>7.814063764535065E-4</v>
      </c>
      <c r="BF411" s="67">
        <f t="shared" si="300"/>
        <v>2.1238812577641528E-2</v>
      </c>
      <c r="BG411" s="67">
        <f t="shared" si="300"/>
        <v>3.6938506920254389E-3</v>
      </c>
      <c r="BH411" s="67">
        <f t="shared" si="300"/>
        <v>4.5649536317237185E-4</v>
      </c>
      <c r="BI411" s="67">
        <f t="shared" si="300"/>
        <v>3.4420343757083933E-4</v>
      </c>
      <c r="BJ411" s="67">
        <f t="shared" si="300"/>
        <v>1.383889972736365E-2</v>
      </c>
    </row>
    <row r="412" spans="4:62">
      <c r="D412" s="52">
        <f t="shared" si="260"/>
        <v>10</v>
      </c>
      <c r="E412" s="67">
        <f t="shared" si="287"/>
        <v>1.4404548283080481E-3</v>
      </c>
      <c r="F412" s="67">
        <f t="shared" si="288"/>
        <v>6.9311496076152604E-3</v>
      </c>
      <c r="G412" s="67">
        <f t="shared" si="289"/>
        <v>3.066578726186586E-3</v>
      </c>
      <c r="H412" s="67">
        <f t="shared" si="290"/>
        <v>3.9028507385737428E-3</v>
      </c>
      <c r="I412" s="67">
        <f t="shared" si="291"/>
        <v>5.7295365715334659E-3</v>
      </c>
      <c r="J412" s="67">
        <f t="shared" si="292"/>
        <v>8.2251338277319549E-2</v>
      </c>
      <c r="K412" s="67">
        <f t="shared" si="293"/>
        <v>2.8788459164707431E-2</v>
      </c>
      <c r="L412" s="67">
        <f t="shared" si="294"/>
        <v>2.0077854929746947E-3</v>
      </c>
      <c r="M412" s="67">
        <f t="shared" si="295"/>
        <v>3.1021241158148559E-3</v>
      </c>
      <c r="N412" s="67">
        <f t="shared" si="296"/>
        <v>2.230769269534242E-2</v>
      </c>
      <c r="Q412" s="55">
        <f t="shared" si="297"/>
        <v>1.3212948170616247E-3</v>
      </c>
      <c r="R412" s="55">
        <f t="shared" si="267"/>
        <v>4.7206597961291577E-3</v>
      </c>
      <c r="S412" s="55">
        <f t="shared" si="268"/>
        <v>2.7270272790039683E-3</v>
      </c>
      <c r="T412" s="55">
        <f t="shared" si="269"/>
        <v>2.9212073522904428E-3</v>
      </c>
      <c r="U412" s="55">
        <f t="shared" si="270"/>
        <v>4.9964602782655299E-3</v>
      </c>
      <c r="V412" s="55">
        <f t="shared" si="271"/>
        <v>6.0432784421917851E-2</v>
      </c>
      <c r="W412" s="55">
        <f t="shared" si="272"/>
        <v>2.505298827569484E-2</v>
      </c>
      <c r="X412" s="55">
        <f t="shared" si="273"/>
        <v>1.6592809404617388E-3</v>
      </c>
      <c r="Y412" s="55">
        <f t="shared" si="274"/>
        <v>2.708606007212371E-3</v>
      </c>
      <c r="Z412" s="55">
        <f t="shared" si="275"/>
        <v>8.3951912030559069E-3</v>
      </c>
      <c r="AC412" s="55">
        <f t="shared" si="298"/>
        <v>1.5600343472484909E-3</v>
      </c>
      <c r="AD412" s="55">
        <f t="shared" si="276"/>
        <v>9.1492144457678958E-3</v>
      </c>
      <c r="AE412" s="55">
        <f t="shared" si="277"/>
        <v>3.6469512279805384E-3</v>
      </c>
      <c r="AF412" s="55">
        <f t="shared" si="278"/>
        <v>5.4783894355097942E-3</v>
      </c>
      <c r="AG412" s="55">
        <f t="shared" si="279"/>
        <v>6.5213793615027668E-3</v>
      </c>
      <c r="AH412" s="55">
        <f t="shared" si="280"/>
        <v>0.10406989213272122</v>
      </c>
      <c r="AI412" s="55">
        <f t="shared" si="281"/>
        <v>3.255096280707942E-2</v>
      </c>
      <c r="AJ412" s="55">
        <f t="shared" si="282"/>
        <v>2.4648587609093706E-3</v>
      </c>
      <c r="AK412" s="55">
        <f t="shared" si="283"/>
        <v>3.449150518661394E-3</v>
      </c>
      <c r="AL412" s="55">
        <f t="shared" si="284"/>
        <v>3.6220194187628917E-2</v>
      </c>
      <c r="AO412" s="67">
        <f t="shared" si="299"/>
        <v>1.1916001124642338E-4</v>
      </c>
      <c r="AP412" s="67">
        <f t="shared" si="299"/>
        <v>2.2104898114861027E-3</v>
      </c>
      <c r="AQ412" s="67">
        <f t="shared" si="299"/>
        <v>3.3955144718261776E-4</v>
      </c>
      <c r="AR412" s="67">
        <f t="shared" si="299"/>
        <v>9.8164338628329998E-4</v>
      </c>
      <c r="AS412" s="67">
        <f t="shared" si="299"/>
        <v>7.3307629326793602E-4</v>
      </c>
      <c r="AT412" s="67">
        <f t="shared" si="299"/>
        <v>2.1818553855401698E-2</v>
      </c>
      <c r="AU412" s="67">
        <f t="shared" si="299"/>
        <v>3.7354708890125904E-3</v>
      </c>
      <c r="AV412" s="67">
        <f t="shared" si="299"/>
        <v>3.4850455251295587E-4</v>
      </c>
      <c r="AW412" s="67">
        <f t="shared" si="299"/>
        <v>3.935181086024849E-4</v>
      </c>
      <c r="AX412" s="67">
        <f t="shared" si="299"/>
        <v>1.3912501492286513E-2</v>
      </c>
      <c r="BA412" s="67">
        <f t="shared" si="300"/>
        <v>1.1957951894044278E-4</v>
      </c>
      <c r="BB412" s="67">
        <f t="shared" si="300"/>
        <v>2.2180648381526355E-3</v>
      </c>
      <c r="BC412" s="67">
        <f t="shared" si="300"/>
        <v>5.8037250179395232E-4</v>
      </c>
      <c r="BD412" s="67">
        <f t="shared" si="300"/>
        <v>1.5755386969360514E-3</v>
      </c>
      <c r="BE412" s="67">
        <f t="shared" si="300"/>
        <v>7.9184278996930098E-4</v>
      </c>
      <c r="BF412" s="67">
        <f t="shared" si="300"/>
        <v>2.1818553855401671E-2</v>
      </c>
      <c r="BG412" s="67">
        <f t="shared" si="300"/>
        <v>3.7625036423719893E-3</v>
      </c>
      <c r="BH412" s="67">
        <f t="shared" si="300"/>
        <v>4.5707326793467586E-4</v>
      </c>
      <c r="BI412" s="67">
        <f t="shared" si="300"/>
        <v>3.4702640284653809E-4</v>
      </c>
      <c r="BJ412" s="67">
        <f t="shared" si="300"/>
        <v>1.3912501492286497E-2</v>
      </c>
    </row>
    <row r="413" spans="4:62">
      <c r="D413" s="52">
        <f t="shared" si="260"/>
        <v>10.25</v>
      </c>
      <c r="E413" s="67">
        <f t="shared" si="287"/>
        <v>1.4406532483149232E-3</v>
      </c>
      <c r="F413" s="67">
        <f t="shared" si="288"/>
        <v>6.9603057611260918E-3</v>
      </c>
      <c r="G413" s="67">
        <f t="shared" si="289"/>
        <v>3.1086579970725893E-3</v>
      </c>
      <c r="H413" s="67">
        <f t="shared" si="290"/>
        <v>3.9471697418301905E-3</v>
      </c>
      <c r="I413" s="67">
        <f t="shared" si="291"/>
        <v>5.8089668914557665E-3</v>
      </c>
      <c r="J413" s="67">
        <f t="shared" si="292"/>
        <v>8.4132621104644673E-2</v>
      </c>
      <c r="K413" s="67">
        <f t="shared" si="293"/>
        <v>2.9446005633595517E-2</v>
      </c>
      <c r="L413" s="67">
        <f t="shared" si="294"/>
        <v>2.0426017459611121E-3</v>
      </c>
      <c r="M413" s="67">
        <f t="shared" si="295"/>
        <v>3.1662335847255124E-3</v>
      </c>
      <c r="N413" s="67">
        <f t="shared" si="296"/>
        <v>2.2511173340467251E-2</v>
      </c>
      <c r="Q413" s="55">
        <f t="shared" si="297"/>
        <v>1.3212948170616247E-3</v>
      </c>
      <c r="R413" s="55">
        <f t="shared" si="267"/>
        <v>4.7206597961291577E-3</v>
      </c>
      <c r="S413" s="55">
        <f t="shared" si="268"/>
        <v>2.7643245312839325E-3</v>
      </c>
      <c r="T413" s="55">
        <f t="shared" si="269"/>
        <v>2.9555118408305017E-3</v>
      </c>
      <c r="U413" s="55">
        <f t="shared" si="270"/>
        <v>5.0654370137082697E-3</v>
      </c>
      <c r="V413" s="55">
        <f t="shared" si="271"/>
        <v>6.1732585410784434E-2</v>
      </c>
      <c r="W413" s="55">
        <f t="shared" si="272"/>
        <v>2.5641272888012857E-2</v>
      </c>
      <c r="X413" s="55">
        <f t="shared" si="273"/>
        <v>1.6935295287988849E-3</v>
      </c>
      <c r="Y413" s="55">
        <f t="shared" si="274"/>
        <v>2.7700615752826222E-3</v>
      </c>
      <c r="Z413" s="55">
        <f t="shared" si="275"/>
        <v>8.5251015280954842E-3</v>
      </c>
      <c r="AC413" s="55">
        <f t="shared" si="298"/>
        <v>1.5605764407885117E-3</v>
      </c>
      <c r="AD413" s="55">
        <f t="shared" si="276"/>
        <v>9.2092486241051093E-3</v>
      </c>
      <c r="AE413" s="55">
        <f t="shared" si="277"/>
        <v>3.6938125174725807E-3</v>
      </c>
      <c r="AF413" s="55">
        <f t="shared" si="278"/>
        <v>5.53272295348263E-3</v>
      </c>
      <c r="AG413" s="55">
        <f t="shared" si="279"/>
        <v>6.6112632659046282E-3</v>
      </c>
      <c r="AH413" s="55">
        <f t="shared" si="280"/>
        <v>0.1065326567985049</v>
      </c>
      <c r="AI413" s="55">
        <f t="shared" si="281"/>
        <v>3.3277771132537576E-2</v>
      </c>
      <c r="AJ413" s="55">
        <f t="shared" si="282"/>
        <v>2.5002426785450593E-3</v>
      </c>
      <c r="AK413" s="55">
        <f t="shared" si="283"/>
        <v>3.5159138884124559E-3</v>
      </c>
      <c r="AL413" s="55">
        <f t="shared" si="284"/>
        <v>3.6497245152839003E-2</v>
      </c>
      <c r="AO413" s="67">
        <f t="shared" si="299"/>
        <v>1.1935843125329844E-4</v>
      </c>
      <c r="AP413" s="67">
        <f t="shared" si="299"/>
        <v>2.2396459649969341E-3</v>
      </c>
      <c r="AQ413" s="67">
        <f t="shared" si="299"/>
        <v>3.4433346578865683E-4</v>
      </c>
      <c r="AR413" s="67">
        <f t="shared" si="299"/>
        <v>9.9165790099968888E-4</v>
      </c>
      <c r="AS413" s="67">
        <f t="shared" si="299"/>
        <v>7.435298777474968E-4</v>
      </c>
      <c r="AT413" s="67">
        <f t="shared" si="299"/>
        <v>2.2400035693860239E-2</v>
      </c>
      <c r="AU413" s="67">
        <f t="shared" si="299"/>
        <v>3.8047327455826598E-3</v>
      </c>
      <c r="AV413" s="67">
        <f t="shared" si="299"/>
        <v>3.4907221716222719E-4</v>
      </c>
      <c r="AW413" s="67">
        <f t="shared" si="299"/>
        <v>3.9617200944289024E-4</v>
      </c>
      <c r="AX413" s="67">
        <f t="shared" si="299"/>
        <v>1.3986071812371766E-2</v>
      </c>
      <c r="BA413" s="67">
        <f t="shared" si="300"/>
        <v>1.1992319247358858E-4</v>
      </c>
      <c r="BB413" s="67">
        <f t="shared" si="300"/>
        <v>2.2489428629790175E-3</v>
      </c>
      <c r="BC413" s="67">
        <f t="shared" si="300"/>
        <v>5.8515452039999138E-4</v>
      </c>
      <c r="BD413" s="67">
        <f t="shared" si="300"/>
        <v>1.5855532116524395E-3</v>
      </c>
      <c r="BE413" s="67">
        <f t="shared" si="300"/>
        <v>8.0229637444886176E-4</v>
      </c>
      <c r="BF413" s="67">
        <f t="shared" si="300"/>
        <v>2.2400035693860232E-2</v>
      </c>
      <c r="BG413" s="67">
        <f t="shared" si="300"/>
        <v>3.8317654989420587E-3</v>
      </c>
      <c r="BH413" s="67">
        <f t="shared" si="300"/>
        <v>4.5764093258394718E-4</v>
      </c>
      <c r="BI413" s="67">
        <f t="shared" si="300"/>
        <v>3.4968030368694343E-4</v>
      </c>
      <c r="BJ413" s="67">
        <f t="shared" si="300"/>
        <v>1.3986071812371752E-2</v>
      </c>
    </row>
    <row r="414" spans="4:62">
      <c r="D414" s="52">
        <f t="shared" si="260"/>
        <v>10.5</v>
      </c>
      <c r="E414" s="67">
        <f t="shared" si="287"/>
        <v>1.4408528468129549E-3</v>
      </c>
      <c r="F414" s="67">
        <f t="shared" si="288"/>
        <v>6.9896350840144127E-3</v>
      </c>
      <c r="G414" s="67">
        <f t="shared" si="289"/>
        <v>3.1509871925977191E-3</v>
      </c>
      <c r="H414" s="67">
        <f t="shared" si="290"/>
        <v>3.9917519723399178E-3</v>
      </c>
      <c r="I414" s="67">
        <f t="shared" si="291"/>
        <v>5.88886897796585E-3</v>
      </c>
      <c r="J414" s="67">
        <f t="shared" si="292"/>
        <v>8.6025077579274384E-2</v>
      </c>
      <c r="K414" s="67">
        <f t="shared" si="293"/>
        <v>3.0107457518629976E-2</v>
      </c>
      <c r="L414" s="67">
        <f t="shared" si="294"/>
        <v>2.0776247857877041E-3</v>
      </c>
      <c r="M414" s="67">
        <f t="shared" si="295"/>
        <v>3.2307238239191309E-3</v>
      </c>
      <c r="N414" s="67">
        <f t="shared" si="296"/>
        <v>2.2715862533785321E-2</v>
      </c>
      <c r="Q414" s="55">
        <f t="shared" si="297"/>
        <v>1.3212948170616247E-3</v>
      </c>
      <c r="R414" s="55">
        <f t="shared" si="267"/>
        <v>4.7206597961291577E-3</v>
      </c>
      <c r="S414" s="55">
        <f t="shared" si="268"/>
        <v>2.8018433059933544E-3</v>
      </c>
      <c r="T414" s="55">
        <f t="shared" si="269"/>
        <v>2.9900200766489302E-3</v>
      </c>
      <c r="U414" s="55">
        <f t="shared" si="270"/>
        <v>5.1348234279631816E-3</v>
      </c>
      <c r="V414" s="55">
        <f t="shared" si="271"/>
        <v>6.3040106407299415E-2</v>
      </c>
      <c r="W414" s="55">
        <f t="shared" si="272"/>
        <v>2.6233051544223309E-2</v>
      </c>
      <c r="X414" s="55">
        <f t="shared" si="273"/>
        <v>1.7279815324020404E-3</v>
      </c>
      <c r="Y414" s="55">
        <f t="shared" si="274"/>
        <v>2.831882151119141E-3</v>
      </c>
      <c r="Z414" s="55">
        <f t="shared" si="275"/>
        <v>8.6557834394867424E-3</v>
      </c>
      <c r="AC414" s="55">
        <f t="shared" si="298"/>
        <v>1.5611217540262485E-3</v>
      </c>
      <c r="AD414" s="55">
        <f t="shared" si="276"/>
        <v>9.2696393680395932E-3</v>
      </c>
      <c r="AE414" s="55">
        <f t="shared" si="277"/>
        <v>3.7409521338134188E-3</v>
      </c>
      <c r="AF414" s="55">
        <f t="shared" si="278"/>
        <v>5.5873791786836555E-3</v>
      </c>
      <c r="AG414" s="55">
        <f t="shared" si="279"/>
        <v>6.7016810246698835E-3</v>
      </c>
      <c r="AH414" s="55">
        <f t="shared" si="280"/>
        <v>0.10901004875124935</v>
      </c>
      <c r="AI414" s="55">
        <f t="shared" si="281"/>
        <v>3.4008896246396046E-2</v>
      </c>
      <c r="AJ414" s="55">
        <f t="shared" si="282"/>
        <v>2.5358367545950879E-3</v>
      </c>
      <c r="AK414" s="55">
        <f t="shared" si="283"/>
        <v>3.5830737909631734E-3</v>
      </c>
      <c r="AL414" s="55">
        <f t="shared" si="284"/>
        <v>3.6775941628083883E-2</v>
      </c>
      <c r="AO414" s="67">
        <f t="shared" si="299"/>
        <v>1.1955802975133017E-4</v>
      </c>
      <c r="AP414" s="67">
        <f t="shared" si="299"/>
        <v>2.268975287885255E-3</v>
      </c>
      <c r="AQ414" s="67">
        <f t="shared" si="299"/>
        <v>3.4914388660436469E-4</v>
      </c>
      <c r="AR414" s="67">
        <f t="shared" si="299"/>
        <v>1.0017318956909876E-3</v>
      </c>
      <c r="AS414" s="67">
        <f t="shared" si="299"/>
        <v>7.5404555000266847E-4</v>
      </c>
      <c r="AT414" s="67">
        <f t="shared" si="299"/>
        <v>2.2984971171974969E-2</v>
      </c>
      <c r="AU414" s="67">
        <f t="shared" si="299"/>
        <v>3.8744059744066674E-3</v>
      </c>
      <c r="AV414" s="67">
        <f t="shared" si="299"/>
        <v>3.4964325338566376E-4</v>
      </c>
      <c r="AW414" s="67">
        <f t="shared" si="299"/>
        <v>3.988416727999898E-4</v>
      </c>
      <c r="AX414" s="67">
        <f t="shared" si="299"/>
        <v>1.4060079094298579E-2</v>
      </c>
      <c r="BA414" s="67">
        <f t="shared" si="300"/>
        <v>1.2026890721329362E-4</v>
      </c>
      <c r="BB414" s="67">
        <f t="shared" si="300"/>
        <v>2.2800042840251805E-3</v>
      </c>
      <c r="BC414" s="67">
        <f t="shared" si="300"/>
        <v>5.8996494121569968E-4</v>
      </c>
      <c r="BD414" s="67">
        <f t="shared" si="300"/>
        <v>1.5956272063437377E-3</v>
      </c>
      <c r="BE414" s="67">
        <f t="shared" si="300"/>
        <v>8.1281204670403343E-4</v>
      </c>
      <c r="BF414" s="67">
        <f t="shared" si="300"/>
        <v>2.2984971171974969E-2</v>
      </c>
      <c r="BG414" s="67">
        <f t="shared" si="300"/>
        <v>3.9014387277660698E-3</v>
      </c>
      <c r="BH414" s="67">
        <f t="shared" si="300"/>
        <v>4.5821196880738374E-4</v>
      </c>
      <c r="BI414" s="67">
        <f t="shared" si="300"/>
        <v>3.5234996704404256E-4</v>
      </c>
      <c r="BJ414" s="67">
        <f t="shared" si="300"/>
        <v>1.4060079094298562E-2</v>
      </c>
    </row>
    <row r="415" spans="4:62">
      <c r="D415" s="52">
        <f t="shared" si="260"/>
        <v>10.75</v>
      </c>
      <c r="E415" s="67">
        <f t="shared" si="287"/>
        <v>1.4410554028159929E-3</v>
      </c>
      <c r="F415" s="67">
        <f t="shared" si="288"/>
        <v>7.0193989874237795E-3</v>
      </c>
      <c r="G415" s="67">
        <f t="shared" si="289"/>
        <v>3.1939435912777545E-3</v>
      </c>
      <c r="H415" s="67">
        <f t="shared" si="290"/>
        <v>4.0369947898341481E-3</v>
      </c>
      <c r="I415" s="67">
        <f t="shared" si="291"/>
        <v>5.9699549953331332E-3</v>
      </c>
      <c r="J415" s="67">
        <f t="shared" si="292"/>
        <v>8.7945575094058148E-2</v>
      </c>
      <c r="K415" s="67">
        <f t="shared" si="293"/>
        <v>3.0778710315398406E-2</v>
      </c>
      <c r="L415" s="67">
        <f t="shared" si="294"/>
        <v>2.1131667714813533E-3</v>
      </c>
      <c r="M415" s="67">
        <f t="shared" si="295"/>
        <v>3.2961696324539814E-3</v>
      </c>
      <c r="N415" s="67">
        <f t="shared" si="296"/>
        <v>2.2923584662320598E-2</v>
      </c>
      <c r="Q415" s="55">
        <f t="shared" si="297"/>
        <v>1.3212948170616247E-3</v>
      </c>
      <c r="R415" s="55">
        <f t="shared" si="267"/>
        <v>4.7206597961291577E-3</v>
      </c>
      <c r="S415" s="55">
        <f t="shared" si="268"/>
        <v>2.8399180065495589E-3</v>
      </c>
      <c r="T415" s="55">
        <f t="shared" si="269"/>
        <v>3.0250396303439929E-3</v>
      </c>
      <c r="U415" s="55">
        <f t="shared" si="270"/>
        <v>5.2052379595113321E-3</v>
      </c>
      <c r="V415" s="55">
        <f t="shared" si="271"/>
        <v>6.4367001296560172E-2</v>
      </c>
      <c r="W415" s="55">
        <f t="shared" si="272"/>
        <v>2.6833598745065336E-2</v>
      </c>
      <c r="X415" s="55">
        <f t="shared" si="273"/>
        <v>1.7629440206738656E-3</v>
      </c>
      <c r="Y415" s="55">
        <f t="shared" si="274"/>
        <v>2.8946187391718551E-3</v>
      </c>
      <c r="Z415" s="55">
        <f t="shared" si="275"/>
        <v>8.7884017001541165E-3</v>
      </c>
      <c r="AC415" s="55">
        <f t="shared" si="298"/>
        <v>1.5616751473179263E-3</v>
      </c>
      <c r="AD415" s="55">
        <f t="shared" si="276"/>
        <v>9.3309249379837124E-3</v>
      </c>
      <c r="AE415" s="55">
        <f t="shared" si="277"/>
        <v>3.7887902306172846E-3</v>
      </c>
      <c r="AF415" s="55">
        <f t="shared" si="278"/>
        <v>5.6428452599770543E-3</v>
      </c>
      <c r="AG415" s="55">
        <f t="shared" si="279"/>
        <v>6.7934385278563001E-3</v>
      </c>
      <c r="AH415" s="55">
        <f t="shared" si="280"/>
        <v>0.11152414889155612</v>
      </c>
      <c r="AI415" s="55">
        <f t="shared" si="281"/>
        <v>3.4750854639090875E-2</v>
      </c>
      <c r="AJ415" s="55">
        <f t="shared" si="282"/>
        <v>2.5719582377105605E-3</v>
      </c>
      <c r="AK415" s="55">
        <f t="shared" si="283"/>
        <v>3.6512288199801604E-3</v>
      </c>
      <c r="AL415" s="55">
        <f t="shared" si="284"/>
        <v>3.7058767624487059E-2</v>
      </c>
      <c r="AO415" s="67">
        <f t="shared" si="299"/>
        <v>1.1976058575436819E-4</v>
      </c>
      <c r="AP415" s="67">
        <f t="shared" si="299"/>
        <v>2.2987391912946218E-3</v>
      </c>
      <c r="AQ415" s="67">
        <f t="shared" si="299"/>
        <v>3.5402558472819555E-4</v>
      </c>
      <c r="AR415" s="67">
        <f t="shared" si="299"/>
        <v>1.0119551594901552E-3</v>
      </c>
      <c r="AS415" s="67">
        <f t="shared" si="299"/>
        <v>7.6471703582180108E-4</v>
      </c>
      <c r="AT415" s="67">
        <f t="shared" si="299"/>
        <v>2.3578573797497976E-2</v>
      </c>
      <c r="AU415" s="67">
        <f t="shared" si="299"/>
        <v>3.9451115703330701E-3</v>
      </c>
      <c r="AV415" s="67">
        <f t="shared" si="299"/>
        <v>3.5022275080748766E-4</v>
      </c>
      <c r="AW415" s="67">
        <f t="shared" si="299"/>
        <v>4.015508932821263E-4</v>
      </c>
      <c r="AX415" s="67">
        <f t="shared" si="299"/>
        <v>1.4135182962166482E-2</v>
      </c>
      <c r="BA415" s="67">
        <f t="shared" si="300"/>
        <v>1.2061974450193339E-4</v>
      </c>
      <c r="BB415" s="67">
        <f t="shared" si="300"/>
        <v>2.3115259505599329E-3</v>
      </c>
      <c r="BC415" s="67">
        <f t="shared" si="300"/>
        <v>5.9484663933953011E-4</v>
      </c>
      <c r="BD415" s="67">
        <f t="shared" si="300"/>
        <v>1.6058504701429062E-3</v>
      </c>
      <c r="BE415" s="67">
        <f t="shared" si="300"/>
        <v>8.2348353252316691E-4</v>
      </c>
      <c r="BF415" s="67">
        <f t="shared" si="300"/>
        <v>2.3578573797497976E-2</v>
      </c>
      <c r="BG415" s="67">
        <f t="shared" si="300"/>
        <v>3.972144323692469E-3</v>
      </c>
      <c r="BH415" s="67">
        <f t="shared" si="300"/>
        <v>4.5879146622920721E-4</v>
      </c>
      <c r="BI415" s="67">
        <f t="shared" si="300"/>
        <v>3.5505918752617906E-4</v>
      </c>
      <c r="BJ415" s="67">
        <f t="shared" si="300"/>
        <v>1.4135182962166461E-2</v>
      </c>
    </row>
    <row r="416" spans="4:62">
      <c r="D416" s="52">
        <f t="shared" si="260"/>
        <v>11</v>
      </c>
      <c r="E416" s="67">
        <f t="shared" si="287"/>
        <v>1.4412609310597269E-3</v>
      </c>
      <c r="F416" s="67">
        <f t="shared" si="288"/>
        <v>7.0495996366400438E-3</v>
      </c>
      <c r="G416" s="67">
        <f t="shared" si="289"/>
        <v>3.237530318135679E-3</v>
      </c>
      <c r="H416" s="67">
        <f t="shared" si="290"/>
        <v>4.082901485669907E-3</v>
      </c>
      <c r="I416" s="67">
        <f t="shared" si="291"/>
        <v>6.052230842461522E-3</v>
      </c>
      <c r="J416" s="67">
        <f t="shared" si="292"/>
        <v>8.9894253362730311E-2</v>
      </c>
      <c r="K416" s="67">
        <f t="shared" si="293"/>
        <v>3.1459812856682E-2</v>
      </c>
      <c r="L416" s="67">
        <f t="shared" si="294"/>
        <v>2.1492302886759952E-3</v>
      </c>
      <c r="M416" s="67">
        <f t="shared" si="295"/>
        <v>3.3625757714288097E-3</v>
      </c>
      <c r="N416" s="67">
        <f t="shared" si="296"/>
        <v>2.313435483759187E-2</v>
      </c>
      <c r="Q416" s="55">
        <f t="shared" si="297"/>
        <v>1.3212948170616247E-3</v>
      </c>
      <c r="R416" s="55">
        <f t="shared" si="267"/>
        <v>4.7206597961291577E-3</v>
      </c>
      <c r="S416" s="55">
        <f t="shared" si="268"/>
        <v>2.8785514028382441E-3</v>
      </c>
      <c r="T416" s="55">
        <f t="shared" si="269"/>
        <v>3.0605730495433664E-3</v>
      </c>
      <c r="U416" s="55">
        <f t="shared" si="270"/>
        <v>5.2766857309197012E-3</v>
      </c>
      <c r="V416" s="55">
        <f t="shared" si="271"/>
        <v>6.571336660847038E-2</v>
      </c>
      <c r="W416" s="55">
        <f t="shared" si="272"/>
        <v>2.7442958179578598E-2</v>
      </c>
      <c r="X416" s="55">
        <f t="shared" si="273"/>
        <v>1.7984195370906015E-3</v>
      </c>
      <c r="Y416" s="55">
        <f t="shared" si="274"/>
        <v>2.9582759034471897E-3</v>
      </c>
      <c r="Z416" s="55">
        <f t="shared" si="275"/>
        <v>8.9229659579062072E-3</v>
      </c>
      <c r="AC416" s="55">
        <f t="shared" si="298"/>
        <v>1.5622366609221981E-3</v>
      </c>
      <c r="AD416" s="55">
        <f t="shared" si="276"/>
        <v>9.3931097923841828E-3</v>
      </c>
      <c r="AE416" s="55">
        <f t="shared" si="277"/>
        <v>3.8373302880444484E-3</v>
      </c>
      <c r="AF416" s="55">
        <f t="shared" si="278"/>
        <v>5.6991252324491981E-3</v>
      </c>
      <c r="AG416" s="55">
        <f t="shared" si="279"/>
        <v>6.8865424507047086E-3</v>
      </c>
      <c r="AH416" s="55">
        <f t="shared" si="280"/>
        <v>0.11407514011699027</v>
      </c>
      <c r="AI416" s="55">
        <f t="shared" si="281"/>
        <v>3.5503700287144807E-2</v>
      </c>
      <c r="AJ416" s="55">
        <f t="shared" si="282"/>
        <v>2.6086097556831081E-3</v>
      </c>
      <c r="AK416" s="55">
        <f t="shared" si="283"/>
        <v>3.7203839336544821E-3</v>
      </c>
      <c r="AL416" s="55">
        <f t="shared" si="284"/>
        <v>3.7345743717277516E-2</v>
      </c>
      <c r="AO416" s="67">
        <f t="shared" si="299"/>
        <v>1.1996611399810219E-4</v>
      </c>
      <c r="AP416" s="67">
        <f t="shared" si="299"/>
        <v>2.3289398405108861E-3</v>
      </c>
      <c r="AQ416" s="67">
        <f t="shared" si="299"/>
        <v>3.5897891529743488E-4</v>
      </c>
      <c r="AR416" s="67">
        <f t="shared" si="299"/>
        <v>1.0223284361265406E-3</v>
      </c>
      <c r="AS416" s="67">
        <f t="shared" si="299"/>
        <v>7.755451115418208E-4</v>
      </c>
      <c r="AT416" s="67">
        <f t="shared" si="299"/>
        <v>2.4180886754259931E-2</v>
      </c>
      <c r="AU416" s="67">
        <f t="shared" si="299"/>
        <v>4.0168546771034014E-3</v>
      </c>
      <c r="AV416" s="67">
        <f t="shared" si="299"/>
        <v>3.5081075158539376E-4</v>
      </c>
      <c r="AW416" s="67">
        <f t="shared" si="299"/>
        <v>4.0429986798162006E-4</v>
      </c>
      <c r="AX416" s="67">
        <f t="shared" si="299"/>
        <v>1.4211388879685663E-2</v>
      </c>
      <c r="BA416" s="67">
        <f t="shared" si="300"/>
        <v>1.2097572986247119E-4</v>
      </c>
      <c r="BB416" s="67">
        <f t="shared" si="300"/>
        <v>2.343510155744139E-3</v>
      </c>
      <c r="BC416" s="67">
        <f t="shared" si="300"/>
        <v>5.9979996990876944E-4</v>
      </c>
      <c r="BD416" s="67">
        <f t="shared" si="300"/>
        <v>1.6162237467792911E-3</v>
      </c>
      <c r="BE416" s="67">
        <f t="shared" si="300"/>
        <v>8.3431160824318663E-4</v>
      </c>
      <c r="BF416" s="67">
        <f t="shared" si="300"/>
        <v>2.4180886754259959E-2</v>
      </c>
      <c r="BG416" s="67">
        <f t="shared" si="300"/>
        <v>4.0438874304628072E-3</v>
      </c>
      <c r="BH416" s="67">
        <f t="shared" si="300"/>
        <v>4.5937946700711288E-4</v>
      </c>
      <c r="BI416" s="67">
        <f t="shared" si="300"/>
        <v>3.5780816222567239E-4</v>
      </c>
      <c r="BJ416" s="67">
        <f t="shared" si="300"/>
        <v>1.4211388879685646E-2</v>
      </c>
    </row>
    <row r="417" spans="4:62">
      <c r="D417" s="52">
        <f t="shared" si="260"/>
        <v>12</v>
      </c>
      <c r="E417" s="67">
        <f t="shared" si="287"/>
        <v>1.4421119897206924E-3</v>
      </c>
      <c r="F417" s="67">
        <f t="shared" si="288"/>
        <v>7.1746555589566755E-3</v>
      </c>
      <c r="G417" s="67">
        <f t="shared" si="289"/>
        <v>3.418015786807174E-3</v>
      </c>
      <c r="H417" s="67">
        <f t="shared" si="290"/>
        <v>4.2729935643911216E-3</v>
      </c>
      <c r="I417" s="67">
        <f t="shared" si="291"/>
        <v>6.3929215962709408E-3</v>
      </c>
      <c r="J417" s="67">
        <f t="shared" si="292"/>
        <v>9.7963409639540991E-2</v>
      </c>
      <c r="K417" s="67">
        <f t="shared" si="293"/>
        <v>3.4280146482044985E-2</v>
      </c>
      <c r="L417" s="67">
        <f t="shared" si="294"/>
        <v>2.2985633832218197E-3</v>
      </c>
      <c r="M417" s="67">
        <f t="shared" si="295"/>
        <v>3.6375526733330018E-3</v>
      </c>
      <c r="N417" s="67">
        <f t="shared" si="296"/>
        <v>2.4007119475088223E-2</v>
      </c>
      <c r="Q417" s="55">
        <f t="shared" si="297"/>
        <v>1.3212948170616247E-3</v>
      </c>
      <c r="R417" s="55">
        <f t="shared" si="267"/>
        <v>4.7206597961291577E-3</v>
      </c>
      <c r="S417" s="55">
        <f t="shared" si="268"/>
        <v>3.0385259441306749E-3</v>
      </c>
      <c r="T417" s="55">
        <f t="shared" si="269"/>
        <v>3.207711095458224E-3</v>
      </c>
      <c r="U417" s="55">
        <f t="shared" si="270"/>
        <v>5.5725392037029838E-3</v>
      </c>
      <c r="V417" s="55">
        <f t="shared" si="271"/>
        <v>7.1288443973541615E-2</v>
      </c>
      <c r="W417" s="55">
        <f t="shared" si="272"/>
        <v>2.9966215396988304E-2</v>
      </c>
      <c r="X417" s="55">
        <f t="shared" si="273"/>
        <v>1.9453178171038848E-3</v>
      </c>
      <c r="Y417" s="55">
        <f t="shared" si="274"/>
        <v>3.2218697531524532E-3</v>
      </c>
      <c r="Z417" s="55">
        <f t="shared" si="275"/>
        <v>9.4801744219871129E-3</v>
      </c>
      <c r="AC417" s="55">
        <f t="shared" si="298"/>
        <v>1.5645617964241774E-3</v>
      </c>
      <c r="AD417" s="55">
        <f t="shared" si="276"/>
        <v>9.6506070489990586E-3</v>
      </c>
      <c r="AE417" s="55">
        <f t="shared" si="277"/>
        <v>4.0383266840950081E-3</v>
      </c>
      <c r="AF417" s="55">
        <f t="shared" si="278"/>
        <v>5.9321713439767698E-3</v>
      </c>
      <c r="AG417" s="55">
        <f t="shared" si="279"/>
        <v>7.2720704855402636E-3</v>
      </c>
      <c r="AH417" s="55">
        <f t="shared" si="280"/>
        <v>0.12463837530554045</v>
      </c>
      <c r="AI417" s="55">
        <f t="shared" si="281"/>
        <v>3.8621110320461081E-2</v>
      </c>
      <c r="AJ417" s="55">
        <f t="shared" si="282"/>
        <v>2.7603776647614734E-3</v>
      </c>
      <c r="AK417" s="55">
        <f t="shared" si="283"/>
        <v>4.0067438877576028E-3</v>
      </c>
      <c r="AL417" s="55">
        <f t="shared" si="284"/>
        <v>3.8534064528189318E-2</v>
      </c>
      <c r="AO417" s="67">
        <f t="shared" si="299"/>
        <v>1.2081717265906766E-4</v>
      </c>
      <c r="AP417" s="67">
        <f t="shared" si="299"/>
        <v>2.4539957628275178E-3</v>
      </c>
      <c r="AQ417" s="67">
        <f t="shared" si="299"/>
        <v>3.7948984267649911E-4</v>
      </c>
      <c r="AR417" s="67">
        <f t="shared" si="299"/>
        <v>1.0652824689328976E-3</v>
      </c>
      <c r="AS417" s="67">
        <f t="shared" si="299"/>
        <v>8.2038239256795702E-4</v>
      </c>
      <c r="AT417" s="67">
        <f t="shared" si="299"/>
        <v>2.6674965665999376E-2</v>
      </c>
      <c r="AU417" s="67">
        <f t="shared" si="299"/>
        <v>4.3139310850566805E-3</v>
      </c>
      <c r="AV417" s="67">
        <f t="shared" si="299"/>
        <v>3.5324556611793494E-4</v>
      </c>
      <c r="AW417" s="67">
        <f t="shared" si="299"/>
        <v>4.1568292018054863E-4</v>
      </c>
      <c r="AX417" s="67">
        <f t="shared" si="299"/>
        <v>1.452694505310111E-2</v>
      </c>
      <c r="BA417" s="67">
        <f t="shared" si="300"/>
        <v>1.22449806703485E-4</v>
      </c>
      <c r="BB417" s="67">
        <f t="shared" si="300"/>
        <v>2.4759514900423831E-3</v>
      </c>
      <c r="BC417" s="67">
        <f t="shared" si="300"/>
        <v>6.203108972878341E-4</v>
      </c>
      <c r="BD417" s="67">
        <f t="shared" si="300"/>
        <v>1.6591777795856482E-3</v>
      </c>
      <c r="BE417" s="67">
        <f t="shared" si="300"/>
        <v>8.7914888926932284E-4</v>
      </c>
      <c r="BF417" s="67">
        <f t="shared" si="300"/>
        <v>2.6674965665999459E-2</v>
      </c>
      <c r="BG417" s="67">
        <f t="shared" si="300"/>
        <v>4.3409638384160967E-3</v>
      </c>
      <c r="BH417" s="67">
        <f t="shared" si="300"/>
        <v>4.6181428153965363E-4</v>
      </c>
      <c r="BI417" s="67">
        <f t="shared" si="300"/>
        <v>3.6919121442460096E-4</v>
      </c>
      <c r="BJ417" s="67">
        <f t="shared" si="300"/>
        <v>1.4526945053101096E-2</v>
      </c>
    </row>
    <row r="418" spans="4:62">
      <c r="D418" s="52">
        <f t="shared" si="260"/>
        <v>13</v>
      </c>
      <c r="E418" s="67">
        <f t="shared" si="287"/>
        <v>1.4430118335794343E-3</v>
      </c>
      <c r="F418" s="67">
        <f t="shared" si="288"/>
        <v>7.3068800563470928E-3</v>
      </c>
      <c r="G418" s="67">
        <f t="shared" si="289"/>
        <v>3.6088472159732316E-3</v>
      </c>
      <c r="H418" s="67">
        <f t="shared" si="290"/>
        <v>4.4739822828875776E-3</v>
      </c>
      <c r="I418" s="67">
        <f t="shared" si="291"/>
        <v>6.7531417510106389E-3</v>
      </c>
      <c r="J418" s="67">
        <f t="shared" si="292"/>
        <v>0.10649511380277617</v>
      </c>
      <c r="K418" s="67">
        <f t="shared" si="293"/>
        <v>3.7262149966395909E-2</v>
      </c>
      <c r="L418" s="67">
        <f t="shared" si="294"/>
        <v>2.4564566921055305E-3</v>
      </c>
      <c r="M418" s="67">
        <f t="shared" si="295"/>
        <v>3.9282920639569707E-3</v>
      </c>
      <c r="N418" s="67">
        <f t="shared" si="296"/>
        <v>2.4929913561088396E-2</v>
      </c>
      <c r="Q418" s="55">
        <f t="shared" si="297"/>
        <v>1.3212948170616247E-3</v>
      </c>
      <c r="R418" s="55">
        <f t="shared" si="267"/>
        <v>4.7206597961291577E-3</v>
      </c>
      <c r="S418" s="55">
        <f t="shared" si="268"/>
        <v>3.2076706989396285E-3</v>
      </c>
      <c r="T418" s="55">
        <f t="shared" si="269"/>
        <v>3.3632835290359079E-3</v>
      </c>
      <c r="U418" s="55">
        <f t="shared" si="270"/>
        <v>5.8853518719501749E-3</v>
      </c>
      <c r="V418" s="55">
        <f t="shared" si="271"/>
        <v>7.7183101250490077E-2</v>
      </c>
      <c r="W418" s="55">
        <f t="shared" si="272"/>
        <v>3.263411317566367E-2</v>
      </c>
      <c r="X418" s="55">
        <f t="shared" si="273"/>
        <v>2.1006367406898804E-3</v>
      </c>
      <c r="Y418" s="55">
        <f t="shared" si="274"/>
        <v>3.5005735813824924E-3</v>
      </c>
      <c r="Z418" s="55">
        <f t="shared" si="275"/>
        <v>1.0069323722075762E-2</v>
      </c>
      <c r="AC418" s="55">
        <f t="shared" si="298"/>
        <v>1.567020215565139E-3</v>
      </c>
      <c r="AD418" s="55">
        <f t="shared" si="276"/>
        <v>9.9228648094041028E-3</v>
      </c>
      <c r="AE418" s="55">
        <f t="shared" si="277"/>
        <v>4.2508447876181705E-3</v>
      </c>
      <c r="AF418" s="55">
        <f t="shared" si="278"/>
        <v>6.1785763473919987E-3</v>
      </c>
      <c r="AG418" s="55">
        <f t="shared" si="279"/>
        <v>7.6796981267724688E-3</v>
      </c>
      <c r="AH418" s="55">
        <f t="shared" si="280"/>
        <v>0.1358071263550624</v>
      </c>
      <c r="AI418" s="55">
        <f t="shared" si="281"/>
        <v>4.1917219510487568E-2</v>
      </c>
      <c r="AJ418" s="55">
        <f t="shared" si="282"/>
        <v>2.9208453589428989E-3</v>
      </c>
      <c r="AK418" s="55">
        <f t="shared" si="283"/>
        <v>4.3095188407755005E-3</v>
      </c>
      <c r="AL418" s="55">
        <f t="shared" si="284"/>
        <v>3.9790503400101013E-2</v>
      </c>
      <c r="AO418" s="67">
        <f t="shared" si="299"/>
        <v>1.2171701651780961E-4</v>
      </c>
      <c r="AP418" s="67">
        <f t="shared" si="299"/>
        <v>2.5862202602179351E-3</v>
      </c>
      <c r="AQ418" s="67">
        <f t="shared" si="299"/>
        <v>4.0117651703360305E-4</v>
      </c>
      <c r="AR418" s="67">
        <f t="shared" si="299"/>
        <v>1.1106987538516697E-3</v>
      </c>
      <c r="AS418" s="67">
        <f t="shared" si="299"/>
        <v>8.6778987906046406E-4</v>
      </c>
      <c r="AT418" s="67">
        <f t="shared" si="299"/>
        <v>2.931201255228609E-2</v>
      </c>
      <c r="AU418" s="67">
        <f t="shared" si="299"/>
        <v>4.6280367907322387E-3</v>
      </c>
      <c r="AV418" s="67">
        <f t="shared" si="299"/>
        <v>3.558199514156501E-4</v>
      </c>
      <c r="AW418" s="67">
        <f t="shared" si="299"/>
        <v>4.2771848257447832E-4</v>
      </c>
      <c r="AX418" s="67">
        <f t="shared" si="299"/>
        <v>1.4860589839012634E-2</v>
      </c>
      <c r="BA418" s="67">
        <f t="shared" si="300"/>
        <v>1.2400838198570467E-4</v>
      </c>
      <c r="BB418" s="67">
        <f t="shared" si="300"/>
        <v>2.61598475305701E-3</v>
      </c>
      <c r="BC418" s="67">
        <f t="shared" si="300"/>
        <v>6.419975716449389E-4</v>
      </c>
      <c r="BD418" s="67">
        <f t="shared" si="300"/>
        <v>1.7045940645044211E-3</v>
      </c>
      <c r="BE418" s="67">
        <f t="shared" si="300"/>
        <v>9.2655637576182989E-4</v>
      </c>
      <c r="BF418" s="67">
        <f t="shared" si="300"/>
        <v>2.9312012552286229E-2</v>
      </c>
      <c r="BG418" s="67">
        <f t="shared" si="300"/>
        <v>4.6550695440916584E-3</v>
      </c>
      <c r="BH418" s="67">
        <f t="shared" si="300"/>
        <v>4.6438866683736835E-4</v>
      </c>
      <c r="BI418" s="67">
        <f t="shared" si="300"/>
        <v>3.8122677681852978E-4</v>
      </c>
      <c r="BJ418" s="67">
        <f t="shared" si="300"/>
        <v>1.4860589839012617E-2</v>
      </c>
    </row>
    <row r="419" spans="4:62">
      <c r="D419" s="52">
        <f t="shared" si="260"/>
        <v>14</v>
      </c>
      <c r="E419" s="67">
        <f t="shared" si="287"/>
        <v>1.4439612783258792E-3</v>
      </c>
      <c r="F419" s="67">
        <f t="shared" si="288"/>
        <v>7.4463929875951589E-3</v>
      </c>
      <c r="G419" s="67">
        <f t="shared" si="289"/>
        <v>3.8101975903944234E-3</v>
      </c>
      <c r="H419" s="67">
        <f t="shared" si="290"/>
        <v>4.6860498332934476E-3</v>
      </c>
      <c r="I419" s="67">
        <f t="shared" si="291"/>
        <v>7.1332178388325423E-3</v>
      </c>
      <c r="J419" s="67">
        <f t="shared" si="292"/>
        <v>0.11549709966655858</v>
      </c>
      <c r="K419" s="67">
        <f t="shared" si="293"/>
        <v>4.0408526434482187E-2</v>
      </c>
      <c r="L419" s="67">
        <f t="shared" si="294"/>
        <v>2.6230533423599886E-3</v>
      </c>
      <c r="M419" s="67">
        <f t="shared" si="295"/>
        <v>4.2350574925708526E-3</v>
      </c>
      <c r="N419" s="67">
        <f t="shared" si="296"/>
        <v>2.5903573589427398E-2</v>
      </c>
      <c r="Q419" s="55">
        <f t="shared" si="297"/>
        <v>1.3212948170616247E-3</v>
      </c>
      <c r="R419" s="55">
        <f t="shared" si="267"/>
        <v>4.7206597961291577E-3</v>
      </c>
      <c r="S419" s="55">
        <f t="shared" si="268"/>
        <v>3.3861389935019854E-3</v>
      </c>
      <c r="T419" s="55">
        <f t="shared" si="269"/>
        <v>3.5274313734836096E-3</v>
      </c>
      <c r="U419" s="55">
        <f t="shared" si="270"/>
        <v>6.2154072939030009E-3</v>
      </c>
      <c r="V419" s="55">
        <f t="shared" si="271"/>
        <v>8.3402681824743224E-2</v>
      </c>
      <c r="W419" s="55">
        <f t="shared" si="272"/>
        <v>3.544906990999859E-2</v>
      </c>
      <c r="X419" s="55">
        <f t="shared" si="273"/>
        <v>2.2645171012541936E-3</v>
      </c>
      <c r="Y419" s="55">
        <f t="shared" si="274"/>
        <v>3.794640027417993E-3</v>
      </c>
      <c r="Z419" s="55">
        <f t="shared" si="275"/>
        <v>1.0690947909879792E-2</v>
      </c>
      <c r="AC419" s="55">
        <f t="shared" si="298"/>
        <v>1.5696141468514058E-3</v>
      </c>
      <c r="AD419" s="55">
        <f t="shared" si="276"/>
        <v>1.0210129869652267E-2</v>
      </c>
      <c r="AE419" s="55">
        <f t="shared" si="277"/>
        <v>4.4750772418981986E-3</v>
      </c>
      <c r="AF419" s="55">
        <f t="shared" si="278"/>
        <v>6.4385636037560361E-3</v>
      </c>
      <c r="AG419" s="55">
        <f t="shared" si="279"/>
        <v>8.1097948804634504E-3</v>
      </c>
      <c r="AH419" s="55">
        <f t="shared" si="280"/>
        <v>0.14759151750837413</v>
      </c>
      <c r="AI419" s="55">
        <f t="shared" si="281"/>
        <v>4.539501571232521E-2</v>
      </c>
      <c r="AJ419" s="55">
        <f t="shared" si="282"/>
        <v>3.0901582988875011E-3</v>
      </c>
      <c r="AK419" s="55">
        <f t="shared" si="283"/>
        <v>4.6289832519677632E-3</v>
      </c>
      <c r="AL419" s="55">
        <f t="shared" si="284"/>
        <v>4.1116199268974994E-2</v>
      </c>
      <c r="AO419" s="67">
        <f t="shared" si="299"/>
        <v>1.2266646126425445E-4</v>
      </c>
      <c r="AP419" s="67">
        <f t="shared" si="299"/>
        <v>2.7257331914660012E-3</v>
      </c>
      <c r="AQ419" s="67">
        <f t="shared" si="299"/>
        <v>4.2405859689243798E-4</v>
      </c>
      <c r="AR419" s="67">
        <f t="shared" si="299"/>
        <v>1.1586184598098379E-3</v>
      </c>
      <c r="AS419" s="67">
        <f t="shared" si="299"/>
        <v>9.178105449295414E-4</v>
      </c>
      <c r="AT419" s="67">
        <f t="shared" si="299"/>
        <v>3.2094417841815354E-2</v>
      </c>
      <c r="AU419" s="67">
        <f t="shared" si="299"/>
        <v>4.9594565244835964E-3</v>
      </c>
      <c r="AV419" s="67">
        <f t="shared" si="299"/>
        <v>3.5853624110579506E-4</v>
      </c>
      <c r="AW419" s="67">
        <f t="shared" si="299"/>
        <v>4.4041746515285961E-4</v>
      </c>
      <c r="AX419" s="67">
        <f t="shared" si="299"/>
        <v>1.5212625679547606E-2</v>
      </c>
      <c r="BA419" s="67">
        <f t="shared" si="300"/>
        <v>1.2565286852552664E-4</v>
      </c>
      <c r="BB419" s="67">
        <f t="shared" si="300"/>
        <v>2.7637368820571081E-3</v>
      </c>
      <c r="BC419" s="67">
        <f t="shared" si="300"/>
        <v>6.6487965150377514E-4</v>
      </c>
      <c r="BD419" s="67">
        <f t="shared" si="300"/>
        <v>1.7525137704625885E-3</v>
      </c>
      <c r="BE419" s="67">
        <f t="shared" si="300"/>
        <v>9.765770416309081E-4</v>
      </c>
      <c r="BF419" s="67">
        <f t="shared" si="300"/>
        <v>3.2094417841815548E-2</v>
      </c>
      <c r="BG419" s="67">
        <f t="shared" si="300"/>
        <v>4.9864892778430231E-3</v>
      </c>
      <c r="BH419" s="67">
        <f t="shared" si="300"/>
        <v>4.6710495652751245E-4</v>
      </c>
      <c r="BI419" s="67">
        <f t="shared" si="300"/>
        <v>3.9392575939691064E-4</v>
      </c>
      <c r="BJ419" s="67">
        <f t="shared" si="300"/>
        <v>1.5212625679547596E-2</v>
      </c>
    </row>
    <row r="420" spans="4:62">
      <c r="D420" s="52">
        <f t="shared" si="260"/>
        <v>15</v>
      </c>
      <c r="E420" s="67">
        <f t="shared" si="287"/>
        <v>1.4449609408488206E-3</v>
      </c>
      <c r="F420" s="67">
        <f t="shared" si="288"/>
        <v>7.5932849993279239E-3</v>
      </c>
      <c r="G420" s="67">
        <f t="shared" si="289"/>
        <v>4.0221977347343358E-3</v>
      </c>
      <c r="H420" s="67">
        <f t="shared" si="290"/>
        <v>4.9093340036114553E-3</v>
      </c>
      <c r="I420" s="67">
        <f t="shared" si="291"/>
        <v>7.5333968089984511E-3</v>
      </c>
      <c r="J420" s="67">
        <f t="shared" si="292"/>
        <v>0.12497521614860502</v>
      </c>
      <c r="K420" s="67">
        <f t="shared" si="293"/>
        <v>4.3721320201563406E-2</v>
      </c>
      <c r="L420" s="67">
        <f t="shared" si="294"/>
        <v>2.7984615778898145E-3</v>
      </c>
      <c r="M420" s="67">
        <f t="shared" si="295"/>
        <v>4.558048275834046E-3</v>
      </c>
      <c r="N420" s="67">
        <f t="shared" si="296"/>
        <v>2.6928732182448355E-2</v>
      </c>
      <c r="Q420" s="55">
        <f t="shared" si="297"/>
        <v>1.3212948170616247E-3</v>
      </c>
      <c r="R420" s="55">
        <f t="shared" si="267"/>
        <v>4.7206597961291577E-3</v>
      </c>
      <c r="S420" s="55">
        <f t="shared" si="268"/>
        <v>3.5740467851615746E-3</v>
      </c>
      <c r="T420" s="55">
        <f t="shared" si="269"/>
        <v>3.700261281627727E-3</v>
      </c>
      <c r="U420" s="55">
        <f t="shared" si="270"/>
        <v>6.5629199185768461E-3</v>
      </c>
      <c r="V420" s="55">
        <f t="shared" si="271"/>
        <v>8.9951226784074592E-2</v>
      </c>
      <c r="W420" s="55">
        <f t="shared" si="272"/>
        <v>3.8412914579794261E-2</v>
      </c>
      <c r="X420" s="55">
        <f t="shared" si="273"/>
        <v>2.4370653778292119E-3</v>
      </c>
      <c r="Y420" s="55">
        <f t="shared" si="274"/>
        <v>4.1042601569273706E-3</v>
      </c>
      <c r="Z420" s="55">
        <f t="shared" si="275"/>
        <v>1.1345450877249318E-2</v>
      </c>
      <c r="AC420" s="55">
        <f t="shared" si="298"/>
        <v>1.5723452756545042E-3</v>
      </c>
      <c r="AD420" s="55">
        <f t="shared" si="276"/>
        <v>1.051258887630418E-2</v>
      </c>
      <c r="AE420" s="55">
        <f t="shared" si="277"/>
        <v>4.7111697389184345E-3</v>
      </c>
      <c r="AF420" s="55">
        <f t="shared" si="278"/>
        <v>6.7123020362479333E-3</v>
      </c>
      <c r="AG420" s="55">
        <f t="shared" si="279"/>
        <v>8.5626401961214228E-3</v>
      </c>
      <c r="AH420" s="55">
        <f t="shared" si="280"/>
        <v>0.15999920551313571</v>
      </c>
      <c r="AI420" s="55">
        <f t="shared" si="281"/>
        <v>4.9056758576691992E-2</v>
      </c>
      <c r="AJ420" s="55">
        <f t="shared" si="282"/>
        <v>3.2684264933721336E-3</v>
      </c>
      <c r="AK420" s="55">
        <f t="shared" si="283"/>
        <v>4.9653446889847712E-3</v>
      </c>
      <c r="AL420" s="55">
        <f t="shared" si="284"/>
        <v>4.2512013487647382E-2</v>
      </c>
      <c r="AO420" s="67">
        <f t="shared" si="299"/>
        <v>1.2366612378719591E-4</v>
      </c>
      <c r="AP420" s="67">
        <f t="shared" si="299"/>
        <v>2.8726252031987662E-3</v>
      </c>
      <c r="AQ420" s="67">
        <f t="shared" si="299"/>
        <v>4.4815094957276116E-4</v>
      </c>
      <c r="AR420" s="67">
        <f t="shared" si="299"/>
        <v>1.2090727219837283E-3</v>
      </c>
      <c r="AS420" s="67">
        <f t="shared" si="299"/>
        <v>9.70476890421605E-4</v>
      </c>
      <c r="AT420" s="67">
        <f t="shared" si="299"/>
        <v>3.5023989364530425E-2</v>
      </c>
      <c r="AU420" s="67">
        <f t="shared" si="299"/>
        <v>5.3084056217691453E-3</v>
      </c>
      <c r="AV420" s="67">
        <f t="shared" si="299"/>
        <v>3.6139620006060257E-4</v>
      </c>
      <c r="AW420" s="67">
        <f t="shared" si="299"/>
        <v>4.5378811890667541E-4</v>
      </c>
      <c r="AX420" s="67">
        <f t="shared" si="299"/>
        <v>1.5583281305199037E-2</v>
      </c>
      <c r="BA420" s="67">
        <f t="shared" si="300"/>
        <v>1.2738433480568353E-4</v>
      </c>
      <c r="BB420" s="67">
        <f t="shared" si="300"/>
        <v>2.9193038769762562E-3</v>
      </c>
      <c r="BC420" s="67">
        <f t="shared" si="300"/>
        <v>6.8897200418409875E-4</v>
      </c>
      <c r="BD420" s="67">
        <f t="shared" si="300"/>
        <v>1.802968032636478E-3</v>
      </c>
      <c r="BE420" s="67">
        <f t="shared" si="300"/>
        <v>1.0292433871229717E-3</v>
      </c>
      <c r="BF420" s="67">
        <f t="shared" si="300"/>
        <v>3.5023989364530689E-2</v>
      </c>
      <c r="BG420" s="67">
        <f t="shared" si="300"/>
        <v>5.3354383751285858E-3</v>
      </c>
      <c r="BH420" s="67">
        <f t="shared" si="300"/>
        <v>4.6996491548231909E-4</v>
      </c>
      <c r="BI420" s="67">
        <f t="shared" si="300"/>
        <v>4.0729641315072514E-4</v>
      </c>
      <c r="BJ420" s="67">
        <f t="shared" si="300"/>
        <v>1.5583281305199027E-2</v>
      </c>
    </row>
    <row r="421" spans="4:62">
      <c r="D421" s="52">
        <f t="shared" si="260"/>
        <v>16</v>
      </c>
      <c r="E421" s="67">
        <f t="shared" si="287"/>
        <v>1.4460112700807491E-3</v>
      </c>
      <c r="F421" s="67">
        <f t="shared" si="288"/>
        <v>7.7476220584043586E-3</v>
      </c>
      <c r="G421" s="67">
        <f t="shared" si="289"/>
        <v>4.244942854875566E-3</v>
      </c>
      <c r="H421" s="67">
        <f t="shared" si="290"/>
        <v>5.1439350672002416E-3</v>
      </c>
      <c r="I421" s="67">
        <f t="shared" si="291"/>
        <v>7.9538583754994591E-3</v>
      </c>
      <c r="J421" s="67">
        <f t="shared" si="292"/>
        <v>0.13493371971981483</v>
      </c>
      <c r="K421" s="67">
        <f t="shared" si="293"/>
        <v>4.7202018990468442E-2</v>
      </c>
      <c r="L421" s="67">
        <f t="shared" si="294"/>
        <v>2.9827601717351418E-3</v>
      </c>
      <c r="M421" s="67">
        <f t="shared" si="295"/>
        <v>4.8974094637543571E-3</v>
      </c>
      <c r="N421" s="67">
        <f t="shared" si="296"/>
        <v>2.8005849722520133E-2</v>
      </c>
      <c r="Q421" s="55">
        <f t="shared" si="297"/>
        <v>1.3212948170616247E-3</v>
      </c>
      <c r="R421" s="55">
        <f t="shared" si="267"/>
        <v>4.7206597961291577E-3</v>
      </c>
      <c r="S421" s="55">
        <f t="shared" si="268"/>
        <v>3.7714784603097721E-3</v>
      </c>
      <c r="T421" s="55">
        <f t="shared" si="269"/>
        <v>3.8818508686226999E-3</v>
      </c>
      <c r="U421" s="55">
        <f t="shared" si="270"/>
        <v>6.9280458083472753E-3</v>
      </c>
      <c r="V421" s="55">
        <f t="shared" si="271"/>
        <v>9.6831676975550715E-2</v>
      </c>
      <c r="W421" s="55">
        <f t="shared" si="272"/>
        <v>4.1526978200407051E-2</v>
      </c>
      <c r="X421" s="55">
        <f t="shared" si="273"/>
        <v>2.6183590590931304E-3</v>
      </c>
      <c r="Y421" s="55">
        <f t="shared" si="274"/>
        <v>4.4295730153711453E-3</v>
      </c>
      <c r="Z421" s="55">
        <f t="shared" si="275"/>
        <v>1.2033126551025123E-2</v>
      </c>
      <c r="AC421" s="55">
        <f t="shared" si="298"/>
        <v>1.5752148284808077E-3</v>
      </c>
      <c r="AD421" s="55">
        <f t="shared" si="276"/>
        <v>1.0830377658874334E-2</v>
      </c>
      <c r="AE421" s="55">
        <f t="shared" si="277"/>
        <v>4.9592283040526992E-3</v>
      </c>
      <c r="AF421" s="55">
        <f t="shared" si="278"/>
        <v>6.9999145764305321E-3</v>
      </c>
      <c r="AG421" s="55">
        <f t="shared" si="279"/>
        <v>9.0384374393530087E-3</v>
      </c>
      <c r="AH421" s="55">
        <f t="shared" si="280"/>
        <v>0.17303576246407926</v>
      </c>
      <c r="AI421" s="55">
        <f t="shared" si="281"/>
        <v>5.2904092533889287E-2</v>
      </c>
      <c r="AJ421" s="55">
        <f t="shared" si="282"/>
        <v>3.4557299997988694E-3</v>
      </c>
      <c r="AK421" s="55">
        <f t="shared" si="283"/>
        <v>5.3187542063816186E-3</v>
      </c>
      <c r="AL421" s="55">
        <f t="shared" si="284"/>
        <v>4.3978572894015133E-2</v>
      </c>
      <c r="AO421" s="67">
        <f t="shared" si="299"/>
        <v>1.2471645301912436E-4</v>
      </c>
      <c r="AP421" s="67">
        <f t="shared" si="299"/>
        <v>3.0269622622752009E-3</v>
      </c>
      <c r="AQ421" s="67">
        <f t="shared" si="299"/>
        <v>4.7346439456579393E-4</v>
      </c>
      <c r="AR421" s="67">
        <f t="shared" si="299"/>
        <v>1.2620841985775417E-3</v>
      </c>
      <c r="AS421" s="67">
        <f t="shared" si="299"/>
        <v>1.0258125671521838E-3</v>
      </c>
      <c r="AT421" s="67">
        <f t="shared" si="299"/>
        <v>3.8102042744264111E-2</v>
      </c>
      <c r="AU421" s="67">
        <f t="shared" si="299"/>
        <v>5.6750407900613906E-3</v>
      </c>
      <c r="AV421" s="67">
        <f t="shared" si="299"/>
        <v>3.6440111264201148E-4</v>
      </c>
      <c r="AW421" s="67">
        <f t="shared" si="299"/>
        <v>4.6783644838321176E-4</v>
      </c>
      <c r="AX421" s="67">
        <f t="shared" si="299"/>
        <v>1.597272317149501E-2</v>
      </c>
      <c r="BA421" s="67">
        <f t="shared" si="300"/>
        <v>1.2920355840005866E-4</v>
      </c>
      <c r="BB421" s="67">
        <f t="shared" si="300"/>
        <v>3.0827556004699753E-3</v>
      </c>
      <c r="BC421" s="67">
        <f t="shared" si="300"/>
        <v>7.1428544917713326E-4</v>
      </c>
      <c r="BD421" s="67">
        <f t="shared" si="300"/>
        <v>1.8559795092302905E-3</v>
      </c>
      <c r="BE421" s="67">
        <f t="shared" si="300"/>
        <v>1.0845790638535496E-3</v>
      </c>
      <c r="BF421" s="67">
        <f t="shared" si="300"/>
        <v>3.810204274426443E-2</v>
      </c>
      <c r="BG421" s="67">
        <f t="shared" si="300"/>
        <v>5.702073543420845E-3</v>
      </c>
      <c r="BH421" s="67">
        <f t="shared" si="300"/>
        <v>4.7296982806372756E-4</v>
      </c>
      <c r="BI421" s="67">
        <f t="shared" si="300"/>
        <v>4.2134474262726148E-4</v>
      </c>
      <c r="BJ421" s="67">
        <f t="shared" si="300"/>
        <v>1.5972723171495E-2</v>
      </c>
    </row>
    <row r="422" spans="4:62">
      <c r="D422" s="52">
        <f t="shared" si="260"/>
        <v>17</v>
      </c>
      <c r="E422" s="67">
        <f t="shared" si="287"/>
        <v>1.447112556504858E-3</v>
      </c>
      <c r="F422" s="67">
        <f t="shared" si="288"/>
        <v>7.9094468488900057E-3</v>
      </c>
      <c r="G422" s="67">
        <f t="shared" si="289"/>
        <v>4.4784945540867292E-3</v>
      </c>
      <c r="H422" s="67">
        <f t="shared" si="290"/>
        <v>5.389917906254882E-3</v>
      </c>
      <c r="I422" s="67">
        <f t="shared" si="291"/>
        <v>8.3947188228440956E-3</v>
      </c>
      <c r="J422" s="67">
        <f t="shared" si="292"/>
        <v>0.14537536454319774</v>
      </c>
      <c r="K422" s="67">
        <f t="shared" si="293"/>
        <v>5.0851585436977251E-2</v>
      </c>
      <c r="L422" s="67">
        <f t="shared" si="294"/>
        <v>3.1760000942416943E-3</v>
      </c>
      <c r="M422" s="67">
        <f t="shared" si="295"/>
        <v>5.2532349113998721E-3</v>
      </c>
      <c r="N422" s="67">
        <f t="shared" si="296"/>
        <v>2.913522410151622E-2</v>
      </c>
      <c r="Q422" s="55">
        <f t="shared" si="297"/>
        <v>1.3212948170616247E-3</v>
      </c>
      <c r="R422" s="55">
        <f t="shared" si="267"/>
        <v>4.7206597961291577E-3</v>
      </c>
      <c r="S422" s="55">
        <f t="shared" si="268"/>
        <v>3.9784886214290442E-3</v>
      </c>
      <c r="T422" s="55">
        <f t="shared" si="269"/>
        <v>4.0722503556006361E-3</v>
      </c>
      <c r="U422" s="55">
        <f t="shared" si="270"/>
        <v>7.3108859438698976E-3</v>
      </c>
      <c r="V422" s="55">
        <f t="shared" si="271"/>
        <v>0.10404593528360319</v>
      </c>
      <c r="W422" s="55">
        <f t="shared" si="272"/>
        <v>4.4792122009549289E-2</v>
      </c>
      <c r="X422" s="55">
        <f t="shared" si="273"/>
        <v>2.8084482843412015E-3</v>
      </c>
      <c r="Y422" s="55">
        <f t="shared" si="274"/>
        <v>4.7706685725560161E-3</v>
      </c>
      <c r="Z422" s="55">
        <f t="shared" si="275"/>
        <v>1.2754165117502752E-2</v>
      </c>
      <c r="AC422" s="55">
        <f t="shared" si="298"/>
        <v>1.5782235989451592E-3</v>
      </c>
      <c r="AD422" s="55">
        <f t="shared" si="276"/>
        <v>1.1163584106281339E-2</v>
      </c>
      <c r="AE422" s="55">
        <f t="shared" si="277"/>
        <v>5.2193215413557535E-3</v>
      </c>
      <c r="AF422" s="55">
        <f t="shared" si="278"/>
        <v>7.3014807675618777E-3</v>
      </c>
      <c r="AG422" s="55">
        <f t="shared" si="279"/>
        <v>9.5373181985196585E-3</v>
      </c>
      <c r="AH422" s="55">
        <f t="shared" si="280"/>
        <v>0.18670479380279267</v>
      </c>
      <c r="AI422" s="55">
        <f t="shared" si="281"/>
        <v>5.6938081617764667E-2</v>
      </c>
      <c r="AJ422" s="55">
        <f t="shared" si="282"/>
        <v>3.6521206195639028E-3</v>
      </c>
      <c r="AK422" s="55">
        <f t="shared" si="283"/>
        <v>5.6893095444877778E-3</v>
      </c>
      <c r="AL422" s="55">
        <f t="shared" si="284"/>
        <v>4.5516283085529685E-2</v>
      </c>
      <c r="AO422" s="67">
        <f t="shared" si="299"/>
        <v>1.2581773944323328E-4</v>
      </c>
      <c r="AP422" s="67">
        <f t="shared" si="299"/>
        <v>3.188787052760848E-3</v>
      </c>
      <c r="AQ422" s="67">
        <f t="shared" si="299"/>
        <v>5.00005932657685E-4</v>
      </c>
      <c r="AR422" s="67">
        <f t="shared" si="299"/>
        <v>1.317667550654246E-3</v>
      </c>
      <c r="AS422" s="67">
        <f t="shared" si="299"/>
        <v>1.083832878974198E-3</v>
      </c>
      <c r="AT422" s="67">
        <f t="shared" si="299"/>
        <v>4.1329429259594555E-2</v>
      </c>
      <c r="AU422" s="67">
        <f t="shared" si="299"/>
        <v>6.0594634274279621E-3</v>
      </c>
      <c r="AV422" s="67">
        <f t="shared" si="299"/>
        <v>3.6755180990049284E-4</v>
      </c>
      <c r="AW422" s="67">
        <f t="shared" si="299"/>
        <v>4.82566338843856E-4</v>
      </c>
      <c r="AX422" s="67">
        <f t="shared" si="299"/>
        <v>1.6381058984013468E-2</v>
      </c>
      <c r="BA422" s="67">
        <f t="shared" si="300"/>
        <v>1.3111104244030122E-4</v>
      </c>
      <c r="BB422" s="67">
        <f t="shared" si="300"/>
        <v>3.2541372573913329E-3</v>
      </c>
      <c r="BC422" s="67">
        <f t="shared" si="300"/>
        <v>7.4082698726902433E-4</v>
      </c>
      <c r="BD422" s="67">
        <f t="shared" si="300"/>
        <v>1.9115628613069957E-3</v>
      </c>
      <c r="BE422" s="67">
        <f t="shared" si="300"/>
        <v>1.1425993756755629E-3</v>
      </c>
      <c r="BF422" s="67">
        <f t="shared" si="300"/>
        <v>4.132942925959493E-2</v>
      </c>
      <c r="BG422" s="67">
        <f t="shared" si="300"/>
        <v>6.0864961807874166E-3</v>
      </c>
      <c r="BH422" s="67">
        <f t="shared" si="300"/>
        <v>4.7612052532220849E-4</v>
      </c>
      <c r="BI422" s="67">
        <f t="shared" si="300"/>
        <v>4.3607463308790572E-4</v>
      </c>
      <c r="BJ422" s="67">
        <f t="shared" si="300"/>
        <v>1.6381058984013465E-2</v>
      </c>
    </row>
    <row r="423" spans="4:62">
      <c r="D423" s="52">
        <f t="shared" si="260"/>
        <v>18</v>
      </c>
      <c r="E423" s="67">
        <f t="shared" si="287"/>
        <v>1.4482649714504803E-3</v>
      </c>
      <c r="F423" s="67">
        <f t="shared" si="288"/>
        <v>8.078784546191372E-3</v>
      </c>
      <c r="G423" s="67">
        <f t="shared" si="289"/>
        <v>4.7228891664730654E-3</v>
      </c>
      <c r="H423" s="67">
        <f t="shared" si="290"/>
        <v>5.6473207888179224E-3</v>
      </c>
      <c r="I423" s="67">
        <f t="shared" si="291"/>
        <v>8.8560467365744258E-3</v>
      </c>
      <c r="J423" s="67">
        <f t="shared" si="292"/>
        <v>0.15630177504633525</v>
      </c>
      <c r="K423" s="67">
        <f t="shared" si="293"/>
        <v>5.4670587311445598E-2</v>
      </c>
      <c r="L423" s="67">
        <f t="shared" si="294"/>
        <v>3.3782114081309378E-3</v>
      </c>
      <c r="M423" s="67">
        <f t="shared" si="295"/>
        <v>5.6255799752475766E-3</v>
      </c>
      <c r="N423" s="67">
        <f t="shared" si="296"/>
        <v>3.0317031018468915E-2</v>
      </c>
      <c r="Q423" s="55">
        <f t="shared" si="297"/>
        <v>1.3212948170616247E-3</v>
      </c>
      <c r="R423" s="55">
        <f t="shared" si="267"/>
        <v>4.7206597961291577E-3</v>
      </c>
      <c r="S423" s="55">
        <f t="shared" si="268"/>
        <v>4.1951094735044351E-3</v>
      </c>
      <c r="T423" s="55">
        <f t="shared" si="269"/>
        <v>4.2714893633907618E-3</v>
      </c>
      <c r="U423" s="55">
        <f t="shared" si="270"/>
        <v>7.7114998843507542E-3</v>
      </c>
      <c r="V423" s="55">
        <f t="shared" si="271"/>
        <v>0.11159512404483451</v>
      </c>
      <c r="W423" s="55">
        <f t="shared" si="272"/>
        <v>4.8208853972177723E-2</v>
      </c>
      <c r="X423" s="55">
        <f t="shared" si="273"/>
        <v>3.0073626261346129E-3</v>
      </c>
      <c r="Y423" s="55">
        <f t="shared" si="274"/>
        <v>5.1275998934004318E-3</v>
      </c>
      <c r="Z423" s="55">
        <f t="shared" si="275"/>
        <v>1.350867875009497E-2</v>
      </c>
      <c r="AC423" s="55">
        <f t="shared" si="298"/>
        <v>1.5813720551280013E-3</v>
      </c>
      <c r="AD423" s="55">
        <f t="shared" si="276"/>
        <v>1.1512260056119048E-2</v>
      </c>
      <c r="AE423" s="55">
        <f t="shared" si="277"/>
        <v>5.4914899140530351E-3</v>
      </c>
      <c r="AF423" s="55">
        <f t="shared" si="278"/>
        <v>7.6170475248978327E-3</v>
      </c>
      <c r="AG423" s="55">
        <f t="shared" si="279"/>
        <v>1.0059360085499462E-2</v>
      </c>
      <c r="AH423" s="55">
        <f t="shared" si="280"/>
        <v>0.20100842604783642</v>
      </c>
      <c r="AI423" s="55">
        <f t="shared" si="281"/>
        <v>6.1159353404072928E-2</v>
      </c>
      <c r="AJ423" s="55">
        <f t="shared" si="282"/>
        <v>3.857628905548977E-3</v>
      </c>
      <c r="AK423" s="55">
        <f t="shared" si="283"/>
        <v>6.0770683513387712E-3</v>
      </c>
      <c r="AL423" s="55">
        <f t="shared" si="284"/>
        <v>4.7125383286842862E-2</v>
      </c>
      <c r="AO423" s="67">
        <f t="shared" si="299"/>
        <v>1.2697015438885555E-4</v>
      </c>
      <c r="AP423" s="67">
        <f t="shared" si="299"/>
        <v>3.3581247500622143E-3</v>
      </c>
      <c r="AQ423" s="67">
        <f t="shared" si="299"/>
        <v>5.2777969296863032E-4</v>
      </c>
      <c r="AR423" s="67">
        <f t="shared" si="299"/>
        <v>1.3758314254271606E-3</v>
      </c>
      <c r="AS423" s="67">
        <f t="shared" si="299"/>
        <v>1.1445468522236716E-3</v>
      </c>
      <c r="AT423" s="67">
        <f t="shared" si="299"/>
        <v>4.470665100150073E-2</v>
      </c>
      <c r="AU423" s="67">
        <f t="shared" si="299"/>
        <v>6.461733339267875E-3</v>
      </c>
      <c r="AV423" s="67">
        <f t="shared" si="299"/>
        <v>3.7084878199632491E-4</v>
      </c>
      <c r="AW423" s="67">
        <f t="shared" si="299"/>
        <v>4.9798008184714481E-4</v>
      </c>
      <c r="AX423" s="67">
        <f t="shared" si="299"/>
        <v>1.6808352268373947E-2</v>
      </c>
      <c r="BA423" s="67">
        <f t="shared" si="300"/>
        <v>1.3310708367752101E-4</v>
      </c>
      <c r="BB423" s="67">
        <f t="shared" si="300"/>
        <v>3.4334755099276765E-3</v>
      </c>
      <c r="BC423" s="67">
        <f t="shared" si="300"/>
        <v>7.6860074757996964E-4</v>
      </c>
      <c r="BD423" s="67">
        <f t="shared" si="300"/>
        <v>1.9697267360799103E-3</v>
      </c>
      <c r="BE423" s="67">
        <f t="shared" si="300"/>
        <v>1.2033133489250357E-3</v>
      </c>
      <c r="BF423" s="67">
        <f t="shared" si="300"/>
        <v>4.4706651001501174E-2</v>
      </c>
      <c r="BG423" s="67">
        <f t="shared" si="300"/>
        <v>6.4887660926273294E-3</v>
      </c>
      <c r="BH423" s="67">
        <f t="shared" si="300"/>
        <v>4.7941749741803926E-4</v>
      </c>
      <c r="BI423" s="67">
        <f t="shared" si="300"/>
        <v>4.5148837609119453E-4</v>
      </c>
      <c r="BJ423" s="67">
        <f t="shared" si="300"/>
        <v>1.6808352268373947E-2</v>
      </c>
    </row>
    <row r="424" spans="4:62">
      <c r="D424" s="52">
        <f t="shared" si="260"/>
        <v>19</v>
      </c>
      <c r="E424" s="67">
        <f t="shared" si="287"/>
        <v>1.4494685717409733E-3</v>
      </c>
      <c r="F424" s="67">
        <f t="shared" si="288"/>
        <v>8.255643500023566E-3</v>
      </c>
      <c r="G424" s="67">
        <f t="shared" si="289"/>
        <v>4.9781387426613387E-3</v>
      </c>
      <c r="H424" s="67">
        <f t="shared" si="290"/>
        <v>5.9161564069288288E-3</v>
      </c>
      <c r="I424" s="67">
        <f t="shared" si="291"/>
        <v>9.3378648638797173E-3</v>
      </c>
      <c r="J424" s="67">
        <f t="shared" si="292"/>
        <v>0.16771348998944616</v>
      </c>
      <c r="K424" s="67">
        <f t="shared" si="293"/>
        <v>5.8659212921486945E-2</v>
      </c>
      <c r="L424" s="67">
        <f t="shared" si="294"/>
        <v>3.5894040840525822E-3</v>
      </c>
      <c r="M424" s="67">
        <f t="shared" si="295"/>
        <v>6.0144630149141084E-3</v>
      </c>
      <c r="N424" s="67">
        <f t="shared" si="296"/>
        <v>3.1551328745996934E-2</v>
      </c>
      <c r="Q424" s="55">
        <f t="shared" si="297"/>
        <v>1.3212948170616247E-3</v>
      </c>
      <c r="R424" s="55">
        <f t="shared" si="267"/>
        <v>4.7206597961291577E-3</v>
      </c>
      <c r="S424" s="55">
        <f t="shared" si="268"/>
        <v>4.4213516976921797E-3</v>
      </c>
      <c r="T424" s="55">
        <f t="shared" si="269"/>
        <v>4.4795777160841089E-3</v>
      </c>
      <c r="U424" s="55">
        <f t="shared" si="270"/>
        <v>8.1299073832902437E-3</v>
      </c>
      <c r="V424" s="55">
        <f t="shared" si="271"/>
        <v>0.11947961549517595</v>
      </c>
      <c r="W424" s="55">
        <f t="shared" si="272"/>
        <v>5.1777342560752664E-2</v>
      </c>
      <c r="X424" s="55">
        <f t="shared" si="273"/>
        <v>3.2151118925557425E-3</v>
      </c>
      <c r="Y424" s="55">
        <f t="shared" si="274"/>
        <v>5.5003845774991037E-3</v>
      </c>
      <c r="Z424" s="55">
        <f t="shared" si="275"/>
        <v>1.4296704652413127E-2</v>
      </c>
      <c r="AC424" s="55">
        <f t="shared" si="298"/>
        <v>1.5846603522736331E-3</v>
      </c>
      <c r="AD424" s="55">
        <f t="shared" si="276"/>
        <v>1.1876422700925759E-2</v>
      </c>
      <c r="AE424" s="55">
        <f t="shared" si="277"/>
        <v>5.7757468422418388E-3</v>
      </c>
      <c r="AF424" s="55">
        <f t="shared" si="278"/>
        <v>7.9466304084262977E-3</v>
      </c>
      <c r="AG424" s="55">
        <f t="shared" si="279"/>
        <v>1.0604588841170555E-2</v>
      </c>
      <c r="AH424" s="55">
        <f t="shared" si="280"/>
        <v>0.21594736448371687</v>
      </c>
      <c r="AI424" s="55">
        <f t="shared" si="281"/>
        <v>6.5568116035580687E-2</v>
      </c>
      <c r="AJ424" s="55">
        <f t="shared" si="282"/>
        <v>4.0722649909711349E-3</v>
      </c>
      <c r="AK424" s="55">
        <f t="shared" si="283"/>
        <v>6.4820497465731628E-3</v>
      </c>
      <c r="AL424" s="55">
        <f t="shared" si="284"/>
        <v>4.8805952839580752E-2</v>
      </c>
      <c r="AO424" s="67">
        <f t="shared" si="299"/>
        <v>1.2817375467934862E-4</v>
      </c>
      <c r="AP424" s="67">
        <f t="shared" si="299"/>
        <v>3.5349837038944083E-3</v>
      </c>
      <c r="AQ424" s="67">
        <f t="shared" si="299"/>
        <v>5.5678704496915903E-4</v>
      </c>
      <c r="AR424" s="67">
        <f t="shared" si="299"/>
        <v>1.43657869084472E-3</v>
      </c>
      <c r="AS424" s="67">
        <f t="shared" si="299"/>
        <v>1.2079574805894736E-3</v>
      </c>
      <c r="AT424" s="67">
        <f t="shared" si="299"/>
        <v>4.8233874494270204E-2</v>
      </c>
      <c r="AU424" s="67">
        <f t="shared" si="299"/>
        <v>6.881870360734281E-3</v>
      </c>
      <c r="AV424" s="67">
        <f t="shared" si="299"/>
        <v>3.7429219149683968E-4</v>
      </c>
      <c r="AW424" s="67">
        <f t="shared" si="299"/>
        <v>5.1407843741500467E-4</v>
      </c>
      <c r="AX424" s="67">
        <f t="shared" si="299"/>
        <v>1.7254624093583807E-2</v>
      </c>
      <c r="BA424" s="67">
        <f t="shared" si="300"/>
        <v>1.3519178053265977E-4</v>
      </c>
      <c r="BB424" s="67">
        <f t="shared" si="300"/>
        <v>3.6207792009021935E-3</v>
      </c>
      <c r="BC424" s="67">
        <f t="shared" si="300"/>
        <v>7.9760809958050009E-4</v>
      </c>
      <c r="BD424" s="67">
        <f t="shared" si="300"/>
        <v>2.0304740014974688E-3</v>
      </c>
      <c r="BE424" s="67">
        <f t="shared" si="300"/>
        <v>1.2667239772908376E-3</v>
      </c>
      <c r="BF424" s="67">
        <f t="shared" si="300"/>
        <v>4.8233874494270718E-2</v>
      </c>
      <c r="BG424" s="67">
        <f t="shared" si="300"/>
        <v>6.9089031140937424E-3</v>
      </c>
      <c r="BH424" s="67">
        <f t="shared" si="300"/>
        <v>4.8286090691855273E-4</v>
      </c>
      <c r="BI424" s="67">
        <f t="shared" si="300"/>
        <v>4.6758673165905439E-4</v>
      </c>
      <c r="BJ424" s="67">
        <f t="shared" si="300"/>
        <v>1.7254624093583817E-2</v>
      </c>
    </row>
    <row r="425" spans="4:62">
      <c r="D425" s="52">
        <f t="shared" si="260"/>
        <v>20</v>
      </c>
      <c r="E425" s="67">
        <f t="shared" si="287"/>
        <v>1.450723258919489E-3</v>
      </c>
      <c r="F425" s="67">
        <f t="shared" si="288"/>
        <v>8.4400092429796798E-3</v>
      </c>
      <c r="G425" s="67">
        <f t="shared" si="289"/>
        <v>5.244222402739045E-3</v>
      </c>
      <c r="H425" s="67">
        <f t="shared" si="290"/>
        <v>6.1964027693104046E-3</v>
      </c>
      <c r="I425" s="67">
        <f t="shared" si="291"/>
        <v>9.8401337910986771E-3</v>
      </c>
      <c r="J425" s="67">
        <f t="shared" si="292"/>
        <v>0.1796095758720205</v>
      </c>
      <c r="K425" s="67">
        <f t="shared" si="293"/>
        <v>6.2817135989757383E-2</v>
      </c>
      <c r="L425" s="67">
        <f t="shared" si="294"/>
        <v>3.809560846034378E-3</v>
      </c>
      <c r="M425" s="67">
        <f t="shared" si="295"/>
        <v>6.4198522190093612E-3</v>
      </c>
      <c r="N425" s="67">
        <f t="shared" si="296"/>
        <v>3.2838016316142013E-2</v>
      </c>
      <c r="Q425" s="55">
        <f t="shared" si="297"/>
        <v>1.3212948170616247E-3</v>
      </c>
      <c r="R425" s="55">
        <f t="shared" si="267"/>
        <v>4.7206597961291577E-3</v>
      </c>
      <c r="S425" s="55">
        <f t="shared" si="268"/>
        <v>4.6571967869376667E-3</v>
      </c>
      <c r="T425" s="55">
        <f t="shared" si="269"/>
        <v>4.6964983916481153E-3</v>
      </c>
      <c r="U425" s="55">
        <f t="shared" si="270"/>
        <v>8.5660742141399834E-3</v>
      </c>
      <c r="V425" s="55">
        <f t="shared" si="271"/>
        <v>0.12769876466786953</v>
      </c>
      <c r="W425" s="55">
        <f t="shared" si="272"/>
        <v>5.5497295865956905E-2</v>
      </c>
      <c r="X425" s="55">
        <f t="shared" si="273"/>
        <v>3.4316790893099457E-3</v>
      </c>
      <c r="Y425" s="55">
        <f t="shared" si="274"/>
        <v>5.8889921303387676E-3</v>
      </c>
      <c r="Z425" s="55">
        <f t="shared" si="275"/>
        <v>1.5118178362403504E-2</v>
      </c>
      <c r="AC425" s="55">
        <f t="shared" si="298"/>
        <v>1.5880882213929433E-3</v>
      </c>
      <c r="AD425" s="55">
        <f t="shared" si="276"/>
        <v>1.2256042251487815E-2</v>
      </c>
      <c r="AE425" s="55">
        <f t="shared" si="277"/>
        <v>6.0720690731517661E-3</v>
      </c>
      <c r="AF425" s="55">
        <f t="shared" si="278"/>
        <v>8.2902024576254427E-3</v>
      </c>
      <c r="AG425" s="55">
        <f t="shared" si="279"/>
        <v>1.1172959864758735E-2</v>
      </c>
      <c r="AH425" s="55">
        <f t="shared" si="280"/>
        <v>0.23152038707617206</v>
      </c>
      <c r="AI425" s="55">
        <f t="shared" si="281"/>
        <v>7.0164008866917343E-2</v>
      </c>
      <c r="AJ425" s="55">
        <f t="shared" si="282"/>
        <v>4.2960113181805225E-3</v>
      </c>
      <c r="AK425" s="55">
        <f t="shared" si="283"/>
        <v>6.9042206019240037E-3</v>
      </c>
      <c r="AL425" s="55">
        <f t="shared" si="284"/>
        <v>5.0557854269880541E-2</v>
      </c>
      <c r="AO425" s="67">
        <f t="shared" si="299"/>
        <v>1.2942844185786432E-4</v>
      </c>
      <c r="AP425" s="67">
        <f t="shared" si="299"/>
        <v>3.7193494468505221E-3</v>
      </c>
      <c r="AQ425" s="67">
        <f t="shared" si="299"/>
        <v>5.8702561580137834E-4</v>
      </c>
      <c r="AR425" s="67">
        <f t="shared" si="299"/>
        <v>1.4999043776622893E-3</v>
      </c>
      <c r="AS425" s="67">
        <f t="shared" si="299"/>
        <v>1.2740595769586936E-3</v>
      </c>
      <c r="AT425" s="67">
        <f t="shared" si="299"/>
        <v>5.1910811204150975E-2</v>
      </c>
      <c r="AU425" s="67">
        <f t="shared" si="299"/>
        <v>7.3198401238004779E-3</v>
      </c>
      <c r="AV425" s="67">
        <f t="shared" si="299"/>
        <v>3.778817567244323E-4</v>
      </c>
      <c r="AW425" s="67">
        <f t="shared" si="299"/>
        <v>5.3086008867059362E-4</v>
      </c>
      <c r="AX425" s="67">
        <f t="shared" si="299"/>
        <v>1.7719837953738507E-2</v>
      </c>
      <c r="BA425" s="67">
        <f t="shared" si="300"/>
        <v>1.373649624734543E-4</v>
      </c>
      <c r="BB425" s="67">
        <f t="shared" si="300"/>
        <v>3.8160330085081351E-3</v>
      </c>
      <c r="BC425" s="67">
        <f t="shared" si="300"/>
        <v>8.2784667041272113E-4</v>
      </c>
      <c r="BD425" s="67">
        <f t="shared" si="300"/>
        <v>2.0937996883150381E-3</v>
      </c>
      <c r="BE425" s="67">
        <f t="shared" si="300"/>
        <v>1.3328260736600577E-3</v>
      </c>
      <c r="BF425" s="67">
        <f t="shared" si="300"/>
        <v>5.1910811204151558E-2</v>
      </c>
      <c r="BG425" s="67">
        <f t="shared" si="300"/>
        <v>7.3468728771599601E-3</v>
      </c>
      <c r="BH425" s="67">
        <f t="shared" si="300"/>
        <v>4.8645047214614448E-4</v>
      </c>
      <c r="BI425" s="67">
        <f t="shared" si="300"/>
        <v>4.8436838291464248E-4</v>
      </c>
      <c r="BJ425" s="67">
        <f t="shared" si="300"/>
        <v>1.7719837953738528E-2</v>
      </c>
    </row>
    <row r="426" spans="4:62">
      <c r="D426" s="52">
        <f t="shared" si="260"/>
        <v>25</v>
      </c>
      <c r="E426" s="67">
        <f t="shared" si="287"/>
        <v>1.45774934795066E-3</v>
      </c>
      <c r="F426" s="67">
        <f t="shared" si="288"/>
        <v>9.4724340150571691E-3</v>
      </c>
      <c r="G426" s="67">
        <f t="shared" si="289"/>
        <v>6.734257144034023E-3</v>
      </c>
      <c r="H426" s="67">
        <f t="shared" si="290"/>
        <v>7.7657468468390342E-3</v>
      </c>
      <c r="I426" s="67">
        <f t="shared" si="291"/>
        <v>1.2652776066128451E-2</v>
      </c>
      <c r="J426" s="67">
        <f t="shared" si="292"/>
        <v>0.24622614768739604</v>
      </c>
      <c r="K426" s="67">
        <f t="shared" si="293"/>
        <v>8.6100977701591391E-2</v>
      </c>
      <c r="L426" s="67">
        <f t="shared" si="294"/>
        <v>5.0424107842383433E-3</v>
      </c>
      <c r="M426" s="67">
        <f t="shared" si="295"/>
        <v>8.6899803346232353E-3</v>
      </c>
      <c r="N426" s="67">
        <f t="shared" si="296"/>
        <v>4.0043303480895728E-2</v>
      </c>
      <c r="Q426" s="55">
        <f t="shared" si="297"/>
        <v>1.3212948170616247E-3</v>
      </c>
      <c r="R426" s="55">
        <f t="shared" si="267"/>
        <v>4.7206597961291577E-3</v>
      </c>
      <c r="S426" s="55">
        <f t="shared" si="268"/>
        <v>5.9778993676108377E-3</v>
      </c>
      <c r="T426" s="55">
        <f t="shared" si="269"/>
        <v>5.9112266564395471E-3</v>
      </c>
      <c r="U426" s="55">
        <f t="shared" si="270"/>
        <v>1.1008553135156201E-2</v>
      </c>
      <c r="V426" s="55">
        <f t="shared" si="271"/>
        <v>0.17372495736088481</v>
      </c>
      <c r="W426" s="55">
        <f t="shared" si="272"/>
        <v>7.6328562465080921E-2</v>
      </c>
      <c r="X426" s="55">
        <f t="shared" si="273"/>
        <v>4.644427917608494E-3</v>
      </c>
      <c r="Y426" s="55">
        <f t="shared" si="274"/>
        <v>8.0651451278269323E-3</v>
      </c>
      <c r="Z426" s="55">
        <f t="shared" si="275"/>
        <v>1.9718326926913912E-2</v>
      </c>
      <c r="AC426" s="55">
        <f t="shared" si="298"/>
        <v>1.6072838536046047E-3</v>
      </c>
      <c r="AD426" s="55">
        <f t="shared" si="276"/>
        <v>1.438186357643147E-2</v>
      </c>
      <c r="AE426" s="55">
        <f t="shared" si="277"/>
        <v>7.7314359750685572E-3</v>
      </c>
      <c r="AF426" s="55">
        <f t="shared" si="278"/>
        <v>1.021416234789127E-2</v>
      </c>
      <c r="AG426" s="55">
        <f t="shared" si="279"/>
        <v>1.4355765493802061E-2</v>
      </c>
      <c r="AH426" s="55">
        <f t="shared" si="280"/>
        <v>0.31872733801390823</v>
      </c>
      <c r="AI426" s="55">
        <f t="shared" si="281"/>
        <v>9.59004256914614E-2</v>
      </c>
      <c r="AJ426" s="55">
        <f t="shared" si="282"/>
        <v>5.5489623662898988E-3</v>
      </c>
      <c r="AK426" s="55">
        <f t="shared" si="283"/>
        <v>9.2683238356635871E-3</v>
      </c>
      <c r="AL426" s="55">
        <f t="shared" si="284"/>
        <v>6.036828003487759E-2</v>
      </c>
      <c r="AO426" s="67">
        <f t="shared" si="299"/>
        <v>1.3645453088903525E-4</v>
      </c>
      <c r="AP426" s="67">
        <f t="shared" si="299"/>
        <v>4.7517742189280114E-3</v>
      </c>
      <c r="AQ426" s="67">
        <f t="shared" si="299"/>
        <v>7.5635777642318533E-4</v>
      </c>
      <c r="AR426" s="67">
        <f t="shared" si="299"/>
        <v>1.8545201903994871E-3</v>
      </c>
      <c r="AS426" s="67">
        <f t="shared" si="299"/>
        <v>1.6442229309722497E-3</v>
      </c>
      <c r="AT426" s="67">
        <f t="shared" si="299"/>
        <v>7.2501190326511228E-2</v>
      </c>
      <c r="AU426" s="67">
        <f t="shared" si="299"/>
        <v>9.7724152365104705E-3</v>
      </c>
      <c r="AV426" s="67">
        <f t="shared" si="299"/>
        <v>3.9798286662984933E-4</v>
      </c>
      <c r="AW426" s="67">
        <f t="shared" si="299"/>
        <v>6.2483520679630297E-4</v>
      </c>
      <c r="AX426" s="67">
        <f t="shared" si="299"/>
        <v>2.0324976553981817E-2</v>
      </c>
      <c r="BA426" s="67">
        <f t="shared" si="300"/>
        <v>1.4953450565394471E-4</v>
      </c>
      <c r="BB426" s="67">
        <f t="shared" si="300"/>
        <v>4.9094295613743011E-3</v>
      </c>
      <c r="BC426" s="67">
        <f t="shared" si="300"/>
        <v>9.971788310345342E-4</v>
      </c>
      <c r="BD426" s="67">
        <f t="shared" si="300"/>
        <v>2.448415501052236E-3</v>
      </c>
      <c r="BE426" s="67">
        <f t="shared" si="300"/>
        <v>1.7029894276736103E-3</v>
      </c>
      <c r="BF426" s="67">
        <f t="shared" si="300"/>
        <v>7.2501190326512199E-2</v>
      </c>
      <c r="BG426" s="67">
        <f t="shared" si="300"/>
        <v>9.7994479898700082E-3</v>
      </c>
      <c r="BH426" s="67">
        <f t="shared" si="300"/>
        <v>5.0655158205155544E-4</v>
      </c>
      <c r="BI426" s="67">
        <f t="shared" si="300"/>
        <v>5.7834350104035183E-4</v>
      </c>
      <c r="BJ426" s="67">
        <f t="shared" si="300"/>
        <v>2.0324976553981862E-2</v>
      </c>
    </row>
    <row r="427" spans="4:62">
      <c r="D427" s="52">
        <f t="shared" si="260"/>
        <v>30</v>
      </c>
      <c r="E427" s="67">
        <f t="shared" si="287"/>
        <v>1.4659893341292677E-3</v>
      </c>
      <c r="F427" s="67">
        <f t="shared" si="288"/>
        <v>1.0683230777613004E-2</v>
      </c>
      <c r="G427" s="67">
        <f t="shared" si="289"/>
        <v>8.4817251336148369E-3</v>
      </c>
      <c r="H427" s="67">
        <f t="shared" si="290"/>
        <v>9.6062264438020756E-3</v>
      </c>
      <c r="I427" s="67">
        <f t="shared" si="291"/>
        <v>1.5951358445143782E-2</v>
      </c>
      <c r="J427" s="67">
        <f t="shared" si="292"/>
        <v>0.32435206220252261</v>
      </c>
      <c r="K427" s="67">
        <f t="shared" si="293"/>
        <v>0.11340756790265948</v>
      </c>
      <c r="L427" s="67">
        <f t="shared" si="294"/>
        <v>6.4882601616131075E-3</v>
      </c>
      <c r="M427" s="67">
        <f t="shared" si="295"/>
        <v>1.1352318402549749E-2</v>
      </c>
      <c r="N427" s="67">
        <f t="shared" si="296"/>
        <v>4.8493447848135016E-2</v>
      </c>
      <c r="Q427" s="55">
        <f t="shared" si="297"/>
        <v>1.3212948170616247E-3</v>
      </c>
      <c r="R427" s="55">
        <f t="shared" si="267"/>
        <v>4.7206597961291577E-3</v>
      </c>
      <c r="S427" s="55">
        <f t="shared" si="268"/>
        <v>7.5267796853122713E-3</v>
      </c>
      <c r="T427" s="55">
        <f t="shared" si="269"/>
        <v>7.3358234795426452E-3</v>
      </c>
      <c r="U427" s="55">
        <f t="shared" si="270"/>
        <v>1.3873019050892034E-2</v>
      </c>
      <c r="V427" s="55">
        <f t="shared" si="271"/>
        <v>0.22770309369844566</v>
      </c>
      <c r="W427" s="55">
        <f t="shared" si="272"/>
        <v>0.10075884624004613</v>
      </c>
      <c r="X427" s="55">
        <f t="shared" si="273"/>
        <v>6.0667033170475259E-3</v>
      </c>
      <c r="Y427" s="55">
        <f t="shared" si="274"/>
        <v>1.061727199987285E-2</v>
      </c>
      <c r="Z427" s="55">
        <f t="shared" si="275"/>
        <v>2.5113242992301599E-2</v>
      </c>
      <c r="AC427" s="55">
        <f t="shared" si="298"/>
        <v>1.6297959144982266E-3</v>
      </c>
      <c r="AD427" s="55">
        <f t="shared" si="276"/>
        <v>1.6874962974690332E-2</v>
      </c>
      <c r="AE427" s="55">
        <f t="shared" si="277"/>
        <v>9.6774916365287567E-3</v>
      </c>
      <c r="AF427" s="55">
        <f t="shared" si="278"/>
        <v>1.2470524718714253E-2</v>
      </c>
      <c r="AG427" s="55">
        <f t="shared" si="279"/>
        <v>1.8088464336096888E-2</v>
      </c>
      <c r="AH427" s="55">
        <f t="shared" si="280"/>
        <v>0.42100103070660089</v>
      </c>
      <c r="AI427" s="55">
        <f t="shared" si="281"/>
        <v>0.12608332231863242</v>
      </c>
      <c r="AJ427" s="55">
        <f t="shared" si="282"/>
        <v>7.0183857216003882E-3</v>
      </c>
      <c r="AK427" s="55">
        <f t="shared" si="283"/>
        <v>1.2040873099470696E-2</v>
      </c>
      <c r="AL427" s="55">
        <f t="shared" si="284"/>
        <v>7.1873652703968519E-2</v>
      </c>
      <c r="AO427" s="67">
        <f t="shared" si="299"/>
        <v>1.4469451706764294E-4</v>
      </c>
      <c r="AP427" s="67">
        <f t="shared" si="299"/>
        <v>5.962570981483846E-3</v>
      </c>
      <c r="AQ427" s="67">
        <f t="shared" si="299"/>
        <v>9.5494544830256566E-4</v>
      </c>
      <c r="AR427" s="67">
        <f t="shared" si="299"/>
        <v>2.2704029642594305E-3</v>
      </c>
      <c r="AS427" s="67">
        <f t="shared" si="299"/>
        <v>2.0783393942517478E-3</v>
      </c>
      <c r="AT427" s="67">
        <f t="shared" si="299"/>
        <v>9.6648968504076949E-2</v>
      </c>
      <c r="AU427" s="67">
        <f t="shared" si="299"/>
        <v>1.2648721662613341E-2</v>
      </c>
      <c r="AV427" s="67">
        <f t="shared" si="299"/>
        <v>4.2155684456558155E-4</v>
      </c>
      <c r="AW427" s="67">
        <f t="shared" si="299"/>
        <v>7.3504640267689839E-4</v>
      </c>
      <c r="AX427" s="67">
        <f t="shared" si="299"/>
        <v>2.3380204855833416E-2</v>
      </c>
      <c r="BA427" s="67">
        <f t="shared" si="300"/>
        <v>1.638065803689589E-4</v>
      </c>
      <c r="BB427" s="67">
        <f t="shared" si="300"/>
        <v>6.1917321970773286E-3</v>
      </c>
      <c r="BC427" s="67">
        <f t="shared" si="300"/>
        <v>1.1957665029139197E-3</v>
      </c>
      <c r="BD427" s="67">
        <f t="shared" si="300"/>
        <v>2.8642982749121776E-3</v>
      </c>
      <c r="BE427" s="67">
        <f t="shared" si="300"/>
        <v>2.1371058909531067E-3</v>
      </c>
      <c r="BF427" s="67">
        <f t="shared" si="300"/>
        <v>9.6648968504078281E-2</v>
      </c>
      <c r="BG427" s="67">
        <f t="shared" si="300"/>
        <v>1.2675754415972948E-2</v>
      </c>
      <c r="BH427" s="67">
        <f t="shared" si="300"/>
        <v>5.3012555998728072E-4</v>
      </c>
      <c r="BI427" s="67">
        <f t="shared" si="300"/>
        <v>6.8855469692094724E-4</v>
      </c>
      <c r="BJ427" s="67">
        <f t="shared" si="300"/>
        <v>2.3380204855833503E-2</v>
      </c>
    </row>
    <row r="428" spans="4:62">
      <c r="D428" s="52">
        <f t="shared" ref="D428:D445" si="301">D339</f>
        <v>40</v>
      </c>
      <c r="E428" s="67">
        <f t="shared" si="287"/>
        <v>1.4857041922731649E-3</v>
      </c>
      <c r="F428" s="67">
        <f t="shared" si="288"/>
        <v>1.3580163599763861E-2</v>
      </c>
      <c r="G428" s="67">
        <f t="shared" si="289"/>
        <v>1.2662688885110816E-2</v>
      </c>
      <c r="H428" s="67">
        <f t="shared" si="290"/>
        <v>1.4009728268242528E-2</v>
      </c>
      <c r="I428" s="67">
        <f t="shared" si="291"/>
        <v>2.3843493488655935E-2</v>
      </c>
      <c r="J428" s="67">
        <f t="shared" si="292"/>
        <v>0.51127486627550212</v>
      </c>
      <c r="K428" s="67">
        <f t="shared" si="293"/>
        <v>0.17874087557315238</v>
      </c>
      <c r="L428" s="67">
        <f t="shared" si="294"/>
        <v>9.9475760821164747E-3</v>
      </c>
      <c r="M428" s="67">
        <f t="shared" si="295"/>
        <v>1.7722185560401813E-2</v>
      </c>
      <c r="N428" s="67">
        <f t="shared" si="296"/>
        <v>6.8711127087461396E-2</v>
      </c>
      <c r="Q428" s="55">
        <f t="shared" si="297"/>
        <v>1.3212948170616247E-3</v>
      </c>
      <c r="R428" s="55">
        <f t="shared" si="267"/>
        <v>4.7206597961291577E-3</v>
      </c>
      <c r="S428" s="55">
        <f t="shared" si="268"/>
        <v>1.1232605773301844E-2</v>
      </c>
      <c r="T428" s="55">
        <f t="shared" si="269"/>
        <v>1.0744290881179666E-2</v>
      </c>
      <c r="U428" s="55">
        <f t="shared" si="270"/>
        <v>2.0726494040130689E-2</v>
      </c>
      <c r="V428" s="55">
        <f t="shared" si="271"/>
        <v>0.35685031284423763</v>
      </c>
      <c r="W428" s="55">
        <f t="shared" si="272"/>
        <v>0.15921034950700558</v>
      </c>
      <c r="X428" s="55">
        <f t="shared" si="273"/>
        <v>9.4696165178355489E-3</v>
      </c>
      <c r="Y428" s="55">
        <f t="shared" si="274"/>
        <v>1.6723449626509911E-2</v>
      </c>
      <c r="Z428" s="55">
        <f t="shared" si="275"/>
        <v>3.8021032231496762E-2</v>
      </c>
      <c r="AC428" s="55">
        <f t="shared" si="298"/>
        <v>1.683657908611367E-3</v>
      </c>
      <c r="AD428" s="55">
        <f t="shared" si="276"/>
        <v>2.2839912418769804E-2</v>
      </c>
      <c r="AE428" s="55">
        <f t="shared" si="277"/>
        <v>1.433359305153116E-2</v>
      </c>
      <c r="AF428" s="55">
        <f t="shared" si="278"/>
        <v>1.7869060965958139E-2</v>
      </c>
      <c r="AG428" s="55">
        <f t="shared" si="279"/>
        <v>2.7019259433882545E-2</v>
      </c>
      <c r="AH428" s="55">
        <f t="shared" si="280"/>
        <v>0.66569941970676882</v>
      </c>
      <c r="AI428" s="55">
        <f t="shared" si="281"/>
        <v>0.19829843439265896</v>
      </c>
      <c r="AJ428" s="55">
        <f t="shared" si="282"/>
        <v>1.0534104361819084E-2</v>
      </c>
      <c r="AK428" s="55">
        <f t="shared" si="283"/>
        <v>1.8674429788537766E-2</v>
      </c>
      <c r="AL428" s="55">
        <f t="shared" si="284"/>
        <v>9.9401221943426168E-2</v>
      </c>
      <c r="AO428" s="67">
        <f t="shared" si="299"/>
        <v>1.6440937521154013E-4</v>
      </c>
      <c r="AP428" s="67">
        <f t="shared" si="299"/>
        <v>8.8595038036347034E-3</v>
      </c>
      <c r="AQ428" s="67">
        <f t="shared" si="299"/>
        <v>1.4300831118089722E-3</v>
      </c>
      <c r="AR428" s="67">
        <f t="shared" si="299"/>
        <v>3.2654373870628622E-3</v>
      </c>
      <c r="AS428" s="67">
        <f t="shared" si="299"/>
        <v>3.116999448525247E-3</v>
      </c>
      <c r="AT428" s="67">
        <f t="shared" si="299"/>
        <v>0.15442455343126449</v>
      </c>
      <c r="AU428" s="67">
        <f t="shared" si="299"/>
        <v>1.9530526066146803E-2</v>
      </c>
      <c r="AV428" s="67">
        <f t="shared" si="299"/>
        <v>4.7795956428092583E-4</v>
      </c>
      <c r="AW428" s="67">
        <f t="shared" si="299"/>
        <v>9.9873593389190191E-4</v>
      </c>
      <c r="AX428" s="67">
        <f t="shared" si="299"/>
        <v>3.0690094855964634E-2</v>
      </c>
      <c r="BA428" s="67">
        <f t="shared" si="300"/>
        <v>1.9795371633820214E-4</v>
      </c>
      <c r="BB428" s="67">
        <f t="shared" si="300"/>
        <v>9.2597488190059429E-3</v>
      </c>
      <c r="BC428" s="67">
        <f t="shared" si="300"/>
        <v>1.6709041664203436E-3</v>
      </c>
      <c r="BD428" s="67">
        <f t="shared" si="300"/>
        <v>3.859332697715611E-3</v>
      </c>
      <c r="BE428" s="67">
        <f t="shared" si="300"/>
        <v>3.1757659452266093E-3</v>
      </c>
      <c r="BF428" s="67">
        <f t="shared" si="300"/>
        <v>0.15442455343126671</v>
      </c>
      <c r="BG428" s="67">
        <f t="shared" si="300"/>
        <v>1.9557558819506576E-2</v>
      </c>
      <c r="BH428" s="67">
        <f t="shared" si="300"/>
        <v>5.8652827970260939E-4</v>
      </c>
      <c r="BI428" s="67">
        <f t="shared" si="300"/>
        <v>9.522442281359525E-4</v>
      </c>
      <c r="BJ428" s="67">
        <f t="shared" si="300"/>
        <v>3.0690094855964772E-2</v>
      </c>
    </row>
    <row r="429" spans="4:62">
      <c r="D429" s="52">
        <f t="shared" si="301"/>
        <v>50</v>
      </c>
      <c r="E429" s="67">
        <f t="shared" si="287"/>
        <v>1.5091007554036285E-3</v>
      </c>
      <c r="F429" s="67">
        <f t="shared" si="288"/>
        <v>1.701809204761047E-2</v>
      </c>
      <c r="G429" s="67">
        <f t="shared" si="289"/>
        <v>1.7624438122364958E-2</v>
      </c>
      <c r="H429" s="67">
        <f t="shared" si="290"/>
        <v>1.9235574058186742E-2</v>
      </c>
      <c r="I429" s="67">
        <f t="shared" si="291"/>
        <v>3.3209466828760068E-2</v>
      </c>
      <c r="J429" s="67">
        <f t="shared" si="292"/>
        <v>0.73310507951345649</v>
      </c>
      <c r="K429" s="67">
        <f t="shared" si="293"/>
        <v>0.25627503008127717</v>
      </c>
      <c r="L429" s="67">
        <f t="shared" si="294"/>
        <v>1.4052911394779063E-2</v>
      </c>
      <c r="M429" s="67">
        <f t="shared" si="295"/>
        <v>2.5281610944220063E-2</v>
      </c>
      <c r="N429" s="67">
        <f t="shared" si="296"/>
        <v>9.2704412011035062E-2</v>
      </c>
      <c r="Q429" s="55">
        <f t="shared" si="297"/>
        <v>1.3212948170616247E-3</v>
      </c>
      <c r="R429" s="55">
        <f t="shared" ref="R429:R445" si="302">R428+R340/$R$174</f>
        <v>4.7206597961291577E-3</v>
      </c>
      <c r="S429" s="55">
        <f t="shared" ref="S429:S445" si="303">S428+S340/$R$174</f>
        <v>1.5630486467412052E-2</v>
      </c>
      <c r="T429" s="55">
        <f t="shared" ref="T429:T445" si="304">T428+T340/$R$174</f>
        <v>1.4789281829552962E-2</v>
      </c>
      <c r="U429" s="55">
        <f t="shared" ref="U429:U445" si="305">U428+U340/$R$174</f>
        <v>2.8859839919589195E-2</v>
      </c>
      <c r="V429" s="55">
        <f t="shared" ref="V429:V445" si="306">V428+V340/$R$174</f>
        <v>0.51011548187634059</v>
      </c>
      <c r="W429" s="55">
        <f t="shared" ref="W429:W445" si="307">W428+W340/$R$174</f>
        <v>0.22857753826759264</v>
      </c>
      <c r="X429" s="55">
        <f t="shared" ref="X429:X445" si="308">X428+X340/$R$174</f>
        <v>1.3508016030964708E-2</v>
      </c>
      <c r="Y429" s="55">
        <f t="shared" ref="Y429:Y445" si="309">Y428+Y340/$R$174</f>
        <v>2.396994205798917E-2</v>
      </c>
      <c r="Z429" s="55">
        <f t="shared" ref="Z429:Z445" si="310">Z428+Z340/$R$174</f>
        <v>5.3339321797938946E-2</v>
      </c>
      <c r="AC429" s="55">
        <f t="shared" si="298"/>
        <v>1.7475785078062865E-3</v>
      </c>
      <c r="AD429" s="55">
        <f t="shared" ref="AD429:AD445" si="311">AD428+AD340/$R$174</f>
        <v>2.9918802625323489E-2</v>
      </c>
      <c r="AE429" s="55">
        <f t="shared" ref="AE429:AE445" si="312">AE428+AE340/$R$174</f>
        <v>1.9859210831929253E-2</v>
      </c>
      <c r="AF429" s="55">
        <f t="shared" ref="AF429:AF445" si="313">AF428+AF340/$R$174</f>
        <v>2.4275761597473272E-2</v>
      </c>
      <c r="AG429" s="55">
        <f t="shared" ref="AG429:AG445" si="314">AG428+AG340/$R$174</f>
        <v>3.7617860234632303E-2</v>
      </c>
      <c r="AH429" s="55">
        <f t="shared" ref="AH429:AH445" si="315">AH428+AH340/$R$174</f>
        <v>0.95609467715057594</v>
      </c>
      <c r="AI429" s="55">
        <f t="shared" ref="AI429:AI445" si="316">AI428+AI340/$R$174</f>
        <v>0.28399955464832161</v>
      </c>
      <c r="AJ429" s="55">
        <f t="shared" ref="AJ429:AJ445" si="317">AJ428+AJ340/$R$174</f>
        <v>1.4706375474015081E-2</v>
      </c>
      <c r="AK429" s="55">
        <f t="shared" ref="AK429:AK445" si="318">AK428+AK340/$R$174</f>
        <v>2.6546788124695006E-2</v>
      </c>
      <c r="AL429" s="55">
        <f t="shared" ref="AL429:AL445" si="319">AL428+AL340/$R$174</f>
        <v>0.13206950222413141</v>
      </c>
      <c r="AO429" s="67">
        <f t="shared" si="299"/>
        <v>1.878059383420038E-4</v>
      </c>
      <c r="AP429" s="67">
        <f t="shared" si="299"/>
        <v>1.2297432251481312E-2</v>
      </c>
      <c r="AQ429" s="67">
        <f t="shared" si="299"/>
        <v>1.9939516549529052E-3</v>
      </c>
      <c r="AR429" s="67">
        <f t="shared" si="299"/>
        <v>4.4462922286337796E-3</v>
      </c>
      <c r="AS429" s="67">
        <f t="shared" si="299"/>
        <v>4.3496269091708728E-3</v>
      </c>
      <c r="AT429" s="67">
        <f t="shared" ref="AT429:AX445" si="320">J429-V429</f>
        <v>0.2229895976371159</v>
      </c>
      <c r="AU429" s="67">
        <f t="shared" si="320"/>
        <v>2.7697491813684527E-2</v>
      </c>
      <c r="AV429" s="67">
        <f t="shared" si="320"/>
        <v>5.4489536381435548E-4</v>
      </c>
      <c r="AW429" s="67">
        <f t="shared" si="320"/>
        <v>1.3116688862308927E-3</v>
      </c>
      <c r="AX429" s="67">
        <f t="shared" si="320"/>
        <v>3.9365090213096116E-2</v>
      </c>
      <c r="BA429" s="67">
        <f t="shared" si="300"/>
        <v>2.3847775240265793E-4</v>
      </c>
      <c r="BB429" s="67">
        <f t="shared" si="300"/>
        <v>1.2900710577713019E-2</v>
      </c>
      <c r="BC429" s="67">
        <f t="shared" si="300"/>
        <v>2.2347727095642957E-3</v>
      </c>
      <c r="BD429" s="67">
        <f t="shared" si="300"/>
        <v>5.0401875392865302E-3</v>
      </c>
      <c r="BE429" s="67">
        <f t="shared" si="300"/>
        <v>4.4083934058722352E-3</v>
      </c>
      <c r="BF429" s="67">
        <f t="shared" ref="BF429:BJ445" si="321">AH429-J429</f>
        <v>0.22298959763711945</v>
      </c>
      <c r="BG429" s="67">
        <f t="shared" si="321"/>
        <v>2.772452456704444E-2</v>
      </c>
      <c r="BH429" s="67">
        <f t="shared" si="321"/>
        <v>6.5346407923601822E-4</v>
      </c>
      <c r="BI429" s="67">
        <f t="shared" si="321"/>
        <v>1.2651771804749433E-3</v>
      </c>
      <c r="BJ429" s="67">
        <f t="shared" si="321"/>
        <v>3.9365090213096351E-2</v>
      </c>
    </row>
    <row r="430" spans="4:62">
      <c r="D430" s="52">
        <f t="shared" si="301"/>
        <v>60</v>
      </c>
      <c r="E430" s="67">
        <f t="shared" ref="E430:E445" si="322">E429+E341/$R$174</f>
        <v>1.5353519157497578E-3</v>
      </c>
      <c r="F430" s="67">
        <f t="shared" ref="F430:F445" si="323">F429+F341/$R$174</f>
        <v>2.087547958097135E-2</v>
      </c>
      <c r="G430" s="67">
        <f t="shared" ref="G430:G445" si="324">G429+G341/$R$174</f>
        <v>2.319156668300594E-2</v>
      </c>
      <c r="H430" s="67">
        <f t="shared" ref="H430:H445" si="325">H429+H341/$R$174</f>
        <v>2.5099021394917542E-2</v>
      </c>
      <c r="I430" s="67">
        <f t="shared" ref="I430:I445" si="326">I429+I341/$R$174</f>
        <v>4.3718175589856419E-2</v>
      </c>
      <c r="J430" s="67">
        <f t="shared" ref="J430:J445" si="327">J429+J341/$R$174</f>
        <v>0.98200063160176132</v>
      </c>
      <c r="K430" s="67">
        <f t="shared" ref="K430:K445" si="328">K429+K341/$R$174</f>
        <v>0.34326906894693443</v>
      </c>
      <c r="L430" s="67">
        <f t="shared" ref="L430:L445" si="329">L429+L341/$R$174</f>
        <v>1.8659135606702338E-2</v>
      </c>
      <c r="M430" s="67">
        <f t="shared" ref="M430:M445" si="330">M429+M341/$R$174</f>
        <v>3.3763356180417987E-2</v>
      </c>
      <c r="N430" s="67">
        <f t="shared" ref="N430:N445" si="331">N429+N341/$R$174</f>
        <v>0.11962509973114727</v>
      </c>
      <c r="Q430" s="55">
        <f t="shared" ref="Q430:Q445" si="332">Q429+Q341/$R$174</f>
        <v>1.3212948170616247E-3</v>
      </c>
      <c r="R430" s="55">
        <f t="shared" si="302"/>
        <v>4.7206597961291577E-3</v>
      </c>
      <c r="S430" s="55">
        <f t="shared" si="303"/>
        <v>2.056494930455895E-2</v>
      </c>
      <c r="T430" s="55">
        <f t="shared" si="304"/>
        <v>1.9327799106311862E-2</v>
      </c>
      <c r="U430" s="55">
        <f t="shared" si="305"/>
        <v>3.7985529263003692E-2</v>
      </c>
      <c r="V430" s="55">
        <f t="shared" si="306"/>
        <v>0.68208041985903467</v>
      </c>
      <c r="W430" s="55">
        <f t="shared" si="307"/>
        <v>0.30640816598672949</v>
      </c>
      <c r="X430" s="55">
        <f t="shared" si="308"/>
        <v>1.8039137656381994E-2</v>
      </c>
      <c r="Y430" s="55">
        <f t="shared" si="309"/>
        <v>3.2100573625755066E-2</v>
      </c>
      <c r="Z430" s="55">
        <f t="shared" si="310"/>
        <v>7.0526584448218063E-2</v>
      </c>
      <c r="AC430" s="55">
        <f t="shared" ref="AC430:AC445" si="333">AC429+AC341/$R$174</f>
        <v>1.8192980116295495E-3</v>
      </c>
      <c r="AD430" s="55">
        <f t="shared" si="311"/>
        <v>3.7861382945717906E-2</v>
      </c>
      <c r="AE430" s="55">
        <f t="shared" si="312"/>
        <v>2.6059005116064342E-2</v>
      </c>
      <c r="AF430" s="55">
        <f t="shared" si="313"/>
        <v>3.1464138994175966E-2</v>
      </c>
      <c r="AG430" s="55">
        <f t="shared" si="314"/>
        <v>4.9509588413410514E-2</v>
      </c>
      <c r="AH430" s="55">
        <f t="shared" si="315"/>
        <v>1.2819208433444929</v>
      </c>
      <c r="AI430" s="55">
        <f t="shared" si="316"/>
        <v>0.38015700466049951</v>
      </c>
      <c r="AJ430" s="55">
        <f t="shared" si="317"/>
        <v>1.938770227244432E-2</v>
      </c>
      <c r="AK430" s="55">
        <f t="shared" si="318"/>
        <v>3.5379647029324952E-2</v>
      </c>
      <c r="AL430" s="55">
        <f t="shared" si="319"/>
        <v>0.16872361501407679</v>
      </c>
      <c r="AO430" s="67">
        <f t="shared" ref="AO430:AS445" si="334">E430-Q430</f>
        <v>2.1405709868813311E-4</v>
      </c>
      <c r="AP430" s="67">
        <f t="shared" si="334"/>
        <v>1.6154819784842192E-2</v>
      </c>
      <c r="AQ430" s="67">
        <f t="shared" si="334"/>
        <v>2.6266173784469903E-3</v>
      </c>
      <c r="AR430" s="67">
        <f t="shared" si="334"/>
        <v>5.7712222886056805E-3</v>
      </c>
      <c r="AS430" s="67">
        <f t="shared" si="334"/>
        <v>5.7326463268527264E-3</v>
      </c>
      <c r="AT430" s="67">
        <f t="shared" si="320"/>
        <v>0.29992021174272665</v>
      </c>
      <c r="AU430" s="67">
        <f t="shared" si="320"/>
        <v>3.6860902960204944E-2</v>
      </c>
      <c r="AV430" s="67">
        <f t="shared" si="320"/>
        <v>6.1999795032034385E-4</v>
      </c>
      <c r="AW430" s="67">
        <f t="shared" si="320"/>
        <v>1.6627825546629213E-3</v>
      </c>
      <c r="AX430" s="67">
        <f t="shared" si="320"/>
        <v>4.9098515282929203E-2</v>
      </c>
      <c r="BA430" s="67">
        <f t="shared" ref="BA430:BE445" si="335">AC430-E430</f>
        <v>2.8394609587979172E-4</v>
      </c>
      <c r="BB430" s="67">
        <f t="shared" si="335"/>
        <v>1.6985903364746556E-2</v>
      </c>
      <c r="BC430" s="67">
        <f t="shared" si="335"/>
        <v>2.8674384330584016E-3</v>
      </c>
      <c r="BD430" s="67">
        <f t="shared" si="335"/>
        <v>6.3651175992584241E-3</v>
      </c>
      <c r="BE430" s="67">
        <f t="shared" si="335"/>
        <v>5.7914128235540957E-3</v>
      </c>
      <c r="BF430" s="67">
        <f t="shared" si="321"/>
        <v>0.29992021174273154</v>
      </c>
      <c r="BG430" s="67">
        <f t="shared" si="321"/>
        <v>3.6887935713565079E-2</v>
      </c>
      <c r="BH430" s="67">
        <f t="shared" si="321"/>
        <v>7.2856666574198231E-4</v>
      </c>
      <c r="BI430" s="67">
        <f t="shared" si="321"/>
        <v>1.6162908489069649E-3</v>
      </c>
      <c r="BJ430" s="67">
        <f t="shared" si="321"/>
        <v>4.9098515282929522E-2</v>
      </c>
    </row>
    <row r="431" spans="4:62">
      <c r="D431" s="52">
        <f t="shared" si="301"/>
        <v>75</v>
      </c>
      <c r="E431" s="67">
        <f t="shared" si="322"/>
        <v>1.5784670401686538E-3</v>
      </c>
      <c r="F431" s="67">
        <f t="shared" si="323"/>
        <v>2.7210884996956109E-2</v>
      </c>
      <c r="G431" s="67">
        <f t="shared" si="324"/>
        <v>3.2335065003963631E-2</v>
      </c>
      <c r="H431" s="67">
        <f t="shared" si="325"/>
        <v>3.472919614199562E-2</v>
      </c>
      <c r="I431" s="67">
        <f t="shared" si="326"/>
        <v>6.0977766394322189E-2</v>
      </c>
      <c r="J431" s="67">
        <f t="shared" si="327"/>
        <v>1.3907887595969997</v>
      </c>
      <c r="K431" s="67">
        <f t="shared" si="328"/>
        <v>0.48614880302117003</v>
      </c>
      <c r="L431" s="67">
        <f t="shared" si="329"/>
        <v>2.6224436621203408E-2</v>
      </c>
      <c r="M431" s="67">
        <f t="shared" si="330"/>
        <v>4.7693845207428601E-2</v>
      </c>
      <c r="N431" s="67">
        <f t="shared" si="331"/>
        <v>0.16383986148608892</v>
      </c>
      <c r="Q431" s="55">
        <f t="shared" si="332"/>
        <v>1.3212948170616247E-3</v>
      </c>
      <c r="R431" s="55">
        <f t="shared" si="302"/>
        <v>4.7206597961291577E-3</v>
      </c>
      <c r="S431" s="55">
        <f t="shared" si="303"/>
        <v>2.8669352171283122E-2</v>
      </c>
      <c r="T431" s="55">
        <f t="shared" si="304"/>
        <v>2.6781897686515035E-2</v>
      </c>
      <c r="U431" s="55">
        <f t="shared" si="305"/>
        <v>5.2973637455620101E-2</v>
      </c>
      <c r="V431" s="55">
        <f t="shared" si="306"/>
        <v>0.96451706643206081</v>
      </c>
      <c r="W431" s="55">
        <f t="shared" si="307"/>
        <v>0.43423783726471316</v>
      </c>
      <c r="X431" s="55">
        <f t="shared" si="308"/>
        <v>2.5481089557217545E-2</v>
      </c>
      <c r="Y431" s="55">
        <f t="shared" si="309"/>
        <v>4.5454390639033004E-2</v>
      </c>
      <c r="Z431" s="55">
        <f t="shared" si="310"/>
        <v>9.8755087791167984E-2</v>
      </c>
      <c r="AC431" s="55">
        <f t="shared" si="333"/>
        <v>1.9370907221166272E-3</v>
      </c>
      <c r="AD431" s="55">
        <f t="shared" si="311"/>
        <v>5.0906343023887246E-2</v>
      </c>
      <c r="AE431" s="55">
        <f t="shared" si="312"/>
        <v>3.6241598891255583E-2</v>
      </c>
      <c r="AF431" s="55">
        <f t="shared" si="313"/>
        <v>4.3270389908128946E-2</v>
      </c>
      <c r="AG431" s="55">
        <f t="shared" si="314"/>
        <v>6.9040661829725652E-2</v>
      </c>
      <c r="AH431" s="55">
        <f t="shared" si="315"/>
        <v>1.8170604527619458</v>
      </c>
      <c r="AI431" s="55">
        <f t="shared" si="316"/>
        <v>0.53808680153098742</v>
      </c>
      <c r="AJ431" s="55">
        <f t="shared" si="317"/>
        <v>2.7076352400610876E-2</v>
      </c>
      <c r="AK431" s="55">
        <f t="shared" si="318"/>
        <v>4.9886808070068241E-2</v>
      </c>
      <c r="AL431" s="55">
        <f t="shared" si="319"/>
        <v>0.22892463518101031</v>
      </c>
      <c r="AO431" s="67">
        <f t="shared" si="334"/>
        <v>2.5717222310702912E-4</v>
      </c>
      <c r="AP431" s="67">
        <f t="shared" si="334"/>
        <v>2.2490225200826951E-2</v>
      </c>
      <c r="AQ431" s="67">
        <f t="shared" si="334"/>
        <v>3.6657128326805094E-3</v>
      </c>
      <c r="AR431" s="67">
        <f t="shared" si="334"/>
        <v>7.9472984554805857E-3</v>
      </c>
      <c r="AS431" s="67">
        <f t="shared" si="334"/>
        <v>8.0041289387020875E-3</v>
      </c>
      <c r="AT431" s="67">
        <f t="shared" si="320"/>
        <v>0.42627169316493885</v>
      </c>
      <c r="AU431" s="67">
        <f t="shared" si="320"/>
        <v>5.1910965756456873E-2</v>
      </c>
      <c r="AV431" s="67">
        <f t="shared" si="320"/>
        <v>7.4334706398586359E-4</v>
      </c>
      <c r="AW431" s="67">
        <f t="shared" si="320"/>
        <v>2.2394545683955963E-3</v>
      </c>
      <c r="AX431" s="67">
        <f t="shared" si="320"/>
        <v>6.5084773694920939E-2</v>
      </c>
      <c r="BA431" s="67">
        <f t="shared" si="335"/>
        <v>3.5862368194797332E-4</v>
      </c>
      <c r="BB431" s="67">
        <f t="shared" si="335"/>
        <v>2.3695458026931137E-2</v>
      </c>
      <c r="BC431" s="67">
        <f t="shared" si="335"/>
        <v>3.9065338872919519E-3</v>
      </c>
      <c r="BD431" s="67">
        <f t="shared" si="335"/>
        <v>8.5411937661333259E-3</v>
      </c>
      <c r="BE431" s="67">
        <f t="shared" si="335"/>
        <v>8.0628954354034638E-3</v>
      </c>
      <c r="BF431" s="67">
        <f t="shared" si="321"/>
        <v>0.42627169316494617</v>
      </c>
      <c r="BG431" s="67">
        <f t="shared" si="321"/>
        <v>5.1937998509817396E-2</v>
      </c>
      <c r="BH431" s="67">
        <f t="shared" si="321"/>
        <v>8.5191577940746735E-4</v>
      </c>
      <c r="BI431" s="67">
        <f t="shared" si="321"/>
        <v>2.19296286263964E-3</v>
      </c>
      <c r="BJ431" s="67">
        <f t="shared" si="321"/>
        <v>6.5084773694921383E-2</v>
      </c>
    </row>
    <row r="432" spans="4:62">
      <c r="D432" s="52">
        <f t="shared" si="301"/>
        <v>100</v>
      </c>
      <c r="E432" s="67">
        <f t="shared" si="322"/>
        <v>1.6562197620111651E-3</v>
      </c>
      <c r="F432" s="67">
        <f t="shared" si="323"/>
        <v>3.8635994438428911E-2</v>
      </c>
      <c r="G432" s="67">
        <f t="shared" si="324"/>
        <v>4.882421796823791E-2</v>
      </c>
      <c r="H432" s="67">
        <f t="shared" si="325"/>
        <v>5.2096009029497715E-2</v>
      </c>
      <c r="I432" s="67">
        <f t="shared" si="326"/>
        <v>9.2103274693842413E-2</v>
      </c>
      <c r="J432" s="67">
        <f t="shared" si="327"/>
        <v>2.1279869014769894</v>
      </c>
      <c r="K432" s="67">
        <f t="shared" si="328"/>
        <v>0.74381449157331037</v>
      </c>
      <c r="L432" s="67">
        <f t="shared" si="329"/>
        <v>3.9867508591037999E-2</v>
      </c>
      <c r="M432" s="67">
        <f t="shared" si="330"/>
        <v>7.281573579792891E-2</v>
      </c>
      <c r="N432" s="67">
        <f t="shared" si="331"/>
        <v>0.24357564141017982</v>
      </c>
      <c r="Q432" s="55">
        <f t="shared" si="332"/>
        <v>1.3212948170616247E-3</v>
      </c>
      <c r="R432" s="55">
        <f t="shared" si="302"/>
        <v>4.7206597961291577E-3</v>
      </c>
      <c r="S432" s="55">
        <f t="shared" si="303"/>
        <v>4.3284626748106236E-2</v>
      </c>
      <c r="T432" s="55">
        <f t="shared" si="304"/>
        <v>4.0224430006778653E-2</v>
      </c>
      <c r="U432" s="55">
        <f t="shared" si="305"/>
        <v>8.0002811624841019E-2</v>
      </c>
      <c r="V432" s="55">
        <f t="shared" si="306"/>
        <v>1.4738561513843411</v>
      </c>
      <c r="W432" s="55">
        <f t="shared" si="307"/>
        <v>0.664762624286799</v>
      </c>
      <c r="X432" s="55">
        <f t="shared" si="308"/>
        <v>3.8901716863987405E-2</v>
      </c>
      <c r="Y432" s="55">
        <f t="shared" si="309"/>
        <v>6.9536325546175323E-2</v>
      </c>
      <c r="Z432" s="55">
        <f t="shared" si="310"/>
        <v>0.14966165475663074</v>
      </c>
      <c r="AC432" s="55">
        <f t="shared" si="333"/>
        <v>2.149515108617139E-3</v>
      </c>
      <c r="AD432" s="55">
        <f t="shared" si="311"/>
        <v>7.4431293167833451E-2</v>
      </c>
      <c r="AE432" s="55">
        <f t="shared" si="312"/>
        <v>5.4604630242981081E-2</v>
      </c>
      <c r="AF432" s="55">
        <f t="shared" si="313"/>
        <v>6.4561483362869515E-2</v>
      </c>
      <c r="AG432" s="55">
        <f t="shared" si="314"/>
        <v>0.10426250425954517</v>
      </c>
      <c r="AH432" s="55">
        <f t="shared" si="315"/>
        <v>2.7821176515696497</v>
      </c>
      <c r="AI432" s="55">
        <f t="shared" si="316"/>
        <v>0.82289339161318287</v>
      </c>
      <c r="AJ432" s="55">
        <f t="shared" si="317"/>
        <v>4.0941869033510138E-2</v>
      </c>
      <c r="AK432" s="55">
        <f t="shared" si="318"/>
        <v>7.6048654343926533E-2</v>
      </c>
      <c r="AL432" s="55">
        <f t="shared" si="319"/>
        <v>0.33748962806372962</v>
      </c>
      <c r="AO432" s="67">
        <f t="shared" si="334"/>
        <v>3.3492494494954039E-4</v>
      </c>
      <c r="AP432" s="67">
        <f t="shared" si="334"/>
        <v>3.3915334642299753E-2</v>
      </c>
      <c r="AQ432" s="67">
        <f t="shared" si="334"/>
        <v>5.5395912201316733E-3</v>
      </c>
      <c r="AR432" s="67">
        <f t="shared" si="334"/>
        <v>1.1871579022719063E-2</v>
      </c>
      <c r="AS432" s="67">
        <f t="shared" si="334"/>
        <v>1.2100463069001394E-2</v>
      </c>
      <c r="AT432" s="67">
        <f t="shared" si="320"/>
        <v>0.65413075009264832</v>
      </c>
      <c r="AU432" s="67">
        <f t="shared" si="320"/>
        <v>7.9051867286511368E-2</v>
      </c>
      <c r="AV432" s="67">
        <f t="shared" si="320"/>
        <v>9.6579172705059391E-4</v>
      </c>
      <c r="AW432" s="67">
        <f t="shared" si="320"/>
        <v>3.2794102517535867E-3</v>
      </c>
      <c r="AX432" s="67">
        <f t="shared" si="320"/>
        <v>9.3913986653549081E-2</v>
      </c>
      <c r="BA432" s="67">
        <f t="shared" si="335"/>
        <v>4.9329534660597389E-4</v>
      </c>
      <c r="BB432" s="67">
        <f t="shared" si="335"/>
        <v>3.579529872940454E-2</v>
      </c>
      <c r="BC432" s="67">
        <f t="shared" si="335"/>
        <v>5.7804122747431713E-3</v>
      </c>
      <c r="BD432" s="67">
        <f t="shared" si="335"/>
        <v>1.24654743333718E-2</v>
      </c>
      <c r="BE432" s="67">
        <f t="shared" si="335"/>
        <v>1.2159229565702756E-2</v>
      </c>
      <c r="BF432" s="67">
        <f t="shared" si="321"/>
        <v>0.65413075009266031</v>
      </c>
      <c r="BG432" s="67">
        <f t="shared" si="321"/>
        <v>7.9078900039872502E-2</v>
      </c>
      <c r="BH432" s="67">
        <f t="shared" si="321"/>
        <v>1.0743604424721387E-3</v>
      </c>
      <c r="BI432" s="67">
        <f t="shared" si="321"/>
        <v>3.2329185459976234E-3</v>
      </c>
      <c r="BJ432" s="67">
        <f t="shared" si="321"/>
        <v>9.3913986653549802E-2</v>
      </c>
    </row>
    <row r="433" spans="4:62">
      <c r="D433" s="52">
        <f t="shared" si="301"/>
        <v>125</v>
      </c>
      <c r="E433" s="67">
        <f t="shared" si="322"/>
        <v>1.7377994332868929E-3</v>
      </c>
      <c r="F433" s="67">
        <f t="shared" si="323"/>
        <v>5.0623441957146659E-2</v>
      </c>
      <c r="G433" s="67">
        <f t="shared" si="324"/>
        <v>6.6124958656973626E-2</v>
      </c>
      <c r="H433" s="67">
        <f t="shared" si="325"/>
        <v>7.0317607616608116E-2</v>
      </c>
      <c r="I433" s="67">
        <f t="shared" si="326"/>
        <v>0.12476076468509929</v>
      </c>
      <c r="J433" s="67">
        <f t="shared" si="327"/>
        <v>2.9014695610482084</v>
      </c>
      <c r="K433" s="67">
        <f t="shared" si="328"/>
        <v>1.0141623542975808</v>
      </c>
      <c r="L433" s="67">
        <f t="shared" si="329"/>
        <v>5.4182085625969129E-2</v>
      </c>
      <c r="M433" s="67">
        <f t="shared" si="330"/>
        <v>9.9174113069260425E-2</v>
      </c>
      <c r="N433" s="67">
        <f t="shared" si="331"/>
        <v>0.32723597587791275</v>
      </c>
      <c r="Q433" s="55">
        <f t="shared" si="332"/>
        <v>1.3212948170616247E-3</v>
      </c>
      <c r="R433" s="55">
        <f t="shared" si="302"/>
        <v>4.7206597961291577E-3</v>
      </c>
      <c r="S433" s="55">
        <f t="shared" si="303"/>
        <v>5.8619257707994185E-2</v>
      </c>
      <c r="T433" s="55">
        <f t="shared" si="304"/>
        <v>5.432859693255776E-2</v>
      </c>
      <c r="U433" s="55">
        <f t="shared" si="305"/>
        <v>0.1083623480028181</v>
      </c>
      <c r="V433" s="55">
        <f t="shared" si="306"/>
        <v>2.0082646471081338</v>
      </c>
      <c r="W433" s="55">
        <f t="shared" si="307"/>
        <v>0.90663372410836995</v>
      </c>
      <c r="X433" s="55">
        <f t="shared" si="308"/>
        <v>5.2982900622646899E-2</v>
      </c>
      <c r="Y433" s="55">
        <f t="shared" si="309"/>
        <v>9.4803561044212878E-2</v>
      </c>
      <c r="Z433" s="55">
        <f t="shared" si="310"/>
        <v>0.20307381706305241</v>
      </c>
      <c r="AC433" s="55">
        <f t="shared" si="333"/>
        <v>2.3723949154071948E-3</v>
      </c>
      <c r="AD433" s="55">
        <f t="shared" si="311"/>
        <v>9.9114129395847211E-2</v>
      </c>
      <c r="AE433" s="55">
        <f t="shared" si="312"/>
        <v>7.3871480660564634E-2</v>
      </c>
      <c r="AF433" s="55">
        <f t="shared" si="313"/>
        <v>8.6900513611311209E-2</v>
      </c>
      <c r="AG433" s="55">
        <f t="shared" si="314"/>
        <v>0.14121794786408184</v>
      </c>
      <c r="AH433" s="55">
        <f t="shared" si="315"/>
        <v>3.794674474988299</v>
      </c>
      <c r="AI433" s="55">
        <f t="shared" si="316"/>
        <v>1.1217180172401535</v>
      </c>
      <c r="AJ433" s="55">
        <f t="shared" si="317"/>
        <v>5.5489839344712848E-2</v>
      </c>
      <c r="AK433" s="55">
        <f t="shared" si="318"/>
        <v>0.10349817338855201</v>
      </c>
      <c r="AL433" s="55">
        <f t="shared" si="319"/>
        <v>0.45139813469277418</v>
      </c>
      <c r="AO433" s="67">
        <f t="shared" si="334"/>
        <v>4.1650461622526813E-4</v>
      </c>
      <c r="AP433" s="67">
        <f t="shared" si="334"/>
        <v>4.5902782161017501E-2</v>
      </c>
      <c r="AQ433" s="67">
        <f t="shared" si="334"/>
        <v>7.5057009489794407E-3</v>
      </c>
      <c r="AR433" s="67">
        <f t="shared" si="334"/>
        <v>1.5989010684050356E-2</v>
      </c>
      <c r="AS433" s="67">
        <f t="shared" si="334"/>
        <v>1.6398416682281189E-2</v>
      </c>
      <c r="AT433" s="67">
        <f t="shared" si="320"/>
        <v>0.89320491394007462</v>
      </c>
      <c r="AU433" s="67">
        <f t="shared" si="320"/>
        <v>0.10752863018921088</v>
      </c>
      <c r="AV433" s="67">
        <f t="shared" si="320"/>
        <v>1.1991850033222298E-3</v>
      </c>
      <c r="AW433" s="67">
        <f t="shared" si="320"/>
        <v>4.3705520250475471E-3</v>
      </c>
      <c r="AX433" s="67">
        <f t="shared" si="320"/>
        <v>0.12416215881486034</v>
      </c>
      <c r="BA433" s="67">
        <f t="shared" si="335"/>
        <v>6.3459548212030197E-4</v>
      </c>
      <c r="BB433" s="67">
        <f t="shared" si="335"/>
        <v>4.8490687438700553E-2</v>
      </c>
      <c r="BC433" s="67">
        <f t="shared" si="335"/>
        <v>7.7465220035910082E-3</v>
      </c>
      <c r="BD433" s="67">
        <f t="shared" si="335"/>
        <v>1.6582905994703093E-2</v>
      </c>
      <c r="BE433" s="67">
        <f t="shared" si="335"/>
        <v>1.6457183178982551E-2</v>
      </c>
      <c r="BF433" s="67">
        <f t="shared" si="321"/>
        <v>0.89320491394009061</v>
      </c>
      <c r="BG433" s="67">
        <f t="shared" si="321"/>
        <v>0.10755566294257268</v>
      </c>
      <c r="BH433" s="67">
        <f t="shared" si="321"/>
        <v>1.3077537187437191E-3</v>
      </c>
      <c r="BI433" s="67">
        <f t="shared" si="321"/>
        <v>4.3240603192915839E-3</v>
      </c>
      <c r="BJ433" s="67">
        <f t="shared" si="321"/>
        <v>0.12416215881486142</v>
      </c>
    </row>
    <row r="434" spans="4:62">
      <c r="D434" s="52">
        <f t="shared" si="301"/>
        <v>150</v>
      </c>
      <c r="E434" s="67">
        <f t="shared" si="322"/>
        <v>1.8208667893678321E-3</v>
      </c>
      <c r="F434" s="67">
        <f t="shared" si="323"/>
        <v>6.2829492263151862E-2</v>
      </c>
      <c r="G434" s="67">
        <f t="shared" si="324"/>
        <v>8.3741195211763375E-2</v>
      </c>
      <c r="H434" s="67">
        <f t="shared" si="325"/>
        <v>8.8871494810926654E-2</v>
      </c>
      <c r="I434" s="67">
        <f t="shared" si="326"/>
        <v>0.15801379583111441</v>
      </c>
      <c r="J434" s="67">
        <f t="shared" si="327"/>
        <v>3.689057430676594</v>
      </c>
      <c r="K434" s="67">
        <f t="shared" si="328"/>
        <v>1.289440273752982</v>
      </c>
      <c r="L434" s="67">
        <f t="shared" si="329"/>
        <v>6.8757702922706693E-2</v>
      </c>
      <c r="M434" s="67">
        <f t="shared" si="330"/>
        <v>0.12601316103640856</v>
      </c>
      <c r="N434" s="67">
        <f t="shared" si="331"/>
        <v>0.41242193807177258</v>
      </c>
      <c r="Q434" s="55">
        <f t="shared" si="332"/>
        <v>1.3212948170616247E-3</v>
      </c>
      <c r="R434" s="55">
        <f t="shared" si="302"/>
        <v>4.7206597961291577E-3</v>
      </c>
      <c r="S434" s="55">
        <f t="shared" si="303"/>
        <v>7.4233530607054066E-2</v>
      </c>
      <c r="T434" s="55">
        <f t="shared" si="304"/>
        <v>6.868996708675798E-2</v>
      </c>
      <c r="U434" s="55">
        <f t="shared" si="305"/>
        <v>0.13723904816305371</v>
      </c>
      <c r="V434" s="55">
        <f t="shared" si="306"/>
        <v>2.5524186025332436</v>
      </c>
      <c r="W434" s="55">
        <f t="shared" si="307"/>
        <v>1.1529155791388974</v>
      </c>
      <c r="X434" s="55">
        <f t="shared" si="308"/>
        <v>6.7320868489277944E-2</v>
      </c>
      <c r="Y434" s="55">
        <f t="shared" si="309"/>
        <v>0.12053156920451193</v>
      </c>
      <c r="Z434" s="55">
        <f t="shared" si="310"/>
        <v>0.25746000219935528</v>
      </c>
      <c r="AC434" s="55">
        <f t="shared" si="333"/>
        <v>2.5993391526707372E-3</v>
      </c>
      <c r="AD434" s="55">
        <f t="shared" si="311"/>
        <v>0.12424708119593569</v>
      </c>
      <c r="AE434" s="55">
        <f t="shared" si="312"/>
        <v>9.3489680871084321E-2</v>
      </c>
      <c r="AF434" s="55">
        <f t="shared" si="313"/>
        <v>0.10964691784574807</v>
      </c>
      <c r="AG434" s="55">
        <f t="shared" si="314"/>
        <v>0.17884730999587645</v>
      </c>
      <c r="AH434" s="55">
        <f t="shared" si="315"/>
        <v>4.8256962588199652</v>
      </c>
      <c r="AI434" s="55">
        <f t="shared" si="316"/>
        <v>1.4259920011204292</v>
      </c>
      <c r="AJ434" s="55">
        <f t="shared" si="317"/>
        <v>7.0303106071556848E-2</v>
      </c>
      <c r="AK434" s="55">
        <f t="shared" si="318"/>
        <v>0.13144826116254923</v>
      </c>
      <c r="AL434" s="55">
        <f t="shared" si="319"/>
        <v>0.56738387394419132</v>
      </c>
      <c r="AO434" s="67">
        <f t="shared" si="334"/>
        <v>4.9957197230620742E-4</v>
      </c>
      <c r="AP434" s="67">
        <f t="shared" si="334"/>
        <v>5.8108832467022704E-2</v>
      </c>
      <c r="AQ434" s="67">
        <f t="shared" si="334"/>
        <v>9.5076646047093094E-3</v>
      </c>
      <c r="AR434" s="67">
        <f t="shared" si="334"/>
        <v>2.0181527724168674E-2</v>
      </c>
      <c r="AS434" s="67">
        <f t="shared" si="334"/>
        <v>2.07747476680607E-2</v>
      </c>
      <c r="AT434" s="67">
        <f t="shared" si="320"/>
        <v>1.1366388281433504</v>
      </c>
      <c r="AU434" s="67">
        <f t="shared" si="320"/>
        <v>0.13652469461408456</v>
      </c>
      <c r="AV434" s="67">
        <f t="shared" si="320"/>
        <v>1.4368344334287492E-3</v>
      </c>
      <c r="AW434" s="67">
        <f t="shared" si="320"/>
        <v>5.4815918318966289E-3</v>
      </c>
      <c r="AX434" s="67">
        <f t="shared" si="320"/>
        <v>0.1549619358724173</v>
      </c>
      <c r="BA434" s="67">
        <f t="shared" si="335"/>
        <v>7.7847236330290501E-4</v>
      </c>
      <c r="BB434" s="67">
        <f t="shared" si="335"/>
        <v>6.1417588932783831E-2</v>
      </c>
      <c r="BC434" s="67">
        <f t="shared" si="335"/>
        <v>9.7484856593209462E-3</v>
      </c>
      <c r="BD434" s="67">
        <f t="shared" si="335"/>
        <v>2.0775423034821411E-2</v>
      </c>
      <c r="BE434" s="67">
        <f t="shared" si="335"/>
        <v>2.0833514164762035E-2</v>
      </c>
      <c r="BF434" s="67">
        <f t="shared" si="321"/>
        <v>1.1366388281433712</v>
      </c>
      <c r="BG434" s="67">
        <f t="shared" si="321"/>
        <v>0.13655172736744725</v>
      </c>
      <c r="BH434" s="67">
        <f t="shared" si="321"/>
        <v>1.5454031488501552E-3</v>
      </c>
      <c r="BI434" s="67">
        <f t="shared" si="321"/>
        <v>5.4351001261406795E-3</v>
      </c>
      <c r="BJ434" s="67">
        <f t="shared" si="321"/>
        <v>0.15496193587241874</v>
      </c>
    </row>
    <row r="435" spans="4:62">
      <c r="D435" s="52">
        <f t="shared" si="301"/>
        <v>175</v>
      </c>
      <c r="E435" s="67">
        <f t="shared" si="322"/>
        <v>1.9044357525068326E-3</v>
      </c>
      <c r="F435" s="67">
        <f t="shared" si="323"/>
        <v>7.5109249513417756E-2</v>
      </c>
      <c r="G435" s="67">
        <f t="shared" si="324"/>
        <v>0.10146380843494912</v>
      </c>
      <c r="H435" s="67">
        <f t="shared" si="325"/>
        <v>0.1075374207315298</v>
      </c>
      <c r="I435" s="67">
        <f t="shared" si="326"/>
        <v>0.19146762733856768</v>
      </c>
      <c r="J435" s="67">
        <f t="shared" si="327"/>
        <v>4.4814011954349979</v>
      </c>
      <c r="K435" s="67">
        <f t="shared" si="328"/>
        <v>1.5663804749257961</v>
      </c>
      <c r="L435" s="67">
        <f t="shared" si="329"/>
        <v>8.3421335931711735E-2</v>
      </c>
      <c r="M435" s="67">
        <f t="shared" si="330"/>
        <v>0.1530142781547506</v>
      </c>
      <c r="N435" s="67">
        <f t="shared" si="331"/>
        <v>0.49812230064985225</v>
      </c>
      <c r="Q435" s="55">
        <f t="shared" si="332"/>
        <v>1.3212948170616247E-3</v>
      </c>
      <c r="R435" s="55">
        <f t="shared" si="302"/>
        <v>4.7206597961291577E-3</v>
      </c>
      <c r="S435" s="55">
        <f t="shared" si="303"/>
        <v>8.9942091200608851E-2</v>
      </c>
      <c r="T435" s="55">
        <f t="shared" si="304"/>
        <v>8.3138059209402149E-2</v>
      </c>
      <c r="U435" s="55">
        <f t="shared" si="305"/>
        <v>0.16629012195569159</v>
      </c>
      <c r="V435" s="55">
        <f t="shared" si="306"/>
        <v>3.0998584632476356</v>
      </c>
      <c r="W435" s="55">
        <f t="shared" si="307"/>
        <v>1.4006846214663855</v>
      </c>
      <c r="X435" s="55">
        <f t="shared" si="308"/>
        <v>8.1745417008279184E-2</v>
      </c>
      <c r="Y435" s="55">
        <f t="shared" si="309"/>
        <v>0.14641493743755102</v>
      </c>
      <c r="Z435" s="55">
        <f t="shared" si="310"/>
        <v>0.31217460147585058</v>
      </c>
      <c r="AC435" s="55">
        <f t="shared" si="333"/>
        <v>2.8276538059023373E-3</v>
      </c>
      <c r="AD435" s="55">
        <f t="shared" si="311"/>
        <v>0.1495317997863449</v>
      </c>
      <c r="AE435" s="55">
        <f t="shared" si="312"/>
        <v>0.11322634672390111</v>
      </c>
      <c r="AF435" s="55">
        <f t="shared" si="313"/>
        <v>0.1325306775643102</v>
      </c>
      <c r="AG435" s="55">
        <f t="shared" si="314"/>
        <v>0.21670389921814509</v>
      </c>
      <c r="AH435" s="55">
        <f t="shared" si="315"/>
        <v>5.8629439276223856</v>
      </c>
      <c r="AI435" s="55">
        <f t="shared" si="316"/>
        <v>1.7321033611385703</v>
      </c>
      <c r="AJ435" s="55">
        <f t="shared" si="317"/>
        <v>8.5205823570565623E-2</v>
      </c>
      <c r="AK435" s="55">
        <f t="shared" si="318"/>
        <v>0.15956712716619423</v>
      </c>
      <c r="AL435" s="55">
        <f t="shared" si="319"/>
        <v>0.68406999982385563</v>
      </c>
      <c r="AO435" s="67">
        <f t="shared" si="334"/>
        <v>5.8314093544520784E-4</v>
      </c>
      <c r="AP435" s="67">
        <f t="shared" si="334"/>
        <v>7.0388589717288591E-2</v>
      </c>
      <c r="AQ435" s="67">
        <f t="shared" si="334"/>
        <v>1.152171723434027E-2</v>
      </c>
      <c r="AR435" s="67">
        <f t="shared" si="334"/>
        <v>2.4399361522127655E-2</v>
      </c>
      <c r="AS435" s="67">
        <f t="shared" si="334"/>
        <v>2.5177505382876081E-2</v>
      </c>
      <c r="AT435" s="67">
        <f t="shared" si="320"/>
        <v>1.3815427321873623</v>
      </c>
      <c r="AU435" s="67">
        <f t="shared" si="320"/>
        <v>0.16569585345941062</v>
      </c>
      <c r="AV435" s="67">
        <f t="shared" si="320"/>
        <v>1.6759189234325511E-3</v>
      </c>
      <c r="AW435" s="67">
        <f t="shared" si="320"/>
        <v>6.5993407171995866E-3</v>
      </c>
      <c r="AX435" s="67">
        <f t="shared" si="320"/>
        <v>0.18594769917400167</v>
      </c>
      <c r="BA435" s="67">
        <f t="shared" si="335"/>
        <v>9.2321805339550477E-4</v>
      </c>
      <c r="BB435" s="67">
        <f t="shared" si="335"/>
        <v>7.4422550272927143E-2</v>
      </c>
      <c r="BC435" s="67">
        <f t="shared" si="335"/>
        <v>1.176253828895199E-2</v>
      </c>
      <c r="BD435" s="67">
        <f t="shared" si="335"/>
        <v>2.4993256832780392E-2</v>
      </c>
      <c r="BE435" s="67">
        <f t="shared" si="335"/>
        <v>2.5236271879577415E-2</v>
      </c>
      <c r="BF435" s="67">
        <f t="shared" si="321"/>
        <v>1.3815427321873877</v>
      </c>
      <c r="BG435" s="67">
        <f t="shared" si="321"/>
        <v>0.1657228862127742</v>
      </c>
      <c r="BH435" s="67">
        <f t="shared" si="321"/>
        <v>1.7844876388538877E-3</v>
      </c>
      <c r="BI435" s="67">
        <f t="shared" si="321"/>
        <v>6.5528490114436233E-3</v>
      </c>
      <c r="BJ435" s="67">
        <f t="shared" si="321"/>
        <v>0.18594769917400339</v>
      </c>
    </row>
    <row r="436" spans="4:62">
      <c r="D436" s="52">
        <f t="shared" si="301"/>
        <v>200</v>
      </c>
      <c r="E436" s="67">
        <f t="shared" si="322"/>
        <v>1.9880959422225028E-3</v>
      </c>
      <c r="F436" s="67">
        <f t="shared" si="323"/>
        <v>8.740241174292715E-2</v>
      </c>
      <c r="G436" s="67">
        <f t="shared" si="324"/>
        <v>0.11920576823458225</v>
      </c>
      <c r="H436" s="67">
        <f t="shared" si="325"/>
        <v>0.12622372297915857</v>
      </c>
      <c r="I436" s="67">
        <f t="shared" si="326"/>
        <v>0.22495797812794432</v>
      </c>
      <c r="J436" s="67">
        <f t="shared" si="327"/>
        <v>5.2746099082134519</v>
      </c>
      <c r="K436" s="67">
        <f t="shared" si="328"/>
        <v>1.8436229929581991</v>
      </c>
      <c r="L436" s="67">
        <f t="shared" si="329"/>
        <v>9.8100976235658693E-2</v>
      </c>
      <c r="M436" s="67">
        <f t="shared" si="330"/>
        <v>0.1800448705637801</v>
      </c>
      <c r="N436" s="67">
        <f t="shared" si="331"/>
        <v>0.58391621650900305</v>
      </c>
      <c r="Q436" s="55">
        <f t="shared" si="332"/>
        <v>1.3212948170616247E-3</v>
      </c>
      <c r="R436" s="55">
        <f t="shared" si="302"/>
        <v>4.7206597961291577E-3</v>
      </c>
      <c r="S436" s="55">
        <f t="shared" si="303"/>
        <v>0.10566779976577337</v>
      </c>
      <c r="T436" s="55">
        <f t="shared" si="304"/>
        <v>9.7601923335601845E-2</v>
      </c>
      <c r="U436" s="55">
        <f t="shared" si="305"/>
        <v>0.19537290883786823</v>
      </c>
      <c r="V436" s="55">
        <f t="shared" si="306"/>
        <v>3.6478959269781446</v>
      </c>
      <c r="W436" s="55">
        <f t="shared" si="307"/>
        <v>1.6487241364752054</v>
      </c>
      <c r="X436" s="55">
        <f t="shared" si="308"/>
        <v>9.6185711829878548E-2</v>
      </c>
      <c r="Y436" s="55">
        <f t="shared" si="309"/>
        <v>0.1723265607905281</v>
      </c>
      <c r="Z436" s="55">
        <f t="shared" si="310"/>
        <v>0.36694892897438403</v>
      </c>
      <c r="AC436" s="55">
        <f t="shared" si="333"/>
        <v>3.0562176947764004E-3</v>
      </c>
      <c r="AD436" s="55">
        <f t="shared" si="311"/>
        <v>0.17484411999142568</v>
      </c>
      <c r="AE436" s="55">
        <f t="shared" si="312"/>
        <v>0.13298455775800291</v>
      </c>
      <c r="AF436" s="55">
        <f t="shared" si="313"/>
        <v>0.15543941793336802</v>
      </c>
      <c r="AG436" s="55">
        <f t="shared" si="314"/>
        <v>0.25460181391472175</v>
      </c>
      <c r="AH436" s="55">
        <f t="shared" si="315"/>
        <v>6.9013238894487881</v>
      </c>
      <c r="AI436" s="55">
        <f t="shared" si="316"/>
        <v>2.0385488821945574</v>
      </c>
      <c r="AJ436" s="55">
        <f t="shared" si="317"/>
        <v>0.10012480935686011</v>
      </c>
      <c r="AK436" s="55">
        <f t="shared" si="318"/>
        <v>0.18771668863127611</v>
      </c>
      <c r="AL436" s="55">
        <f t="shared" si="319"/>
        <v>0.80088350404362418</v>
      </c>
      <c r="AO436" s="67">
        <f t="shared" si="334"/>
        <v>6.6680112516087804E-4</v>
      </c>
      <c r="AP436" s="67">
        <f t="shared" si="334"/>
        <v>8.2681751946797999E-2</v>
      </c>
      <c r="AQ436" s="67">
        <f t="shared" si="334"/>
        <v>1.3537968468808878E-2</v>
      </c>
      <c r="AR436" s="67">
        <f t="shared" si="334"/>
        <v>2.8621799643556725E-2</v>
      </c>
      <c r="AS436" s="67">
        <f t="shared" si="334"/>
        <v>2.9585069290076094E-2</v>
      </c>
      <c r="AT436" s="67">
        <f t="shared" si="320"/>
        <v>1.6267139812353073</v>
      </c>
      <c r="AU436" s="67">
        <f t="shared" si="320"/>
        <v>0.19489885648299365</v>
      </c>
      <c r="AV436" s="67">
        <f t="shared" si="320"/>
        <v>1.9152644057801455E-3</v>
      </c>
      <c r="AW436" s="67">
        <f t="shared" si="320"/>
        <v>7.7183097732519967E-3</v>
      </c>
      <c r="AX436" s="67">
        <f t="shared" si="320"/>
        <v>0.21696728753461902</v>
      </c>
      <c r="BA436" s="67">
        <f t="shared" si="335"/>
        <v>1.0681217525538977E-3</v>
      </c>
      <c r="BB436" s="67">
        <f t="shared" si="335"/>
        <v>8.7441708248498534E-2</v>
      </c>
      <c r="BC436" s="67">
        <f t="shared" si="335"/>
        <v>1.3778789523420668E-2</v>
      </c>
      <c r="BD436" s="67">
        <f t="shared" si="335"/>
        <v>2.9215694954209448E-2</v>
      </c>
      <c r="BE436" s="67">
        <f t="shared" si="335"/>
        <v>2.9643835786777428E-2</v>
      </c>
      <c r="BF436" s="67">
        <f t="shared" si="321"/>
        <v>1.6267139812353362</v>
      </c>
      <c r="BG436" s="67">
        <f t="shared" si="321"/>
        <v>0.19492588923635834</v>
      </c>
      <c r="BH436" s="67">
        <f t="shared" si="321"/>
        <v>2.0238331212014127E-3</v>
      </c>
      <c r="BI436" s="67">
        <f t="shared" si="321"/>
        <v>7.6718180674960057E-3</v>
      </c>
      <c r="BJ436" s="67">
        <f t="shared" si="321"/>
        <v>0.21696728753462113</v>
      </c>
    </row>
    <row r="437" spans="4:62">
      <c r="D437" s="52">
        <f t="shared" si="301"/>
        <v>225</v>
      </c>
      <c r="E437" s="67">
        <f t="shared" si="322"/>
        <v>2.0716820450532684E-3</v>
      </c>
      <c r="F437" s="67">
        <f t="shared" si="323"/>
        <v>9.9684687526944274E-2</v>
      </c>
      <c r="G437" s="67">
        <f t="shared" si="324"/>
        <v>0.13693201630157256</v>
      </c>
      <c r="H437" s="67">
        <f t="shared" si="325"/>
        <v>0.14489347721358511</v>
      </c>
      <c r="I437" s="67">
        <f t="shared" si="326"/>
        <v>0.25841867089511489</v>
      </c>
      <c r="J437" s="67">
        <f t="shared" si="327"/>
        <v>6.0671161798092026</v>
      </c>
      <c r="K437" s="67">
        <f t="shared" si="328"/>
        <v>2.1206199935635683</v>
      </c>
      <c r="L437" s="67">
        <f t="shared" si="329"/>
        <v>0.11276761670270188</v>
      </c>
      <c r="M437" s="67">
        <f t="shared" si="330"/>
        <v>0.20705152551348133</v>
      </c>
      <c r="N437" s="67">
        <f t="shared" si="331"/>
        <v>0.66963415592115583</v>
      </c>
      <c r="Q437" s="55">
        <f t="shared" si="332"/>
        <v>1.3212948170616247E-3</v>
      </c>
      <c r="R437" s="55">
        <f t="shared" si="302"/>
        <v>4.7206597961291577E-3</v>
      </c>
      <c r="S437" s="55">
        <f t="shared" si="303"/>
        <v>0.12137958212823058</v>
      </c>
      <c r="T437" s="55">
        <f t="shared" si="304"/>
        <v>0.11205297870962877</v>
      </c>
      <c r="U437" s="55">
        <f t="shared" si="305"/>
        <v>0.22442994090055701</v>
      </c>
      <c r="V437" s="55">
        <f t="shared" si="306"/>
        <v>4.195448065625877</v>
      </c>
      <c r="W437" s="55">
        <f t="shared" si="307"/>
        <v>1.896543995336188</v>
      </c>
      <c r="X437" s="55">
        <f t="shared" si="308"/>
        <v>0.11061321877155468</v>
      </c>
      <c r="Y437" s="55">
        <f t="shared" si="309"/>
        <v>0.19821523760867699</v>
      </c>
      <c r="Z437" s="55">
        <f t="shared" si="310"/>
        <v>0.42167475001708815</v>
      </c>
      <c r="AC437" s="55">
        <f t="shared" si="333"/>
        <v>3.2845791745167293E-3</v>
      </c>
      <c r="AD437" s="55">
        <f t="shared" si="311"/>
        <v>0.20013402438607047</v>
      </c>
      <c r="AE437" s="55">
        <f t="shared" si="312"/>
        <v>0.15272527152952642</v>
      </c>
      <c r="AF437" s="55">
        <f t="shared" si="313"/>
        <v>0.17832787102819417</v>
      </c>
      <c r="AG437" s="55">
        <f t="shared" si="314"/>
        <v>0.29246616738637415</v>
      </c>
      <c r="AH437" s="55">
        <f t="shared" si="315"/>
        <v>7.9387842939925619</v>
      </c>
      <c r="AI437" s="55">
        <f t="shared" si="316"/>
        <v>2.3447230245443138</v>
      </c>
      <c r="AJ437" s="55">
        <f t="shared" si="317"/>
        <v>0.1150305833492703</v>
      </c>
      <c r="AK437" s="55">
        <f t="shared" si="318"/>
        <v>0.21584132171252968</v>
      </c>
      <c r="AL437" s="55">
        <f t="shared" si="319"/>
        <v>0.917593561825226</v>
      </c>
      <c r="AO437" s="67">
        <f t="shared" si="334"/>
        <v>7.5038722799164372E-4</v>
      </c>
      <c r="AP437" s="67">
        <f t="shared" si="334"/>
        <v>9.4964027730815109E-2</v>
      </c>
      <c r="AQ437" s="67">
        <f t="shared" si="334"/>
        <v>1.5552434173341984E-2</v>
      </c>
      <c r="AR437" s="67">
        <f t="shared" si="334"/>
        <v>3.2840498503956345E-2</v>
      </c>
      <c r="AS437" s="67">
        <f t="shared" si="334"/>
        <v>3.3988729994557876E-2</v>
      </c>
      <c r="AT437" s="67">
        <f t="shared" si="320"/>
        <v>1.8716681141833256</v>
      </c>
      <c r="AU437" s="67">
        <f t="shared" si="320"/>
        <v>0.22407599822738034</v>
      </c>
      <c r="AV437" s="67">
        <f t="shared" si="320"/>
        <v>2.1543979311472033E-3</v>
      </c>
      <c r="AW437" s="67">
        <f t="shared" si="320"/>
        <v>8.8362879048043408E-3</v>
      </c>
      <c r="AX437" s="67">
        <f t="shared" si="320"/>
        <v>0.24795940590406768</v>
      </c>
      <c r="BA437" s="67">
        <f t="shared" si="335"/>
        <v>1.2128971294634609E-3</v>
      </c>
      <c r="BB437" s="67">
        <f t="shared" si="335"/>
        <v>0.1004493368591262</v>
      </c>
      <c r="BC437" s="67">
        <f t="shared" si="335"/>
        <v>1.5793255227953856E-2</v>
      </c>
      <c r="BD437" s="67">
        <f t="shared" si="335"/>
        <v>3.3434393814609054E-2</v>
      </c>
      <c r="BE437" s="67">
        <f t="shared" si="335"/>
        <v>3.4047496491259266E-2</v>
      </c>
      <c r="BF437" s="67">
        <f t="shared" si="321"/>
        <v>1.8716681141833593</v>
      </c>
      <c r="BG437" s="67">
        <f t="shared" si="321"/>
        <v>0.22410303098074547</v>
      </c>
      <c r="BH437" s="67">
        <f t="shared" si="321"/>
        <v>2.2629666465684151E-3</v>
      </c>
      <c r="BI437" s="67">
        <f t="shared" si="321"/>
        <v>8.7897961990483497E-3</v>
      </c>
      <c r="BJ437" s="67">
        <f t="shared" si="321"/>
        <v>0.24795940590407017</v>
      </c>
    </row>
    <row r="438" spans="4:62">
      <c r="D438" s="52">
        <f t="shared" si="301"/>
        <v>250</v>
      </c>
      <c r="E438" s="67">
        <f t="shared" si="322"/>
        <v>2.1551254009523407E-3</v>
      </c>
      <c r="F438" s="67">
        <f t="shared" si="323"/>
        <v>0.11194598784825881</v>
      </c>
      <c r="G438" s="67">
        <f t="shared" si="324"/>
        <v>0.15462799178213638</v>
      </c>
      <c r="H438" s="67">
        <f t="shared" si="325"/>
        <v>0.16353134755772153</v>
      </c>
      <c r="I438" s="67">
        <f t="shared" si="326"/>
        <v>0.29182222005751035</v>
      </c>
      <c r="J438" s="67">
        <f t="shared" si="327"/>
        <v>6.8582690226077379</v>
      </c>
      <c r="K438" s="67">
        <f t="shared" si="328"/>
        <v>2.3971439433795645</v>
      </c>
      <c r="L438" s="67">
        <f t="shared" si="329"/>
        <v>0.12740920972939293</v>
      </c>
      <c r="M438" s="67">
        <f t="shared" si="330"/>
        <v>0.23401205895495553</v>
      </c>
      <c r="N438" s="67">
        <f t="shared" si="331"/>
        <v>0.75520570768718343</v>
      </c>
      <c r="Q438" s="55">
        <f t="shared" si="332"/>
        <v>1.3212948170616247E-3</v>
      </c>
      <c r="R438" s="55">
        <f t="shared" si="302"/>
        <v>4.7206597961291577E-3</v>
      </c>
      <c r="S438" s="55">
        <f t="shared" si="303"/>
        <v>0.137064532174696</v>
      </c>
      <c r="T438" s="55">
        <f t="shared" si="304"/>
        <v>0.12647935481587655</v>
      </c>
      <c r="U438" s="55">
        <f t="shared" si="305"/>
        <v>0.25343734985568844</v>
      </c>
      <c r="V438" s="55">
        <f t="shared" si="306"/>
        <v>4.7420651039987174</v>
      </c>
      <c r="W438" s="55">
        <f t="shared" si="307"/>
        <v>2.1439406316366365</v>
      </c>
      <c r="X438" s="55">
        <f t="shared" si="308"/>
        <v>0.12501608666106589</v>
      </c>
      <c r="Y438" s="55">
        <f t="shared" si="309"/>
        <v>0.22405970218272978</v>
      </c>
      <c r="Z438" s="55">
        <f t="shared" si="310"/>
        <v>0.47630711122886715</v>
      </c>
      <c r="AC438" s="55">
        <f t="shared" si="333"/>
        <v>3.5125506623870468E-3</v>
      </c>
      <c r="AD438" s="55">
        <f t="shared" si="311"/>
        <v>0.22538073911002962</v>
      </c>
      <c r="AE438" s="55">
        <f t="shared" si="312"/>
        <v>0.17243227244418866</v>
      </c>
      <c r="AF438" s="55">
        <f t="shared" si="313"/>
        <v>0.20117723561021919</v>
      </c>
      <c r="AG438" s="55">
        <f t="shared" si="314"/>
        <v>0.33026585675603365</v>
      </c>
      <c r="AH438" s="55">
        <f t="shared" si="315"/>
        <v>8.9744729412167974</v>
      </c>
      <c r="AI438" s="55">
        <f t="shared" si="316"/>
        <v>2.6503742878758585</v>
      </c>
      <c r="AJ438" s="55">
        <f t="shared" si="317"/>
        <v>0.12991090151314114</v>
      </c>
      <c r="AK438" s="55">
        <f t="shared" si="318"/>
        <v>0.24391792402142529</v>
      </c>
      <c r="AL438" s="55">
        <f t="shared" si="319"/>
        <v>1.0341043041455025</v>
      </c>
      <c r="AO438" s="67">
        <f t="shared" si="334"/>
        <v>8.3383058389071597E-4</v>
      </c>
      <c r="AP438" s="67">
        <f t="shared" si="334"/>
        <v>0.10722532805212964</v>
      </c>
      <c r="AQ438" s="67">
        <f t="shared" si="334"/>
        <v>1.7563459607440379E-2</v>
      </c>
      <c r="AR438" s="67">
        <f t="shared" si="334"/>
        <v>3.705199274184498E-2</v>
      </c>
      <c r="AS438" s="67">
        <f t="shared" si="334"/>
        <v>3.8384870201821908E-2</v>
      </c>
      <c r="AT438" s="67">
        <f t="shared" si="320"/>
        <v>2.1162039186090205</v>
      </c>
      <c r="AU438" s="67">
        <f t="shared" si="320"/>
        <v>0.25320331174292798</v>
      </c>
      <c r="AV438" s="67">
        <f t="shared" si="320"/>
        <v>2.3931230683270355E-3</v>
      </c>
      <c r="AW438" s="67">
        <f t="shared" si="320"/>
        <v>9.9523567722257511E-3</v>
      </c>
      <c r="AX438" s="67">
        <f t="shared" si="320"/>
        <v>0.27889859645831627</v>
      </c>
      <c r="BA438" s="67">
        <f t="shared" si="335"/>
        <v>1.3574252614347061E-3</v>
      </c>
      <c r="BB438" s="67">
        <f t="shared" si="335"/>
        <v>0.11343475126177081</v>
      </c>
      <c r="BC438" s="67">
        <f t="shared" si="335"/>
        <v>1.780428066205228E-2</v>
      </c>
      <c r="BD438" s="67">
        <f t="shared" si="335"/>
        <v>3.7645888052497661E-2</v>
      </c>
      <c r="BE438" s="67">
        <f t="shared" si="335"/>
        <v>3.8443636698523298E-2</v>
      </c>
      <c r="BF438" s="67">
        <f t="shared" si="321"/>
        <v>2.1162039186090595</v>
      </c>
      <c r="BG438" s="67">
        <f t="shared" si="321"/>
        <v>0.253230344496294</v>
      </c>
      <c r="BH438" s="67">
        <f t="shared" si="321"/>
        <v>2.5016917837482056E-3</v>
      </c>
      <c r="BI438" s="67">
        <f t="shared" si="321"/>
        <v>9.9058650664697601E-3</v>
      </c>
      <c r="BJ438" s="67">
        <f t="shared" si="321"/>
        <v>0.27889859645831905</v>
      </c>
    </row>
    <row r="439" spans="4:62">
      <c r="D439" s="52">
        <f t="shared" si="301"/>
        <v>300</v>
      </c>
      <c r="E439" s="67">
        <f t="shared" si="322"/>
        <v>2.3215046510514366E-3</v>
      </c>
      <c r="F439" s="67">
        <f t="shared" si="323"/>
        <v>0.13639402125630634</v>
      </c>
      <c r="G439" s="67">
        <f t="shared" si="324"/>
        <v>0.18991232447112083</v>
      </c>
      <c r="H439" s="67">
        <f t="shared" si="325"/>
        <v>0.20069374182973901</v>
      </c>
      <c r="I439" s="67">
        <f t="shared" si="326"/>
        <v>0.35842617432571883</v>
      </c>
      <c r="J439" s="67">
        <f t="shared" si="327"/>
        <v>8.4357633033723012</v>
      </c>
      <c r="K439" s="67">
        <f t="shared" si="328"/>
        <v>2.9485101595283219</v>
      </c>
      <c r="L439" s="67">
        <f t="shared" si="329"/>
        <v>0.15660335277157247</v>
      </c>
      <c r="M439" s="67">
        <f t="shared" si="330"/>
        <v>0.2877691650532489</v>
      </c>
      <c r="N439" s="67">
        <f t="shared" si="331"/>
        <v>0.92582840687330226</v>
      </c>
      <c r="Q439" s="55">
        <f t="shared" si="332"/>
        <v>1.3212948170616247E-3</v>
      </c>
      <c r="R439" s="55">
        <f t="shared" si="302"/>
        <v>4.7206597961291577E-3</v>
      </c>
      <c r="S439" s="55">
        <f t="shared" si="303"/>
        <v>0.16833904406907818</v>
      </c>
      <c r="T439" s="55">
        <f t="shared" si="304"/>
        <v>0.1552443728612703</v>
      </c>
      <c r="U439" s="55">
        <f t="shared" si="305"/>
        <v>0.31127575888504333</v>
      </c>
      <c r="V439" s="55">
        <f t="shared" si="306"/>
        <v>5.8319749231323614</v>
      </c>
      <c r="W439" s="55">
        <f t="shared" si="307"/>
        <v>2.6372293588361266</v>
      </c>
      <c r="X439" s="55">
        <f t="shared" si="308"/>
        <v>0.1537342312384686</v>
      </c>
      <c r="Y439" s="55">
        <f t="shared" si="309"/>
        <v>0.27559145793143847</v>
      </c>
      <c r="Z439" s="55">
        <f t="shared" si="310"/>
        <v>0.58523958633872553</v>
      </c>
      <c r="AC439" s="55">
        <f t="shared" si="333"/>
        <v>3.9671072269829872E-3</v>
      </c>
      <c r="AD439" s="55">
        <f t="shared" si="311"/>
        <v>0.27572063038092753</v>
      </c>
      <c r="AE439" s="55">
        <f t="shared" si="312"/>
        <v>0.21172642592777546</v>
      </c>
      <c r="AF439" s="55">
        <f t="shared" si="313"/>
        <v>0.2467370061088604</v>
      </c>
      <c r="AG439" s="55">
        <f t="shared" si="314"/>
        <v>0.40563535626309566</v>
      </c>
      <c r="AH439" s="55">
        <f t="shared" si="315"/>
        <v>11.03955168361229</v>
      </c>
      <c r="AI439" s="55">
        <f t="shared" si="316"/>
        <v>3.2598179929738835</v>
      </c>
      <c r="AJ439" s="55">
        <f t="shared" si="317"/>
        <v>0.1595810430200974</v>
      </c>
      <c r="AK439" s="55">
        <f t="shared" si="318"/>
        <v>0.29990038046930334</v>
      </c>
      <c r="AL439" s="55">
        <f t="shared" si="319"/>
        <v>1.2664172274078824</v>
      </c>
      <c r="AO439" s="67">
        <f t="shared" si="334"/>
        <v>1.0002098339898118E-3</v>
      </c>
      <c r="AP439" s="67">
        <f t="shared" si="334"/>
        <v>0.13167336146017719</v>
      </c>
      <c r="AQ439" s="67">
        <f t="shared" si="334"/>
        <v>2.1573280402042649E-2</v>
      </c>
      <c r="AR439" s="67">
        <f t="shared" si="334"/>
        <v>4.5449368968468712E-2</v>
      </c>
      <c r="AS439" s="67">
        <f t="shared" si="334"/>
        <v>4.7150415440675497E-2</v>
      </c>
      <c r="AT439" s="67">
        <f t="shared" si="320"/>
        <v>2.6037883802399397</v>
      </c>
      <c r="AU439" s="67">
        <f t="shared" si="320"/>
        <v>0.31128080069219521</v>
      </c>
      <c r="AV439" s="67">
        <f t="shared" si="320"/>
        <v>2.8691215331038689E-3</v>
      </c>
      <c r="AW439" s="67">
        <f t="shared" si="320"/>
        <v>1.2177707121810433E-2</v>
      </c>
      <c r="AX439" s="67">
        <f t="shared" si="320"/>
        <v>0.34058882053457673</v>
      </c>
      <c r="BA439" s="67">
        <f t="shared" si="335"/>
        <v>1.6456025759315506E-3</v>
      </c>
      <c r="BB439" s="67">
        <f t="shared" si="335"/>
        <v>0.13932660912462119</v>
      </c>
      <c r="BC439" s="67">
        <f t="shared" si="335"/>
        <v>2.1814101456654633E-2</v>
      </c>
      <c r="BD439" s="67">
        <f t="shared" si="335"/>
        <v>4.6043264279121393E-2</v>
      </c>
      <c r="BE439" s="67">
        <f t="shared" si="335"/>
        <v>4.7209181937376832E-2</v>
      </c>
      <c r="BF439" s="67">
        <f t="shared" si="321"/>
        <v>2.6037883802399886</v>
      </c>
      <c r="BG439" s="67">
        <f t="shared" si="321"/>
        <v>0.31130783344556168</v>
      </c>
      <c r="BH439" s="67">
        <f t="shared" si="321"/>
        <v>2.9776902485249279E-3</v>
      </c>
      <c r="BI439" s="67">
        <f t="shared" si="321"/>
        <v>1.2131215416054442E-2</v>
      </c>
      <c r="BJ439" s="67">
        <f t="shared" si="321"/>
        <v>0.34058882053458017</v>
      </c>
    </row>
    <row r="440" spans="4:62">
      <c r="D440" s="52">
        <f t="shared" si="301"/>
        <v>365</v>
      </c>
      <c r="E440" s="67">
        <f t="shared" si="322"/>
        <v>2.5367394534864585E-3</v>
      </c>
      <c r="F440" s="67">
        <f t="shared" si="323"/>
        <v>0.16802096774976524</v>
      </c>
      <c r="G440" s="67">
        <f t="shared" si="324"/>
        <v>0.23555753786667283</v>
      </c>
      <c r="H440" s="67">
        <f t="shared" si="325"/>
        <v>0.24876849023968828</v>
      </c>
      <c r="I440" s="67">
        <f t="shared" si="326"/>
        <v>0.44458769344406335</v>
      </c>
      <c r="J440" s="67">
        <f t="shared" si="327"/>
        <v>10.476472524387011</v>
      </c>
      <c r="K440" s="67">
        <f t="shared" si="328"/>
        <v>3.6617793834936974</v>
      </c>
      <c r="L440" s="67">
        <f t="shared" si="329"/>
        <v>0.19437005508691982</v>
      </c>
      <c r="M440" s="67">
        <f t="shared" si="330"/>
        <v>0.35731149141698304</v>
      </c>
      <c r="N440" s="67">
        <f t="shared" si="331"/>
        <v>1.1465527034931124</v>
      </c>
      <c r="Q440" s="55">
        <f t="shared" si="332"/>
        <v>1.3212948170616247E-3</v>
      </c>
      <c r="R440" s="55">
        <f t="shared" si="302"/>
        <v>4.7206597961291577E-3</v>
      </c>
      <c r="S440" s="55">
        <f t="shared" si="303"/>
        <v>0.208796994112908</v>
      </c>
      <c r="T440" s="55">
        <f t="shared" si="304"/>
        <v>0.192455942046446</v>
      </c>
      <c r="U440" s="55">
        <f t="shared" si="305"/>
        <v>0.38609782072974225</v>
      </c>
      <c r="V440" s="55">
        <f t="shared" si="306"/>
        <v>7.2419255296743419</v>
      </c>
      <c r="W440" s="55">
        <f t="shared" si="307"/>
        <v>3.2753672376820089</v>
      </c>
      <c r="X440" s="55">
        <f t="shared" si="308"/>
        <v>0.19088516304478553</v>
      </c>
      <c r="Y440" s="55">
        <f t="shared" si="309"/>
        <v>0.3422549827465643</v>
      </c>
      <c r="Z440" s="55">
        <f t="shared" si="310"/>
        <v>0.72615896026945159</v>
      </c>
      <c r="AC440" s="55">
        <f t="shared" si="333"/>
        <v>4.5551396427925177E-3</v>
      </c>
      <c r="AD440" s="55">
        <f t="shared" si="311"/>
        <v>0.34084231199590587</v>
      </c>
      <c r="AE440" s="55">
        <f t="shared" si="312"/>
        <v>0.26255890267504978</v>
      </c>
      <c r="AF440" s="55">
        <f t="shared" si="313"/>
        <v>0.30567493374358329</v>
      </c>
      <c r="AG440" s="55">
        <f t="shared" si="314"/>
        <v>0.50313633265508573</v>
      </c>
      <c r="AH440" s="55">
        <f t="shared" si="315"/>
        <v>13.711019519099741</v>
      </c>
      <c r="AI440" s="55">
        <f t="shared" si="316"/>
        <v>4.0482185620587536</v>
      </c>
      <c r="AJ440" s="55">
        <f t="shared" si="317"/>
        <v>0.197963515844475</v>
      </c>
      <c r="AK440" s="55">
        <f t="shared" si="318"/>
        <v>0.37232150838164579</v>
      </c>
      <c r="AL440" s="55">
        <f t="shared" si="319"/>
        <v>1.5669464467167777</v>
      </c>
      <c r="AO440" s="67">
        <f t="shared" si="334"/>
        <v>1.2154446364248338E-3</v>
      </c>
      <c r="AP440" s="67">
        <f t="shared" si="334"/>
        <v>0.16330030795363609</v>
      </c>
      <c r="AQ440" s="67">
        <f t="shared" si="334"/>
        <v>2.6760543753764826E-2</v>
      </c>
      <c r="AR440" s="67">
        <f t="shared" si="334"/>
        <v>5.6312548193242273E-2</v>
      </c>
      <c r="AS440" s="67">
        <f t="shared" si="334"/>
        <v>5.8489872714321101E-2</v>
      </c>
      <c r="AT440" s="67">
        <f t="shared" si="320"/>
        <v>3.2345469947126695</v>
      </c>
      <c r="AU440" s="67">
        <f t="shared" si="320"/>
        <v>0.38641214581168848</v>
      </c>
      <c r="AV440" s="67">
        <f t="shared" si="320"/>
        <v>3.4848920421342855E-3</v>
      </c>
      <c r="AW440" s="67">
        <f t="shared" si="320"/>
        <v>1.5056508670418745E-2</v>
      </c>
      <c r="AX440" s="67">
        <f t="shared" si="320"/>
        <v>0.42039374322366085</v>
      </c>
      <c r="BA440" s="67">
        <f t="shared" si="335"/>
        <v>2.0184001893060592E-3</v>
      </c>
      <c r="BB440" s="67">
        <f t="shared" si="335"/>
        <v>0.17282134424614062</v>
      </c>
      <c r="BC440" s="67">
        <f t="shared" si="335"/>
        <v>2.7001364808376949E-2</v>
      </c>
      <c r="BD440" s="67">
        <f t="shared" si="335"/>
        <v>5.690644350389501E-2</v>
      </c>
      <c r="BE440" s="67">
        <f t="shared" si="335"/>
        <v>5.854863921102238E-2</v>
      </c>
      <c r="BF440" s="67">
        <f t="shared" si="321"/>
        <v>3.2345469947127299</v>
      </c>
      <c r="BG440" s="67">
        <f t="shared" si="321"/>
        <v>0.38643917856505627</v>
      </c>
      <c r="BH440" s="67">
        <f t="shared" si="321"/>
        <v>3.593460757555178E-3</v>
      </c>
      <c r="BI440" s="67">
        <f t="shared" si="321"/>
        <v>1.5010016964662753E-2</v>
      </c>
      <c r="BJ440" s="67">
        <f t="shared" si="321"/>
        <v>0.42039374322366529</v>
      </c>
    </row>
    <row r="441" spans="4:62">
      <c r="D441" s="52">
        <f t="shared" si="301"/>
        <v>730</v>
      </c>
      <c r="E441" s="67">
        <f t="shared" si="322"/>
        <v>3.723086471442108E-3</v>
      </c>
      <c r="F441" s="67">
        <f t="shared" si="323"/>
        <v>0.34234469809019241</v>
      </c>
      <c r="G441" s="67">
        <f t="shared" si="324"/>
        <v>0.48714818298137397</v>
      </c>
      <c r="H441" s="67">
        <f t="shared" si="325"/>
        <v>0.51375042517713654</v>
      </c>
      <c r="I441" s="67">
        <f t="shared" si="326"/>
        <v>0.91949909305117661</v>
      </c>
      <c r="J441" s="67">
        <f t="shared" si="327"/>
        <v>21.724603734934533</v>
      </c>
      <c r="K441" s="67">
        <f t="shared" si="328"/>
        <v>7.5932291642805296</v>
      </c>
      <c r="L441" s="67">
        <f t="shared" si="329"/>
        <v>0.40253534324173512</v>
      </c>
      <c r="M441" s="67">
        <f t="shared" si="330"/>
        <v>0.74062000179704235</v>
      </c>
      <c r="N441" s="67">
        <f t="shared" si="331"/>
        <v>2.363157119334844</v>
      </c>
      <c r="Q441" s="55">
        <f t="shared" si="332"/>
        <v>1.3212948170616247E-3</v>
      </c>
      <c r="R441" s="55">
        <f t="shared" si="302"/>
        <v>4.7206597961291577E-3</v>
      </c>
      <c r="S441" s="55">
        <f t="shared" si="303"/>
        <v>0.43179609948103836</v>
      </c>
      <c r="T441" s="55">
        <f t="shared" si="304"/>
        <v>0.39756140657563588</v>
      </c>
      <c r="U441" s="55">
        <f t="shared" si="305"/>
        <v>0.79850756554110669</v>
      </c>
      <c r="V441" s="55">
        <f t="shared" si="306"/>
        <v>15.013395006785574</v>
      </c>
      <c r="W441" s="55">
        <f t="shared" si="307"/>
        <v>6.792702543350833</v>
      </c>
      <c r="X441" s="55">
        <f t="shared" si="308"/>
        <v>0.39565640200835173</v>
      </c>
      <c r="Y441" s="55">
        <f t="shared" si="309"/>
        <v>0.70969590297001472</v>
      </c>
      <c r="Z441" s="55">
        <f t="shared" si="310"/>
        <v>1.5028887323301965</v>
      </c>
      <c r="AC441" s="55">
        <f t="shared" si="333"/>
        <v>7.7962999712551852E-3</v>
      </c>
      <c r="AD441" s="55">
        <f t="shared" si="311"/>
        <v>0.69978478744204231</v>
      </c>
      <c r="AE441" s="55">
        <f t="shared" si="312"/>
        <v>0.54274108753632255</v>
      </c>
      <c r="AF441" s="55">
        <f t="shared" si="313"/>
        <v>0.63053333908928977</v>
      </c>
      <c r="AG441" s="55">
        <f t="shared" si="314"/>
        <v>1.0405493870579476</v>
      </c>
      <c r="AH441" s="55">
        <f t="shared" si="315"/>
        <v>28.435812463083611</v>
      </c>
      <c r="AI441" s="55">
        <f t="shared" si="316"/>
        <v>8.3937828179636025</v>
      </c>
      <c r="AJ441" s="55">
        <f t="shared" si="317"/>
        <v>0.40952285319053849</v>
      </c>
      <c r="AK441" s="55">
        <f t="shared" si="318"/>
        <v>0.77149760891831387</v>
      </c>
      <c r="AL441" s="55">
        <f t="shared" si="319"/>
        <v>3.2234255063394999</v>
      </c>
      <c r="AO441" s="67">
        <f t="shared" si="334"/>
        <v>2.4017916543804833E-3</v>
      </c>
      <c r="AP441" s="67">
        <f t="shared" si="334"/>
        <v>0.33762403829406323</v>
      </c>
      <c r="AQ441" s="67">
        <f t="shared" si="334"/>
        <v>5.5352083500335603E-2</v>
      </c>
      <c r="AR441" s="67">
        <f t="shared" si="334"/>
        <v>0.11618901860150066</v>
      </c>
      <c r="AS441" s="67">
        <f t="shared" si="334"/>
        <v>0.12099152751006992</v>
      </c>
      <c r="AT441" s="67">
        <f t="shared" si="320"/>
        <v>6.711208728148959</v>
      </c>
      <c r="AU441" s="67">
        <f t="shared" si="320"/>
        <v>0.80052662092969662</v>
      </c>
      <c r="AV441" s="67">
        <f t="shared" si="320"/>
        <v>6.8789412333833955E-3</v>
      </c>
      <c r="AW441" s="67">
        <f t="shared" si="320"/>
        <v>3.0924098827027624E-2</v>
      </c>
      <c r="AX441" s="67">
        <f t="shared" si="320"/>
        <v>0.86026838700464747</v>
      </c>
      <c r="BA441" s="67">
        <f t="shared" si="335"/>
        <v>4.0732134998130772E-3</v>
      </c>
      <c r="BB441" s="67">
        <f t="shared" si="335"/>
        <v>0.3574400893518499</v>
      </c>
      <c r="BC441" s="67">
        <f t="shared" si="335"/>
        <v>5.5592904554948586E-2</v>
      </c>
      <c r="BD441" s="67">
        <f t="shared" si="335"/>
        <v>0.11678291391215323</v>
      </c>
      <c r="BE441" s="67">
        <f t="shared" si="335"/>
        <v>0.12105029400677103</v>
      </c>
      <c r="BF441" s="67">
        <f t="shared" si="321"/>
        <v>6.711208728149078</v>
      </c>
      <c r="BG441" s="67">
        <f t="shared" si="321"/>
        <v>0.80055365368307285</v>
      </c>
      <c r="BH441" s="67">
        <f t="shared" si="321"/>
        <v>6.9875099488033721E-3</v>
      </c>
      <c r="BI441" s="67">
        <f t="shared" si="321"/>
        <v>3.0877607121271522E-2</v>
      </c>
      <c r="BJ441" s="67">
        <f t="shared" si="321"/>
        <v>0.86026838700465591</v>
      </c>
    </row>
    <row r="442" spans="4:62">
      <c r="D442" s="52">
        <f t="shared" si="301"/>
        <v>1460</v>
      </c>
      <c r="E442" s="67">
        <f t="shared" si="322"/>
        <v>5.9858926074611296E-3</v>
      </c>
      <c r="F442" s="67">
        <f t="shared" si="323"/>
        <v>0.67484505481363355</v>
      </c>
      <c r="G442" s="67">
        <f t="shared" si="324"/>
        <v>0.96702535796813893</v>
      </c>
      <c r="H442" s="67">
        <f t="shared" si="325"/>
        <v>1.0191697832869631</v>
      </c>
      <c r="I442" s="67">
        <f t="shared" si="326"/>
        <v>1.8253322201476632</v>
      </c>
      <c r="J442" s="67">
        <f t="shared" si="327"/>
        <v>43.178984229635205</v>
      </c>
      <c r="K442" s="67">
        <f t="shared" si="328"/>
        <v>15.091969880757516</v>
      </c>
      <c r="L442" s="67">
        <f t="shared" si="329"/>
        <v>0.79958416977698532</v>
      </c>
      <c r="M442" s="67">
        <f t="shared" si="330"/>
        <v>1.4717322616575332</v>
      </c>
      <c r="N442" s="67">
        <f t="shared" si="331"/>
        <v>4.6836753956975734</v>
      </c>
      <c r="Q442" s="55">
        <f t="shared" si="332"/>
        <v>1.3212948170616247E-3</v>
      </c>
      <c r="R442" s="55">
        <f t="shared" si="302"/>
        <v>4.7206597961291577E-3</v>
      </c>
      <c r="S442" s="55">
        <f t="shared" si="303"/>
        <v>0.85713854677214119</v>
      </c>
      <c r="T442" s="55">
        <f t="shared" si="304"/>
        <v>0.78877400848992107</v>
      </c>
      <c r="U442" s="55">
        <f t="shared" si="305"/>
        <v>1.5851267309193109</v>
      </c>
      <c r="V442" s="55">
        <f t="shared" si="306"/>
        <v>29.836485175626244</v>
      </c>
      <c r="W442" s="55">
        <f t="shared" si="307"/>
        <v>13.501572538083941</v>
      </c>
      <c r="X442" s="55">
        <f t="shared" si="308"/>
        <v>0.78623151114079382</v>
      </c>
      <c r="Y442" s="55">
        <f t="shared" si="309"/>
        <v>1.4105427515918256</v>
      </c>
      <c r="Z442" s="55">
        <f t="shared" si="310"/>
        <v>2.9844020396898276</v>
      </c>
      <c r="AC442" s="55">
        <f t="shared" si="333"/>
        <v>1.3978401302537777E-2</v>
      </c>
      <c r="AD442" s="55">
        <f t="shared" si="311"/>
        <v>1.3844219329182563</v>
      </c>
      <c r="AE442" s="55">
        <f t="shared" si="312"/>
        <v>1.0771529902187513</v>
      </c>
      <c r="AF442" s="55">
        <f t="shared" si="313"/>
        <v>1.2501594533946574</v>
      </c>
      <c r="AG442" s="55">
        <f t="shared" si="314"/>
        <v>2.0655964758727166</v>
      </c>
      <c r="AH442" s="55">
        <f t="shared" si="315"/>
        <v>56.521483283644415</v>
      </c>
      <c r="AI442" s="55">
        <f t="shared" si="316"/>
        <v>16.682394256184484</v>
      </c>
      <c r="AJ442" s="55">
        <f t="shared" si="317"/>
        <v>0.81304539712859492</v>
      </c>
      <c r="AK442" s="55">
        <f t="shared" si="318"/>
        <v>1.5328752800174847</v>
      </c>
      <c r="AL442" s="55">
        <f t="shared" si="319"/>
        <v>6.3829487517053369</v>
      </c>
      <c r="AO442" s="67">
        <f t="shared" si="334"/>
        <v>4.6645977903995049E-3</v>
      </c>
      <c r="AP442" s="67">
        <f t="shared" si="334"/>
        <v>0.67012439501750443</v>
      </c>
      <c r="AQ442" s="67">
        <f t="shared" si="334"/>
        <v>0.10988681119599775</v>
      </c>
      <c r="AR442" s="67">
        <f t="shared" si="334"/>
        <v>0.23039577479704199</v>
      </c>
      <c r="AS442" s="67">
        <f t="shared" si="334"/>
        <v>0.24020548922835228</v>
      </c>
      <c r="AT442" s="67">
        <f t="shared" si="320"/>
        <v>13.342499054008961</v>
      </c>
      <c r="AU442" s="67">
        <f t="shared" si="320"/>
        <v>1.5903973426735742</v>
      </c>
      <c r="AV442" s="67">
        <f t="shared" si="320"/>
        <v>1.3352658636191506E-2</v>
      </c>
      <c r="AW442" s="67">
        <f t="shared" si="320"/>
        <v>6.1189510065707609E-2</v>
      </c>
      <c r="AX442" s="67">
        <f t="shared" si="320"/>
        <v>1.6992733560077458</v>
      </c>
      <c r="BA442" s="67">
        <f t="shared" si="335"/>
        <v>7.9925086950766479E-3</v>
      </c>
      <c r="BB442" s="67">
        <f t="shared" si="335"/>
        <v>0.70957687810462278</v>
      </c>
      <c r="BC442" s="67">
        <f t="shared" si="335"/>
        <v>0.1101276322506124</v>
      </c>
      <c r="BD442" s="67">
        <f t="shared" si="335"/>
        <v>0.23098967010769433</v>
      </c>
      <c r="BE442" s="67">
        <f t="shared" si="335"/>
        <v>0.24026425572505339</v>
      </c>
      <c r="BF442" s="67">
        <f t="shared" si="321"/>
        <v>13.34249905400921</v>
      </c>
      <c r="BG442" s="67">
        <f t="shared" si="321"/>
        <v>1.5904243754269682</v>
      </c>
      <c r="BH442" s="67">
        <f t="shared" si="321"/>
        <v>1.3461227351609595E-2</v>
      </c>
      <c r="BI442" s="67">
        <f t="shared" si="321"/>
        <v>6.1143018359951506E-2</v>
      </c>
      <c r="BJ442" s="67">
        <f t="shared" si="321"/>
        <v>1.6992733560077635</v>
      </c>
    </row>
    <row r="443" spans="4:62">
      <c r="D443" s="52">
        <f t="shared" si="301"/>
        <v>2920</v>
      </c>
      <c r="E443" s="67">
        <f t="shared" si="322"/>
        <v>1.0104913958373249E-2</v>
      </c>
      <c r="F443" s="67">
        <f t="shared" si="323"/>
        <v>1.2801006472963636</v>
      </c>
      <c r="G443" s="67">
        <f t="shared" si="324"/>
        <v>1.8405532745325563</v>
      </c>
      <c r="H443" s="67">
        <f t="shared" si="325"/>
        <v>1.9391925347195114</v>
      </c>
      <c r="I443" s="67">
        <f t="shared" si="326"/>
        <v>3.4742344091076784</v>
      </c>
      <c r="J443" s="67">
        <f t="shared" si="327"/>
        <v>82.23272812823393</v>
      </c>
      <c r="K443" s="67">
        <f t="shared" si="328"/>
        <v>28.742044725641669</v>
      </c>
      <c r="L443" s="67">
        <f t="shared" si="329"/>
        <v>1.5223383500049772</v>
      </c>
      <c r="M443" s="67">
        <f t="shared" si="330"/>
        <v>2.8025873271193391</v>
      </c>
      <c r="N443" s="67">
        <f t="shared" si="331"/>
        <v>8.9077510570513248</v>
      </c>
      <c r="Q443" s="55">
        <f t="shared" si="332"/>
        <v>1.3212948170616247E-3</v>
      </c>
      <c r="R443" s="55">
        <f t="shared" si="302"/>
        <v>4.7206597961291577E-3</v>
      </c>
      <c r="S443" s="55">
        <f t="shared" si="303"/>
        <v>1.6313960467644151</v>
      </c>
      <c r="T443" s="55">
        <f t="shared" si="304"/>
        <v>1.5009044178876079</v>
      </c>
      <c r="U443" s="55">
        <f t="shared" si="305"/>
        <v>3.017021883426648</v>
      </c>
      <c r="V443" s="55">
        <f t="shared" si="306"/>
        <v>56.819187723608465</v>
      </c>
      <c r="W443" s="55">
        <f t="shared" si="307"/>
        <v>25.713833371624062</v>
      </c>
      <c r="X443" s="55">
        <f t="shared" si="308"/>
        <v>1.4972014824710447</v>
      </c>
      <c r="Y443" s="55">
        <f t="shared" si="309"/>
        <v>2.6863052162771548</v>
      </c>
      <c r="Z443" s="55">
        <f t="shared" si="310"/>
        <v>5.6812238520129714</v>
      </c>
      <c r="AC443" s="55">
        <f t="shared" si="333"/>
        <v>2.5231776910690704E-2</v>
      </c>
      <c r="AD443" s="55">
        <f t="shared" si="311"/>
        <v>2.6306776217972736</v>
      </c>
      <c r="AE443" s="55">
        <f t="shared" si="312"/>
        <v>2.0499513233553155</v>
      </c>
      <c r="AF443" s="55">
        <f t="shared" si="313"/>
        <v>2.378074546862067</v>
      </c>
      <c r="AG443" s="55">
        <f t="shared" si="314"/>
        <v>3.9315057012854111</v>
      </c>
      <c r="AH443" s="55">
        <f t="shared" si="315"/>
        <v>107.64626853285984</v>
      </c>
      <c r="AI443" s="55">
        <f t="shared" si="316"/>
        <v>31.770283112412699</v>
      </c>
      <c r="AJ443" s="55">
        <f t="shared" si="317"/>
        <v>1.5475837862543242</v>
      </c>
      <c r="AK443" s="55">
        <f t="shared" si="318"/>
        <v>2.918822946255768</v>
      </c>
      <c r="AL443" s="55">
        <f t="shared" si="319"/>
        <v>12.13427826208971</v>
      </c>
      <c r="AO443" s="67">
        <f t="shared" si="334"/>
        <v>8.7836191413116251E-3</v>
      </c>
      <c r="AP443" s="67">
        <f t="shared" si="334"/>
        <v>1.2753799875002345</v>
      </c>
      <c r="AQ443" s="67">
        <f t="shared" si="334"/>
        <v>0.20915722776814127</v>
      </c>
      <c r="AR443" s="67">
        <f t="shared" si="334"/>
        <v>0.4382881168319035</v>
      </c>
      <c r="AS443" s="67">
        <f t="shared" si="334"/>
        <v>0.45721252568103044</v>
      </c>
      <c r="AT443" s="67">
        <f t="shared" si="320"/>
        <v>25.413540404625465</v>
      </c>
      <c r="AU443" s="67">
        <f t="shared" si="320"/>
        <v>3.028211354017607</v>
      </c>
      <c r="AV443" s="67">
        <f t="shared" si="320"/>
        <v>2.5136867533932516E-2</v>
      </c>
      <c r="AW443" s="67">
        <f t="shared" si="320"/>
        <v>0.11628211084218432</v>
      </c>
      <c r="AX443" s="67">
        <f t="shared" si="320"/>
        <v>3.2265272050383533</v>
      </c>
      <c r="BA443" s="67">
        <f t="shared" si="335"/>
        <v>1.5126862952317455E-2</v>
      </c>
      <c r="BB443" s="67">
        <f t="shared" si="335"/>
        <v>1.35057697450091</v>
      </c>
      <c r="BC443" s="67">
        <f t="shared" si="335"/>
        <v>0.20939804882275914</v>
      </c>
      <c r="BD443" s="67">
        <f t="shared" si="335"/>
        <v>0.43888201214255562</v>
      </c>
      <c r="BE443" s="67">
        <f t="shared" si="335"/>
        <v>0.45727129217773266</v>
      </c>
      <c r="BF443" s="67">
        <f t="shared" si="321"/>
        <v>25.413540404625905</v>
      </c>
      <c r="BG443" s="67">
        <f t="shared" si="321"/>
        <v>3.0282383867710294</v>
      </c>
      <c r="BH443" s="67">
        <f t="shared" si="321"/>
        <v>2.5245436249347053E-2</v>
      </c>
      <c r="BI443" s="67">
        <f t="shared" si="321"/>
        <v>0.11623561913642888</v>
      </c>
      <c r="BJ443" s="67">
        <f t="shared" si="321"/>
        <v>3.2265272050383853</v>
      </c>
    </row>
    <row r="444" spans="4:62">
      <c r="D444" s="52">
        <f t="shared" si="301"/>
        <v>5840</v>
      </c>
      <c r="E444" s="67">
        <f t="shared" si="322"/>
        <v>1.6956021735856013E-2</v>
      </c>
      <c r="F444" s="67">
        <f t="shared" si="323"/>
        <v>2.2868133937853141</v>
      </c>
      <c r="G444" s="67">
        <f t="shared" si="324"/>
        <v>3.2934794414963551</v>
      </c>
      <c r="H444" s="67">
        <f t="shared" si="325"/>
        <v>3.4694528783336178</v>
      </c>
      <c r="I444" s="67">
        <f t="shared" si="326"/>
        <v>6.2168292268283345</v>
      </c>
      <c r="J444" s="67">
        <f t="shared" si="327"/>
        <v>147.19024734678825</v>
      </c>
      <c r="K444" s="67">
        <f t="shared" si="328"/>
        <v>51.446013937235797</v>
      </c>
      <c r="L444" s="67">
        <f t="shared" si="329"/>
        <v>2.7244847735168802</v>
      </c>
      <c r="M444" s="67">
        <f t="shared" si="330"/>
        <v>5.0161790308061018</v>
      </c>
      <c r="N444" s="67">
        <f t="shared" si="331"/>
        <v>15.933594127703996</v>
      </c>
      <c r="Q444" s="55">
        <f t="shared" si="332"/>
        <v>1.3212948170616247E-3</v>
      </c>
      <c r="R444" s="55">
        <f t="shared" si="302"/>
        <v>4.7206597961291577E-3</v>
      </c>
      <c r="S444" s="55">
        <f t="shared" si="303"/>
        <v>2.9192071863684355</v>
      </c>
      <c r="T444" s="55">
        <f t="shared" si="304"/>
        <v>2.6853804792525464</v>
      </c>
      <c r="U444" s="55">
        <f t="shared" si="305"/>
        <v>5.3986720814064491</v>
      </c>
      <c r="V444" s="55">
        <f t="shared" si="306"/>
        <v>101.6991209735415</v>
      </c>
      <c r="W444" s="55">
        <f t="shared" si="307"/>
        <v>46.026307634178544</v>
      </c>
      <c r="X444" s="55">
        <f t="shared" si="308"/>
        <v>2.6797474042247047</v>
      </c>
      <c r="Y444" s="55">
        <f t="shared" si="309"/>
        <v>4.8082622054271997</v>
      </c>
      <c r="Z444" s="55">
        <f t="shared" si="310"/>
        <v>10.16680800388945</v>
      </c>
      <c r="AC444" s="55">
        <f t="shared" si="333"/>
        <v>4.3949351446903928E-2</v>
      </c>
      <c r="AD444" s="55">
        <f t="shared" si="311"/>
        <v>4.7035564236807499</v>
      </c>
      <c r="AE444" s="55">
        <f t="shared" si="312"/>
        <v>3.6679925176788974</v>
      </c>
      <c r="AF444" s="55">
        <f t="shared" si="313"/>
        <v>4.2541191727253409</v>
      </c>
      <c r="AG444" s="55">
        <f t="shared" si="314"/>
        <v>7.0350451387469208</v>
      </c>
      <c r="AH444" s="55">
        <f t="shared" si="315"/>
        <v>192.68137372003582</v>
      </c>
      <c r="AI444" s="55">
        <f t="shared" si="316"/>
        <v>56.865747273046523</v>
      </c>
      <c r="AJ444" s="55">
        <f t="shared" si="317"/>
        <v>2.7693307115244652</v>
      </c>
      <c r="AK444" s="55">
        <f t="shared" si="318"/>
        <v>5.2240493644792485</v>
      </c>
      <c r="AL444" s="55">
        <f t="shared" si="319"/>
        <v>21.700380251518602</v>
      </c>
      <c r="AO444" s="67">
        <f t="shared" si="334"/>
        <v>1.5634726918794389E-2</v>
      </c>
      <c r="AP444" s="67">
        <f t="shared" si="334"/>
        <v>2.282092733989185</v>
      </c>
      <c r="AQ444" s="67">
        <f t="shared" si="334"/>
        <v>0.37427225512791962</v>
      </c>
      <c r="AR444" s="67">
        <f t="shared" si="334"/>
        <v>0.7840723990810714</v>
      </c>
      <c r="AS444" s="67">
        <f t="shared" si="334"/>
        <v>0.81815714542188545</v>
      </c>
      <c r="AT444" s="67">
        <f t="shared" si="320"/>
        <v>45.491126373246757</v>
      </c>
      <c r="AU444" s="67">
        <f t="shared" si="320"/>
        <v>5.4197063030572536</v>
      </c>
      <c r="AV444" s="67">
        <f t="shared" si="320"/>
        <v>4.4737369292175533E-2</v>
      </c>
      <c r="AW444" s="67">
        <f t="shared" si="320"/>
        <v>0.2079168253789021</v>
      </c>
      <c r="AX444" s="67">
        <f t="shared" si="320"/>
        <v>5.7667861238145459</v>
      </c>
      <c r="BA444" s="67">
        <f t="shared" si="335"/>
        <v>2.6993329711047915E-2</v>
      </c>
      <c r="BB444" s="67">
        <f t="shared" si="335"/>
        <v>2.4167430298954358</v>
      </c>
      <c r="BC444" s="67">
        <f t="shared" si="335"/>
        <v>0.37451307618254237</v>
      </c>
      <c r="BD444" s="67">
        <f t="shared" si="335"/>
        <v>0.78466629439172308</v>
      </c>
      <c r="BE444" s="67">
        <f t="shared" si="335"/>
        <v>0.81821591191858634</v>
      </c>
      <c r="BF444" s="67">
        <f t="shared" si="321"/>
        <v>45.491126373247567</v>
      </c>
      <c r="BG444" s="67">
        <f t="shared" si="321"/>
        <v>5.4197333358107258</v>
      </c>
      <c r="BH444" s="67">
        <f t="shared" si="321"/>
        <v>4.4845938007584962E-2</v>
      </c>
      <c r="BI444" s="67">
        <f t="shared" si="321"/>
        <v>0.20787033367314667</v>
      </c>
      <c r="BJ444" s="67">
        <f t="shared" si="321"/>
        <v>5.7667861238146063</v>
      </c>
    </row>
    <row r="445" spans="4:62">
      <c r="D445" s="52">
        <f t="shared" si="301"/>
        <v>7946.78</v>
      </c>
      <c r="E445" s="67">
        <f t="shared" si="322"/>
        <v>2.0911192251307911E-2</v>
      </c>
      <c r="F445" s="67">
        <f t="shared" si="323"/>
        <v>2.867992482155409</v>
      </c>
      <c r="G445" s="67">
        <f t="shared" si="324"/>
        <v>4.1322592305971426</v>
      </c>
      <c r="H445" s="67">
        <f t="shared" si="325"/>
        <v>4.3528779810476781</v>
      </c>
      <c r="I445" s="67">
        <f t="shared" si="326"/>
        <v>7.80013962146724</v>
      </c>
      <c r="J445" s="67">
        <f t="shared" si="327"/>
        <v>184.69046966332039</v>
      </c>
      <c r="K445" s="67">
        <f t="shared" si="328"/>
        <v>64.553101509928808</v>
      </c>
      <c r="L445" s="67">
        <f t="shared" si="329"/>
        <v>3.4184884651763916</v>
      </c>
      <c r="M445" s="67">
        <f t="shared" si="330"/>
        <v>6.2940939204894804</v>
      </c>
      <c r="N445" s="67">
        <f t="shared" si="331"/>
        <v>19.989639990910003</v>
      </c>
      <c r="Q445" s="55">
        <f t="shared" si="332"/>
        <v>1.3212948170616247E-3</v>
      </c>
      <c r="R445" s="55">
        <f t="shared" si="302"/>
        <v>4.7206597961291577E-3</v>
      </c>
      <c r="S445" s="55">
        <f t="shared" si="303"/>
        <v>3.6626654436699706</v>
      </c>
      <c r="T445" s="55">
        <f t="shared" si="304"/>
        <v>3.3691830037970503</v>
      </c>
      <c r="U445" s="55">
        <f t="shared" si="305"/>
        <v>6.7736077775181993</v>
      </c>
      <c r="V445" s="55">
        <f t="shared" si="306"/>
        <v>127.60847672897006</v>
      </c>
      <c r="W445" s="55">
        <f t="shared" si="307"/>
        <v>57.752776098618511</v>
      </c>
      <c r="X445" s="55">
        <f t="shared" si="308"/>
        <v>3.3624356518479894</v>
      </c>
      <c r="Y445" s="55">
        <f t="shared" si="309"/>
        <v>6.0332760267142138</v>
      </c>
      <c r="Z445" s="55">
        <f t="shared" si="310"/>
        <v>12.756352754650713</v>
      </c>
      <c r="AC445" s="55">
        <f t="shared" si="333"/>
        <v>5.4755078247716915E-2</v>
      </c>
      <c r="AD445" s="55">
        <f t="shared" si="311"/>
        <v>5.9002372212388803</v>
      </c>
      <c r="AE445" s="55">
        <f t="shared" si="312"/>
        <v>4.6020938385789405</v>
      </c>
      <c r="AF445" s="55">
        <f t="shared" si="313"/>
        <v>5.3371668536089567</v>
      </c>
      <c r="AG445" s="55">
        <f t="shared" si="314"/>
        <v>8.8267302319129826</v>
      </c>
      <c r="AH445" s="55">
        <f t="shared" si="315"/>
        <v>241.77246259767176</v>
      </c>
      <c r="AI445" s="55">
        <f t="shared" si="316"/>
        <v>71.353453953992613</v>
      </c>
      <c r="AJ445" s="55">
        <f t="shared" si="317"/>
        <v>3.474649847220201</v>
      </c>
      <c r="AK445" s="55">
        <f t="shared" si="318"/>
        <v>6.5548653225589906</v>
      </c>
      <c r="AL445" s="55">
        <f t="shared" si="319"/>
        <v>27.222927227169372</v>
      </c>
      <c r="AO445" s="67">
        <f t="shared" si="334"/>
        <v>1.9589897434246287E-2</v>
      </c>
      <c r="AP445" s="67">
        <f t="shared" si="334"/>
        <v>2.8632718223592799</v>
      </c>
      <c r="AQ445" s="67">
        <f t="shared" si="334"/>
        <v>0.46959378692717202</v>
      </c>
      <c r="AR445" s="67">
        <f t="shared" si="334"/>
        <v>0.98369497725062782</v>
      </c>
      <c r="AS445" s="67">
        <f t="shared" si="334"/>
        <v>1.0265318439490407</v>
      </c>
      <c r="AT445" s="67">
        <f t="shared" si="320"/>
        <v>57.081992934350325</v>
      </c>
      <c r="AU445" s="67">
        <f t="shared" si="320"/>
        <v>6.8003254113102969</v>
      </c>
      <c r="AV445" s="67">
        <f t="shared" si="320"/>
        <v>5.6052813328402173E-2</v>
      </c>
      <c r="AW445" s="67">
        <f t="shared" si="320"/>
        <v>0.26081789377526654</v>
      </c>
      <c r="AX445" s="67">
        <f t="shared" si="320"/>
        <v>7.2332872362592902</v>
      </c>
      <c r="BA445" s="67">
        <f t="shared" si="335"/>
        <v>3.3843885996409001E-2</v>
      </c>
      <c r="BB445" s="67">
        <f t="shared" si="335"/>
        <v>3.0322447390834713</v>
      </c>
      <c r="BC445" s="67">
        <f t="shared" si="335"/>
        <v>0.46983460798179788</v>
      </c>
      <c r="BD445" s="67">
        <f t="shared" si="335"/>
        <v>0.98428887256127862</v>
      </c>
      <c r="BE445" s="67">
        <f t="shared" si="335"/>
        <v>1.0265906104457425</v>
      </c>
      <c r="BF445" s="67">
        <f t="shared" si="321"/>
        <v>57.081992934351376</v>
      </c>
      <c r="BG445" s="67">
        <f t="shared" si="321"/>
        <v>6.8003524440638046</v>
      </c>
      <c r="BH445" s="67">
        <f t="shared" si="321"/>
        <v>5.6161382043809382E-2</v>
      </c>
      <c r="BI445" s="67">
        <f t="shared" si="321"/>
        <v>0.26077140206951022</v>
      </c>
      <c r="BJ445" s="67">
        <f t="shared" si="321"/>
        <v>7.2332872362593683</v>
      </c>
    </row>
    <row r="446" spans="4:62">
      <c r="D446" s="52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J453"/>
  <sheetViews>
    <sheetView topLeftCell="A61" zoomScale="70" zoomScaleNormal="70" zoomScalePageLayoutView="110" workbookViewId="0">
      <selection activeCell="BB145" sqref="BB145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>
      <c r="A1" s="74">
        <v>43271</v>
      </c>
    </row>
    <row r="2" spans="1:29">
      <c r="A2" s="53" t="s">
        <v>95</v>
      </c>
      <c r="B2" s="75"/>
      <c r="C2" s="75"/>
      <c r="D2" s="75"/>
      <c r="E2" s="75"/>
    </row>
    <row r="3" spans="1:29" ht="12">
      <c r="A3" s="53"/>
      <c r="B3" s="53"/>
      <c r="C3" s="75"/>
      <c r="D3" s="79" t="s">
        <v>2</v>
      </c>
      <c r="E3" s="79" t="s">
        <v>14</v>
      </c>
      <c r="F3" s="4"/>
      <c r="G3" s="4"/>
      <c r="H3" s="4"/>
      <c r="I3" s="4"/>
      <c r="J3" s="4"/>
      <c r="K3" s="4"/>
      <c r="L3" s="4"/>
      <c r="M3" s="4"/>
      <c r="N3" s="4"/>
    </row>
    <row r="4" spans="1:29" ht="12">
      <c r="A4" s="53"/>
      <c r="B4" s="53"/>
      <c r="C4" s="75"/>
      <c r="D4" s="77" t="s">
        <v>96</v>
      </c>
      <c r="E4" s="42">
        <f>319943.13/2220</f>
        <v>144.11852702702703</v>
      </c>
      <c r="F4" s="76"/>
      <c r="G4" s="76"/>
      <c r="H4" s="76"/>
      <c r="I4" s="76"/>
      <c r="J4" s="76"/>
      <c r="K4" s="76"/>
      <c r="L4" s="76"/>
      <c r="M4" s="76"/>
      <c r="N4" s="76"/>
    </row>
    <row r="5" spans="1:29" ht="12">
      <c r="A5" s="53"/>
      <c r="B5" s="53"/>
      <c r="C5" s="75"/>
      <c r="D5" s="77" t="s">
        <v>97</v>
      </c>
      <c r="E5" s="42">
        <f>464310.61/2220</f>
        <v>209.14892342342341</v>
      </c>
      <c r="F5" s="76"/>
      <c r="G5" s="76"/>
      <c r="H5" s="76"/>
      <c r="I5" s="76"/>
      <c r="J5" s="76"/>
      <c r="K5" s="76"/>
      <c r="L5" s="76"/>
      <c r="M5" s="76"/>
      <c r="N5" s="76"/>
    </row>
    <row r="6" spans="1:29" ht="12">
      <c r="A6" s="53"/>
      <c r="B6" s="53"/>
      <c r="C6" s="75"/>
      <c r="D6" s="78" t="s">
        <v>98</v>
      </c>
      <c r="E6" s="42">
        <f>428496.919/2220</f>
        <v>193.01663018018019</v>
      </c>
      <c r="F6" s="76"/>
      <c r="G6" s="76"/>
      <c r="H6" s="76"/>
      <c r="I6" s="76"/>
      <c r="J6" s="76"/>
      <c r="K6" s="76"/>
      <c r="L6" s="76"/>
      <c r="M6" s="76"/>
      <c r="N6" s="76"/>
    </row>
    <row r="7" spans="1:29" ht="12">
      <c r="A7" s="53"/>
      <c r="B7" s="53"/>
      <c r="C7" s="75"/>
      <c r="D7" s="78" t="s">
        <v>99</v>
      </c>
      <c r="E7" s="42">
        <f>401827.84/2220</f>
        <v>181.00353153153154</v>
      </c>
      <c r="F7" s="76"/>
      <c r="G7" s="76"/>
      <c r="H7" s="76"/>
      <c r="I7" s="76"/>
      <c r="J7" s="76"/>
      <c r="K7" s="76"/>
      <c r="L7" s="76"/>
      <c r="M7" s="76"/>
      <c r="N7" s="76"/>
    </row>
    <row r="8" spans="1:29" ht="12">
      <c r="D8" s="78" t="s">
        <v>100</v>
      </c>
      <c r="E8" s="42">
        <f>394419.24/2220</f>
        <v>177.66632432432431</v>
      </c>
      <c r="F8" s="76"/>
      <c r="G8" s="76"/>
      <c r="H8" s="76"/>
      <c r="I8" s="76"/>
      <c r="J8" s="76"/>
      <c r="K8" s="76"/>
      <c r="L8" s="76"/>
      <c r="M8" s="76"/>
      <c r="N8" s="76"/>
    </row>
    <row r="9" spans="1:29" s="36" customFormat="1" ht="12.75" thickBot="1">
      <c r="D9" s="35" t="str">
        <f>'[1]% Avg'!$B$1</f>
        <v>Ab + Ac-225 DOTA</v>
      </c>
      <c r="E9" s="35" t="s">
        <v>0</v>
      </c>
      <c r="R9" s="35" t="s">
        <v>1</v>
      </c>
    </row>
    <row r="10" spans="1:29" s="37" customFormat="1" ht="12.75" thickBot="1">
      <c r="D10" s="1" t="s">
        <v>2</v>
      </c>
      <c r="E10" s="2" t="s">
        <v>3</v>
      </c>
      <c r="F10" s="2" t="s">
        <v>4</v>
      </c>
      <c r="G10" s="2" t="s">
        <v>5</v>
      </c>
      <c r="H10" s="2" t="s">
        <v>6</v>
      </c>
      <c r="I10" s="2" t="s">
        <v>7</v>
      </c>
      <c r="J10" s="2" t="s">
        <v>8</v>
      </c>
      <c r="K10" s="2" t="s">
        <v>9</v>
      </c>
      <c r="L10" s="2" t="s">
        <v>10</v>
      </c>
      <c r="M10" s="3" t="s">
        <v>11</v>
      </c>
      <c r="N10" s="3" t="s">
        <v>12</v>
      </c>
      <c r="O10" s="4"/>
      <c r="P10" s="4"/>
      <c r="R10" s="5" t="str">
        <f t="shared" ref="R10:AA10" si="0">E10</f>
        <v>Blood</v>
      </c>
      <c r="S10" s="2" t="str">
        <f t="shared" si="0"/>
        <v>Thymus</v>
      </c>
      <c r="T10" s="2" t="str">
        <f t="shared" si="0"/>
        <v>Heart</v>
      </c>
      <c r="U10" s="2" t="str">
        <f t="shared" si="0"/>
        <v>Lungs</v>
      </c>
      <c r="V10" s="2" t="str">
        <f t="shared" si="0"/>
        <v>Kidneys</v>
      </c>
      <c r="W10" s="2" t="str">
        <f t="shared" si="0"/>
        <v>Spleen</v>
      </c>
      <c r="X10" s="2" t="str">
        <f t="shared" si="0"/>
        <v>Liver</v>
      </c>
      <c r="Y10" s="2" t="str">
        <f t="shared" si="0"/>
        <v>ART</v>
      </c>
      <c r="Z10" s="3" t="str">
        <f t="shared" si="0"/>
        <v>Carcass</v>
      </c>
      <c r="AA10" s="3" t="str">
        <f t="shared" si="0"/>
        <v>Tumor</v>
      </c>
      <c r="AB10" s="4"/>
      <c r="AC10" s="4"/>
    </row>
    <row r="11" spans="1:29" s="38" customFormat="1" ht="12">
      <c r="D11" s="6" t="s">
        <v>96</v>
      </c>
      <c r="E11" s="7">
        <v>0.24728396362008861</v>
      </c>
      <c r="F11" s="7">
        <v>0.17120158689234088</v>
      </c>
      <c r="G11" s="7">
        <v>9.5882593715484243E-2</v>
      </c>
      <c r="H11" s="7">
        <v>0.13319939096603825</v>
      </c>
      <c r="I11" s="7">
        <v>0.14128432884323658</v>
      </c>
      <c r="J11" s="7">
        <v>0.66241115937962214</v>
      </c>
      <c r="K11" s="7">
        <v>0.18258713377699565</v>
      </c>
      <c r="L11" s="7">
        <v>1.5560484277461173E-2</v>
      </c>
      <c r="M11" s="8">
        <v>3.1078773695020392E-2</v>
      </c>
      <c r="N11" s="8">
        <v>2.599155520449048E-2</v>
      </c>
      <c r="O11" s="9"/>
      <c r="P11" s="9"/>
      <c r="R11" s="10">
        <v>6.3206231783778828E-3</v>
      </c>
      <c r="S11" s="7">
        <v>8.2887355374242688E-2</v>
      </c>
      <c r="T11" s="7">
        <v>1.9025152490887078E-2</v>
      </c>
      <c r="U11" s="7">
        <v>6.6308524475320691E-3</v>
      </c>
      <c r="V11" s="7">
        <v>1.7676016557306898E-2</v>
      </c>
      <c r="W11" s="7">
        <v>9.5415916725951525E-2</v>
      </c>
      <c r="X11" s="7">
        <v>1.4336310994206385E-2</v>
      </c>
      <c r="Y11" s="7">
        <v>3.7184602537309705E-3</v>
      </c>
      <c r="Z11" s="8">
        <v>4.1001872362094764E-3</v>
      </c>
      <c r="AA11" s="8">
        <v>4.1440168098122351E-4</v>
      </c>
      <c r="AB11" s="9"/>
      <c r="AC11" s="9"/>
    </row>
    <row r="12" spans="1:29" s="38" customFormat="1" ht="12">
      <c r="D12" s="11" t="s">
        <v>97</v>
      </c>
      <c r="E12" s="12">
        <v>0.18576359844897938</v>
      </c>
      <c r="F12" s="12">
        <v>0.13244121646523122</v>
      </c>
      <c r="G12" s="12">
        <v>7.0529360688530759E-2</v>
      </c>
      <c r="H12" s="12">
        <v>0.10943499243405426</v>
      </c>
      <c r="I12" s="12">
        <v>0.1150791283785972</v>
      </c>
      <c r="J12" s="12">
        <v>0.950094676212491</v>
      </c>
      <c r="K12" s="12">
        <v>0.23194329188891202</v>
      </c>
      <c r="L12" s="12">
        <v>2.7765465183039198E-2</v>
      </c>
      <c r="M12" s="13">
        <v>2.9325760628353348E-2</v>
      </c>
      <c r="N12" s="13">
        <v>7.2469365492985743E-2</v>
      </c>
      <c r="O12" s="9"/>
      <c r="P12" s="9"/>
      <c r="R12" s="14">
        <v>7.3450167169899133E-2</v>
      </c>
      <c r="S12" s="12">
        <v>0.10783666899808435</v>
      </c>
      <c r="T12" s="12">
        <v>1.5995071486821447E-2</v>
      </c>
      <c r="U12" s="12">
        <v>3.738149625897777E-2</v>
      </c>
      <c r="V12" s="12">
        <v>1.8214234808381375E-2</v>
      </c>
      <c r="W12" s="12">
        <v>0.33082992950847112</v>
      </c>
      <c r="X12" s="12">
        <v>8.9466328997952857E-2</v>
      </c>
      <c r="Y12" s="12">
        <v>2.68095843950856E-3</v>
      </c>
      <c r="Z12" s="13">
        <v>2.3282175308166455E-3</v>
      </c>
      <c r="AA12" s="13">
        <v>1.101811480499091E-2</v>
      </c>
      <c r="AB12" s="9"/>
      <c r="AC12" s="9"/>
    </row>
    <row r="13" spans="1:29" s="38" customFormat="1" ht="12">
      <c r="D13" s="39" t="s">
        <v>98</v>
      </c>
      <c r="E13" s="12">
        <v>2.4184417272278897E-2</v>
      </c>
      <c r="F13" s="12">
        <v>3.7746107797647713E-2</v>
      </c>
      <c r="G13" s="12">
        <v>4.0226943397849463E-2</v>
      </c>
      <c r="H13" s="12">
        <v>0.10203156504942061</v>
      </c>
      <c r="I13" s="12">
        <v>0.12428149674750384</v>
      </c>
      <c r="J13" s="12">
        <v>1.189876600609598</v>
      </c>
      <c r="K13" s="12">
        <v>0.28241241029932385</v>
      </c>
      <c r="L13" s="12">
        <v>2.9426596537105092E-2</v>
      </c>
      <c r="M13" s="13">
        <v>3.0685297878156607E-2</v>
      </c>
      <c r="N13" s="15" t="e">
        <v>#DIV/0!</v>
      </c>
      <c r="O13" s="9"/>
      <c r="P13" s="9"/>
      <c r="R13" s="14">
        <v>1.0455616598239126E-2</v>
      </c>
      <c r="S13" s="12">
        <v>8.9898697217162312E-3</v>
      </c>
      <c r="T13" s="12">
        <v>6.3692001755114884E-3</v>
      </c>
      <c r="U13" s="12">
        <v>5.3240581936660751E-2</v>
      </c>
      <c r="V13" s="12">
        <v>3.305578268937117E-2</v>
      </c>
      <c r="W13" s="12">
        <v>0.60439332598569828</v>
      </c>
      <c r="X13" s="12">
        <v>1.1559565101671599E-2</v>
      </c>
      <c r="Y13" s="12">
        <v>2.7634001411107338E-3</v>
      </c>
      <c r="Z13" s="13">
        <v>1.844937252234554E-3</v>
      </c>
      <c r="AA13" s="15" t="e">
        <v>#DIV/0!</v>
      </c>
      <c r="AB13" s="9"/>
      <c r="AC13" s="9"/>
    </row>
    <row r="14" spans="1:29" s="38" customFormat="1" ht="12">
      <c r="D14" s="39" t="s">
        <v>99</v>
      </c>
      <c r="E14" s="12">
        <v>1.649755258889077E-3</v>
      </c>
      <c r="F14" s="12">
        <v>3.1525287663286515E-2</v>
      </c>
      <c r="G14" s="12">
        <v>1.8623709703158124E-2</v>
      </c>
      <c r="H14" s="12">
        <v>1.5480260205877991E-2</v>
      </c>
      <c r="I14" s="12">
        <v>3.4534003910843131E-2</v>
      </c>
      <c r="J14" s="12">
        <v>1.7969905614935406</v>
      </c>
      <c r="K14" s="12">
        <v>0.22767421709539626</v>
      </c>
      <c r="L14" s="12">
        <v>1.4818959361045528E-2</v>
      </c>
      <c r="M14" s="13">
        <v>2.0586001678718008E-2</v>
      </c>
      <c r="N14" s="13">
        <v>8.6905012805742518E-2</v>
      </c>
      <c r="O14" s="9"/>
      <c r="P14" s="9"/>
      <c r="R14" s="14">
        <v>1.9810891078242326E-4</v>
      </c>
      <c r="S14" s="12">
        <v>6.1290564546493068E-3</v>
      </c>
      <c r="T14" s="12">
        <v>8.6716221275765486E-3</v>
      </c>
      <c r="U14" s="12">
        <v>1.814400959409399E-3</v>
      </c>
      <c r="V14" s="12">
        <v>1.8074715192118039E-3</v>
      </c>
      <c r="W14" s="12">
        <v>0.91145819076704671</v>
      </c>
      <c r="X14" s="12">
        <v>2.0433301834136889E-2</v>
      </c>
      <c r="Y14" s="12">
        <v>1.8082770616924455E-3</v>
      </c>
      <c r="Z14" s="13">
        <v>3.2726262334493701E-4</v>
      </c>
      <c r="AA14" s="13">
        <v>6.715922175872259E-2</v>
      </c>
      <c r="AB14" s="9"/>
      <c r="AC14" s="9"/>
    </row>
    <row r="15" spans="1:29" s="38" customFormat="1" ht="12.75" thickBot="1">
      <c r="D15" s="40" t="s">
        <v>100</v>
      </c>
      <c r="E15" s="16">
        <v>6.8052596874755057E-4</v>
      </c>
      <c r="F15" s="16">
        <v>1.5890627323728753E-2</v>
      </c>
      <c r="G15" s="16">
        <v>2.0914648883886805E-2</v>
      </c>
      <c r="H15" s="16">
        <v>2.5118111616447319E-2</v>
      </c>
      <c r="I15" s="16">
        <v>3.0348438988576171E-2</v>
      </c>
      <c r="J15" s="16">
        <v>1.7564076541956004</v>
      </c>
      <c r="K15" s="16">
        <v>0.25474437995585547</v>
      </c>
      <c r="L15" s="16">
        <v>1.4298343429443453E-2</v>
      </c>
      <c r="M15" s="17">
        <v>2.072069845947316E-2</v>
      </c>
      <c r="N15" s="17">
        <v>6.9432800914612527E-2</v>
      </c>
      <c r="O15" s="9"/>
      <c r="P15" s="9"/>
      <c r="R15" s="18">
        <v>2.0556536772992399E-4</v>
      </c>
      <c r="S15" s="16">
        <v>1.3647930191114982E-3</v>
      </c>
      <c r="T15" s="16">
        <v>4.5122162635794563E-3</v>
      </c>
      <c r="U15" s="16">
        <v>8.6112768101533448E-3</v>
      </c>
      <c r="V15" s="16">
        <v>6.2424438536633946E-3</v>
      </c>
      <c r="W15" s="16">
        <v>0.66152846315599911</v>
      </c>
      <c r="X15" s="16">
        <v>1.961910178707197E-2</v>
      </c>
      <c r="Y15" s="16">
        <v>1.3014366473000512E-3</v>
      </c>
      <c r="Z15" s="17">
        <v>1.5153137222676278E-3</v>
      </c>
      <c r="AA15" s="17">
        <v>2.4297683790140526E-2</v>
      </c>
      <c r="AB15" s="9"/>
      <c r="AC15" s="9"/>
    </row>
    <row r="16" spans="1:29" s="37" customFormat="1" ht="12.75" thickBot="1">
      <c r="E16" s="37" t="s">
        <v>15</v>
      </c>
      <c r="N16" s="41"/>
      <c r="O16" s="41"/>
      <c r="P16" s="41"/>
      <c r="R16" s="35" t="s">
        <v>1</v>
      </c>
      <c r="AB16" s="41"/>
      <c r="AC16" s="41"/>
    </row>
    <row r="17" spans="4:29" s="37" customFormat="1" ht="12.75" thickBot="1">
      <c r="D17" s="19" t="str">
        <f t="shared" ref="D17:N17" si="1">D10</f>
        <v>Group</v>
      </c>
      <c r="E17" s="20" t="str">
        <f t="shared" si="1"/>
        <v>Blood</v>
      </c>
      <c r="F17" s="20" t="str">
        <f t="shared" si="1"/>
        <v>Thymus</v>
      </c>
      <c r="G17" s="20" t="str">
        <f t="shared" si="1"/>
        <v>Heart</v>
      </c>
      <c r="H17" s="20" t="str">
        <f t="shared" si="1"/>
        <v>Lungs</v>
      </c>
      <c r="I17" s="20" t="str">
        <f t="shared" si="1"/>
        <v>Kidneys</v>
      </c>
      <c r="J17" s="20" t="str">
        <f t="shared" si="1"/>
        <v>Spleen</v>
      </c>
      <c r="K17" s="20" t="str">
        <f t="shared" si="1"/>
        <v>Liver</v>
      </c>
      <c r="L17" s="20" t="str">
        <f t="shared" si="1"/>
        <v>ART</v>
      </c>
      <c r="M17" s="21" t="str">
        <f t="shared" si="1"/>
        <v>Carcass</v>
      </c>
      <c r="N17" s="21" t="str">
        <f t="shared" si="1"/>
        <v>Tumor</v>
      </c>
      <c r="O17" s="22"/>
      <c r="P17" s="22"/>
      <c r="R17" s="23" t="str">
        <f t="shared" ref="R17:AA17" si="2">R10</f>
        <v>Blood</v>
      </c>
      <c r="S17" s="20" t="str">
        <f t="shared" si="2"/>
        <v>Thymus</v>
      </c>
      <c r="T17" s="20" t="str">
        <f t="shared" si="2"/>
        <v>Heart</v>
      </c>
      <c r="U17" s="20" t="str">
        <f t="shared" si="2"/>
        <v>Lungs</v>
      </c>
      <c r="V17" s="20" t="str">
        <f t="shared" si="2"/>
        <v>Kidneys</v>
      </c>
      <c r="W17" s="20" t="str">
        <f t="shared" si="2"/>
        <v>Spleen</v>
      </c>
      <c r="X17" s="20" t="str">
        <f t="shared" si="2"/>
        <v>Liver</v>
      </c>
      <c r="Y17" s="20" t="str">
        <f t="shared" si="2"/>
        <v>ART</v>
      </c>
      <c r="Z17" s="21" t="str">
        <f t="shared" si="2"/>
        <v>Carcass</v>
      </c>
      <c r="AA17" s="21" t="str">
        <f t="shared" si="2"/>
        <v>Tumor</v>
      </c>
      <c r="AB17" s="22"/>
      <c r="AC17" s="22"/>
    </row>
    <row r="18" spans="4:29" s="37" customFormat="1" ht="12">
      <c r="D18" s="43" t="str">
        <f>D11</f>
        <v>Ab + Ac-225 DOTA @ 1 h</v>
      </c>
      <c r="E18" s="44">
        <f>E11*$E4</f>
        <v>35.638200594332112</v>
      </c>
      <c r="F18" s="44">
        <f t="shared" ref="F18:N18" si="3">F11*$E4</f>
        <v>24.673320527613747</v>
      </c>
      <c r="G18" s="44">
        <f t="shared" si="3"/>
        <v>13.818458173806468</v>
      </c>
      <c r="H18" s="44">
        <f t="shared" si="3"/>
        <v>19.196500026922525</v>
      </c>
      <c r="I18" s="44">
        <f t="shared" si="3"/>
        <v>20.361689364889365</v>
      </c>
      <c r="J18" s="44">
        <f t="shared" si="3"/>
        <v>95.465720576056384</v>
      </c>
      <c r="K18" s="44">
        <f t="shared" si="3"/>
        <v>26.314188774027347</v>
      </c>
      <c r="L18" s="44">
        <f t="shared" si="3"/>
        <v>2.2425540738949175</v>
      </c>
      <c r="M18" s="44">
        <f t="shared" si="3"/>
        <v>4.4790270867326534</v>
      </c>
      <c r="N18" s="44">
        <f t="shared" si="3"/>
        <v>3.7458646512128264</v>
      </c>
      <c r="O18" s="45"/>
      <c r="P18" s="45"/>
      <c r="Q18" s="46"/>
      <c r="R18" s="47">
        <f>R11*$E4</f>
        <v>0.91091890236070638</v>
      </c>
      <c r="S18" s="47">
        <f t="shared" ref="S18:AA18" si="4">S11*$E4</f>
        <v>11.945603565701589</v>
      </c>
      <c r="T18" s="47">
        <f t="shared" si="4"/>
        <v>2.7418769534512197</v>
      </c>
      <c r="U18" s="47">
        <f t="shared" si="4"/>
        <v>0.95562868767187881</v>
      </c>
      <c r="V18" s="47">
        <f t="shared" si="4"/>
        <v>2.5474414699444115</v>
      </c>
      <c r="W18" s="47">
        <f t="shared" si="4"/>
        <v>13.751201373477604</v>
      </c>
      <c r="X18" s="47">
        <f t="shared" si="4"/>
        <v>2.0661280234863977</v>
      </c>
      <c r="Y18" s="47">
        <f t="shared" si="4"/>
        <v>0.53589901457625266</v>
      </c>
      <c r="Z18" s="47">
        <f t="shared" si="4"/>
        <v>0.59091294501752667</v>
      </c>
      <c r="AA18" s="47">
        <f t="shared" si="4"/>
        <v>5.972295986053789E-2</v>
      </c>
      <c r="AB18" s="26"/>
      <c r="AC18" s="26"/>
    </row>
    <row r="19" spans="4:29" s="37" customFormat="1" ht="12">
      <c r="D19" s="48" t="str">
        <f>D12</f>
        <v>Ab + Ac-225 DOTA @ 4 h</v>
      </c>
      <c r="E19" s="44">
        <f t="shared" ref="E19:N22" si="5">E12*$E5</f>
        <v>38.852256626865163</v>
      </c>
      <c r="F19" s="44">
        <f t="shared" si="5"/>
        <v>27.699937840591687</v>
      </c>
      <c r="G19" s="44">
        <f t="shared" si="5"/>
        <v>14.75113985774853</v>
      </c>
      <c r="H19" s="44">
        <f t="shared" si="5"/>
        <v>22.888210852432934</v>
      </c>
      <c r="I19" s="44">
        <f t="shared" si="5"/>
        <v>24.068675808889537</v>
      </c>
      <c r="J19" s="44">
        <f t="shared" si="5"/>
        <v>198.71127868016853</v>
      </c>
      <c r="K19" s="44">
        <f t="shared" si="5"/>
        <v>48.510689793850808</v>
      </c>
      <c r="L19" s="44">
        <f t="shared" si="5"/>
        <v>5.8071171513831938</v>
      </c>
      <c r="M19" s="44">
        <f t="shared" si="5"/>
        <v>6.1334512639931198</v>
      </c>
      <c r="N19" s="44">
        <f t="shared" si="5"/>
        <v>15.156889774036559</v>
      </c>
      <c r="O19" s="45"/>
      <c r="P19" s="45"/>
      <c r="Q19" s="46"/>
      <c r="R19" s="47">
        <f t="shared" ref="R19:AA22" si="6">R12*$E5</f>
        <v>15.362023388854881</v>
      </c>
      <c r="S19" s="47">
        <f t="shared" si="6"/>
        <v>22.553923226517401</v>
      </c>
      <c r="T19" s="47">
        <f t="shared" si="6"/>
        <v>3.3453519815494022</v>
      </c>
      <c r="U19" s="47">
        <f t="shared" si="6"/>
        <v>7.8182996985219306</v>
      </c>
      <c r="V19" s="47">
        <f t="shared" si="6"/>
        <v>3.8094876011544092</v>
      </c>
      <c r="W19" s="47">
        <f t="shared" si="6"/>
        <v>69.192723592943793</v>
      </c>
      <c r="X19" s="47">
        <f t="shared" si="6"/>
        <v>18.711786392567646</v>
      </c>
      <c r="Y19" s="47">
        <f t="shared" si="6"/>
        <v>0.56071957136615658</v>
      </c>
      <c r="Z19" s="47">
        <f t="shared" si="6"/>
        <v>0.4869441900658425</v>
      </c>
      <c r="AA19" s="47">
        <f t="shared" si="6"/>
        <v>2.3044268496195315</v>
      </c>
      <c r="AB19" s="26"/>
      <c r="AC19" s="26"/>
    </row>
    <row r="20" spans="4:29" s="37" customFormat="1" ht="12">
      <c r="D20" s="49" t="str">
        <f>D13</f>
        <v>Ab + Ac-225 DOTA @ 1 d</v>
      </c>
      <c r="E20" s="44">
        <f t="shared" si="5"/>
        <v>4.6679947247666176</v>
      </c>
      <c r="F20" s="44">
        <f t="shared" si="5"/>
        <v>7.2856265295197842</v>
      </c>
      <c r="G20" s="44">
        <f t="shared" si="5"/>
        <v>7.7644690571017509</v>
      </c>
      <c r="H20" s="44">
        <f t="shared" si="5"/>
        <v>19.693788857849015</v>
      </c>
      <c r="I20" s="44">
        <f t="shared" si="5"/>
        <v>23.988395695952217</v>
      </c>
      <c r="J20" s="44">
        <f t="shared" si="5"/>
        <v>229.66597177991272</v>
      </c>
      <c r="K20" s="44">
        <f t="shared" si="5"/>
        <v>54.510291757037898</v>
      </c>
      <c r="L20" s="44">
        <f t="shared" si="5"/>
        <v>5.6798225012637849</v>
      </c>
      <c r="M20" s="44">
        <f t="shared" si="5"/>
        <v>5.9227727925168212</v>
      </c>
      <c r="N20" s="44" t="e">
        <f t="shared" si="5"/>
        <v>#DIV/0!</v>
      </c>
      <c r="O20" s="45"/>
      <c r="P20" s="45"/>
      <c r="Q20" s="46"/>
      <c r="R20" s="47">
        <f t="shared" si="6"/>
        <v>2.0181078822480751</v>
      </c>
      <c r="S20" s="47">
        <f t="shared" si="6"/>
        <v>1.7351943594445012</v>
      </c>
      <c r="T20" s="47">
        <f t="shared" si="6"/>
        <v>1.2293615548202397</v>
      </c>
      <c r="U20" s="47">
        <f t="shared" si="6"/>
        <v>10.27631771424603</v>
      </c>
      <c r="V20" s="47">
        <f t="shared" si="6"/>
        <v>6.3803157826707571</v>
      </c>
      <c r="W20" s="47">
        <f t="shared" si="6"/>
        <v>116.65796308515061</v>
      </c>
      <c r="X20" s="47">
        <f t="shared" si="6"/>
        <v>2.2311883022730639</v>
      </c>
      <c r="Y20" s="47">
        <f t="shared" si="6"/>
        <v>0.53338218307662821</v>
      </c>
      <c r="Z20" s="47">
        <f t="shared" si="6"/>
        <v>0.35610357132019471</v>
      </c>
      <c r="AA20" s="47" t="e">
        <f t="shared" si="6"/>
        <v>#DIV/0!</v>
      </c>
      <c r="AB20" s="26"/>
      <c r="AC20" s="26"/>
    </row>
    <row r="21" spans="4:29" s="37" customFormat="1" ht="12">
      <c r="D21" s="49" t="str">
        <f>D14</f>
        <v>Ab + Ac-225 DOTA @ 6 d</v>
      </c>
      <c r="E21" s="44">
        <f t="shared" si="5"/>
        <v>0.29861152802163904</v>
      </c>
      <c r="F21" s="44">
        <f t="shared" si="5"/>
        <v>5.7061883996022829</v>
      </c>
      <c r="G21" s="44">
        <f t="shared" si="5"/>
        <v>3.3709572264896712</v>
      </c>
      <c r="H21" s="44">
        <f t="shared" si="5"/>
        <v>2.8019817662909499</v>
      </c>
      <c r="I21" s="44">
        <f t="shared" si="5"/>
        <v>6.2507766657863284</v>
      </c>
      <c r="J21" s="44">
        <f t="shared" si="5"/>
        <v>325.26163775916064</v>
      </c>
      <c r="K21" s="44">
        <f t="shared" si="5"/>
        <v>41.209837332943316</v>
      </c>
      <c r="L21" s="44">
        <f t="shared" si="5"/>
        <v>2.6822839779714887</v>
      </c>
      <c r="M21" s="44">
        <f t="shared" si="5"/>
        <v>3.7261390039619964</v>
      </c>
      <c r="N21" s="44">
        <f t="shared" si="5"/>
        <v>15.730114225632368</v>
      </c>
      <c r="O21" s="45"/>
      <c r="P21" s="45"/>
      <c r="Q21" s="46"/>
      <c r="R21" s="47">
        <f t="shared" si="6"/>
        <v>3.5858412479483716E-2</v>
      </c>
      <c r="S21" s="47">
        <f t="shared" si="6"/>
        <v>1.1093808632476527</v>
      </c>
      <c r="T21" s="47">
        <f t="shared" si="6"/>
        <v>1.5695942291983285</v>
      </c>
      <c r="U21" s="47">
        <f t="shared" si="6"/>
        <v>0.32841298126730023</v>
      </c>
      <c r="V21" s="47">
        <f t="shared" si="6"/>
        <v>0.32715872811999896</v>
      </c>
      <c r="W21" s="47">
        <f t="shared" si="6"/>
        <v>164.97715137217583</v>
      </c>
      <c r="X21" s="47">
        <f t="shared" si="6"/>
        <v>3.6984997928284975</v>
      </c>
      <c r="Y21" s="47">
        <f t="shared" si="6"/>
        <v>0.32730453415379374</v>
      </c>
      <c r="Z21" s="47">
        <f t="shared" si="6"/>
        <v>5.9235690563707033E-2</v>
      </c>
      <c r="AA21" s="47">
        <f t="shared" si="6"/>
        <v>12.156056313238063</v>
      </c>
      <c r="AB21" s="26"/>
      <c r="AC21" s="26"/>
    </row>
    <row r="22" spans="4:29" s="37" customFormat="1" ht="12.75" thickBot="1">
      <c r="D22" s="50" t="str">
        <f>D15</f>
        <v>Ab + Ac-225 DOTA @ 10 d</v>
      </c>
      <c r="E22" s="44">
        <f t="shared" si="5"/>
        <v>0.12090654747462731</v>
      </c>
      <c r="F22" s="44">
        <f t="shared" si="5"/>
        <v>2.823229347814562</v>
      </c>
      <c r="G22" s="44">
        <f t="shared" si="5"/>
        <v>3.7158287917340003</v>
      </c>
      <c r="H22" s="44">
        <f t="shared" si="5"/>
        <v>4.4626425648623069</v>
      </c>
      <c r="I22" s="44">
        <f t="shared" si="5"/>
        <v>5.3918956040813431</v>
      </c>
      <c r="J22" s="44">
        <f t="shared" si="5"/>
        <v>312.05449193604119</v>
      </c>
      <c r="K22" s="44">
        <f t="shared" si="5"/>
        <v>45.25949762903592</v>
      </c>
      <c r="L22" s="44">
        <f t="shared" si="5"/>
        <v>2.5403341210360719</v>
      </c>
      <c r="M22" s="44">
        <f t="shared" si="5"/>
        <v>3.6813703327272855</v>
      </c>
      <c r="N22" s="44">
        <f t="shared" si="5"/>
        <v>12.335870526041791</v>
      </c>
      <c r="O22" s="45"/>
      <c r="P22" s="45"/>
      <c r="Q22" s="46"/>
      <c r="R22" s="47">
        <f t="shared" si="6"/>
        <v>3.6522043292953665E-2</v>
      </c>
      <c r="S22" s="47">
        <f t="shared" si="6"/>
        <v>0.24247775916903719</v>
      </c>
      <c r="T22" s="47">
        <f t="shared" si="6"/>
        <v>0.80166887810659848</v>
      </c>
      <c r="U22" s="47">
        <f t="shared" si="6"/>
        <v>1.529933898599237</v>
      </c>
      <c r="V22" s="47">
        <f t="shared" si="6"/>
        <v>1.1090720542813455</v>
      </c>
      <c r="W22" s="47">
        <f t="shared" si="6"/>
        <v>117.53133048484557</v>
      </c>
      <c r="X22" s="47">
        <f t="shared" si="6"/>
        <v>3.4856537010538591</v>
      </c>
      <c r="Y22" s="47">
        <f t="shared" si="6"/>
        <v>0.23122146546677216</v>
      </c>
      <c r="Z22" s="47">
        <f t="shared" si="6"/>
        <v>0.26922021923349942</v>
      </c>
      <c r="AA22" s="47">
        <f t="shared" si="6"/>
        <v>4.3168801685889839</v>
      </c>
      <c r="AB22" s="26"/>
      <c r="AC22" s="26"/>
    </row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31" spans="4:29" s="37" customFormat="1" ht="12"/>
    <row r="32" spans="4:29" s="37" customFormat="1" ht="12"/>
    <row r="33" s="37" customFormat="1" ht="12"/>
    <row r="34" s="37" customFormat="1" ht="12"/>
    <row r="35" s="37" customFormat="1" ht="12"/>
    <row r="59" spans="4:88">
      <c r="D59" s="42" t="s">
        <v>17</v>
      </c>
      <c r="P59" s="42" t="s">
        <v>19</v>
      </c>
      <c r="AB59" s="42" t="s">
        <v>18</v>
      </c>
    </row>
    <row r="60" spans="4:88">
      <c r="D60" s="42" t="s">
        <v>16</v>
      </c>
      <c r="E60" s="42" t="str">
        <f>E17</f>
        <v>Blood</v>
      </c>
      <c r="F60" s="42" t="str">
        <f t="shared" ref="F60:N61" si="7">F17</f>
        <v>Thymus</v>
      </c>
      <c r="G60" s="42" t="str">
        <f t="shared" si="7"/>
        <v>Heart</v>
      </c>
      <c r="H60" s="42" t="str">
        <f t="shared" si="7"/>
        <v>Lungs</v>
      </c>
      <c r="I60" s="42" t="str">
        <f t="shared" si="7"/>
        <v>Kidneys</v>
      </c>
      <c r="J60" s="42" t="str">
        <f t="shared" si="7"/>
        <v>Spleen</v>
      </c>
      <c r="K60" s="42" t="str">
        <f t="shared" si="7"/>
        <v>Liver</v>
      </c>
      <c r="L60" s="42" t="str">
        <f t="shared" si="7"/>
        <v>ART</v>
      </c>
      <c r="M60" s="42" t="str">
        <f t="shared" si="7"/>
        <v>Carcass</v>
      </c>
      <c r="N60" s="42" t="str">
        <f t="shared" si="7"/>
        <v>Tumor</v>
      </c>
      <c r="Q60" s="42" t="str">
        <f t="shared" ref="Q60:Z60" si="8">E60</f>
        <v>Blood</v>
      </c>
      <c r="R60" s="42" t="str">
        <f t="shared" si="8"/>
        <v>Thymus</v>
      </c>
      <c r="S60" s="42" t="str">
        <f t="shared" si="8"/>
        <v>Heart</v>
      </c>
      <c r="T60" s="42" t="str">
        <f t="shared" si="8"/>
        <v>Lungs</v>
      </c>
      <c r="U60" s="42" t="str">
        <f t="shared" si="8"/>
        <v>Kidneys</v>
      </c>
      <c r="V60" s="42" t="str">
        <f t="shared" si="8"/>
        <v>Spleen</v>
      </c>
      <c r="W60" s="42" t="str">
        <f t="shared" si="8"/>
        <v>Liver</v>
      </c>
      <c r="X60" s="42" t="str">
        <f t="shared" si="8"/>
        <v>ART</v>
      </c>
      <c r="Y60" s="42" t="str">
        <f t="shared" si="8"/>
        <v>Carcass</v>
      </c>
      <c r="Z60" s="42" t="str">
        <f t="shared" si="8"/>
        <v>Tumor</v>
      </c>
      <c r="AC60" s="42" t="str">
        <f t="shared" ref="AC60:AL60" si="9">Q60</f>
        <v>Blood</v>
      </c>
      <c r="AD60" s="42" t="str">
        <f t="shared" si="9"/>
        <v>Thymus</v>
      </c>
      <c r="AE60" s="42" t="str">
        <f t="shared" si="9"/>
        <v>Heart</v>
      </c>
      <c r="AF60" s="42" t="str">
        <f t="shared" si="9"/>
        <v>Lungs</v>
      </c>
      <c r="AG60" s="42" t="str">
        <f t="shared" si="9"/>
        <v>Kidneys</v>
      </c>
      <c r="AH60" s="42" t="str">
        <f t="shared" si="9"/>
        <v>Spleen</v>
      </c>
      <c r="AI60" s="42" t="str">
        <f t="shared" si="9"/>
        <v>Liver</v>
      </c>
      <c r="AJ60" s="42" t="str">
        <f t="shared" si="9"/>
        <v>ART</v>
      </c>
      <c r="AK60" s="42" t="str">
        <f t="shared" si="9"/>
        <v>Carcass</v>
      </c>
      <c r="AL60" s="42" t="str">
        <f t="shared" si="9"/>
        <v>Tumor</v>
      </c>
    </row>
    <row r="61" spans="4:88">
      <c r="D61" s="42">
        <f>1/24</f>
        <v>4.1666666666666664E-2</v>
      </c>
      <c r="E61" s="51">
        <f>E18</f>
        <v>35.638200594332112</v>
      </c>
      <c r="F61" s="51">
        <f t="shared" si="7"/>
        <v>24.673320527613747</v>
      </c>
      <c r="G61" s="51">
        <f t="shared" si="7"/>
        <v>13.818458173806468</v>
      </c>
      <c r="H61" s="51">
        <f t="shared" si="7"/>
        <v>19.196500026922525</v>
      </c>
      <c r="I61" s="51">
        <f t="shared" si="7"/>
        <v>20.361689364889365</v>
      </c>
      <c r="J61" s="51">
        <f t="shared" si="7"/>
        <v>95.465720576056384</v>
      </c>
      <c r="K61" s="51">
        <f t="shared" si="7"/>
        <v>26.314188774027347</v>
      </c>
      <c r="L61" s="51">
        <f t="shared" si="7"/>
        <v>2.2425540738949175</v>
      </c>
      <c r="M61" s="51">
        <f t="shared" si="7"/>
        <v>4.4790270867326534</v>
      </c>
      <c r="N61" s="51">
        <f t="shared" si="7"/>
        <v>3.7458646512128264</v>
      </c>
      <c r="Q61" s="51">
        <f t="shared" ref="Q61:Z65" si="10">E61-R18</f>
        <v>34.727281691971406</v>
      </c>
      <c r="R61" s="51">
        <f t="shared" si="10"/>
        <v>12.727716961912158</v>
      </c>
      <c r="S61" s="51">
        <f t="shared" si="10"/>
        <v>11.076581220355248</v>
      </c>
      <c r="T61" s="51">
        <f t="shared" si="10"/>
        <v>18.240871339250646</v>
      </c>
      <c r="U61" s="51">
        <f t="shared" si="10"/>
        <v>17.814247894944955</v>
      </c>
      <c r="V61" s="51">
        <f t="shared" si="10"/>
        <v>81.714519202578785</v>
      </c>
      <c r="W61" s="51">
        <f t="shared" si="10"/>
        <v>24.248060750540951</v>
      </c>
      <c r="X61" s="51">
        <f t="shared" si="10"/>
        <v>1.7066550593186647</v>
      </c>
      <c r="Y61" s="51">
        <f t="shared" si="10"/>
        <v>3.8881141417151266</v>
      </c>
      <c r="Z61" s="51">
        <f t="shared" si="10"/>
        <v>3.6861416913522884</v>
      </c>
      <c r="AC61" s="51">
        <f t="shared" ref="AC61:AL65" si="11">E61+R18</f>
        <v>36.549119496692818</v>
      </c>
      <c r="AD61" s="51">
        <f t="shared" si="11"/>
        <v>36.618924093315336</v>
      </c>
      <c r="AE61" s="51">
        <f t="shared" si="11"/>
        <v>16.560335127257687</v>
      </c>
      <c r="AF61" s="51">
        <f t="shared" si="11"/>
        <v>20.152128714594404</v>
      </c>
      <c r="AG61" s="51">
        <f t="shared" si="11"/>
        <v>22.909130834833775</v>
      </c>
      <c r="AH61" s="51">
        <f t="shared" si="11"/>
        <v>109.21692194953398</v>
      </c>
      <c r="AI61" s="51">
        <f t="shared" si="11"/>
        <v>28.380316797513743</v>
      </c>
      <c r="AJ61" s="51">
        <f t="shared" si="11"/>
        <v>2.7784530884711702</v>
      </c>
      <c r="AK61" s="51">
        <f t="shared" si="11"/>
        <v>5.0699400317501802</v>
      </c>
      <c r="AL61" s="51">
        <f t="shared" si="11"/>
        <v>3.8055876110733644</v>
      </c>
    </row>
    <row r="62" spans="4:88">
      <c r="D62" s="42">
        <f>4/24</f>
        <v>0.16666666666666666</v>
      </c>
      <c r="E62" s="51">
        <f t="shared" ref="E62:N65" si="12">E19</f>
        <v>38.852256626865163</v>
      </c>
      <c r="F62" s="51">
        <f t="shared" si="12"/>
        <v>27.699937840591687</v>
      </c>
      <c r="G62" s="51">
        <f t="shared" si="12"/>
        <v>14.75113985774853</v>
      </c>
      <c r="H62" s="51">
        <f t="shared" si="12"/>
        <v>22.888210852432934</v>
      </c>
      <c r="I62" s="51">
        <f t="shared" si="12"/>
        <v>24.068675808889537</v>
      </c>
      <c r="J62" s="51">
        <f t="shared" si="12"/>
        <v>198.71127868016853</v>
      </c>
      <c r="K62" s="51">
        <f t="shared" si="12"/>
        <v>48.510689793850808</v>
      </c>
      <c r="L62" s="51">
        <f t="shared" si="12"/>
        <v>5.8071171513831938</v>
      </c>
      <c r="M62" s="51">
        <f t="shared" si="12"/>
        <v>6.1334512639931198</v>
      </c>
      <c r="N62" s="51">
        <f t="shared" si="12"/>
        <v>15.156889774036559</v>
      </c>
      <c r="Q62" s="51">
        <f t="shared" si="10"/>
        <v>23.490233238010283</v>
      </c>
      <c r="R62" s="51">
        <f t="shared" si="10"/>
        <v>5.1460146140742857</v>
      </c>
      <c r="S62" s="51">
        <f t="shared" si="10"/>
        <v>11.405787876199128</v>
      </c>
      <c r="T62" s="51">
        <f t="shared" si="10"/>
        <v>15.069911153911004</v>
      </c>
      <c r="U62" s="51">
        <f t="shared" si="10"/>
        <v>20.259188207735129</v>
      </c>
      <c r="V62" s="51">
        <f t="shared" si="10"/>
        <v>129.51855508722474</v>
      </c>
      <c r="W62" s="51">
        <f t="shared" si="10"/>
        <v>29.798903401283162</v>
      </c>
      <c r="X62" s="51">
        <f t="shared" si="10"/>
        <v>5.246397580017037</v>
      </c>
      <c r="Y62" s="51">
        <f t="shared" si="10"/>
        <v>5.6465070739272774</v>
      </c>
      <c r="Z62" s="51">
        <f t="shared" si="10"/>
        <v>12.852462924417027</v>
      </c>
      <c r="AC62" s="51">
        <f t="shared" si="11"/>
        <v>54.214280015720043</v>
      </c>
      <c r="AD62" s="51">
        <f t="shared" si="11"/>
        <v>50.253861067109085</v>
      </c>
      <c r="AE62" s="51">
        <f t="shared" si="11"/>
        <v>18.096491839297933</v>
      </c>
      <c r="AF62" s="51">
        <f t="shared" si="11"/>
        <v>30.706510550954864</v>
      </c>
      <c r="AG62" s="51">
        <f t="shared" si="11"/>
        <v>27.878163410043946</v>
      </c>
      <c r="AH62" s="51">
        <f t="shared" si="11"/>
        <v>267.90400227311233</v>
      </c>
      <c r="AI62" s="51">
        <f t="shared" si="11"/>
        <v>67.222476186418447</v>
      </c>
      <c r="AJ62" s="51">
        <f t="shared" si="11"/>
        <v>6.3678367227493506</v>
      </c>
      <c r="AK62" s="51">
        <f t="shared" si="11"/>
        <v>6.6203954540589622</v>
      </c>
      <c r="AL62" s="51">
        <f t="shared" si="11"/>
        <v>17.461316623656089</v>
      </c>
    </row>
    <row r="63" spans="4:88">
      <c r="D63" s="42">
        <f>24/24</f>
        <v>1</v>
      </c>
      <c r="E63" s="51">
        <f t="shared" si="12"/>
        <v>4.6679947247666176</v>
      </c>
      <c r="F63" s="51">
        <f t="shared" si="12"/>
        <v>7.2856265295197842</v>
      </c>
      <c r="G63" s="51">
        <f t="shared" si="12"/>
        <v>7.7644690571017509</v>
      </c>
      <c r="H63" s="51">
        <f t="shared" si="12"/>
        <v>19.693788857849015</v>
      </c>
      <c r="I63" s="51">
        <f t="shared" si="12"/>
        <v>23.988395695952217</v>
      </c>
      <c r="J63" s="51">
        <f t="shared" si="12"/>
        <v>229.66597177991272</v>
      </c>
      <c r="K63" s="51">
        <f t="shared" si="12"/>
        <v>54.510291757037898</v>
      </c>
      <c r="L63" s="51">
        <f t="shared" si="12"/>
        <v>5.6798225012637849</v>
      </c>
      <c r="M63" s="51">
        <f t="shared" si="12"/>
        <v>5.9227727925168212</v>
      </c>
      <c r="N63" s="51"/>
      <c r="Q63" s="51">
        <f t="shared" si="10"/>
        <v>2.6498868425185425</v>
      </c>
      <c r="R63" s="51">
        <f t="shared" si="10"/>
        <v>5.5504321700752826</v>
      </c>
      <c r="S63" s="51">
        <f t="shared" si="10"/>
        <v>6.5351075022815115</v>
      </c>
      <c r="T63" s="51">
        <f t="shared" si="10"/>
        <v>9.4174711436029845</v>
      </c>
      <c r="U63" s="51">
        <f t="shared" si="10"/>
        <v>17.608079913281461</v>
      </c>
      <c r="V63" s="51">
        <f t="shared" si="10"/>
        <v>113.00800869476211</v>
      </c>
      <c r="W63" s="51">
        <f t="shared" si="10"/>
        <v>52.279103454764837</v>
      </c>
      <c r="X63" s="51">
        <f t="shared" si="10"/>
        <v>5.1464403181871567</v>
      </c>
      <c r="Y63" s="51">
        <f t="shared" si="10"/>
        <v>5.5666692211966264</v>
      </c>
      <c r="Z63" s="51" t="e">
        <f t="shared" si="10"/>
        <v>#DIV/0!</v>
      </c>
      <c r="AC63" s="51">
        <f t="shared" si="11"/>
        <v>6.6861026070146927</v>
      </c>
      <c r="AD63" s="51">
        <f t="shared" si="11"/>
        <v>9.0208208889642858</v>
      </c>
      <c r="AE63" s="51">
        <f t="shared" si="11"/>
        <v>8.9938306119219913</v>
      </c>
      <c r="AF63" s="51">
        <f t="shared" si="11"/>
        <v>29.970106572095045</v>
      </c>
      <c r="AG63" s="51">
        <f t="shared" si="11"/>
        <v>30.368711478622973</v>
      </c>
      <c r="AH63" s="51">
        <f t="shared" si="11"/>
        <v>346.32393486506334</v>
      </c>
      <c r="AI63" s="51">
        <f t="shared" si="11"/>
        <v>56.741480059310959</v>
      </c>
      <c r="AJ63" s="51">
        <f t="shared" si="11"/>
        <v>6.213204684340413</v>
      </c>
      <c r="AK63" s="51">
        <f t="shared" si="11"/>
        <v>6.278876363837016</v>
      </c>
      <c r="AL63" s="51" t="e">
        <f t="shared" si="11"/>
        <v>#DIV/0!</v>
      </c>
      <c r="CJ63" s="42" t="s">
        <v>26</v>
      </c>
    </row>
    <row r="64" spans="4:88">
      <c r="D64" s="42">
        <f>6*24/24</f>
        <v>6</v>
      </c>
      <c r="E64" s="51">
        <f t="shared" si="12"/>
        <v>0.29861152802163904</v>
      </c>
      <c r="F64" s="51">
        <f t="shared" si="12"/>
        <v>5.7061883996022829</v>
      </c>
      <c r="G64" s="51">
        <f t="shared" si="12"/>
        <v>3.3709572264896712</v>
      </c>
      <c r="H64" s="51">
        <f t="shared" si="12"/>
        <v>2.8019817662909499</v>
      </c>
      <c r="I64" s="51">
        <f t="shared" si="12"/>
        <v>6.2507766657863284</v>
      </c>
      <c r="J64" s="51">
        <f t="shared" si="12"/>
        <v>325.26163775916064</v>
      </c>
      <c r="K64" s="51">
        <f t="shared" si="12"/>
        <v>41.209837332943316</v>
      </c>
      <c r="L64" s="51">
        <f t="shared" si="12"/>
        <v>2.6822839779714887</v>
      </c>
      <c r="M64" s="51">
        <f t="shared" si="12"/>
        <v>3.7261390039619964</v>
      </c>
      <c r="N64" s="51">
        <f t="shared" si="12"/>
        <v>15.730114225632368</v>
      </c>
      <c r="Q64" s="51">
        <f t="shared" si="10"/>
        <v>0.2627531155421553</v>
      </c>
      <c r="R64" s="51">
        <f t="shared" si="10"/>
        <v>4.5968075363546301</v>
      </c>
      <c r="S64" s="51">
        <f t="shared" si="10"/>
        <v>1.8013629972913427</v>
      </c>
      <c r="T64" s="51">
        <f t="shared" si="10"/>
        <v>2.4735687850236499</v>
      </c>
      <c r="U64" s="51">
        <f t="shared" si="10"/>
        <v>5.9236179376663296</v>
      </c>
      <c r="V64" s="51">
        <f t="shared" si="10"/>
        <v>160.28448638698481</v>
      </c>
      <c r="W64" s="51">
        <f t="shared" si="10"/>
        <v>37.511337540114816</v>
      </c>
      <c r="X64" s="51">
        <f t="shared" si="10"/>
        <v>2.3549794438176948</v>
      </c>
      <c r="Y64" s="51">
        <f t="shared" si="10"/>
        <v>3.6669033133982891</v>
      </c>
      <c r="Z64" s="51">
        <f t="shared" si="10"/>
        <v>3.5740579123943057</v>
      </c>
      <c r="AC64" s="51">
        <f t="shared" si="11"/>
        <v>0.33446994050112278</v>
      </c>
      <c r="AD64" s="51">
        <f t="shared" si="11"/>
        <v>6.8155692628499356</v>
      </c>
      <c r="AE64" s="51">
        <f t="shared" si="11"/>
        <v>4.9405514556879995</v>
      </c>
      <c r="AF64" s="51">
        <f t="shared" si="11"/>
        <v>3.1303947475582499</v>
      </c>
      <c r="AG64" s="51">
        <f t="shared" si="11"/>
        <v>6.5779353939063272</v>
      </c>
      <c r="AH64" s="51">
        <f t="shared" si="11"/>
        <v>490.23878913133649</v>
      </c>
      <c r="AI64" s="51">
        <f t="shared" si="11"/>
        <v>44.908337125771816</v>
      </c>
      <c r="AJ64" s="51">
        <f t="shared" si="11"/>
        <v>3.0095885121252826</v>
      </c>
      <c r="AK64" s="51">
        <f t="shared" si="11"/>
        <v>3.7853746945257036</v>
      </c>
      <c r="AL64" s="51">
        <f t="shared" si="11"/>
        <v>27.886170538870431</v>
      </c>
    </row>
    <row r="65" spans="1:38">
      <c r="D65" s="42">
        <v>10</v>
      </c>
      <c r="E65" s="51">
        <f t="shared" si="12"/>
        <v>0.12090654747462731</v>
      </c>
      <c r="F65" s="51">
        <f t="shared" si="12"/>
        <v>2.823229347814562</v>
      </c>
      <c r="G65" s="51">
        <f t="shared" si="12"/>
        <v>3.7158287917340003</v>
      </c>
      <c r="H65" s="51">
        <f t="shared" si="12"/>
        <v>4.4626425648623069</v>
      </c>
      <c r="I65" s="51">
        <f t="shared" si="12"/>
        <v>5.3918956040813431</v>
      </c>
      <c r="J65" s="51">
        <f t="shared" si="12"/>
        <v>312.05449193604119</v>
      </c>
      <c r="K65" s="51">
        <f t="shared" si="12"/>
        <v>45.25949762903592</v>
      </c>
      <c r="L65" s="51">
        <f t="shared" si="12"/>
        <v>2.5403341210360719</v>
      </c>
      <c r="M65" s="51">
        <f t="shared" si="12"/>
        <v>3.6813703327272855</v>
      </c>
      <c r="N65" s="51">
        <f t="shared" si="12"/>
        <v>12.335870526041791</v>
      </c>
      <c r="Q65" s="51">
        <f t="shared" si="10"/>
        <v>8.4384504181673647E-2</v>
      </c>
      <c r="R65" s="51">
        <f t="shared" si="10"/>
        <v>2.580751588645525</v>
      </c>
      <c r="S65" s="51">
        <f t="shared" si="10"/>
        <v>2.9141599136274019</v>
      </c>
      <c r="T65" s="51">
        <f t="shared" si="10"/>
        <v>2.9327086662630699</v>
      </c>
      <c r="U65" s="51">
        <f t="shared" si="10"/>
        <v>4.282823549799998</v>
      </c>
      <c r="V65" s="51">
        <f t="shared" si="10"/>
        <v>194.52316145119562</v>
      </c>
      <c r="W65" s="51">
        <f t="shared" si="10"/>
        <v>41.773843927982064</v>
      </c>
      <c r="X65" s="51">
        <f t="shared" si="10"/>
        <v>2.3091126555692996</v>
      </c>
      <c r="Y65" s="51">
        <f t="shared" si="10"/>
        <v>3.4121501134937859</v>
      </c>
      <c r="Z65" s="51">
        <f t="shared" si="10"/>
        <v>8.0189903574528074</v>
      </c>
      <c r="AC65" s="51">
        <f t="shared" si="11"/>
        <v>0.15742859076758098</v>
      </c>
      <c r="AD65" s="51">
        <f t="shared" si="11"/>
        <v>3.0657071069835991</v>
      </c>
      <c r="AE65" s="51">
        <f t="shared" si="11"/>
        <v>4.5174976698405986</v>
      </c>
      <c r="AF65" s="51">
        <f t="shared" si="11"/>
        <v>5.9925764634615444</v>
      </c>
      <c r="AG65" s="51">
        <f t="shared" si="11"/>
        <v>6.5009676583626881</v>
      </c>
      <c r="AH65" s="51">
        <f t="shared" si="11"/>
        <v>429.58582242088676</v>
      </c>
      <c r="AI65" s="51">
        <f t="shared" si="11"/>
        <v>48.745151330089776</v>
      </c>
      <c r="AJ65" s="51">
        <f t="shared" si="11"/>
        <v>2.7715555865028443</v>
      </c>
      <c r="AK65" s="51">
        <f t="shared" si="11"/>
        <v>3.9505905519607851</v>
      </c>
      <c r="AL65" s="51">
        <f t="shared" si="11"/>
        <v>16.652750694630775</v>
      </c>
    </row>
    <row r="67" spans="1:38">
      <c r="D67" s="42">
        <f>D61</f>
        <v>4.1666666666666664E-2</v>
      </c>
      <c r="N67" s="51">
        <f>N61</f>
        <v>3.7458646512128264</v>
      </c>
      <c r="Z67" s="51">
        <f>Z61</f>
        <v>3.6861416913522884</v>
      </c>
      <c r="AL67" s="51">
        <f>AL61</f>
        <v>3.8055876110733644</v>
      </c>
    </row>
    <row r="68" spans="1:38">
      <c r="D68" s="42">
        <f>D62</f>
        <v>0.16666666666666666</v>
      </c>
      <c r="N68" s="51">
        <f>N62</f>
        <v>15.156889774036559</v>
      </c>
      <c r="Z68" s="51">
        <f>Z62</f>
        <v>12.852462924417027</v>
      </c>
      <c r="AL68" s="51">
        <f>AL62</f>
        <v>17.461316623656089</v>
      </c>
    </row>
    <row r="69" spans="1:38">
      <c r="D69" s="42">
        <f>D64</f>
        <v>6</v>
      </c>
      <c r="N69" s="51">
        <f>N64</f>
        <v>15.730114225632368</v>
      </c>
      <c r="Z69" s="51">
        <f>Z64</f>
        <v>3.5740579123943057</v>
      </c>
      <c r="AL69" s="51">
        <f>AL64</f>
        <v>27.886170538870431</v>
      </c>
    </row>
    <row r="70" spans="1:38">
      <c r="D70" s="42">
        <f>D65</f>
        <v>10</v>
      </c>
      <c r="N70" s="51">
        <f>N65</f>
        <v>12.335870526041791</v>
      </c>
      <c r="Z70" s="51">
        <f>Z65</f>
        <v>8.0189903574528074</v>
      </c>
      <c r="AL70" s="51">
        <f>AL65</f>
        <v>16.652750694630775</v>
      </c>
    </row>
    <row r="73" spans="1:38" ht="12" thickBot="1"/>
    <row r="74" spans="1:38" ht="12" thickBot="1">
      <c r="B74" s="53"/>
      <c r="C74" s="42" t="s">
        <v>74</v>
      </c>
      <c r="D74" s="53" t="s">
        <v>73</v>
      </c>
      <c r="E74" s="65">
        <v>10000000</v>
      </c>
    </row>
    <row r="75" spans="1:38">
      <c r="D75" s="66" t="s">
        <v>75</v>
      </c>
    </row>
    <row r="78" spans="1:38">
      <c r="A78" s="53" t="s">
        <v>92</v>
      </c>
    </row>
    <row r="80" spans="1:38">
      <c r="A80" s="53" t="s">
        <v>91</v>
      </c>
    </row>
    <row r="81" spans="1:38">
      <c r="A81" s="42" t="s">
        <v>82</v>
      </c>
    </row>
    <row r="82" spans="1:38">
      <c r="A82" s="42" t="s">
        <v>83</v>
      </c>
      <c r="E82" s="42" t="s">
        <v>42</v>
      </c>
    </row>
    <row r="83" spans="1:38">
      <c r="A83" s="42" t="s">
        <v>84</v>
      </c>
      <c r="Q83" s="42" t="s">
        <v>20</v>
      </c>
    </row>
    <row r="84" spans="1:38">
      <c r="A84" s="42" t="s">
        <v>85</v>
      </c>
      <c r="E84" s="53" t="s">
        <v>24</v>
      </c>
      <c r="H84" s="53" t="s">
        <v>25</v>
      </c>
      <c r="Q84" s="42" t="s">
        <v>22</v>
      </c>
      <c r="AC84" s="53" t="s">
        <v>24</v>
      </c>
      <c r="AF84" s="53" t="s">
        <v>25</v>
      </c>
    </row>
    <row r="85" spans="1:38">
      <c r="A85" s="42" t="s">
        <v>86</v>
      </c>
      <c r="D85" s="53" t="s">
        <v>21</v>
      </c>
      <c r="E85" s="42" t="str">
        <f t="shared" ref="E85:N85" si="13">E17</f>
        <v>Blood</v>
      </c>
      <c r="F85" s="42" t="str">
        <f t="shared" si="13"/>
        <v>Thymus</v>
      </c>
      <c r="G85" s="42" t="str">
        <f t="shared" si="13"/>
        <v>Heart</v>
      </c>
      <c r="H85" s="42" t="str">
        <f t="shared" si="13"/>
        <v>Lungs</v>
      </c>
      <c r="I85" s="42" t="str">
        <f t="shared" si="13"/>
        <v>Kidneys</v>
      </c>
      <c r="J85" s="42" t="str">
        <f t="shared" si="13"/>
        <v>Spleen</v>
      </c>
      <c r="K85" s="42" t="str">
        <f t="shared" si="13"/>
        <v>Liver</v>
      </c>
      <c r="L85" s="42" t="str">
        <f t="shared" si="13"/>
        <v>ART</v>
      </c>
      <c r="M85" s="42" t="str">
        <f t="shared" si="13"/>
        <v>Carcass</v>
      </c>
      <c r="N85" s="42" t="str">
        <f t="shared" si="13"/>
        <v>Tumor</v>
      </c>
      <c r="P85" s="53" t="s">
        <v>62</v>
      </c>
      <c r="Q85" s="42" t="str">
        <f>Q60</f>
        <v>Blood</v>
      </c>
      <c r="R85" s="42" t="str">
        <f t="shared" ref="R85:Z85" si="14">R60</f>
        <v>Thymus</v>
      </c>
      <c r="S85" s="42" t="str">
        <f t="shared" si="14"/>
        <v>Heart</v>
      </c>
      <c r="T85" s="42" t="str">
        <f t="shared" si="14"/>
        <v>Lungs</v>
      </c>
      <c r="U85" s="42" t="str">
        <f t="shared" si="14"/>
        <v>Kidneys</v>
      </c>
      <c r="V85" s="42" t="str">
        <f t="shared" si="14"/>
        <v>Spleen</v>
      </c>
      <c r="W85" s="42" t="str">
        <f t="shared" si="14"/>
        <v>Liver</v>
      </c>
      <c r="X85" s="42" t="str">
        <f t="shared" si="14"/>
        <v>ART</v>
      </c>
      <c r="Y85" s="42" t="str">
        <f t="shared" si="14"/>
        <v>Carcass</v>
      </c>
      <c r="Z85" s="42" t="str">
        <f t="shared" si="14"/>
        <v>Tumor</v>
      </c>
      <c r="AB85" s="53" t="s">
        <v>61</v>
      </c>
      <c r="AC85" s="42" t="str">
        <f>AC60</f>
        <v>Blood</v>
      </c>
      <c r="AD85" s="42" t="str">
        <f t="shared" ref="AD85:AL85" si="15">AD60</f>
        <v>Thymus</v>
      </c>
      <c r="AE85" s="42" t="str">
        <f t="shared" si="15"/>
        <v>Heart</v>
      </c>
      <c r="AF85" s="42" t="str">
        <f t="shared" si="15"/>
        <v>Lungs</v>
      </c>
      <c r="AG85" s="42" t="str">
        <f t="shared" si="15"/>
        <v>Kidneys</v>
      </c>
      <c r="AH85" s="42" t="str">
        <f t="shared" si="15"/>
        <v>Spleen</v>
      </c>
      <c r="AI85" s="42" t="str">
        <f t="shared" si="15"/>
        <v>Liver</v>
      </c>
      <c r="AJ85" s="42" t="str">
        <f t="shared" si="15"/>
        <v>ART</v>
      </c>
      <c r="AK85" s="42" t="str">
        <f t="shared" si="15"/>
        <v>Carcass</v>
      </c>
      <c r="AL85" s="42" t="str">
        <f t="shared" si="15"/>
        <v>Tumor</v>
      </c>
    </row>
    <row r="86" spans="1:38">
      <c r="B86" s="42" t="s">
        <v>87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P86" s="42"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B86" s="42"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</row>
    <row r="87" spans="1:38">
      <c r="A87" s="42" t="s">
        <v>88</v>
      </c>
      <c r="D87" s="42">
        <f>$D$61</f>
        <v>4.1666666666666664E-2</v>
      </c>
      <c r="E87" s="42">
        <f>_xll.SRS1Splines.Functions25.OneWay_Spline($D$61:$D$65,$E$61:$E$65,D87)</f>
        <v>35.638200594332098</v>
      </c>
      <c r="F87" s="42">
        <f>_xll.SRS1Splines.Functions25.OneWay_Spline($D$61:$D$65,F$61:F$65,$D87)</f>
        <v>24.673320527613701</v>
      </c>
      <c r="G87" s="42">
        <f>_xll.SRS1Splines.Functions25.OneWay_Spline($D$61:$D$65,G$61:G$65,$D87)</f>
        <v>13.8184581738065</v>
      </c>
      <c r="H87" s="42">
        <f>_xll.SRS1Splines.Functions25.OneWay_Spline($D$61:$D$65,H$61:H$65,$D87)</f>
        <v>19.1965000269225</v>
      </c>
      <c r="I87" s="42">
        <f>_xll.SRS1Splines.Functions25.OneWay_Spline($D$61:$D$65,I$61:I$65,$D87)</f>
        <v>20.361689364889401</v>
      </c>
      <c r="J87" s="42">
        <f>_xll.SRS1Splines.Functions25.OneWay_Spline($D$61:$D$65,J$61:J$65,$D87)</f>
        <v>95.465720576056398</v>
      </c>
      <c r="K87" s="42">
        <f>_xll.SRS1Splines.Functions25.OneWay_Spline($D$61:$D$65,K$61:K$65,$D87)</f>
        <v>26.314188774027301</v>
      </c>
      <c r="L87" s="42">
        <f>_xll.SRS1Splines.Functions25.OneWay_Spline($D$61:$D$65,L$61:L$65,$D87)</f>
        <v>2.2425540738949201</v>
      </c>
      <c r="M87" s="42">
        <f>_xll.SRS1Splines.Functions25.OneWay_Spline($D$61:$D$65,M$61:M$65,$D87)</f>
        <v>4.4790270867326498</v>
      </c>
      <c r="N87" s="42">
        <f>_xll.SRS1Splines.Functions25.OneWay_Spline(($D$67:$D$70),N$67:N$70,$D87)</f>
        <v>3.74586465121283</v>
      </c>
      <c r="P87" s="42">
        <f>$D$61</f>
        <v>4.1666666666666664E-2</v>
      </c>
      <c r="Q87" s="42">
        <f>_xll.SRS1Splines.Functions25.OneWay_Spline($D$61:$D$65,Q$61:Q$65,P87)</f>
        <v>34.727281691971399</v>
      </c>
      <c r="R87" s="42">
        <f>_xll.SRS1Splines.Functions25.OneWay_Spline($D$61:$D$65,R$61:R$65,$D87)</f>
        <v>12.727716961912201</v>
      </c>
      <c r="S87" s="42">
        <f>_xll.SRS1Splines.Functions25.OneWay_Spline($D$61:$D$65,S$61:S$65,$D87)</f>
        <v>11.0765812203552</v>
      </c>
      <c r="T87" s="42">
        <f>_xll.SRS1Splines.Functions25.OneWay_Spline($D$61:$D$65,T$61:T$65,$D87)</f>
        <v>18.240871339250599</v>
      </c>
      <c r="U87" s="42">
        <f>_xll.SRS1Splines.Functions25.OneWay_Spline($D$61:$D$65,U$61:U$65,$D87)</f>
        <v>17.814247894945002</v>
      </c>
      <c r="V87" s="42">
        <f>_xll.SRS1Splines.Functions25.OneWay_Spline($D$61:$D$65,V$61:V$65,$D87)</f>
        <v>81.714519202578799</v>
      </c>
      <c r="W87" s="42">
        <f>_xll.SRS1Splines.Functions25.OneWay_Spline($D$61:$D$65,W$61:W$65,$D87)</f>
        <v>24.248060750541001</v>
      </c>
      <c r="X87" s="42">
        <f>_xll.SRS1Splines.Functions25.OneWay_Spline($D$61:$D$65,X$61:X$65,$D87)</f>
        <v>1.70665505931866</v>
      </c>
      <c r="Y87" s="42">
        <f>_xll.SRS1Splines.Functions25.OneWay_Spline($D$61:$D$65,Y$61:Y$65,$D87)</f>
        <v>3.8881141417151301</v>
      </c>
      <c r="Z87" s="42">
        <f>_xll.SRS1Splines.Functions25.OneWay_Spline($D$67:$D$70,Z$67:Z$70,$D87)</f>
        <v>3.6861416913522902</v>
      </c>
      <c r="AB87" s="42">
        <f>$D$61</f>
        <v>4.1666666666666664E-2</v>
      </c>
      <c r="AC87" s="42">
        <f>_xll.SRS1Splines.Functions25.OneWay_Spline($D$61:$D$65,AC$61:AC$65,AB87)</f>
        <v>36.549119496692803</v>
      </c>
      <c r="AD87" s="42">
        <f>_xll.SRS1Splines.Functions25.OneWay_Spline($D$61:$D$65,AD$61:AD$65,$D87)</f>
        <v>36.6189240933153</v>
      </c>
      <c r="AE87" s="42">
        <f>_xll.SRS1Splines.Functions25.OneWay_Spline($D$61:$D$65,AE$61:AE$65,$D87)</f>
        <v>16.560335127257702</v>
      </c>
      <c r="AF87" s="42">
        <f>_xll.SRS1Splines.Functions25.OneWay_Spline($D$61:$D$65,AF$61:AF$65,$D87)</f>
        <v>20.152128714594401</v>
      </c>
      <c r="AG87" s="42">
        <f>_xll.SRS1Splines.Functions25.OneWay_Spline($D$61:$D$65,AG$61:AG$65,$D87)</f>
        <v>22.9091308348338</v>
      </c>
      <c r="AH87" s="42">
        <f>_xll.SRS1Splines.Functions25.OneWay_Spline($D$61:$D$65,AH$61:AH$65,$D87)</f>
        <v>109.216921949534</v>
      </c>
      <c r="AI87" s="42">
        <f>_xll.SRS1Splines.Functions25.OneWay_Spline($D$61:$D$65,AI$61:AI$65,$D87)</f>
        <v>28.3803167975137</v>
      </c>
      <c r="AJ87" s="42">
        <f>_xll.SRS1Splines.Functions25.OneWay_Spline($D$61:$D$65,AJ$61:AJ$65,$D87)</f>
        <v>2.7784530884711698</v>
      </c>
      <c r="AK87" s="42">
        <f>_xll.SRS1Splines.Functions25.OneWay_Spline($D$61:$D$65,AK$61:AK$65,$D87)</f>
        <v>5.0699400317501802</v>
      </c>
      <c r="AL87" s="42">
        <f>_xll.SRS1Splines.Functions25.OneWay_Spline($D$67:$D$70,AL$67:AL$70,$D87)</f>
        <v>3.80558761107336</v>
      </c>
    </row>
    <row r="88" spans="1:38">
      <c r="A88" s="42" t="s">
        <v>89</v>
      </c>
      <c r="D88" s="42">
        <v>7.4999999999999997E-2</v>
      </c>
      <c r="E88" s="42">
        <f>_xll.SRS1Splines.Functions25.OneWay_Spline($D$61:$D$65,$E$61:$E$65,D88)</f>
        <v>36.8189233034418</v>
      </c>
      <c r="F88" s="42">
        <f>_xll.SRS1Splines.Functions25.OneWay_Spline($D$61:$D$65,F$61:F$65,$D88)</f>
        <v>25.752143208497099</v>
      </c>
      <c r="G88" s="42">
        <f>_xll.SRS1Splines.Functions25.OneWay_Spline($D$61:$D$65,G$61:G$65,$D88)</f>
        <v>14.152860196604101</v>
      </c>
      <c r="H88" s="42">
        <f>_xll.SRS1Splines.Functions25.OneWay_Spline($D$61:$D$65,H$61:H$65,$D88)</f>
        <v>20.4514896403047</v>
      </c>
      <c r="I88" s="42">
        <f>_xll.SRS1Splines.Functions25.OneWay_Spline($D$61:$D$65,I$61:I$65,$D88)</f>
        <v>21.6130971567271</v>
      </c>
      <c r="J88" s="42">
        <f>_xll.SRS1Splines.Functions25.OneWay_Spline($D$61:$D$65,J$61:J$65,$D88)</f>
        <v>129.74205308324201</v>
      </c>
      <c r="K88" s="42">
        <f>_xll.SRS1Splines.Functions25.OneWay_Spline($D$61:$D$65,K$61:K$65,$D88)</f>
        <v>33.695260552290797</v>
      </c>
      <c r="L88" s="42">
        <f>_xll.SRS1Splines.Functions25.OneWay_Spline($D$61:$D$65,L$61:L$65,$D88)</f>
        <v>3.4460230259720701</v>
      </c>
      <c r="M88" s="42">
        <f>_xll.SRS1Splines.Functions25.OneWay_Spline($D$61:$D$65,M$61:M$65,$D88)</f>
        <v>5.0380196692165402</v>
      </c>
      <c r="N88" s="42">
        <f>_xll.SRS1Splines.Functions25.OneWay_Spline(($D$67:$D$70),N$67:N$70,$D88)</f>
        <v>7.4168810518060102</v>
      </c>
      <c r="P88" s="42">
        <v>7.4999999999999997E-2</v>
      </c>
      <c r="Q88" s="42">
        <f>_xll.SRS1Splines.Functions25.OneWay_Spline($D$61:$D$65,Q$61:Q$65,P88)</f>
        <v>31.319061075080501</v>
      </c>
      <c r="R88" s="42">
        <f>_xll.SRS1Splines.Functions25.OneWay_Spline($D$61:$D$65,R$61:R$65,$D88)</f>
        <v>10.1676050951547</v>
      </c>
      <c r="S88" s="42">
        <f>_xll.SRS1Splines.Functions25.OneWay_Spline($D$61:$D$65,S$61:S$65,$D88)</f>
        <v>11.2013612341208</v>
      </c>
      <c r="T88" s="42">
        <f>_xll.SRS1Splines.Functions25.OneWay_Spline($D$61:$D$65,T$61:T$65,$D88)</f>
        <v>17.274897332511401</v>
      </c>
      <c r="U88" s="42">
        <f>_xll.SRS1Splines.Functions25.OneWay_Spline($D$61:$D$65,U$61:U$65,$D88)</f>
        <v>18.6469029362543</v>
      </c>
      <c r="V88" s="42">
        <f>_xll.SRS1Splines.Functions25.OneWay_Spline($D$61:$D$65,V$61:V$65,$D88)</f>
        <v>97.895668795905706</v>
      </c>
      <c r="W88" s="42">
        <f>_xll.SRS1Splines.Functions25.OneWay_Spline($D$61:$D$65,W$61:W$65,$D88)</f>
        <v>25.783860968292299</v>
      </c>
      <c r="X88" s="42">
        <f>_xll.SRS1Splines.Functions25.OneWay_Spline($D$61:$D$65,X$61:X$65,$D88)</f>
        <v>2.9016698707057702</v>
      </c>
      <c r="Y88" s="42">
        <f>_xll.SRS1Splines.Functions25.OneWay_Spline($D$61:$D$65,Y$61:Y$65,$D88)</f>
        <v>4.4818311595351998</v>
      </c>
      <c r="Z88" s="42">
        <f>_xll.SRS1Splines.Functions25.OneWay_Spline($D$67:$D$70,Z$67:Z$70,$D88)</f>
        <v>6.6366761743652498</v>
      </c>
      <c r="AB88" s="42">
        <v>7.4999999999999997E-2</v>
      </c>
      <c r="AC88" s="42">
        <f>_xll.SRS1Splines.Functions25.OneWay_Spline($D$61:$D$65,AC$61:AC$65,AB88)</f>
        <v>42.6448211731905</v>
      </c>
      <c r="AD88" s="42">
        <f>_xll.SRS1Splines.Functions25.OneWay_Spline($D$61:$D$65,AD$61:AD$65,$D88)</f>
        <v>41.336681321839599</v>
      </c>
      <c r="AE88" s="42">
        <f>_xll.SRS1Splines.Functions25.OneWay_Spline($D$61:$D$65,AE$61:AE$65,$D88)</f>
        <v>17.104359159087299</v>
      </c>
      <c r="AF88" s="42">
        <f>_xll.SRS1Splines.Functions25.OneWay_Spline($D$61:$D$65,AF$61:AF$65,$D88)</f>
        <v>23.716511231814899</v>
      </c>
      <c r="AG88" s="42">
        <f>_xll.SRS1Splines.Functions25.OneWay_Spline($D$61:$D$65,AG$61:AG$65,$D88)</f>
        <v>24.540328136304801</v>
      </c>
      <c r="AH88" s="42">
        <f>_xll.SRS1Splines.Functions25.OneWay_Spline($D$61:$D$65,AH$61:AH$65,$D88)</f>
        <v>161.33013904479401</v>
      </c>
      <c r="AI88" s="42">
        <f>_xll.SRS1Splines.Functions25.OneWay_Spline($D$61:$D$65,AI$61:AI$65,$D88)</f>
        <v>41.519734986831502</v>
      </c>
      <c r="AJ88" s="42">
        <f>_xll.SRS1Splines.Functions25.OneWay_Spline($D$61:$D$65,AJ$61:AJ$65,$D88)</f>
        <v>3.99037618123837</v>
      </c>
      <c r="AK88" s="42">
        <f>_xll.SRS1Splines.Functions25.OneWay_Spline($D$61:$D$65,AK$61:AK$65,$D88)</f>
        <v>5.5942081788978797</v>
      </c>
      <c r="AL88" s="42">
        <f>_xll.SRS1Splines.Functions25.OneWay_Spline($D$67:$D$70,AL$67:AL$70,$D88)</f>
        <v>8.1763494304262405</v>
      </c>
    </row>
    <row r="89" spans="1:38">
      <c r="A89" s="42" t="s">
        <v>90</v>
      </c>
      <c r="D89" s="42">
        <v>0.1</v>
      </c>
      <c r="E89" s="42">
        <f>_xll.SRS1Splines.Functions25.OneWay_Spline($D$61:$D$65,$E$61:$E$65,D89)</f>
        <v>37.655828259066602</v>
      </c>
      <c r="F89" s="42">
        <f>_xll.SRS1Splines.Functions25.OneWay_Spline($D$61:$D$65,F$61:F$65,$D89)</f>
        <v>26.542698855283799</v>
      </c>
      <c r="G89" s="42">
        <f>_xll.SRS1Splines.Functions25.OneWay_Spline($D$61:$D$65,G$61:G$65,$D89)</f>
        <v>14.3963324292635</v>
      </c>
      <c r="H89" s="42">
        <f>_xll.SRS1Splines.Functions25.OneWay_Spline($D$61:$D$65,H$61:H$65,$D89)</f>
        <v>21.420298342935499</v>
      </c>
      <c r="I89" s="42">
        <f>_xll.SRS1Splines.Functions25.OneWay_Spline($D$61:$D$65,I$61:I$65,$D89)</f>
        <v>22.586567277475702</v>
      </c>
      <c r="J89" s="42">
        <f>_xll.SRS1Splines.Functions25.OneWay_Spline($D$61:$D$65,J$61:J$65,$D89)</f>
        <v>156.26736443119299</v>
      </c>
      <c r="K89" s="42">
        <f>_xll.SRS1Splines.Functions25.OneWay_Spline($D$61:$D$65,K$61:K$65,$D89)</f>
        <v>39.4103144663001</v>
      </c>
      <c r="L89" s="42">
        <f>_xll.SRS1Splines.Functions25.OneWay_Spline($D$61:$D$65,L$61:L$65,$D89)</f>
        <v>4.38208172048114</v>
      </c>
      <c r="M89" s="42">
        <f>_xll.SRS1Splines.Functions25.OneWay_Spline($D$61:$D$65,M$61:M$65,$D89)</f>
        <v>5.4724418767813301</v>
      </c>
      <c r="N89" s="42">
        <f>_xll.SRS1Splines.Functions25.OneWay_Spline(($D$67:$D$70),N$67:N$70,$D89)</f>
        <v>10.4252686440672</v>
      </c>
      <c r="P89" s="42">
        <v>0.1</v>
      </c>
      <c r="Q89" s="42">
        <f>_xll.SRS1Splines.Functions25.OneWay_Spline($D$61:$D$65,Q$61:Q$65,P89)</f>
        <v>28.763899798716398</v>
      </c>
      <c r="R89" s="42">
        <f>_xll.SRS1Splines.Functions25.OneWay_Spline($D$61:$D$65,R$61:R$65,$D89)</f>
        <v>8.1766685309515506</v>
      </c>
      <c r="S89" s="42">
        <f>_xll.SRS1Splines.Functions25.OneWay_Spline($D$61:$D$65,S$61:S$65,$D89)</f>
        <v>11.2867972747948</v>
      </c>
      <c r="T89" s="42">
        <f>_xll.SRS1Splines.Functions25.OneWay_Spline($D$61:$D$65,T$61:T$65,$D89)</f>
        <v>16.549522822817998</v>
      </c>
      <c r="U89" s="42">
        <f>_xll.SRS1Splines.Functions25.OneWay_Spline($D$61:$D$65,U$61:U$65,$D89)</f>
        <v>19.288412247968999</v>
      </c>
      <c r="V89" s="42">
        <f>_xll.SRS1Splines.Functions25.OneWay_Spline($D$61:$D$65,V$61:V$65,$D89)</f>
        <v>110.44597862723499</v>
      </c>
      <c r="W89" s="42">
        <f>_xll.SRS1Splines.Functions25.OneWay_Spline($D$61:$D$65,W$61:W$65,$D89)</f>
        <v>26.9091864559553</v>
      </c>
      <c r="X89" s="42">
        <f>_xll.SRS1Splines.Functions25.OneWay_Spline($D$61:$D$65,X$61:X$65,$D89)</f>
        <v>3.8312161763649599</v>
      </c>
      <c r="Y89" s="42">
        <f>_xll.SRS1Splines.Functions25.OneWay_Spline($D$61:$D$65,Y$61:Y$65,$D89)</f>
        <v>4.9435837720946898</v>
      </c>
      <c r="Z89" s="42">
        <f>_xll.SRS1Splines.Functions25.OneWay_Spline($D$67:$D$70,Z$67:Z$70,$D89)</f>
        <v>9.0544892832906907</v>
      </c>
      <c r="AB89" s="42">
        <v>0.1</v>
      </c>
      <c r="AC89" s="42">
        <f>_xll.SRS1Splines.Functions25.OneWay_Spline($D$61:$D$65,AC$61:AC$65,AB89)</f>
        <v>47.2739270115975</v>
      </c>
      <c r="AD89" s="42">
        <f>_xll.SRS1Splines.Functions25.OneWay_Spline($D$61:$D$65,AD$61:AD$65,$D89)</f>
        <v>44.908729179616103</v>
      </c>
      <c r="AE89" s="42">
        <f>_xll.SRS1Splines.Functions25.OneWay_Spline($D$61:$D$65,AE$61:AE$65,$D89)</f>
        <v>17.505867583732201</v>
      </c>
      <c r="AF89" s="42">
        <f>_xll.SRS1Splines.Functions25.OneWay_Spline($D$61:$D$65,AF$61:AF$65,$D89)</f>
        <v>26.488029994967899</v>
      </c>
      <c r="AG89" s="42">
        <f>_xll.SRS1Splines.Functions25.OneWay_Spline($D$61:$D$65,AG$61:AG$65,$D89)</f>
        <v>25.797940543170601</v>
      </c>
      <c r="AH89" s="42">
        <f>_xll.SRS1Splines.Functions25.OneWay_Spline($D$61:$D$65,AH$61:AH$65,$D89)</f>
        <v>201.51344941863101</v>
      </c>
      <c r="AI89" s="42">
        <f>_xll.SRS1Splines.Functions25.OneWay_Spline($D$61:$D$65,AI$61:AI$65,$D89)</f>
        <v>51.717836461943399</v>
      </c>
      <c r="AJ89" s="42">
        <f>_xll.SRS1Splines.Functions25.OneWay_Spline($D$61:$D$65,AJ$61:AJ$65,$D89)</f>
        <v>4.9329472645973196</v>
      </c>
      <c r="AK89" s="42">
        <f>_xll.SRS1Splines.Functions25.OneWay_Spline($D$61:$D$65,AK$61:AK$65,$D89)</f>
        <v>6.0012999814679704</v>
      </c>
      <c r="AL89" s="42">
        <f>_xll.SRS1Splines.Functions25.OneWay_Spline($D$67:$D$70,AL$67:AL$70,$D89)</f>
        <v>11.7498621665616</v>
      </c>
    </row>
    <row r="90" spans="1:38">
      <c r="D90" s="42">
        <v>0.125</v>
      </c>
      <c r="E90" s="42">
        <f>_xll.SRS1Splines.Functions25.OneWay_Spline($D$61:$D$65,$E$61:$E$65,D90)</f>
        <v>38.337657155312499</v>
      </c>
      <c r="F90" s="42">
        <f>_xll.SRS1Splines.Functions25.OneWay_Spline($D$61:$D$65,F$61:F$65,$D90)</f>
        <v>27.1982817907775</v>
      </c>
      <c r="G90" s="42">
        <f>_xll.SRS1Splines.Functions25.OneWay_Spline($D$61:$D$65,G$61:G$65,$D90)</f>
        <v>14.5975580544811</v>
      </c>
      <c r="H90" s="42">
        <f>_xll.SRS1Splines.Functions25.OneWay_Spline($D$61:$D$65,H$61:H$65,$D90)</f>
        <v>22.2448590002824</v>
      </c>
      <c r="I90" s="42">
        <f>_xll.SRS1Splines.Functions25.OneWay_Spline($D$61:$D$65,I$61:I$65,$D90)</f>
        <v>23.418129479913102</v>
      </c>
      <c r="J90" s="42">
        <f>_xll.SRS1Splines.Functions25.OneWay_Spline($D$61:$D$65,J$61:J$65,$D90)</f>
        <v>179.168646495481</v>
      </c>
      <c r="K90" s="42">
        <f>_xll.SRS1Splines.Functions25.OneWay_Spline($D$61:$D$65,K$61:K$65,$D90)</f>
        <v>44.3393415376325</v>
      </c>
      <c r="L90" s="42">
        <f>_xll.SRS1Splines.Functions25.OneWay_Spline($D$61:$D$65,L$61:L$65,$D90)</f>
        <v>5.1816375857453298</v>
      </c>
      <c r="M90" s="42">
        <f>_xll.SRS1Splines.Functions25.OneWay_Spline($D$61:$D$65,M$61:M$65,$D90)</f>
        <v>5.8433665221298998</v>
      </c>
      <c r="N90" s="42">
        <f>_xll.SRS1Splines.Functions25.OneWay_Spline(($D$67:$D$70),N$67:N$70,$D90)</f>
        <v>13.057811115566301</v>
      </c>
      <c r="P90" s="42">
        <v>0.125</v>
      </c>
      <c r="Q90" s="42">
        <f>_xll.SRS1Splines.Functions25.OneWay_Spline($D$61:$D$65,Q$61:Q$65,P90)</f>
        <v>26.419038638579199</v>
      </c>
      <c r="R90" s="42">
        <f>_xll.SRS1Splines.Functions25.OneWay_Spline($D$61:$D$65,R$61:R$65,$D90)</f>
        <v>6.4761942921965501</v>
      </c>
      <c r="S90" s="42">
        <f>_xll.SRS1Splines.Functions25.OneWay_Spline($D$61:$D$65,S$61:S$65,$D90)</f>
        <v>11.3550633783723</v>
      </c>
      <c r="T90" s="42">
        <f>_xll.SRS1Splines.Functions25.OneWay_Spline($D$61:$D$65,T$61:T$65,$D90)</f>
        <v>15.8859002046289</v>
      </c>
      <c r="U90" s="42">
        <f>_xll.SRS1Splines.Functions25.OneWay_Spline($D$61:$D$65,U$61:U$65,$D90)</f>
        <v>19.833886280796101</v>
      </c>
      <c r="V90" s="42">
        <f>_xll.SRS1Splines.Functions25.OneWay_Spline($D$61:$D$65,V$61:V$65,$D90)</f>
        <v>121.15175892027899</v>
      </c>
      <c r="W90" s="42">
        <f>_xll.SRS1Splines.Functions25.OneWay_Spline($D$61:$D$65,W$61:W$65,$D90)</f>
        <v>28.0117765073465</v>
      </c>
      <c r="X90" s="42">
        <f>_xll.SRS1Splines.Functions25.OneWay_Spline($D$61:$D$65,X$61:X$65,$D90)</f>
        <v>4.6252349822384904</v>
      </c>
      <c r="Y90" s="42">
        <f>_xll.SRS1Splines.Functions25.OneWay_Spline($D$61:$D$65,Y$61:Y$65,$D90)</f>
        <v>5.3379837638730603</v>
      </c>
      <c r="Z90" s="42">
        <f>_xll.SRS1Splines.Functions25.OneWay_Spline($D$67:$D$70,Z$67:Z$70,$D90)</f>
        <v>11.169549478041599</v>
      </c>
      <c r="AB90" s="42">
        <v>0.125</v>
      </c>
      <c r="AC90" s="42">
        <f>_xll.SRS1Splines.Functions25.OneWay_Spline($D$61:$D$65,AC$61:AC$65,AB90)</f>
        <v>51.182513289623202</v>
      </c>
      <c r="AD90" s="42">
        <f>_xll.SRS1Splines.Functions25.OneWay_Spline($D$61:$D$65,AD$61:AD$65,$D90)</f>
        <v>47.920369289358398</v>
      </c>
      <c r="AE90" s="42">
        <f>_xll.SRS1Splines.Functions25.OneWay_Spline($D$61:$D$65,AE$61:AE$65,$D90)</f>
        <v>17.8400527305898</v>
      </c>
      <c r="AF90" s="42">
        <f>_xll.SRS1Splines.Functions25.OneWay_Spline($D$61:$D$65,AF$61:AF$65,$D90)</f>
        <v>28.855037351949498</v>
      </c>
      <c r="AG90" s="42">
        <f>_xll.SRS1Splines.Functions25.OneWay_Spline($D$61:$D$65,AG$61:AG$65,$D90)</f>
        <v>26.8916816537599</v>
      </c>
      <c r="AH90" s="42">
        <f>_xll.SRS1Splines.Functions25.OneWay_Spline($D$61:$D$65,AH$61:AH$65,$D90)</f>
        <v>236.451732008796</v>
      </c>
      <c r="AI90" s="42">
        <f>_xll.SRS1Splines.Functions25.OneWay_Spline($D$61:$D$65,AI$61:AI$65,$D90)</f>
        <v>60.419960120595199</v>
      </c>
      <c r="AJ90" s="42">
        <f>_xll.SRS1Splines.Functions25.OneWay_Spline($D$61:$D$65,AJ$61:AJ$65,$D90)</f>
        <v>5.7380401892521604</v>
      </c>
      <c r="AK90" s="42">
        <f>_xll.SRS1Splines.Functions25.OneWay_Spline($D$61:$D$65,AK$61:AK$65,$D90)</f>
        <v>6.3487492803867296</v>
      </c>
      <c r="AL90" s="42">
        <f>_xll.SRS1Splines.Functions25.OneWay_Spline($D$67:$D$70,AL$67:AL$70,$D90)</f>
        <v>14.887162245078301</v>
      </c>
    </row>
    <row r="91" spans="1:38">
      <c r="D91" s="42">
        <f>D90+0.125</f>
        <v>0.25</v>
      </c>
      <c r="E91" s="42">
        <f>_xll.SRS1Splines.Functions25.OneWay_Spline($D$61:$D$65,$E$61:$E$65,D91)</f>
        <v>37.9082054431966</v>
      </c>
      <c r="F91" s="42">
        <f>_xll.SRS1Splines.Functions25.OneWay_Spline($D$61:$D$65,F$61:F$65,$D91)</f>
        <v>27.133075438271401</v>
      </c>
      <c r="G91" s="42">
        <f>_xll.SRS1Splines.Functions25.OneWay_Spline($D$61:$D$65,G$61:G$65,$D91)</f>
        <v>14.568693610822301</v>
      </c>
      <c r="H91" s="42">
        <f>_xll.SRS1Splines.Functions25.OneWay_Spline($D$61:$D$65,H$61:H$65,$D91)</f>
        <v>22.827029393490999</v>
      </c>
      <c r="I91" s="42">
        <f>_xll.SRS1Splines.Functions25.OneWay_Spline($D$61:$D$65,I$61:I$65,$D91)</f>
        <v>24.067873007760198</v>
      </c>
      <c r="J91" s="42">
        <f>_xll.SRS1Splines.Functions25.OneWay_Spline($D$61:$D$65,J$61:J$65,$D91)</f>
        <v>204.33339223678399</v>
      </c>
      <c r="K91" s="42">
        <f>_xll.SRS1Splines.Functions25.OneWay_Spline($D$61:$D$65,K$61:K$65,$D91)</f>
        <v>49.6506141668564</v>
      </c>
      <c r="L91" s="42">
        <f>_xll.SRS1Splines.Functions25.OneWay_Spline($D$61:$D$65,L$61:L$65,$D91)</f>
        <v>5.8051772181643297</v>
      </c>
      <c r="M91" s="42">
        <f>_xll.SRS1Splines.Functions25.OneWay_Spline($D$61:$D$65,M$61:M$65,$D91)</f>
        <v>6.1296482079550003</v>
      </c>
      <c r="N91" s="42">
        <f>_xll.SRS1Splines.Functions25.OneWay_Spline(($D$67:$D$70),N$67:N$70,$D91)</f>
        <v>15.1731506309288</v>
      </c>
      <c r="P91" s="42">
        <f>P90+0.125</f>
        <v>0.25</v>
      </c>
      <c r="Q91" s="42">
        <f>_xll.SRS1Splines.Functions25.OneWay_Spline($D$61:$D$65,Q$61:Q$65,P91)</f>
        <v>19.5377288240478</v>
      </c>
      <c r="R91" s="42">
        <f>_xll.SRS1Splines.Functions25.OneWay_Spline($D$61:$D$65,R$61:R$65,$D91)</f>
        <v>5.1573383056423099</v>
      </c>
      <c r="S91" s="42">
        <f>_xll.SRS1Splines.Functions25.OneWay_Spline($D$61:$D$65,S$61:S$65,$D91)</f>
        <v>11.283610059244401</v>
      </c>
      <c r="T91" s="42">
        <f>_xll.SRS1Splines.Functions25.OneWay_Spline($D$61:$D$65,T$61:T$65,$D91)</f>
        <v>14.016779259028199</v>
      </c>
      <c r="U91" s="42">
        <f>_xll.SRS1Splines.Functions25.OneWay_Spline($D$61:$D$65,U$61:U$65,$D91)</f>
        <v>20.2079123956138</v>
      </c>
      <c r="V91" s="42">
        <f>_xll.SRS1Splines.Functions25.OneWay_Spline($D$61:$D$65,V$61:V$65,$D91)</f>
        <v>129.05625978823599</v>
      </c>
      <c r="W91" s="42">
        <f>_xll.SRS1Splines.Functions25.OneWay_Spline($D$61:$D$65,W$61:W$65,$D91)</f>
        <v>33.272339839346401</v>
      </c>
      <c r="X91" s="42">
        <f>_xll.SRS1Splines.Functions25.OneWay_Spline($D$61:$D$65,X$61:X$65,$D91)</f>
        <v>5.2449680457501398</v>
      </c>
      <c r="Y91" s="42">
        <f>_xll.SRS1Splines.Functions25.OneWay_Spline($D$61:$D$65,Y$61:Y$65,$D91)</f>
        <v>5.6452945987521304</v>
      </c>
      <c r="Z91" s="42">
        <f>_xll.SRS1Splines.Functions25.OneWay_Spline($D$67:$D$70,Z$67:Z$70,$D91)</f>
        <v>12.8468363697742</v>
      </c>
      <c r="AB91" s="42">
        <f>AB90+0.125</f>
        <v>0.25</v>
      </c>
      <c r="AC91" s="42">
        <f>_xll.SRS1Splines.Functions25.OneWay_Spline($D$61:$D$65,AC$61:AC$65,AB91)</f>
        <v>52.902545946275801</v>
      </c>
      <c r="AD91" s="42">
        <f>_xll.SRS1Splines.Functions25.OneWay_Spline($D$61:$D$65,AD$61:AD$65,$D91)</f>
        <v>49.105951696999398</v>
      </c>
      <c r="AE91" s="42">
        <f>_xll.SRS1Splines.Functions25.OneWay_Spline($D$61:$D$65,AE$61:AE$65,$D91)</f>
        <v>17.8537771624001</v>
      </c>
      <c r="AF91" s="42">
        <f>_xll.SRS1Splines.Functions25.OneWay_Spline($D$61:$D$65,AF$61:AF$65,$D91)</f>
        <v>30.697323437060401</v>
      </c>
      <c r="AG91" s="42">
        <f>_xll.SRS1Splines.Functions25.OneWay_Spline($D$61:$D$65,AG$61:AG$65,$D91)</f>
        <v>28.351367543074002</v>
      </c>
      <c r="AH91" s="42">
        <f>_xll.SRS1Splines.Functions25.OneWay_Spline($D$61:$D$65,AH$61:AH$65,$D91)</f>
        <v>282.37204490278401</v>
      </c>
      <c r="AI91" s="42">
        <f>_xll.SRS1Splines.Functions25.OneWay_Spline($D$61:$D$65,AI$61:AI$65,$D91)</f>
        <v>66.964507723660105</v>
      </c>
      <c r="AJ91" s="42">
        <f>_xll.SRS1Splines.Functions25.OneWay_Spline($D$61:$D$65,AJ$61:AJ$65,$D91)</f>
        <v>6.3653863905785304</v>
      </c>
      <c r="AK91" s="42">
        <f>_xll.SRS1Splines.Functions25.OneWay_Spline($D$61:$D$65,AK$61:AK$65,$D91)</f>
        <v>6.61400181715788</v>
      </c>
      <c r="AL91" s="42">
        <f>_xll.SRS1Splines.Functions25.OneWay_Spline($D$67:$D$70,AL$67:AL$70,$D91)</f>
        <v>17.757042071455</v>
      </c>
    </row>
    <row r="92" spans="1:38">
      <c r="D92" s="42">
        <f t="shared" ref="D92:D98" si="16">D91+0.125</f>
        <v>0.375</v>
      </c>
      <c r="E92" s="42">
        <f>_xll.SRS1Splines.Functions25.OneWay_Spline($D$61:$D$65,$E$61:$E$65,D92)</f>
        <v>33.579237317111399</v>
      </c>
      <c r="F92" s="42">
        <f>_xll.SRS1Splines.Functions25.OneWay_Spline($D$61:$D$65,F$61:F$65,$D92)</f>
        <v>24.534880419016702</v>
      </c>
      <c r="G92" s="42">
        <f>_xll.SRS1Splines.Functions25.OneWay_Spline($D$61:$D$65,G$61:G$65,$D92)</f>
        <v>13.728121167500801</v>
      </c>
      <c r="H92" s="42">
        <f>_xll.SRS1Splines.Functions25.OneWay_Spline($D$61:$D$65,H$61:H$65,$D92)</f>
        <v>22.536282191333399</v>
      </c>
      <c r="I92" s="42">
        <f>_xll.SRS1Splines.Functions25.OneWay_Spline($D$61:$D$65,I$61:I$65,$D92)</f>
        <v>24.063658301831001</v>
      </c>
      <c r="J92" s="42">
        <f>_xll.SRS1Splines.Functions25.OneWay_Spline($D$61:$D$65,J$61:J$65,$D92)</f>
        <v>210.90354997205401</v>
      </c>
      <c r="K92" s="42">
        <f>_xll.SRS1Splines.Functions25.OneWay_Spline($D$61:$D$65,K$61:K$65,$D92)</f>
        <v>51.135515652745198</v>
      </c>
      <c r="L92" s="42">
        <f>_xll.SRS1Splines.Functions25.OneWay_Spline($D$61:$D$65,L$61:L$65,$D92)</f>
        <v>5.7956873465962202</v>
      </c>
      <c r="M92" s="42">
        <f>_xll.SRS1Splines.Functions25.OneWay_Spline($D$61:$D$65,M$61:M$65,$D92)</f>
        <v>6.1114491130500603</v>
      </c>
      <c r="N92" s="42">
        <f>_xll.SRS1Splines.Functions25.OneWay_Spline(($D$67:$D$70),N$67:N$70,$D92)</f>
        <v>15.197103224084699</v>
      </c>
      <c r="P92" s="42">
        <f t="shared" ref="P92:P98" si="17">P91+0.125</f>
        <v>0.375</v>
      </c>
      <c r="Q92" s="42">
        <f>_xll.SRS1Splines.Functions25.OneWay_Spline($D$61:$D$65,Q$61:Q$65,P92)</f>
        <v>14.409880654466701</v>
      </c>
      <c r="R92" s="42">
        <f>_xll.SRS1Splines.Functions25.OneWay_Spline($D$61:$D$65,R$61:R$65,$D92)</f>
        <v>5.20920485719944</v>
      </c>
      <c r="S92" s="42">
        <f>_xll.SRS1Splines.Functions25.OneWay_Spline($D$61:$D$65,S$61:S$65,$D92)</f>
        <v>10.718708825665001</v>
      </c>
      <c r="T92" s="42">
        <f>_xll.SRS1Splines.Functions25.OneWay_Spline($D$61:$D$65,T$61:T$65,$D92)</f>
        <v>12.705467123754</v>
      </c>
      <c r="U92" s="42">
        <f>_xll.SRS1Splines.Functions25.OneWay_Spline($D$61:$D$65,U$61:U$65,$D92)</f>
        <v>19.964510974869501</v>
      </c>
      <c r="V92" s="42">
        <f>_xll.SRS1Splines.Functions25.OneWay_Spline($D$61:$D$65,V$61:V$65,$D92)</f>
        <v>126.93878221340201</v>
      </c>
      <c r="W92" s="42">
        <f>_xll.SRS1Splines.Functions25.OneWay_Spline($D$61:$D$65,W$61:W$65,$D92)</f>
        <v>38.248918750899598</v>
      </c>
      <c r="X92" s="42">
        <f>_xll.SRS1Splines.Functions25.OneWay_Spline($D$61:$D$65,X$61:X$65,$D92)</f>
        <v>5.2379108675662103</v>
      </c>
      <c r="Y92" s="42">
        <f>_xll.SRS1Splines.Functions25.OneWay_Spline($D$61:$D$65,Y$61:Y$65,$D92)</f>
        <v>5.6393604547574201</v>
      </c>
      <c r="Z92" s="42">
        <f>_xll.SRS1Splines.Functions25.OneWay_Spline($D$67:$D$70,Z$67:Z$70,$D92)</f>
        <v>12.8178041593393</v>
      </c>
      <c r="AB92" s="42">
        <f t="shared" ref="AB92:AB98" si="18">AB91+0.125</f>
        <v>0.375</v>
      </c>
      <c r="AC92" s="42">
        <f>_xll.SRS1Splines.Functions25.OneWay_Spline($D$61:$D$65,AC$61:AC$65,AB92)</f>
        <v>46.887246556024103</v>
      </c>
      <c r="AD92" s="42">
        <f>_xll.SRS1Splines.Functions25.OneWay_Spline($D$61:$D$65,AD$61:AD$65,$D92)</f>
        <v>43.845655595932001</v>
      </c>
      <c r="AE92" s="42">
        <f>_xll.SRS1Splines.Functions25.OneWay_Spline($D$61:$D$65,AE$61:AE$65,$D92)</f>
        <v>16.7375335093366</v>
      </c>
      <c r="AF92" s="42">
        <f>_xll.SRS1Splines.Functions25.OneWay_Spline($D$61:$D$65,AF$61:AF$65,$D92)</f>
        <v>30.6509901246414</v>
      </c>
      <c r="AG92" s="42">
        <f>_xll.SRS1Splines.Functions25.OneWay_Spline($D$61:$D$65,AG$61:AG$65,$D92)</f>
        <v>28.967778190047301</v>
      </c>
      <c r="AH92" s="42">
        <f>_xll.SRS1Splines.Functions25.OneWay_Spline($D$61:$D$65,AH$61:AH$65,$D92)</f>
        <v>299.96405318417999</v>
      </c>
      <c r="AI92" s="42">
        <f>_xll.SRS1Splines.Functions25.OneWay_Spline($D$61:$D$65,AI$61:AI$65,$D92)</f>
        <v>65.7697133998944</v>
      </c>
      <c r="AJ92" s="42">
        <f>_xll.SRS1Splines.Functions25.OneWay_Spline($D$61:$D$65,AJ$61:AJ$65,$D92)</f>
        <v>6.3534638256262301</v>
      </c>
      <c r="AK92" s="42">
        <f>_xll.SRS1Splines.Functions25.OneWay_Spline($D$61:$D$65,AK$61:AK$65,$D92)</f>
        <v>6.5835377713426997</v>
      </c>
      <c r="AL92" s="42">
        <f>_xll.SRS1Splines.Functions25.OneWay_Spline($D$67:$D$70,AL$67:AL$70,$D92)</f>
        <v>18.192652038626498</v>
      </c>
    </row>
    <row r="93" spans="1:38">
      <c r="D93" s="42">
        <f t="shared" si="16"/>
        <v>0.5</v>
      </c>
      <c r="E93" s="42">
        <f>_xll.SRS1Splines.Functions25.OneWay_Spline($D$61:$D$65,$E$61:$E$65,D93)</f>
        <v>26.959216699622299</v>
      </c>
      <c r="F93" s="42">
        <f>_xll.SRS1Splines.Functions25.OneWay_Spline($D$61:$D$65,F$61:F$65,$D93)</f>
        <v>20.5646422792517</v>
      </c>
      <c r="G93" s="42">
        <f>_xll.SRS1Splines.Functions25.OneWay_Spline($D$61:$D$65,G$61:G$65,$D93)</f>
        <v>12.432424114500501</v>
      </c>
      <c r="H93" s="42">
        <f>_xll.SRS1Splines.Functions25.OneWay_Spline($D$61:$D$65,H$61:H$65,$D93)</f>
        <v>22.065239450674401</v>
      </c>
      <c r="I93" s="42">
        <f>_xll.SRS1Splines.Functions25.OneWay_Spline($D$61:$D$65,I$61:I$65,$D93)</f>
        <v>24.055830990819601</v>
      </c>
      <c r="J93" s="42">
        <f>_xll.SRS1Splines.Functions25.OneWay_Spline($D$61:$D$65,J$61:J$65,$D93)</f>
        <v>215.75664885241599</v>
      </c>
      <c r="K93" s="42">
        <f>_xll.SRS1Splines.Functions25.OneWay_Spline($D$61:$D$65,K$61:K$65,$D93)</f>
        <v>52.350435050290599</v>
      </c>
      <c r="L93" s="42">
        <f>_xll.SRS1Splines.Functions25.OneWay_Spline($D$61:$D$65,L$61:L$65,$D93)</f>
        <v>5.7796354823756602</v>
      </c>
      <c r="M93" s="42">
        <f>_xll.SRS1Splines.Functions25.OneWay_Spline($D$61:$D$65,M$61:M$65,$D93)</f>
        <v>6.0816491477744901</v>
      </c>
      <c r="N93" s="42">
        <f>_xll.SRS1Splines.Functions25.OneWay_Spline(($D$67:$D$70),N$67:N$70,$D93)</f>
        <v>15.2205293866219</v>
      </c>
      <c r="P93" s="42">
        <f t="shared" si="17"/>
        <v>0.5</v>
      </c>
      <c r="Q93" s="42">
        <f>_xll.SRS1Splines.Functions25.OneWay_Spline($D$61:$D$65,Q$61:Q$65,P93)</f>
        <v>10.2287998241588</v>
      </c>
      <c r="R93" s="42">
        <f>_xll.SRS1Splines.Functions25.OneWay_Spline($D$61:$D$65,R$61:R$65,$D93)</f>
        <v>5.2883695937866397</v>
      </c>
      <c r="S93" s="42">
        <f>_xll.SRS1Splines.Functions25.OneWay_Spline($D$61:$D$65,S$61:S$65,$D93)</f>
        <v>9.84278820873981</v>
      </c>
      <c r="T93" s="42">
        <f>_xll.SRS1Splines.Functions25.OneWay_Spline($D$61:$D$65,T$61:T$65,$D93)</f>
        <v>11.6745544227884</v>
      </c>
      <c r="U93" s="42">
        <f>_xll.SRS1Splines.Functions25.OneWay_Spline($D$61:$D$65,U$61:U$65,$D93)</f>
        <v>19.5708537694039</v>
      </c>
      <c r="V93" s="42">
        <f>_xll.SRS1Splines.Functions25.OneWay_Spline($D$61:$D$65,V$61:V$65,$D93)</f>
        <v>123.70684275707799</v>
      </c>
      <c r="W93" s="42">
        <f>_xll.SRS1Splines.Functions25.OneWay_Spline($D$61:$D$65,W$61:W$65,$D93)</f>
        <v>42.7679175295589</v>
      </c>
      <c r="X93" s="42">
        <f>_xll.SRS1Splines.Functions25.OneWay_Spline($D$61:$D$65,X$61:X$65,$D93)</f>
        <v>5.2258181605391902</v>
      </c>
      <c r="Y93" s="42">
        <f>_xll.SRS1Splines.Functions25.OneWay_Spline($D$61:$D$65,Y$61:Y$65,$D93)</f>
        <v>5.6293159865800302</v>
      </c>
      <c r="Z93" s="42">
        <f>_xll.SRS1Splines.Functions25.OneWay_Spline($D$67:$D$70,Z$67:Z$70,$D93)</f>
        <v>12.765034921504901</v>
      </c>
      <c r="AB93" s="42">
        <f t="shared" si="18"/>
        <v>0.5</v>
      </c>
      <c r="AC93" s="42">
        <f>_xll.SRS1Splines.Functions25.OneWay_Spline($D$61:$D$65,AC$61:AC$65,AB93)</f>
        <v>37.6876138131842</v>
      </c>
      <c r="AD93" s="42">
        <f>_xll.SRS1Splines.Functions25.OneWay_Spline($D$61:$D$65,AD$61:AD$65,$D93)</f>
        <v>35.810398976437803</v>
      </c>
      <c r="AE93" s="42">
        <f>_xll.SRS1Splines.Functions25.OneWay_Spline($D$61:$D$65,AE$61:AE$65,$D93)</f>
        <v>15.022060020261099</v>
      </c>
      <c r="AF93" s="42">
        <f>_xll.SRS1Splines.Functions25.OneWay_Spline($D$61:$D$65,AF$61:AF$65,$D93)</f>
        <v>30.5692397905413</v>
      </c>
      <c r="AG93" s="42">
        <f>_xll.SRS1Splines.Functions25.OneWay_Spline($D$61:$D$65,AG$61:AG$65,$D93)</f>
        <v>29.4721141739345</v>
      </c>
      <c r="AH93" s="42">
        <f>_xll.SRS1Splines.Functions25.OneWay_Spline($D$61:$D$65,AH$61:AH$65,$D93)</f>
        <v>313.48748379544003</v>
      </c>
      <c r="AI93" s="42">
        <f>_xll.SRS1Splines.Functions25.OneWay_Spline($D$61:$D$65,AI$61:AI$65,$D93)</f>
        <v>63.911826123549901</v>
      </c>
      <c r="AJ93" s="42">
        <f>_xll.SRS1Splines.Functions25.OneWay_Spline($D$61:$D$65,AJ$61:AJ$65,$D93)</f>
        <v>6.3334528042121203</v>
      </c>
      <c r="AK93" s="42">
        <f>_xll.SRS1Splines.Functions25.OneWay_Spline($D$61:$D$65,AK$61:AK$65,$D93)</f>
        <v>6.5339823089689499</v>
      </c>
      <c r="AL93" s="42">
        <f>_xll.SRS1Splines.Functions25.OneWay_Spline($D$67:$D$70,AL$67:AL$70,$D93)</f>
        <v>18.6186881603656</v>
      </c>
    </row>
    <row r="94" spans="1:38">
      <c r="D94" s="42">
        <f t="shared" si="16"/>
        <v>0.625</v>
      </c>
      <c r="E94" s="42">
        <f>_xll.SRS1Splines.Functions25.OneWay_Spline($D$61:$D$65,$E$61:$E$65,D94)</f>
        <v>19.403112861186301</v>
      </c>
      <c r="F94" s="42">
        <f>_xll.SRS1Splines.Functions25.OneWay_Spline($D$61:$D$65,F$61:F$65,$D94)</f>
        <v>16.038479419698099</v>
      </c>
      <c r="G94" s="42">
        <f>_xll.SRS1Splines.Functions25.OneWay_Spline($D$61:$D$65,G$61:G$65,$D94)</f>
        <v>10.934906414390801</v>
      </c>
      <c r="H94" s="42">
        <f>_xll.SRS1Splines.Functions25.OneWay_Spline($D$61:$D$65,H$61:H$65,$D94)</f>
        <v>21.479684959255302</v>
      </c>
      <c r="I94" s="42">
        <f>_xll.SRS1Splines.Functions25.OneWay_Spline($D$61:$D$65,I$61:I$65,$D94)</f>
        <v>24.044391074726001</v>
      </c>
      <c r="J94" s="42">
        <f>_xll.SRS1Splines.Functions25.OneWay_Spline($D$61:$D$65,J$61:J$65,$D94)</f>
        <v>219.47606467562599</v>
      </c>
      <c r="K94" s="42">
        <f>_xll.SRS1Splines.Functions25.OneWay_Spline($D$61:$D$65,K$61:K$65,$D94)</f>
        <v>53.295372359492497</v>
      </c>
      <c r="L94" s="42">
        <f>_xll.SRS1Splines.Functions25.OneWay_Spline($D$61:$D$65,L$61:L$65,$D94)</f>
        <v>5.7585223456173802</v>
      </c>
      <c r="M94" s="42">
        <f>_xll.SRS1Splines.Functions25.OneWay_Spline($D$61:$D$65,M$61:M$65,$D94)</f>
        <v>6.04406492260585</v>
      </c>
      <c r="N94" s="42">
        <f>_xll.SRS1Splines.Functions25.OneWay_Spline(($D$67:$D$70),N$67:N$70,$D94)</f>
        <v>15.243429118540201</v>
      </c>
      <c r="P94" s="42">
        <f t="shared" si="17"/>
        <v>0.625</v>
      </c>
      <c r="Q94" s="42">
        <f>_xll.SRS1Splines.Functions25.OneWay_Spline($D$61:$D$65,Q$61:Q$65,P94)</f>
        <v>6.9783731804671696</v>
      </c>
      <c r="R94" s="42">
        <f>_xll.SRS1Splines.Functions25.OneWay_Spline($D$61:$D$65,R$61:R$65,$D94)</f>
        <v>5.37845360438586</v>
      </c>
      <c r="S94" s="42">
        <f>_xll.SRS1Splines.Functions25.OneWay_Spline($D$61:$D$65,S$61:S$65,$D94)</f>
        <v>8.8211579882039093</v>
      </c>
      <c r="T94" s="42">
        <f>_xll.SRS1Splines.Functions25.OneWay_Spline($D$61:$D$65,T$61:T$65,$D94)</f>
        <v>10.8771698152109</v>
      </c>
      <c r="U94" s="42">
        <f>_xll.SRS1Splines.Functions25.OneWay_Spline($D$61:$D$65,U$61:U$65,$D94)</f>
        <v>19.0826614198646</v>
      </c>
      <c r="V94" s="42">
        <f>_xll.SRS1Splines.Functions25.OneWay_Spline($D$61:$D$65,V$61:V$65,$D94)</f>
        <v>120.029118548157</v>
      </c>
      <c r="W94" s="42">
        <f>_xll.SRS1Splines.Functions25.OneWay_Spline($D$61:$D$65,W$61:W$65,$D94)</f>
        <v>46.629885782299603</v>
      </c>
      <c r="X94" s="42">
        <f>_xll.SRS1Splines.Functions25.OneWay_Spline($D$61:$D$65,X$61:X$65,$D94)</f>
        <v>5.2096573383784301</v>
      </c>
      <c r="Y94" s="42">
        <f>_xll.SRS1Splines.Functions25.OneWay_Spline($D$61:$D$65,Y$61:Y$65,$D94)</f>
        <v>5.6160929116776099</v>
      </c>
      <c r="Z94" s="42">
        <f>_xll.SRS1Splines.Functions25.OneWay_Spline($D$67:$D$70,Z$67:Z$70,$D94)</f>
        <v>12.6896242113817</v>
      </c>
      <c r="AB94" s="42">
        <f t="shared" si="18"/>
        <v>0.625</v>
      </c>
      <c r="AC94" s="42">
        <f>_xll.SRS1Splines.Functions25.OneWay_Spline($D$61:$D$65,AC$61:AC$65,AB94)</f>
        <v>27.185665382309701</v>
      </c>
      <c r="AD94" s="42">
        <f>_xll.SRS1Splines.Functions25.OneWay_Spline($D$61:$D$65,AD$61:AD$65,$D94)</f>
        <v>26.655234517255298</v>
      </c>
      <c r="AE94" s="42">
        <f>_xll.SRS1Splines.Functions25.OneWay_Spline($D$61:$D$65,AE$61:AE$65,$D94)</f>
        <v>13.048654840577701</v>
      </c>
      <c r="AF94" s="42">
        <f>_xll.SRS1Splines.Functions25.OneWay_Spline($D$61:$D$65,AF$61:AF$65,$D94)</f>
        <v>30.4561743514985</v>
      </c>
      <c r="AG94" s="42">
        <f>_xll.SRS1Splines.Functions25.OneWay_Spline($D$61:$D$65,AG$61:AG$65,$D94)</f>
        <v>29.8643754947357</v>
      </c>
      <c r="AH94" s="42">
        <f>_xll.SRS1Splines.Functions25.OneWay_Spline($D$61:$D$65,AH$61:AH$65,$D94)</f>
        <v>323.91376200286101</v>
      </c>
      <c r="AI94" s="42">
        <f>_xll.SRS1Splines.Functions25.OneWay_Spline($D$61:$D$65,AI$61:AI$65,$D94)</f>
        <v>61.7354525229728</v>
      </c>
      <c r="AJ94" s="42">
        <f>_xll.SRS1Splines.Functions25.OneWay_Spline($D$61:$D$65,AJ$61:AJ$65,$D94)</f>
        <v>6.3073873528563302</v>
      </c>
      <c r="AK94" s="42">
        <f>_xll.SRS1Splines.Functions25.OneWay_Spline($D$61:$D$65,AK$61:AK$65,$D94)</f>
        <v>6.4720369335340804</v>
      </c>
      <c r="AL94" s="42">
        <f>_xll.SRS1Splines.Functions25.OneWay_Spline($D$67:$D$70,AL$67:AL$70,$D94)</f>
        <v>19.035150436672399</v>
      </c>
    </row>
    <row r="95" spans="1:38">
      <c r="D95" s="42">
        <f t="shared" si="16"/>
        <v>0.75</v>
      </c>
      <c r="E95" s="42">
        <f>_xll.SRS1Splines.Functions25.OneWay_Spline($D$61:$D$65,$E$61:$E$65,D95)</f>
        <v>12.265895072260401</v>
      </c>
      <c r="F95" s="42">
        <f>_xll.SRS1Splines.Functions25.OneWay_Spline($D$61:$D$65,F$61:F$65,$D95)</f>
        <v>11.772510241077301</v>
      </c>
      <c r="G95" s="42">
        <f>_xll.SRS1Splines.Functions25.OneWay_Spline($D$61:$D$65,G$61:G$65,$D95)</f>
        <v>9.4888720297414508</v>
      </c>
      <c r="H95" s="42">
        <f>_xll.SRS1Splines.Functions25.OneWay_Spline($D$61:$D$65,H$61:H$65,$D95)</f>
        <v>20.845402504817201</v>
      </c>
      <c r="I95" s="42">
        <f>_xll.SRS1Splines.Functions25.OneWay_Spline($D$61:$D$65,I$61:I$65,$D95)</f>
        <v>24.0293385535503</v>
      </c>
      <c r="J95" s="42">
        <f>_xll.SRS1Splines.Functions25.OneWay_Spline($D$61:$D$65,J$61:J$65,$D95)</f>
        <v>222.64517323944099</v>
      </c>
      <c r="K95" s="42">
        <f>_xll.SRS1Splines.Functions25.OneWay_Spline($D$61:$D$65,K$61:K$65,$D95)</f>
        <v>53.970327580351103</v>
      </c>
      <c r="L95" s="42">
        <f>_xll.SRS1Splines.Functions25.OneWay_Spline($D$61:$D$65,L$61:L$65,$D95)</f>
        <v>5.7338486564361499</v>
      </c>
      <c r="M95" s="42">
        <f>_xll.SRS1Splines.Functions25.OneWay_Spline($D$61:$D$65,M$61:M$65,$D95)</f>
        <v>6.00251304802166</v>
      </c>
      <c r="N95" s="42">
        <f>_xll.SRS1Splines.Functions25.OneWay_Spline(($D$67:$D$70),N$67:N$70,$D95)</f>
        <v>15.265802419839799</v>
      </c>
      <c r="P95" s="42">
        <f t="shared" si="17"/>
        <v>0.75</v>
      </c>
      <c r="Q95" s="42">
        <f>_xll.SRS1Splines.Functions25.OneWay_Spline($D$61:$D$65,Q$61:Q$65,P95)</f>
        <v>4.64248757073464</v>
      </c>
      <c r="R95" s="42">
        <f>_xll.SRS1Splines.Functions25.OneWay_Spline($D$61:$D$65,R$61:R$65,$D95)</f>
        <v>5.4630779779790704</v>
      </c>
      <c r="S95" s="42">
        <f>_xll.SRS1Splines.Functions25.OneWay_Spline($D$61:$D$65,S$61:S$65,$D95)</f>
        <v>7.8191279437922301</v>
      </c>
      <c r="T95" s="42">
        <f>_xll.SRS1Splines.Functions25.OneWay_Spline($D$61:$D$65,T$61:T$65,$D95)</f>
        <v>10.266441960101099</v>
      </c>
      <c r="U95" s="42">
        <f>_xll.SRS1Splines.Functions25.OneWay_Spline($D$61:$D$65,U$61:U$65,$D95)</f>
        <v>18.5556545668993</v>
      </c>
      <c r="V95" s="42">
        <f>_xll.SRS1Splines.Functions25.OneWay_Spline($D$61:$D$65,V$61:V$65,$D95)</f>
        <v>116.574286715534</v>
      </c>
      <c r="W95" s="42">
        <f>_xll.SRS1Splines.Functions25.OneWay_Spline($D$61:$D$65,W$61:W$65,$D95)</f>
        <v>49.635373116097298</v>
      </c>
      <c r="X95" s="42">
        <f>_xll.SRS1Splines.Functions25.OneWay_Spline($D$61:$D$65,X$61:X$65,$D95)</f>
        <v>5.1903958147932698</v>
      </c>
      <c r="Y95" s="42">
        <f>_xll.SRS1Splines.Functions25.OneWay_Spline($D$61:$D$65,Y$61:Y$65,$D95)</f>
        <v>5.6006229475077998</v>
      </c>
      <c r="Z95" s="42">
        <f>_xll.SRS1Splines.Functions25.OneWay_Spline($D$67:$D$70,Z$67:Z$70,$D95)</f>
        <v>12.592667584080401</v>
      </c>
      <c r="AB95" s="42">
        <f t="shared" si="18"/>
        <v>0.75</v>
      </c>
      <c r="AC95" s="42">
        <f>_xll.SRS1Splines.Functions25.OneWay_Spline($D$61:$D$65,AC$61:AC$65,AB95)</f>
        <v>17.263418927954199</v>
      </c>
      <c r="AD95" s="42">
        <f>_xll.SRS1Splines.Functions25.OneWay_Spline($D$61:$D$65,AD$61:AD$65,$D95)</f>
        <v>18.0352148971232</v>
      </c>
      <c r="AE95" s="42">
        <f>_xll.SRS1Splines.Functions25.OneWay_Spline($D$61:$D$65,AE$61:AE$65,$D95)</f>
        <v>11.1586161156907</v>
      </c>
      <c r="AF95" s="42">
        <f>_xll.SRS1Splines.Functions25.OneWay_Spline($D$61:$D$65,AF$61:AF$65,$D95)</f>
        <v>30.315895724251</v>
      </c>
      <c r="AG95" s="42">
        <f>_xll.SRS1Splines.Functions25.OneWay_Spline($D$61:$D$65,AG$61:AG$65,$D95)</f>
        <v>30.144562152450899</v>
      </c>
      <c r="AH95" s="42">
        <f>_xll.SRS1Splines.Functions25.OneWay_Spline($D$61:$D$65,AH$61:AH$65,$D95)</f>
        <v>332.21431307274003</v>
      </c>
      <c r="AI95" s="42">
        <f>_xll.SRS1Splines.Functions25.OneWay_Spline($D$61:$D$65,AI$61:AI$65,$D95)</f>
        <v>59.585199226509602</v>
      </c>
      <c r="AJ95" s="42">
        <f>_xll.SRS1Splines.Functions25.OneWay_Spline($D$61:$D$65,AJ$61:AJ$65,$D95)</f>
        <v>6.2773014980790203</v>
      </c>
      <c r="AK95" s="42">
        <f>_xll.SRS1Splines.Functions25.OneWay_Spline($D$61:$D$65,AK$61:AK$65,$D95)</f>
        <v>6.4044031485355104</v>
      </c>
      <c r="AL95" s="42">
        <f>_xll.SRS1Splines.Functions25.OneWay_Spline($D$67:$D$70,AL$67:AL$70,$D95)</f>
        <v>19.442038867546799</v>
      </c>
    </row>
    <row r="96" spans="1:38">
      <c r="D96" s="42">
        <f t="shared" si="16"/>
        <v>0.875</v>
      </c>
      <c r="E96" s="42">
        <f>_xll.SRS1Splines.Functions25.OneWay_Spline($D$61:$D$65,$E$61:$E$65,D96)</f>
        <v>6.9025326033015002</v>
      </c>
      <c r="F96" s="42">
        <f>_xll.SRS1Splines.Functions25.OneWay_Spline($D$61:$D$65,F$61:F$65,$D96)</f>
        <v>8.5828531441106595</v>
      </c>
      <c r="G96" s="42">
        <f>_xll.SRS1Splines.Functions25.OneWay_Spline($D$61:$D$65,G$61:G$65,$D96)</f>
        <v>8.3476249231219004</v>
      </c>
      <c r="H96" s="42">
        <f>_xll.SRS1Splines.Functions25.OneWay_Spline($D$61:$D$65,H$61:H$65,$D96)</f>
        <v>20.2281758751013</v>
      </c>
      <c r="I96" s="42">
        <f>_xll.SRS1Splines.Functions25.OneWay_Spline($D$61:$D$65,I$61:I$65,$D96)</f>
        <v>24.0106734272923</v>
      </c>
      <c r="J96" s="42">
        <f>_xll.SRS1Splines.Functions25.OneWay_Spline($D$61:$D$65,J$61:J$65,$D96)</f>
        <v>225.84735034161699</v>
      </c>
      <c r="K96" s="42">
        <f>_xll.SRS1Splines.Functions25.OneWay_Spline($D$61:$D$65,K$61:K$65,$D96)</f>
        <v>54.375300712866199</v>
      </c>
      <c r="L96" s="42">
        <f>_xll.SRS1Splines.Functions25.OneWay_Spline($D$61:$D$65,L$61:L$65,$D96)</f>
        <v>5.7071151349467</v>
      </c>
      <c r="M96" s="42">
        <f>_xll.SRS1Splines.Functions25.OneWay_Spline($D$61:$D$65,M$61:M$65,$D96)</f>
        <v>5.9608101344994697</v>
      </c>
      <c r="N96" s="42">
        <f>_xll.SRS1Splines.Functions25.OneWay_Spline(($D$67:$D$70),N$67:N$70,$D96)</f>
        <v>15.2876492905205</v>
      </c>
      <c r="P96" s="42">
        <f t="shared" si="17"/>
        <v>0.875</v>
      </c>
      <c r="Q96" s="42">
        <f>_xll.SRS1Splines.Functions25.OneWay_Spline($D$61:$D$65,Q$61:Q$65,P96)</f>
        <v>3.2050298423041199</v>
      </c>
      <c r="R96" s="42">
        <f>_xll.SRS1Splines.Functions25.OneWay_Spline($D$61:$D$65,R$61:R$65,$D96)</f>
        <v>5.5258638035482202</v>
      </c>
      <c r="S96" s="42">
        <f>_xll.SRS1Splines.Functions25.OneWay_Spline($D$61:$D$65,S$61:S$65,$D96)</f>
        <v>7.0020078552397802</v>
      </c>
      <c r="T96" s="42">
        <f>_xll.SRS1Splines.Functions25.OneWay_Spline($D$61:$D$65,T$61:T$65,$D96)</f>
        <v>9.7954995165385892</v>
      </c>
      <c r="U96" s="42">
        <f>_xll.SRS1Splines.Functions25.OneWay_Spline($D$61:$D$65,U$61:U$65,$D96)</f>
        <v>18.045553851155699</v>
      </c>
      <c r="V96" s="42">
        <f>_xll.SRS1Splines.Functions25.OneWay_Spline($D$61:$D$65,V$61:V$65,$D96)</f>
        <v>114.011024388104</v>
      </c>
      <c r="W96" s="42">
        <f>_xll.SRS1Splines.Functions25.OneWay_Spline($D$61:$D$65,W$61:W$65,$D96)</f>
        <v>51.584929137927197</v>
      </c>
      <c r="X96" s="42">
        <f>_xll.SRS1Splines.Functions25.OneWay_Spline($D$61:$D$65,X$61:X$65,$D96)</f>
        <v>5.1690010034930598</v>
      </c>
      <c r="Y96" s="42">
        <f>_xll.SRS1Splines.Functions25.OneWay_Spline($D$61:$D$65,Y$61:Y$65,$D96)</f>
        <v>5.5838378115282596</v>
      </c>
      <c r="Z96" s="42">
        <f>_xll.SRS1Splines.Functions25.OneWay_Spline($D$67:$D$70,Z$67:Z$70,$D96)</f>
        <v>12.4752605947118</v>
      </c>
      <c r="AB96" s="42">
        <f t="shared" si="18"/>
        <v>0.875</v>
      </c>
      <c r="AC96" s="42">
        <f>_xll.SRS1Splines.Functions25.OneWay_Spline($D$61:$D$65,AC$61:AC$65,AB96)</f>
        <v>9.8028921146713301</v>
      </c>
      <c r="AD96" s="42">
        <f>_xll.SRS1Splines.Functions25.OneWay_Spline($D$61:$D$65,AD$61:AD$65,$D96)</f>
        <v>11.60539279478</v>
      </c>
      <c r="AE96" s="42">
        <f>_xll.SRS1Splines.Functions25.OneWay_Spline($D$61:$D$65,AE$61:AE$65,$D96)</f>
        <v>9.6932419910040295</v>
      </c>
      <c r="AF96" s="42">
        <f>_xll.SRS1Splines.Functions25.OneWay_Spline($D$61:$D$65,AF$61:AF$65,$D96)</f>
        <v>30.152505825537101</v>
      </c>
      <c r="AG96" s="42">
        <f>_xll.SRS1Splines.Functions25.OneWay_Spline($D$61:$D$65,AG$61:AG$65,$D96)</f>
        <v>30.3126741470799</v>
      </c>
      <c r="AH96" s="42">
        <f>_xll.SRS1Splines.Functions25.OneWay_Spline($D$61:$D$65,AH$61:AH$65,$D96)</f>
        <v>339.36056227137499</v>
      </c>
      <c r="AI96" s="42">
        <f>_xll.SRS1Splines.Functions25.OneWay_Spline($D$61:$D$65,AI$61:AI$65,$D96)</f>
        <v>57.805672862506803</v>
      </c>
      <c r="AJ96" s="42">
        <f>_xll.SRS1Splines.Functions25.OneWay_Spline($D$61:$D$65,AJ$61:AJ$65,$D96)</f>
        <v>6.2452292664003304</v>
      </c>
      <c r="AK96" s="42">
        <f>_xll.SRS1Splines.Functions25.OneWay_Spline($D$61:$D$65,AK$61:AK$65,$D96)</f>
        <v>6.3377824574706798</v>
      </c>
      <c r="AL96" s="42">
        <f>_xll.SRS1Splines.Functions25.OneWay_Spline($D$67:$D$70,AL$67:AL$70,$D96)</f>
        <v>19.839353452988899</v>
      </c>
    </row>
    <row r="97" spans="4:38">
      <c r="D97" s="42">
        <f t="shared" si="16"/>
        <v>1</v>
      </c>
      <c r="E97" s="42">
        <f>_xll.SRS1Splines.Functions25.OneWay_Spline($D$61:$D$65,$E$61:$E$65,D97)</f>
        <v>4.6679947247666203</v>
      </c>
      <c r="F97" s="42">
        <f>_xll.SRS1Splines.Functions25.OneWay_Spline($D$61:$D$65,F$61:F$65,$D97)</f>
        <v>7.2856265295197797</v>
      </c>
      <c r="G97" s="42">
        <f>_xll.SRS1Splines.Functions25.OneWay_Spline($D$61:$D$65,G$61:G$65,$D97)</f>
        <v>7.7644690571017501</v>
      </c>
      <c r="H97" s="42">
        <f>_xll.SRS1Splines.Functions25.OneWay_Spline($D$61:$D$65,H$61:H$65,$D97)</f>
        <v>19.693788857849</v>
      </c>
      <c r="I97" s="42">
        <f>_xll.SRS1Splines.Functions25.OneWay_Spline($D$61:$D$65,I$61:I$65,$D97)</f>
        <v>23.9883956959522</v>
      </c>
      <c r="J97" s="42">
        <f>_xll.SRS1Splines.Functions25.OneWay_Spline($D$61:$D$65,J$61:J$65,$D97)</f>
        <v>229.66597177991301</v>
      </c>
      <c r="K97" s="42">
        <f>_xll.SRS1Splines.Functions25.OneWay_Spline($D$61:$D$65,K$61:K$65,$D97)</f>
        <v>54.510291757037898</v>
      </c>
      <c r="L97" s="42">
        <f>_xll.SRS1Splines.Functions25.OneWay_Spline($D$61:$D$65,L$61:L$65,$D97)</f>
        <v>5.6798225012637804</v>
      </c>
      <c r="M97" s="42">
        <f>_xll.SRS1Splines.Functions25.OneWay_Spline($D$61:$D$65,M$61:M$65,$D97)</f>
        <v>5.9227727925168203</v>
      </c>
      <c r="N97" s="42">
        <f>_xll.SRS1Splines.Functions25.OneWay_Spline(($D$67:$D$70),N$67:N$70,$D97)</f>
        <v>15.308969730582399</v>
      </c>
      <c r="P97" s="42">
        <f t="shared" si="17"/>
        <v>1</v>
      </c>
      <c r="Q97" s="42">
        <f>_xll.SRS1Splines.Functions25.OneWay_Spline($D$61:$D$65,Q$61:Q$65,P97)</f>
        <v>2.6498868425185398</v>
      </c>
      <c r="R97" s="42">
        <f>_xll.SRS1Splines.Functions25.OneWay_Spline($D$61:$D$65,R$61:R$65,$D97)</f>
        <v>5.5504321700752799</v>
      </c>
      <c r="S97" s="42">
        <f>_xll.SRS1Splines.Functions25.OneWay_Spline($D$61:$D$65,S$61:S$65,$D97)</f>
        <v>6.5351075022815097</v>
      </c>
      <c r="T97" s="42">
        <f>_xll.SRS1Splines.Functions25.OneWay_Spline($D$61:$D$65,T$61:T$65,$D97)</f>
        <v>9.4174711436029792</v>
      </c>
      <c r="U97" s="42">
        <f>_xll.SRS1Splines.Functions25.OneWay_Spline($D$61:$D$65,U$61:U$65,$D97)</f>
        <v>17.6080799132815</v>
      </c>
      <c r="V97" s="42">
        <f>_xll.SRS1Splines.Functions25.OneWay_Spline($D$61:$D$65,V$61:V$65,$D97)</f>
        <v>113.008008694762</v>
      </c>
      <c r="W97" s="42">
        <f>_xll.SRS1Splines.Functions25.OneWay_Spline($D$61:$D$65,W$61:W$65,$D97)</f>
        <v>52.279103454764801</v>
      </c>
      <c r="X97" s="42">
        <f>_xll.SRS1Splines.Functions25.OneWay_Spline($D$61:$D$65,X$61:X$65,$D97)</f>
        <v>5.1464403181871603</v>
      </c>
      <c r="Y97" s="42">
        <f>_xll.SRS1Splines.Functions25.OneWay_Spline($D$61:$D$65,Y$61:Y$65,$D97)</f>
        <v>5.56666922119663</v>
      </c>
      <c r="Z97" s="42">
        <f>_xll.SRS1Splines.Functions25.OneWay_Spline($D$67:$D$70,Z$67:Z$70,$D97)</f>
        <v>12.338498798386601</v>
      </c>
      <c r="AB97" s="42">
        <f t="shared" si="18"/>
        <v>1</v>
      </c>
      <c r="AC97" s="42">
        <f>_xll.SRS1Splines.Functions25.OneWay_Spline($D$61:$D$65,AC$61:AC$65,AB97)</f>
        <v>6.6861026070146901</v>
      </c>
      <c r="AD97" s="42">
        <f>_xll.SRS1Splines.Functions25.OneWay_Spline($D$61:$D$65,AD$61:AD$65,$D97)</f>
        <v>9.0208208889642894</v>
      </c>
      <c r="AE97" s="42">
        <f>_xll.SRS1Splines.Functions25.OneWay_Spline($D$61:$D$65,AE$61:AE$65,$D97)</f>
        <v>8.9938306119219895</v>
      </c>
      <c r="AF97" s="42">
        <f>_xll.SRS1Splines.Functions25.OneWay_Spline($D$61:$D$65,AF$61:AF$65,$D97)</f>
        <v>29.970106572094998</v>
      </c>
      <c r="AG97" s="42">
        <f>_xll.SRS1Splines.Functions25.OneWay_Spline($D$61:$D$65,AG$61:AG$65,$D97)</f>
        <v>30.368711478622998</v>
      </c>
      <c r="AH97" s="42">
        <f>_xll.SRS1Splines.Functions25.OneWay_Spline($D$61:$D$65,AH$61:AH$65,$D97)</f>
        <v>346.32393486506299</v>
      </c>
      <c r="AI97" s="42">
        <f>_xll.SRS1Splines.Functions25.OneWay_Spline($D$61:$D$65,AI$61:AI$65,$D97)</f>
        <v>56.741480059311002</v>
      </c>
      <c r="AJ97" s="42">
        <f>_xll.SRS1Splines.Functions25.OneWay_Spline($D$61:$D$65,AJ$61:AJ$65,$D97)</f>
        <v>6.2132046843404103</v>
      </c>
      <c r="AK97" s="42">
        <f>_xll.SRS1Splines.Functions25.OneWay_Spline($D$61:$D$65,AK$61:AK$65,$D97)</f>
        <v>6.2788763638370204</v>
      </c>
      <c r="AL97" s="42">
        <f>_xll.SRS1Splines.Functions25.OneWay_Spline($D$67:$D$70,AL$67:AL$70,$D97)</f>
        <v>20.227094192998699</v>
      </c>
    </row>
    <row r="98" spans="4:38">
      <c r="D98" s="42">
        <f t="shared" si="16"/>
        <v>1.125</v>
      </c>
      <c r="E98" s="42">
        <f>_xll.SRS1Splines.Functions25.OneWay_Spline($D$61:$D$65,$E$61:$E$65,D98)</f>
        <v>4.4525271518586402</v>
      </c>
      <c r="F98" s="42">
        <f>_xll.SRS1Splines.Functions25.OneWay_Spline($D$61:$D$65,F$61:F$65,$D98)</f>
        <v>7.2092895385515297</v>
      </c>
      <c r="G98" s="42">
        <f>_xll.SRS1Splines.Functions25.OneWay_Spline($D$61:$D$65,G$61:G$65,$D98)</f>
        <v>7.54753941046528</v>
      </c>
      <c r="H98" s="42">
        <f>_xll.SRS1Splines.Functions25.OneWay_Spline($D$61:$D$65,H$61:H$65,$D98)</f>
        <v>19.214862871287998</v>
      </c>
      <c r="I98" s="42">
        <f>_xll.SRS1Splines.Functions25.OneWay_Spline($D$61:$D$65,I$61:I$65,$D98)</f>
        <v>23.934105527774499</v>
      </c>
      <c r="J98" s="42">
        <f>_xll.SRS1Splines.Functions25.OneWay_Spline($D$61:$D$65,J$61:J$65,$D98)</f>
        <v>233.950164198267</v>
      </c>
      <c r="K98" s="42">
        <f>_xll.SRS1Splines.Functions25.OneWay_Spline($D$61:$D$65,K$61:K$65,$D98)</f>
        <v>54.485769044193503</v>
      </c>
      <c r="L98" s="42">
        <f>_xll.SRS1Splines.Functions25.OneWay_Spline($D$61:$D$65,L$61:L$65,$D98)</f>
        <v>5.6487767691237201</v>
      </c>
      <c r="M98" s="42">
        <f>_xll.SRS1Splines.Functions25.OneWay_Spline($D$61:$D$65,M$61:M$65,$D98)</f>
        <v>5.88558338343696</v>
      </c>
      <c r="N98" s="42">
        <f>_xll.SRS1Splines.Functions25.OneWay_Spline(($D$67:$D$70),N$67:N$70,$D98)</f>
        <v>15.3297637400255</v>
      </c>
      <c r="P98" s="42">
        <f t="shared" si="17"/>
        <v>1.125</v>
      </c>
      <c r="Q98" s="42">
        <f>_xll.SRS1Splines.Functions25.OneWay_Spline($D$61:$D$65,Q$61:Q$65,P98)</f>
        <v>2.53229384818045</v>
      </c>
      <c r="R98" s="42">
        <f>_xll.SRS1Splines.Functions25.OneWay_Spline($D$61:$D$65,R$61:R$65,$D98)</f>
        <v>5.5497853466709497</v>
      </c>
      <c r="S98" s="42">
        <f>_xll.SRS1Splines.Functions25.OneWay_Spline($D$61:$D$65,S$61:S$65,$D98)</f>
        <v>6.3013788673476201</v>
      </c>
      <c r="T98" s="42">
        <f>_xll.SRS1Splines.Functions25.OneWay_Spline($D$61:$D$65,T$61:T$65,$D98)</f>
        <v>9.0746159646481299</v>
      </c>
      <c r="U98" s="42">
        <f>_xll.SRS1Splines.Functions25.OneWay_Spline($D$61:$D$65,U$61:U$65,$D98)</f>
        <v>17.225339565383798</v>
      </c>
      <c r="V98" s="42">
        <f>_xll.SRS1Splines.Functions25.OneWay_Spline($D$61:$D$65,V$61:V$65,$D98)</f>
        <v>113.067881631815</v>
      </c>
      <c r="W98" s="42">
        <f>_xll.SRS1Splines.Functions25.OneWay_Spline($D$61:$D$65,W$61:W$65,$D98)</f>
        <v>52.2518753863597</v>
      </c>
      <c r="X98" s="42">
        <f>_xll.SRS1Splines.Functions25.OneWay_Spline($D$61:$D$65,X$61:X$65,$D98)</f>
        <v>5.1196690806471503</v>
      </c>
      <c r="Y98" s="42">
        <f>_xll.SRS1Splines.Functions25.OneWay_Spline($D$61:$D$65,Y$61:Y$65,$D98)</f>
        <v>5.54734671452076</v>
      </c>
      <c r="Z98" s="42">
        <f>_xll.SRS1Splines.Functions25.OneWay_Spline($D$67:$D$70,Z$67:Z$70,$D98)</f>
        <v>12.1834777502156</v>
      </c>
      <c r="AB98" s="42">
        <f t="shared" si="18"/>
        <v>1.125</v>
      </c>
      <c r="AC98" s="42">
        <f>_xll.SRS1Splines.Functions25.OneWay_Spline($D$61:$D$65,AC$61:AC$65,AB98)</f>
        <v>6.3727604555368202</v>
      </c>
      <c r="AD98" s="42">
        <f>_xll.SRS1Splines.Functions25.OneWay_Spline($D$61:$D$65,AD$61:AD$65,$D98)</f>
        <v>8.9141207013036503</v>
      </c>
      <c r="AE98" s="42">
        <f>_xll.SRS1Splines.Functions25.OneWay_Spline($D$61:$D$65,AE$61:AE$65,$D98)</f>
        <v>8.7943444495848198</v>
      </c>
      <c r="AF98" s="42">
        <f>_xll.SRS1Splines.Functions25.OneWay_Spline($D$61:$D$65,AF$61:AF$65,$D98)</f>
        <v>29.7394919740624</v>
      </c>
      <c r="AG98" s="42">
        <f>_xll.SRS1Splines.Functions25.OneWay_Spline($D$61:$D$65,AG$61:AG$65,$D98)</f>
        <v>30.324964490751402</v>
      </c>
      <c r="AH98" s="42">
        <f>_xll.SRS1Splines.Functions25.OneWay_Spline($D$61:$D$65,AH$61:AH$65,$D98)</f>
        <v>353.42973079446102</v>
      </c>
      <c r="AI98" s="42">
        <f>_xll.SRS1Splines.Functions25.OneWay_Spline($D$61:$D$65,AI$61:AI$65,$D98)</f>
        <v>56.157218626967499</v>
      </c>
      <c r="AJ98" s="42">
        <f>_xll.SRS1Splines.Functions25.OneWay_Spline($D$61:$D$65,AJ$61:AJ$65,$D98)</f>
        <v>6.1778844576002996</v>
      </c>
      <c r="AK98" s="42">
        <f>_xll.SRS1Splines.Functions25.OneWay_Spline($D$61:$D$65,AK$61:AK$65,$D98)</f>
        <v>6.2240717483859704</v>
      </c>
      <c r="AL98" s="42">
        <f>_xll.SRS1Splines.Functions25.OneWay_Spline($D$67:$D$70,AL$67:AL$70,$D98)</f>
        <v>20.6052610875761</v>
      </c>
    </row>
    <row r="99" spans="4:38">
      <c r="D99" s="52">
        <f>D98+0.2</f>
        <v>1.325</v>
      </c>
      <c r="E99" s="42">
        <f>_xll.SRS1Splines.Functions25.OneWay_Spline($D$61:$D$65,$E$61:$E$65,D99)</f>
        <v>4.1201905564773398</v>
      </c>
      <c r="F99" s="42">
        <f>_xll.SRS1Splines.Functions25.OneWay_Spline($D$61:$D$65,F$61:F$65,$D99)</f>
        <v>7.0976546209667601</v>
      </c>
      <c r="G99" s="42">
        <f>_xll.SRS1Splines.Functions25.OneWay_Spline($D$61:$D$65,G$61:G$65,$D99)</f>
        <v>7.2118751066065201</v>
      </c>
      <c r="H99" s="42">
        <f>_xll.SRS1Splines.Functions25.OneWay_Spline($D$61:$D$65,H$61:H$65,$D99)</f>
        <v>18.418297806126599</v>
      </c>
      <c r="I99" s="42">
        <f>_xll.SRS1Splines.Functions25.OneWay_Spline($D$61:$D$65,I$61:I$65,$D99)</f>
        <v>23.727053369931099</v>
      </c>
      <c r="J99" s="42">
        <f>_xll.SRS1Splines.Functions25.OneWay_Spline($D$61:$D$65,J$61:J$65,$D99)</f>
        <v>240.647396020473</v>
      </c>
      <c r="K99" s="42">
        <f>_xll.SRS1Splines.Functions25.OneWay_Spline($D$61:$D$65,K$61:K$65,$D99)</f>
        <v>54.349013771804898</v>
      </c>
      <c r="L99" s="42">
        <f>_xll.SRS1Splines.Functions25.OneWay_Spline($D$61:$D$65,L$61:L$65,$D99)</f>
        <v>5.5833428507472496</v>
      </c>
      <c r="M99" s="42">
        <f>_xll.SRS1Splines.Functions25.OneWay_Spline($D$61:$D$65,M$61:M$65,$D99)</f>
        <v>5.8171783792062302</v>
      </c>
      <c r="N99" s="42">
        <f>_xll.SRS1Splines.Functions25.OneWay_Spline(($D$67:$D$70),N$67:N$70,$D99)</f>
        <v>15.361939179447299</v>
      </c>
      <c r="P99" s="52">
        <f>P98+0.2</f>
        <v>1.325</v>
      </c>
      <c r="Q99" s="42">
        <f>_xll.SRS1Splines.Functions25.OneWay_Spline($D$61:$D$65,Q$61:Q$65,P99)</f>
        <v>2.3514066552658499</v>
      </c>
      <c r="R99" s="42">
        <f>_xll.SRS1Splines.Functions25.OneWay_Spline($D$61:$D$65,R$61:R$65,$D99)</f>
        <v>5.5460737346162698</v>
      </c>
      <c r="S99" s="42">
        <f>_xll.SRS1Splines.Functions25.OneWay_Spline($D$61:$D$65,S$61:S$65,$D99)</f>
        <v>5.9397207871663698</v>
      </c>
      <c r="T99" s="42">
        <f>_xll.SRS1Splines.Functions25.OneWay_Spline($D$61:$D$65,T$61:T$65,$D99)</f>
        <v>8.5441018244526692</v>
      </c>
      <c r="U99" s="42">
        <f>_xll.SRS1Splines.Functions25.OneWay_Spline($D$61:$D$65,U$61:U$65,$D99)</f>
        <v>16.612986914435101</v>
      </c>
      <c r="V99" s="42">
        <f>_xll.SRS1Splines.Functions25.OneWay_Spline($D$61:$D$65,V$61:V$65,$D99)</f>
        <v>113.40433957749499</v>
      </c>
      <c r="W99" s="42">
        <f>_xll.SRS1Splines.Functions25.OneWay_Spline($D$61:$D$65,W$61:W$65,$D99)</f>
        <v>52.100033217225302</v>
      </c>
      <c r="X99" s="42">
        <f>_xll.SRS1Splines.Functions25.OneWay_Spline($D$61:$D$65,X$61:X$65,$D99)</f>
        <v>5.06117260495376</v>
      </c>
      <c r="Y99" s="42">
        <f>_xll.SRS1Splines.Functions25.OneWay_Spline($D$61:$D$65,Y$61:Y$65,$D99)</f>
        <v>5.5073952467319698</v>
      </c>
      <c r="Z99" s="42">
        <f>_xll.SRS1Splines.Functions25.OneWay_Spline($D$67:$D$70,Z$67:Z$70,$D99)</f>
        <v>11.900199334859201</v>
      </c>
      <c r="AB99" s="52">
        <f>AB98+0.2</f>
        <v>1.325</v>
      </c>
      <c r="AC99" s="42">
        <f>_xll.SRS1Splines.Functions25.OneWay_Spline($D$61:$D$65,AC$61:AC$65,AB99)</f>
        <v>5.8889744576888301</v>
      </c>
      <c r="AD99" s="42">
        <f>_xll.SRS1Splines.Functions25.OneWay_Spline($D$61:$D$65,AD$61:AD$65,$D99)</f>
        <v>8.7576142317211296</v>
      </c>
      <c r="AE99" s="42">
        <f>_xll.SRS1Splines.Functions25.OneWay_Spline($D$61:$D$65,AE$61:AE$65,$D99)</f>
        <v>8.4882074787948305</v>
      </c>
      <c r="AF99" s="42">
        <f>_xll.SRS1Splines.Functions25.OneWay_Spline($D$61:$D$65,AF$61:AF$65,$D99)</f>
        <v>29.211568045347601</v>
      </c>
      <c r="AG99" s="42">
        <f>_xll.SRS1Splines.Functions25.OneWay_Spline($D$61:$D$65,AG$61:AG$65,$D99)</f>
        <v>30.080990604059501</v>
      </c>
      <c r="AH99" s="42">
        <f>_xll.SRS1Splines.Functions25.OneWay_Spline($D$61:$D$65,AH$61:AH$65,$D99)</f>
        <v>364.424825660404</v>
      </c>
      <c r="AI99" s="42">
        <f>_xll.SRS1Splines.Functions25.OneWay_Spline($D$61:$D$65,AI$61:AI$65,$D99)</f>
        <v>55.253166506845098</v>
      </c>
      <c r="AJ99" s="42">
        <f>_xll.SRS1Splines.Functions25.OneWay_Spline($D$61:$D$65,AJ$61:AJ$65,$D99)</f>
        <v>6.1055130965407498</v>
      </c>
      <c r="AK99" s="42">
        <f>_xll.SRS1Splines.Functions25.OneWay_Spline($D$61:$D$65,AK$61:AK$65,$D99)</f>
        <v>6.1285931731625301</v>
      </c>
      <c r="AL99" s="42">
        <f>_xll.SRS1Splines.Functions25.OneWay_Spline($D$67:$D$70,AL$67:AL$70,$D99)</f>
        <v>21.190414520400701</v>
      </c>
    </row>
    <row r="100" spans="4:38">
      <c r="D100" s="52">
        <f t="shared" ref="D100:D101" si="19">D99+0.2</f>
        <v>1.5249999999999999</v>
      </c>
      <c r="E100" s="42">
        <f>_xll.SRS1Splines.Functions25.OneWay_Spline($D$61:$D$65,$E$61:$E$65,D100)</f>
        <v>3.8029804074003501</v>
      </c>
      <c r="F100" s="42">
        <f>_xll.SRS1Splines.Functions25.OneWay_Spline($D$61:$D$65,F$61:F$65,$D100)</f>
        <v>6.9980394799782299</v>
      </c>
      <c r="G100" s="42">
        <f>_xll.SRS1Splines.Functions25.OneWay_Spline($D$61:$D$65,G$61:G$65,$D100)</f>
        <v>6.89027004060571</v>
      </c>
      <c r="H100" s="42">
        <f>_xll.SRS1Splines.Functions25.OneWay_Spline($D$61:$D$65,H$61:H$65,$D100)</f>
        <v>17.5894812837975</v>
      </c>
      <c r="I100" s="42">
        <f>_xll.SRS1Splines.Functions25.OneWay_Spline($D$61:$D$65,I$61:I$65,$D100)</f>
        <v>23.382952187173</v>
      </c>
      <c r="J100" s="42">
        <f>_xll.SRS1Splines.Functions25.OneWay_Spline($D$61:$D$65,J$61:J$65,$D100)</f>
        <v>247.14464918335301</v>
      </c>
      <c r="K100" s="42">
        <f>_xll.SRS1Splines.Functions25.OneWay_Spline($D$61:$D$65,K$61:K$65,$D100)</f>
        <v>54.101173104066397</v>
      </c>
      <c r="L100" s="42">
        <f>_xll.SRS1Splines.Functions25.OneWay_Spline($D$61:$D$65,L$61:L$65,$D100)</f>
        <v>5.5000423509711602</v>
      </c>
      <c r="M100" s="42">
        <f>_xll.SRS1Splines.Functions25.OneWay_Spline($D$61:$D$65,M$61:M$65,$D100)</f>
        <v>5.7387861705887504</v>
      </c>
      <c r="N100" s="42">
        <f>_xll.SRS1Splines.Functions25.OneWay_Spline(($D$67:$D$70),N$67:N$70,$D100)</f>
        <v>15.392766956485</v>
      </c>
      <c r="P100" s="52">
        <f t="shared" ref="P100:P101" si="20">P99+0.2</f>
        <v>1.5249999999999999</v>
      </c>
      <c r="Q100" s="42">
        <f>_xll.SRS1Splines.Functions25.OneWay_Spline($D$61:$D$65,Q$61:Q$65,P100)</f>
        <v>2.1793069841347199</v>
      </c>
      <c r="R100" s="42">
        <f>_xll.SRS1Splines.Functions25.OneWay_Spline($D$61:$D$65,R$61:R$65,$D100)</f>
        <v>5.5390957439523101</v>
      </c>
      <c r="S100" s="42">
        <f>_xll.SRS1Splines.Functions25.OneWay_Spline($D$61:$D$65,S$61:S$65,$D100)</f>
        <v>5.59321068940109</v>
      </c>
      <c r="T100" s="42">
        <f>_xll.SRS1Splines.Functions25.OneWay_Spline($D$61:$D$65,T$61:T$65,$D100)</f>
        <v>8.0358081718046606</v>
      </c>
      <c r="U100" s="42">
        <f>_xll.SRS1Splines.Functions25.OneWay_Spline($D$61:$D$65,U$61:U$65,$D100)</f>
        <v>16.002005253879201</v>
      </c>
      <c r="V100" s="42">
        <f>_xll.SRS1Splines.Functions25.OneWay_Spline($D$61:$D$65,V$61:V$65,$D100)</f>
        <v>114.02027516545201</v>
      </c>
      <c r="W100" s="42">
        <f>_xll.SRS1Splines.Functions25.OneWay_Spline($D$61:$D$65,W$61:W$65,$D100)</f>
        <v>51.824850667171702</v>
      </c>
      <c r="X100" s="42">
        <f>_xll.SRS1Splines.Functions25.OneWay_Spline($D$61:$D$65,X$61:X$65,$D100)</f>
        <v>4.9849298288976902</v>
      </c>
      <c r="Y100" s="42">
        <f>_xll.SRS1Splines.Functions25.OneWay_Spline($D$61:$D$65,Y$61:Y$65,$D100)</f>
        <v>5.4571567177784601</v>
      </c>
      <c r="Z100" s="42">
        <f>_xll.SRS1Splines.Functions25.OneWay_Spline($D$67:$D$70,Z$67:Z$70,$D100)</f>
        <v>11.5774692495946</v>
      </c>
      <c r="AB100" s="52">
        <f t="shared" ref="AB100:AB101" si="21">AB99+0.2</f>
        <v>1.5249999999999999</v>
      </c>
      <c r="AC100" s="42">
        <f>_xll.SRS1Splines.Functions25.OneWay_Spline($D$61:$D$65,AC$61:AC$65,AB100)</f>
        <v>5.4266538306659697</v>
      </c>
      <c r="AD100" s="42">
        <f>_xll.SRS1Splines.Functions25.OneWay_Spline($D$61:$D$65,AD$61:AD$65,$D100)</f>
        <v>8.6173974221716207</v>
      </c>
      <c r="AE100" s="42">
        <f>_xll.SRS1Splines.Functions25.OneWay_Spline($D$61:$D$65,AE$61:AE$65,$D100)</f>
        <v>8.1977654676856506</v>
      </c>
      <c r="AF100" s="42">
        <f>_xll.SRS1Splines.Functions25.OneWay_Spline($D$61:$D$65,AF$61:AF$65,$D100)</f>
        <v>28.503500425366799</v>
      </c>
      <c r="AG100" s="42">
        <f>_xll.SRS1Splines.Functions25.OneWay_Spline($D$61:$D$65,AG$61:AG$65,$D100)</f>
        <v>29.638811827724901</v>
      </c>
      <c r="AH100" s="42">
        <f>_xll.SRS1Splines.Functions25.OneWay_Spline($D$61:$D$65,AH$61:AH$65,$D100)</f>
        <v>374.95939299269497</v>
      </c>
      <c r="AI100" s="42">
        <f>_xll.SRS1Splines.Functions25.OneWay_Spline($D$61:$D$65,AI$61:AI$65,$D100)</f>
        <v>54.386980444110002</v>
      </c>
      <c r="AJ100" s="42">
        <f>_xll.SRS1Splines.Functions25.OneWay_Spline($D$61:$D$65,AJ$61:AJ$65,$D100)</f>
        <v>6.0151548730446303</v>
      </c>
      <c r="AK100" s="42">
        <f>_xll.SRS1Splines.Functions25.OneWay_Spline($D$61:$D$65,AK$61:AK$65,$D100)</f>
        <v>6.0244912404521997</v>
      </c>
      <c r="AL100" s="42">
        <f>_xll.SRS1Splines.Functions25.OneWay_Spline($D$67:$D$70,AL$67:AL$70,$D100)</f>
        <v>21.751058908918498</v>
      </c>
    </row>
    <row r="101" spans="4:38">
      <c r="D101" s="52">
        <f t="shared" si="19"/>
        <v>1.7249999999999999</v>
      </c>
      <c r="E101" s="42">
        <f>_xll.SRS1Splines.Functions25.OneWay_Spline($D$61:$D$65,$E$61:$E$65,D101)</f>
        <v>3.5007261078463401</v>
      </c>
      <c r="F101" s="42">
        <f>_xll.SRS1Splines.Functions25.OneWay_Spline($D$61:$D$65,F$61:F$65,$D101)</f>
        <v>6.9094057690646</v>
      </c>
      <c r="G101" s="42">
        <f>_xll.SRS1Splines.Functions25.OneWay_Spline($D$61:$D$65,G$61:G$65,$D101)</f>
        <v>6.5827242124628702</v>
      </c>
      <c r="H101" s="42">
        <f>_xll.SRS1Splines.Functions25.OneWay_Spline($D$61:$D$65,H$61:H$65,$D101)</f>
        <v>16.734151048778902</v>
      </c>
      <c r="I101" s="42">
        <f>_xll.SRS1Splines.Functions25.OneWay_Spline($D$61:$D$65,I$61:I$65,$D101)</f>
        <v>22.9142300143358</v>
      </c>
      <c r="J101" s="42">
        <f>_xll.SRS1Splines.Functions25.OneWay_Spline($D$61:$D$65,J$61:J$65,$D101)</f>
        <v>253.43488141731501</v>
      </c>
      <c r="K101" s="42">
        <f>_xll.SRS1Splines.Functions25.OneWay_Spline($D$61:$D$65,K$61:K$65,$D101)</f>
        <v>53.752461789975399</v>
      </c>
      <c r="L101" s="42">
        <f>_xll.SRS1Splines.Functions25.OneWay_Spline($D$61:$D$65,L$61:L$65,$D101)</f>
        <v>5.4006252823706502</v>
      </c>
      <c r="M101" s="42">
        <f>_xll.SRS1Splines.Functions25.OneWay_Spline($D$61:$D$65,M$61:M$65,$D101)</f>
        <v>5.6515142334719703</v>
      </c>
      <c r="N101" s="42">
        <f>_xll.SRS1Splines.Functions25.OneWay_Spline(($D$67:$D$70),N$67:N$70,$D101)</f>
        <v>15.4222470711385</v>
      </c>
      <c r="P101" s="52">
        <f t="shared" si="20"/>
        <v>1.7249999999999999</v>
      </c>
      <c r="Q101" s="42">
        <f>_xll.SRS1Splines.Functions25.OneWay_Spline($D$61:$D$65,Q$61:Q$65,P101)</f>
        <v>2.01582360092018</v>
      </c>
      <c r="R101" s="42">
        <f>_xll.SRS1Splines.Functions25.OneWay_Spline($D$61:$D$65,R$61:R$65,$D101)</f>
        <v>5.5288833915408899</v>
      </c>
      <c r="S101" s="42">
        <f>_xll.SRS1Splines.Functions25.OneWay_Spline($D$61:$D$65,S$61:S$65,$D101)</f>
        <v>5.26184857405178</v>
      </c>
      <c r="T101" s="42">
        <f>_xll.SRS1Splines.Functions25.OneWay_Spline($D$61:$D$65,T$61:T$65,$D101)</f>
        <v>7.5497350067041102</v>
      </c>
      <c r="U101" s="42">
        <f>_xll.SRS1Splines.Functions25.OneWay_Spline($D$61:$D$65,U$61:U$65,$D101)</f>
        <v>15.393916551549401</v>
      </c>
      <c r="V101" s="42">
        <f>_xll.SRS1Splines.Functions25.OneWay_Spline($D$61:$D$65,V$61:V$65,$D101)</f>
        <v>114.89657889302801</v>
      </c>
      <c r="W101" s="42">
        <f>_xll.SRS1Splines.Functions25.OneWay_Spline($D$61:$D$65,W$61:W$65,$D101)</f>
        <v>51.437669380421397</v>
      </c>
      <c r="X101" s="42">
        <f>_xll.SRS1Splines.Functions25.OneWay_Spline($D$61:$D$65,X$61:X$65,$D101)</f>
        <v>4.8926900294332896</v>
      </c>
      <c r="Y101" s="42">
        <f>_xll.SRS1Splines.Functions25.OneWay_Spline($D$61:$D$65,Y$61:Y$65,$D101)</f>
        <v>5.39758370072198</v>
      </c>
      <c r="Z101" s="42">
        <f>_xll.SRS1Splines.Functions25.OneWay_Spline($D$67:$D$70,Z$67:Z$70,$D101)</f>
        <v>11.2197748881555</v>
      </c>
      <c r="AB101" s="52">
        <f t="shared" si="21"/>
        <v>1.7249999999999999</v>
      </c>
      <c r="AC101" s="42">
        <f>_xll.SRS1Splines.Functions25.OneWay_Spline($D$61:$D$65,AC$61:AC$65,AB101)</f>
        <v>4.9856286147724997</v>
      </c>
      <c r="AD101" s="42">
        <f>_xll.SRS1Splines.Functions25.OneWay_Spline($D$61:$D$65,AD$61:AD$65,$D101)</f>
        <v>8.4920939464693603</v>
      </c>
      <c r="AE101" s="42">
        <f>_xll.SRS1Splines.Functions25.OneWay_Spline($D$61:$D$65,AE$61:AE$65,$D101)</f>
        <v>7.9226122846228604</v>
      </c>
      <c r="AF101" s="42">
        <f>_xll.SRS1Splines.Functions25.OneWay_Spline($D$61:$D$65,AF$61:AF$65,$D101)</f>
        <v>27.632975370237499</v>
      </c>
      <c r="AG101" s="42">
        <f>_xll.SRS1Splines.Functions25.OneWay_Spline($D$61:$D$65,AG$61:AG$65,$D101)</f>
        <v>29.0166255887546</v>
      </c>
      <c r="AH101" s="42">
        <f>_xll.SRS1Splines.Functions25.OneWay_Spline($D$61:$D$65,AH$61:AH$65,$D101)</f>
        <v>385.03343279133401</v>
      </c>
      <c r="AI101" s="42">
        <f>_xll.SRS1Splines.Functions25.OneWay_Spline($D$61:$D$65,AI$61:AI$65,$D101)</f>
        <v>53.558660438762303</v>
      </c>
      <c r="AJ101" s="42">
        <f>_xll.SRS1Splines.Functions25.OneWay_Spline($D$61:$D$65,AJ$61:AJ$65,$D101)</f>
        <v>5.90856053530801</v>
      </c>
      <c r="AK101" s="42">
        <f>_xll.SRS1Splines.Functions25.OneWay_Spline($D$61:$D$65,AK$61:AK$65,$D101)</f>
        <v>5.9128697217449604</v>
      </c>
      <c r="AL101" s="42">
        <f>_xll.SRS1Splines.Functions25.OneWay_Spline($D$67:$D$70,AL$67:AL$70,$D101)</f>
        <v>22.287194253129499</v>
      </c>
    </row>
    <row r="102" spans="4:38">
      <c r="D102" s="42">
        <v>2</v>
      </c>
      <c r="E102" s="42">
        <f>_xll.SRS1Splines.Functions25.OneWay_Spline($D$61:$D$65,$E$61:$E$65,D102)</f>
        <v>3.10923317238219</v>
      </c>
      <c r="F102" s="42">
        <f>_xll.SRS1Splines.Functions25.OneWay_Spline($D$61:$D$65,F$61:F$65,$D102)</f>
        <v>6.8035576795258201</v>
      </c>
      <c r="G102" s="42">
        <f>_xll.SRS1Splines.Functions25.OneWay_Spline($D$61:$D$65,G$61:G$65,$D102)</f>
        <v>6.1828047980814</v>
      </c>
      <c r="H102" s="42">
        <f>_xll.SRS1Splines.Functions25.OneWay_Spline($D$61:$D$65,H$61:H$65,$D102)</f>
        <v>15.5253197976467</v>
      </c>
      <c r="I102" s="42">
        <f>_xll.SRS1Splines.Functions25.OneWay_Spline($D$61:$D$65,I$61:I$65,$D102)</f>
        <v>22.0890835482796</v>
      </c>
      <c r="J102" s="42">
        <f>_xll.SRS1Splines.Functions25.OneWay_Spline($D$61:$D$65,J$61:J$65,$D102)</f>
        <v>261.73298833446398</v>
      </c>
      <c r="K102" s="42">
        <f>_xll.SRS1Splines.Functions25.OneWay_Spline($D$61:$D$65,K$61:K$65,$D102)</f>
        <v>53.127044496932101</v>
      </c>
      <c r="L102" s="42">
        <f>_xll.SRS1Splines.Functions25.OneWay_Spline($D$61:$D$65,L$61:L$65,$D102)</f>
        <v>5.2408261007202697</v>
      </c>
      <c r="M102" s="42">
        <f>_xll.SRS1Splines.Functions25.OneWay_Spline($D$61:$D$65,M$61:M$65,$D102)</f>
        <v>5.5190507262776398</v>
      </c>
      <c r="N102" s="42">
        <f>_xll.SRS1Splines.Functions25.OneWay_Spline(($D$67:$D$70),N$67:N$70,$D102)</f>
        <v>15.460581748800401</v>
      </c>
      <c r="P102" s="42">
        <v>2</v>
      </c>
      <c r="Q102" s="42">
        <f>_xll.SRS1Splines.Functions25.OneWay_Spline($D$61:$D$65,Q$61:Q$65,P102)</f>
        <v>1.80478818971588</v>
      </c>
      <c r="R102" s="42">
        <f>_xll.SRS1Splines.Functions25.OneWay_Spline($D$61:$D$65,R$61:R$65,$D102)</f>
        <v>5.50961911290812</v>
      </c>
      <c r="S102" s="42">
        <f>_xll.SRS1Splines.Functions25.OneWay_Spline($D$61:$D$65,S$61:S$65,$D102)</f>
        <v>4.83095948048505</v>
      </c>
      <c r="T102" s="42">
        <f>_xll.SRS1Splines.Functions25.OneWay_Spline($D$61:$D$65,T$61:T$65,$D102)</f>
        <v>6.9176662945144196</v>
      </c>
      <c r="U102" s="42">
        <f>_xll.SRS1Splines.Functions25.OneWay_Spline($D$61:$D$65,U$61:U$65,$D102)</f>
        <v>14.5653139683152</v>
      </c>
      <c r="V102" s="42">
        <f>_xll.SRS1Splines.Functions25.OneWay_Spline($D$61:$D$65,V$61:V$65,$D102)</f>
        <v>116.491526357259</v>
      </c>
      <c r="W102" s="42">
        <f>_xll.SRS1Splines.Functions25.OneWay_Spline($D$61:$D$65,W$61:W$65,$D102)</f>
        <v>50.743255799641197</v>
      </c>
      <c r="X102" s="42">
        <f>_xll.SRS1Splines.Functions25.OneWay_Spline($D$61:$D$65,X$61:X$65,$D102)</f>
        <v>4.7429534368224102</v>
      </c>
      <c r="Y102" s="42">
        <f>_xll.SRS1Splines.Functions25.OneWay_Spline($D$61:$D$65,Y$61:Y$65,$D102)</f>
        <v>5.3021791282663804</v>
      </c>
      <c r="Z102" s="42">
        <f>_xll.SRS1Splines.Functions25.OneWay_Spline($D$67:$D$70,Z$67:Z$70,$D102)</f>
        <v>10.6790979906387</v>
      </c>
      <c r="AB102" s="42">
        <v>2</v>
      </c>
      <c r="AC102" s="42">
        <f>_xll.SRS1Splines.Functions25.OneWay_Spline($D$61:$D$65,AC$61:AC$65,AB102)</f>
        <v>4.4136781550484896</v>
      </c>
      <c r="AD102" s="42">
        <f>_xll.SRS1Splines.Functions25.OneWay_Spline($D$61:$D$65,AD$61:AD$65,$D102)</f>
        <v>8.3416241523759993</v>
      </c>
      <c r="AE102" s="42">
        <f>_xll.SRS1Splines.Functions25.OneWay_Spline($D$61:$D$65,AE$61:AE$65,$D102)</f>
        <v>7.5684944185455496</v>
      </c>
      <c r="AF102" s="42">
        <f>_xll.SRS1Splines.Functions25.OneWay_Spline($D$61:$D$65,AF$61:AF$65,$D102)</f>
        <v>26.203229021182299</v>
      </c>
      <c r="AG102" s="42">
        <f>_xll.SRS1Splines.Functions25.OneWay_Spline($D$61:$D$65,AG$61:AG$65,$D102)</f>
        <v>27.900628184655901</v>
      </c>
      <c r="AH102" s="42">
        <f>_xll.SRS1Splines.Functions25.OneWay_Spline($D$61:$D$65,AH$61:AH$65,$D102)</f>
        <v>398.13328240092198</v>
      </c>
      <c r="AI102" s="42">
        <f>_xll.SRS1Splines.Functions25.OneWay_Spline($D$61:$D$65,AI$61:AI$65,$D102)</f>
        <v>52.481548603236902</v>
      </c>
      <c r="AJ102" s="42">
        <f>_xll.SRS1Splines.Functions25.OneWay_Spline($D$61:$D$65,AJ$61:AJ$65,$D102)</f>
        <v>5.73869876461813</v>
      </c>
      <c r="AK102" s="42">
        <f>_xll.SRS1Splines.Functions25.OneWay_Spline($D$61:$D$65,AK$61:AK$65,$D102)</f>
        <v>5.7491395928836999</v>
      </c>
      <c r="AL102" s="42">
        <f>_xll.SRS1Splines.Functions25.OneWay_Spline($D$67:$D$70,AL$67:AL$70,$D102)</f>
        <v>22.984361677512499</v>
      </c>
    </row>
    <row r="103" spans="4:38">
      <c r="D103" s="42">
        <f>D102+0.25</f>
        <v>2.25</v>
      </c>
      <c r="E103" s="42">
        <f>_xll.SRS1Splines.Functions25.OneWay_Spline($D$61:$D$65,$E$61:$E$65,D103)</f>
        <v>2.7772143785985399</v>
      </c>
      <c r="F103" s="42">
        <f>_xll.SRS1Splines.Functions25.OneWay_Spline($D$61:$D$65,F$61:F$65,$D103)</f>
        <v>6.7213736320212103</v>
      </c>
      <c r="G103" s="42">
        <f>_xll.SRS1Splines.Functions25.OneWay_Spline($D$61:$D$65,G$61:G$65,$D103)</f>
        <v>5.8423076312089703</v>
      </c>
      <c r="H103" s="42">
        <f>_xll.SRS1Splines.Functions25.OneWay_Spline($D$61:$D$65,H$61:H$65,$D103)</f>
        <v>14.4048480398171</v>
      </c>
      <c r="I103" s="42">
        <f>_xll.SRS1Splines.Functions25.OneWay_Spline($D$61:$D$65,I$61:I$65,$D103)</f>
        <v>21.182070156325601</v>
      </c>
      <c r="J103" s="42">
        <f>_xll.SRS1Splines.Functions25.OneWay_Spline($D$61:$D$65,J$61:J$65,$D103)</f>
        <v>268.910119495711</v>
      </c>
      <c r="K103" s="42">
        <f>_xll.SRS1Splines.Functions25.OneWay_Spline($D$61:$D$65,K$61:K$65,$D103)</f>
        <v>52.432095753273103</v>
      </c>
      <c r="L103" s="42">
        <f>_xll.SRS1Splines.Functions25.OneWay_Spline($D$61:$D$65,L$61:L$65,$D103)</f>
        <v>5.0758121385636299</v>
      </c>
      <c r="M103" s="42">
        <f>_xll.SRS1Splines.Functions25.OneWay_Spline($D$61:$D$65,M$61:M$65,$D103)</f>
        <v>5.3883006076634103</v>
      </c>
      <c r="N103" s="42">
        <f>_xll.SRS1Splines.Functions25.OneWay_Spline(($D$67:$D$70),N$67:N$70,$D103)</f>
        <v>15.4932204471668</v>
      </c>
      <c r="P103" s="42">
        <f>P102+0.25</f>
        <v>2.25</v>
      </c>
      <c r="Q103" s="42">
        <f>_xll.SRS1Splines.Functions25.OneWay_Spline($D$61:$D$65,Q$61:Q$65,P103)</f>
        <v>1.6264184086101801</v>
      </c>
      <c r="R103" s="42">
        <f>_xll.SRS1Splines.Functions25.OneWay_Spline($D$61:$D$65,R$61:R$65,$D103)</f>
        <v>5.4869223221401002</v>
      </c>
      <c r="S103" s="42">
        <f>_xll.SRS1Splines.Functions25.OneWay_Spline($D$61:$D$65,S$61:S$65,$D103)</f>
        <v>4.4640942813483102</v>
      </c>
      <c r="T103" s="42">
        <f>_xll.SRS1Splines.Functions25.OneWay_Spline($D$61:$D$65,T$61:T$65,$D103)</f>
        <v>6.3795138617245302</v>
      </c>
      <c r="U103" s="42">
        <f>_xll.SRS1Splines.Functions25.OneWay_Spline($D$61:$D$65,U$61:U$65,$D103)</f>
        <v>13.8226114353493</v>
      </c>
      <c r="V103" s="42">
        <f>_xll.SRS1Splines.Functions25.OneWay_Spline($D$61:$D$65,V$61:V$65,$D103)</f>
        <v>118.295491511671</v>
      </c>
      <c r="W103" s="42">
        <f>_xll.SRS1Splines.Functions25.OneWay_Spline($D$61:$D$65,W$61:W$65,$D103)</f>
        <v>49.971640030600803</v>
      </c>
      <c r="X103" s="42">
        <f>_xll.SRS1Splines.Functions25.OneWay_Spline($D$61:$D$65,X$61:X$65,$D103)</f>
        <v>4.5872805960330796</v>
      </c>
      <c r="Y103" s="42">
        <f>_xll.SRS1Splines.Functions25.OneWay_Spline($D$61:$D$65,Y$61:Y$65,$D103)</f>
        <v>5.2037798729693696</v>
      </c>
      <c r="Z103" s="42">
        <f>_xll.SRS1Splines.Functions25.OneWay_Spline($D$67:$D$70,Z$67:Z$70,$D103)</f>
        <v>10.147388576888501</v>
      </c>
      <c r="AB103" s="42">
        <f>AB102+0.25</f>
        <v>2.25</v>
      </c>
      <c r="AC103" s="42">
        <f>_xll.SRS1Splines.Functions25.OneWay_Spline($D$61:$D$65,AC$61:AC$65,AB103)</f>
        <v>3.92801034858691</v>
      </c>
      <c r="AD103" s="42">
        <f>_xll.SRS1Splines.Functions25.OneWay_Spline($D$61:$D$65,AD$61:AD$65,$D103)</f>
        <v>8.2240318701362494</v>
      </c>
      <c r="AE103" s="42">
        <f>_xll.SRS1Splines.Functions25.OneWay_Spline($D$61:$D$65,AE$61:AE$65,$D103)</f>
        <v>7.2700975965986103</v>
      </c>
      <c r="AF103" s="42">
        <f>_xll.SRS1Splines.Functions25.OneWay_Spline($D$61:$D$65,AF$61:AF$65,$D103)</f>
        <v>24.704633082610702</v>
      </c>
      <c r="AG103" s="42">
        <f>_xll.SRS1Splines.Functions25.OneWay_Spline($D$61:$D$65,AG$61:AG$65,$D103)</f>
        <v>26.660422371894999</v>
      </c>
      <c r="AH103" s="42">
        <f>_xll.SRS1Splines.Functions25.OneWay_Spline($D$61:$D$65,AH$61:AH$65,$D103)</f>
        <v>409.28668360655797</v>
      </c>
      <c r="AI103" s="42">
        <f>_xll.SRS1Splines.Functions25.OneWay_Spline($D$61:$D$65,AI$61:AI$65,$D103)</f>
        <v>51.564480025887597</v>
      </c>
      <c r="AJ103" s="42">
        <f>_xll.SRS1Splines.Functions25.OneWay_Spline($D$61:$D$65,AJ$61:AJ$65,$D103)</f>
        <v>5.5643436810941802</v>
      </c>
      <c r="AK103" s="42">
        <f>_xll.SRS1Splines.Functions25.OneWay_Spline($D$61:$D$65,AK$61:AK$65,$D103)</f>
        <v>5.5921825756506198</v>
      </c>
      <c r="AL103" s="42">
        <f>_xll.SRS1Splines.Functions25.OneWay_Spline($D$67:$D$70,AL$67:AL$70,$D103)</f>
        <v>23.577940094317601</v>
      </c>
    </row>
    <row r="104" spans="4:38">
      <c r="D104" s="42">
        <f t="shared" ref="D104:D122" si="22">D103+0.25</f>
        <v>2.5</v>
      </c>
      <c r="E104" s="42">
        <f>_xll.SRS1Splines.Functions25.OneWay_Spline($D$61:$D$65,$E$61:$E$65,D104)</f>
        <v>2.46759782886283</v>
      </c>
      <c r="F104" s="42">
        <f>_xll.SRS1Splines.Functions25.OneWay_Spline($D$61:$D$65,F$61:F$65,$D104)</f>
        <v>6.6504668094152599</v>
      </c>
      <c r="G104" s="42">
        <f>_xll.SRS1Splines.Functions25.OneWay_Spline($D$61:$D$65,G$61:G$65,$D104)</f>
        <v>5.5237780234895899</v>
      </c>
      <c r="H104" s="42">
        <f>_xll.SRS1Splines.Functions25.OneWay_Spline($D$61:$D$65,H$61:H$65,$D104)</f>
        <v>13.2754475492443</v>
      </c>
      <c r="I104" s="42">
        <f>_xll.SRS1Splines.Functions25.OneWay_Spline($D$61:$D$65,I$61:I$65,$D104)</f>
        <v>20.1507296334335</v>
      </c>
      <c r="J104" s="42">
        <f>_xll.SRS1Splines.Functions25.OneWay_Spline($D$61:$D$65,J$61:J$65,$D104)</f>
        <v>275.72389260040097</v>
      </c>
      <c r="K104" s="42">
        <f>_xll.SRS1Splines.Functions25.OneWay_Spline($D$61:$D$65,K$61:K$65,$D104)</f>
        <v>51.637393601433502</v>
      </c>
      <c r="L104" s="42">
        <f>_xll.SRS1Splines.Functions25.OneWay_Spline($D$61:$D$65,L$61:L$65,$D104)</f>
        <v>4.8955282182205702</v>
      </c>
      <c r="M104" s="42">
        <f>_xll.SRS1Splines.Functions25.OneWay_Spline($D$61:$D$65,M$61:M$65,$D104)</f>
        <v>5.2499487259127102</v>
      </c>
      <c r="N104" s="42">
        <f>_xll.SRS1Splines.Functions25.OneWay_Spline(($D$67:$D$70),N$67:N$70,$D104)</f>
        <v>15.523753423057901</v>
      </c>
      <c r="P104" s="42">
        <f t="shared" ref="P104:P122" si="23">P103+0.25</f>
        <v>2.5</v>
      </c>
      <c r="Q104" s="42">
        <f>_xll.SRS1Splines.Functions25.OneWay_Spline($D$61:$D$65,Q$61:Q$65,P104)</f>
        <v>1.46054169804986</v>
      </c>
      <c r="R104" s="42">
        <f>_xll.SRS1Splines.Functions25.OneWay_Spline($D$61:$D$65,R$61:R$65,$D104)</f>
        <v>5.4593531866480696</v>
      </c>
      <c r="S104" s="42">
        <f>_xll.SRS1Splines.Functions25.OneWay_Spline($D$61:$D$65,S$61:S$65,$D104)</f>
        <v>4.1208978047365301</v>
      </c>
      <c r="T104" s="42">
        <f>_xll.SRS1Splines.Functions25.OneWay_Spline($D$61:$D$65,T$61:T$65,$D104)</f>
        <v>5.8760809407275199</v>
      </c>
      <c r="U104" s="42">
        <f>_xll.SRS1Splines.Functions25.OneWay_Spline($D$61:$D$65,U$61:U$65,$D104)</f>
        <v>13.093049670542699</v>
      </c>
      <c r="V104" s="42">
        <f>_xll.SRS1Splines.Functions25.OneWay_Spline($D$61:$D$65,V$61:V$65,$D104)</f>
        <v>120.398044466841</v>
      </c>
      <c r="W104" s="42">
        <f>_xll.SRS1Splines.Functions25.OneWay_Spline($D$61:$D$65,W$61:W$65,$D104)</f>
        <v>49.089266017200401</v>
      </c>
      <c r="X104" s="42">
        <f>_xll.SRS1Splines.Functions25.OneWay_Spline($D$61:$D$65,X$61:X$65,$D104)</f>
        <v>4.4165204201673296</v>
      </c>
      <c r="Y104" s="42">
        <f>_xll.SRS1Splines.Functions25.OneWay_Spline($D$61:$D$65,Y$61:Y$65,$D104)</f>
        <v>5.0961909133690098</v>
      </c>
      <c r="Z104" s="42">
        <f>_xll.SRS1Splines.Functions25.OneWay_Spline($D$67:$D$70,Z$67:Z$70,$D104)</f>
        <v>9.5864643601850297</v>
      </c>
      <c r="AB104" s="42">
        <f t="shared" ref="AB104:AB122" si="24">AB103+0.25</f>
        <v>2.5</v>
      </c>
      <c r="AC104" s="42">
        <f>_xll.SRS1Splines.Functions25.OneWay_Spline($D$61:$D$65,AC$61:AC$65,AB104)</f>
        <v>3.4746539596758002</v>
      </c>
      <c r="AD104" s="42">
        <f>_xll.SRS1Splines.Functions25.OneWay_Spline($D$61:$D$65,AD$61:AD$65,$D104)</f>
        <v>8.1219460744963197</v>
      </c>
      <c r="AE104" s="42">
        <f>_xll.SRS1Splines.Functions25.OneWay_Spline($D$61:$D$65,AE$61:AE$65,$D104)</f>
        <v>6.99328921351362</v>
      </c>
      <c r="AF104" s="42">
        <f>_xll.SRS1Splines.Functions25.OneWay_Spline($D$61:$D$65,AF$61:AF$65,$D104)</f>
        <v>23.052373461661801</v>
      </c>
      <c r="AG104" s="42">
        <f>_xll.SRS1Splines.Functions25.OneWay_Spline($D$61:$D$65,AG$61:AG$65,$D104)</f>
        <v>25.242026262672301</v>
      </c>
      <c r="AH104" s="42">
        <f>_xll.SRS1Splines.Functions25.OneWay_Spline($D$61:$D$65,AH$61:AH$65,$D104)</f>
        <v>419.72051054086302</v>
      </c>
      <c r="AI104" s="42">
        <f>_xll.SRS1Splines.Functions25.OneWay_Spline($D$61:$D$65,AI$61:AI$65,$D104)</f>
        <v>50.706577163205999</v>
      </c>
      <c r="AJ104" s="42">
        <f>_xll.SRS1Splines.Functions25.OneWay_Spline($D$61:$D$65,AJ$61:AJ$65,$D104)</f>
        <v>5.3745360162738001</v>
      </c>
      <c r="AK104" s="42">
        <f>_xll.SRS1Splines.Functions25.OneWay_Spline($D$61:$D$65,AK$61:AK$65,$D104)</f>
        <v>5.42972803600244</v>
      </c>
      <c r="AL104" s="42">
        <f>_xll.SRS1Splines.Functions25.OneWay_Spline($D$67:$D$70,AL$67:AL$70,$D104)</f>
        <v>24.133223129393301</v>
      </c>
    </row>
    <row r="105" spans="4:38">
      <c r="D105" s="42">
        <f t="shared" si="22"/>
        <v>2.75</v>
      </c>
      <c r="E105" s="42">
        <f>_xll.SRS1Splines.Functions25.OneWay_Spline($D$61:$D$65,$E$61:$E$65,D105)</f>
        <v>2.1800503263365298</v>
      </c>
      <c r="F105" s="42">
        <f>_xll.SRS1Splines.Functions25.OneWay_Spline($D$61:$D$65,F$61:F$65,$D105)</f>
        <v>6.5888091911585303</v>
      </c>
      <c r="G105" s="42">
        <f>_xll.SRS1Splines.Functions25.OneWay_Spline($D$61:$D$65,G$61:G$65,$D105)</f>
        <v>5.2272159749232703</v>
      </c>
      <c r="H105" s="42">
        <f>_xll.SRS1Splines.Functions25.OneWay_Spline($D$61:$D$65,H$61:H$65,$D105)</f>
        <v>12.1483248581123</v>
      </c>
      <c r="I105" s="42">
        <f>_xll.SRS1Splines.Functions25.OneWay_Spline($D$61:$D$65,I$61:I$65,$D105)</f>
        <v>19.019335485141401</v>
      </c>
      <c r="J105" s="42">
        <f>_xll.SRS1Splines.Functions25.OneWay_Spline($D$61:$D$65,J$61:J$65,$D105)</f>
        <v>282.16055321573299</v>
      </c>
      <c r="K105" s="42">
        <f>_xll.SRS1Splines.Functions25.OneWay_Spline($D$61:$D$65,K$61:K$65,$D105)</f>
        <v>50.762888723049301</v>
      </c>
      <c r="L105" s="42">
        <f>_xll.SRS1Splines.Functions25.OneWay_Spline($D$61:$D$65,L$61:L$65,$D105)</f>
        <v>4.7033923330020304</v>
      </c>
      <c r="M105" s="42">
        <f>_xll.SRS1Splines.Functions25.OneWay_Spline($D$61:$D$65,M$61:M$65,$D105)</f>
        <v>5.1061581198682102</v>
      </c>
      <c r="N105" s="42">
        <f>_xll.SRS1Splines.Functions25.OneWay_Spline(($D$67:$D$70),N$67:N$70,$D105)</f>
        <v>15.5521806764738</v>
      </c>
      <c r="P105" s="42">
        <f t="shared" si="23"/>
        <v>2.75</v>
      </c>
      <c r="Q105" s="42">
        <f>_xll.SRS1Splines.Functions25.OneWay_Spline($D$61:$D$65,Q$61:Q$65,P105)</f>
        <v>1.30682361688862</v>
      </c>
      <c r="R105" s="42">
        <f>_xll.SRS1Splines.Functions25.OneWay_Spline($D$61:$D$65,R$61:R$65,$D105)</f>
        <v>5.42697423936528</v>
      </c>
      <c r="S105" s="42">
        <f>_xll.SRS1Splines.Functions25.OneWay_Spline($D$61:$D$65,S$61:S$65,$D105)</f>
        <v>3.8013700506496901</v>
      </c>
      <c r="T105" s="42">
        <f>_xll.SRS1Splines.Functions25.OneWay_Spline($D$61:$D$65,T$61:T$65,$D105)</f>
        <v>5.4073675315234198</v>
      </c>
      <c r="U105" s="42">
        <f>_xll.SRS1Splines.Functions25.OneWay_Spline($D$61:$D$65,U$61:U$65,$D105)</f>
        <v>12.3796012673197</v>
      </c>
      <c r="V105" s="42">
        <f>_xll.SRS1Splines.Functions25.OneWay_Spline($D$61:$D$65,V$61:V$65,$D105)</f>
        <v>122.761861975391</v>
      </c>
      <c r="W105" s="42">
        <f>_xll.SRS1Splines.Functions25.OneWay_Spline($D$61:$D$65,W$61:W$65,$D105)</f>
        <v>48.118285408312197</v>
      </c>
      <c r="X105" s="42">
        <f>_xll.SRS1Splines.Functions25.OneWay_Spline($D$61:$D$65,X$61:X$65,$D105)</f>
        <v>4.23408946577658</v>
      </c>
      <c r="Y105" s="42">
        <f>_xll.SRS1Splines.Functions25.OneWay_Spline($D$61:$D$65,Y$61:Y$65,$D105)</f>
        <v>4.9812727437265396</v>
      </c>
      <c r="Z105" s="42">
        <f>_xll.SRS1Splines.Functions25.OneWay_Spline($D$67:$D$70,Z$67:Z$70,$D105)</f>
        <v>9.0050897814142097</v>
      </c>
      <c r="AB105" s="42">
        <f t="shared" si="24"/>
        <v>2.75</v>
      </c>
      <c r="AC105" s="42">
        <f>_xll.SRS1Splines.Functions25.OneWay_Spline($D$61:$D$65,AC$61:AC$65,AB105)</f>
        <v>3.0532770357844399</v>
      </c>
      <c r="AD105" s="42">
        <f>_xll.SRS1Splines.Functions25.OneWay_Spline($D$61:$D$65,AD$61:AD$65,$D105)</f>
        <v>8.0326786283746703</v>
      </c>
      <c r="AE105" s="42">
        <f>_xll.SRS1Splines.Functions25.OneWay_Spline($D$61:$D$65,AE$61:AE$65,$D105)</f>
        <v>6.73727604344211</v>
      </c>
      <c r="AF105" s="42">
        <f>_xll.SRS1Splines.Functions25.OneWay_Spline($D$61:$D$65,AF$61:AF$65,$D105)</f>
        <v>21.280993627315599</v>
      </c>
      <c r="AG105" s="42">
        <f>_xll.SRS1Splines.Functions25.OneWay_Spline($D$61:$D$65,AG$61:AG$65,$D105)</f>
        <v>23.680981706610702</v>
      </c>
      <c r="AH105" s="42">
        <f>_xll.SRS1Splines.Functions25.OneWay_Spline($D$61:$D$65,AH$61:AH$65,$D105)</f>
        <v>429.43476320383598</v>
      </c>
      <c r="AI105" s="42">
        <f>_xll.SRS1Splines.Functions25.OneWay_Spline($D$61:$D$65,AI$61:AI$65,$D105)</f>
        <v>49.9078400151921</v>
      </c>
      <c r="AJ105" s="42">
        <f>_xll.SRS1Splines.Functions25.OneWay_Spline($D$61:$D$65,AJ$61:AJ$65,$D105)</f>
        <v>5.1726952002274702</v>
      </c>
      <c r="AK105" s="42">
        <f>_xll.SRS1Splines.Functions25.OneWay_Spline($D$61:$D$65,AK$61:AK$65,$D105)</f>
        <v>5.2639317776305603</v>
      </c>
      <c r="AL105" s="42">
        <f>_xll.SRS1Splines.Functions25.OneWay_Spline($D$67:$D$70,AL$67:AL$70,$D105)</f>
        <v>24.650210782739599</v>
      </c>
    </row>
    <row r="106" spans="4:38">
      <c r="D106" s="42">
        <f t="shared" si="22"/>
        <v>3</v>
      </c>
      <c r="E106" s="42">
        <f>_xll.SRS1Splines.Functions25.OneWay_Spline($D$61:$D$65,$E$61:$E$65,D106)</f>
        <v>1.9142386741811099</v>
      </c>
      <c r="F106" s="42">
        <f>_xll.SRS1Splines.Functions25.OneWay_Spline($D$61:$D$65,F$61:F$65,$D106)</f>
        <v>6.5343727567015799</v>
      </c>
      <c r="G106" s="42">
        <f>_xll.SRS1Splines.Functions25.OneWay_Spline($D$61:$D$65,G$61:G$65,$D106)</f>
        <v>4.9526214855100203</v>
      </c>
      <c r="H106" s="42">
        <f>_xll.SRS1Splines.Functions25.OneWay_Spline($D$61:$D$65,H$61:H$65,$D106)</f>
        <v>11.0346864986052</v>
      </c>
      <c r="I106" s="42">
        <f>_xll.SRS1Splines.Functions25.OneWay_Spline($D$61:$D$65,I$61:I$65,$D106)</f>
        <v>17.812161216987299</v>
      </c>
      <c r="J106" s="42">
        <f>_xll.SRS1Splines.Functions25.OneWay_Spline($D$61:$D$65,J$61:J$65,$D106)</f>
        <v>288.20634690890603</v>
      </c>
      <c r="K106" s="42">
        <f>_xll.SRS1Splines.Functions25.OneWay_Spline($D$61:$D$65,K$61:K$65,$D106)</f>
        <v>49.828531799756597</v>
      </c>
      <c r="L106" s="42">
        <f>_xll.SRS1Splines.Functions25.OneWay_Spline($D$61:$D$65,L$61:L$65,$D106)</f>
        <v>4.5028224762189497</v>
      </c>
      <c r="M106" s="42">
        <f>_xll.SRS1Splines.Functions25.OneWay_Spline($D$61:$D$65,M$61:M$65,$D106)</f>
        <v>4.9590918283725598</v>
      </c>
      <c r="N106" s="42">
        <f>_xll.SRS1Splines.Functions25.OneWay_Spline(($D$67:$D$70),N$67:N$70,$D106)</f>
        <v>15.578502207414401</v>
      </c>
      <c r="P106" s="42">
        <f t="shared" si="23"/>
        <v>3</v>
      </c>
      <c r="Q106" s="42">
        <f>_xll.SRS1Splines.Functions25.OneWay_Spline($D$61:$D$65,Q$61:Q$65,P106)</f>
        <v>1.1649297239801699</v>
      </c>
      <c r="R106" s="42">
        <f>_xll.SRS1Splines.Functions25.OneWay_Spline($D$61:$D$65,R$61:R$65,$D106)</f>
        <v>5.3898480132249702</v>
      </c>
      <c r="S106" s="42">
        <f>_xll.SRS1Splines.Functions25.OneWay_Spline($D$61:$D$65,S$61:S$65,$D106)</f>
        <v>3.5055110190878001</v>
      </c>
      <c r="T106" s="42">
        <f>_xll.SRS1Splines.Functions25.OneWay_Spline($D$61:$D$65,T$61:T$65,$D106)</f>
        <v>4.9733736341122103</v>
      </c>
      <c r="U106" s="42">
        <f>_xll.SRS1Splines.Functions25.OneWay_Spline($D$61:$D$65,U$61:U$65,$D106)</f>
        <v>11.6852388191048</v>
      </c>
      <c r="V106" s="42">
        <f>_xll.SRS1Splines.Functions25.OneWay_Spline($D$61:$D$65,V$61:V$65,$D106)</f>
        <v>125.34962078994199</v>
      </c>
      <c r="W106" s="42">
        <f>_xll.SRS1Splines.Functions25.OneWay_Spline($D$61:$D$65,W$61:W$65,$D106)</f>
        <v>47.080849852808001</v>
      </c>
      <c r="X106" s="42">
        <f>_xll.SRS1Splines.Functions25.OneWay_Spline($D$61:$D$65,X$61:X$65,$D106)</f>
        <v>4.0434042894122504</v>
      </c>
      <c r="Y106" s="42">
        <f>_xll.SRS1Splines.Functions25.OneWay_Spline($D$61:$D$65,Y$61:Y$65,$D106)</f>
        <v>4.8608858583031704</v>
      </c>
      <c r="Z106" s="42">
        <f>_xll.SRS1Splines.Functions25.OneWay_Spline($D$67:$D$70,Z$67:Z$70,$D106)</f>
        <v>8.4120292814620594</v>
      </c>
      <c r="AB106" s="42">
        <f t="shared" si="24"/>
        <v>3</v>
      </c>
      <c r="AC106" s="42">
        <f>_xll.SRS1Splines.Functions25.OneWay_Spline($D$61:$D$65,AC$61:AC$65,AB106)</f>
        <v>2.6635476243820602</v>
      </c>
      <c r="AD106" s="42">
        <f>_xll.SRS1Splines.Functions25.OneWay_Spline($D$61:$D$65,AD$61:AD$65,$D106)</f>
        <v>7.95354139468974</v>
      </c>
      <c r="AE106" s="42">
        <f>_xll.SRS1Splines.Functions25.OneWay_Spline($D$61:$D$65,AE$61:AE$65,$D106)</f>
        <v>6.5012648605356098</v>
      </c>
      <c r="AF106" s="42">
        <f>_xll.SRS1Splines.Functions25.OneWay_Spline($D$61:$D$65,AF$61:AF$65,$D106)</f>
        <v>19.425037048551999</v>
      </c>
      <c r="AG106" s="42">
        <f>_xll.SRS1Splines.Functions25.OneWay_Spline($D$61:$D$65,AG$61:AG$65,$D106)</f>
        <v>22.012830553333199</v>
      </c>
      <c r="AH106" s="42">
        <f>_xll.SRS1Splines.Functions25.OneWay_Spline($D$61:$D$65,AH$61:AH$65,$D106)</f>
        <v>438.42944159547801</v>
      </c>
      <c r="AI106" s="42">
        <f>_xll.SRS1Splines.Functions25.OneWay_Spline($D$61:$D$65,AI$61:AI$65,$D106)</f>
        <v>49.168268581845901</v>
      </c>
      <c r="AJ106" s="42">
        <f>_xll.SRS1Splines.Functions25.OneWay_Spline($D$61:$D$65,AJ$61:AJ$65,$D106)</f>
        <v>4.9622406630256597</v>
      </c>
      <c r="AK106" s="42">
        <f>_xll.SRS1Splines.Functions25.OneWay_Spline($D$61:$D$65,AK$61:AK$65,$D106)</f>
        <v>5.0969496042263804</v>
      </c>
      <c r="AL106" s="42">
        <f>_xll.SRS1Splines.Functions25.OneWay_Spline($D$67:$D$70,AL$67:AL$70,$D106)</f>
        <v>25.128903054356599</v>
      </c>
    </row>
    <row r="107" spans="4:38">
      <c r="D107" s="42">
        <f t="shared" si="22"/>
        <v>3.25</v>
      </c>
      <c r="E107" s="42">
        <f>_xll.SRS1Splines.Functions25.OneWay_Spline($D$61:$D$65,$E$61:$E$65,D107)</f>
        <v>1.66982967555805</v>
      </c>
      <c r="F107" s="42">
        <f>_xll.SRS1Splines.Functions25.OneWay_Spline($D$61:$D$65,F$61:F$65,$D107)</f>
        <v>6.4851294854949497</v>
      </c>
      <c r="G107" s="42">
        <f>_xll.SRS1Splines.Functions25.OneWay_Spline($D$61:$D$65,G$61:G$65,$D107)</f>
        <v>4.6999945552498303</v>
      </c>
      <c r="H107" s="42">
        <f>_xll.SRS1Splines.Functions25.OneWay_Spline($D$61:$D$65,H$61:H$65,$D107)</f>
        <v>9.9457390029072599</v>
      </c>
      <c r="I107" s="42">
        <f>_xll.SRS1Splines.Functions25.OneWay_Spline($D$61:$D$65,I$61:I$65,$D107)</f>
        <v>16.553480334509501</v>
      </c>
      <c r="J107" s="42">
        <f>_xll.SRS1Splines.Functions25.OneWay_Spline($D$61:$D$65,J$61:J$65,$D107)</f>
        <v>293.84751924711998</v>
      </c>
      <c r="K107" s="42">
        <f>_xll.SRS1Splines.Functions25.OneWay_Spline($D$61:$D$65,K$61:K$65,$D107)</f>
        <v>48.8542735131917</v>
      </c>
      <c r="L107" s="42">
        <f>_xll.SRS1Splines.Functions25.OneWay_Spline($D$61:$D$65,L$61:L$65,$D107)</f>
        <v>4.2972366411822902</v>
      </c>
      <c r="M107" s="42">
        <f>_xll.SRS1Splines.Functions25.OneWay_Spline($D$61:$D$65,M$61:M$65,$D107)</f>
        <v>4.81091289026842</v>
      </c>
      <c r="N107" s="42">
        <f>_xll.SRS1Splines.Functions25.OneWay_Spline(($D$67:$D$70),N$67:N$70,$D107)</f>
        <v>15.602718015879701</v>
      </c>
      <c r="P107" s="42">
        <f t="shared" si="23"/>
        <v>3.25</v>
      </c>
      <c r="Q107" s="42">
        <f>_xll.SRS1Splines.Functions25.OneWay_Spline($D$61:$D$65,Q$61:Q$65,P107)</f>
        <v>1.0345255781781999</v>
      </c>
      <c r="R107" s="42">
        <f>_xll.SRS1Splines.Functions25.OneWay_Spline($D$61:$D$65,R$61:R$65,$D107)</f>
        <v>5.3480370411603699</v>
      </c>
      <c r="S107" s="42">
        <f>_xll.SRS1Splines.Functions25.OneWay_Spline($D$61:$D$65,S$61:S$65,$D107)</f>
        <v>3.2333207100508701</v>
      </c>
      <c r="T107" s="42">
        <f>_xll.SRS1Splines.Functions25.OneWay_Spline($D$61:$D$65,T$61:T$65,$D107)</f>
        <v>4.5740992484938996</v>
      </c>
      <c r="U107" s="42">
        <f>_xll.SRS1Splines.Functions25.OneWay_Spline($D$61:$D$65,U$61:U$65,$D107)</f>
        <v>11.0129349193225</v>
      </c>
      <c r="V107" s="42">
        <f>_xll.SRS1Splines.Functions25.OneWay_Spline($D$61:$D$65,V$61:V$65,$D107)</f>
        <v>128.123997663117</v>
      </c>
      <c r="W107" s="42">
        <f>_xll.SRS1Splines.Functions25.OneWay_Spline($D$61:$D$65,W$61:W$65,$D107)</f>
        <v>45.999110999559903</v>
      </c>
      <c r="X107" s="42">
        <f>_xll.SRS1Splines.Functions25.OneWay_Spline($D$61:$D$65,X$61:X$65,$D107)</f>
        <v>3.8478814476257601</v>
      </c>
      <c r="Y107" s="42">
        <f>_xll.SRS1Splines.Functions25.OneWay_Spline($D$61:$D$65,Y$61:Y$65,$D107)</f>
        <v>4.7368907513601402</v>
      </c>
      <c r="Z107" s="42">
        <f>_xll.SRS1Splines.Functions25.OneWay_Spline($D$67:$D$70,Z$67:Z$70,$D107)</f>
        <v>7.8160473012145797</v>
      </c>
      <c r="AB107" s="42">
        <f t="shared" si="24"/>
        <v>3.25</v>
      </c>
      <c r="AC107" s="42">
        <f>_xll.SRS1Splines.Functions25.OneWay_Spline($D$61:$D$65,AC$61:AC$65,AB107)</f>
        <v>2.3051337729379102</v>
      </c>
      <c r="AD107" s="42">
        <f>_xll.SRS1Splines.Functions25.OneWay_Spline($D$61:$D$65,AD$61:AD$65,$D107)</f>
        <v>7.8818462363599702</v>
      </c>
      <c r="AE107" s="42">
        <f>_xll.SRS1Splines.Functions25.OneWay_Spline($D$61:$D$65,AE$61:AE$65,$D107)</f>
        <v>6.2844624389456696</v>
      </c>
      <c r="AF107" s="42">
        <f>_xll.SRS1Splines.Functions25.OneWay_Spline($D$61:$D$65,AF$61:AF$65,$D107)</f>
        <v>17.519047194351099</v>
      </c>
      <c r="AG107" s="42">
        <f>_xll.SRS1Splines.Functions25.OneWay_Spline($D$61:$D$65,AG$61:AG$65,$D107)</f>
        <v>20.273114652462699</v>
      </c>
      <c r="AH107" s="42">
        <f>_xll.SRS1Splines.Functions25.OneWay_Spline($D$61:$D$65,AH$61:AH$65,$D107)</f>
        <v>446.70454571578898</v>
      </c>
      <c r="AI107" s="42">
        <f>_xll.SRS1Splines.Functions25.OneWay_Spline($D$61:$D$65,AI$61:AI$65,$D107)</f>
        <v>48.4878628631674</v>
      </c>
      <c r="AJ107" s="42">
        <f>_xll.SRS1Splines.Functions25.OneWay_Spline($D$61:$D$65,AJ$61:AJ$65,$D107)</f>
        <v>4.7465918347388101</v>
      </c>
      <c r="AK107" s="42">
        <f>_xll.SRS1Splines.Functions25.OneWay_Spline($D$61:$D$65,AK$61:AK$65,$D107)</f>
        <v>4.9309373194812904</v>
      </c>
      <c r="AL107" s="42">
        <f>_xll.SRS1Splines.Functions25.OneWay_Spline($D$67:$D$70,AL$67:AL$70,$D107)</f>
        <v>25.5692999442442</v>
      </c>
    </row>
    <row r="108" spans="4:38">
      <c r="D108" s="42">
        <f t="shared" si="22"/>
        <v>3.5</v>
      </c>
      <c r="E108" s="42">
        <f>_xll.SRS1Splines.Functions25.OneWay_Spline($D$61:$D$65,$E$61:$E$65,D108)</f>
        <v>1.4464901336288201</v>
      </c>
      <c r="F108" s="42">
        <f>_xll.SRS1Splines.Functions25.OneWay_Spline($D$61:$D$65,F$61:F$65,$D108)</f>
        <v>6.4390513569892001</v>
      </c>
      <c r="G108" s="42">
        <f>_xll.SRS1Splines.Functions25.OneWay_Spline($D$61:$D$65,G$61:G$65,$D108)</f>
        <v>4.4693351841426896</v>
      </c>
      <c r="H108" s="42">
        <f>_xll.SRS1Splines.Functions25.OneWay_Spline($D$61:$D$65,H$61:H$65,$D108)</f>
        <v>8.8926889032024992</v>
      </c>
      <c r="I108" s="42">
        <f>_xll.SRS1Splines.Functions25.OneWay_Spline($D$61:$D$65,I$61:I$65,$D108)</f>
        <v>15.2675663432461</v>
      </c>
      <c r="J108" s="42">
        <f>_xll.SRS1Splines.Functions25.OneWay_Spline($D$61:$D$65,J$61:J$65,$D108)</f>
        <v>299.07031579757302</v>
      </c>
      <c r="K108" s="42">
        <f>_xll.SRS1Splines.Functions25.OneWay_Spline($D$61:$D$65,K$61:K$65,$D108)</f>
        <v>47.8600645449906</v>
      </c>
      <c r="L108" s="42">
        <f>_xll.SRS1Splines.Functions25.OneWay_Spline($D$61:$D$65,L$61:L$65,$D108)</f>
        <v>4.0900528212029696</v>
      </c>
      <c r="M108" s="42">
        <f>_xll.SRS1Splines.Functions25.OneWay_Spline($D$61:$D$65,M$61:M$65,$D108)</f>
        <v>4.6637843443984401</v>
      </c>
      <c r="N108" s="42">
        <f>_xll.SRS1Splines.Functions25.OneWay_Spline(($D$67:$D$70),N$67:N$70,$D108)</f>
        <v>15.6248281018699</v>
      </c>
      <c r="P108" s="42">
        <f t="shared" si="23"/>
        <v>3.5</v>
      </c>
      <c r="Q108" s="42">
        <f>_xll.SRS1Splines.Functions25.OneWay_Spline($D$61:$D$65,Q$61:Q$65,P108)</f>
        <v>0.915276738336403</v>
      </c>
      <c r="R108" s="42">
        <f>_xll.SRS1Splines.Functions25.OneWay_Spline($D$61:$D$65,R$61:R$65,$D108)</f>
        <v>5.3016038561047401</v>
      </c>
      <c r="S108" s="42">
        <f>_xll.SRS1Splines.Functions25.OneWay_Spline($D$61:$D$65,S$61:S$65,$D108)</f>
        <v>2.9847991235388802</v>
      </c>
      <c r="T108" s="42">
        <f>_xll.SRS1Splines.Functions25.OneWay_Spline($D$61:$D$65,T$61:T$65,$D108)</f>
        <v>4.2095443746684804</v>
      </c>
      <c r="U108" s="42">
        <f>_xll.SRS1Splines.Functions25.OneWay_Spline($D$61:$D$65,U$61:U$65,$D108)</f>
        <v>10.365662161397401</v>
      </c>
      <c r="V108" s="42">
        <f>_xll.SRS1Splines.Functions25.OneWay_Spline($D$61:$D$65,V$61:V$65,$D108)</f>
        <v>131.04766934753701</v>
      </c>
      <c r="W108" s="42">
        <f>_xll.SRS1Splines.Functions25.OneWay_Spline($D$61:$D$65,W$61:W$65,$D108)</f>
        <v>44.895220497439801</v>
      </c>
      <c r="X108" s="42">
        <f>_xll.SRS1Splines.Functions25.OneWay_Spline($D$61:$D$65,X$61:X$65,$D108)</f>
        <v>3.6509374969685302</v>
      </c>
      <c r="Y108" s="42">
        <f>_xll.SRS1Splines.Functions25.OneWay_Spline($D$61:$D$65,Y$61:Y$65,$D108)</f>
        <v>4.6111479171586502</v>
      </c>
      <c r="Z108" s="42">
        <f>_xll.SRS1Splines.Functions25.OneWay_Spline($D$67:$D$70,Z$67:Z$70,$D108)</f>
        <v>7.2259082815577704</v>
      </c>
      <c r="AB108" s="42">
        <f t="shared" si="24"/>
        <v>3.5</v>
      </c>
      <c r="AC108" s="42">
        <f>_xll.SRS1Splines.Functions25.OneWay_Spline($D$61:$D$65,AC$61:AC$65,AB108)</f>
        <v>1.9777035289212499</v>
      </c>
      <c r="AD108" s="42">
        <f>_xll.SRS1Splines.Functions25.OneWay_Spline($D$61:$D$65,AD$61:AD$65,$D108)</f>
        <v>7.8149050163038298</v>
      </c>
      <c r="AE108" s="42">
        <f>_xll.SRS1Splines.Functions25.OneWay_Spline($D$61:$D$65,AE$61:AE$65,$D108)</f>
        <v>6.08607555282381</v>
      </c>
      <c r="AF108" s="42">
        <f>_xll.SRS1Splines.Functions25.OneWay_Spline($D$61:$D$65,AF$61:AF$65,$D108)</f>
        <v>15.597567533692899</v>
      </c>
      <c r="AG108" s="42">
        <f>_xll.SRS1Splines.Functions25.OneWay_Spline($D$61:$D$65,AG$61:AG$65,$D108)</f>
        <v>18.497375853622</v>
      </c>
      <c r="AH108" s="42">
        <f>_xll.SRS1Splines.Functions25.OneWay_Spline($D$61:$D$65,AH$61:AH$65,$D108)</f>
        <v>454.26007556476799</v>
      </c>
      <c r="AI108" s="42">
        <f>_xll.SRS1Splines.Functions25.OneWay_Spline($D$61:$D$65,AI$61:AI$65,$D108)</f>
        <v>47.8666228591566</v>
      </c>
      <c r="AJ108" s="42">
        <f>_xll.SRS1Splines.Functions25.OneWay_Spline($D$61:$D$65,AJ$61:AJ$65,$D108)</f>
        <v>4.5291681454374197</v>
      </c>
      <c r="AK108" s="42">
        <f>_xll.SRS1Splines.Functions25.OneWay_Spline($D$61:$D$65,AK$61:AK$65,$D108)</f>
        <v>4.7680507270866901</v>
      </c>
      <c r="AL108" s="42">
        <f>_xll.SRS1Splines.Functions25.OneWay_Spline($D$67:$D$70,AL$67:AL$70,$D108)</f>
        <v>25.9714014524025</v>
      </c>
    </row>
    <row r="109" spans="4:38">
      <c r="D109" s="42">
        <f t="shared" si="22"/>
        <v>3.75</v>
      </c>
      <c r="E109" s="42">
        <f>_xll.SRS1Splines.Functions25.OneWay_Spline($D$61:$D$65,$E$61:$E$65,D109)</f>
        <v>1.2438868515549</v>
      </c>
      <c r="F109" s="42">
        <f>_xll.SRS1Splines.Functions25.OneWay_Spline($D$61:$D$65,F$61:F$65,$D109)</f>
        <v>6.3941103506348904</v>
      </c>
      <c r="G109" s="42">
        <f>_xll.SRS1Splines.Functions25.OneWay_Spline($D$61:$D$65,G$61:G$65,$D109)</f>
        <v>4.2606433721886203</v>
      </c>
      <c r="H109" s="42">
        <f>_xll.SRS1Splines.Functions25.OneWay_Spline($D$61:$D$65,H$61:H$65,$D109)</f>
        <v>7.8867427316750902</v>
      </c>
      <c r="I109" s="42">
        <f>_xll.SRS1Splines.Functions25.OneWay_Spline($D$61:$D$65,I$61:I$65,$D109)</f>
        <v>13.978692748735099</v>
      </c>
      <c r="J109" s="42">
        <f>_xll.SRS1Splines.Functions25.OneWay_Spline($D$61:$D$65,J$61:J$65,$D109)</f>
        <v>303.860982127466</v>
      </c>
      <c r="K109" s="42">
        <f>_xll.SRS1Splines.Functions25.OneWay_Spline($D$61:$D$65,K$61:K$65,$D109)</f>
        <v>46.8658555767895</v>
      </c>
      <c r="L109" s="42">
        <f>_xll.SRS1Splines.Functions25.OneWay_Spline($D$61:$D$65,L$61:L$65,$D109)</f>
        <v>3.8846890095919502</v>
      </c>
      <c r="M109" s="42">
        <f>_xll.SRS1Splines.Functions25.OneWay_Spline($D$61:$D$65,M$61:M$65,$D109)</f>
        <v>4.5198692296052796</v>
      </c>
      <c r="N109" s="42">
        <f>_xll.SRS1Splines.Functions25.OneWay_Spline(($D$67:$D$70),N$67:N$70,$D109)</f>
        <v>15.644832465384701</v>
      </c>
      <c r="P109" s="42">
        <f t="shared" si="23"/>
        <v>3.75</v>
      </c>
      <c r="Q109" s="42">
        <f>_xll.SRS1Splines.Functions25.OneWay_Spline($D$61:$D$65,Q$61:Q$65,P109)</f>
        <v>0.80684876330848798</v>
      </c>
      <c r="R109" s="42">
        <f>_xll.SRS1Splines.Functions25.OneWay_Spline($D$61:$D$65,R$61:R$65,$D109)</f>
        <v>5.2506109909913103</v>
      </c>
      <c r="S109" s="42">
        <f>_xll.SRS1Splines.Functions25.OneWay_Spline($D$61:$D$65,S$61:S$65,$D109)</f>
        <v>2.75994625955185</v>
      </c>
      <c r="T109" s="42">
        <f>_xll.SRS1Splines.Functions25.OneWay_Spline($D$61:$D$65,T$61:T$65,$D109)</f>
        <v>3.8797090126359701</v>
      </c>
      <c r="U109" s="42">
        <f>_xll.SRS1Splines.Functions25.OneWay_Spline($D$61:$D$65,U$61:U$65,$D109)</f>
        <v>9.7463931387536995</v>
      </c>
      <c r="V109" s="42">
        <f>_xll.SRS1Splines.Functions25.OneWay_Spline($D$61:$D$65,V$61:V$65,$D109)</f>
        <v>134.083312595824</v>
      </c>
      <c r="W109" s="42">
        <f>_xll.SRS1Splines.Functions25.OneWay_Spline($D$61:$D$65,W$61:W$65,$D109)</f>
        <v>43.7913299953197</v>
      </c>
      <c r="X109" s="42">
        <f>_xll.SRS1Splines.Functions25.OneWay_Spline($D$61:$D$65,X$61:X$65,$D109)</f>
        <v>3.4559889939919799</v>
      </c>
      <c r="Y109" s="42">
        <f>_xll.SRS1Splines.Functions25.OneWay_Spline($D$61:$D$65,Y$61:Y$65,$D109)</f>
        <v>4.4855178499599502</v>
      </c>
      <c r="Z109" s="42">
        <f>_xll.SRS1Splines.Functions25.OneWay_Spline($D$67:$D$70,Z$67:Z$70,$D109)</f>
        <v>6.6503766633776102</v>
      </c>
      <c r="AB109" s="42">
        <f t="shared" si="24"/>
        <v>3.75</v>
      </c>
      <c r="AC109" s="42">
        <f>_xll.SRS1Splines.Functions25.OneWay_Spline($D$61:$D$65,AC$61:AC$65,AB109)</f>
        <v>1.68092493980132</v>
      </c>
      <c r="AD109" s="42">
        <f>_xll.SRS1Splines.Functions25.OneWay_Spline($D$61:$D$65,AD$61:AD$65,$D109)</f>
        <v>7.7500295974397497</v>
      </c>
      <c r="AE109" s="42">
        <f>_xll.SRS1Splines.Functions25.OneWay_Spline($D$61:$D$65,AE$61:AE$65,$D109)</f>
        <v>5.9053109763215801</v>
      </c>
      <c r="AF109" s="42">
        <f>_xll.SRS1Splines.Functions25.OneWay_Spline($D$61:$D$65,AF$61:AF$65,$D109)</f>
        <v>13.695141535557299</v>
      </c>
      <c r="AG109" s="42">
        <f>_xll.SRS1Splines.Functions25.OneWay_Spline($D$61:$D$65,AG$61:AG$65,$D109)</f>
        <v>16.721156006434299</v>
      </c>
      <c r="AH109" s="42">
        <f>_xll.SRS1Splines.Functions25.OneWay_Spline($D$61:$D$65,AH$61:AH$65,$D109)</f>
        <v>461.096031142416</v>
      </c>
      <c r="AI109" s="42">
        <f>_xll.SRS1Splines.Functions25.OneWay_Spline($D$61:$D$65,AI$61:AI$65,$D109)</f>
        <v>47.304548569813498</v>
      </c>
      <c r="AJ109" s="42">
        <f>_xll.SRS1Splines.Functions25.OneWay_Spline($D$61:$D$65,AJ$61:AJ$65,$D109)</f>
        <v>4.3133890251919196</v>
      </c>
      <c r="AK109" s="42">
        <f>_xll.SRS1Splines.Functions25.OneWay_Spline($D$61:$D$65,AK$61:AK$65,$D109)</f>
        <v>4.6104456307339898</v>
      </c>
      <c r="AL109" s="42">
        <f>_xll.SRS1Splines.Functions25.OneWay_Spline($D$67:$D$70,AL$67:AL$70,$D109)</f>
        <v>26.335207578831401</v>
      </c>
    </row>
    <row r="110" spans="4:38">
      <c r="D110" s="42">
        <f t="shared" si="22"/>
        <v>4</v>
      </c>
      <c r="E110" s="42">
        <f>_xll.SRS1Splines.Functions25.OneWay_Spline($D$61:$D$65,$E$61:$E$65,D110)</f>
        <v>1.0616866324977601</v>
      </c>
      <c r="F110" s="42">
        <f>_xll.SRS1Splines.Functions25.OneWay_Spline($D$61:$D$65,F$61:F$65,$D110)</f>
        <v>6.3482784458825696</v>
      </c>
      <c r="G110" s="42">
        <f>_xll.SRS1Splines.Functions25.OneWay_Spline($D$61:$D$65,G$61:G$65,$D110)</f>
        <v>4.0739191193876003</v>
      </c>
      <c r="H110" s="42">
        <f>_xll.SRS1Splines.Functions25.OneWay_Spline($D$61:$D$65,H$61:H$65,$D110)</f>
        <v>6.9391070205091596</v>
      </c>
      <c r="I110" s="42">
        <f>_xll.SRS1Splines.Functions25.OneWay_Spline($D$61:$D$65,I$61:I$65,$D110)</f>
        <v>12.711133056514701</v>
      </c>
      <c r="J110" s="42">
        <f>_xll.SRS1Splines.Functions25.OneWay_Spline($D$61:$D$65,J$61:J$65,$D110)</f>
        <v>308.205763803997</v>
      </c>
      <c r="K110" s="42">
        <f>_xll.SRS1Splines.Functions25.OneWay_Spline($D$61:$D$65,K$61:K$65,$D110)</f>
        <v>45.891597290224603</v>
      </c>
      <c r="L110" s="42">
        <f>_xll.SRS1Splines.Functions25.OneWay_Spline($D$61:$D$65,L$61:L$65,$D110)</f>
        <v>3.6845631996601602</v>
      </c>
      <c r="M110" s="42">
        <f>_xll.SRS1Splines.Functions25.OneWay_Spline($D$61:$D$65,M$61:M$65,$D110)</f>
        <v>4.3813305847316002</v>
      </c>
      <c r="N110" s="42">
        <f>_xll.SRS1Splines.Functions25.OneWay_Spline(($D$67:$D$70),N$67:N$70,$D110)</f>
        <v>15.662731106424401</v>
      </c>
      <c r="P110" s="42">
        <f t="shared" si="23"/>
        <v>4</v>
      </c>
      <c r="Q110" s="42">
        <f>_xll.SRS1Splines.Functions25.OneWay_Spline($D$61:$D$65,Q$61:Q$65,P110)</f>
        <v>0.70890721194815098</v>
      </c>
      <c r="R110" s="42">
        <f>_xll.SRS1Splines.Functions25.OneWay_Spline($D$61:$D$65,R$61:R$65,$D110)</f>
        <v>5.1951209787533301</v>
      </c>
      <c r="S110" s="42">
        <f>_xll.SRS1Splines.Functions25.OneWay_Spline($D$61:$D$65,S$61:S$65,$D110)</f>
        <v>2.5587621180897702</v>
      </c>
      <c r="T110" s="42">
        <f>_xll.SRS1Splines.Functions25.OneWay_Spline($D$61:$D$65,T$61:T$65,$D110)</f>
        <v>3.5845931623963398</v>
      </c>
      <c r="U110" s="42">
        <f>_xll.SRS1Splines.Functions25.OneWay_Spline($D$61:$D$65,U$61:U$65,$D110)</f>
        <v>9.1581004448160304</v>
      </c>
      <c r="V110" s="42">
        <f>_xll.SRS1Splines.Functions25.OneWay_Spline($D$61:$D$65,V$61:V$65,$D110)</f>
        <v>137.19360416059899</v>
      </c>
      <c r="W110" s="42">
        <f>_xll.SRS1Splines.Functions25.OneWay_Spline($D$61:$D$65,W$61:W$65,$D110)</f>
        <v>42.709591142071602</v>
      </c>
      <c r="X110" s="42">
        <f>_xll.SRS1Splines.Functions25.OneWay_Spline($D$61:$D$65,X$61:X$65,$D110)</f>
        <v>3.26645249524752</v>
      </c>
      <c r="Y110" s="42">
        <f>_xll.SRS1Splines.Functions25.OneWay_Spline($D$61:$D$65,Y$61:Y$65,$D110)</f>
        <v>4.3618610440252397</v>
      </c>
      <c r="Z110" s="42">
        <f>_xll.SRS1Splines.Functions25.OneWay_Spline($D$67:$D$70,Z$67:Z$70,$D110)</f>
        <v>6.0982168875600902</v>
      </c>
      <c r="AB110" s="42">
        <f t="shared" si="24"/>
        <v>4</v>
      </c>
      <c r="AC110" s="42">
        <f>_xll.SRS1Splines.Functions25.OneWay_Spline($D$61:$D$65,AC$61:AC$65,AB110)</f>
        <v>1.4144660530473701</v>
      </c>
      <c r="AD110" s="42">
        <f>_xll.SRS1Splines.Functions25.OneWay_Spline($D$61:$D$65,AD$61:AD$65,$D110)</f>
        <v>7.6845318426861802</v>
      </c>
      <c r="AE110" s="42">
        <f>_xll.SRS1Splines.Functions25.OneWay_Spline($D$61:$D$65,AE$61:AE$65,$D110)</f>
        <v>5.7413754835904998</v>
      </c>
      <c r="AF110" s="42">
        <f>_xll.SRS1Splines.Functions25.OneWay_Spline($D$61:$D$65,AF$61:AF$65,$D110)</f>
        <v>11.846312668924501</v>
      </c>
      <c r="AG110" s="42">
        <f>_xll.SRS1Splines.Functions25.OneWay_Spline($D$61:$D$65,AG$61:AG$65,$D110)</f>
        <v>14.9799969605223</v>
      </c>
      <c r="AH110" s="42">
        <f>_xll.SRS1Splines.Functions25.OneWay_Spline($D$61:$D$65,AH$61:AH$65,$D110)</f>
        <v>467.21241244873301</v>
      </c>
      <c r="AI110" s="42">
        <f>_xll.SRS1Splines.Functions25.OneWay_Spline($D$61:$D$65,AI$61:AI$65,$D110)</f>
        <v>46.801639995138103</v>
      </c>
      <c r="AJ110" s="42">
        <f>_xll.SRS1Splines.Functions25.OneWay_Spline($D$61:$D$65,AJ$61:AJ$65,$D110)</f>
        <v>4.1026739040728097</v>
      </c>
      <c r="AK110" s="42">
        <f>_xll.SRS1Splines.Functions25.OneWay_Spline($D$61:$D$65,AK$61:AK$65,$D110)</f>
        <v>4.4602778341145797</v>
      </c>
      <c r="AL110" s="42">
        <f>_xll.SRS1Splines.Functions25.OneWay_Spline($D$67:$D$70,AL$67:AL$70,$D110)</f>
        <v>26.660718323530901</v>
      </c>
    </row>
    <row r="111" spans="4:38">
      <c r="D111" s="42">
        <f t="shared" si="22"/>
        <v>4.25</v>
      </c>
      <c r="E111" s="42">
        <f>_xll.SRS1Splines.Functions25.OneWay_Spline($D$61:$D$65,$E$61:$E$65,D111)</f>
        <v>0.89955627961887197</v>
      </c>
      <c r="F111" s="42">
        <f>_xll.SRS1Splines.Functions25.OneWay_Spline($D$61:$D$65,F$61:F$65,$D111)</f>
        <v>6.2995276221827998</v>
      </c>
      <c r="G111" s="42">
        <f>_xll.SRS1Splines.Functions25.OneWay_Spline($D$61:$D$65,G$61:G$65,$D111)</f>
        <v>3.90916242573965</v>
      </c>
      <c r="H111" s="42">
        <f>_xll.SRS1Splines.Functions25.OneWay_Spline($D$61:$D$65,H$61:H$65,$D111)</f>
        <v>6.06098830188885</v>
      </c>
      <c r="I111" s="42">
        <f>_xll.SRS1Splines.Functions25.OneWay_Spline($D$61:$D$65,I$61:I$65,$D111)</f>
        <v>11.489160772123</v>
      </c>
      <c r="J111" s="42">
        <f>_xll.SRS1Splines.Functions25.OneWay_Spline($D$61:$D$65,J$61:J$65,$D111)</f>
        <v>312.09090639436698</v>
      </c>
      <c r="K111" s="42">
        <f>_xll.SRS1Splines.Functions25.OneWay_Spline($D$61:$D$65,K$61:K$65,$D111)</f>
        <v>44.957240366931998</v>
      </c>
      <c r="L111" s="42">
        <f>_xll.SRS1Splines.Functions25.OneWay_Spline($D$61:$D$65,L$61:L$65,$D111)</f>
        <v>3.4930933847185601</v>
      </c>
      <c r="M111" s="42">
        <f>_xll.SRS1Splines.Functions25.OneWay_Spline($D$61:$D$65,M$61:M$65,$D111)</f>
        <v>4.2503314486200496</v>
      </c>
      <c r="N111" s="42">
        <f>_xll.SRS1Splines.Functions25.OneWay_Spline(($D$67:$D$70),N$67:N$70,$D111)</f>
        <v>15.6785240249887</v>
      </c>
      <c r="P111" s="42">
        <f t="shared" si="23"/>
        <v>4.25</v>
      </c>
      <c r="Q111" s="42">
        <f>_xll.SRS1Splines.Functions25.OneWay_Spline($D$61:$D$65,Q$61:Q$65,P111)</f>
        <v>0.62111764310909101</v>
      </c>
      <c r="R111" s="42">
        <f>_xll.SRS1Splines.Functions25.OneWay_Spline($D$61:$D$65,R$61:R$65,$D111)</f>
        <v>5.1351963523240398</v>
      </c>
      <c r="S111" s="42">
        <f>_xll.SRS1Splines.Functions25.OneWay_Spline($D$61:$D$65,S$61:S$65,$D111)</f>
        <v>2.3812466991526402</v>
      </c>
      <c r="T111" s="42">
        <f>_xll.SRS1Splines.Functions25.OneWay_Spline($D$61:$D$65,T$61:T$65,$D111)</f>
        <v>3.3241968239496198</v>
      </c>
      <c r="U111" s="42">
        <f>_xll.SRS1Splines.Functions25.OneWay_Spline($D$61:$D$65,U$61:U$65,$D111)</f>
        <v>8.6037566730088297</v>
      </c>
      <c r="V111" s="42">
        <f>_xll.SRS1Splines.Functions25.OneWay_Spline($D$61:$D$65,V$61:V$65,$D111)</f>
        <v>140.341220794484</v>
      </c>
      <c r="W111" s="42">
        <f>_xll.SRS1Splines.Functions25.OneWay_Spline($D$61:$D$65,W$61:W$65,$D111)</f>
        <v>41.672155586567499</v>
      </c>
      <c r="X111" s="42">
        <f>_xll.SRS1Splines.Functions25.OneWay_Spline($D$61:$D$65,X$61:X$65,$D111)</f>
        <v>3.08574455728658</v>
      </c>
      <c r="Y111" s="42">
        <f>_xll.SRS1Splines.Functions25.OneWay_Spline($D$61:$D$65,Y$61:Y$65,$D111)</f>
        <v>4.2420379936157602</v>
      </c>
      <c r="Z111" s="42">
        <f>_xll.SRS1Splines.Functions25.OneWay_Spline($D$67:$D$70,Z$67:Z$70,$D111)</f>
        <v>5.5781933949912199</v>
      </c>
      <c r="AB111" s="42">
        <f t="shared" si="24"/>
        <v>4.25</v>
      </c>
      <c r="AC111" s="42">
        <f>_xll.SRS1Splines.Functions25.OneWay_Spline($D$61:$D$65,AC$61:AC$65,AB111)</f>
        <v>1.17799491612865</v>
      </c>
      <c r="AD111" s="42">
        <f>_xll.SRS1Splines.Functions25.OneWay_Spline($D$61:$D$65,AD$61:AD$65,$D111)</f>
        <v>7.6157236149615803</v>
      </c>
      <c r="AE111" s="42">
        <f>_xll.SRS1Splines.Functions25.OneWay_Spline($D$61:$D$65,AE$61:AE$65,$D111)</f>
        <v>5.5934758487821199</v>
      </c>
      <c r="AF111" s="42">
        <f>_xll.SRS1Splines.Functions25.OneWay_Spline($D$61:$D$65,AF$61:AF$65,$D111)</f>
        <v>10.0856244027743</v>
      </c>
      <c r="AG111" s="42">
        <f>_xll.SRS1Splines.Functions25.OneWay_Spline($D$61:$D$65,AG$61:AG$65,$D111)</f>
        <v>13.309440565509</v>
      </c>
      <c r="AH111" s="42">
        <f>_xll.SRS1Splines.Functions25.OneWay_Spline($D$61:$D$65,AH$61:AH$65,$D111)</f>
        <v>472.60921948371799</v>
      </c>
      <c r="AI111" s="42">
        <f>_xll.SRS1Splines.Functions25.OneWay_Spline($D$61:$D$65,AI$61:AI$65,$D111)</f>
        <v>46.357897135130401</v>
      </c>
      <c r="AJ111" s="42">
        <f>_xll.SRS1Splines.Functions25.OneWay_Spline($D$61:$D$65,AJ$61:AJ$65,$D111)</f>
        <v>3.90044221215053</v>
      </c>
      <c r="AK111" s="42">
        <f>_xll.SRS1Splines.Functions25.OneWay_Spline($D$61:$D$65,AK$61:AK$65,$D111)</f>
        <v>4.3197031409198603</v>
      </c>
      <c r="AL111" s="42">
        <f>_xll.SRS1Splines.Functions25.OneWay_Spline($D$67:$D$70,AL$67:AL$70,$D111)</f>
        <v>26.947933686501099</v>
      </c>
    </row>
    <row r="112" spans="4:38">
      <c r="D112" s="42">
        <f t="shared" si="22"/>
        <v>4.5</v>
      </c>
      <c r="E112" s="42">
        <f>_xll.SRS1Splines.Functions25.OneWay_Spline($D$61:$D$65,$E$61:$E$65,D112)</f>
        <v>0.75716259607971403</v>
      </c>
      <c r="F112" s="42">
        <f>_xll.SRS1Splines.Functions25.OneWay_Spline($D$61:$D$65,F$61:F$65,$D112)</f>
        <v>6.2458298589861299</v>
      </c>
      <c r="G112" s="42">
        <f>_xll.SRS1Splines.Functions25.OneWay_Spline($D$61:$D$65,G$61:G$65,$D112)</f>
        <v>3.7663732912447601</v>
      </c>
      <c r="H112" s="42">
        <f>_xll.SRS1Splines.Functions25.OneWay_Spline($D$61:$D$65,H$61:H$65,$D112)</f>
        <v>5.2635931079982798</v>
      </c>
      <c r="I112" s="42">
        <f>_xll.SRS1Splines.Functions25.OneWay_Spline($D$61:$D$65,I$61:I$65,$D112)</f>
        <v>10.337049401098101</v>
      </c>
      <c r="J112" s="42">
        <f>_xll.SRS1Splines.Functions25.OneWay_Spline($D$61:$D$65,J$61:J$65,$D112)</f>
        <v>315.50265546577401</v>
      </c>
      <c r="K112" s="42">
        <f>_xll.SRS1Splines.Functions25.OneWay_Spline($D$61:$D$65,K$61:K$65,$D112)</f>
        <v>44.082735488547698</v>
      </c>
      <c r="L112" s="42">
        <f>_xll.SRS1Splines.Functions25.OneWay_Spline($D$61:$D$65,L$61:L$65,$D112)</f>
        <v>3.3136975580780699</v>
      </c>
      <c r="M112" s="42">
        <f>_xll.SRS1Splines.Functions25.OneWay_Spline($D$61:$D$65,M$61:M$65,$D112)</f>
        <v>4.12903486011328</v>
      </c>
      <c r="N112" s="42">
        <f>_xll.SRS1Splines.Functions25.OneWay_Spline(($D$67:$D$70),N$67:N$70,$D112)</f>
        <v>15.692211221077899</v>
      </c>
      <c r="P112" s="42">
        <f t="shared" si="23"/>
        <v>4.5</v>
      </c>
      <c r="Q112" s="42">
        <f>_xll.SRS1Splines.Functions25.OneWay_Spline($D$61:$D$65,Q$61:Q$65,P112)</f>
        <v>0.54314561564500696</v>
      </c>
      <c r="R112" s="42">
        <f>_xll.SRS1Splines.Functions25.OneWay_Spline($D$61:$D$65,R$61:R$65,$D112)</f>
        <v>5.0708996446366799</v>
      </c>
      <c r="S112" s="42">
        <f>_xll.SRS1Splines.Functions25.OneWay_Spline($D$61:$D$65,S$61:S$65,$D112)</f>
        <v>2.2274000027404601</v>
      </c>
      <c r="T112" s="42">
        <f>_xll.SRS1Splines.Functions25.OneWay_Spline($D$61:$D$65,T$61:T$65,$D112)</f>
        <v>3.09851999729579</v>
      </c>
      <c r="U112" s="42">
        <f>_xll.SRS1Splines.Functions25.OneWay_Spline($D$61:$D$65,U$61:U$65,$D112)</f>
        <v>8.0863344167565501</v>
      </c>
      <c r="V112" s="42">
        <f>_xll.SRS1Splines.Functions25.OneWay_Spline($D$61:$D$65,V$61:V$65,$D112)</f>
        <v>143.48883925010099</v>
      </c>
      <c r="W112" s="42">
        <f>_xll.SRS1Splines.Functions25.OneWay_Spline($D$61:$D$65,W$61:W$65,$D112)</f>
        <v>40.701174977679202</v>
      </c>
      <c r="X112" s="42">
        <f>_xll.SRS1Splines.Functions25.OneWay_Spline($D$61:$D$65,X$61:X$65,$D112)</f>
        <v>2.9172817366605801</v>
      </c>
      <c r="Y112" s="42">
        <f>_xll.SRS1Splines.Functions25.OneWay_Spline($D$61:$D$65,Y$61:Y$65,$D112)</f>
        <v>4.1279091929927203</v>
      </c>
      <c r="Z112" s="42">
        <f>_xll.SRS1Splines.Functions25.OneWay_Spline($D$67:$D$70,Z$67:Z$70,$D112)</f>
        <v>5.0990706265569701</v>
      </c>
      <c r="AB112" s="42">
        <f t="shared" si="24"/>
        <v>4.5</v>
      </c>
      <c r="AC112" s="42">
        <f>_xll.SRS1Splines.Functions25.OneWay_Spline($D$61:$D$65,AC$61:AC$65,AB112)</f>
        <v>0.97117957651442199</v>
      </c>
      <c r="AD112" s="42">
        <f>_xll.SRS1Splines.Functions25.OneWay_Spline($D$61:$D$65,AD$61:AD$65,$D112)</f>
        <v>7.5409167771843899</v>
      </c>
      <c r="AE112" s="42">
        <f>_xll.SRS1Splines.Functions25.OneWay_Spline($D$61:$D$65,AE$61:AE$65,$D112)</f>
        <v>5.4608188460479798</v>
      </c>
      <c r="AF112" s="42">
        <f>_xll.SRS1Splines.Functions25.OneWay_Spline($D$61:$D$65,AF$61:AF$65,$D112)</f>
        <v>8.4476202060867802</v>
      </c>
      <c r="AG112" s="42">
        <f>_xll.SRS1Splines.Functions25.OneWay_Spline($D$61:$D$65,AG$61:AG$65,$D112)</f>
        <v>11.745028671017399</v>
      </c>
      <c r="AH112" s="42">
        <f>_xll.SRS1Splines.Functions25.OneWay_Spline($D$61:$D$65,AH$61:AH$65,$D112)</f>
        <v>477.28645224737198</v>
      </c>
      <c r="AI112" s="42">
        <f>_xll.SRS1Splines.Functions25.OneWay_Spline($D$61:$D$65,AI$61:AI$65,$D112)</f>
        <v>45.973319989790298</v>
      </c>
      <c r="AJ112" s="42">
        <f>_xll.SRS1Splines.Functions25.OneWay_Spline($D$61:$D$65,AJ$61:AJ$65,$D112)</f>
        <v>3.7101133794955601</v>
      </c>
      <c r="AK112" s="42">
        <f>_xll.SRS1Splines.Functions25.OneWay_Spline($D$61:$D$65,AK$61:AK$65,$D112)</f>
        <v>4.1908773548412404</v>
      </c>
      <c r="AL112" s="42">
        <f>_xll.SRS1Splines.Functions25.OneWay_Spline($D$67:$D$70,AL$67:AL$70,$D112)</f>
        <v>27.196853667742001</v>
      </c>
    </row>
    <row r="113" spans="4:38">
      <c r="D113" s="42">
        <f t="shared" si="22"/>
        <v>4.75</v>
      </c>
      <c r="E113" s="42">
        <f>_xll.SRS1Splines.Functions25.OneWay_Spline($D$61:$D$65,$E$61:$E$65,D113)</f>
        <v>0.63417238504175799</v>
      </c>
      <c r="F113" s="42">
        <f>_xll.SRS1Splines.Functions25.OneWay_Spline($D$61:$D$65,F$61:F$65,$D113)</f>
        <v>6.1851571357431201</v>
      </c>
      <c r="G113" s="42">
        <f>_xll.SRS1Splines.Functions25.OneWay_Spline($D$61:$D$65,G$61:G$65,$D113)</f>
        <v>3.64555171590293</v>
      </c>
      <c r="H113" s="42">
        <f>_xll.SRS1Splines.Functions25.OneWay_Spline($D$61:$D$65,H$61:H$65,$D113)</f>
        <v>4.5581279710215901</v>
      </c>
      <c r="I113" s="42">
        <f>_xll.SRS1Splines.Functions25.OneWay_Spline($D$61:$D$65,I$61:I$65,$D113)</f>
        <v>9.2790724489781695</v>
      </c>
      <c r="J113" s="42">
        <f>_xll.SRS1Splines.Functions25.OneWay_Spline($D$61:$D$65,J$61:J$65,$D113)</f>
        <v>318.42725658541701</v>
      </c>
      <c r="K113" s="42">
        <f>_xll.SRS1Splines.Functions25.OneWay_Spline($D$61:$D$65,K$61:K$65,$D113)</f>
        <v>43.288033336708096</v>
      </c>
      <c r="L113" s="42">
        <f>_xll.SRS1Splines.Functions25.OneWay_Spline($D$61:$D$65,L$61:L$65,$D113)</f>
        <v>3.1497937130496498</v>
      </c>
      <c r="M113" s="42">
        <f>_xll.SRS1Splines.Functions25.OneWay_Spline($D$61:$D$65,M$61:M$65,$D113)</f>
        <v>4.0196038580539604</v>
      </c>
      <c r="N113" s="42">
        <f>_xll.SRS1Splines.Functions25.OneWay_Spline(($D$67:$D$70),N$67:N$70,$D113)</f>
        <v>15.7037926946917</v>
      </c>
      <c r="P113" s="42">
        <f t="shared" si="23"/>
        <v>4.75</v>
      </c>
      <c r="Q113" s="42">
        <f>_xll.SRS1Splines.Functions25.OneWay_Spline($D$61:$D$65,Q$61:Q$65,P113)</f>
        <v>0.47465668840959901</v>
      </c>
      <c r="R113" s="42">
        <f>_xll.SRS1Splines.Functions25.OneWay_Spline($D$61:$D$65,R$61:R$65,$D113)</f>
        <v>5.0022933886244898</v>
      </c>
      <c r="S113" s="42">
        <f>_xll.SRS1Splines.Functions25.OneWay_Spline($D$61:$D$65,S$61:S$65,$D113)</f>
        <v>2.0972220288532299</v>
      </c>
      <c r="T113" s="42">
        <f>_xll.SRS1Splines.Functions25.OneWay_Spline($D$61:$D$65,T$61:T$65,$D113)</f>
        <v>2.9075626824348602</v>
      </c>
      <c r="U113" s="42">
        <f>_xll.SRS1Splines.Functions25.OneWay_Spline($D$61:$D$65,U$61:U$65,$D113)</f>
        <v>7.6088062694836598</v>
      </c>
      <c r="V113" s="42">
        <f>_xll.SRS1Splines.Functions25.OneWay_Spline($D$61:$D$65,V$61:V$65,$D113)</f>
        <v>146.599136280072</v>
      </c>
      <c r="W113" s="42">
        <f>_xll.SRS1Splines.Functions25.OneWay_Spline($D$61:$D$65,W$61:W$65,$D113)</f>
        <v>39.8188009642789</v>
      </c>
      <c r="X113" s="42">
        <f>_xll.SRS1Splines.Functions25.OneWay_Spline($D$61:$D$65,X$61:X$65,$D113)</f>
        <v>2.7644805899209302</v>
      </c>
      <c r="Y113" s="42">
        <f>_xll.SRS1Splines.Functions25.OneWay_Spline($D$61:$D$65,Y$61:Y$65,$D113)</f>
        <v>4.02133513641735</v>
      </c>
      <c r="Z113" s="42">
        <f>_xll.SRS1Splines.Functions25.OneWay_Spline($D$67:$D$70,Z$67:Z$70,$D113)</f>
        <v>4.6696130231433504</v>
      </c>
      <c r="AB113" s="42">
        <f t="shared" si="24"/>
        <v>4.75</v>
      </c>
      <c r="AC113" s="42">
        <f>_xll.SRS1Splines.Functions25.OneWay_Spline($D$61:$D$65,AC$61:AC$65,AB113)</f>
        <v>0.79368808167392002</v>
      </c>
      <c r="AD113" s="42">
        <f>_xll.SRS1Splines.Functions25.OneWay_Spline($D$61:$D$65,AD$61:AD$65,$D113)</f>
        <v>7.4574231922730503</v>
      </c>
      <c r="AE113" s="42">
        <f>_xll.SRS1Splines.Functions25.OneWay_Spline($D$61:$D$65,AE$61:AE$65,$D113)</f>
        <v>5.3426112495396003</v>
      </c>
      <c r="AF113" s="42">
        <f>_xll.SRS1Splines.Functions25.OneWay_Spline($D$61:$D$65,AF$61:AF$65,$D113)</f>
        <v>6.9668435478419601</v>
      </c>
      <c r="AG113" s="42">
        <f>_xll.SRS1Splines.Functions25.OneWay_Spline($D$61:$D$65,AG$61:AG$65,$D113)</f>
        <v>10.3223031266704</v>
      </c>
      <c r="AH113" s="42">
        <f>_xll.SRS1Splines.Functions25.OneWay_Spline($D$61:$D$65,AH$61:AH$65,$D113)</f>
        <v>481.24411073969401</v>
      </c>
      <c r="AI113" s="42">
        <f>_xll.SRS1Splines.Functions25.OneWay_Spline($D$61:$D$65,AI$61:AI$65,$D113)</f>
        <v>45.647908559118001</v>
      </c>
      <c r="AJ113" s="42">
        <f>_xll.SRS1Splines.Functions25.OneWay_Spline($D$61:$D$65,AJ$61:AJ$65,$D113)</f>
        <v>3.53510683617837</v>
      </c>
      <c r="AK113" s="42">
        <f>_xll.SRS1Splines.Functions25.OneWay_Spline($D$61:$D$65,AK$61:AK$65,$D113)</f>
        <v>4.0759562795700903</v>
      </c>
      <c r="AL113" s="42">
        <f>_xll.SRS1Splines.Functions25.OneWay_Spline($D$67:$D$70,AL$67:AL$70,$D113)</f>
        <v>27.407478267253399</v>
      </c>
    </row>
    <row r="114" spans="4:38">
      <c r="D114" s="42">
        <f t="shared" si="22"/>
        <v>5</v>
      </c>
      <c r="E114" s="42">
        <f>_xll.SRS1Splines.Functions25.OneWay_Spline($D$61:$D$65,$E$61:$E$65,D114)</f>
        <v>0.530252449666481</v>
      </c>
      <c r="F114" s="42">
        <f>_xll.SRS1Splines.Functions25.OneWay_Spline($D$61:$D$65,F$61:F$65,$D114)</f>
        <v>6.1154814319043096</v>
      </c>
      <c r="G114" s="42">
        <f>_xll.SRS1Splines.Functions25.OneWay_Spline($D$61:$D$65,G$61:G$65,$D114)</f>
        <v>3.5466976997141599</v>
      </c>
      <c r="H114" s="42">
        <f>_xll.SRS1Splines.Functions25.OneWay_Spline($D$61:$D$65,H$61:H$65,$D114)</f>
        <v>3.9557994231429099</v>
      </c>
      <c r="I114" s="42">
        <f>_xll.SRS1Splines.Functions25.OneWay_Spline($D$61:$D$65,I$61:I$65,$D114)</f>
        <v>8.3395034213012504</v>
      </c>
      <c r="J114" s="42">
        <f>_xll.SRS1Splines.Functions25.OneWay_Spline($D$61:$D$65,J$61:J$65,$D114)</f>
        <v>320.85095532049598</v>
      </c>
      <c r="K114" s="42">
        <f>_xll.SRS1Splines.Functions25.OneWay_Spline($D$61:$D$65,K$61:K$65,$D114)</f>
        <v>42.593084593049099</v>
      </c>
      <c r="L114" s="42">
        <f>_xll.SRS1Splines.Functions25.OneWay_Spline($D$61:$D$65,L$61:L$65,$D114)</f>
        <v>3.0047998429442302</v>
      </c>
      <c r="M114" s="42">
        <f>_xll.SRS1Splines.Functions25.OneWay_Spline($D$61:$D$65,M$61:M$65,$D114)</f>
        <v>3.9242014812847401</v>
      </c>
      <c r="N114" s="42">
        <f>_xll.SRS1Splines.Functions25.OneWay_Spline(($D$67:$D$70),N$67:N$70,$D114)</f>
        <v>15.7132684458304</v>
      </c>
      <c r="P114" s="42">
        <f t="shared" si="23"/>
        <v>5</v>
      </c>
      <c r="Q114" s="42">
        <f>_xll.SRS1Splines.Functions25.OneWay_Spline($D$61:$D$65,Q$61:Q$65,P114)</f>
        <v>0.41531642025656501</v>
      </c>
      <c r="R114" s="42">
        <f>_xll.SRS1Splines.Functions25.OneWay_Spline($D$61:$D$65,R$61:R$65,$D114)</f>
        <v>4.9294401172207198</v>
      </c>
      <c r="S114" s="42">
        <f>_xll.SRS1Splines.Functions25.OneWay_Spline($D$61:$D$65,S$61:S$65,$D114)</f>
        <v>1.9907127774909501</v>
      </c>
      <c r="T114" s="42">
        <f>_xll.SRS1Splines.Functions25.OneWay_Spline($D$61:$D$65,T$61:T$65,$D114)</f>
        <v>2.7513248793668201</v>
      </c>
      <c r="U114" s="42">
        <f>_xll.SRS1Splines.Functions25.OneWay_Spline($D$61:$D$65,U$61:U$65,$D114)</f>
        <v>7.17414482461463</v>
      </c>
      <c r="V114" s="42">
        <f>_xll.SRS1Splines.Functions25.OneWay_Spline($D$61:$D$65,V$61:V$65,$D114)</f>
        <v>149.63478863701701</v>
      </c>
      <c r="W114" s="42">
        <f>_xll.SRS1Splines.Functions25.OneWay_Spline($D$61:$D$65,W$61:W$65,$D114)</f>
        <v>39.047185195238399</v>
      </c>
      <c r="X114" s="42">
        <f>_xll.SRS1Splines.Functions25.OneWay_Spline($D$61:$D$65,X$61:X$65,$D114)</f>
        <v>2.6307576736190601</v>
      </c>
      <c r="Y114" s="42">
        <f>_xll.SRS1Splines.Functions25.OneWay_Spline($D$61:$D$65,Y$61:Y$65,$D114)</f>
        <v>3.92417631815086</v>
      </c>
      <c r="Z114" s="42">
        <f>_xll.SRS1Splines.Functions25.OneWay_Spline($D$67:$D$70,Z$67:Z$70,$D114)</f>
        <v>4.2985850256363403</v>
      </c>
      <c r="AB114" s="42">
        <f t="shared" si="24"/>
        <v>5</v>
      </c>
      <c r="AC114" s="42">
        <f>_xll.SRS1Splines.Functions25.OneWay_Spline($D$61:$D$65,AC$61:AC$65,AB114)</f>
        <v>0.64518847907639998</v>
      </c>
      <c r="AD114" s="42">
        <f>_xll.SRS1Splines.Functions25.OneWay_Spline($D$61:$D$65,AD$61:AD$65,$D114)</f>
        <v>7.3625547231460198</v>
      </c>
      <c r="AE114" s="42">
        <f>_xll.SRS1Splines.Functions25.OneWay_Spline($D$61:$D$65,AE$61:AE$65,$D114)</f>
        <v>5.2380598334085304</v>
      </c>
      <c r="AF114" s="42">
        <f>_xll.SRS1Splines.Functions25.OneWay_Spline($D$61:$D$65,AF$61:AF$65,$D114)</f>
        <v>5.6778378970198302</v>
      </c>
      <c r="AG114" s="42">
        <f>_xll.SRS1Splines.Functions25.OneWay_Spline($D$61:$D$65,AG$61:AG$65,$D114)</f>
        <v>9.0768057820908208</v>
      </c>
      <c r="AH114" s="42">
        <f>_xll.SRS1Splines.Functions25.OneWay_Spline($D$61:$D$65,AH$61:AH$65,$D114)</f>
        <v>484.482194960686</v>
      </c>
      <c r="AI114" s="42">
        <f>_xll.SRS1Splines.Functions25.OneWay_Spline($D$61:$D$65,AI$61:AI$65,$D114)</f>
        <v>45.381662843113403</v>
      </c>
      <c r="AJ114" s="42">
        <f>_xll.SRS1Splines.Functions25.OneWay_Spline($D$61:$D$65,AJ$61:AJ$65,$D114)</f>
        <v>3.3788420122694101</v>
      </c>
      <c r="AK114" s="42">
        <f>_xll.SRS1Splines.Functions25.OneWay_Spline($D$61:$D$65,AK$61:AK$65,$D114)</f>
        <v>3.97709571879785</v>
      </c>
      <c r="AL114" s="42">
        <f>_xll.SRS1Splines.Functions25.OneWay_Spline($D$67:$D$70,AL$67:AL$70,$D114)</f>
        <v>27.579807485035602</v>
      </c>
    </row>
    <row r="115" spans="4:38">
      <c r="D115" s="42">
        <f t="shared" si="22"/>
        <v>5.25</v>
      </c>
      <c r="E115" s="42">
        <f>_xll.SRS1Splines.Functions25.OneWay_Spline($D$61:$D$65,$E$61:$E$65,D115)</f>
        <v>0.44506959311535599</v>
      </c>
      <c r="F115" s="42">
        <f>_xll.SRS1Splines.Functions25.OneWay_Spline($D$61:$D$65,F$61:F$65,$D115)</f>
        <v>6.0347747269202703</v>
      </c>
      <c r="G115" s="42">
        <f>_xll.SRS1Splines.Functions25.OneWay_Spline($D$61:$D$65,G$61:G$65,$D115)</f>
        <v>3.46981124267844</v>
      </c>
      <c r="H115" s="42">
        <f>_xll.SRS1Splines.Functions25.OneWay_Spline($D$61:$D$65,H$61:H$65,$D115)</f>
        <v>3.4678139965463801</v>
      </c>
      <c r="I115" s="42">
        <f>_xll.SRS1Splines.Functions25.OneWay_Spline($D$61:$D$65,I$61:I$65,$D115)</f>
        <v>7.5426158236054803</v>
      </c>
      <c r="J115" s="42">
        <f>_xll.SRS1Splines.Functions25.OneWay_Spline($D$61:$D$65,J$61:J$65,$D115)</f>
        <v>322.75999723821099</v>
      </c>
      <c r="K115" s="42">
        <f>_xll.SRS1Splines.Functions25.OneWay_Spline($D$61:$D$65,K$61:K$65,$D115)</f>
        <v>42.0178399392071</v>
      </c>
      <c r="L115" s="42">
        <f>_xll.SRS1Splines.Functions25.OneWay_Spline($D$61:$D$65,L$61:L$65,$D115)</f>
        <v>2.88213394107277</v>
      </c>
      <c r="M115" s="42">
        <f>_xll.SRS1Splines.Functions25.OneWay_Spline($D$61:$D$65,M$61:M$65,$D115)</f>
        <v>3.8449907686482798</v>
      </c>
      <c r="N115" s="42">
        <f>_xll.SRS1Splines.Functions25.OneWay_Spline(($D$67:$D$70),N$67:N$70,$D115)</f>
        <v>15.7206384744937</v>
      </c>
      <c r="P115" s="42">
        <f t="shared" si="23"/>
        <v>5.25</v>
      </c>
      <c r="Q115" s="42">
        <f>_xll.SRS1Splines.Functions25.OneWay_Spline($D$61:$D$65,Q$61:Q$65,P115)</f>
        <v>0.36479037003960402</v>
      </c>
      <c r="R115" s="42">
        <f>_xll.SRS1Splines.Functions25.OneWay_Spline($D$61:$D$65,R$61:R$65,$D115)</f>
        <v>4.8524023633585998</v>
      </c>
      <c r="S115" s="42">
        <f>_xll.SRS1Splines.Functions25.OneWay_Spline($D$61:$D$65,S$61:S$65,$D115)</f>
        <v>1.9078722486536199</v>
      </c>
      <c r="T115" s="42">
        <f>_xll.SRS1Splines.Functions25.OneWay_Spline($D$61:$D$65,T$61:T$65,$D115)</f>
        <v>2.6298065880916801</v>
      </c>
      <c r="U115" s="42">
        <f>_xll.SRS1Splines.Functions25.OneWay_Spline($D$61:$D$65,U$61:U$65,$D115)</f>
        <v>6.7853226755739202</v>
      </c>
      <c r="V115" s="42">
        <f>_xll.SRS1Splines.Functions25.OneWay_Spline($D$61:$D$65,V$61:V$65,$D115)</f>
        <v>152.55847307356001</v>
      </c>
      <c r="W115" s="42">
        <f>_xll.SRS1Splines.Functions25.OneWay_Spline($D$61:$D$65,W$61:W$65,$D115)</f>
        <v>38.408479319429802</v>
      </c>
      <c r="X115" s="42">
        <f>_xll.SRS1Splines.Functions25.OneWay_Spline($D$61:$D$65,X$61:X$65,$D115)</f>
        <v>2.5195295443063799</v>
      </c>
      <c r="Y115" s="42">
        <f>_xll.SRS1Splines.Functions25.OneWay_Spline($D$61:$D$65,Y$61:Y$65,$D115)</f>
        <v>3.8382932324544901</v>
      </c>
      <c r="Z115" s="42">
        <f>_xll.SRS1Splines.Functions25.OneWay_Spline($D$67:$D$70,Z$67:Z$70,$D115)</f>
        <v>3.9947510749219401</v>
      </c>
      <c r="AB115" s="42">
        <f t="shared" si="24"/>
        <v>5.25</v>
      </c>
      <c r="AC115" s="42">
        <f>_xll.SRS1Splines.Functions25.OneWay_Spline($D$61:$D$65,AC$61:AC$65,AB115)</f>
        <v>0.52534881619111096</v>
      </c>
      <c r="AD115" s="42">
        <f>_xll.SRS1Splines.Functions25.OneWay_Spline($D$61:$D$65,AD$61:AD$65,$D115)</f>
        <v>7.2536232327217496</v>
      </c>
      <c r="AE115" s="42">
        <f>_xll.SRS1Splines.Functions25.OneWay_Spline($D$61:$D$65,AE$61:AE$65,$D115)</f>
        <v>5.14637137180629</v>
      </c>
      <c r="AF115" s="42">
        <f>_xll.SRS1Splines.Functions25.OneWay_Spline($D$61:$D$65,AF$61:AF$65,$D115)</f>
        <v>4.6151467226003904</v>
      </c>
      <c r="AG115" s="42">
        <f>_xll.SRS1Splines.Functions25.OneWay_Spline($D$61:$D$65,AG$61:AG$65,$D115)</f>
        <v>8.0440784869017108</v>
      </c>
      <c r="AH115" s="42">
        <f>_xll.SRS1Splines.Functions25.OneWay_Spline($D$61:$D$65,AH$61:AH$65,$D115)</f>
        <v>487.00070491034501</v>
      </c>
      <c r="AI115" s="42">
        <f>_xll.SRS1Splines.Functions25.OneWay_Spline($D$61:$D$65,AI$61:AI$65,$D115)</f>
        <v>45.174582841776399</v>
      </c>
      <c r="AJ115" s="42">
        <f>_xll.SRS1Splines.Functions25.OneWay_Spline($D$61:$D$65,AJ$61:AJ$65,$D115)</f>
        <v>3.2447383378391601</v>
      </c>
      <c r="AK115" s="42">
        <f>_xll.SRS1Splines.Functions25.OneWay_Spline($D$61:$D$65,AK$61:AK$65,$D115)</f>
        <v>3.8964514762158799</v>
      </c>
      <c r="AL115" s="42">
        <f>_xll.SRS1Splines.Functions25.OneWay_Spline($D$67:$D$70,AL$67:AL$70,$D115)</f>
        <v>27.713841321088299</v>
      </c>
    </row>
    <row r="116" spans="4:38">
      <c r="D116" s="42">
        <f t="shared" si="22"/>
        <v>5.5</v>
      </c>
      <c r="E116" s="42">
        <f>_xll.SRS1Splines.Functions25.OneWay_Spline($D$61:$D$65,$E$61:$E$65,D116)</f>
        <v>0.37829061854985702</v>
      </c>
      <c r="F116" s="42">
        <f>_xll.SRS1Splines.Functions25.OneWay_Spline($D$61:$D$65,F$61:F$65,$D116)</f>
        <v>5.9410090002415501</v>
      </c>
      <c r="G116" s="42">
        <f>_xll.SRS1Splines.Functions25.OneWay_Spline($D$61:$D$65,G$61:G$65,$D116)</f>
        <v>3.4148923447957902</v>
      </c>
      <c r="H116" s="42">
        <f>_xll.SRS1Splines.Functions25.OneWay_Spline($D$61:$D$65,H$61:H$65,$D116)</f>
        <v>3.1053782234161198</v>
      </c>
      <c r="I116" s="42">
        <f>_xll.SRS1Splines.Functions25.OneWay_Spline($D$61:$D$65,I$61:I$65,$D116)</f>
        <v>6.9126831614290003</v>
      </c>
      <c r="J116" s="42">
        <f>_xll.SRS1Splines.Functions25.OneWay_Spline($D$61:$D$65,J$61:J$65,$D116)</f>
        <v>324.14062790576003</v>
      </c>
      <c r="K116" s="42">
        <f>_xll.SRS1Splines.Functions25.OneWay_Spline($D$61:$D$65,K$61:K$65,$D116)</f>
        <v>41.582250056817998</v>
      </c>
      <c r="L116" s="42">
        <f>_xll.SRS1Splines.Functions25.OneWay_Spline($D$61:$D$65,L$61:L$65,$D116)</f>
        <v>2.7852140007461901</v>
      </c>
      <c r="M116" s="42">
        <f>_xll.SRS1Splines.Functions25.OneWay_Spline($D$61:$D$65,M$61:M$65,$D116)</f>
        <v>3.7841347589872298</v>
      </c>
      <c r="N116" s="42">
        <f>_xll.SRS1Splines.Functions25.OneWay_Spline(($D$67:$D$70),N$67:N$70,$D116)</f>
        <v>15.725902780681899</v>
      </c>
      <c r="P116" s="42">
        <f t="shared" si="23"/>
        <v>5.5</v>
      </c>
      <c r="Q116" s="42">
        <f>_xll.SRS1Splines.Functions25.OneWay_Spline($D$61:$D$65,Q$61:Q$65,P116)</f>
        <v>0.32274409661241699</v>
      </c>
      <c r="R116" s="42">
        <f>_xll.SRS1Splines.Functions25.OneWay_Spline($D$61:$D$65,R$61:R$65,$D116)</f>
        <v>4.7712426599713904</v>
      </c>
      <c r="S116" s="42">
        <f>_xll.SRS1Splines.Functions25.OneWay_Spline($D$61:$D$65,S$61:S$65,$D116)</f>
        <v>1.8487004423412401</v>
      </c>
      <c r="T116" s="42">
        <f>_xll.SRS1Splines.Functions25.OneWay_Spline($D$61:$D$65,T$61:T$65,$D116)</f>
        <v>2.5430078086094401</v>
      </c>
      <c r="U116" s="42">
        <f>_xll.SRS1Splines.Functions25.OneWay_Spline($D$61:$D$65,U$61:U$65,$D116)</f>
        <v>6.4453124157859802</v>
      </c>
      <c r="V116" s="42">
        <f>_xll.SRS1Splines.Functions25.OneWay_Spline($D$61:$D$65,V$61:V$65,$D116)</f>
        <v>155.33286634232101</v>
      </c>
      <c r="W116" s="42">
        <f>_xll.SRS1Splines.Functions25.OneWay_Spline($D$61:$D$65,W$61:W$65,$D116)</f>
        <v>37.924834985724999</v>
      </c>
      <c r="X116" s="42">
        <f>_xll.SRS1Splines.Functions25.OneWay_Spline($D$61:$D$65,X$61:X$65,$D116)</f>
        <v>2.4342127585343101</v>
      </c>
      <c r="Y116" s="42">
        <f>_xll.SRS1Splines.Functions25.OneWay_Spline($D$61:$D$65,Y$61:Y$65,$D116)</f>
        <v>3.7655463735894599</v>
      </c>
      <c r="Z116" s="42">
        <f>_xll.SRS1Splines.Functions25.OneWay_Spline($D$67:$D$70,Z$67:Z$70,$D116)</f>
        <v>3.7668756118861402</v>
      </c>
      <c r="AB116" s="42">
        <f t="shared" si="24"/>
        <v>5.5</v>
      </c>
      <c r="AC116" s="42">
        <f>_xll.SRS1Splines.Functions25.OneWay_Spline($D$61:$D$65,AC$61:AC$65,AB116)</f>
        <v>0.43383714048730099</v>
      </c>
      <c r="AD116" s="42">
        <f>_xll.SRS1Splines.Functions25.OneWay_Spline($D$61:$D$65,AD$61:AD$65,$D116)</f>
        <v>7.1279405839186802</v>
      </c>
      <c r="AE116" s="42">
        <f>_xll.SRS1Splines.Functions25.OneWay_Spline($D$61:$D$65,AE$61:AE$65,$D116)</f>
        <v>5.0667526388844397</v>
      </c>
      <c r="AF116" s="42">
        <f>_xll.SRS1Splines.Functions25.OneWay_Spline($D$61:$D$65,AF$61:AF$65,$D116)</f>
        <v>3.8133134935636499</v>
      </c>
      <c r="AG116" s="42">
        <f>_xll.SRS1Splines.Functions25.OneWay_Spline($D$61:$D$65,AG$61:AG$65,$D116)</f>
        <v>7.2596630907259803</v>
      </c>
      <c r="AH116" s="42">
        <f>_xll.SRS1Splines.Functions25.OneWay_Spline($D$61:$D$65,AH$61:AH$65,$D116)</f>
        <v>488.79964058867398</v>
      </c>
      <c r="AI116" s="42">
        <f>_xll.SRS1Splines.Functions25.OneWay_Spline($D$61:$D$65,AI$61:AI$65,$D116)</f>
        <v>45.0266685551072</v>
      </c>
      <c r="AJ116" s="42">
        <f>_xll.SRS1Splines.Functions25.OneWay_Spline($D$61:$D$65,AJ$61:AJ$65,$D116)</f>
        <v>3.1362152429580701</v>
      </c>
      <c r="AK116" s="42">
        <f>_xll.SRS1Splines.Functions25.OneWay_Spline($D$61:$D$65,AK$61:AK$65,$D116)</f>
        <v>3.8361793555156001</v>
      </c>
      <c r="AL116" s="42">
        <f>_xll.SRS1Splines.Functions25.OneWay_Spline($D$67:$D$70,AL$67:AL$70,$D116)</f>
        <v>27.809579775411699</v>
      </c>
    </row>
    <row r="117" spans="4:38">
      <c r="D117" s="42">
        <f t="shared" si="22"/>
        <v>5.75</v>
      </c>
      <c r="E117" s="42">
        <f>_xll.SRS1Splines.Functions25.OneWay_Spline($D$61:$D$65,$E$61:$E$65,D117)</f>
        <v>0.32958232913146002</v>
      </c>
      <c r="F117" s="42">
        <f>_xll.SRS1Splines.Functions25.OneWay_Spline($D$61:$D$65,F$61:F$65,$D117)</f>
        <v>5.8321562313186996</v>
      </c>
      <c r="G117" s="42">
        <f>_xll.SRS1Splines.Functions25.OneWay_Spline($D$61:$D$65,G$61:G$65,$D117)</f>
        <v>3.3819410060661999</v>
      </c>
      <c r="H117" s="42">
        <f>_xll.SRS1Splines.Functions25.OneWay_Spline($D$61:$D$65,H$61:H$65,$D117)</f>
        <v>2.87969863593626</v>
      </c>
      <c r="I117" s="42">
        <f>_xll.SRS1Splines.Functions25.OneWay_Spline($D$61:$D$65,I$61:I$65,$D117)</f>
        <v>6.4739789403099097</v>
      </c>
      <c r="J117" s="42">
        <f>_xll.SRS1Splines.Functions25.OneWay_Spline($D$61:$D$65,J$61:J$65,$D117)</f>
        <v>324.97909289034402</v>
      </c>
      <c r="K117" s="42">
        <f>_xll.SRS1Splines.Functions25.OneWay_Spline($D$61:$D$65,K$61:K$65,$D117)</f>
        <v>41.306265627518002</v>
      </c>
      <c r="L117" s="42">
        <f>_xll.SRS1Splines.Functions25.OneWay_Spline($D$61:$D$65,L$61:L$65,$D117)</f>
        <v>2.7174580152754499</v>
      </c>
      <c r="M117" s="42">
        <f>_xll.SRS1Splines.Functions25.OneWay_Spline($D$61:$D$65,M$61:M$65,$D117)</f>
        <v>3.7437964911442498</v>
      </c>
      <c r="N117" s="42">
        <f>_xll.SRS1Splines.Functions25.OneWay_Spline(($D$67:$D$70),N$67:N$70,$D117)</f>
        <v>15.729061364394701</v>
      </c>
      <c r="P117" s="42">
        <f t="shared" si="23"/>
        <v>5.75</v>
      </c>
      <c r="Q117" s="42">
        <f>_xll.SRS1Splines.Functions25.OneWay_Spline($D$61:$D$65,Q$61:Q$65,P117)</f>
        <v>0.28884315882870099</v>
      </c>
      <c r="R117" s="42">
        <f>_xll.SRS1Splines.Functions25.OneWay_Spline($D$61:$D$65,R$61:R$65,$D117)</f>
        <v>4.6860235399923198</v>
      </c>
      <c r="S117" s="42">
        <f>_xll.SRS1Splines.Functions25.OneWay_Spline($D$61:$D$65,S$61:S$65,$D117)</f>
        <v>1.8131973585538199</v>
      </c>
      <c r="T117" s="42">
        <f>_xll.SRS1Splines.Functions25.OneWay_Spline($D$61:$D$65,T$61:T$65,$D117)</f>
        <v>2.4909285409201001</v>
      </c>
      <c r="U117" s="42">
        <f>_xll.SRS1Splines.Functions25.OneWay_Spline($D$61:$D$65,U$61:U$65,$D117)</f>
        <v>6.1570866386752998</v>
      </c>
      <c r="V117" s="42">
        <f>_xll.SRS1Splines.Functions25.OneWay_Spline($D$61:$D$65,V$61:V$65,$D117)</f>
        <v>157.92064519592199</v>
      </c>
      <c r="W117" s="42">
        <f>_xll.SRS1Splines.Functions25.OneWay_Spline($D$61:$D$65,W$61:W$65,$D117)</f>
        <v>37.618403842996003</v>
      </c>
      <c r="X117" s="42">
        <f>_xll.SRS1Splines.Functions25.OneWay_Spline($D$61:$D$65,X$61:X$65,$D117)</f>
        <v>2.3782238728542802</v>
      </c>
      <c r="Y117" s="42">
        <f>_xll.SRS1Splines.Functions25.OneWay_Spline($D$61:$D$65,Y$61:Y$65,$D117)</f>
        <v>3.7077962358169798</v>
      </c>
      <c r="Z117" s="42">
        <f>_xll.SRS1Splines.Functions25.OneWay_Spline($D$67:$D$70,Z$67:Z$70,$D117)</f>
        <v>3.62372307741493</v>
      </c>
      <c r="AB117" s="42">
        <f t="shared" si="24"/>
        <v>5.75</v>
      </c>
      <c r="AC117" s="42">
        <f>_xll.SRS1Splines.Functions25.OneWay_Spline($D$61:$D$65,AC$61:AC$65,AB117)</f>
        <v>0.37032149943422299</v>
      </c>
      <c r="AD117" s="42">
        <f>_xll.SRS1Splines.Functions25.OneWay_Spline($D$61:$D$65,AD$61:AD$65,$D117)</f>
        <v>6.9828186396552603</v>
      </c>
      <c r="AE117" s="42">
        <f>_xll.SRS1Splines.Functions25.OneWay_Spline($D$61:$D$65,AE$61:AE$65,$D117)</f>
        <v>4.9984104087944896</v>
      </c>
      <c r="AF117" s="42">
        <f>_xll.SRS1Splines.Functions25.OneWay_Spline($D$61:$D$65,AF$61:AF$65,$D117)</f>
        <v>3.3068816788895998</v>
      </c>
      <c r="AG117" s="42">
        <f>_xll.SRS1Splines.Functions25.OneWay_Spline($D$61:$D$65,AG$61:AG$65,$D117)</f>
        <v>6.7591014431865197</v>
      </c>
      <c r="AH117" s="42">
        <f>_xll.SRS1Splines.Functions25.OneWay_Spline($D$61:$D$65,AH$61:AH$65,$D117)</f>
        <v>489.87900199567099</v>
      </c>
      <c r="AI117" s="42">
        <f>_xll.SRS1Splines.Functions25.OneWay_Spline($D$61:$D$65,AI$61:AI$65,$D117)</f>
        <v>44.937919983105701</v>
      </c>
      <c r="AJ117" s="42">
        <f>_xll.SRS1Splines.Functions25.OneWay_Spline($D$61:$D$65,AJ$61:AJ$65,$D117)</f>
        <v>3.0566921576966299</v>
      </c>
      <c r="AK117" s="42">
        <f>_xll.SRS1Splines.Functions25.OneWay_Spline($D$61:$D$65,AK$61:AK$65,$D117)</f>
        <v>3.7984351603884101</v>
      </c>
      <c r="AL117" s="42">
        <f>_xll.SRS1Splines.Functions25.OneWay_Spline($D$67:$D$70,AL$67:AL$70,$D117)</f>
        <v>27.8670228480057</v>
      </c>
    </row>
    <row r="118" spans="4:38">
      <c r="D118" s="42">
        <f t="shared" si="22"/>
        <v>6</v>
      </c>
      <c r="E118" s="42">
        <f>_xll.SRS1Splines.Functions25.OneWay_Spline($D$61:$D$65,$E$61:$E$65,D118)</f>
        <v>0.29861152802163898</v>
      </c>
      <c r="F118" s="42">
        <f>_xll.SRS1Splines.Functions25.OneWay_Spline($D$61:$D$65,F$61:F$65,$D118)</f>
        <v>5.7061883996022802</v>
      </c>
      <c r="G118" s="42">
        <f>_xll.SRS1Splines.Functions25.OneWay_Spline($D$61:$D$65,G$61:G$65,$D118)</f>
        <v>3.3709572264896699</v>
      </c>
      <c r="H118" s="42">
        <f>_xll.SRS1Splines.Functions25.OneWay_Spline($D$61:$D$65,H$61:H$65,$D118)</f>
        <v>2.8019817662909499</v>
      </c>
      <c r="I118" s="42">
        <f>_xll.SRS1Splines.Functions25.OneWay_Spline($D$61:$D$65,I$61:I$65,$D118)</f>
        <v>6.2507766657863302</v>
      </c>
      <c r="J118" s="42">
        <f>_xll.SRS1Splines.Functions25.OneWay_Spline($D$61:$D$65,J$61:J$65,$D118)</f>
        <v>325.26163775916098</v>
      </c>
      <c r="K118" s="42">
        <f>_xll.SRS1Splines.Functions25.OneWay_Spline($D$61:$D$65,K$61:K$65,$D118)</f>
        <v>41.209837332943302</v>
      </c>
      <c r="L118" s="42">
        <f>_xll.SRS1Splines.Functions25.OneWay_Spline($D$61:$D$65,L$61:L$65,$D118)</f>
        <v>2.68228397797149</v>
      </c>
      <c r="M118" s="42">
        <f>_xll.SRS1Splines.Functions25.OneWay_Spline($D$61:$D$65,M$61:M$65,$D118)</f>
        <v>3.7261390039619999</v>
      </c>
      <c r="N118" s="42">
        <f>_xll.SRS1Splines.Functions25.OneWay_Spline(($D$67:$D$70),N$67:N$70,$D118)</f>
        <v>15.7301142256324</v>
      </c>
      <c r="P118" s="42">
        <f t="shared" si="23"/>
        <v>6</v>
      </c>
      <c r="Q118" s="42">
        <f>_xll.SRS1Splines.Functions25.OneWay_Spline($D$61:$D$65,Q$61:Q$65,P118)</f>
        <v>0.26275311554215502</v>
      </c>
      <c r="R118" s="42">
        <f>_xll.SRS1Splines.Functions25.OneWay_Spline($D$61:$D$65,R$61:R$65,$D118)</f>
        <v>4.5968075363546301</v>
      </c>
      <c r="S118" s="42">
        <f>_xll.SRS1Splines.Functions25.OneWay_Spline($D$61:$D$65,S$61:S$65,$D118)</f>
        <v>1.8013629972913401</v>
      </c>
      <c r="T118" s="42">
        <f>_xll.SRS1Splines.Functions25.OneWay_Spline($D$61:$D$65,T$61:T$65,$D118)</f>
        <v>2.4735687850236499</v>
      </c>
      <c r="U118" s="42">
        <f>_xll.SRS1Splines.Functions25.OneWay_Spline($D$61:$D$65,U$61:U$65,$D118)</f>
        <v>5.9236179376663296</v>
      </c>
      <c r="V118" s="42">
        <f>_xll.SRS1Splines.Functions25.OneWay_Spline($D$61:$D$65,V$61:V$65,$D118)</f>
        <v>160.28448638698501</v>
      </c>
      <c r="W118" s="42">
        <f>_xll.SRS1Splines.Functions25.OneWay_Spline($D$61:$D$65,W$61:W$65,$D118)</f>
        <v>37.511337540114802</v>
      </c>
      <c r="X118" s="42">
        <f>_xll.SRS1Splines.Functions25.OneWay_Spline($D$61:$D$65,X$61:X$65,$D118)</f>
        <v>2.3549794438176899</v>
      </c>
      <c r="Y118" s="42">
        <f>_xll.SRS1Splines.Functions25.OneWay_Spline($D$61:$D$65,Y$61:Y$65,$D118)</f>
        <v>3.66690331339829</v>
      </c>
      <c r="Z118" s="42">
        <f>_xll.SRS1Splines.Functions25.OneWay_Spline($D$67:$D$70,Z$67:Z$70,$D118)</f>
        <v>3.5740579123943101</v>
      </c>
      <c r="AB118" s="42">
        <f t="shared" si="24"/>
        <v>6</v>
      </c>
      <c r="AC118" s="42">
        <f>_xll.SRS1Splines.Functions25.OneWay_Spline($D$61:$D$65,AC$61:AC$65,AB118)</f>
        <v>0.334469940501123</v>
      </c>
      <c r="AD118" s="42">
        <f>_xll.SRS1Splines.Functions25.OneWay_Spline($D$61:$D$65,AD$61:AD$65,$D118)</f>
        <v>6.81556926284994</v>
      </c>
      <c r="AE118" s="42">
        <f>_xll.SRS1Splines.Functions25.OneWay_Spline($D$61:$D$65,AE$61:AE$65,$D118)</f>
        <v>4.9405514556880004</v>
      </c>
      <c r="AF118" s="42">
        <f>_xll.SRS1Splines.Functions25.OneWay_Spline($D$61:$D$65,AF$61:AF$65,$D118)</f>
        <v>3.1303947475582499</v>
      </c>
      <c r="AG118" s="42">
        <f>_xll.SRS1Splines.Functions25.OneWay_Spline($D$61:$D$65,AG$61:AG$65,$D118)</f>
        <v>6.5779353939063299</v>
      </c>
      <c r="AH118" s="42">
        <f>_xll.SRS1Splines.Functions25.OneWay_Spline($D$61:$D$65,AH$61:AH$65,$D118)</f>
        <v>490.23878913133598</v>
      </c>
      <c r="AI118" s="42">
        <f>_xll.SRS1Splines.Functions25.OneWay_Spline($D$61:$D$65,AI$61:AI$65,$D118)</f>
        <v>44.908337125771801</v>
      </c>
      <c r="AJ118" s="42">
        <f>_xll.SRS1Splines.Functions25.OneWay_Spline($D$61:$D$65,AJ$61:AJ$65,$D118)</f>
        <v>3.0095885121252799</v>
      </c>
      <c r="AK118" s="42">
        <f>_xll.SRS1Splines.Functions25.OneWay_Spline($D$61:$D$65,AK$61:AK$65,$D118)</f>
        <v>3.7853746945257001</v>
      </c>
      <c r="AL118" s="42">
        <f>_xll.SRS1Splines.Functions25.OneWay_Spline($D$67:$D$70,AL$67:AL$70,$D118)</f>
        <v>27.886170538870399</v>
      </c>
    </row>
    <row r="119" spans="4:38">
      <c r="D119" s="42">
        <f t="shared" si="22"/>
        <v>6.25</v>
      </c>
      <c r="E119" s="42">
        <f>_xll.SRS1Splines.Functions25.OneWay_Spline($D$61:$D$65,$E$61:$E$65,D119)</f>
        <v>0.27709256553352402</v>
      </c>
      <c r="F119" s="42">
        <f>_xll.SRS1Splines.Functions25.OneWay_Spline($D$61:$D$65,F$61:F$65,$D119)</f>
        <v>5.5681755564659099</v>
      </c>
      <c r="G119" s="42">
        <f>_xll.SRS1Splines.Functions25.OneWay_Spline($D$61:$D$65,G$61:G$65,$D119)</f>
        <v>3.3723043810414102</v>
      </c>
      <c r="H119" s="42">
        <f>_xll.SRS1Splines.Functions25.OneWay_Spline($D$61:$D$65,H$61:H$65,$D119)</f>
        <v>2.8084687225353702</v>
      </c>
      <c r="I119" s="42">
        <f>_xll.SRS1Splines.Functions25.OneWay_Spline($D$61:$D$65,I$61:I$65,$D119)</f>
        <v>6.1467715372204896</v>
      </c>
      <c r="J119" s="42">
        <f>_xll.SRS1Splines.Functions25.OneWay_Spline($D$61:$D$65,J$61:J$65,$D119)</f>
        <v>325.21004734578901</v>
      </c>
      <c r="K119" s="42">
        <f>_xll.SRS1Splines.Functions25.OneWay_Spline($D$61:$D$65,K$61:K$65,$D119)</f>
        <v>41.225656318474897</v>
      </c>
      <c r="L119" s="42">
        <f>_xll.SRS1Splines.Functions25.OneWay_Spline($D$61:$D$65,L$61:L$65,$D119)</f>
        <v>2.6650947374832201</v>
      </c>
      <c r="M119" s="42">
        <f>_xll.SRS1Splines.Functions25.OneWay_Spline($D$61:$D$65,M$61:M$65,$D119)</f>
        <v>3.7207177976796699</v>
      </c>
      <c r="N119" s="42">
        <f>_xll.SRS1Splines.Functions25.OneWay_Spline(($D$67:$D$70),N$67:N$70,$D119)</f>
        <v>15.710067220516301</v>
      </c>
      <c r="P119" s="42">
        <f t="shared" si="23"/>
        <v>6.25</v>
      </c>
      <c r="Q119" s="42">
        <f>_xll.SRS1Splines.Functions25.OneWay_Spline($D$61:$D$65,Q$61:Q$65,P119)</f>
        <v>0.24115379151022201</v>
      </c>
      <c r="R119" s="42">
        <f>_xll.SRS1Splines.Functions25.OneWay_Spline($D$61:$D$65,R$61:R$65,$D119)</f>
        <v>4.5034383167252203</v>
      </c>
      <c r="S119" s="42">
        <f>_xll.SRS1Splines.Functions25.OneWay_Spline($D$61:$D$65,S$61:S$65,$D119)</f>
        <v>1.80570986024578</v>
      </c>
      <c r="T119" s="42">
        <f>_xll.SRS1Splines.Functions25.OneWay_Spline($D$61:$D$65,T$61:T$65,$D119)</f>
        <v>2.4753623001847398</v>
      </c>
      <c r="U119" s="42">
        <f>_xll.SRS1Splines.Functions25.OneWay_Spline($D$61:$D$65,U$61:U$65,$D119)</f>
        <v>5.72492799226064</v>
      </c>
      <c r="V119" s="42">
        <f>_xll.SRS1Splines.Functions25.OneWay_Spline($D$61:$D$65,V$61:V$65,$D119)</f>
        <v>162.51769803395501</v>
      </c>
      <c r="W119" s="42">
        <f>_xll.SRS1Splines.Functions25.OneWay_Spline($D$61:$D$65,W$61:W$65,$D119)</f>
        <v>37.527987955692403</v>
      </c>
      <c r="X119" s="42">
        <f>_xll.SRS1Splines.Functions25.OneWay_Spline($D$61:$D$65,X$61:X$65,$D119)</f>
        <v>2.3494252624282401</v>
      </c>
      <c r="Y119" s="42">
        <f>_xll.SRS1Splines.Functions25.OneWay_Spline($D$61:$D$65,Y$61:Y$65,$D119)</f>
        <v>3.6360542930973501</v>
      </c>
      <c r="Z119" s="42">
        <f>_xll.SRS1Splines.Functions25.OneWay_Spline($D$67:$D$70,Z$67:Z$70,$D119)</f>
        <v>3.5915994792402199</v>
      </c>
      <c r="AB119" s="42">
        <f t="shared" si="24"/>
        <v>6.25</v>
      </c>
      <c r="AC119" s="42">
        <f>_xll.SRS1Splines.Functions25.OneWay_Spline($D$61:$D$65,AC$61:AC$65,AB119)</f>
        <v>0.31303133955682699</v>
      </c>
      <c r="AD119" s="42">
        <f>_xll.SRS1Splines.Functions25.OneWay_Spline($D$61:$D$65,AD$61:AD$65,$D119)</f>
        <v>6.6329127962065897</v>
      </c>
      <c r="AE119" s="42">
        <f>_xll.SRS1Splines.Functions25.OneWay_Spline($D$61:$D$65,AE$61:AE$65,$D119)</f>
        <v>4.8893222863080403</v>
      </c>
      <c r="AF119" s="42">
        <f>_xll.SRS1Splines.Functions25.OneWay_Spline($D$61:$D$65,AF$61:AF$65,$D119)</f>
        <v>3.1415751448860001</v>
      </c>
      <c r="AG119" s="42">
        <f>_xll.SRS1Splines.Functions25.OneWay_Spline($D$61:$D$65,AG$61:AG$65,$D119)</f>
        <v>6.5686150821803402</v>
      </c>
      <c r="AH119" s="42">
        <f>_xll.SRS1Splines.Functions25.OneWay_Spline($D$61:$D$65,AH$61:AH$65,$D119)</f>
        <v>490.00186348012397</v>
      </c>
      <c r="AI119" s="42">
        <f>_xll.SRS1Splines.Functions25.OneWay_Spline($D$61:$D$65,AI$61:AI$65,$D119)</f>
        <v>44.923324681257398</v>
      </c>
      <c r="AJ119" s="42">
        <f>_xll.SRS1Splines.Functions25.OneWay_Spline($D$61:$D$65,AJ$61:AJ$65,$D119)</f>
        <v>2.9807642125381899</v>
      </c>
      <c r="AK119" s="42">
        <f>_xll.SRS1Splines.Functions25.OneWay_Spline($D$61:$D$65,AK$61:AK$65,$D119)</f>
        <v>3.7860200689688099</v>
      </c>
      <c r="AL119" s="42">
        <f>_xll.SRS1Splines.Functions25.OneWay_Spline($D$67:$D$70,AL$67:AL$70,$D119)</f>
        <v>27.8285349617924</v>
      </c>
    </row>
    <row r="120" spans="4:38">
      <c r="D120" s="42">
        <f t="shared" si="22"/>
        <v>6.5</v>
      </c>
      <c r="E120" s="42">
        <f>_xll.SRS1Splines.Functions25.OneWay_Spline($D$61:$D$65,$E$61:$E$65,D120)</f>
        <v>0.25696192320593297</v>
      </c>
      <c r="F120" s="42">
        <f>_xll.SRS1Splines.Functions25.OneWay_Spline($D$61:$D$65,F$61:F$65,$D120)</f>
        <v>5.4245397669828197</v>
      </c>
      <c r="G120" s="42">
        <f>_xll.SRS1Splines.Functions25.OneWay_Spline($D$61:$D$65,G$61:G$65,$D120)</f>
        <v>3.3763458446966101</v>
      </c>
      <c r="H120" s="42">
        <f>_xll.SRS1Splines.Functions25.OneWay_Spline($D$61:$D$65,H$61:H$65,$D120)</f>
        <v>2.8279295912686302</v>
      </c>
      <c r="I120" s="42">
        <f>_xll.SRS1Splines.Functions25.OneWay_Spline($D$61:$D$65,I$61:I$65,$D120)</f>
        <v>6.0494764169492203</v>
      </c>
      <c r="J120" s="42">
        <f>_xll.SRS1Splines.Functions25.OneWay_Spline($D$61:$D$65,J$61:J$65,$D120)</f>
        <v>325.05527610567401</v>
      </c>
      <c r="K120" s="42">
        <f>_xll.SRS1Splines.Functions25.OneWay_Spline($D$61:$D$65,K$61:K$65,$D120)</f>
        <v>41.273113275069797</v>
      </c>
      <c r="L120" s="42">
        <f>_xll.SRS1Splines.Functions25.OneWay_Spline($D$61:$D$65,L$61:L$65,$D120)</f>
        <v>2.6490144802522502</v>
      </c>
      <c r="M120" s="42">
        <f>_xll.SRS1Splines.Functions25.OneWay_Spline($D$61:$D$65,M$61:M$65,$D120)</f>
        <v>3.7156463466413601</v>
      </c>
      <c r="N120" s="42">
        <f>_xll.SRS1Splines.Functions25.OneWay_Spline(($D$67:$D$70),N$67:N$70,$D120)</f>
        <v>15.6517364026788</v>
      </c>
      <c r="P120" s="42">
        <f t="shared" si="23"/>
        <v>6.5</v>
      </c>
      <c r="Q120" s="42">
        <f>_xll.SRS1Splines.Functions25.OneWay_Spline($D$61:$D$65,Q$61:Q$65,P120)</f>
        <v>0.22094797225454199</v>
      </c>
      <c r="R120" s="42">
        <f>_xll.SRS1Splines.Functions25.OneWay_Spline($D$61:$D$65,R$61:R$65,$D120)</f>
        <v>4.4057178601488296</v>
      </c>
      <c r="S120" s="42">
        <f>_xll.SRS1Splines.Functions25.OneWay_Spline($D$61:$D$65,S$61:S$65,$D120)</f>
        <v>1.81875044910909</v>
      </c>
      <c r="T120" s="42">
        <f>_xll.SRS1Splines.Functions25.OneWay_Spline($D$61:$D$65,T$61:T$65,$D120)</f>
        <v>2.4807428456680198</v>
      </c>
      <c r="U120" s="42">
        <f>_xll.SRS1Splines.Functions25.OneWay_Spline($D$61:$D$65,U$61:U$65,$D120)</f>
        <v>5.5390567530101604</v>
      </c>
      <c r="V120" s="42">
        <f>_xll.SRS1Splines.Functions25.OneWay_Spline($D$61:$D$65,V$61:V$65,$D120)</f>
        <v>164.73847042019801</v>
      </c>
      <c r="W120" s="42">
        <f>_xll.SRS1Splines.Functions25.OneWay_Spline($D$61:$D$65,W$61:W$65,$D120)</f>
        <v>37.577939202425199</v>
      </c>
      <c r="X120" s="42">
        <f>_xll.SRS1Splines.Functions25.OneWay_Spline($D$61:$D$65,X$61:X$65,$D120)</f>
        <v>2.3442294153219798</v>
      </c>
      <c r="Y120" s="42">
        <f>_xll.SRS1Splines.Functions25.OneWay_Spline($D$61:$D$65,Y$61:Y$65,$D120)</f>
        <v>3.6071955321706701</v>
      </c>
      <c r="Z120" s="42">
        <f>_xll.SRS1Splines.Functions25.OneWay_Spline($D$67:$D$70,Z$67:Z$70,$D120)</f>
        <v>3.6441765665826602</v>
      </c>
      <c r="AB120" s="42">
        <f t="shared" si="24"/>
        <v>6.5</v>
      </c>
      <c r="AC120" s="42">
        <f>_xll.SRS1Splines.Functions25.OneWay_Spline($D$61:$D$65,AC$61:AC$65,AB120)</f>
        <v>0.29297587415732401</v>
      </c>
      <c r="AD120" s="42">
        <f>_xll.SRS1Splines.Functions25.OneWay_Spline($D$61:$D$65,AD$61:AD$65,$D120)</f>
        <v>6.4433616738168098</v>
      </c>
      <c r="AE120" s="42">
        <f>_xll.SRS1Splines.Functions25.OneWay_Spline($D$61:$D$65,AE$61:AE$65,$D120)</f>
        <v>4.8413982246300096</v>
      </c>
      <c r="AF120" s="42">
        <f>_xll.SRS1Splines.Functions25.OneWay_Spline($D$61:$D$65,AF$61:AF$65,$D120)</f>
        <v>3.1751163368692401</v>
      </c>
      <c r="AG120" s="42">
        <f>_xll.SRS1Splines.Functions25.OneWay_Spline($D$61:$D$65,AG$61:AG$65,$D120)</f>
        <v>6.55989608088829</v>
      </c>
      <c r="AH120" s="42">
        <f>_xll.SRS1Splines.Functions25.OneWay_Spline($D$61:$D$65,AH$61:AH$65,$D120)</f>
        <v>489.29108652648603</v>
      </c>
      <c r="AI120" s="42">
        <f>_xll.SRS1Splines.Functions25.OneWay_Spline($D$61:$D$65,AI$61:AI$65,$D120)</f>
        <v>44.968287347714302</v>
      </c>
      <c r="AJ120" s="42">
        <f>_xll.SRS1Splines.Functions25.OneWay_Spline($D$61:$D$65,AJ$61:AJ$65,$D120)</f>
        <v>2.9537995451825201</v>
      </c>
      <c r="AK120" s="42">
        <f>_xll.SRS1Splines.Functions25.OneWay_Spline($D$61:$D$65,AK$61:AK$65,$D120)</f>
        <v>3.7879561922981302</v>
      </c>
      <c r="AL120" s="42">
        <f>_xll.SRS1Splines.Functions25.OneWay_Spline($D$67:$D$70,AL$67:AL$70,$D120)</f>
        <v>27.6592962387749</v>
      </c>
    </row>
    <row r="121" spans="4:38">
      <c r="D121" s="42">
        <f t="shared" si="22"/>
        <v>6.75</v>
      </c>
      <c r="E121" s="42">
        <f>_xll.SRS1Splines.Functions25.OneWay_Spline($D$61:$D$65,$E$61:$E$65,D121)</f>
        <v>0.238219601038866</v>
      </c>
      <c r="F121" s="42">
        <f>_xll.SRS1Splines.Functions25.OneWay_Spline($D$61:$D$65,F$61:F$65,$D121)</f>
        <v>5.2752810311530096</v>
      </c>
      <c r="G121" s="42">
        <f>_xll.SRS1Splines.Functions25.OneWay_Spline($D$61:$D$65,G$61:G$65,$D121)</f>
        <v>3.3830816174552898</v>
      </c>
      <c r="H121" s="42">
        <f>_xll.SRS1Splines.Functions25.OneWay_Spline($D$61:$D$65,H$61:H$65,$D121)</f>
        <v>2.8603643724907202</v>
      </c>
      <c r="I121" s="42">
        <f>_xll.SRS1Splines.Functions25.OneWay_Spline($D$61:$D$65,I$61:I$65,$D121)</f>
        <v>5.9588913049725196</v>
      </c>
      <c r="J121" s="42">
        <f>_xll.SRS1Splines.Functions25.OneWay_Spline($D$61:$D$65,J$61:J$65,$D121)</f>
        <v>324.79732403881701</v>
      </c>
      <c r="K121" s="42">
        <f>_xll.SRS1Splines.Functions25.OneWay_Spline($D$61:$D$65,K$61:K$65,$D121)</f>
        <v>41.352208202727802</v>
      </c>
      <c r="L121" s="42">
        <f>_xll.SRS1Splines.Functions25.OneWay_Spline($D$61:$D$65,L$61:L$65,$D121)</f>
        <v>2.6340432062785899</v>
      </c>
      <c r="M121" s="42">
        <f>_xll.SRS1Splines.Functions25.OneWay_Spline($D$61:$D$65,M$61:M$65,$D121)</f>
        <v>3.7109246508470699</v>
      </c>
      <c r="N121" s="42">
        <f>_xll.SRS1Splines.Functions25.OneWay_Spline(($D$67:$D$70),N$67:N$70,$D121)</f>
        <v>15.557837068385499</v>
      </c>
      <c r="P121" s="42">
        <f t="shared" si="23"/>
        <v>6.75</v>
      </c>
      <c r="Q121" s="42">
        <f>_xll.SRS1Splines.Functions25.OneWay_Spline($D$61:$D$65,Q$61:Q$65,P121)</f>
        <v>0.20213565777511699</v>
      </c>
      <c r="R121" s="42">
        <f>_xll.SRS1Splines.Functions25.OneWay_Spline($D$61:$D$65,R$61:R$65,$D121)</f>
        <v>4.3036461666254402</v>
      </c>
      <c r="S121" s="42">
        <f>_xll.SRS1Splines.Functions25.OneWay_Spline($D$61:$D$65,S$61:S$65,$D121)</f>
        <v>1.84048476388128</v>
      </c>
      <c r="T121" s="42">
        <f>_xll.SRS1Splines.Functions25.OneWay_Spline($D$61:$D$65,T$61:T$65,$D121)</f>
        <v>2.48971042147347</v>
      </c>
      <c r="U121" s="42">
        <f>_xll.SRS1Splines.Functions25.OneWay_Spline($D$61:$D$65,U$61:U$65,$D121)</f>
        <v>5.3660042199148803</v>
      </c>
      <c r="V121" s="42">
        <f>_xll.SRS1Splines.Functions25.OneWay_Spline($D$61:$D$65,V$61:V$65,$D121)</f>
        <v>166.946803545714</v>
      </c>
      <c r="W121" s="42">
        <f>_xll.SRS1Splines.Functions25.OneWay_Spline($D$61:$D$65,W$61:W$65,$D121)</f>
        <v>37.661191280313297</v>
      </c>
      <c r="X121" s="42">
        <f>_xll.SRS1Splines.Functions25.OneWay_Spline($D$61:$D$65,X$61:X$65,$D121)</f>
        <v>2.3393919024989001</v>
      </c>
      <c r="Y121" s="42">
        <f>_xll.SRS1Splines.Functions25.OneWay_Spline($D$61:$D$65,Y$61:Y$65,$D121)</f>
        <v>3.58032703061824</v>
      </c>
      <c r="Z121" s="42">
        <f>_xll.SRS1Splines.Functions25.OneWay_Spline($D$67:$D$70,Z$67:Z$70,$D121)</f>
        <v>3.7317177546286699</v>
      </c>
      <c r="AB121" s="42">
        <f t="shared" si="24"/>
        <v>6.75</v>
      </c>
      <c r="AC121" s="42">
        <f>_xll.SRS1Splines.Functions25.OneWay_Spline($D$61:$D$65,AC$61:AC$65,AB121)</f>
        <v>0.274303544302614</v>
      </c>
      <c r="AD121" s="42">
        <f>_xll.SRS1Splines.Functions25.OneWay_Spline($D$61:$D$65,AD$61:AD$65,$D121)</f>
        <v>6.2469158956805897</v>
      </c>
      <c r="AE121" s="42">
        <f>_xll.SRS1Splines.Functions25.OneWay_Spline($D$61:$D$65,AE$61:AE$65,$D121)</f>
        <v>4.7967792706539196</v>
      </c>
      <c r="AF121" s="42">
        <f>_xll.SRS1Splines.Functions25.OneWay_Spline($D$61:$D$65,AF$61:AF$65,$D121)</f>
        <v>3.2310183235079801</v>
      </c>
      <c r="AG121" s="42">
        <f>_xll.SRS1Splines.Functions25.OneWay_Spline($D$61:$D$65,AG$61:AG$65,$D121)</f>
        <v>6.5517783900301696</v>
      </c>
      <c r="AH121" s="42">
        <f>_xll.SRS1Splines.Functions25.OneWay_Spline($D$61:$D$65,AH$61:AH$65,$D121)</f>
        <v>488.10645827042202</v>
      </c>
      <c r="AI121" s="42">
        <f>_xll.SRS1Splines.Functions25.OneWay_Spline($D$61:$D$65,AI$61:AI$65,$D121)</f>
        <v>45.043225125142399</v>
      </c>
      <c r="AJ121" s="42">
        <f>_xll.SRS1Splines.Functions25.OneWay_Spline($D$61:$D$65,AJ$61:AJ$65,$D121)</f>
        <v>2.9286945100582802</v>
      </c>
      <c r="AK121" s="42">
        <f>_xll.SRS1Splines.Functions25.OneWay_Spline($D$61:$D$65,AK$61:AK$65,$D121)</f>
        <v>3.7911830645136599</v>
      </c>
      <c r="AL121" s="42">
        <f>_xll.SRS1Splines.Functions25.OneWay_Spline($D$67:$D$70,AL$67:AL$70,$D121)</f>
        <v>27.383956382142198</v>
      </c>
    </row>
    <row r="122" spans="4:38">
      <c r="D122" s="42">
        <f t="shared" si="22"/>
        <v>7</v>
      </c>
      <c r="E122" s="42">
        <f>_xll.SRS1Splines.Functions25.OneWay_Spline($D$61:$D$65,$E$61:$E$65,D122)</f>
        <v>0.220865599032321</v>
      </c>
      <c r="F122" s="42">
        <f>_xll.SRS1Splines.Functions25.OneWay_Spline($D$61:$D$65,F$61:F$65,$D122)</f>
        <v>5.1203993489765001</v>
      </c>
      <c r="G122" s="42">
        <f>_xll.SRS1Splines.Functions25.OneWay_Spline($D$61:$D$65,G$61:G$65,$D122)</f>
        <v>3.3925116993174398</v>
      </c>
      <c r="H122" s="42">
        <f>_xll.SRS1Splines.Functions25.OneWay_Spline($D$61:$D$65,H$61:H$65,$D122)</f>
        <v>2.9057730662016601</v>
      </c>
      <c r="I122" s="42">
        <f>_xll.SRS1Splines.Functions25.OneWay_Spline($D$61:$D$65,I$61:I$65,$D122)</f>
        <v>5.8750162012903999</v>
      </c>
      <c r="J122" s="42">
        <f>_xll.SRS1Splines.Functions25.OneWay_Spline($D$61:$D$65,J$61:J$65,$D122)</f>
        <v>324.43619114521601</v>
      </c>
      <c r="K122" s="42">
        <f>_xll.SRS1Splines.Functions25.OneWay_Spline($D$61:$D$65,K$61:K$65,$D122)</f>
        <v>41.462941101449097</v>
      </c>
      <c r="L122" s="42">
        <f>_xll.SRS1Splines.Functions25.OneWay_Spline($D$61:$D$65,L$61:L$65,$D122)</f>
        <v>2.6201809155622402</v>
      </c>
      <c r="M122" s="42">
        <f>_xll.SRS1Splines.Functions25.OneWay_Spline($D$61:$D$65,M$61:M$65,$D122)</f>
        <v>3.7065527102968101</v>
      </c>
      <c r="N122" s="42">
        <f>_xll.SRS1Splines.Functions25.OneWay_Spline(($D$67:$D$70),N$67:N$70,$D122)</f>
        <v>15.431084513902199</v>
      </c>
      <c r="P122" s="42">
        <f t="shared" si="23"/>
        <v>7</v>
      </c>
      <c r="Q122" s="42">
        <f>_xll.SRS1Splines.Functions25.OneWay_Spline($D$61:$D$65,Q$61:Q$65,P122)</f>
        <v>0.18471684807194499</v>
      </c>
      <c r="R122" s="42">
        <f>_xll.SRS1Splines.Functions25.OneWay_Spline($D$61:$D$65,R$61:R$65,$D122)</f>
        <v>4.1972232361550699</v>
      </c>
      <c r="S122" s="42">
        <f>_xll.SRS1Splines.Functions25.OneWay_Spline($D$61:$D$65,S$61:S$65,$D122)</f>
        <v>1.87091280456235</v>
      </c>
      <c r="T122" s="42">
        <f>_xll.SRS1Splines.Functions25.OneWay_Spline($D$61:$D$65,T$61:T$65,$D122)</f>
        <v>2.5022650276011098</v>
      </c>
      <c r="U122" s="42">
        <f>_xll.SRS1Splines.Functions25.OneWay_Spline($D$61:$D$65,U$61:U$65,$D122)</f>
        <v>5.2057703929748103</v>
      </c>
      <c r="V122" s="42">
        <f>_xll.SRS1Splines.Functions25.OneWay_Spline($D$61:$D$65,V$61:V$65,$D122)</f>
        <v>169.142697410501</v>
      </c>
      <c r="W122" s="42">
        <f>_xll.SRS1Splines.Functions25.OneWay_Spline($D$61:$D$65,W$61:W$65,$D122)</f>
        <v>37.777744189356497</v>
      </c>
      <c r="X122" s="42">
        <f>_xll.SRS1Splines.Functions25.OneWay_Spline($D$61:$D$65,X$61:X$65,$D122)</f>
        <v>2.3349127239590199</v>
      </c>
      <c r="Y122" s="42">
        <f>_xll.SRS1Splines.Functions25.OneWay_Spline($D$61:$D$65,Y$61:Y$65,$D122)</f>
        <v>3.5554487884400698</v>
      </c>
      <c r="Z122" s="42">
        <f>_xll.SRS1Splines.Functions25.OneWay_Spline($D$67:$D$70,Z$67:Z$70,$D122)</f>
        <v>3.85415162358527</v>
      </c>
      <c r="AB122" s="42">
        <f t="shared" si="24"/>
        <v>7</v>
      </c>
      <c r="AC122" s="42">
        <f>_xll.SRS1Splines.Functions25.OneWay_Spline($D$61:$D$65,AC$61:AC$65,AB122)</f>
        <v>0.25701434999269801</v>
      </c>
      <c r="AD122" s="42">
        <f>_xll.SRS1Splines.Functions25.OneWay_Spline($D$61:$D$65,AD$61:AD$65,$D122)</f>
        <v>6.0435754617979196</v>
      </c>
      <c r="AE122" s="42">
        <f>_xll.SRS1Splines.Functions25.OneWay_Spline($D$61:$D$65,AE$61:AE$65,$D122)</f>
        <v>4.7554654243797598</v>
      </c>
      <c r="AF122" s="42">
        <f>_xll.SRS1Splines.Functions25.OneWay_Spline($D$61:$D$65,AF$61:AF$65,$D122)</f>
        <v>3.3092811048022099</v>
      </c>
      <c r="AG122" s="42">
        <f>_xll.SRS1Splines.Functions25.OneWay_Spline($D$61:$D$65,AG$61:AG$65,$D122)</f>
        <v>6.5442620096059896</v>
      </c>
      <c r="AH122" s="42">
        <f>_xll.SRS1Splines.Functions25.OneWay_Spline($D$61:$D$65,AH$61:AH$65,$D122)</f>
        <v>486.44797871193299</v>
      </c>
      <c r="AI122" s="42">
        <f>_xll.SRS1Splines.Functions25.OneWay_Spline($D$61:$D$65,AI$61:AI$65,$D122)</f>
        <v>45.148138013541697</v>
      </c>
      <c r="AJ122" s="42">
        <f>_xll.SRS1Splines.Functions25.OneWay_Spline($D$61:$D$65,AJ$61:AJ$65,$D122)</f>
        <v>2.9054491071654698</v>
      </c>
      <c r="AK122" s="42">
        <f>_xll.SRS1Splines.Functions25.OneWay_Spline($D$61:$D$65,AK$61:AK$65,$D122)</f>
        <v>3.7957006856154001</v>
      </c>
      <c r="AL122" s="42">
        <f>_xll.SRS1Splines.Functions25.OneWay_Spline($D$67:$D$70,AL$67:AL$70,$D122)</f>
        <v>27.008017404219199</v>
      </c>
    </row>
    <row r="123" spans="4:38">
      <c r="D123" s="42">
        <f>D122+0.25</f>
        <v>7.25</v>
      </c>
      <c r="E123" s="42">
        <f>_xll.SRS1Splines.Functions25.OneWay_Spline($D$61:$D$65,$E$61:$E$65,D123)</f>
        <v>0.20489991718630099</v>
      </c>
      <c r="F123" s="42">
        <f>_xll.SRS1Splines.Functions25.OneWay_Spline($D$61:$D$65,F$61:F$65,$D123)</f>
        <v>4.95989472045326</v>
      </c>
      <c r="G123" s="42">
        <f>_xll.SRS1Splines.Functions25.OneWay_Spline($D$61:$D$65,G$61:G$65,$D123)</f>
        <v>3.4046360902830601</v>
      </c>
      <c r="H123" s="42">
        <f>_xll.SRS1Splines.Functions25.OneWay_Spline($D$61:$D$65,H$61:H$65,$D123)</f>
        <v>2.96415567240143</v>
      </c>
      <c r="I123" s="42">
        <f>_xll.SRS1Splines.Functions25.OneWay_Spline($D$61:$D$65,I$61:I$65,$D123)</f>
        <v>5.7978511059028399</v>
      </c>
      <c r="J123" s="42">
        <f>_xll.SRS1Splines.Functions25.OneWay_Spline($D$61:$D$65,J$61:J$65,$D123)</f>
        <v>323.97187742487199</v>
      </c>
      <c r="K123" s="42">
        <f>_xll.SRS1Splines.Functions25.OneWay_Spline($D$61:$D$65,K$61:K$65,$D123)</f>
        <v>41.605311971233597</v>
      </c>
      <c r="L123" s="42">
        <f>_xll.SRS1Splines.Functions25.OneWay_Spline($D$61:$D$65,L$61:L$65,$D123)</f>
        <v>2.6074276081032002</v>
      </c>
      <c r="M123" s="42">
        <f>_xll.SRS1Splines.Functions25.OneWay_Spline($D$61:$D$65,M$61:M$65,$D123)</f>
        <v>3.70253052499057</v>
      </c>
      <c r="N123" s="42">
        <f>_xll.SRS1Splines.Functions25.OneWay_Spline(($D$67:$D$70),N$67:N$70,$D123)</f>
        <v>15.274194035494901</v>
      </c>
      <c r="P123" s="42">
        <f>P122+0.25</f>
        <v>7.25</v>
      </c>
      <c r="Q123" s="42">
        <f>_xll.SRS1Splines.Functions25.OneWay_Spline($D$61:$D$65,Q$61:Q$65,P123)</f>
        <v>0.16869154314502599</v>
      </c>
      <c r="R123" s="42">
        <f>_xll.SRS1Splines.Functions25.OneWay_Spline($D$61:$D$65,R$61:R$65,$D123)</f>
        <v>4.0864490687377097</v>
      </c>
      <c r="S123" s="42">
        <f>_xll.SRS1Splines.Functions25.OneWay_Spline($D$61:$D$65,S$61:S$65,$D123)</f>
        <v>1.9100345711522899</v>
      </c>
      <c r="T123" s="42">
        <f>_xll.SRS1Splines.Functions25.OneWay_Spline($D$61:$D$65,T$61:T$65,$D123)</f>
        <v>2.5184066640509402</v>
      </c>
      <c r="U123" s="42">
        <f>_xll.SRS1Splines.Functions25.OneWay_Spline($D$61:$D$65,U$61:U$65,$D123)</f>
        <v>5.0583552721899396</v>
      </c>
      <c r="V123" s="42">
        <f>_xll.SRS1Splines.Functions25.OneWay_Spline($D$61:$D$65,V$61:V$65,$D123)</f>
        <v>171.32615201456099</v>
      </c>
      <c r="W123" s="42">
        <f>_xll.SRS1Splines.Functions25.OneWay_Spline($D$61:$D$65,W$61:W$65,$D123)</f>
        <v>37.927597929554999</v>
      </c>
      <c r="X123" s="42">
        <f>_xll.SRS1Splines.Functions25.OneWay_Spline($D$61:$D$65,X$61:X$65,$D123)</f>
        <v>2.3307918797023301</v>
      </c>
      <c r="Y123" s="42">
        <f>_xll.SRS1Splines.Functions25.OneWay_Spline($D$61:$D$65,Y$61:Y$65,$D123)</f>
        <v>3.5325608056361499</v>
      </c>
      <c r="Z123" s="42">
        <f>_xll.SRS1Splines.Functions25.OneWay_Spline($D$67:$D$70,Z$67:Z$70,$D123)</f>
        <v>4.0114067536595099</v>
      </c>
      <c r="AB123" s="42">
        <f>AB122+0.25</f>
        <v>7.25</v>
      </c>
      <c r="AC123" s="42">
        <f>_xll.SRS1Splines.Functions25.OneWay_Spline($D$61:$D$65,AC$61:AC$65,AB123)</f>
        <v>0.24110829122757499</v>
      </c>
      <c r="AD123" s="42">
        <f>_xll.SRS1Splines.Functions25.OneWay_Spline($D$61:$D$65,AD$61:AD$65,$D123)</f>
        <v>5.83334037216882</v>
      </c>
      <c r="AE123" s="42">
        <f>_xll.SRS1Splines.Functions25.OneWay_Spline($D$61:$D$65,AE$61:AE$65,$D123)</f>
        <v>4.7174566858075302</v>
      </c>
      <c r="AF123" s="42">
        <f>_xll.SRS1Splines.Functions25.OneWay_Spline($D$61:$D$65,AF$61:AF$65,$D123)</f>
        <v>3.40990468075193</v>
      </c>
      <c r="AG123" s="42">
        <f>_xll.SRS1Splines.Functions25.OneWay_Spline($D$61:$D$65,AG$61:AG$65,$D123)</f>
        <v>6.5373469396157402</v>
      </c>
      <c r="AH123" s="42">
        <f>_xll.SRS1Splines.Functions25.OneWay_Spline($D$61:$D$65,AH$61:AH$65,$D123)</f>
        <v>484.31564785101898</v>
      </c>
      <c r="AI123" s="42">
        <f>_xll.SRS1Splines.Functions25.OneWay_Spline($D$61:$D$65,AI$61:AI$65,$D123)</f>
        <v>45.283026012912202</v>
      </c>
      <c r="AJ123" s="42">
        <f>_xll.SRS1Splines.Functions25.OneWay_Spline($D$61:$D$65,AJ$61:AJ$65,$D123)</f>
        <v>2.8840633365040702</v>
      </c>
      <c r="AK123" s="42">
        <f>_xll.SRS1Splines.Functions25.OneWay_Spline($D$61:$D$65,AK$61:AK$65,$D123)</f>
        <v>3.8015090556033502</v>
      </c>
      <c r="AL123" s="42">
        <f>_xll.SRS1Splines.Functions25.OneWay_Spline($D$67:$D$70,AL$67:AL$70,$D123)</f>
        <v>26.536981317330198</v>
      </c>
    </row>
    <row r="124" spans="4:38">
      <c r="D124" s="42">
        <f t="shared" ref="D124:D138" si="25">D123+0.25</f>
        <v>7.5</v>
      </c>
      <c r="E124" s="42">
        <f>_xll.SRS1Splines.Functions25.OneWay_Spline($D$61:$D$65,$E$61:$E$65,D124)</f>
        <v>0.19032255550080401</v>
      </c>
      <c r="F124" s="42">
        <f>_xll.SRS1Splines.Functions25.OneWay_Spline($D$61:$D$65,F$61:F$65,$D124)</f>
        <v>4.7937671455833204</v>
      </c>
      <c r="G124" s="42">
        <f>_xll.SRS1Splines.Functions25.OneWay_Spline($D$61:$D$65,G$61:G$65,$D124)</f>
        <v>3.4194547903521499</v>
      </c>
      <c r="H124" s="42">
        <f>_xll.SRS1Splines.Functions25.OneWay_Spline($D$61:$D$65,H$61:H$65,$D124)</f>
        <v>3.0355121910900502</v>
      </c>
      <c r="I124" s="42">
        <f>_xll.SRS1Splines.Functions25.OneWay_Spline($D$61:$D$65,I$61:I$65,$D124)</f>
        <v>5.7273960188098503</v>
      </c>
      <c r="J124" s="42">
        <f>_xll.SRS1Splines.Functions25.OneWay_Spline($D$61:$D$65,J$61:J$65,$D124)</f>
        <v>323.40438287778397</v>
      </c>
      <c r="K124" s="42">
        <f>_xll.SRS1Splines.Functions25.OneWay_Spline($D$61:$D$65,K$61:K$65,$D124)</f>
        <v>41.779320812081302</v>
      </c>
      <c r="L124" s="42">
        <f>_xll.SRS1Splines.Functions25.OneWay_Spline($D$61:$D$65,L$61:L$65,$D124)</f>
        <v>2.5957832839014698</v>
      </c>
      <c r="M124" s="42">
        <f>_xll.SRS1Splines.Functions25.OneWay_Spline($D$61:$D$65,M$61:M$65,$D124)</f>
        <v>3.6988580949283398</v>
      </c>
      <c r="N124" s="42">
        <f>_xll.SRS1Splines.Functions25.OneWay_Spline(($D$67:$D$70),N$67:N$70,$D124)</f>
        <v>15.089880929429199</v>
      </c>
      <c r="P124" s="42">
        <f t="shared" ref="P124:P138" si="26">P123+0.25</f>
        <v>7.5</v>
      </c>
      <c r="Q124" s="42">
        <f>_xll.SRS1Splines.Functions25.OneWay_Spline($D$61:$D$65,Q$61:Q$65,P124)</f>
        <v>0.15405974299436201</v>
      </c>
      <c r="R124" s="42">
        <f>_xll.SRS1Splines.Functions25.OneWay_Spline($D$61:$D$65,R$61:R$65,$D124)</f>
        <v>3.9713236643733598</v>
      </c>
      <c r="S124" s="42">
        <f>_xll.SRS1Splines.Functions25.OneWay_Spline($D$61:$D$65,S$61:S$65,$D124)</f>
        <v>1.9578500636511</v>
      </c>
      <c r="T124" s="42">
        <f>_xll.SRS1Splines.Functions25.OneWay_Spline($D$61:$D$65,T$61:T$65,$D124)</f>
        <v>2.5381353308229402</v>
      </c>
      <c r="U124" s="42">
        <f>_xll.SRS1Splines.Functions25.OneWay_Spline($D$61:$D$65,U$61:U$65,$D124)</f>
        <v>4.92375885756028</v>
      </c>
      <c r="V124" s="42">
        <f>_xll.SRS1Splines.Functions25.OneWay_Spline($D$61:$D$65,V$61:V$65,$D124)</f>
        <v>173.497167357894</v>
      </c>
      <c r="W124" s="42">
        <f>_xll.SRS1Splines.Functions25.OneWay_Spline($D$61:$D$65,W$61:W$65,$D124)</f>
        <v>38.110752500908603</v>
      </c>
      <c r="X124" s="42">
        <f>_xll.SRS1Splines.Functions25.OneWay_Spline($D$61:$D$65,X$61:X$65,$D124)</f>
        <v>2.3270293697288298</v>
      </c>
      <c r="Y124" s="42">
        <f>_xll.SRS1Splines.Functions25.OneWay_Spline($D$61:$D$65,Y$61:Y$65,$D124)</f>
        <v>3.5116630822064798</v>
      </c>
      <c r="Z124" s="42">
        <f>_xll.SRS1Splines.Functions25.OneWay_Spline($D$67:$D$70,Z$67:Z$70,$D124)</f>
        <v>4.2034117250584204</v>
      </c>
      <c r="AB124" s="42">
        <f t="shared" ref="AB124:AB138" si="27">AB123+0.25</f>
        <v>7.5</v>
      </c>
      <c r="AC124" s="42">
        <f>_xll.SRS1Splines.Functions25.OneWay_Spline($D$61:$D$65,AC$61:AC$65,AB124)</f>
        <v>0.22658536800724599</v>
      </c>
      <c r="AD124" s="42">
        <f>_xll.SRS1Splines.Functions25.OneWay_Spline($D$61:$D$65,AD$61:AD$65,$D124)</f>
        <v>5.6162106267932703</v>
      </c>
      <c r="AE124" s="42">
        <f>_xll.SRS1Splines.Functions25.OneWay_Spline($D$61:$D$65,AE$61:AE$65,$D124)</f>
        <v>4.6827530549372396</v>
      </c>
      <c r="AF124" s="42">
        <f>_xll.SRS1Splines.Functions25.OneWay_Spline($D$61:$D$65,AF$61:AF$65,$D124)</f>
        <v>3.53288905135715</v>
      </c>
      <c r="AG124" s="42">
        <f>_xll.SRS1Splines.Functions25.OneWay_Spline($D$61:$D$65,AG$61:AG$65,$D124)</f>
        <v>6.5310331800594197</v>
      </c>
      <c r="AH124" s="42">
        <f>_xll.SRS1Splines.Functions25.OneWay_Spline($D$61:$D$65,AH$61:AH$65,$D124)</f>
        <v>481.70946568767903</v>
      </c>
      <c r="AI124" s="42">
        <f>_xll.SRS1Splines.Functions25.OneWay_Spline($D$61:$D$65,AI$61:AI$65,$D124)</f>
        <v>45.447889123254001</v>
      </c>
      <c r="AJ124" s="42">
        <f>_xll.SRS1Splines.Functions25.OneWay_Spline($D$61:$D$65,AJ$61:AJ$65,$D124)</f>
        <v>2.8645371980741099</v>
      </c>
      <c r="AK124" s="42">
        <f>_xll.SRS1Splines.Functions25.OneWay_Spline($D$61:$D$65,AK$61:AK$65,$D124)</f>
        <v>3.8086081744775102</v>
      </c>
      <c r="AL124" s="42">
        <f>_xll.SRS1Splines.Functions25.OneWay_Spline($D$67:$D$70,AL$67:AL$70,$D124)</f>
        <v>25.9763501338</v>
      </c>
    </row>
    <row r="125" spans="4:38">
      <c r="D125" s="42">
        <f t="shared" si="25"/>
        <v>7.75</v>
      </c>
      <c r="E125" s="42">
        <f>_xll.SRS1Splines.Functions25.OneWay_Spline($D$61:$D$65,$E$61:$E$65,D125)</f>
        <v>0.17713351397582999</v>
      </c>
      <c r="F125" s="42">
        <f>_xll.SRS1Splines.Functions25.OneWay_Spline($D$61:$D$65,F$61:F$65,$D125)</f>
        <v>4.6220166243666601</v>
      </c>
      <c r="G125" s="42">
        <f>_xll.SRS1Splines.Functions25.OneWay_Spline($D$61:$D$65,G$61:G$65,$D125)</f>
        <v>3.4369677995247199</v>
      </c>
      <c r="H125" s="42">
        <f>_xll.SRS1Splines.Functions25.OneWay_Spline($D$61:$D$65,H$61:H$65,$D125)</f>
        <v>3.1198426222675</v>
      </c>
      <c r="I125" s="42">
        <f>_xll.SRS1Splines.Functions25.OneWay_Spline($D$61:$D$65,I$61:I$65,$D125)</f>
        <v>5.6636509400114399</v>
      </c>
      <c r="J125" s="42">
        <f>_xll.SRS1Splines.Functions25.OneWay_Spline($D$61:$D$65,J$61:J$65,$D125)</f>
        <v>322.73370750395401</v>
      </c>
      <c r="K125" s="42">
        <f>_xll.SRS1Splines.Functions25.OneWay_Spline($D$61:$D$65,K$61:K$65,$D125)</f>
        <v>41.984967623992297</v>
      </c>
      <c r="L125" s="42">
        <f>_xll.SRS1Splines.Functions25.OneWay_Spline($D$61:$D$65,L$61:L$65,$D125)</f>
        <v>2.5852479429570399</v>
      </c>
      <c r="M125" s="42">
        <f>_xll.SRS1Splines.Functions25.OneWay_Spline($D$61:$D$65,M$61:M$65,$D125)</f>
        <v>3.69553542011014</v>
      </c>
      <c r="N125" s="42">
        <f>_xll.SRS1Splines.Functions25.OneWay_Spline(($D$67:$D$70),N$67:N$70,$D125)</f>
        <v>14.880860491970999</v>
      </c>
      <c r="P125" s="42">
        <f t="shared" si="26"/>
        <v>7.75</v>
      </c>
      <c r="Q125" s="42">
        <f>_xll.SRS1Splines.Functions25.OneWay_Spline($D$61:$D$65,Q$61:Q$65,P125)</f>
        <v>0.140821447619951</v>
      </c>
      <c r="R125" s="42">
        <f>_xll.SRS1Splines.Functions25.OneWay_Spline($D$61:$D$65,R$61:R$65,$D125)</f>
        <v>3.8518470230620201</v>
      </c>
      <c r="S125" s="42">
        <f>_xll.SRS1Splines.Functions25.OneWay_Spline($D$61:$D$65,S$61:S$65,$D125)</f>
        <v>2.0143592820587899</v>
      </c>
      <c r="T125" s="42">
        <f>_xll.SRS1Splines.Functions25.OneWay_Spline($D$61:$D$65,T$61:T$65,$D125)</f>
        <v>2.5614510279171299</v>
      </c>
      <c r="U125" s="42">
        <f>_xll.SRS1Splines.Functions25.OneWay_Spline($D$61:$D$65,U$61:U$65,$D125)</f>
        <v>4.8019811490858304</v>
      </c>
      <c r="V125" s="42">
        <f>_xll.SRS1Splines.Functions25.OneWay_Spline($D$61:$D$65,V$61:V$65,$D125)</f>
        <v>175.65574344049799</v>
      </c>
      <c r="W125" s="42">
        <f>_xll.SRS1Splines.Functions25.OneWay_Spline($D$61:$D$65,W$61:W$65,$D125)</f>
        <v>38.327207903417502</v>
      </c>
      <c r="X125" s="42">
        <f>_xll.SRS1Splines.Functions25.OneWay_Spline($D$61:$D$65,X$61:X$65,$D125)</f>
        <v>2.3236251940385202</v>
      </c>
      <c r="Y125" s="42">
        <f>_xll.SRS1Splines.Functions25.OneWay_Spline($D$61:$D$65,Y$61:Y$65,$D125)</f>
        <v>3.4927556181510702</v>
      </c>
      <c r="Z125" s="42">
        <f>_xll.SRS1Splines.Functions25.OneWay_Spline($D$67:$D$70,Z$67:Z$70,$D125)</f>
        <v>4.4300951179890502</v>
      </c>
      <c r="AB125" s="42">
        <f t="shared" si="27"/>
        <v>7.75</v>
      </c>
      <c r="AC125" s="42">
        <f>_xll.SRS1Splines.Functions25.OneWay_Spline($D$61:$D$65,AC$61:AC$65,AB125)</f>
        <v>0.21344558033170899</v>
      </c>
      <c r="AD125" s="42">
        <f>_xll.SRS1Splines.Functions25.OneWay_Spline($D$61:$D$65,AD$61:AD$65,$D125)</f>
        <v>5.3921862256712902</v>
      </c>
      <c r="AE125" s="42">
        <f>_xll.SRS1Splines.Functions25.OneWay_Spline($D$61:$D$65,AE$61:AE$65,$D125)</f>
        <v>4.65135453176888</v>
      </c>
      <c r="AF125" s="42">
        <f>_xll.SRS1Splines.Functions25.OneWay_Spline($D$61:$D$65,AF$61:AF$65,$D125)</f>
        <v>3.6782342166178599</v>
      </c>
      <c r="AG125" s="42">
        <f>_xll.SRS1Splines.Functions25.OneWay_Spline($D$61:$D$65,AG$61:AG$65,$D125)</f>
        <v>6.5253207309370396</v>
      </c>
      <c r="AH125" s="42">
        <f>_xll.SRS1Splines.Functions25.OneWay_Spline($D$61:$D$65,AH$61:AH$65,$D125)</f>
        <v>478.62943222191501</v>
      </c>
      <c r="AI125" s="42">
        <f>_xll.SRS1Splines.Functions25.OneWay_Spline($D$61:$D$65,AI$61:AI$65,$D125)</f>
        <v>45.642727344567</v>
      </c>
      <c r="AJ125" s="42">
        <f>_xll.SRS1Splines.Functions25.OneWay_Spline($D$61:$D$65,AJ$61:AJ$65,$D125)</f>
        <v>2.8468706918755702</v>
      </c>
      <c r="AK125" s="42">
        <f>_xll.SRS1Splines.Functions25.OneWay_Spline($D$61:$D$65,AK$61:AK$65,$D125)</f>
        <v>3.81699804223789</v>
      </c>
      <c r="AL125" s="42">
        <f>_xll.SRS1Splines.Functions25.OneWay_Spline($D$67:$D$70,AL$67:AL$70,$D125)</f>
        <v>25.331625865953001</v>
      </c>
    </row>
    <row r="126" spans="4:38">
      <c r="D126" s="42">
        <f t="shared" si="25"/>
        <v>8</v>
      </c>
      <c r="E126" s="42">
        <f>_xll.SRS1Splines.Functions25.OneWay_Spline($D$61:$D$65,$E$61:$E$65,D126)</f>
        <v>0.16533279261138001</v>
      </c>
      <c r="F126" s="42">
        <f>_xll.SRS1Splines.Functions25.OneWay_Spline($D$61:$D$65,F$61:F$65,$D126)</f>
        <v>4.4446431568032798</v>
      </c>
      <c r="G126" s="42">
        <f>_xll.SRS1Splines.Functions25.OneWay_Spline($D$61:$D$65,G$61:G$65,$D126)</f>
        <v>3.4571751178007499</v>
      </c>
      <c r="H126" s="42">
        <f>_xll.SRS1Splines.Functions25.OneWay_Spline($D$61:$D$65,H$61:H$65,$D126)</f>
        <v>3.2171469659337899</v>
      </c>
      <c r="I126" s="42">
        <f>_xll.SRS1Splines.Functions25.OneWay_Spline($D$61:$D$65,I$61:I$65,$D126)</f>
        <v>5.6066158695075901</v>
      </c>
      <c r="J126" s="42">
        <f>_xll.SRS1Splines.Functions25.OneWay_Spline($D$61:$D$65,J$61:J$65,$D126)</f>
        <v>321.95985130338101</v>
      </c>
      <c r="K126" s="42">
        <f>_xll.SRS1Splines.Functions25.OneWay_Spline($D$61:$D$65,K$61:K$65,$D126)</f>
        <v>42.222252406966497</v>
      </c>
      <c r="L126" s="42">
        <f>_xll.SRS1Splines.Functions25.OneWay_Spline($D$61:$D$65,L$61:L$65,$D126)</f>
        <v>2.5758215852699302</v>
      </c>
      <c r="M126" s="42">
        <f>_xll.SRS1Splines.Functions25.OneWay_Spline($D$61:$D$65,M$61:M$65,$D126)</f>
        <v>3.6925625005359599</v>
      </c>
      <c r="N126" s="42">
        <f>_xll.SRS1Splines.Functions25.OneWay_Spline(($D$67:$D$70),N$67:N$70,$D126)</f>
        <v>14.6498480193861</v>
      </c>
      <c r="P126" s="42">
        <f t="shared" si="26"/>
        <v>8</v>
      </c>
      <c r="Q126" s="42">
        <f>_xll.SRS1Splines.Functions25.OneWay_Spline($D$61:$D$65,Q$61:Q$65,P126)</f>
        <v>0.12897665702179401</v>
      </c>
      <c r="R126" s="42">
        <f>_xll.SRS1Splines.Functions25.OneWay_Spline($D$61:$D$65,R$61:R$65,$D126)</f>
        <v>3.7280191448036999</v>
      </c>
      <c r="S126" s="42">
        <f>_xll.SRS1Splines.Functions25.OneWay_Spline($D$61:$D$65,S$61:S$65,$D126)</f>
        <v>2.0795622263753599</v>
      </c>
      <c r="T126" s="42">
        <f>_xll.SRS1Splines.Functions25.OneWay_Spline($D$61:$D$65,T$61:T$65,$D126)</f>
        <v>2.5883537553334999</v>
      </c>
      <c r="U126" s="42">
        <f>_xll.SRS1Splines.Functions25.OneWay_Spline($D$61:$D$65,U$61:U$65,$D126)</f>
        <v>4.6930221467665802</v>
      </c>
      <c r="V126" s="42">
        <f>_xll.SRS1Splines.Functions25.OneWay_Spline($D$61:$D$65,V$61:V$65,$D126)</f>
        <v>177.80188026237599</v>
      </c>
      <c r="W126" s="42">
        <f>_xll.SRS1Splines.Functions25.OneWay_Spline($D$61:$D$65,W$61:W$65,$D126)</f>
        <v>38.576964137081603</v>
      </c>
      <c r="X126" s="42">
        <f>_xll.SRS1Splines.Functions25.OneWay_Spline($D$61:$D$65,X$61:X$65,$D126)</f>
        <v>2.3205793526314</v>
      </c>
      <c r="Y126" s="42">
        <f>_xll.SRS1Splines.Functions25.OneWay_Spline($D$61:$D$65,Y$61:Y$65,$D126)</f>
        <v>3.4758384134699098</v>
      </c>
      <c r="Z126" s="42">
        <f>_xll.SRS1Splines.Functions25.OneWay_Spline($D$67:$D$70,Z$67:Z$70,$D126)</f>
        <v>4.6913855126584201</v>
      </c>
      <c r="AB126" s="42">
        <f t="shared" si="27"/>
        <v>8</v>
      </c>
      <c r="AC126" s="42">
        <f>_xll.SRS1Splines.Functions25.OneWay_Spline($D$61:$D$65,AC$61:AC$65,AB126)</f>
        <v>0.20168892820096601</v>
      </c>
      <c r="AD126" s="42">
        <f>_xll.SRS1Splines.Functions25.OneWay_Spline($D$61:$D$65,AD$61:AD$65,$D126)</f>
        <v>5.1612671688028602</v>
      </c>
      <c r="AE126" s="42">
        <f>_xll.SRS1Splines.Functions25.OneWay_Spline($D$61:$D$65,AE$61:AE$65,$D126)</f>
        <v>4.6232611163024497</v>
      </c>
      <c r="AF126" s="42">
        <f>_xll.SRS1Splines.Functions25.OneWay_Spline($D$61:$D$65,AF$61:AF$65,$D126)</f>
        <v>3.8459401765340702</v>
      </c>
      <c r="AG126" s="42">
        <f>_xll.SRS1Splines.Functions25.OneWay_Spline($D$61:$D$65,AG$61:AG$65,$D126)</f>
        <v>6.5202095922485999</v>
      </c>
      <c r="AH126" s="42">
        <f>_xll.SRS1Splines.Functions25.OneWay_Spline($D$61:$D$65,AH$61:AH$65,$D126)</f>
        <v>475.07554745372403</v>
      </c>
      <c r="AI126" s="42">
        <f>_xll.SRS1Splines.Functions25.OneWay_Spline($D$61:$D$65,AI$61:AI$65,$D126)</f>
        <v>45.867540676851299</v>
      </c>
      <c r="AJ126" s="42">
        <f>_xll.SRS1Splines.Functions25.OneWay_Spline($D$61:$D$65,AJ$61:AJ$65,$D126)</f>
        <v>2.8310638179084502</v>
      </c>
      <c r="AK126" s="42">
        <f>_xll.SRS1Splines.Functions25.OneWay_Spline($D$61:$D$65,AK$61:AK$65,$D126)</f>
        <v>3.8266786588844699</v>
      </c>
      <c r="AL126" s="42">
        <f>_xll.SRS1Splines.Functions25.OneWay_Spline($D$67:$D$70,AL$67:AL$70,$D126)</f>
        <v>24.608310526113801</v>
      </c>
    </row>
    <row r="127" spans="4:38">
      <c r="D127" s="42">
        <f t="shared" si="25"/>
        <v>8.25</v>
      </c>
      <c r="E127" s="42">
        <f>_xll.SRS1Splines.Functions25.OneWay_Spline($D$61:$D$65,$E$61:$E$65,D127)</f>
        <v>0.15492039140745401</v>
      </c>
      <c r="F127" s="42">
        <f>_xll.SRS1Splines.Functions25.OneWay_Spline($D$61:$D$65,F$61:F$65,$D127)</f>
        <v>4.2616467428931903</v>
      </c>
      <c r="G127" s="42">
        <f>_xll.SRS1Splines.Functions25.OneWay_Spline($D$61:$D$65,G$61:G$65,$D127)</f>
        <v>3.4800767451802601</v>
      </c>
      <c r="H127" s="42">
        <f>_xll.SRS1Splines.Functions25.OneWay_Spline($D$61:$D$65,H$61:H$65,$D127)</f>
        <v>3.32742522208892</v>
      </c>
      <c r="I127" s="42">
        <f>_xll.SRS1Splines.Functions25.OneWay_Spline($D$61:$D$65,I$61:I$65,$D127)</f>
        <v>5.5562908072983097</v>
      </c>
      <c r="J127" s="42">
        <f>_xll.SRS1Splines.Functions25.OneWay_Spline($D$61:$D$65,J$61:J$65,$D127)</f>
        <v>321.08281427606403</v>
      </c>
      <c r="K127" s="42">
        <f>_xll.SRS1Splines.Functions25.OneWay_Spline($D$61:$D$65,K$61:K$65,$D127)</f>
        <v>42.491175161003902</v>
      </c>
      <c r="L127" s="42">
        <f>_xll.SRS1Splines.Functions25.OneWay_Spline($D$61:$D$65,L$61:L$65,$D127)</f>
        <v>2.56750421084012</v>
      </c>
      <c r="M127" s="42">
        <f>_xll.SRS1Splines.Functions25.OneWay_Spline($D$61:$D$65,M$61:M$65,$D127)</f>
        <v>3.6899393362057999</v>
      </c>
      <c r="N127" s="42">
        <f>_xll.SRS1Splines.Functions25.OneWay_Spline(($D$67:$D$70),N$67:N$70,$D127)</f>
        <v>14.3995588079403</v>
      </c>
      <c r="P127" s="42">
        <f t="shared" si="26"/>
        <v>8.25</v>
      </c>
      <c r="Q127" s="42">
        <f>_xll.SRS1Splines.Functions25.OneWay_Spline($D$61:$D$65,Q$61:Q$65,P127)</f>
        <v>0.118525371199891</v>
      </c>
      <c r="R127" s="42">
        <f>_xll.SRS1Splines.Functions25.OneWay_Spline($D$61:$D$65,R$61:R$65,$D127)</f>
        <v>3.5998400295983801</v>
      </c>
      <c r="S127" s="42">
        <f>_xll.SRS1Splines.Functions25.OneWay_Spline($D$61:$D$65,S$61:S$65,$D127)</f>
        <v>2.1534588966007999</v>
      </c>
      <c r="T127" s="42">
        <f>_xll.SRS1Splines.Functions25.OneWay_Spline($D$61:$D$65,T$61:T$65,$D127)</f>
        <v>2.61884351307206</v>
      </c>
      <c r="U127" s="42">
        <f>_xll.SRS1Splines.Functions25.OneWay_Spline($D$61:$D$65,U$61:U$65,$D127)</f>
        <v>4.5968818506025402</v>
      </c>
      <c r="V127" s="42">
        <f>_xll.SRS1Splines.Functions25.OneWay_Spline($D$61:$D$65,V$61:V$65,$D127)</f>
        <v>179.93557782352499</v>
      </c>
      <c r="W127" s="42">
        <f>_xll.SRS1Splines.Functions25.OneWay_Spline($D$61:$D$65,W$61:W$65,$D127)</f>
        <v>38.860021201900899</v>
      </c>
      <c r="X127" s="42">
        <f>_xll.SRS1Splines.Functions25.OneWay_Spline($D$61:$D$65,X$61:X$65,$D127)</f>
        <v>2.3178918455074702</v>
      </c>
      <c r="Y127" s="42">
        <f>_xll.SRS1Splines.Functions25.OneWay_Spline($D$61:$D$65,Y$61:Y$65,$D127)</f>
        <v>3.46091146816301</v>
      </c>
      <c r="Z127" s="42">
        <f>_xll.SRS1Splines.Functions25.OneWay_Spline($D$67:$D$70,Z$67:Z$70,$D127)</f>
        <v>4.9872114892735802</v>
      </c>
      <c r="AB127" s="42">
        <f t="shared" si="27"/>
        <v>8.25</v>
      </c>
      <c r="AC127" s="42">
        <f>_xll.SRS1Splines.Functions25.OneWay_Spline($D$61:$D$65,AC$61:AC$65,AB127)</f>
        <v>0.191315411615017</v>
      </c>
      <c r="AD127" s="42">
        <f>_xll.SRS1Splines.Functions25.OneWay_Spline($D$61:$D$65,AD$61:AD$65,$D127)</f>
        <v>4.9234534561879997</v>
      </c>
      <c r="AE127" s="42">
        <f>_xll.SRS1Splines.Functions25.OneWay_Spline($D$61:$D$65,AE$61:AE$65,$D127)</f>
        <v>4.5984728085379496</v>
      </c>
      <c r="AF127" s="42">
        <f>_xll.SRS1Splines.Functions25.OneWay_Spline($D$61:$D$65,AF$61:AF$65,$D127)</f>
        <v>4.0360069311057796</v>
      </c>
      <c r="AG127" s="42">
        <f>_xll.SRS1Splines.Functions25.OneWay_Spline($D$61:$D$65,AG$61:AG$65,$D127)</f>
        <v>6.5156997639940899</v>
      </c>
      <c r="AH127" s="42">
        <f>_xll.SRS1Splines.Functions25.OneWay_Spline($D$61:$D$65,AH$61:AH$65,$D127)</f>
        <v>471.04781138310801</v>
      </c>
      <c r="AI127" s="42">
        <f>_xll.SRS1Splines.Functions25.OneWay_Spline($D$61:$D$65,AI$61:AI$65,$D127)</f>
        <v>46.122329120106798</v>
      </c>
      <c r="AJ127" s="42">
        <f>_xll.SRS1Splines.Functions25.OneWay_Spline($D$61:$D$65,AJ$61:AJ$65,$D127)</f>
        <v>2.8171165761727601</v>
      </c>
      <c r="AK127" s="42">
        <f>_xll.SRS1Splines.Functions25.OneWay_Spline($D$61:$D$65,AK$61:AK$65,$D127)</f>
        <v>3.83765002441727</v>
      </c>
      <c r="AL127" s="42">
        <f>_xll.SRS1Splines.Functions25.OneWay_Spline($D$67:$D$70,AL$67:AL$70,$D127)</f>
        <v>23.811906126606999</v>
      </c>
    </row>
    <row r="128" spans="4:38">
      <c r="D128" s="42">
        <f t="shared" si="25"/>
        <v>8.5</v>
      </c>
      <c r="E128" s="42">
        <f>_xll.SRS1Splines.Functions25.OneWay_Spline($D$61:$D$65,$E$61:$E$65,D128)</f>
        <v>0.14589631036405101</v>
      </c>
      <c r="F128" s="42">
        <f>_xll.SRS1Splines.Functions25.OneWay_Spline($D$61:$D$65,F$61:F$65,$D128)</f>
        <v>4.0730273826363899</v>
      </c>
      <c r="G128" s="42">
        <f>_xll.SRS1Splines.Functions25.OneWay_Spline($D$61:$D$65,G$61:G$65,$D128)</f>
        <v>3.5056726816632402</v>
      </c>
      <c r="H128" s="42">
        <f>_xll.SRS1Splines.Functions25.OneWay_Spline($D$61:$D$65,H$61:H$65,$D128)</f>
        <v>3.4506773907328898</v>
      </c>
      <c r="I128" s="42">
        <f>_xll.SRS1Splines.Functions25.OneWay_Spline($D$61:$D$65,I$61:I$65,$D128)</f>
        <v>5.5126757533836104</v>
      </c>
      <c r="J128" s="42">
        <f>_xll.SRS1Splines.Functions25.OneWay_Spline($D$61:$D$65,J$61:J$65,$D128)</f>
        <v>320.10259642200498</v>
      </c>
      <c r="K128" s="42">
        <f>_xll.SRS1Splines.Functions25.OneWay_Spline($D$61:$D$65,K$61:K$65,$D128)</f>
        <v>42.791735886104497</v>
      </c>
      <c r="L128" s="42">
        <f>_xll.SRS1Splines.Functions25.OneWay_Spline($D$61:$D$65,L$61:L$65,$D128)</f>
        <v>2.5602958196676102</v>
      </c>
      <c r="M128" s="42">
        <f>_xll.SRS1Splines.Functions25.OneWay_Spline($D$61:$D$65,M$61:M$65,$D128)</f>
        <v>3.6876659271196699</v>
      </c>
      <c r="N128" s="42">
        <f>_xll.SRS1Splines.Functions25.OneWay_Spline(($D$67:$D$70),N$67:N$70,$D128)</f>
        <v>14.132708153899401</v>
      </c>
      <c r="P128" s="42">
        <f t="shared" si="26"/>
        <v>8.5</v>
      </c>
      <c r="Q128" s="42">
        <f>_xll.SRS1Splines.Functions25.OneWay_Spline($D$61:$D$65,Q$61:Q$65,P128)</f>
        <v>0.109467590154241</v>
      </c>
      <c r="R128" s="42">
        <f>_xll.SRS1Splines.Functions25.OneWay_Spline($D$61:$D$65,R$61:R$65,$D128)</f>
        <v>3.4673096774460799</v>
      </c>
      <c r="S128" s="42">
        <f>_xll.SRS1Splines.Functions25.OneWay_Spline($D$61:$D$65,S$61:S$65,$D128)</f>
        <v>2.2360492927351201</v>
      </c>
      <c r="T128" s="42">
        <f>_xll.SRS1Splines.Functions25.OneWay_Spline($D$61:$D$65,T$61:T$65,$D128)</f>
        <v>2.6529203011328</v>
      </c>
      <c r="U128" s="42">
        <f>_xll.SRS1Splines.Functions25.OneWay_Spline($D$61:$D$65,U$61:U$65,$D128)</f>
        <v>4.5135602605937004</v>
      </c>
      <c r="V128" s="42">
        <f>_xll.SRS1Splines.Functions25.OneWay_Spline($D$61:$D$65,V$61:V$65,$D128)</f>
        <v>182.05683612394699</v>
      </c>
      <c r="W128" s="42">
        <f>_xll.SRS1Splines.Functions25.OneWay_Spline($D$61:$D$65,W$61:W$65,$D128)</f>
        <v>39.176379097875497</v>
      </c>
      <c r="X128" s="42">
        <f>_xll.SRS1Splines.Functions25.OneWay_Spline($D$61:$D$65,X$61:X$65,$D128)</f>
        <v>2.3155626726667302</v>
      </c>
      <c r="Y128" s="42">
        <f>_xll.SRS1Splines.Functions25.OneWay_Spline($D$61:$D$65,Y$61:Y$65,$D128)</f>
        <v>3.4479747822303599</v>
      </c>
      <c r="Z128" s="42">
        <f>_xll.SRS1Splines.Functions25.OneWay_Spline($D$67:$D$70,Z$67:Z$70,$D128)</f>
        <v>5.3175016280415601</v>
      </c>
      <c r="AB128" s="42">
        <f t="shared" si="27"/>
        <v>8.5</v>
      </c>
      <c r="AC128" s="42">
        <f>_xll.SRS1Splines.Functions25.OneWay_Spline($D$61:$D$65,AC$61:AC$65,AB128)</f>
        <v>0.18232503057385999</v>
      </c>
      <c r="AD128" s="42">
        <f>_xll.SRS1Splines.Functions25.OneWay_Spline($D$61:$D$65,AD$61:AD$65,$D128)</f>
        <v>4.6787450878266901</v>
      </c>
      <c r="AE128" s="42">
        <f>_xll.SRS1Splines.Functions25.OneWay_Spline($D$61:$D$65,AE$61:AE$65,$D128)</f>
        <v>4.5769896084753903</v>
      </c>
      <c r="AF128" s="42">
        <f>_xll.SRS1Splines.Functions25.OneWay_Spline($D$61:$D$65,AF$61:AF$65,$D128)</f>
        <v>4.2484344803329703</v>
      </c>
      <c r="AG128" s="42">
        <f>_xll.SRS1Splines.Functions25.OneWay_Spline($D$61:$D$65,AG$61:AG$65,$D128)</f>
        <v>6.5117912461735097</v>
      </c>
      <c r="AH128" s="42">
        <f>_xll.SRS1Splines.Functions25.OneWay_Spline($D$61:$D$65,AH$61:AH$65,$D128)</f>
        <v>466.54622401006702</v>
      </c>
      <c r="AI128" s="42">
        <f>_xll.SRS1Splines.Functions25.OneWay_Spline($D$61:$D$65,AI$61:AI$65,$D128)</f>
        <v>46.407092674333498</v>
      </c>
      <c r="AJ128" s="42">
        <f>_xll.SRS1Splines.Functions25.OneWay_Spline($D$61:$D$65,AJ$61:AJ$65,$D128)</f>
        <v>2.8050289666685</v>
      </c>
      <c r="AK128" s="42">
        <f>_xll.SRS1Splines.Functions25.OneWay_Spline($D$61:$D$65,AK$61:AK$65,$D128)</f>
        <v>3.84991213883628</v>
      </c>
      <c r="AL128" s="42">
        <f>_xll.SRS1Splines.Functions25.OneWay_Spline($D$67:$D$70,AL$67:AL$70,$D128)</f>
        <v>22.947914679757201</v>
      </c>
    </row>
    <row r="129" spans="1:38">
      <c r="A129" s="53" t="s">
        <v>67</v>
      </c>
      <c r="B129" s="53"/>
      <c r="D129" s="42">
        <f t="shared" si="25"/>
        <v>8.75</v>
      </c>
      <c r="E129" s="42">
        <f>_xll.SRS1Splines.Functions25.OneWay_Spline($D$61:$D$65,$E$61:$E$65,D129)</f>
        <v>0.138260549481171</v>
      </c>
      <c r="F129" s="42">
        <f>_xll.SRS1Splines.Functions25.OneWay_Spline($D$61:$D$65,F$61:F$65,$D129)</f>
        <v>3.8787850760328699</v>
      </c>
      <c r="G129" s="42">
        <f>_xll.SRS1Splines.Functions25.OneWay_Spline($D$61:$D$65,G$61:G$65,$D129)</f>
        <v>3.5339629272496902</v>
      </c>
      <c r="H129" s="42">
        <f>_xll.SRS1Splines.Functions25.OneWay_Spline($D$61:$D$65,H$61:H$65,$D129)</f>
        <v>3.58690347186569</v>
      </c>
      <c r="I129" s="42">
        <f>_xll.SRS1Splines.Functions25.OneWay_Spline($D$61:$D$65,I$61:I$65,$D129)</f>
        <v>5.4757707077634699</v>
      </c>
      <c r="J129" s="42">
        <f>_xll.SRS1Splines.Functions25.OneWay_Spline($D$61:$D$65,J$61:J$65,$D129)</f>
        <v>319.01919774120199</v>
      </c>
      <c r="K129" s="42">
        <f>_xll.SRS1Splines.Functions25.OneWay_Spline($D$61:$D$65,K$61:K$65,$D129)</f>
        <v>43.123934582268298</v>
      </c>
      <c r="L129" s="42">
        <f>_xll.SRS1Splines.Functions25.OneWay_Spline($D$61:$D$65,L$61:L$65,$D129)</f>
        <v>2.5541964117524198</v>
      </c>
      <c r="M129" s="42">
        <f>_xll.SRS1Splines.Functions25.OneWay_Spline($D$61:$D$65,M$61:M$65,$D129)</f>
        <v>3.6857422732775502</v>
      </c>
      <c r="N129" s="42">
        <f>_xll.SRS1Splines.Functions25.OneWay_Spline(($D$67:$D$70),N$67:N$70,$D129)</f>
        <v>13.8520113535292</v>
      </c>
      <c r="P129" s="42">
        <f t="shared" si="26"/>
        <v>8.75</v>
      </c>
      <c r="Q129" s="42">
        <f>_xll.SRS1Splines.Functions25.OneWay_Spline($D$61:$D$65,Q$61:Q$65,P129)</f>
        <v>0.10180331388484599</v>
      </c>
      <c r="R129" s="42">
        <f>_xll.SRS1Splines.Functions25.OneWay_Spline($D$61:$D$65,R$61:R$65,$D129)</f>
        <v>3.3304280883467898</v>
      </c>
      <c r="S129" s="42">
        <f>_xll.SRS1Splines.Functions25.OneWay_Spline($D$61:$D$65,S$61:S$65,$D129)</f>
        <v>2.3273334147783098</v>
      </c>
      <c r="T129" s="42">
        <f>_xll.SRS1Splines.Functions25.OneWay_Spline($D$61:$D$65,T$61:T$65,$D129)</f>
        <v>2.6905841195157199</v>
      </c>
      <c r="U129" s="42">
        <f>_xll.SRS1Splines.Functions25.OneWay_Spline($D$61:$D$65,U$61:U$65,$D129)</f>
        <v>4.4430573767400698</v>
      </c>
      <c r="V129" s="42">
        <f>_xll.SRS1Splines.Functions25.OneWay_Spline($D$61:$D$65,V$61:V$65,$D129)</f>
        <v>184.16565516364099</v>
      </c>
      <c r="W129" s="42">
        <f>_xll.SRS1Splines.Functions25.OneWay_Spline($D$61:$D$65,W$61:W$65,$D129)</f>
        <v>39.526037825005197</v>
      </c>
      <c r="X129" s="42">
        <f>_xll.SRS1Splines.Functions25.OneWay_Spline($D$61:$D$65,X$61:X$65,$D129)</f>
        <v>2.3135918341091801</v>
      </c>
      <c r="Y129" s="42">
        <f>_xll.SRS1Splines.Functions25.OneWay_Spline($D$61:$D$65,Y$61:Y$65,$D129)</f>
        <v>3.4370283556719601</v>
      </c>
      <c r="Z129" s="42">
        <f>_xll.SRS1Splines.Functions25.OneWay_Spline($D$67:$D$70,Z$67:Z$70,$D129)</f>
        <v>5.6821845091694003</v>
      </c>
      <c r="AB129" s="42">
        <f t="shared" si="27"/>
        <v>8.75</v>
      </c>
      <c r="AC129" s="42">
        <f>_xll.SRS1Splines.Functions25.OneWay_Spline($D$61:$D$65,AC$61:AC$65,AB129)</f>
        <v>0.174717785077497</v>
      </c>
      <c r="AD129" s="42">
        <f>_xll.SRS1Splines.Functions25.OneWay_Spline($D$61:$D$65,AD$61:AD$65,$D129)</f>
        <v>4.4271420637189403</v>
      </c>
      <c r="AE129" s="42">
        <f>_xll.SRS1Splines.Functions25.OneWay_Spline($D$61:$D$65,AE$61:AE$65,$D129)</f>
        <v>4.5588115161147602</v>
      </c>
      <c r="AF129" s="42">
        <f>_xll.SRS1Splines.Functions25.OneWay_Spline($D$61:$D$65,AF$61:AF$65,$D129)</f>
        <v>4.4832228242156704</v>
      </c>
      <c r="AG129" s="42">
        <f>_xll.SRS1Splines.Functions25.OneWay_Spline($D$61:$D$65,AG$61:AG$65,$D129)</f>
        <v>6.5084840387868699</v>
      </c>
      <c r="AH129" s="42">
        <f>_xll.SRS1Splines.Functions25.OneWay_Spline($D$61:$D$65,AH$61:AH$65,$D129)</f>
        <v>461.57078533459998</v>
      </c>
      <c r="AI129" s="42">
        <f>_xll.SRS1Splines.Functions25.OneWay_Spline($D$61:$D$65,AI$61:AI$65,$D129)</f>
        <v>46.721831339531498</v>
      </c>
      <c r="AJ129" s="42">
        <f>_xll.SRS1Splines.Functions25.OneWay_Spline($D$61:$D$65,AJ$61:AJ$65,$D129)</f>
        <v>2.79480098939566</v>
      </c>
      <c r="AK129" s="42">
        <f>_xll.SRS1Splines.Functions25.OneWay_Spline($D$61:$D$65,AK$61:AK$65,$D129)</f>
        <v>3.8634650021415</v>
      </c>
      <c r="AL129" s="42">
        <f>_xll.SRS1Splines.Functions25.OneWay_Spline($D$67:$D$70,AL$67:AL$70,$D129)</f>
        <v>22.021838197888901</v>
      </c>
    </row>
    <row r="130" spans="1:38">
      <c r="A130" s="53" t="s">
        <v>68</v>
      </c>
      <c r="B130" s="53"/>
      <c r="D130" s="42">
        <f t="shared" si="25"/>
        <v>9</v>
      </c>
      <c r="E130" s="42">
        <f>_xll.SRS1Splines.Functions25.OneWay_Spline($D$61:$D$65,$E$61:$E$65,D130)</f>
        <v>0.132013108758816</v>
      </c>
      <c r="F130" s="42">
        <f>_xll.SRS1Splines.Functions25.OneWay_Spline($D$61:$D$65,F$61:F$65,$D130)</f>
        <v>3.6789198230826399</v>
      </c>
      <c r="G130" s="42">
        <f>_xll.SRS1Splines.Functions25.OneWay_Spline($D$61:$D$65,G$61:G$65,$D130)</f>
        <v>3.5649474819396101</v>
      </c>
      <c r="H130" s="42">
        <f>_xll.SRS1Splines.Functions25.OneWay_Spline($D$61:$D$65,H$61:H$65,$D130)</f>
        <v>3.7361034654873402</v>
      </c>
      <c r="I130" s="42">
        <f>_xll.SRS1Splines.Functions25.OneWay_Spline($D$61:$D$65,I$61:I$65,$D130)</f>
        <v>5.4455756704379104</v>
      </c>
      <c r="J130" s="42">
        <f>_xll.SRS1Splines.Functions25.OneWay_Spline($D$61:$D$65,J$61:J$65,$D130)</f>
        <v>317.83261823365598</v>
      </c>
      <c r="K130" s="42">
        <f>_xll.SRS1Splines.Functions25.OneWay_Spline($D$61:$D$65,K$61:K$65,$D130)</f>
        <v>43.487771249495403</v>
      </c>
      <c r="L130" s="42">
        <f>_xll.SRS1Splines.Functions25.OneWay_Spline($D$61:$D$65,L$61:L$65,$D130)</f>
        <v>2.54920598709454</v>
      </c>
      <c r="M130" s="42">
        <f>_xll.SRS1Splines.Functions25.OneWay_Spline($D$61:$D$65,M$61:M$65,$D130)</f>
        <v>3.68416837467946</v>
      </c>
      <c r="N130" s="42">
        <f>_xll.SRS1Splines.Functions25.OneWay_Spline(($D$67:$D$70),N$67:N$70,$D130)</f>
        <v>13.5601837030955</v>
      </c>
      <c r="P130" s="42">
        <f t="shared" si="26"/>
        <v>9</v>
      </c>
      <c r="Q130" s="42">
        <f>_xll.SRS1Splines.Functions25.OneWay_Spline($D$61:$D$65,Q$61:Q$65,P130)</f>
        <v>9.5532542391703806E-2</v>
      </c>
      <c r="R130" s="42">
        <f>_xll.SRS1Splines.Functions25.OneWay_Spline($D$61:$D$65,R$61:R$65,$D130)</f>
        <v>3.1891952623005202</v>
      </c>
      <c r="S130" s="42">
        <f>_xll.SRS1Splines.Functions25.OneWay_Spline($D$61:$D$65,S$61:S$65,$D130)</f>
        <v>2.4273112627303801</v>
      </c>
      <c r="T130" s="42">
        <f>_xll.SRS1Splines.Functions25.OneWay_Spline($D$61:$D$65,T$61:T$65,$D130)</f>
        <v>2.7318349682208201</v>
      </c>
      <c r="U130" s="42">
        <f>_xll.SRS1Splines.Functions25.OneWay_Spline($D$61:$D$65,U$61:U$65,$D130)</f>
        <v>4.3853731990416396</v>
      </c>
      <c r="V130" s="42">
        <f>_xll.SRS1Splines.Functions25.OneWay_Spline($D$61:$D$65,V$61:V$65,$D130)</f>
        <v>186.26203494260699</v>
      </c>
      <c r="W130" s="42">
        <f>_xll.SRS1Splines.Functions25.OneWay_Spline($D$61:$D$65,W$61:W$65,$D130)</f>
        <v>39.908997383290099</v>
      </c>
      <c r="X130" s="42">
        <f>_xll.SRS1Splines.Functions25.OneWay_Spline($D$61:$D$65,X$61:X$65,$D130)</f>
        <v>2.3119793298348199</v>
      </c>
      <c r="Y130" s="42">
        <f>_xll.SRS1Splines.Functions25.OneWay_Spline($D$61:$D$65,Y$61:Y$65,$D130)</f>
        <v>3.4280721884878198</v>
      </c>
      <c r="Z130" s="42">
        <f>_xll.SRS1Splines.Functions25.OneWay_Spline($D$67:$D$70,Z$67:Z$70,$D130)</f>
        <v>6.0811887128641402</v>
      </c>
      <c r="AB130" s="42">
        <f t="shared" si="27"/>
        <v>9</v>
      </c>
      <c r="AC130" s="42">
        <f>_xll.SRS1Splines.Functions25.OneWay_Spline($D$61:$D$65,AC$61:AC$65,AB130)</f>
        <v>0.168493675125927</v>
      </c>
      <c r="AD130" s="42">
        <f>_xll.SRS1Splines.Functions25.OneWay_Spline($D$61:$D$65,AD$61:AD$65,$D130)</f>
        <v>4.1686443838647502</v>
      </c>
      <c r="AE130" s="42">
        <f>_xll.SRS1Splines.Functions25.OneWay_Spline($D$61:$D$65,AE$61:AE$65,$D130)</f>
        <v>4.5439385314560603</v>
      </c>
      <c r="AF130" s="42">
        <f>_xll.SRS1Splines.Functions25.OneWay_Spline($D$61:$D$65,AF$61:AF$65,$D130)</f>
        <v>4.7403719627538496</v>
      </c>
      <c r="AG130" s="42">
        <f>_xll.SRS1Splines.Functions25.OneWay_Spline($D$61:$D$65,AG$61:AG$65,$D130)</f>
        <v>6.5057781418341696</v>
      </c>
      <c r="AH130" s="42">
        <f>_xll.SRS1Splines.Functions25.OneWay_Spline($D$61:$D$65,AH$61:AH$65,$D130)</f>
        <v>456.12149535670898</v>
      </c>
      <c r="AI130" s="42">
        <f>_xll.SRS1Splines.Functions25.OneWay_Spline($D$61:$D$65,AI$61:AI$65,$D130)</f>
        <v>47.066545115700698</v>
      </c>
      <c r="AJ130" s="42">
        <f>_xll.SRS1Splines.Functions25.OneWay_Spline($D$61:$D$65,AJ$61:AJ$65,$D130)</f>
        <v>2.78643264435425</v>
      </c>
      <c r="AK130" s="42">
        <f>_xll.SRS1Splines.Functions25.OneWay_Spline($D$61:$D$65,AK$61:AK$65,$D130)</f>
        <v>3.8783086143329402</v>
      </c>
      <c r="AL130" s="42">
        <f>_xll.SRS1Splines.Functions25.OneWay_Spline($D$67:$D$70,AL$67:AL$70,$D130)</f>
        <v>21.0391786933268</v>
      </c>
    </row>
    <row r="131" spans="1:38">
      <c r="D131" s="42">
        <f t="shared" si="25"/>
        <v>9.25</v>
      </c>
      <c r="E131" s="42">
        <f>_xll.SRS1Splines.Functions25.OneWay_Spline($D$61:$D$65,$E$61:$E$65,D131)</f>
        <v>0.12715398819698301</v>
      </c>
      <c r="F131" s="42">
        <f>_xll.SRS1Splines.Functions25.OneWay_Spline($D$61:$D$65,F$61:F$65,$D131)</f>
        <v>3.4734316237856899</v>
      </c>
      <c r="G131" s="42">
        <f>_xll.SRS1Splines.Functions25.OneWay_Spline($D$61:$D$65,G$61:G$65,$D131)</f>
        <v>3.5986263457329999</v>
      </c>
      <c r="H131" s="42">
        <f>_xll.SRS1Splines.Functions25.OneWay_Spline($D$61:$D$65,H$61:H$65,$D131)</f>
        <v>3.8982773715978198</v>
      </c>
      <c r="I131" s="42">
        <f>_xll.SRS1Splines.Functions25.OneWay_Spline($D$61:$D$65,I$61:I$65,$D131)</f>
        <v>5.4220906414069097</v>
      </c>
      <c r="J131" s="42">
        <f>_xll.SRS1Splines.Functions25.OneWay_Spline($D$61:$D$65,J$61:J$65,$D131)</f>
        <v>316.54285789936699</v>
      </c>
      <c r="K131" s="42">
        <f>_xll.SRS1Splines.Functions25.OneWay_Spline($D$61:$D$65,K$61:K$65,$D131)</f>
        <v>43.883245887785698</v>
      </c>
      <c r="L131" s="42">
        <f>_xll.SRS1Splines.Functions25.OneWay_Spline($D$61:$D$65,L$61:L$65,$D131)</f>
        <v>2.5453245456939602</v>
      </c>
      <c r="M131" s="42">
        <f>_xll.SRS1Splines.Functions25.OneWay_Spline($D$61:$D$65,M$61:M$65,$D131)</f>
        <v>3.6829442313253802</v>
      </c>
      <c r="N131" s="42">
        <f>_xll.SRS1Splines.Functions25.OneWay_Spline(($D$67:$D$70),N$67:N$70,$D131)</f>
        <v>13.259940498864101</v>
      </c>
      <c r="P131" s="42">
        <f t="shared" si="26"/>
        <v>9.25</v>
      </c>
      <c r="Q131" s="42">
        <f>_xll.SRS1Splines.Functions25.OneWay_Spline($D$61:$D$65,Q$61:Q$65,P131)</f>
        <v>9.06552756748156E-2</v>
      </c>
      <c r="R131" s="42">
        <f>_xll.SRS1Splines.Functions25.OneWay_Spline($D$61:$D$65,R$61:R$65,$D131)</f>
        <v>3.0436111993072501</v>
      </c>
      <c r="S131" s="42">
        <f>_xll.SRS1Splines.Functions25.OneWay_Spline($D$61:$D$65,S$61:S$65,$D131)</f>
        <v>2.53598283659132</v>
      </c>
      <c r="T131" s="42">
        <f>_xll.SRS1Splines.Functions25.OneWay_Spline($D$61:$D$65,T$61:T$65,$D131)</f>
        <v>2.7766728472481099</v>
      </c>
      <c r="U131" s="42">
        <f>_xll.SRS1Splines.Functions25.OneWay_Spline($D$61:$D$65,U$61:U$65,$D131)</f>
        <v>4.3405077274984203</v>
      </c>
      <c r="V131" s="42">
        <f>_xll.SRS1Splines.Functions25.OneWay_Spline($D$61:$D$65,V$61:V$65,$D131)</f>
        <v>188.34597546084601</v>
      </c>
      <c r="W131" s="42">
        <f>_xll.SRS1Splines.Functions25.OneWay_Spline($D$61:$D$65,W$61:W$65,$D131)</f>
        <v>40.325257772730303</v>
      </c>
      <c r="X131" s="42">
        <f>_xll.SRS1Splines.Functions25.OneWay_Spline($D$61:$D$65,X$61:X$65,$D131)</f>
        <v>2.3107251598436598</v>
      </c>
      <c r="Y131" s="42">
        <f>_xll.SRS1Splines.Functions25.OneWay_Spline($D$61:$D$65,Y$61:Y$65,$D131)</f>
        <v>3.4211062806779302</v>
      </c>
      <c r="Z131" s="42">
        <f>_xll.SRS1Splines.Functions25.OneWay_Spline($D$67:$D$70,Z$67:Z$70,$D131)</f>
        <v>6.5144428193328103</v>
      </c>
      <c r="AB131" s="42">
        <f t="shared" si="27"/>
        <v>9.25</v>
      </c>
      <c r="AC131" s="42">
        <f>_xll.SRS1Splines.Functions25.OneWay_Spline($D$61:$D$65,AC$61:AC$65,AB131)</f>
        <v>0.163652700719151</v>
      </c>
      <c r="AD131" s="42">
        <f>_xll.SRS1Splines.Functions25.OneWay_Spline($D$61:$D$65,AD$61:AD$65,$D131)</f>
        <v>3.9032520482641302</v>
      </c>
      <c r="AE131" s="42">
        <f>_xll.SRS1Splines.Functions25.OneWay_Spline($D$61:$D$65,AE$61:AE$65,$D131)</f>
        <v>4.5323706544993003</v>
      </c>
      <c r="AF131" s="42">
        <f>_xll.SRS1Splines.Functions25.OneWay_Spline($D$61:$D$65,AF$61:AF$65,$D131)</f>
        <v>5.0198818959475302</v>
      </c>
      <c r="AG131" s="42">
        <f>_xll.SRS1Splines.Functions25.OneWay_Spline($D$61:$D$65,AG$61:AG$65,$D131)</f>
        <v>6.5036735553153902</v>
      </c>
      <c r="AH131" s="42">
        <f>_xll.SRS1Splines.Functions25.OneWay_Spline($D$61:$D$65,AH$61:AH$65,$D131)</f>
        <v>450.19835407639101</v>
      </c>
      <c r="AI131" s="42">
        <f>_xll.SRS1Splines.Functions25.OneWay_Spline($D$61:$D$65,AI$61:AI$65,$D131)</f>
        <v>47.441234002841099</v>
      </c>
      <c r="AJ131" s="42">
        <f>_xll.SRS1Splines.Functions25.OneWay_Spline($D$61:$D$65,AJ$61:AJ$65,$D131)</f>
        <v>2.7799239315442601</v>
      </c>
      <c r="AK131" s="42">
        <f>_xll.SRS1Splines.Functions25.OneWay_Spline($D$61:$D$65,AK$61:AK$65,$D131)</f>
        <v>3.89444297541058</v>
      </c>
      <c r="AL131" s="42">
        <f>_xll.SRS1Splines.Functions25.OneWay_Spline($D$67:$D$70,AL$67:AL$70,$D131)</f>
        <v>20.005438178395298</v>
      </c>
    </row>
    <row r="132" spans="1:38">
      <c r="C132" s="53" t="s">
        <v>71</v>
      </c>
      <c r="D132" s="42">
        <f t="shared" si="25"/>
        <v>9.5</v>
      </c>
      <c r="E132" s="42">
        <f>_xll.SRS1Splines.Functions25.OneWay_Spline($D$61:$D$65,$E$61:$E$65,D132)</f>
        <v>0.123683187795674</v>
      </c>
      <c r="F132" s="42">
        <f>_xll.SRS1Splines.Functions25.OneWay_Spline($D$61:$D$65,F$61:F$65,$D132)</f>
        <v>3.2623204781420299</v>
      </c>
      <c r="G132" s="42">
        <f>_xll.SRS1Splines.Functions25.OneWay_Spline($D$61:$D$65,G$61:G$65,$D132)</f>
        <v>3.63499951862986</v>
      </c>
      <c r="H132" s="42">
        <f>_xll.SRS1Splines.Functions25.OneWay_Spline($D$61:$D$65,H$61:H$65,$D132)</f>
        <v>4.0734251901971499</v>
      </c>
      <c r="I132" s="42">
        <f>_xll.SRS1Splines.Functions25.OneWay_Spline($D$61:$D$65,I$61:I$65,$D132)</f>
        <v>5.4053156206704802</v>
      </c>
      <c r="J132" s="42">
        <f>_xll.SRS1Splines.Functions25.OneWay_Spline($D$61:$D$65,J$61:J$65,$D132)</f>
        <v>315.14991673833498</v>
      </c>
      <c r="K132" s="42">
        <f>_xll.SRS1Splines.Functions25.OneWay_Spline($D$61:$D$65,K$61:K$65,$D132)</f>
        <v>44.310358497139198</v>
      </c>
      <c r="L132" s="42">
        <f>_xll.SRS1Splines.Functions25.OneWay_Spline($D$61:$D$65,L$61:L$65,$D132)</f>
        <v>2.54255208755069</v>
      </c>
      <c r="M132" s="42">
        <f>_xll.SRS1Splines.Functions25.OneWay_Spline($D$61:$D$65,M$61:M$65,$D132)</f>
        <v>3.6820698432153298</v>
      </c>
      <c r="N132" s="42">
        <f>_xll.SRS1Splines.Functions25.OneWay_Spline(($D$67:$D$70),N$67:N$70,$D132)</f>
        <v>12.9539970371008</v>
      </c>
      <c r="P132" s="42">
        <f t="shared" si="26"/>
        <v>9.5</v>
      </c>
      <c r="Q132" s="42">
        <f>_xll.SRS1Splines.Functions25.OneWay_Spline($D$61:$D$65,Q$61:Q$65,P132)</f>
        <v>8.7171513734181194E-2</v>
      </c>
      <c r="R132" s="42">
        <f>_xll.SRS1Splines.Functions25.OneWay_Spline($D$61:$D$65,R$61:R$65,$D132)</f>
        <v>2.893675899367</v>
      </c>
      <c r="S132" s="42">
        <f>_xll.SRS1Splines.Functions25.OneWay_Spline($D$61:$D$65,S$61:S$65,$D132)</f>
        <v>2.65334813636114</v>
      </c>
      <c r="T132" s="42">
        <f>_xll.SRS1Splines.Functions25.OneWay_Spline($D$61:$D$65,T$61:T$65,$D132)</f>
        <v>2.8250977565975801</v>
      </c>
      <c r="U132" s="42">
        <f>_xll.SRS1Splines.Functions25.OneWay_Spline($D$61:$D$65,U$61:U$65,$D132)</f>
        <v>4.3084609621104102</v>
      </c>
      <c r="V132" s="42">
        <f>_xll.SRS1Splines.Functions25.OneWay_Spline($D$61:$D$65,V$61:V$65,$D132)</f>
        <v>190.41747671835699</v>
      </c>
      <c r="W132" s="42">
        <f>_xll.SRS1Splines.Functions25.OneWay_Spline($D$61:$D$65,W$61:W$65,$D132)</f>
        <v>40.774818993325702</v>
      </c>
      <c r="X132" s="42">
        <f>_xll.SRS1Splines.Functions25.OneWay_Spline($D$61:$D$65,X$61:X$65,$D132)</f>
        <v>2.3098293241356802</v>
      </c>
      <c r="Y132" s="42">
        <f>_xll.SRS1Splines.Functions25.OneWay_Spline($D$61:$D$65,Y$61:Y$65,$D132)</f>
        <v>3.41613063224229</v>
      </c>
      <c r="Z132" s="42">
        <f>_xll.SRS1Splines.Functions25.OneWay_Spline($D$67:$D$70,Z$67:Z$70,$D132)</f>
        <v>6.9818754087824599</v>
      </c>
      <c r="AB132" s="42">
        <f t="shared" si="27"/>
        <v>9.5</v>
      </c>
      <c r="AC132" s="42">
        <f>_xll.SRS1Splines.Functions25.OneWay_Spline($D$61:$D$65,AC$61:AC$65,AB132)</f>
        <v>0.160194861857168</v>
      </c>
      <c r="AD132" s="42">
        <f>_xll.SRS1Splines.Functions25.OneWay_Spline($D$61:$D$65,AD$61:AD$65,$D132)</f>
        <v>3.6309650569170602</v>
      </c>
      <c r="AE132" s="42">
        <f>_xll.SRS1Splines.Functions25.OneWay_Spline($D$61:$D$65,AE$61:AE$65,$D132)</f>
        <v>4.5241078852444598</v>
      </c>
      <c r="AF132" s="42">
        <f>_xll.SRS1Splines.Functions25.OneWay_Spline($D$61:$D$65,AF$61:AF$65,$D132)</f>
        <v>5.3217526237967103</v>
      </c>
      <c r="AG132" s="42">
        <f>_xll.SRS1Splines.Functions25.OneWay_Spline($D$61:$D$65,AG$61:AG$65,$D132)</f>
        <v>6.50217027923056</v>
      </c>
      <c r="AH132" s="42">
        <f>_xll.SRS1Splines.Functions25.OneWay_Spline($D$61:$D$65,AH$61:AH$65,$D132)</f>
        <v>443.80136149364802</v>
      </c>
      <c r="AI132" s="42">
        <f>_xll.SRS1Splines.Functions25.OneWay_Spline($D$61:$D$65,AI$61:AI$65,$D132)</f>
        <v>47.845898000952801</v>
      </c>
      <c r="AJ132" s="42">
        <f>_xll.SRS1Splines.Functions25.OneWay_Spline($D$61:$D$65,AJ$61:AJ$65,$D132)</f>
        <v>2.7752748509656899</v>
      </c>
      <c r="AK132" s="42">
        <f>_xll.SRS1Splines.Functions25.OneWay_Spline($D$61:$D$65,AK$61:AK$65,$D132)</f>
        <v>3.9118680853744401</v>
      </c>
      <c r="AL132" s="42">
        <f>_xll.SRS1Splines.Functions25.OneWay_Spline($D$67:$D$70,AL$67:AL$70,$D132)</f>
        <v>18.9261186654191</v>
      </c>
    </row>
    <row r="133" spans="1:38">
      <c r="B133" s="53" t="s">
        <v>66</v>
      </c>
      <c r="C133" s="53" t="s">
        <v>70</v>
      </c>
      <c r="D133" s="42">
        <f t="shared" si="25"/>
        <v>9.75</v>
      </c>
      <c r="E133" s="42">
        <f>_xll.SRS1Splines.Functions25.OneWay_Spline($D$61:$D$65,$E$61:$E$65,D133)</f>
        <v>0.121600707554889</v>
      </c>
      <c r="F133" s="42">
        <f>_xll.SRS1Splines.Functions25.OneWay_Spline($D$61:$D$65,F$61:F$65,$D133)</f>
        <v>3.0455863861516499</v>
      </c>
      <c r="G133" s="42">
        <f>_xll.SRS1Splines.Functions25.OneWay_Spline($D$61:$D$65,G$61:G$65,$D133)</f>
        <v>3.6740670006301999</v>
      </c>
      <c r="H133" s="42">
        <f>_xll.SRS1Splines.Functions25.OneWay_Spline($D$61:$D$65,H$61:H$65,$D133)</f>
        <v>4.2615469212853103</v>
      </c>
      <c r="I133" s="42">
        <f>_xll.SRS1Splines.Functions25.OneWay_Spline($D$61:$D$65,I$61:I$65,$D133)</f>
        <v>5.39525060822863</v>
      </c>
      <c r="J133" s="42">
        <f>_xll.SRS1Splines.Functions25.OneWay_Spline($D$61:$D$65,J$61:J$65,$D133)</f>
        <v>313.65379475056</v>
      </c>
      <c r="K133" s="42">
        <f>_xll.SRS1Splines.Functions25.OneWay_Spline($D$61:$D$65,K$61:K$65,$D133)</f>
        <v>44.769109077556003</v>
      </c>
      <c r="L133" s="42">
        <f>_xll.SRS1Splines.Functions25.OneWay_Spline($D$61:$D$65,L$61:L$65,$D133)</f>
        <v>2.5408886126647299</v>
      </c>
      <c r="M133" s="42">
        <f>_xll.SRS1Splines.Functions25.OneWay_Spline($D$61:$D$65,M$61:M$65,$D133)</f>
        <v>3.6815452103493</v>
      </c>
      <c r="N133" s="42">
        <f>_xll.SRS1Splines.Functions25.OneWay_Spline(($D$67:$D$70),N$67:N$70,$D133)</f>
        <v>12.6450686140714</v>
      </c>
      <c r="P133" s="42">
        <f t="shared" si="26"/>
        <v>9.75</v>
      </c>
      <c r="Q133" s="42">
        <f>_xll.SRS1Splines.Functions25.OneWay_Spline($D$61:$D$65,Q$61:Q$65,P133)</f>
        <v>8.5081256569800506E-2</v>
      </c>
      <c r="R133" s="42">
        <f>_xll.SRS1Splines.Functions25.OneWay_Spline($D$61:$D$65,R$61:R$65,$D133)</f>
        <v>2.7393893624797601</v>
      </c>
      <c r="S133" s="42">
        <f>_xll.SRS1Splines.Functions25.OneWay_Spline($D$61:$D$65,S$61:S$65,$D133)</f>
        <v>2.77940716203983</v>
      </c>
      <c r="T133" s="42">
        <f>_xll.SRS1Splines.Functions25.OneWay_Spline($D$61:$D$65,T$61:T$65,$D133)</f>
        <v>2.8771096962692302</v>
      </c>
      <c r="U133" s="42">
        <f>_xll.SRS1Splines.Functions25.OneWay_Spline($D$61:$D$65,U$61:U$65,$D133)</f>
        <v>4.2892329028776004</v>
      </c>
      <c r="V133" s="42">
        <f>_xll.SRS1Splines.Functions25.OneWay_Spline($D$61:$D$65,V$61:V$65,$D133)</f>
        <v>192.47653871514001</v>
      </c>
      <c r="W133" s="42">
        <f>_xll.SRS1Splines.Functions25.OneWay_Spline($D$61:$D$65,W$61:W$65,$D133)</f>
        <v>41.257681045076303</v>
      </c>
      <c r="X133" s="42">
        <f>_xll.SRS1Splines.Functions25.OneWay_Spline($D$61:$D$65,X$61:X$65,$D133)</f>
        <v>2.3092918227108901</v>
      </c>
      <c r="Y133" s="42">
        <f>_xll.SRS1Splines.Functions25.OneWay_Spline($D$61:$D$65,Y$61:Y$65,$D133)</f>
        <v>3.4131452431809102</v>
      </c>
      <c r="Z133" s="42">
        <f>_xll.SRS1Splines.Functions25.OneWay_Spline($D$67:$D$70,Z$67:Z$70,$D133)</f>
        <v>7.4834150614201098</v>
      </c>
      <c r="AB133" s="42">
        <f t="shared" si="27"/>
        <v>9.75</v>
      </c>
      <c r="AC133" s="42">
        <f>_xll.SRS1Splines.Functions25.OneWay_Spline($D$61:$D$65,AC$61:AC$65,AB133)</f>
        <v>0.15812015853997799</v>
      </c>
      <c r="AD133" s="42">
        <f>_xll.SRS1Splines.Functions25.OneWay_Spline($D$61:$D$65,AD$61:AD$65,$D133)</f>
        <v>3.3517834098235499</v>
      </c>
      <c r="AE133" s="42">
        <f>_xll.SRS1Splines.Functions25.OneWay_Spline($D$61:$D$65,AE$61:AE$65,$D133)</f>
        <v>4.5191502236915602</v>
      </c>
      <c r="AF133" s="42">
        <f>_xll.SRS1Splines.Functions25.OneWay_Spline($D$61:$D$65,AF$61:AF$65,$D133)</f>
        <v>5.6459841463013802</v>
      </c>
      <c r="AG133" s="42">
        <f>_xll.SRS1Splines.Functions25.OneWay_Spline($D$61:$D$65,AG$61:AG$65,$D133)</f>
        <v>6.5012683135796596</v>
      </c>
      <c r="AH133" s="42">
        <f>_xll.SRS1Splines.Functions25.OneWay_Spline($D$61:$D$65,AH$61:AH$65,$D133)</f>
        <v>436.93051760847999</v>
      </c>
      <c r="AI133" s="42">
        <f>_xll.SRS1Splines.Functions25.OneWay_Spline($D$61:$D$65,AI$61:AI$65,$D133)</f>
        <v>48.280537110035603</v>
      </c>
      <c r="AJ133" s="42">
        <f>_xll.SRS1Splines.Functions25.OneWay_Spline($D$61:$D$65,AJ$61:AJ$65,$D133)</f>
        <v>2.7724854026185599</v>
      </c>
      <c r="AK133" s="42">
        <f>_xll.SRS1Splines.Functions25.OneWay_Spline($D$61:$D$65,AK$61:AK$65,$D133)</f>
        <v>3.9305839442245101</v>
      </c>
      <c r="AL133" s="42">
        <f>_xll.SRS1Splines.Functions25.OneWay_Spline($D$67:$D$70,AL$67:AL$70,$D133)</f>
        <v>17.8067221667228</v>
      </c>
    </row>
    <row r="134" spans="1:38">
      <c r="D134" s="42">
        <f t="shared" si="25"/>
        <v>10</v>
      </c>
      <c r="E134" s="42">
        <f>_xll.SRS1Splines.Functions25.OneWay_Spline($D$61:$D$65,$E$61:$E$65,D134)</f>
        <v>0.12090654747462699</v>
      </c>
      <c r="F134" s="42">
        <f>_xll.SRS1Splines.Functions25.OneWay_Spline($D$61:$D$65,F$61:F$65,$D134)</f>
        <v>2.8232293478145598</v>
      </c>
      <c r="G134" s="42">
        <f>_xll.SRS1Splines.Functions25.OneWay_Spline($D$61:$D$65,G$61:G$65,$D134)</f>
        <v>3.7158287917339998</v>
      </c>
      <c r="H134" s="42">
        <f>_xll.SRS1Splines.Functions25.OneWay_Spline($D$61:$D$65,H$61:H$65,$D134)</f>
        <v>4.4626425648623096</v>
      </c>
      <c r="I134" s="42">
        <f>_xll.SRS1Splines.Functions25.OneWay_Spline($D$61:$D$65,I$61:I$65,$D134)</f>
        <v>5.3918956040813404</v>
      </c>
      <c r="J134" s="42">
        <f>_xll.SRS1Splines.Functions25.OneWay_Spline($D$61:$D$65,J$61:J$65,$D134)</f>
        <v>312.05449193604102</v>
      </c>
      <c r="K134" s="42">
        <f>_xll.SRS1Splines.Functions25.OneWay_Spline($D$61:$D$65,K$61:K$65,$D134)</f>
        <v>45.259497629035899</v>
      </c>
      <c r="L134" s="42">
        <f>_xll.SRS1Splines.Functions25.OneWay_Spline($D$61:$D$65,L$61:L$65,$D134)</f>
        <v>2.5403341210360701</v>
      </c>
      <c r="M134" s="42">
        <f>_xll.SRS1Splines.Functions25.OneWay_Spline($D$61:$D$65,M$61:M$65,$D134)</f>
        <v>3.68137033272729</v>
      </c>
      <c r="N134" s="42">
        <f>_xll.SRS1Splines.Functions25.OneWay_Spline(($D$67:$D$70),N$67:N$70,$D134)</f>
        <v>12.3358705260418</v>
      </c>
      <c r="P134" s="42">
        <f t="shared" si="26"/>
        <v>10</v>
      </c>
      <c r="Q134" s="42">
        <f>_xll.SRS1Splines.Functions25.OneWay_Spline($D$61:$D$65,Q$61:Q$65,P134)</f>
        <v>8.4384504181673606E-2</v>
      </c>
      <c r="R134" s="42">
        <f>_xll.SRS1Splines.Functions25.OneWay_Spline($D$61:$D$65,R$61:R$65,$D134)</f>
        <v>2.5807515886455299</v>
      </c>
      <c r="S134" s="42">
        <f>_xll.SRS1Splines.Functions25.OneWay_Spline($D$61:$D$65,S$61:S$65,$D134)</f>
        <v>2.9141599136274001</v>
      </c>
      <c r="T134" s="42">
        <f>_xll.SRS1Splines.Functions25.OneWay_Spline($D$61:$D$65,T$61:T$65,$D134)</f>
        <v>2.9327086662630699</v>
      </c>
      <c r="U134" s="42">
        <f>_xll.SRS1Splines.Functions25.OneWay_Spline($D$61:$D$65,U$61:U$65,$D134)</f>
        <v>4.2828235497999998</v>
      </c>
      <c r="V134" s="42">
        <f>_xll.SRS1Splines.Functions25.OneWay_Spline($D$61:$D$65,V$61:V$65,$D134)</f>
        <v>194.52316145119599</v>
      </c>
      <c r="W134" s="42">
        <f>_xll.SRS1Splines.Functions25.OneWay_Spline($D$61:$D$65,W$61:W$65,$D134)</f>
        <v>41.773843927982099</v>
      </c>
      <c r="X134" s="42">
        <f>_xll.SRS1Splines.Functions25.OneWay_Spline($D$61:$D$65,X$61:X$65,$D134)</f>
        <v>2.3091126555693</v>
      </c>
      <c r="Y134" s="42">
        <f>_xll.SRS1Splines.Functions25.OneWay_Spline($D$61:$D$65,Y$61:Y$65,$D134)</f>
        <v>3.4121501134937899</v>
      </c>
      <c r="Z134" s="42">
        <f>_xll.SRS1Splines.Functions25.OneWay_Spline($D$67:$D$70,Z$67:Z$70,$D134)</f>
        <v>8.0189903574528092</v>
      </c>
      <c r="AB134" s="42">
        <f t="shared" si="27"/>
        <v>10</v>
      </c>
      <c r="AC134" s="42">
        <f>_xll.SRS1Splines.Functions25.OneWay_Spline($D$61:$D$65,AC$61:AC$65,AB134)</f>
        <v>0.15742859076758101</v>
      </c>
      <c r="AD134" s="42">
        <f>_xll.SRS1Splines.Functions25.OneWay_Spline($D$61:$D$65,AD$61:AD$65,$D134)</f>
        <v>3.0657071069835999</v>
      </c>
      <c r="AE134" s="42">
        <f>_xll.SRS1Splines.Functions25.OneWay_Spline($D$61:$D$65,AE$61:AE$65,$D134)</f>
        <v>4.5174976698406004</v>
      </c>
      <c r="AF134" s="42">
        <f>_xll.SRS1Splines.Functions25.OneWay_Spline($D$61:$D$65,AF$61:AF$65,$D134)</f>
        <v>5.9925764634615399</v>
      </c>
      <c r="AG134" s="42">
        <f>_xll.SRS1Splines.Functions25.OneWay_Spline($D$61:$D$65,AG$61:AG$65,$D134)</f>
        <v>6.5009676583626899</v>
      </c>
      <c r="AH134" s="42">
        <f>_xll.SRS1Splines.Functions25.OneWay_Spline($D$61:$D$65,AH$61:AH$65,$D134)</f>
        <v>429.58582242088698</v>
      </c>
      <c r="AI134" s="42">
        <f>_xll.SRS1Splines.Functions25.OneWay_Spline($D$61:$D$65,AI$61:AI$65,$D134)</f>
        <v>48.745151330089797</v>
      </c>
      <c r="AJ134" s="42">
        <f>_xll.SRS1Splines.Functions25.OneWay_Spline($D$61:$D$65,AJ$61:AJ$65,$D134)</f>
        <v>2.7715555865028398</v>
      </c>
      <c r="AK134" s="42">
        <f>_xll.SRS1Splines.Functions25.OneWay_Spline($D$61:$D$65,AK$61:AK$65,$D134)</f>
        <v>3.95059055196079</v>
      </c>
      <c r="AL134" s="42">
        <f>_xll.SRS1Splines.Functions25.OneWay_Spline($D$67:$D$70,AL$67:AL$70,$D134)</f>
        <v>16.6527506946308</v>
      </c>
    </row>
    <row r="135" spans="1:38" s="57" customFormat="1">
      <c r="A135" s="59" t="s">
        <v>63</v>
      </c>
      <c r="B135" s="61">
        <v>3.0150000000000001</v>
      </c>
      <c r="C135" s="57">
        <f>B135/$B$135</f>
        <v>1</v>
      </c>
      <c r="D135" s="57">
        <f t="shared" si="25"/>
        <v>10.25</v>
      </c>
      <c r="E135" s="57">
        <f>E$134*$C135*(2^(-($D135-$D$135)/$E$74))</f>
        <v>0.12090654747462699</v>
      </c>
      <c r="F135" s="57">
        <f t="shared" ref="F135:N135" si="28">F$134*$C135*(2^(-($D135-$D$135)/$E$74))</f>
        <v>2.8232293478145598</v>
      </c>
      <c r="G135" s="57">
        <f t="shared" si="28"/>
        <v>3.7158287917339998</v>
      </c>
      <c r="H135" s="57">
        <f t="shared" si="28"/>
        <v>4.4626425648623096</v>
      </c>
      <c r="I135" s="57">
        <f t="shared" si="28"/>
        <v>5.3918956040813404</v>
      </c>
      <c r="J135" s="57">
        <f t="shared" si="28"/>
        <v>312.05449193604102</v>
      </c>
      <c r="K135" s="57">
        <f t="shared" si="28"/>
        <v>45.259497629035899</v>
      </c>
      <c r="L135" s="57">
        <f t="shared" si="28"/>
        <v>2.5403341210360701</v>
      </c>
      <c r="M135" s="57">
        <f t="shared" si="28"/>
        <v>3.68137033272729</v>
      </c>
      <c r="N135" s="57">
        <f t="shared" si="28"/>
        <v>12.3358705260418</v>
      </c>
      <c r="P135" s="57">
        <f t="shared" si="26"/>
        <v>10.25</v>
      </c>
      <c r="Q135" s="57">
        <f>Q$134*$C135*(2^(-($D135-$D$135)/$E$74))</f>
        <v>8.4384504181673606E-2</v>
      </c>
      <c r="R135" s="57">
        <f t="shared" ref="R135:Z135" si="29">R$134*$C135*(2^(-($D135-$D$135)/$E$74))</f>
        <v>2.5807515886455299</v>
      </c>
      <c r="S135" s="57">
        <f t="shared" si="29"/>
        <v>2.9141599136274001</v>
      </c>
      <c r="T135" s="57">
        <f t="shared" si="29"/>
        <v>2.9327086662630699</v>
      </c>
      <c r="U135" s="57">
        <f t="shared" si="29"/>
        <v>4.2828235497999998</v>
      </c>
      <c r="V135" s="57">
        <f t="shared" si="29"/>
        <v>194.52316145119599</v>
      </c>
      <c r="W135" s="57">
        <f t="shared" si="29"/>
        <v>41.773843927982099</v>
      </c>
      <c r="X135" s="57">
        <f t="shared" si="29"/>
        <v>2.3091126555693</v>
      </c>
      <c r="Y135" s="57">
        <f t="shared" si="29"/>
        <v>3.4121501134937899</v>
      </c>
      <c r="Z135" s="57">
        <f t="shared" si="29"/>
        <v>8.0189903574528092</v>
      </c>
      <c r="AB135" s="57">
        <f t="shared" si="27"/>
        <v>10.25</v>
      </c>
      <c r="AC135" s="57">
        <f>AC$134*$C135*(2^(-($D135-$D$135)/$E$74))</f>
        <v>0.15742859076758101</v>
      </c>
      <c r="AD135" s="57">
        <f t="shared" ref="AD135:AL135" si="30">AD$134*$C135*(2^(-($D135-$D$135)/$E$74))</f>
        <v>3.0657071069835999</v>
      </c>
      <c r="AE135" s="57">
        <f t="shared" si="30"/>
        <v>4.5174976698406004</v>
      </c>
      <c r="AF135" s="57">
        <f t="shared" si="30"/>
        <v>5.9925764634615399</v>
      </c>
      <c r="AG135" s="57">
        <f t="shared" si="30"/>
        <v>6.5009676583626899</v>
      </c>
      <c r="AH135" s="57">
        <f t="shared" si="30"/>
        <v>429.58582242088698</v>
      </c>
      <c r="AI135" s="57">
        <f t="shared" si="30"/>
        <v>48.745151330089797</v>
      </c>
      <c r="AJ135" s="57">
        <f t="shared" si="30"/>
        <v>2.7715555865028398</v>
      </c>
      <c r="AK135" s="57">
        <f t="shared" si="30"/>
        <v>3.95059055196079</v>
      </c>
      <c r="AL135" s="57">
        <f t="shared" si="30"/>
        <v>16.6527506946308</v>
      </c>
    </row>
    <row r="136" spans="1:38" s="57" customFormat="1">
      <c r="A136" s="59" t="s">
        <v>64</v>
      </c>
      <c r="B136" s="61">
        <v>2.9533</v>
      </c>
      <c r="C136" s="57">
        <f t="shared" ref="C136:C167" si="31">B136/$B$135</f>
        <v>0.97953565505804308</v>
      </c>
      <c r="D136" s="57">
        <f t="shared" si="25"/>
        <v>10.5</v>
      </c>
      <c r="E136" s="57">
        <f t="shared" ref="E136:N161" si="32">E$134*$C136*(2^(-($D136-$D$135)/$E$74))</f>
        <v>0.11843227212909024</v>
      </c>
      <c r="F136" s="57">
        <f t="shared" si="32"/>
        <v>2.7654537606689642</v>
      </c>
      <c r="G136" s="57">
        <f t="shared" si="32"/>
        <v>3.6397867265220025</v>
      </c>
      <c r="H136" s="57">
        <f t="shared" si="32"/>
        <v>4.3713174323131492</v>
      </c>
      <c r="I136" s="57">
        <f t="shared" si="32"/>
        <v>5.2815539010260437</v>
      </c>
      <c r="J136" s="57">
        <f t="shared" si="32"/>
        <v>305.66849587554333</v>
      </c>
      <c r="K136" s="57">
        <f t="shared" si="32"/>
        <v>44.333290889418237</v>
      </c>
      <c r="L136" s="57">
        <f t="shared" si="32"/>
        <v>2.4883478041955831</v>
      </c>
      <c r="M136" s="57">
        <f t="shared" si="32"/>
        <v>3.6060334378914738</v>
      </c>
      <c r="N136" s="57">
        <f t="shared" si="32"/>
        <v>12.083424807047765</v>
      </c>
      <c r="P136" s="57">
        <f t="shared" si="26"/>
        <v>10.5</v>
      </c>
      <c r="Q136" s="57">
        <f t="shared" ref="Q136:Z161" si="33">Q$134*$C136*(2^(-($D136-$D$135)/$E$74))</f>
        <v>8.265762914799625E-2</v>
      </c>
      <c r="R136" s="57">
        <f t="shared" si="33"/>
        <v>2.5279381541201542</v>
      </c>
      <c r="S136" s="57">
        <f t="shared" si="33"/>
        <v>2.8545234904737824</v>
      </c>
      <c r="T136" s="57">
        <f t="shared" si="33"/>
        <v>2.8726926547224259</v>
      </c>
      <c r="U136" s="57">
        <f t="shared" si="33"/>
        <v>4.1951782986544561</v>
      </c>
      <c r="V136" s="57">
        <f t="shared" si="33"/>
        <v>190.54236907421105</v>
      </c>
      <c r="W136" s="57">
        <f t="shared" si="33"/>
        <v>40.918968867216705</v>
      </c>
      <c r="X136" s="57">
        <f t="shared" si="33"/>
        <v>2.2618581384808767</v>
      </c>
      <c r="Y136" s="57">
        <f t="shared" si="33"/>
        <v>3.3423226386594775</v>
      </c>
      <c r="Z136" s="57">
        <f t="shared" si="33"/>
        <v>7.8548868365768509</v>
      </c>
      <c r="AB136" s="57">
        <f t="shared" si="27"/>
        <v>10.5</v>
      </c>
      <c r="AC136" s="57">
        <f t="shared" ref="AC136:AL161" si="34">AC$134*$C136*(2^(-($D136-$D$135)/$E$74))</f>
        <v>0.15420691511018483</v>
      </c>
      <c r="AD136" s="57">
        <f t="shared" si="34"/>
        <v>3.0029693672177848</v>
      </c>
      <c r="AE136" s="57">
        <f t="shared" si="34"/>
        <v>4.4250499625702231</v>
      </c>
      <c r="AF136" s="57">
        <f t="shared" si="34"/>
        <v>5.8699422099038632</v>
      </c>
      <c r="AG136" s="57">
        <f t="shared" si="34"/>
        <v>6.3679295033976402</v>
      </c>
      <c r="AH136" s="57">
        <f t="shared" si="34"/>
        <v>420.79462267687654</v>
      </c>
      <c r="AI136" s="57">
        <f t="shared" si="34"/>
        <v>47.747612911619868</v>
      </c>
      <c r="AJ136" s="57">
        <f t="shared" si="34"/>
        <v>2.7148374699102895</v>
      </c>
      <c r="AK136" s="57">
        <f t="shared" si="34"/>
        <v>3.8697442371234705</v>
      </c>
      <c r="AL136" s="57">
        <f t="shared" si="34"/>
        <v>16.311962777518687</v>
      </c>
    </row>
    <row r="137" spans="1:38" s="57" customFormat="1">
      <c r="B137" s="61">
        <v>2.8921999999999999</v>
      </c>
      <c r="C137" s="57">
        <f t="shared" si="31"/>
        <v>0.95927031509121052</v>
      </c>
      <c r="D137" s="57">
        <f t="shared" si="25"/>
        <v>10.75</v>
      </c>
      <c r="E137" s="57">
        <f t="shared" si="32"/>
        <v>0.11598205787294395</v>
      </c>
      <c r="F137" s="57">
        <f t="shared" si="32"/>
        <v>2.7082400121923778</v>
      </c>
      <c r="G137" s="57">
        <f t="shared" si="32"/>
        <v>3.5644841323360579</v>
      </c>
      <c r="H137" s="57">
        <f t="shared" si="32"/>
        <v>4.2808803909709043</v>
      </c>
      <c r="I137" s="57">
        <f t="shared" si="32"/>
        <v>5.1722852158082713</v>
      </c>
      <c r="J137" s="57">
        <f t="shared" si="32"/>
        <v>299.34460043062023</v>
      </c>
      <c r="K137" s="57">
        <f t="shared" si="32"/>
        <v>43.416091046788075</v>
      </c>
      <c r="L137" s="57">
        <f t="shared" si="32"/>
        <v>2.4368670282678475</v>
      </c>
      <c r="M137" s="57">
        <f t="shared" si="32"/>
        <v>3.5314291566527318</v>
      </c>
      <c r="N137" s="57">
        <f t="shared" si="32"/>
        <v>11.833433996324917</v>
      </c>
      <c r="P137" s="57">
        <f t="shared" si="26"/>
        <v>10.75</v>
      </c>
      <c r="Q137" s="57">
        <f t="shared" si="33"/>
        <v>8.0947547109741363E-2</v>
      </c>
      <c r="R137" s="57">
        <f t="shared" si="33"/>
        <v>2.4756383038130525</v>
      </c>
      <c r="S137" s="57">
        <f t="shared" si="33"/>
        <v>2.7954670016880256</v>
      </c>
      <c r="T137" s="57">
        <f t="shared" si="33"/>
        <v>2.8132602688567259</v>
      </c>
      <c r="U137" s="57">
        <f t="shared" si="33"/>
        <v>4.1083853537109141</v>
      </c>
      <c r="V137" s="57">
        <f t="shared" si="33"/>
        <v>186.60028791075391</v>
      </c>
      <c r="W137" s="57">
        <f t="shared" si="33"/>
        <v>40.072407038562616</v>
      </c>
      <c r="X137" s="57">
        <f t="shared" si="33"/>
        <v>2.2150631479208243</v>
      </c>
      <c r="Y137" s="57">
        <f t="shared" si="33"/>
        <v>3.2731742010701219</v>
      </c>
      <c r="Z137" s="57">
        <f t="shared" si="33"/>
        <v>7.6923791403095851</v>
      </c>
      <c r="AB137" s="57">
        <f t="shared" si="27"/>
        <v>10.75</v>
      </c>
      <c r="AC137" s="57">
        <f t="shared" si="34"/>
        <v>0.15101656863614712</v>
      </c>
      <c r="AD137" s="57">
        <f t="shared" si="34"/>
        <v>2.9408417205717123</v>
      </c>
      <c r="AE137" s="57">
        <f t="shared" si="34"/>
        <v>4.3335012629840897</v>
      </c>
      <c r="AF137" s="57">
        <f t="shared" si="34"/>
        <v>5.7485005130850739</v>
      </c>
      <c r="AG137" s="57">
        <f t="shared" si="34"/>
        <v>6.2361850779056374</v>
      </c>
      <c r="AH137" s="57">
        <f t="shared" si="34"/>
        <v>412.08891295048744</v>
      </c>
      <c r="AI137" s="57">
        <f t="shared" si="34"/>
        <v>46.759775055013641</v>
      </c>
      <c r="AJ137" s="57">
        <f t="shared" si="34"/>
        <v>2.6586709086148703</v>
      </c>
      <c r="AK137" s="57">
        <f t="shared" si="34"/>
        <v>3.7896841122353413</v>
      </c>
      <c r="AL137" s="57">
        <f t="shared" si="34"/>
        <v>15.974488852340258</v>
      </c>
    </row>
    <row r="138" spans="1:38" s="57" customFormat="1">
      <c r="B138" s="61">
        <v>2.8521999999999998</v>
      </c>
      <c r="C138" s="57">
        <f t="shared" si="31"/>
        <v>0.94600331674958527</v>
      </c>
      <c r="D138" s="57">
        <f t="shared" si="25"/>
        <v>11</v>
      </c>
      <c r="E138" s="57">
        <f t="shared" si="32"/>
        <v>0.11437798898167963</v>
      </c>
      <c r="F138" s="57">
        <f t="shared" si="32"/>
        <v>2.6707841881338483</v>
      </c>
      <c r="G138" s="57">
        <f t="shared" si="32"/>
        <v>3.5151861787133583</v>
      </c>
      <c r="H138" s="57">
        <f t="shared" si="32"/>
        <v>4.2216744483594848</v>
      </c>
      <c r="I138" s="57">
        <f t="shared" si="32"/>
        <v>5.1007508598606188</v>
      </c>
      <c r="J138" s="57">
        <f t="shared" si="32"/>
        <v>295.20456903158498</v>
      </c>
      <c r="K138" s="57">
        <f t="shared" si="32"/>
        <v>42.815632645672764</v>
      </c>
      <c r="L138" s="57">
        <f t="shared" si="32"/>
        <v>2.4031643792212654</v>
      </c>
      <c r="M138" s="57">
        <f t="shared" si="32"/>
        <v>3.482588363897563</v>
      </c>
      <c r="N138" s="57">
        <f t="shared" si="32"/>
        <v>11.669773825963667</v>
      </c>
      <c r="P138" s="57">
        <f t="shared" si="26"/>
        <v>11</v>
      </c>
      <c r="Q138" s="57">
        <f t="shared" si="33"/>
        <v>7.9828016688190021E-2</v>
      </c>
      <c r="R138" s="57">
        <f t="shared" si="33"/>
        <v>2.4413994356467441</v>
      </c>
      <c r="S138" s="57">
        <f t="shared" si="33"/>
        <v>2.7568048005148409</v>
      </c>
      <c r="T138" s="57">
        <f t="shared" si="33"/>
        <v>2.7743519811175439</v>
      </c>
      <c r="U138" s="57">
        <f t="shared" si="33"/>
        <v>4.0515650725392094</v>
      </c>
      <c r="V138" s="57">
        <f t="shared" si="33"/>
        <v>184.01954635099898</v>
      </c>
      <c r="W138" s="57">
        <f t="shared" si="33"/>
        <v>39.518192854856238</v>
      </c>
      <c r="X138" s="57">
        <f t="shared" si="33"/>
        <v>2.1844281173572333</v>
      </c>
      <c r="Y138" s="57">
        <f t="shared" si="33"/>
        <v>3.2279051568065928</v>
      </c>
      <c r="Z138" s="57">
        <f t="shared" si="33"/>
        <v>7.5859910807676645</v>
      </c>
      <c r="AB138" s="57">
        <f t="shared" si="27"/>
        <v>11</v>
      </c>
      <c r="AC138" s="57">
        <f t="shared" si="34"/>
        <v>0.1489279612751698</v>
      </c>
      <c r="AD138" s="57">
        <f t="shared" si="34"/>
        <v>2.9001689406209628</v>
      </c>
      <c r="AE138" s="57">
        <f t="shared" si="34"/>
        <v>4.2735675569118774</v>
      </c>
      <c r="AF138" s="57">
        <f t="shared" si="34"/>
        <v>5.6689969156014168</v>
      </c>
      <c r="AG138" s="57">
        <f t="shared" si="34"/>
        <v>6.1499366471820371</v>
      </c>
      <c r="AH138" s="57">
        <f t="shared" si="34"/>
        <v>406.38959171217186</v>
      </c>
      <c r="AI138" s="57">
        <f t="shared" si="34"/>
        <v>46.113072436489382</v>
      </c>
      <c r="AJ138" s="57">
        <f t="shared" si="34"/>
        <v>2.6219006410852974</v>
      </c>
      <c r="AK138" s="57">
        <f t="shared" si="34"/>
        <v>3.7372715709885331</v>
      </c>
      <c r="AL138" s="57">
        <f t="shared" si="34"/>
        <v>15.753556571159676</v>
      </c>
    </row>
    <row r="139" spans="1:38" s="57" customFormat="1">
      <c r="B139" s="61">
        <v>2.6602000000000001</v>
      </c>
      <c r="C139" s="57">
        <f t="shared" si="31"/>
        <v>0.88232172470978443</v>
      </c>
      <c r="D139" s="57">
        <f>D138+1</f>
        <v>12</v>
      </c>
      <c r="E139" s="57">
        <f t="shared" si="32"/>
        <v>0.10667846055633957</v>
      </c>
      <c r="F139" s="57">
        <f t="shared" si="32"/>
        <v>2.4909962852552705</v>
      </c>
      <c r="G139" s="57">
        <f t="shared" si="32"/>
        <v>3.2785560705576615</v>
      </c>
      <c r="H139" s="57">
        <f t="shared" si="32"/>
        <v>3.9374860069725486</v>
      </c>
      <c r="I139" s="57">
        <f t="shared" si="32"/>
        <v>4.757386051773592</v>
      </c>
      <c r="J139" s="57">
        <f t="shared" si="32"/>
        <v>275.33242413040989</v>
      </c>
      <c r="K139" s="57">
        <f t="shared" si="32"/>
        <v>39.933433163593413</v>
      </c>
      <c r="L139" s="57">
        <f t="shared" si="32"/>
        <v>2.241391711129133</v>
      </c>
      <c r="M139" s="57">
        <f t="shared" si="32"/>
        <v>3.2481526272639805</v>
      </c>
      <c r="N139" s="57">
        <f t="shared" si="32"/>
        <v>10.884205238071388</v>
      </c>
      <c r="P139" s="57">
        <f>P138+1</f>
        <v>12</v>
      </c>
      <c r="Q139" s="57">
        <f t="shared" si="33"/>
        <v>7.4454272236994176E-2</v>
      </c>
      <c r="R139" s="57">
        <f t="shared" si="33"/>
        <v>2.2770529165329818</v>
      </c>
      <c r="S139" s="57">
        <f t="shared" si="33"/>
        <v>2.5712262891801312</v>
      </c>
      <c r="T139" s="57">
        <f t="shared" si="33"/>
        <v>2.5875922546116463</v>
      </c>
      <c r="U139" s="57">
        <f t="shared" si="33"/>
        <v>3.7788278027125184</v>
      </c>
      <c r="V139" s="57">
        <f t="shared" si="33"/>
        <v>171.63199048852758</v>
      </c>
      <c r="W139" s="57">
        <f t="shared" si="33"/>
        <v>36.857965551395147</v>
      </c>
      <c r="X139" s="57">
        <f t="shared" si="33"/>
        <v>2.0373800136753433</v>
      </c>
      <c r="Y139" s="57">
        <f t="shared" si="33"/>
        <v>3.0106138079167728</v>
      </c>
      <c r="Z139" s="57">
        <f t="shared" si="33"/>
        <v>7.0753285443761369</v>
      </c>
      <c r="AB139" s="57">
        <f>AB138+1</f>
        <v>12</v>
      </c>
      <c r="AC139" s="57">
        <f t="shared" si="34"/>
        <v>0.13890264887568549</v>
      </c>
      <c r="AD139" s="57">
        <f t="shared" si="34"/>
        <v>2.7049396539775672</v>
      </c>
      <c r="AE139" s="57">
        <f t="shared" si="34"/>
        <v>3.9858858519351923</v>
      </c>
      <c r="AF139" s="57">
        <f t="shared" si="34"/>
        <v>5.2873797593334428</v>
      </c>
      <c r="AG139" s="57">
        <f t="shared" si="34"/>
        <v>5.7359443008346727</v>
      </c>
      <c r="AH139" s="57">
        <f t="shared" si="34"/>
        <v>379.03285777229303</v>
      </c>
      <c r="AI139" s="57">
        <f t="shared" si="34"/>
        <v>43.008900775791759</v>
      </c>
      <c r="AJ139" s="57">
        <f t="shared" si="34"/>
        <v>2.4454034085829228</v>
      </c>
      <c r="AK139" s="57">
        <f t="shared" si="34"/>
        <v>3.4856914466111886</v>
      </c>
      <c r="AL139" s="57">
        <f t="shared" si="34"/>
        <v>14.693081931766647</v>
      </c>
    </row>
    <row r="140" spans="1:38" s="57" customFormat="1">
      <c r="B140" s="61">
        <v>2.44</v>
      </c>
      <c r="C140" s="57">
        <f t="shared" si="31"/>
        <v>0.80928689883913763</v>
      </c>
      <c r="D140" s="57">
        <f t="shared" ref="D140:D147" si="35">D139+1</f>
        <v>13</v>
      </c>
      <c r="E140" s="57">
        <f t="shared" si="32"/>
        <v>9.7848066203730502E-2</v>
      </c>
      <c r="F140" s="57">
        <f t="shared" si="32"/>
        <v>2.2848020880858102</v>
      </c>
      <c r="G140" s="57">
        <f t="shared" si="32"/>
        <v>3.007170986266209</v>
      </c>
      <c r="H140" s="57">
        <f t="shared" si="32"/>
        <v>3.6115574735261462</v>
      </c>
      <c r="I140" s="57">
        <f t="shared" si="32"/>
        <v>4.3635896405235766</v>
      </c>
      <c r="J140" s="57">
        <f t="shared" si="32"/>
        <v>252.54156390940668</v>
      </c>
      <c r="K140" s="57">
        <f t="shared" si="32"/>
        <v>36.627911497372367</v>
      </c>
      <c r="L140" s="57">
        <f t="shared" si="32"/>
        <v>2.0558587309500025</v>
      </c>
      <c r="M140" s="57">
        <f t="shared" si="32"/>
        <v>2.9792842121535448</v>
      </c>
      <c r="N140" s="57">
        <f t="shared" si="32"/>
        <v>9.9832564995381325</v>
      </c>
      <c r="P140" s="57">
        <f t="shared" ref="P140:P147" si="36">P139+1</f>
        <v>13</v>
      </c>
      <c r="Q140" s="57">
        <f t="shared" si="33"/>
        <v>6.8291260681892563E-2</v>
      </c>
      <c r="R140" s="57">
        <f t="shared" si="33"/>
        <v>2.0885680517356904</v>
      </c>
      <c r="S140" s="57">
        <f t="shared" si="33"/>
        <v>2.3583909896749873</v>
      </c>
      <c r="T140" s="57">
        <f t="shared" si="33"/>
        <v>2.3734022493114639</v>
      </c>
      <c r="U140" s="57">
        <f t="shared" si="33"/>
        <v>3.4660323282134087</v>
      </c>
      <c r="V140" s="57">
        <f t="shared" si="33"/>
        <v>157.42501607557628</v>
      </c>
      <c r="W140" s="57">
        <f t="shared" si="33"/>
        <v>33.807018160925345</v>
      </c>
      <c r="X140" s="57">
        <f t="shared" si="33"/>
        <v>1.8687342638861819</v>
      </c>
      <c r="Y140" s="57">
        <f t="shared" si="33"/>
        <v>2.7614078573558816</v>
      </c>
      <c r="Z140" s="57">
        <f t="shared" si="33"/>
        <v>6.4896626011736966</v>
      </c>
      <c r="AB140" s="57">
        <f t="shared" ref="AB140:AB147" si="37">AB139+1</f>
        <v>13</v>
      </c>
      <c r="AC140" s="57">
        <f t="shared" si="34"/>
        <v>0.12740487172556891</v>
      </c>
      <c r="AD140" s="57">
        <f t="shared" si="34"/>
        <v>2.4810361244359385</v>
      </c>
      <c r="AE140" s="57">
        <f t="shared" si="34"/>
        <v>3.6559509828574321</v>
      </c>
      <c r="AF140" s="57">
        <f t="shared" si="34"/>
        <v>4.8497126977408209</v>
      </c>
      <c r="AG140" s="57">
        <f t="shared" si="34"/>
        <v>5.2611469528337524</v>
      </c>
      <c r="AH140" s="57">
        <f t="shared" si="34"/>
        <v>347.65811174323784</v>
      </c>
      <c r="AI140" s="57">
        <f t="shared" si="34"/>
        <v>39.448804833819466</v>
      </c>
      <c r="AJ140" s="57">
        <f t="shared" si="34"/>
        <v>2.2429831980138228</v>
      </c>
      <c r="AK140" s="57">
        <f t="shared" si="34"/>
        <v>3.197160566951208</v>
      </c>
      <c r="AL140" s="57">
        <f t="shared" si="34"/>
        <v>13.476850397902577</v>
      </c>
    </row>
    <row r="141" spans="1:38" s="57" customFormat="1">
      <c r="B141" s="61">
        <v>2.31</v>
      </c>
      <c r="C141" s="57">
        <f t="shared" si="31"/>
        <v>0.76616915422885568</v>
      </c>
      <c r="D141" s="57">
        <f t="shared" si="35"/>
        <v>14</v>
      </c>
      <c r="E141" s="57">
        <f t="shared" si="32"/>
        <v>9.2634843140770196E-2</v>
      </c>
      <c r="F141" s="57">
        <f t="shared" si="32"/>
        <v>2.1630706793617138</v>
      </c>
      <c r="G141" s="57">
        <f t="shared" si="32"/>
        <v>2.8469526626130195</v>
      </c>
      <c r="H141" s="57">
        <f t="shared" si="32"/>
        <v>3.4191381908088827</v>
      </c>
      <c r="I141" s="57">
        <f t="shared" si="32"/>
        <v>4.131103020870742</v>
      </c>
      <c r="J141" s="57">
        <f t="shared" si="32"/>
        <v>239.08646401415308</v>
      </c>
      <c r="K141" s="57">
        <f t="shared" si="32"/>
        <v>34.676422005811112</v>
      </c>
      <c r="L141" s="57">
        <f t="shared" si="32"/>
        <v>1.9463251390641754</v>
      </c>
      <c r="M141" s="57">
        <f t="shared" si="32"/>
        <v>2.820551661082237</v>
      </c>
      <c r="N141" s="57">
        <f t="shared" si="32"/>
        <v>9.4513610309197027</v>
      </c>
      <c r="P141" s="57">
        <f t="shared" si="36"/>
        <v>14</v>
      </c>
      <c r="Q141" s="57">
        <f t="shared" si="33"/>
        <v>6.4652787393680536E-2</v>
      </c>
      <c r="R141" s="57">
        <f t="shared" si="33"/>
        <v>1.9772917479894294</v>
      </c>
      <c r="S141" s="57">
        <f t="shared" si="33"/>
        <v>2.2327388559552239</v>
      </c>
      <c r="T141" s="57">
        <f t="shared" si="33"/>
        <v>2.2469503343801027</v>
      </c>
      <c r="U141" s="57">
        <f t="shared" si="33"/>
        <v>3.2813664439353682</v>
      </c>
      <c r="V141" s="57">
        <f t="shared" si="33"/>
        <v>149.03760734760695</v>
      </c>
      <c r="W141" s="57">
        <f t="shared" si="33"/>
        <v>32.005822351909607</v>
      </c>
      <c r="X141" s="57">
        <f t="shared" si="33"/>
        <v>1.7691704304758069</v>
      </c>
      <c r="Y141" s="57">
        <f t="shared" si="33"/>
        <v>2.6142834870261322</v>
      </c>
      <c r="Z141" s="57">
        <f t="shared" si="33"/>
        <v>6.1439014629532691</v>
      </c>
      <c r="AB141" s="57">
        <f t="shared" si="37"/>
        <v>14</v>
      </c>
      <c r="AC141" s="57">
        <f t="shared" si="34"/>
        <v>0.12061689888786034</v>
      </c>
      <c r="AD141" s="57">
        <f t="shared" si="34"/>
        <v>2.3488496107340056</v>
      </c>
      <c r="AE141" s="57">
        <f t="shared" si="34"/>
        <v>3.4611664692708151</v>
      </c>
      <c r="AF141" s="57">
        <f t="shared" si="34"/>
        <v>4.591326047237656</v>
      </c>
      <c r="AG141" s="57">
        <f t="shared" si="34"/>
        <v>4.9808395978061224</v>
      </c>
      <c r="AH141" s="57">
        <f t="shared" si="34"/>
        <v>329.13532068069992</v>
      </c>
      <c r="AI141" s="57">
        <f t="shared" si="34"/>
        <v>37.347021659712681</v>
      </c>
      <c r="AJ141" s="57">
        <f t="shared" si="34"/>
        <v>2.1234798476525429</v>
      </c>
      <c r="AK141" s="57">
        <f t="shared" si="34"/>
        <v>3.0268198351383417</v>
      </c>
      <c r="AL141" s="57">
        <f t="shared" si="34"/>
        <v>12.758820598886143</v>
      </c>
    </row>
    <row r="142" spans="1:38" s="57" customFormat="1">
      <c r="B142" s="61">
        <v>2.1579999999999999</v>
      </c>
      <c r="C142" s="57">
        <f t="shared" si="31"/>
        <v>0.71575456053067987</v>
      </c>
      <c r="D142" s="57">
        <f t="shared" si="35"/>
        <v>15</v>
      </c>
      <c r="E142" s="57">
        <f t="shared" si="32"/>
        <v>8.6539384260326868E-2</v>
      </c>
      <c r="F142" s="57">
        <f t="shared" si="32"/>
        <v>2.0207386158043135</v>
      </c>
      <c r="G142" s="57">
        <f t="shared" si="32"/>
        <v>2.6596205281681482</v>
      </c>
      <c r="H142" s="57">
        <f t="shared" si="32"/>
        <v>3.194155716158841</v>
      </c>
      <c r="I142" s="57">
        <f t="shared" si="32"/>
        <v>3.8592725978804725</v>
      </c>
      <c r="J142" s="57">
        <f t="shared" si="32"/>
        <v>223.35435219900972</v>
      </c>
      <c r="K142" s="57">
        <f t="shared" si="32"/>
        <v>32.394681169524262</v>
      </c>
      <c r="L142" s="57">
        <f t="shared" si="32"/>
        <v>1.8182551337519153</v>
      </c>
      <c r="M142" s="57">
        <f t="shared" si="32"/>
        <v>2.6349567371056652</v>
      </c>
      <c r="N142" s="57">
        <f t="shared" si="32"/>
        <v>8.8294526800775746</v>
      </c>
      <c r="P142" s="57">
        <f t="shared" si="36"/>
        <v>15</v>
      </c>
      <c r="Q142" s="57">
        <f t="shared" si="33"/>
        <v>6.0398573820226779E-2</v>
      </c>
      <c r="R142" s="57">
        <f t="shared" si="33"/>
        <v>1.847184110993767</v>
      </c>
      <c r="S142" s="57">
        <f t="shared" si="33"/>
        <v>2.0858225615479271</v>
      </c>
      <c r="T142" s="57">
        <f t="shared" si="33"/>
        <v>2.099098911467892</v>
      </c>
      <c r="U142" s="57">
        <f t="shared" si="33"/>
        <v>3.0654494784337385</v>
      </c>
      <c r="V142" s="57">
        <f t="shared" si="33"/>
        <v>139.23079409650134</v>
      </c>
      <c r="W142" s="57">
        <f t="shared" si="33"/>
        <v>29.899809457988319</v>
      </c>
      <c r="X142" s="57">
        <f t="shared" si="33"/>
        <v>1.6527573698407929</v>
      </c>
      <c r="Y142" s="57">
        <f t="shared" si="33"/>
        <v>2.4422612008462532</v>
      </c>
      <c r="Z142" s="57">
        <f t="shared" si="33"/>
        <v>5.739627029455094</v>
      </c>
      <c r="AB142" s="57">
        <f t="shared" si="37"/>
        <v>15</v>
      </c>
      <c r="AC142" s="57">
        <f t="shared" si="34"/>
        <v>0.11268019470042742</v>
      </c>
      <c r="AD142" s="57">
        <f t="shared" si="34"/>
        <v>2.1942931206148666</v>
      </c>
      <c r="AE142" s="57">
        <f t="shared" si="34"/>
        <v>3.2334184947883697</v>
      </c>
      <c r="AF142" s="57">
        <f t="shared" si="34"/>
        <v>4.2892125208497838</v>
      </c>
      <c r="AG142" s="57">
        <f t="shared" si="34"/>
        <v>4.6530957173272132</v>
      </c>
      <c r="AH142" s="57">
        <f t="shared" si="34"/>
        <v>307.47791030151876</v>
      </c>
      <c r="AI142" s="57">
        <f t="shared" si="34"/>
        <v>34.88955288106029</v>
      </c>
      <c r="AJ142" s="57">
        <f t="shared" si="34"/>
        <v>1.9837528976630372</v>
      </c>
      <c r="AK142" s="57">
        <f t="shared" si="34"/>
        <v>2.8276522733650773</v>
      </c>
      <c r="AL142" s="57">
        <f t="shared" si="34"/>
        <v>11.919278330700065</v>
      </c>
    </row>
    <row r="143" spans="1:38" s="57" customFormat="1">
      <c r="B143" s="61">
        <v>2.0133000000000001</v>
      </c>
      <c r="C143" s="57">
        <f t="shared" si="31"/>
        <v>0.66776119402985079</v>
      </c>
      <c r="D143" s="57">
        <f t="shared" si="35"/>
        <v>16</v>
      </c>
      <c r="E143" s="57">
        <f t="shared" si="32"/>
        <v>8.0736668329300779E-2</v>
      </c>
      <c r="F143" s="57">
        <f t="shared" si="32"/>
        <v>1.8852422489351663</v>
      </c>
      <c r="G143" s="57">
        <f t="shared" si="32"/>
        <v>2.4812852818384554</v>
      </c>
      <c r="H143" s="57">
        <f t="shared" si="32"/>
        <v>2.9799783399415936</v>
      </c>
      <c r="I143" s="57">
        <f t="shared" si="32"/>
        <v>3.6004972116525411</v>
      </c>
      <c r="J143" s="57">
        <f t="shared" si="32"/>
        <v>208.37779708659517</v>
      </c>
      <c r="K143" s="57">
        <f t="shared" si="32"/>
        <v>30.222524132475808</v>
      </c>
      <c r="L143" s="57">
        <f t="shared" si="32"/>
        <v>1.6963358698066882</v>
      </c>
      <c r="M143" s="57">
        <f t="shared" si="32"/>
        <v>2.4582752692785697</v>
      </c>
      <c r="N143" s="57">
        <f t="shared" si="32"/>
        <v>8.2374123487666537</v>
      </c>
      <c r="P143" s="57">
        <f t="shared" si="36"/>
        <v>16</v>
      </c>
      <c r="Q143" s="57">
        <f t="shared" si="33"/>
        <v>5.6348674811659907E-2</v>
      </c>
      <c r="R143" s="57">
        <f t="shared" si="33"/>
        <v>1.7233250754804339</v>
      </c>
      <c r="S143" s="57">
        <f t="shared" si="33"/>
        <v>1.9459621279356614</v>
      </c>
      <c r="T143" s="57">
        <f t="shared" si="33"/>
        <v>1.9583482602068074</v>
      </c>
      <c r="U143" s="57">
        <f t="shared" si="33"/>
        <v>2.8599022275918142</v>
      </c>
      <c r="V143" s="57">
        <f t="shared" si="33"/>
        <v>129.894966786212</v>
      </c>
      <c r="W143" s="57">
        <f t="shared" si="33"/>
        <v>27.894940782766497</v>
      </c>
      <c r="X143" s="57">
        <f t="shared" si="33"/>
        <v>1.5419352094791479</v>
      </c>
      <c r="Y143" s="57">
        <f t="shared" si="33"/>
        <v>2.2785005258771993</v>
      </c>
      <c r="Z143" s="57">
        <f t="shared" si="33"/>
        <v>5.3547684418115997</v>
      </c>
      <c r="AB143" s="57">
        <f t="shared" si="37"/>
        <v>16</v>
      </c>
      <c r="AC143" s="57">
        <f t="shared" si="34"/>
        <v>0.10512466184694207</v>
      </c>
      <c r="AD143" s="57">
        <f t="shared" si="34"/>
        <v>2.0471594223899059</v>
      </c>
      <c r="AE143" s="57">
        <f t="shared" si="34"/>
        <v>3.0166084357412495</v>
      </c>
      <c r="AF143" s="57">
        <f t="shared" si="34"/>
        <v>4.0016084196763746</v>
      </c>
      <c r="AG143" s="57">
        <f t="shared" si="34"/>
        <v>4.3410921957132738</v>
      </c>
      <c r="AH143" s="57">
        <f t="shared" si="34"/>
        <v>286.86062738697899</v>
      </c>
      <c r="AI143" s="57">
        <f t="shared" si="34"/>
        <v>32.550107482185183</v>
      </c>
      <c r="AJ143" s="57">
        <f t="shared" si="34"/>
        <v>1.850736530134228</v>
      </c>
      <c r="AK143" s="57">
        <f t="shared" si="34"/>
        <v>2.6380500126799409</v>
      </c>
      <c r="AL143" s="57">
        <f t="shared" si="34"/>
        <v>11.120056255721712</v>
      </c>
    </row>
    <row r="144" spans="1:38" s="57" customFormat="1">
      <c r="B144" s="61">
        <v>1.8777999999999999</v>
      </c>
      <c r="C144" s="57">
        <f t="shared" si="31"/>
        <v>0.62281923714759535</v>
      </c>
      <c r="D144" s="57">
        <f t="shared" si="35"/>
        <v>17</v>
      </c>
      <c r="E144" s="57">
        <f t="shared" si="32"/>
        <v>7.5302888431998727E-2</v>
      </c>
      <c r="F144" s="57">
        <f t="shared" si="32"/>
        <v>1.7583607260064986</v>
      </c>
      <c r="G144" s="57">
        <f t="shared" si="32"/>
        <v>2.3142885706423342</v>
      </c>
      <c r="H144" s="57">
        <f t="shared" si="32"/>
        <v>2.7794183374910886</v>
      </c>
      <c r="I144" s="57">
        <f t="shared" si="32"/>
        <v>3.3581747357092349</v>
      </c>
      <c r="J144" s="57">
        <f t="shared" si="32"/>
        <v>194.35344968307092</v>
      </c>
      <c r="K144" s="57">
        <f t="shared" si="32"/>
        <v>28.188472598333249</v>
      </c>
      <c r="L144" s="57">
        <f t="shared" si="32"/>
        <v>1.582168219107597</v>
      </c>
      <c r="M144" s="57">
        <f t="shared" si="32"/>
        <v>2.2928271895317258</v>
      </c>
      <c r="N144" s="57">
        <f t="shared" si="32"/>
        <v>7.68301387589492</v>
      </c>
      <c r="P144" s="57">
        <f t="shared" si="36"/>
        <v>17</v>
      </c>
      <c r="Q144" s="57">
        <f t="shared" si="33"/>
        <v>5.2556267931772739E-2</v>
      </c>
      <c r="R144" s="57">
        <f t="shared" si="33"/>
        <v>1.607340983673865</v>
      </c>
      <c r="S144" s="57">
        <f t="shared" si="33"/>
        <v>1.8149940051421865</v>
      </c>
      <c r="T144" s="57">
        <f t="shared" si="33"/>
        <v>1.8265465197036475</v>
      </c>
      <c r="U144" s="57">
        <f t="shared" si="33"/>
        <v>2.667423648104803</v>
      </c>
      <c r="V144" s="57">
        <f t="shared" si="33"/>
        <v>121.15271033831395</v>
      </c>
      <c r="W144" s="57">
        <f t="shared" si="33"/>
        <v>26.017541435005466</v>
      </c>
      <c r="X144" s="57">
        <f t="shared" si="33"/>
        <v>1.4381591097516182</v>
      </c>
      <c r="Y144" s="57">
        <f t="shared" si="33"/>
        <v>2.12515173641507</v>
      </c>
      <c r="Z144" s="57">
        <f t="shared" si="33"/>
        <v>4.9943791203802661</v>
      </c>
      <c r="AB144" s="57">
        <f t="shared" si="37"/>
        <v>17</v>
      </c>
      <c r="AC144" s="57">
        <f t="shared" si="34"/>
        <v>9.8049508932225096E-2</v>
      </c>
      <c r="AD144" s="57">
        <f t="shared" si="34"/>
        <v>1.9093804683391389</v>
      </c>
      <c r="AE144" s="57">
        <f t="shared" si="34"/>
        <v>2.8135831361424826</v>
      </c>
      <c r="AF144" s="57">
        <f t="shared" si="34"/>
        <v>3.7322901552785241</v>
      </c>
      <c r="AG144" s="57">
        <f t="shared" si="34"/>
        <v>4.0489258233136711</v>
      </c>
      <c r="AH144" s="57">
        <f t="shared" si="34"/>
        <v>267.55418902782844</v>
      </c>
      <c r="AI144" s="57">
        <f t="shared" si="34"/>
        <v>30.359403761661095</v>
      </c>
      <c r="AJ144" s="57">
        <f t="shared" si="34"/>
        <v>1.726177328463576</v>
      </c>
      <c r="AK144" s="57">
        <f t="shared" si="34"/>
        <v>2.4605026426483807</v>
      </c>
      <c r="AL144" s="57">
        <f t="shared" si="34"/>
        <v>10.371648631409579</v>
      </c>
    </row>
    <row r="145" spans="2:38" s="57" customFormat="1">
      <c r="B145" s="61">
        <v>1.7509999999999999</v>
      </c>
      <c r="C145" s="57">
        <f t="shared" si="31"/>
        <v>0.58076285240464343</v>
      </c>
      <c r="D145" s="57">
        <f t="shared" si="35"/>
        <v>18</v>
      </c>
      <c r="E145" s="57">
        <f t="shared" si="32"/>
        <v>7.0217993665413328E-2</v>
      </c>
      <c r="F145" s="57">
        <f t="shared" si="32"/>
        <v>1.6396258482399724</v>
      </c>
      <c r="G145" s="57">
        <f t="shared" si="32"/>
        <v>2.1580141688728127</v>
      </c>
      <c r="H145" s="57">
        <f t="shared" si="32"/>
        <v>2.5917356329793937</v>
      </c>
      <c r="I145" s="57">
        <f t="shared" si="32"/>
        <v>3.1314109887341446</v>
      </c>
      <c r="J145" s="57">
        <f t="shared" si="32"/>
        <v>181.22955948789325</v>
      </c>
      <c r="K145" s="57">
        <f t="shared" si="32"/>
        <v>26.285020821410537</v>
      </c>
      <c r="L145" s="57">
        <f t="shared" si="32"/>
        <v>1.4753308976619126</v>
      </c>
      <c r="M145" s="57">
        <f t="shared" si="32"/>
        <v>2.1380019866809357</v>
      </c>
      <c r="N145" s="57">
        <f t="shared" si="32"/>
        <v>7.1642115050612931</v>
      </c>
      <c r="P145" s="57">
        <f t="shared" si="36"/>
        <v>18</v>
      </c>
      <c r="Q145" s="57">
        <f t="shared" si="33"/>
        <v>4.9007359021075884E-2</v>
      </c>
      <c r="R145" s="57">
        <f t="shared" si="33"/>
        <v>1.4988038488283388</v>
      </c>
      <c r="S145" s="57">
        <f t="shared" si="33"/>
        <v>1.692434914643745</v>
      </c>
      <c r="T145" s="57">
        <f t="shared" si="33"/>
        <v>1.7032073353461565</v>
      </c>
      <c r="U145" s="57">
        <f t="shared" si="33"/>
        <v>2.4873034849750364</v>
      </c>
      <c r="V145" s="57">
        <f t="shared" si="33"/>
        <v>112.97176541595223</v>
      </c>
      <c r="W145" s="57">
        <f t="shared" si="33"/>
        <v>24.260683722943774</v>
      </c>
      <c r="X145" s="57">
        <f t="shared" si="33"/>
        <v>1.3410461319765765</v>
      </c>
      <c r="Y145" s="57">
        <f t="shared" si="33"/>
        <v>1.9816489682250393</v>
      </c>
      <c r="Z145" s="57">
        <f t="shared" si="33"/>
        <v>4.6571292116400667</v>
      </c>
      <c r="AB145" s="57">
        <f t="shared" si="37"/>
        <v>18</v>
      </c>
      <c r="AC145" s="57">
        <f t="shared" si="34"/>
        <v>9.1428628309751125E-2</v>
      </c>
      <c r="AD145" s="57">
        <f t="shared" si="34"/>
        <v>1.7804478476516115</v>
      </c>
      <c r="AE145" s="57">
        <f t="shared" si="34"/>
        <v>2.6235934231018816</v>
      </c>
      <c r="AF145" s="57">
        <f t="shared" si="34"/>
        <v>3.480263930612626</v>
      </c>
      <c r="AG145" s="57">
        <f t="shared" si="34"/>
        <v>3.7755184924932581</v>
      </c>
      <c r="AH145" s="57">
        <f t="shared" si="34"/>
        <v>249.48735355983482</v>
      </c>
      <c r="AI145" s="57">
        <f t="shared" si="34"/>
        <v>28.309357919877357</v>
      </c>
      <c r="AJ145" s="57">
        <f t="shared" si="34"/>
        <v>1.6096156633472485</v>
      </c>
      <c r="AK145" s="57">
        <f t="shared" si="34"/>
        <v>2.2943550051368327</v>
      </c>
      <c r="AL145" s="57">
        <f t="shared" si="34"/>
        <v>9.6712937984825231</v>
      </c>
    </row>
    <row r="146" spans="2:38" s="57" customFormat="1">
      <c r="B146" s="61">
        <v>1.633</v>
      </c>
      <c r="C146" s="57">
        <f t="shared" si="31"/>
        <v>0.54162520729684904</v>
      </c>
      <c r="D146" s="57">
        <f t="shared" si="35"/>
        <v>19</v>
      </c>
      <c r="E146" s="57">
        <f t="shared" si="32"/>
        <v>6.5485994121975963E-2</v>
      </c>
      <c r="F146" s="57">
        <f t="shared" si="32"/>
        <v>1.5291312533324379</v>
      </c>
      <c r="G146" s="57">
        <f t="shared" si="32"/>
        <v>2.0125853189615484</v>
      </c>
      <c r="H146" s="57">
        <f t="shared" si="32"/>
        <v>2.4170782383177509</v>
      </c>
      <c r="I146" s="57">
        <f t="shared" si="32"/>
        <v>2.9203848030585573</v>
      </c>
      <c r="J146" s="57">
        <f t="shared" si="32"/>
        <v>169.01647637360773</v>
      </c>
      <c r="K146" s="57">
        <f t="shared" si="32"/>
        <v>24.513669917839771</v>
      </c>
      <c r="L146" s="57">
        <f t="shared" si="32"/>
        <v>1.3759081604156629</v>
      </c>
      <c r="M146" s="57">
        <f t="shared" si="32"/>
        <v>1.9939217602784314</v>
      </c>
      <c r="N146" s="57">
        <f t="shared" si="32"/>
        <v>6.681414378550155</v>
      </c>
      <c r="P146" s="57">
        <f t="shared" si="36"/>
        <v>19</v>
      </c>
      <c r="Q146" s="57">
        <f t="shared" si="33"/>
        <v>4.5704746849930519E-2</v>
      </c>
      <c r="R146" s="57">
        <f t="shared" si="33"/>
        <v>1.3977992664110077</v>
      </c>
      <c r="S146" s="57">
        <f t="shared" si="33"/>
        <v>1.5783815100199612</v>
      </c>
      <c r="T146" s="57">
        <f t="shared" si="33"/>
        <v>1.5884279759181326</v>
      </c>
      <c r="U146" s="57">
        <f t="shared" si="33"/>
        <v>2.3196837860788335</v>
      </c>
      <c r="V146" s="57">
        <f t="shared" si="33"/>
        <v>105.35858374464348</v>
      </c>
      <c r="W146" s="57">
        <f t="shared" si="33"/>
        <v>22.625753154470484</v>
      </c>
      <c r="X146" s="57">
        <f t="shared" si="33"/>
        <v>1.2506728622064476</v>
      </c>
      <c r="Y146" s="57">
        <f t="shared" si="33"/>
        <v>1.8481053916657899</v>
      </c>
      <c r="Z146" s="57">
        <f t="shared" si="33"/>
        <v>4.3432846804474234</v>
      </c>
      <c r="AB146" s="57">
        <f t="shared" si="37"/>
        <v>19</v>
      </c>
      <c r="AC146" s="57">
        <f t="shared" si="34"/>
        <v>8.5267241394021726E-2</v>
      </c>
      <c r="AD146" s="57">
        <f t="shared" si="34"/>
        <v>1.6604632402538737</v>
      </c>
      <c r="AE146" s="57">
        <f t="shared" si="34"/>
        <v>2.4467891279031355</v>
      </c>
      <c r="AF146" s="57">
        <f t="shared" si="34"/>
        <v>3.2457285007173642</v>
      </c>
      <c r="AG146" s="57">
        <f t="shared" si="34"/>
        <v>3.5210858200382855</v>
      </c>
      <c r="AH146" s="57">
        <f t="shared" si="34"/>
        <v>232.67436900257249</v>
      </c>
      <c r="AI146" s="57">
        <f t="shared" si="34"/>
        <v>26.40158668120911</v>
      </c>
      <c r="AJ146" s="57">
        <f t="shared" si="34"/>
        <v>1.5011434586248782</v>
      </c>
      <c r="AK146" s="57">
        <f t="shared" si="34"/>
        <v>2.1397381288910728</v>
      </c>
      <c r="AL146" s="57">
        <f t="shared" si="34"/>
        <v>9.0195440766528918</v>
      </c>
    </row>
    <row r="147" spans="2:38" s="57" customFormat="1">
      <c r="B147" s="61">
        <v>1.5229999999999999</v>
      </c>
      <c r="C147" s="57">
        <f t="shared" si="31"/>
        <v>0.50514096185737967</v>
      </c>
      <c r="D147" s="57">
        <f t="shared" si="35"/>
        <v>20</v>
      </c>
      <c r="E147" s="57">
        <f t="shared" si="32"/>
        <v>6.1074808410688596E-2</v>
      </c>
      <c r="F147" s="57">
        <f t="shared" si="32"/>
        <v>1.4261278244951352</v>
      </c>
      <c r="G147" s="57">
        <f t="shared" si="32"/>
        <v>1.8770160614312479</v>
      </c>
      <c r="H147" s="57">
        <f t="shared" si="32"/>
        <v>2.2542620341677271</v>
      </c>
      <c r="I147" s="57">
        <f t="shared" si="32"/>
        <v>2.723665490976074</v>
      </c>
      <c r="J147" s="57">
        <f t="shared" si="32"/>
        <v>157.63139967823543</v>
      </c>
      <c r="K147" s="57">
        <f t="shared" si="32"/>
        <v>22.862410714667629</v>
      </c>
      <c r="L147" s="57">
        <f t="shared" si="32"/>
        <v>1.2832259541111479</v>
      </c>
      <c r="M147" s="57">
        <f t="shared" si="32"/>
        <v>1.8596096940680245</v>
      </c>
      <c r="N147" s="57">
        <f t="shared" si="32"/>
        <v>6.2313492916102939</v>
      </c>
      <c r="P147" s="57">
        <f t="shared" si="36"/>
        <v>20</v>
      </c>
      <c r="Q147" s="57">
        <f t="shared" si="33"/>
        <v>4.2626040800711952E-2</v>
      </c>
      <c r="R147" s="57">
        <f t="shared" si="33"/>
        <v>1.3036424587773734</v>
      </c>
      <c r="S147" s="57">
        <f t="shared" si="33"/>
        <v>1.4720605469298749</v>
      </c>
      <c r="T147" s="57">
        <f t="shared" si="33"/>
        <v>1.4814302753452737</v>
      </c>
      <c r="U147" s="57">
        <f t="shared" si="33"/>
        <v>2.1634281453261486</v>
      </c>
      <c r="V147" s="57">
        <f t="shared" si="33"/>
        <v>98.261550471999314</v>
      </c>
      <c r="W147" s="57">
        <f t="shared" si="33"/>
        <v>21.101665441360211</v>
      </c>
      <c r="X147" s="57">
        <f t="shared" si="33"/>
        <v>1.166426599578382</v>
      </c>
      <c r="Y147" s="57">
        <f t="shared" si="33"/>
        <v>1.7236156254802983</v>
      </c>
      <c r="Z147" s="57">
        <f t="shared" si="33"/>
        <v>4.0507177647378318</v>
      </c>
      <c r="AB147" s="57">
        <f t="shared" si="37"/>
        <v>20</v>
      </c>
      <c r="AC147" s="57">
        <f t="shared" si="34"/>
        <v>7.9523576020665565E-2</v>
      </c>
      <c r="AD147" s="57">
        <f t="shared" si="34"/>
        <v>1.5486131902129019</v>
      </c>
      <c r="AE147" s="57">
        <f t="shared" si="34"/>
        <v>2.2819715759326211</v>
      </c>
      <c r="AF147" s="57">
        <f t="shared" si="34"/>
        <v>3.027093792990176</v>
      </c>
      <c r="AG147" s="57">
        <f t="shared" si="34"/>
        <v>3.2839028366260035</v>
      </c>
      <c r="AH147" s="57">
        <f t="shared" si="34"/>
        <v>217.00124888447206</v>
      </c>
      <c r="AI147" s="57">
        <f t="shared" si="34"/>
        <v>24.623155987975096</v>
      </c>
      <c r="AJ147" s="57">
        <f t="shared" si="34"/>
        <v>1.4000253086439134</v>
      </c>
      <c r="AK147" s="57">
        <f t="shared" si="34"/>
        <v>1.9956037626557508</v>
      </c>
      <c r="AL147" s="57">
        <f t="shared" si="34"/>
        <v>8.4119808184827605</v>
      </c>
    </row>
    <row r="148" spans="2:38" s="57" customFormat="1">
      <c r="B148" s="61">
        <v>1.075</v>
      </c>
      <c r="C148" s="57">
        <f t="shared" si="31"/>
        <v>0.35655058043117743</v>
      </c>
      <c r="D148" s="57">
        <f>D147+5</f>
        <v>25</v>
      </c>
      <c r="E148" s="57">
        <f t="shared" si="32"/>
        <v>4.310925560542344E-2</v>
      </c>
      <c r="F148" s="57">
        <f t="shared" si="32"/>
        <v>1.0066230334896613</v>
      </c>
      <c r="G148" s="57">
        <f t="shared" si="32"/>
        <v>1.3248795579285642</v>
      </c>
      <c r="H148" s="57">
        <f t="shared" si="32"/>
        <v>1.5911561699722192</v>
      </c>
      <c r="I148" s="57">
        <f t="shared" si="32"/>
        <v>1.9224815417285872</v>
      </c>
      <c r="J148" s="57">
        <f t="shared" si="32"/>
        <v>111.26309647138356</v>
      </c>
      <c r="K148" s="57">
        <f t="shared" si="32"/>
        <v>16.137283651016634</v>
      </c>
      <c r="L148" s="57">
        <f t="shared" si="32"/>
        <v>0.90575667930559678</v>
      </c>
      <c r="M148" s="57">
        <f t="shared" si="32"/>
        <v>1.3125933869302482</v>
      </c>
      <c r="N148" s="57">
        <f t="shared" si="32"/>
        <v>4.3983572993360411</v>
      </c>
      <c r="P148" s="57">
        <f>P147+5</f>
        <v>25</v>
      </c>
      <c r="Q148" s="57">
        <f t="shared" si="33"/>
        <v>3.0087313184326073E-2</v>
      </c>
      <c r="R148" s="57">
        <f t="shared" si="33"/>
        <v>0.92016753610775448</v>
      </c>
      <c r="S148" s="57">
        <f t="shared" si="33"/>
        <v>1.0390443463618542</v>
      </c>
      <c r="T148" s="57">
        <f t="shared" si="33"/>
        <v>1.0456579081187198</v>
      </c>
      <c r="U148" s="57">
        <f t="shared" si="33"/>
        <v>1.52704166132939</v>
      </c>
      <c r="V148" s="57">
        <f t="shared" si="33"/>
        <v>69.357275212365678</v>
      </c>
      <c r="W148" s="57">
        <f t="shared" si="33"/>
        <v>14.894473071364178</v>
      </c>
      <c r="X148" s="57">
        <f t="shared" si="33"/>
        <v>0.82331461587342925</v>
      </c>
      <c r="Y148" s="57">
        <f t="shared" si="33"/>
        <v>1.216602859638741</v>
      </c>
      <c r="Z148" s="57">
        <f t="shared" si="33"/>
        <v>2.8591727432247196</v>
      </c>
      <c r="AB148" s="57">
        <f>AB147+5</f>
        <v>25</v>
      </c>
      <c r="AC148" s="57">
        <f t="shared" si="34"/>
        <v>5.6131198026521036E-2</v>
      </c>
      <c r="AD148" s="57">
        <f t="shared" si="34"/>
        <v>1.0930785308715718</v>
      </c>
      <c r="AE148" s="57">
        <f t="shared" si="34"/>
        <v>1.6107147694952741</v>
      </c>
      <c r="AF148" s="57">
        <f t="shared" si="34"/>
        <v>2.1366544318257152</v>
      </c>
      <c r="AG148" s="57">
        <f t="shared" si="34"/>
        <v>2.317921422127788</v>
      </c>
      <c r="AH148" s="57">
        <f t="shared" si="34"/>
        <v>153.1689177304018</v>
      </c>
      <c r="AI148" s="57">
        <f t="shared" si="34"/>
        <v>17.380094230669126</v>
      </c>
      <c r="AJ148" s="57">
        <f t="shared" si="34"/>
        <v>0.98819874273776431</v>
      </c>
      <c r="AK148" s="57">
        <f t="shared" si="34"/>
        <v>1.4085839142217553</v>
      </c>
      <c r="AL148" s="57">
        <f t="shared" si="34"/>
        <v>5.9375418554473667</v>
      </c>
    </row>
    <row r="149" spans="2:38" s="57" customFormat="1">
      <c r="B149" s="61">
        <v>0.75390000000000001</v>
      </c>
      <c r="C149" s="57">
        <f t="shared" si="31"/>
        <v>0.25004975124378109</v>
      </c>
      <c r="D149" s="57">
        <f>D148+5</f>
        <v>30</v>
      </c>
      <c r="E149" s="57">
        <f t="shared" si="32"/>
        <v>3.0232610732340001E-2</v>
      </c>
      <c r="F149" s="57">
        <f t="shared" si="32"/>
        <v>0.70594682970752853</v>
      </c>
      <c r="G149" s="57">
        <f t="shared" si="32"/>
        <v>0.92914079307483655</v>
      </c>
      <c r="H149" s="57">
        <f t="shared" si="32"/>
        <v>1.1158811356297047</v>
      </c>
      <c r="I149" s="57">
        <f t="shared" si="32"/>
        <v>1.348240308836999</v>
      </c>
      <c r="J149" s="57">
        <f t="shared" si="32"/>
        <v>78.029041263958774</v>
      </c>
      <c r="K149" s="57">
        <f t="shared" si="32"/>
        <v>11.317110630812252</v>
      </c>
      <c r="L149" s="57">
        <f t="shared" si="32"/>
        <v>0.63520904546117951</v>
      </c>
      <c r="M149" s="57">
        <f t="shared" si="32"/>
        <v>0.92052447576741536</v>
      </c>
      <c r="N149" s="57">
        <f t="shared" si="32"/>
        <v>3.0845771337291144</v>
      </c>
      <c r="P149" s="57">
        <f>P148+5</f>
        <v>30</v>
      </c>
      <c r="Q149" s="57">
        <f t="shared" si="33"/>
        <v>2.110029539385725E-2</v>
      </c>
      <c r="R149" s="57">
        <f t="shared" si="33"/>
        <v>0.64531540934755371</v>
      </c>
      <c r="S149" s="57">
        <f t="shared" si="33"/>
        <v>0.72868396394310775</v>
      </c>
      <c r="T149" s="57">
        <f t="shared" si="33"/>
        <v>0.73332206857612892</v>
      </c>
      <c r="U149" s="57">
        <f t="shared" si="33"/>
        <v>1.0709174971981923</v>
      </c>
      <c r="V149" s="57">
        <f t="shared" si="33"/>
        <v>48.640401544939387</v>
      </c>
      <c r="W149" s="57">
        <f t="shared" si="33"/>
        <v>10.445524983113442</v>
      </c>
      <c r="X149" s="57">
        <f t="shared" si="33"/>
        <v>0.57739225468824773</v>
      </c>
      <c r="Y149" s="57">
        <f t="shared" si="33"/>
        <v>0.85320611907486565</v>
      </c>
      <c r="Z149" s="57">
        <f t="shared" si="33"/>
        <v>2.0051437991324272</v>
      </c>
      <c r="AB149" s="57">
        <f>AB148+5</f>
        <v>30</v>
      </c>
      <c r="AC149" s="57">
        <f t="shared" si="34"/>
        <v>3.9364926070822905E-2</v>
      </c>
      <c r="AD149" s="57">
        <f t="shared" si="34"/>
        <v>0.76657825006750602</v>
      </c>
      <c r="AE149" s="57">
        <f t="shared" si="34"/>
        <v>1.1295976222065656</v>
      </c>
      <c r="AF149" s="57">
        <f t="shared" si="34"/>
        <v>1.4984402026832777</v>
      </c>
      <c r="AG149" s="57">
        <f t="shared" si="34"/>
        <v>1.6255631204758081</v>
      </c>
      <c r="AH149" s="57">
        <f t="shared" si="34"/>
        <v>107.41768098297838</v>
      </c>
      <c r="AI149" s="57">
        <f t="shared" si="34"/>
        <v>12.188696278511088</v>
      </c>
      <c r="AJ149" s="57">
        <f t="shared" si="34"/>
        <v>0.69302583623411118</v>
      </c>
      <c r="AK149" s="57">
        <f t="shared" si="34"/>
        <v>0.98784283245996518</v>
      </c>
      <c r="AL149" s="57">
        <f t="shared" si="34"/>
        <v>4.1640104683258032</v>
      </c>
    </row>
    <row r="150" spans="2:38" s="57" customFormat="1">
      <c r="B150" s="61">
        <v>0.378</v>
      </c>
      <c r="C150" s="57">
        <f t="shared" si="31"/>
        <v>0.1253731343283582</v>
      </c>
      <c r="D150" s="57">
        <f>D149+10</f>
        <v>40</v>
      </c>
      <c r="E150" s="57">
        <f t="shared" si="32"/>
        <v>1.5158401559347374E-2</v>
      </c>
      <c r="F150" s="57">
        <f t="shared" si="32"/>
        <v>0.35395638236455662</v>
      </c>
      <c r="G150" s="57">
        <f t="shared" si="32"/>
        <v>0.46586414158181882</v>
      </c>
      <c r="H150" s="57">
        <f t="shared" si="32"/>
        <v>0.55949433200228338</v>
      </c>
      <c r="I150" s="57">
        <f t="shared" si="32"/>
        <v>0.67599745787048404</v>
      </c>
      <c r="J150" s="57">
        <f t="shared" si="32"/>
        <v>39.123169058791532</v>
      </c>
      <c r="K150" s="57">
        <f t="shared" si="32"/>
        <v>5.6743133747924688</v>
      </c>
      <c r="L150" s="57">
        <f t="shared" si="32"/>
        <v>0.31848899423463833</v>
      </c>
      <c r="M150" s="57">
        <f t="shared" si="32"/>
        <v>0.46154398548068104</v>
      </c>
      <c r="N150" s="57">
        <f t="shared" si="32"/>
        <v>1.5465835632855267</v>
      </c>
      <c r="P150" s="57">
        <f>P149+10</f>
        <v>40</v>
      </c>
      <c r="Q150" s="57">
        <f t="shared" si="33"/>
        <v>1.057952796179769E-2</v>
      </c>
      <c r="R150" s="57">
        <f t="shared" si="33"/>
        <v>0.32355624838119046</v>
      </c>
      <c r="S150" s="57">
        <f t="shared" si="33"/>
        <v>0.36535660889818544</v>
      </c>
      <c r="T150" s="57">
        <f t="shared" si="33"/>
        <v>0.36768211935853085</v>
      </c>
      <c r="U150" s="57">
        <f t="shared" si="33"/>
        <v>0.53694990496128425</v>
      </c>
      <c r="V150" s="57">
        <f t="shared" si="33"/>
        <v>24.387928159885512</v>
      </c>
      <c r="W150" s="57">
        <f t="shared" si="33"/>
        <v>5.2373069462656172</v>
      </c>
      <c r="X150" s="57">
        <f t="shared" si="33"/>
        <v>0.28950009416351846</v>
      </c>
      <c r="Y150" s="57">
        <f t="shared" si="33"/>
        <v>0.42779107237319741</v>
      </c>
      <c r="Z150" s="57">
        <f t="shared" si="33"/>
        <v>1.00536388208681</v>
      </c>
      <c r="AB150" s="57">
        <f>AB149+10</f>
        <v>40</v>
      </c>
      <c r="AC150" s="57">
        <f t="shared" si="34"/>
        <v>1.9737275156897133E-2</v>
      </c>
      <c r="AD150" s="57">
        <f t="shared" si="34"/>
        <v>0.384356516347924</v>
      </c>
      <c r="AE150" s="57">
        <f t="shared" si="34"/>
        <v>0.56637167426545232</v>
      </c>
      <c r="AF150" s="57">
        <f t="shared" si="34"/>
        <v>0.75130654464603475</v>
      </c>
      <c r="AG150" s="57">
        <f t="shared" si="34"/>
        <v>0.81504501077968483</v>
      </c>
      <c r="AH150" s="57">
        <f t="shared" si="34"/>
        <v>53.858409957697674</v>
      </c>
      <c r="AI150" s="57">
        <f t="shared" si="34"/>
        <v>6.111319803319331</v>
      </c>
      <c r="AJ150" s="57">
        <f t="shared" si="34"/>
        <v>0.34747789430575821</v>
      </c>
      <c r="AK150" s="57">
        <f t="shared" si="34"/>
        <v>0.49529689858816461</v>
      </c>
      <c r="AL150" s="57">
        <f t="shared" si="34"/>
        <v>2.0878032444842445</v>
      </c>
    </row>
    <row r="151" spans="2:38" s="57" customFormat="1">
      <c r="B151" s="61">
        <v>0.18840000000000001</v>
      </c>
      <c r="C151" s="57">
        <f t="shared" si="31"/>
        <v>6.2487562189054727E-2</v>
      </c>
      <c r="D151" s="57">
        <f t="shared" ref="D151:D152" si="38">D150+10</f>
        <v>50</v>
      </c>
      <c r="E151" s="57">
        <f t="shared" si="32"/>
        <v>7.5551345879955271E-3</v>
      </c>
      <c r="F151" s="57">
        <f t="shared" si="32"/>
        <v>0.17641623337225842</v>
      </c>
      <c r="G151" s="57">
        <f t="shared" si="32"/>
        <v>0.23219244295591676</v>
      </c>
      <c r="H151" s="57">
        <f t="shared" si="32"/>
        <v>0.27885888646955037</v>
      </c>
      <c r="I151" s="57">
        <f t="shared" si="32"/>
        <v>0.33692548355832247</v>
      </c>
      <c r="J151" s="57">
        <f t="shared" si="32"/>
        <v>19.499470745040629</v>
      </c>
      <c r="K151" s="57">
        <f t="shared" si="32"/>
        <v>2.828147880446171</v>
      </c>
      <c r="L151" s="57">
        <f t="shared" si="32"/>
        <v>0.15873884900180871</v>
      </c>
      <c r="M151" s="57">
        <f t="shared" si="32"/>
        <v>0.23003922378848293</v>
      </c>
      <c r="N151" s="57">
        <f t="shared" si="32"/>
        <v>0.77083635279463603</v>
      </c>
      <c r="P151" s="57">
        <f t="shared" ref="P151:P152" si="39">P150+10</f>
        <v>50</v>
      </c>
      <c r="Q151" s="57">
        <f t="shared" si="33"/>
        <v>5.2729674244284125E-3</v>
      </c>
      <c r="R151" s="57">
        <f t="shared" si="33"/>
        <v>0.16126443106393398</v>
      </c>
      <c r="S151" s="57">
        <f t="shared" si="33"/>
        <v>0.18209824710292724</v>
      </c>
      <c r="T151" s="57">
        <f t="shared" si="33"/>
        <v>0.18325731024325329</v>
      </c>
      <c r="U151" s="57">
        <f t="shared" si="33"/>
        <v>0.26762246554237396</v>
      </c>
      <c r="V151" s="57">
        <f t="shared" si="33"/>
        <v>12.15524465748709</v>
      </c>
      <c r="W151" s="57">
        <f t="shared" si="33"/>
        <v>2.6103384781544325</v>
      </c>
      <c r="X151" s="57">
        <f t="shared" si="33"/>
        <v>0.14429042310823492</v>
      </c>
      <c r="Y151" s="57">
        <f t="shared" si="33"/>
        <v>0.2132163549480208</v>
      </c>
      <c r="Z151" s="57">
        <f t="shared" si="33"/>
        <v>0.50108577803123844</v>
      </c>
      <c r="AB151" s="57">
        <f t="shared" ref="AB151:AB152" si="40">AB150+10</f>
        <v>50</v>
      </c>
      <c r="AC151" s="57">
        <f t="shared" si="34"/>
        <v>9.8373017515626816E-3</v>
      </c>
      <c r="AD151" s="57">
        <f t="shared" si="34"/>
        <v>0.19156803568058345</v>
      </c>
      <c r="AE151" s="57">
        <f t="shared" si="34"/>
        <v>0.28228663880890636</v>
      </c>
      <c r="AF151" s="57">
        <f t="shared" si="34"/>
        <v>0.37446046269584687</v>
      </c>
      <c r="AG151" s="57">
        <f t="shared" si="34"/>
        <v>0.40622850157427159</v>
      </c>
      <c r="AH151" s="57">
        <f t="shared" si="34"/>
        <v>26.843696832594222</v>
      </c>
      <c r="AI151" s="57">
        <f t="shared" si="34"/>
        <v>3.0459572827379153</v>
      </c>
      <c r="AJ151" s="57">
        <f t="shared" si="34"/>
        <v>0.17318727489538246</v>
      </c>
      <c r="AK151" s="57">
        <f t="shared" si="34"/>
        <v>0.24686209262894501</v>
      </c>
      <c r="AL151" s="57">
        <f t="shared" si="34"/>
        <v>1.0405869275580342</v>
      </c>
    </row>
    <row r="152" spans="2:38" s="57" customFormat="1">
      <c r="B152" s="61">
        <v>9.3899999999999997E-2</v>
      </c>
      <c r="C152" s="57">
        <f t="shared" si="31"/>
        <v>3.1144278606965174E-2</v>
      </c>
      <c r="D152" s="57">
        <f t="shared" si="38"/>
        <v>60</v>
      </c>
      <c r="E152" s="57">
        <f t="shared" si="32"/>
        <v>3.7655342148382696E-3</v>
      </c>
      <c r="F152" s="57">
        <f t="shared" si="32"/>
        <v>8.7927138170596053E-2</v>
      </c>
      <c r="G152" s="57">
        <f t="shared" si="32"/>
        <v>0.11572640807307685</v>
      </c>
      <c r="H152" s="57">
        <f t="shared" si="32"/>
        <v>0.13898530408462051</v>
      </c>
      <c r="I152" s="57">
        <f t="shared" si="32"/>
        <v>0.16792611983453698</v>
      </c>
      <c r="J152" s="57">
        <f t="shared" si="32"/>
        <v>9.7186785233920236</v>
      </c>
      <c r="K152" s="57">
        <f t="shared" si="32"/>
        <v>1.4095695429917992</v>
      </c>
      <c r="L152" s="57">
        <f t="shared" si="32"/>
        <v>7.9116600793599293E-2</v>
      </c>
      <c r="M152" s="57">
        <f t="shared" si="32"/>
        <v>0.11465322792617375</v>
      </c>
      <c r="N152" s="57">
        <f t="shared" si="32"/>
        <v>0.3841904636750415</v>
      </c>
      <c r="P152" s="57">
        <f t="shared" si="39"/>
        <v>60</v>
      </c>
      <c r="Q152" s="57">
        <f t="shared" si="33"/>
        <v>2.6280854456202001E-3</v>
      </c>
      <c r="R152" s="57">
        <f t="shared" si="33"/>
        <v>8.0375369324662313E-2</v>
      </c>
      <c r="S152" s="57">
        <f t="shared" si="33"/>
        <v>9.0759095280401936E-2</v>
      </c>
      <c r="T152" s="57">
        <f t="shared" si="33"/>
        <v>9.1336780808200541E-2</v>
      </c>
      <c r="U152" s="57">
        <f t="shared" si="33"/>
        <v>0.13338498989288708</v>
      </c>
      <c r="V152" s="57">
        <f t="shared" si="33"/>
        <v>6.0582626443510312</v>
      </c>
      <c r="W152" s="57">
        <f t="shared" si="33"/>
        <v>1.3010117473509122</v>
      </c>
      <c r="X152" s="57">
        <f t="shared" si="33"/>
        <v>7.1915399885907477E-2</v>
      </c>
      <c r="Y152" s="57">
        <f t="shared" si="33"/>
        <v>0.10626858732544243</v>
      </c>
      <c r="Z152" s="57">
        <f t="shared" si="33"/>
        <v>0.2497448086157906</v>
      </c>
      <c r="AB152" s="57">
        <f t="shared" si="40"/>
        <v>60</v>
      </c>
      <c r="AC152" s="57">
        <f t="shared" si="34"/>
        <v>4.9029829840563583E-3</v>
      </c>
      <c r="AD152" s="57">
        <f t="shared" si="34"/>
        <v>9.5478907016530098E-2</v>
      </c>
      <c r="AE152" s="57">
        <f t="shared" si="34"/>
        <v>0.1406937208657518</v>
      </c>
      <c r="AF152" s="57">
        <f t="shared" si="34"/>
        <v>0.1866338273610402</v>
      </c>
      <c r="AG152" s="57">
        <f t="shared" si="34"/>
        <v>0.20246724977618719</v>
      </c>
      <c r="AH152" s="57">
        <f t="shared" si="34"/>
        <v>13.379094402433044</v>
      </c>
      <c r="AI152" s="57">
        <f t="shared" si="34"/>
        <v>1.5181273386326888</v>
      </c>
      <c r="AJ152" s="57">
        <f t="shared" si="34"/>
        <v>8.6317801701291108E-2</v>
      </c>
      <c r="AK152" s="57">
        <f t="shared" si="34"/>
        <v>0.12303786852690506</v>
      </c>
      <c r="AL152" s="57">
        <f t="shared" si="34"/>
        <v>0.51863611873429272</v>
      </c>
    </row>
    <row r="153" spans="2:38" s="57" customFormat="1">
      <c r="B153" s="61">
        <v>3.3000000000000002E-2</v>
      </c>
      <c r="C153" s="57">
        <f t="shared" si="31"/>
        <v>1.0945273631840797E-2</v>
      </c>
      <c r="D153" s="57">
        <f>D152+15</f>
        <v>75</v>
      </c>
      <c r="E153" s="57">
        <f t="shared" si="32"/>
        <v>1.3233493066165448E-3</v>
      </c>
      <c r="F153" s="57">
        <f t="shared" si="32"/>
        <v>3.0900879049862259E-2</v>
      </c>
      <c r="G153" s="57">
        <f t="shared" si="32"/>
        <v>4.067058035942113E-2</v>
      </c>
      <c r="H153" s="57">
        <f t="shared" si="32"/>
        <v>4.8844624772098069E-2</v>
      </c>
      <c r="I153" s="57">
        <f t="shared" si="32"/>
        <v>5.9015507911242271E-2</v>
      </c>
      <c r="J153" s="57">
        <f t="shared" si="32"/>
        <v>3.415506473020411</v>
      </c>
      <c r="K153" s="57">
        <f t="shared" si="32"/>
        <v>0.49537536267642562</v>
      </c>
      <c r="L153" s="57">
        <f t="shared" si="32"/>
        <v>2.7804527280484277E-2</v>
      </c>
      <c r="M153" s="57">
        <f t="shared" si="32"/>
        <v>4.0293424789387383E-2</v>
      </c>
      <c r="N153" s="57">
        <f t="shared" si="32"/>
        <v>0.13501887241114652</v>
      </c>
      <c r="P153" s="57">
        <f>P152+15</f>
        <v>75</v>
      </c>
      <c r="Q153" s="57">
        <f t="shared" si="33"/>
        <v>9.2360734327835638E-4</v>
      </c>
      <c r="R153" s="57">
        <f t="shared" si="33"/>
        <v>2.8246905537521183E-2</v>
      </c>
      <c r="S153" s="57">
        <f t="shared" si="33"/>
        <v>3.1896134507337998E-2</v>
      </c>
      <c r="T153" s="57">
        <f t="shared" si="33"/>
        <v>3.2099154769281775E-2</v>
      </c>
      <c r="U153" s="57">
        <f t="shared" si="33"/>
        <v>4.6876465281404517E-2</v>
      </c>
      <c r="V153" s="57">
        <f t="shared" si="33"/>
        <v>2.1290996741207922</v>
      </c>
      <c r="W153" s="57">
        <f t="shared" si="33"/>
        <v>0.45722410036068578</v>
      </c>
      <c r="X153" s="57">
        <f t="shared" si="33"/>
        <v>2.5273756429844238E-2</v>
      </c>
      <c r="Y153" s="57">
        <f t="shared" si="33"/>
        <v>3.7346749047740123E-2</v>
      </c>
      <c r="Z153" s="57">
        <f t="shared" si="33"/>
        <v>8.7769649791107587E-2</v>
      </c>
      <c r="AB153" s="57">
        <f>AB152+15</f>
        <v>75</v>
      </c>
      <c r="AC153" s="57">
        <f t="shared" si="34"/>
        <v>1.7230912699547404E-3</v>
      </c>
      <c r="AD153" s="57">
        <f t="shared" si="34"/>
        <v>3.3554852562203454E-2</v>
      </c>
      <c r="AE153" s="57">
        <f t="shared" si="34"/>
        <v>4.9445026211504262E-2</v>
      </c>
      <c r="AF153" s="57">
        <f t="shared" si="34"/>
        <v>6.5590094774914273E-2</v>
      </c>
      <c r="AG153" s="57">
        <f t="shared" si="34"/>
        <v>7.1154550541080122E-2</v>
      </c>
      <c r="AH153" s="57">
        <f t="shared" si="34"/>
        <v>4.7019132719200387</v>
      </c>
      <c r="AI153" s="57">
        <f t="shared" si="34"/>
        <v>0.53352662499216641</v>
      </c>
      <c r="AJ153" s="57">
        <f t="shared" si="34"/>
        <v>3.0335298131124306E-2</v>
      </c>
      <c r="AK153" s="57">
        <f t="shared" si="34"/>
        <v>4.324010053103465E-2</v>
      </c>
      <c r="AL153" s="57">
        <f t="shared" si="34"/>
        <v>0.18226809503118552</v>
      </c>
    </row>
    <row r="154" spans="2:38" s="57" customFormat="1">
      <c r="B154" s="61">
        <v>5.79E-3</v>
      </c>
      <c r="C154" s="57">
        <f t="shared" si="31"/>
        <v>1.9203980099502488E-3</v>
      </c>
      <c r="D154" s="57">
        <f>D153+25</f>
        <v>100</v>
      </c>
      <c r="E154" s="57">
        <f t="shared" si="32"/>
        <v>2.3218724871980313E-4</v>
      </c>
      <c r="F154" s="57">
        <f t="shared" si="32"/>
        <v>5.4216902927579783E-3</v>
      </c>
      <c r="G154" s="57">
        <f t="shared" si="32"/>
        <v>7.1358258248802042E-3</v>
      </c>
      <c r="H154" s="57">
        <f t="shared" si="32"/>
        <v>8.5699965866010003E-3</v>
      </c>
      <c r="I154" s="57">
        <f t="shared" si="32"/>
        <v>1.0354521172302705E-2</v>
      </c>
      <c r="J154" s="57">
        <f t="shared" si="32"/>
        <v>0.59926509727267263</v>
      </c>
      <c r="K154" s="57">
        <f t="shared" si="32"/>
        <v>8.6915708474196662E-2</v>
      </c>
      <c r="L154" s="57">
        <f t="shared" si="32"/>
        <v>4.8784222419069965E-3</v>
      </c>
      <c r="M154" s="57">
        <f t="shared" si="32"/>
        <v>7.0696522804443987E-3</v>
      </c>
      <c r="N154" s="57">
        <f t="shared" si="32"/>
        <v>2.3689633835640152E-2</v>
      </c>
      <c r="P154" s="57">
        <f>P153+25</f>
        <v>100</v>
      </c>
      <c r="Q154" s="57">
        <f t="shared" si="33"/>
        <v>1.6205082578045853E-4</v>
      </c>
      <c r="R154" s="57">
        <f t="shared" si="33"/>
        <v>4.9560393834140069E-3</v>
      </c>
      <c r="S154" s="57">
        <f t="shared" si="33"/>
        <v>5.5963120840637716E-3</v>
      </c>
      <c r="T154" s="57">
        <f t="shared" si="33"/>
        <v>5.6319328501150418E-3</v>
      </c>
      <c r="U154" s="57">
        <f t="shared" si="33"/>
        <v>8.2246746561771382E-3</v>
      </c>
      <c r="V154" s="57">
        <f t="shared" si="33"/>
        <v>0.37355956822031983</v>
      </c>
      <c r="W154" s="57">
        <f t="shared" si="33"/>
        <v>8.0221907685554317E-2</v>
      </c>
      <c r="X154" s="57">
        <f t="shared" si="33"/>
        <v>4.4343877621121222E-3</v>
      </c>
      <c r="Y154" s="57">
        <f t="shared" si="33"/>
        <v>6.5526455234969586E-3</v>
      </c>
      <c r="Z154" s="57">
        <f t="shared" si="33"/>
        <v>1.5399557323380948E-2</v>
      </c>
      <c r="AB154" s="57">
        <f>AB153+25</f>
        <v>100</v>
      </c>
      <c r="AC154" s="57">
        <f t="shared" si="34"/>
        <v>3.0232367165914894E-4</v>
      </c>
      <c r="AD154" s="57">
        <f t="shared" si="34"/>
        <v>5.8873412021019688E-3</v>
      </c>
      <c r="AE154" s="57">
        <f t="shared" si="34"/>
        <v>8.6753395656966395E-3</v>
      </c>
      <c r="AF154" s="57">
        <f t="shared" si="34"/>
        <v>1.1508060323086943E-2</v>
      </c>
      <c r="AG154" s="57">
        <f t="shared" si="34"/>
        <v>1.2484367688428288E-2</v>
      </c>
      <c r="AH154" s="57">
        <f t="shared" si="34"/>
        <v>0.82497062632502727</v>
      </c>
      <c r="AI154" s="57">
        <f t="shared" si="34"/>
        <v>9.3609509262839188E-2</v>
      </c>
      <c r="AJ154" s="57">
        <f t="shared" si="34"/>
        <v>5.3224567217018707E-3</v>
      </c>
      <c r="AK154" s="57">
        <f t="shared" si="34"/>
        <v>7.5866590373918387E-3</v>
      </c>
      <c r="AL154" s="57">
        <f t="shared" si="34"/>
        <v>3.1979710347899371E-2</v>
      </c>
    </row>
    <row r="155" spans="2:38" s="57" customFormat="1">
      <c r="B155" s="61">
        <v>1E-3</v>
      </c>
      <c r="C155" s="57">
        <f t="shared" si="31"/>
        <v>3.3167495854063018E-4</v>
      </c>
      <c r="D155" s="57">
        <f t="shared" ref="D155:D159" si="41">D154+25</f>
        <v>125</v>
      </c>
      <c r="E155" s="57">
        <f t="shared" si="32"/>
        <v>4.0101355158948144E-5</v>
      </c>
      <c r="F155" s="57">
        <f t="shared" si="32"/>
        <v>9.3638702896248151E-4</v>
      </c>
      <c r="G155" s="57">
        <f t="shared" si="32"/>
        <v>1.2324375577628739E-3</v>
      </c>
      <c r="H155" s="57">
        <f t="shared" si="32"/>
        <v>1.4801350148430812E-3</v>
      </c>
      <c r="I155" s="57">
        <f t="shared" si="32"/>
        <v>1.7883425266494578E-3</v>
      </c>
      <c r="J155" s="57">
        <f t="shared" si="32"/>
        <v>0.1034998374484095</v>
      </c>
      <c r="K155" s="57">
        <f t="shared" si="32"/>
        <v>1.5011322601188511E-2</v>
      </c>
      <c r="L155" s="57">
        <f t="shared" si="32"/>
        <v>8.4255851265160019E-4</v>
      </c>
      <c r="M155" s="57">
        <f t="shared" si="32"/>
        <v>1.221008640704862E-3</v>
      </c>
      <c r="N155" s="57">
        <f t="shared" si="32"/>
        <v>4.0914668021879916E-3</v>
      </c>
      <c r="P155" s="57">
        <f t="shared" ref="P155:P159" si="42">P154+25</f>
        <v>125</v>
      </c>
      <c r="Q155" s="57">
        <f t="shared" si="33"/>
        <v>2.7988004312265867E-5</v>
      </c>
      <c r="R155" s="57">
        <f t="shared" si="33"/>
        <v>8.5596386792048966E-4</v>
      </c>
      <c r="S155" s="57">
        <f t="shared" si="33"/>
        <v>9.6654618072578903E-4</v>
      </c>
      <c r="T155" s="57">
        <f t="shared" si="33"/>
        <v>9.7269828855398228E-4</v>
      </c>
      <c r="U155" s="57">
        <f t="shared" si="33"/>
        <v>1.4204940248556763E-3</v>
      </c>
      <c r="V155" s="57">
        <f t="shared" si="33"/>
        <v>6.4517948340496914E-2</v>
      </c>
      <c r="W155" s="57">
        <f t="shared" si="33"/>
        <v>1.3855227749862168E-2</v>
      </c>
      <c r="X155" s="57">
        <f t="shared" si="33"/>
        <v>7.6586875266154448E-4</v>
      </c>
      <c r="Y155" s="57">
        <f t="shared" si="33"/>
        <v>1.1317157458786483E-3</v>
      </c>
      <c r="Z155" s="57">
        <f t="shared" si="33"/>
        <v>2.6596771395517647E-3</v>
      </c>
      <c r="AB155" s="57">
        <f t="shared" ref="AB155:AB159" si="43">AB154+25</f>
        <v>125</v>
      </c>
      <c r="AC155" s="57">
        <f t="shared" si="34"/>
        <v>5.2214706005630624E-5</v>
      </c>
      <c r="AD155" s="57">
        <f t="shared" si="34"/>
        <v>1.0168101900044767E-3</v>
      </c>
      <c r="AE155" s="57">
        <f t="shared" si="34"/>
        <v>1.4983289347999594E-3</v>
      </c>
      <c r="AF155" s="57">
        <f t="shared" si="34"/>
        <v>1.9875717411321774E-3</v>
      </c>
      <c r="AG155" s="57">
        <f t="shared" si="34"/>
        <v>2.1561910284432421E-3</v>
      </c>
      <c r="AH155" s="57">
        <f t="shared" si="34"/>
        <v>0.14248172655632241</v>
      </c>
      <c r="AI155" s="57">
        <f t="shared" si="34"/>
        <v>1.616741745251489E-2</v>
      </c>
      <c r="AJ155" s="57">
        <f t="shared" si="34"/>
        <v>9.1924827264165557E-4</v>
      </c>
      <c r="AK155" s="57">
        <f t="shared" si="34"/>
        <v>1.3103015355310753E-3</v>
      </c>
      <c r="AL155" s="57">
        <f t="shared" si="34"/>
        <v>5.5232564648242206E-3</v>
      </c>
    </row>
    <row r="156" spans="2:38" s="57" customFormat="1">
      <c r="B156" s="62">
        <v>1.8000000000000001E-4</v>
      </c>
      <c r="C156" s="57">
        <f t="shared" si="31"/>
        <v>5.9701492537313435E-5</v>
      </c>
      <c r="D156" s="57">
        <f t="shared" si="41"/>
        <v>150</v>
      </c>
      <c r="E156" s="57">
        <f t="shared" si="32"/>
        <v>7.2182314203579331E-6</v>
      </c>
      <c r="F156" s="57">
        <f t="shared" si="32"/>
        <v>1.6854937313918667E-4</v>
      </c>
      <c r="G156" s="57">
        <f t="shared" si="32"/>
        <v>2.2183837598037208E-4</v>
      </c>
      <c r="H156" s="57">
        <f t="shared" si="32"/>
        <v>2.6642384099401906E-4</v>
      </c>
      <c r="I156" s="57">
        <f t="shared" si="32"/>
        <v>3.2190109698432458E-4</v>
      </c>
      <c r="J156" s="57">
        <f t="shared" si="32"/>
        <v>1.8629938457462445E-2</v>
      </c>
      <c r="K156" s="57">
        <f t="shared" si="32"/>
        <v>2.7020333859428167E-3</v>
      </c>
      <c r="L156" s="57">
        <f t="shared" si="32"/>
        <v>1.5166026946983983E-4</v>
      </c>
      <c r="M156" s="57">
        <f t="shared" si="32"/>
        <v>2.1978117447479155E-4</v>
      </c>
      <c r="N156" s="57">
        <f t="shared" si="32"/>
        <v>7.3646274820003894E-4</v>
      </c>
      <c r="P156" s="57">
        <f t="shared" si="42"/>
        <v>150</v>
      </c>
      <c r="Q156" s="57">
        <f t="shared" si="33"/>
        <v>5.0378320463025939E-6</v>
      </c>
      <c r="R156" s="57">
        <f t="shared" si="33"/>
        <v>1.5407322923689567E-4</v>
      </c>
      <c r="S156" s="57">
        <f t="shared" si="33"/>
        <v>1.7397801104946118E-4</v>
      </c>
      <c r="T156" s="57">
        <f t="shared" si="33"/>
        <v>1.7508538853959536E-4</v>
      </c>
      <c r="U156" s="57">
        <f t="shared" si="33"/>
        <v>2.5568848139926286E-4</v>
      </c>
      <c r="V156" s="57">
        <f t="shared" si="33"/>
        <v>1.1613210577111583E-2</v>
      </c>
      <c r="W156" s="57">
        <f t="shared" si="33"/>
        <v>2.4939366733085114E-3</v>
      </c>
      <c r="X156" s="57">
        <f t="shared" si="33"/>
        <v>1.3785613659239002E-4</v>
      </c>
      <c r="Y156" s="57">
        <f t="shared" si="33"/>
        <v>2.037084812579522E-4</v>
      </c>
      <c r="Z156" s="57">
        <f t="shared" si="33"/>
        <v>4.7874105552356673E-4</v>
      </c>
      <c r="AB156" s="57">
        <f t="shared" si="43"/>
        <v>150</v>
      </c>
      <c r="AC156" s="57">
        <f t="shared" si="34"/>
        <v>9.3986307944133095E-6</v>
      </c>
      <c r="AD156" s="57">
        <f t="shared" si="34"/>
        <v>1.8302551704147823E-4</v>
      </c>
      <c r="AE156" s="57">
        <f t="shared" si="34"/>
        <v>2.6969874091128303E-4</v>
      </c>
      <c r="AF156" s="57">
        <f t="shared" si="34"/>
        <v>3.5776229344844216E-4</v>
      </c>
      <c r="AG156" s="57">
        <f t="shared" si="34"/>
        <v>3.8811371256938684E-4</v>
      </c>
      <c r="AH156" s="57">
        <f t="shared" si="34"/>
        <v>2.5646666337813366E-2</v>
      </c>
      <c r="AI156" s="57">
        <f t="shared" si="34"/>
        <v>2.9101300985771277E-3</v>
      </c>
      <c r="AJ156" s="57">
        <f t="shared" si="34"/>
        <v>1.6546440234728964E-4</v>
      </c>
      <c r="AK156" s="57">
        <f t="shared" si="34"/>
        <v>2.358538676916309E-4</v>
      </c>
      <c r="AL156" s="57">
        <f t="shared" si="34"/>
        <v>9.9418444087651147E-4</v>
      </c>
    </row>
    <row r="157" spans="2:38" s="57" customFormat="1">
      <c r="B157" s="63">
        <v>3.1956419999999999E-5</v>
      </c>
      <c r="C157" s="57">
        <f t="shared" si="31"/>
        <v>1.0599144278606965E-5</v>
      </c>
      <c r="D157" s="57">
        <f t="shared" si="41"/>
        <v>175</v>
      </c>
      <c r="E157" s="57">
        <f t="shared" si="32"/>
        <v>1.2814913067103864E-6</v>
      </c>
      <c r="F157" s="57">
        <f t="shared" si="32"/>
        <v>2.9923473473041157E-5</v>
      </c>
      <c r="G157" s="57">
        <f t="shared" si="32"/>
        <v>3.9384155724325634E-5</v>
      </c>
      <c r="H157" s="57">
        <f t="shared" si="32"/>
        <v>4.7299652262644635E-5</v>
      </c>
      <c r="I157" s="57">
        <f t="shared" si="32"/>
        <v>5.7148826822387123E-5</v>
      </c>
      <c r="J157" s="57">
        <f t="shared" si="32"/>
        <v>3.3074728125859639E-3</v>
      </c>
      <c r="K157" s="57">
        <f t="shared" si="32"/>
        <v>4.7970646726026514E-4</v>
      </c>
      <c r="L157" s="57">
        <f t="shared" si="32"/>
        <v>2.6925060389559666E-5</v>
      </c>
      <c r="M157" s="57">
        <f t="shared" si="32"/>
        <v>3.9018929716453711E-5</v>
      </c>
      <c r="N157" s="57">
        <f t="shared" si="32"/>
        <v>1.30748178407335E-4</v>
      </c>
      <c r="P157" s="57">
        <f t="shared" si="42"/>
        <v>175</v>
      </c>
      <c r="Q157" s="57">
        <f t="shared" si="33"/>
        <v>8.9439332102816372E-7</v>
      </c>
      <c r="R157" s="57">
        <f t="shared" si="33"/>
        <v>2.7353446068107311E-5</v>
      </c>
      <c r="S157" s="57">
        <f t="shared" si="33"/>
        <v>3.0887248653437119E-5</v>
      </c>
      <c r="T157" s="57">
        <f t="shared" si="33"/>
        <v>3.1083847313719934E-5</v>
      </c>
      <c r="U157" s="57">
        <f t="shared" si="33"/>
        <v>4.5393746342769349E-5</v>
      </c>
      <c r="V157" s="57">
        <f t="shared" si="33"/>
        <v>2.0617555091947486E-3</v>
      </c>
      <c r="W157" s="57">
        <f t="shared" si="33"/>
        <v>4.4276194267163011E-4</v>
      </c>
      <c r="X157" s="57">
        <f t="shared" si="33"/>
        <v>2.4474338703187106E-5</v>
      </c>
      <c r="Y157" s="57">
        <f t="shared" si="33"/>
        <v>3.6165458355766682E-5</v>
      </c>
      <c r="Z157" s="57">
        <f t="shared" si="33"/>
        <v>8.499346517050062E-5</v>
      </c>
      <c r="AB157" s="57">
        <f t="shared" si="43"/>
        <v>175</v>
      </c>
      <c r="AC157" s="57">
        <f t="shared" si="34"/>
        <v>1.6685892923926158E-6</v>
      </c>
      <c r="AD157" s="57">
        <f t="shared" si="34"/>
        <v>3.2493500877975111E-5</v>
      </c>
      <c r="AE157" s="57">
        <f t="shared" si="34"/>
        <v>4.7881062795214156E-5</v>
      </c>
      <c r="AF157" s="57">
        <f t="shared" si="34"/>
        <v>6.3515457211569241E-5</v>
      </c>
      <c r="AG157" s="57">
        <f t="shared" si="34"/>
        <v>6.8903907302004998E-5</v>
      </c>
      <c r="AH157" s="57">
        <f t="shared" si="34"/>
        <v>4.55319011597719E-3</v>
      </c>
      <c r="AI157" s="57">
        <f t="shared" si="34"/>
        <v>5.166509918489012E-4</v>
      </c>
      <c r="AJ157" s="57">
        <f t="shared" si="34"/>
        <v>2.9375782075932219E-5</v>
      </c>
      <c r="AK157" s="57">
        <f t="shared" si="34"/>
        <v>4.1872401077140746E-5</v>
      </c>
      <c r="AL157" s="57">
        <f t="shared" si="34"/>
        <v>1.7650289164416945E-4</v>
      </c>
    </row>
    <row r="158" spans="2:38" s="57" customFormat="1">
      <c r="B158" s="63">
        <v>5.5951110000000001E-6</v>
      </c>
      <c r="C158" s="57">
        <f t="shared" si="31"/>
        <v>1.8557582089552239E-6</v>
      </c>
      <c r="D158" s="57">
        <f t="shared" si="41"/>
        <v>200</v>
      </c>
      <c r="E158" s="57">
        <f t="shared" si="32"/>
        <v>2.243703669490512E-7</v>
      </c>
      <c r="F158" s="57">
        <f t="shared" si="32"/>
        <v>5.239162129606063E-6</v>
      </c>
      <c r="G158" s="57">
        <f t="shared" si="32"/>
        <v>6.8955890887229993E-6</v>
      </c>
      <c r="H158" s="57">
        <f t="shared" si="32"/>
        <v>8.2814766508053471E-6</v>
      </c>
      <c r="I158" s="57">
        <f t="shared" si="32"/>
        <v>1.0005922925659479E-5</v>
      </c>
      <c r="J158" s="57">
        <f t="shared" si="32"/>
        <v>5.7909006853812048E-4</v>
      </c>
      <c r="K158" s="57">
        <f t="shared" si="32"/>
        <v>8.3989579580771382E-5</v>
      </c>
      <c r="L158" s="57">
        <f t="shared" si="32"/>
        <v>4.7141838950423392E-6</v>
      </c>
      <c r="M158" s="57">
        <f t="shared" si="32"/>
        <v>6.8316433616029943E-6</v>
      </c>
      <c r="N158" s="57">
        <f t="shared" si="32"/>
        <v>2.2892091903830314E-5</v>
      </c>
      <c r="P158" s="57">
        <f t="shared" si="42"/>
        <v>200</v>
      </c>
      <c r="Q158" s="57">
        <f t="shared" si="33"/>
        <v>1.5659517671720091E-7</v>
      </c>
      <c r="R158" s="57">
        <f t="shared" si="33"/>
        <v>4.7891879558487967E-6</v>
      </c>
      <c r="S158" s="57">
        <f t="shared" si="33"/>
        <v>5.4079050541577161E-6</v>
      </c>
      <c r="T158" s="57">
        <f t="shared" si="33"/>
        <v>5.4423266013959725E-6</v>
      </c>
      <c r="U158" s="57">
        <f t="shared" si="33"/>
        <v>7.9477804264349128E-6</v>
      </c>
      <c r="V158" s="57">
        <f t="shared" si="33"/>
        <v>3.6098320584378282E-4</v>
      </c>
      <c r="W158" s="57">
        <f t="shared" si="33"/>
        <v>7.7521134188044565E-5</v>
      </c>
      <c r="X158" s="57">
        <f t="shared" si="33"/>
        <v>4.2850984059858937E-6</v>
      </c>
      <c r="Y158" s="57">
        <f t="shared" si="33"/>
        <v>6.3320423007737555E-6</v>
      </c>
      <c r="Z158" s="57">
        <f t="shared" si="33"/>
        <v>1.4881111458750145E-5</v>
      </c>
      <c r="AB158" s="57">
        <f t="shared" si="43"/>
        <v>200</v>
      </c>
      <c r="AC158" s="57">
        <f t="shared" si="34"/>
        <v>2.9214555718090269E-7</v>
      </c>
      <c r="AD158" s="57">
        <f t="shared" si="34"/>
        <v>5.6891363033633479E-6</v>
      </c>
      <c r="AE158" s="57">
        <f t="shared" si="34"/>
        <v>8.3832731232882824E-6</v>
      </c>
      <c r="AF158" s="57">
        <f t="shared" si="34"/>
        <v>1.1120626700214701E-5</v>
      </c>
      <c r="AG158" s="57">
        <f t="shared" si="34"/>
        <v>1.2064065424884062E-5</v>
      </c>
      <c r="AH158" s="57">
        <f t="shared" si="34"/>
        <v>7.9719693123245998E-4</v>
      </c>
      <c r="AI158" s="57">
        <f t="shared" si="34"/>
        <v>9.0458024973498415E-5</v>
      </c>
      <c r="AJ158" s="57">
        <f t="shared" si="34"/>
        <v>5.143269384098783E-6</v>
      </c>
      <c r="AK158" s="57">
        <f t="shared" si="34"/>
        <v>7.3312444224322339E-6</v>
      </c>
      <c r="AL158" s="57">
        <f t="shared" si="34"/>
        <v>3.0903072348910505E-5</v>
      </c>
    </row>
    <row r="159" spans="2:38" s="57" customFormat="1">
      <c r="B159" s="63">
        <v>9.8644809999999999E-7</v>
      </c>
      <c r="C159" s="57">
        <f t="shared" si="31"/>
        <v>3.2718013266998342E-7</v>
      </c>
      <c r="D159" s="57">
        <f t="shared" si="41"/>
        <v>225</v>
      </c>
      <c r="E159" s="57">
        <f t="shared" si="32"/>
        <v>3.9557631410412491E-8</v>
      </c>
      <c r="F159" s="57">
        <f t="shared" si="32"/>
        <v>9.2369080302573703E-7</v>
      </c>
      <c r="G159" s="57">
        <f t="shared" si="32"/>
        <v>1.2157272604153933E-6</v>
      </c>
      <c r="H159" s="57">
        <f t="shared" si="32"/>
        <v>1.4600662526922897E-6</v>
      </c>
      <c r="I159" s="57">
        <f t="shared" si="32"/>
        <v>1.764094859746396E-6</v>
      </c>
      <c r="J159" s="57">
        <f t="shared" si="32"/>
        <v>1.0209651031975703E-4</v>
      </c>
      <c r="K159" s="57">
        <f t="shared" si="32"/>
        <v>1.4807788018308588E-5</v>
      </c>
      <c r="L159" s="57">
        <f t="shared" si="32"/>
        <v>8.3113448293879564E-7</v>
      </c>
      <c r="M159" s="57">
        <f t="shared" si="32"/>
        <v>1.2044533050438344E-6</v>
      </c>
      <c r="N159" s="57">
        <f t="shared" si="32"/>
        <v>4.035991677771942E-6</v>
      </c>
      <c r="P159" s="57">
        <f t="shared" si="42"/>
        <v>225</v>
      </c>
      <c r="Q159" s="57">
        <f t="shared" si="33"/>
        <v>2.7608522308269263E-8</v>
      </c>
      <c r="R159" s="57">
        <f t="shared" si="33"/>
        <v>8.4435807851431913E-7</v>
      </c>
      <c r="S159" s="57">
        <f t="shared" si="33"/>
        <v>9.5344103476665612E-7</v>
      </c>
      <c r="T159" s="57">
        <f t="shared" si="33"/>
        <v>9.5950972777965223E-7</v>
      </c>
      <c r="U159" s="57">
        <f t="shared" si="33"/>
        <v>1.401233919233169E-6</v>
      </c>
      <c r="V159" s="57">
        <f t="shared" si="33"/>
        <v>6.3643166414038827E-5</v>
      </c>
      <c r="W159" s="57">
        <f t="shared" si="33"/>
        <v>1.3667368353612083E-5</v>
      </c>
      <c r="X159" s="57">
        <f t="shared" si="33"/>
        <v>7.5548453927441817E-7</v>
      </c>
      <c r="Y159" s="57">
        <f t="shared" si="33"/>
        <v>1.1163711091403895E-6</v>
      </c>
      <c r="Z159" s="57">
        <f t="shared" si="33"/>
        <v>2.6236152753459374E-6</v>
      </c>
      <c r="AB159" s="57">
        <f t="shared" si="43"/>
        <v>225</v>
      </c>
      <c r="AC159" s="57">
        <f t="shared" si="34"/>
        <v>5.1506740512555918E-8</v>
      </c>
      <c r="AD159" s="57">
        <f t="shared" si="34"/>
        <v>1.0030235275371583E-6</v>
      </c>
      <c r="AE159" s="57">
        <f t="shared" si="34"/>
        <v>1.4780134860641306E-6</v>
      </c>
      <c r="AF159" s="57">
        <f t="shared" si="34"/>
        <v>1.9606227776049245E-6</v>
      </c>
      <c r="AG159" s="57">
        <f t="shared" si="34"/>
        <v>2.1269558002596257E-6</v>
      </c>
      <c r="AH159" s="57">
        <f t="shared" si="34"/>
        <v>1.4054985422547555E-4</v>
      </c>
      <c r="AI159" s="57">
        <f t="shared" si="34"/>
        <v>1.5948207683005129E-5</v>
      </c>
      <c r="AJ159" s="57">
        <f t="shared" si="34"/>
        <v>9.0678442660317299E-7</v>
      </c>
      <c r="AK159" s="57">
        <f t="shared" si="34"/>
        <v>1.2925355009472788E-6</v>
      </c>
      <c r="AL159" s="57">
        <f t="shared" si="34"/>
        <v>5.4483680801979495E-6</v>
      </c>
    </row>
    <row r="160" spans="2:38" s="57" customFormat="1">
      <c r="B160" s="63">
        <v>1.6566669999999999E-7</v>
      </c>
      <c r="C160" s="57">
        <f t="shared" si="31"/>
        <v>5.4947495854063014E-8</v>
      </c>
      <c r="D160" s="57">
        <v>250</v>
      </c>
      <c r="E160" s="57">
        <f t="shared" si="32"/>
        <v>6.6434016137728262E-9</v>
      </c>
      <c r="F160" s="57">
        <f t="shared" si="32"/>
        <v>1.5512680493385259E-7</v>
      </c>
      <c r="G160" s="57">
        <f t="shared" si="32"/>
        <v>2.041720941265786E-7</v>
      </c>
      <c r="H160" s="57">
        <f t="shared" si="32"/>
        <v>2.4520695889789763E-7</v>
      </c>
      <c r="I160" s="57">
        <f t="shared" si="32"/>
        <v>2.9626623789721351E-7</v>
      </c>
      <c r="J160" s="57">
        <f t="shared" si="32"/>
        <v>1.7146327958359808E-5</v>
      </c>
      <c r="K160" s="57">
        <f t="shared" si="32"/>
        <v>2.4868547309266563E-6</v>
      </c>
      <c r="L160" s="57">
        <f t="shared" si="32"/>
        <v>1.3958267895090492E-7</v>
      </c>
      <c r="M160" s="57">
        <f t="shared" si="32"/>
        <v>2.0227871955791564E-7</v>
      </c>
      <c r="N160" s="57">
        <f t="shared" si="32"/>
        <v>6.7781393044240978E-7</v>
      </c>
      <c r="P160" s="57">
        <v>250</v>
      </c>
      <c r="Q160" s="57">
        <f t="shared" si="33"/>
        <v>4.6366401403993091E-9</v>
      </c>
      <c r="R160" s="57">
        <f t="shared" si="33"/>
        <v>1.4180348067876539E-7</v>
      </c>
      <c r="S160" s="57">
        <f t="shared" si="33"/>
        <v>1.6012312879124394E-7</v>
      </c>
      <c r="T160" s="57">
        <f t="shared" si="33"/>
        <v>1.6114231936253325E-7</v>
      </c>
      <c r="U160" s="57">
        <f t="shared" si="33"/>
        <v>2.3532651850981454E-7</v>
      </c>
      <c r="V160" s="57">
        <f t="shared" si="33"/>
        <v>1.0688382984157776E-5</v>
      </c>
      <c r="W160" s="57">
        <f t="shared" si="33"/>
        <v>2.295329971463207E-6</v>
      </c>
      <c r="X160" s="57">
        <f t="shared" si="33"/>
        <v>1.2687784956899556E-7</v>
      </c>
      <c r="Y160" s="57">
        <f t="shared" si="33"/>
        <v>1.8748598850841273E-7</v>
      </c>
      <c r="Z160" s="57">
        <f t="shared" si="33"/>
        <v>4.4061611711070052E-7</v>
      </c>
      <c r="AB160" s="57">
        <v>250</v>
      </c>
      <c r="AC160" s="57">
        <f t="shared" si="34"/>
        <v>8.650163087146378E-9</v>
      </c>
      <c r="AD160" s="57">
        <f t="shared" si="34"/>
        <v>1.6845012918894038E-7</v>
      </c>
      <c r="AE160" s="57">
        <f t="shared" si="34"/>
        <v>2.4822105946191328E-7</v>
      </c>
      <c r="AF160" s="57">
        <f t="shared" si="34"/>
        <v>3.2927159843326149E-7</v>
      </c>
      <c r="AG160" s="57">
        <f t="shared" si="34"/>
        <v>3.5720595728461298E-7</v>
      </c>
      <c r="AH160" s="57">
        <f t="shared" si="34"/>
        <v>2.3604272932561893E-5</v>
      </c>
      <c r="AI160" s="57">
        <f t="shared" si="34"/>
        <v>2.6783794903901107E-6</v>
      </c>
      <c r="AJ160" s="57">
        <f t="shared" si="34"/>
        <v>1.5228750833281424E-7</v>
      </c>
      <c r="AK160" s="57">
        <f t="shared" si="34"/>
        <v>2.1707145060741849E-7</v>
      </c>
      <c r="AL160" s="57">
        <f t="shared" si="34"/>
        <v>9.1501174377411957E-7</v>
      </c>
    </row>
    <row r="161" spans="2:38" s="57" customFormat="1">
      <c r="B161" s="63">
        <v>5.325307E-9</v>
      </c>
      <c r="C161" s="57">
        <f t="shared" si="31"/>
        <v>1.7662709784411276E-9</v>
      </c>
      <c r="D161" s="57">
        <v>300</v>
      </c>
      <c r="E161" s="57">
        <f t="shared" si="32"/>
        <v>2.1354943695089458E-10</v>
      </c>
      <c r="F161" s="57">
        <f t="shared" si="32"/>
        <v>4.9864879132005874E-9</v>
      </c>
      <c r="G161" s="57">
        <f t="shared" si="32"/>
        <v>6.5630287428994881E-9</v>
      </c>
      <c r="H161" s="57">
        <f t="shared" si="32"/>
        <v>7.8820777447096835E-9</v>
      </c>
      <c r="I161" s="57">
        <f t="shared" si="32"/>
        <v>9.5233574558169385E-9</v>
      </c>
      <c r="J161" s="57">
        <f t="shared" ref="F161:N167" si="44">J$134*$C161*(2^(-($D161-$D$135)/$E$74))</f>
        <v>5.5116172318892538E-7</v>
      </c>
      <c r="K161" s="57">
        <f t="shared" si="44"/>
        <v>7.9938931656197152E-8</v>
      </c>
      <c r="L161" s="57">
        <f t="shared" si="44"/>
        <v>4.4868283194360732E-9</v>
      </c>
      <c r="M161" s="57">
        <f t="shared" si="44"/>
        <v>6.5021669891501924E-9</v>
      </c>
      <c r="N161" s="57">
        <f t="shared" si="44"/>
        <v>2.1788052509630965E-8</v>
      </c>
      <c r="P161" s="57">
        <v>300</v>
      </c>
      <c r="Q161" s="57">
        <f t="shared" si="33"/>
        <v>1.4904290736743165E-10</v>
      </c>
      <c r="R161" s="57">
        <f t="shared" si="33"/>
        <v>4.5582150857548481E-9</v>
      </c>
      <c r="S161" s="57">
        <f t="shared" si="33"/>
        <v>5.1470927070396754E-9</v>
      </c>
      <c r="T161" s="57">
        <f t="shared" si="33"/>
        <v>5.1798541725204419E-9</v>
      </c>
      <c r="U161" s="57">
        <f t="shared" si="33"/>
        <v>7.5644750158113241E-9</v>
      </c>
      <c r="V161" s="57">
        <f t="shared" ref="R161:Z167" si="45">V$134*$C161*(2^(-($D161-$D$135)/$E$74))</f>
        <v>3.435737143228605E-7</v>
      </c>
      <c r="W161" s="57">
        <f t="shared" si="45"/>
        <v>7.3782446330850747E-8</v>
      </c>
      <c r="X161" s="57">
        <f t="shared" si="45"/>
        <v>4.0784367575832995E-9</v>
      </c>
      <c r="Y161" s="57">
        <f t="shared" si="45"/>
        <v>6.0266606792443917E-9</v>
      </c>
      <c r="Z161" s="57">
        <f t="shared" si="45"/>
        <v>1.4163425484530264E-8</v>
      </c>
      <c r="AB161" s="57">
        <v>300</v>
      </c>
      <c r="AC161" s="57">
        <f t="shared" si="34"/>
        <v>2.780559665343586E-10</v>
      </c>
      <c r="AD161" s="57">
        <f t="shared" si="34"/>
        <v>5.4147607406463441E-9</v>
      </c>
      <c r="AE161" s="57">
        <f t="shared" si="34"/>
        <v>7.9789647787593041E-9</v>
      </c>
      <c r="AF161" s="57">
        <f t="shared" si="34"/>
        <v>1.0584301316898909E-8</v>
      </c>
      <c r="AG161" s="57">
        <f t="shared" si="34"/>
        <v>1.1482239895822573E-8</v>
      </c>
      <c r="AH161" s="57">
        <f t="shared" ref="AD161:AL167" si="46">AH$134*$C161*(2^(-($D161-$D$135)/$E$74))</f>
        <v>7.5874973205499194E-7</v>
      </c>
      <c r="AI161" s="57">
        <f t="shared" si="46"/>
        <v>8.6095416981543743E-8</v>
      </c>
      <c r="AJ161" s="57">
        <f t="shared" si="46"/>
        <v>4.8952198812888461E-9</v>
      </c>
      <c r="AK161" s="57">
        <f t="shared" si="46"/>
        <v>6.9776732990559923E-9</v>
      </c>
      <c r="AL161" s="57">
        <f t="shared" si="46"/>
        <v>2.9412679534731678E-8</v>
      </c>
    </row>
    <row r="162" spans="2:38" s="57" customFormat="1">
      <c r="B162" s="63">
        <v>5.711624E-11</v>
      </c>
      <c r="C162" s="57">
        <f t="shared" si="31"/>
        <v>1.8944026533996683E-11</v>
      </c>
      <c r="D162" s="57">
        <v>365</v>
      </c>
      <c r="E162" s="57">
        <f t="shared" ref="E162:E167" si="47">E$134*$C162*(2^(-($D162-$D$135)/$E$74))</f>
        <v>2.2904005232348336E-12</v>
      </c>
      <c r="F162" s="57">
        <f t="shared" si="44"/>
        <v>5.3482016569891763E-11</v>
      </c>
      <c r="G162" s="57">
        <f t="shared" si="44"/>
        <v>7.0391028332230283E-11</v>
      </c>
      <c r="H162" s="57">
        <f t="shared" si="44"/>
        <v>8.4538340388188376E-11</v>
      </c>
      <c r="I162" s="57">
        <f t="shared" si="44"/>
        <v>1.0214170175860116E-10</v>
      </c>
      <c r="J162" s="57">
        <f t="shared" si="44"/>
        <v>5.9114232151743405E-9</v>
      </c>
      <c r="K162" s="57">
        <f t="shared" si="44"/>
        <v>8.5737604138141275E-10</v>
      </c>
      <c r="L162" s="57">
        <f t="shared" si="44"/>
        <v>4.8122973664708616E-11</v>
      </c>
      <c r="M162" s="57">
        <f t="shared" si="44"/>
        <v>6.9738262421803487E-11</v>
      </c>
      <c r="N162" s="57">
        <f t="shared" si="44"/>
        <v>2.3368531231389765E-10</v>
      </c>
      <c r="P162" s="57">
        <v>365</v>
      </c>
      <c r="Q162" s="57">
        <f t="shared" ref="Q162:Q167" si="48">Q$134*$C162*(2^(-($D162-$D$135)/$E$74))</f>
        <v>1.5985429785858131E-12</v>
      </c>
      <c r="R162" s="57">
        <f t="shared" si="45"/>
        <v>4.888862441641799E-11</v>
      </c>
      <c r="S162" s="57">
        <f t="shared" si="45"/>
        <v>5.52045652644484E-11</v>
      </c>
      <c r="T162" s="57">
        <f t="shared" si="45"/>
        <v>5.5555944686237009E-11</v>
      </c>
      <c r="U162" s="57">
        <f t="shared" si="45"/>
        <v>8.1131927958185629E-11</v>
      </c>
      <c r="V162" s="57">
        <f t="shared" si="45"/>
        <v>3.6849613199203451E-9</v>
      </c>
      <c r="W162" s="57">
        <f t="shared" si="45"/>
        <v>7.9134534885515032E-10</v>
      </c>
      <c r="X162" s="57">
        <f t="shared" si="45"/>
        <v>4.374281579443816E-11</v>
      </c>
      <c r="Y162" s="57">
        <f t="shared" si="45"/>
        <v>6.4638272852361794E-11</v>
      </c>
      <c r="Z162" s="57">
        <f t="shared" si="45"/>
        <v>1.5190823072984833E-10</v>
      </c>
      <c r="AB162" s="57">
        <v>365</v>
      </c>
      <c r="AC162" s="57">
        <f t="shared" ref="AC162:AC167" si="49">AC$134*$C162*(2^(-($D162-$D$135)/$E$74))</f>
        <v>2.9822580678838661E-12</v>
      </c>
      <c r="AD162" s="57">
        <f t="shared" si="46"/>
        <v>5.8075408723365736E-11</v>
      </c>
      <c r="AE162" s="57">
        <f t="shared" si="46"/>
        <v>8.5577491400012158E-11</v>
      </c>
      <c r="AF162" s="57">
        <f t="shared" si="46"/>
        <v>1.1352073609013956E-10</v>
      </c>
      <c r="AG162" s="57">
        <f t="shared" si="46"/>
        <v>1.2315147555901684E-10</v>
      </c>
      <c r="AH162" s="57">
        <f t="shared" si="46"/>
        <v>8.1378851104283532E-9</v>
      </c>
      <c r="AI162" s="57">
        <f t="shared" si="46"/>
        <v>9.2340673390767714E-10</v>
      </c>
      <c r="AJ162" s="57">
        <f t="shared" si="46"/>
        <v>5.2503131534979059E-11</v>
      </c>
      <c r="AK162" s="57">
        <f t="shared" si="46"/>
        <v>7.4838251991245181E-11</v>
      </c>
      <c r="AL162" s="57">
        <f t="shared" si="46"/>
        <v>3.1546239389794715E-10</v>
      </c>
    </row>
    <row r="163" spans="2:38" s="57" customFormat="1">
      <c r="B163" s="64">
        <v>5.1022449999999996E-22</v>
      </c>
      <c r="C163" s="57">
        <f t="shared" si="31"/>
        <v>1.6922868988391373E-22</v>
      </c>
      <c r="D163" s="57">
        <f>365*2</f>
        <v>730</v>
      </c>
      <c r="E163" s="57">
        <f t="shared" si="47"/>
        <v>2.045983587581447E-23</v>
      </c>
      <c r="F163" s="57">
        <f t="shared" si="44"/>
        <v>4.7774756870127741E-22</v>
      </c>
      <c r="G163" s="57">
        <f t="shared" si="44"/>
        <v>6.2879346742952864E-22</v>
      </c>
      <c r="H163" s="57">
        <f t="shared" si="44"/>
        <v>7.5516947887927664E-22</v>
      </c>
      <c r="I163" s="57">
        <f t="shared" si="44"/>
        <v>9.124179080721872E-22</v>
      </c>
      <c r="J163" s="57">
        <f t="shared" si="44"/>
        <v>5.2805938327383925E-20</v>
      </c>
      <c r="K163" s="57">
        <f t="shared" si="44"/>
        <v>7.6588233859395912E-21</v>
      </c>
      <c r="L163" s="57">
        <f t="shared" si="44"/>
        <v>4.2987596843782716E-22</v>
      </c>
      <c r="M163" s="57">
        <f t="shared" si="44"/>
        <v>6.2296239847142518E-22</v>
      </c>
      <c r="N163" s="57">
        <f t="shared" si="44"/>
        <v>2.0874790622987391E-21</v>
      </c>
      <c r="P163" s="57">
        <f>365*2</f>
        <v>730</v>
      </c>
      <c r="Q163" s="57">
        <f t="shared" si="48"/>
        <v>1.4279566674264166E-23</v>
      </c>
      <c r="R163" s="57">
        <f t="shared" si="45"/>
        <v>4.3671542230594074E-22</v>
      </c>
      <c r="S163" s="57">
        <f t="shared" si="45"/>
        <v>4.9313486154425674E-22</v>
      </c>
      <c r="T163" s="57">
        <f t="shared" si="45"/>
        <v>4.9627368605420747E-22</v>
      </c>
      <c r="U163" s="57">
        <f t="shared" si="45"/>
        <v>7.247404606633893E-22</v>
      </c>
      <c r="V163" s="57">
        <f t="shared" si="45"/>
        <v>3.2917257505605643E-20</v>
      </c>
      <c r="W163" s="57">
        <f t="shared" si="45"/>
        <v>7.0689802043000526E-21</v>
      </c>
      <c r="X163" s="57">
        <f t="shared" si="45"/>
        <v>3.9074861484758261E-22</v>
      </c>
      <c r="Y163" s="57">
        <f t="shared" si="45"/>
        <v>5.7740488636792111E-22</v>
      </c>
      <c r="Z163" s="57">
        <f t="shared" si="45"/>
        <v>1.3569755321783035E-21</v>
      </c>
      <c r="AB163" s="57">
        <f>365*2</f>
        <v>730</v>
      </c>
      <c r="AC163" s="57">
        <f t="shared" si="49"/>
        <v>2.664010507736488E-23</v>
      </c>
      <c r="AD163" s="57">
        <f t="shared" si="46"/>
        <v>5.1877971509661587E-22</v>
      </c>
      <c r="AE163" s="57">
        <f t="shared" si="46"/>
        <v>7.6445207331480072E-22</v>
      </c>
      <c r="AF163" s="57">
        <f t="shared" si="46"/>
        <v>1.0140652717043443E-21</v>
      </c>
      <c r="AG163" s="57">
        <f t="shared" si="46"/>
        <v>1.1000953554809865E-21</v>
      </c>
      <c r="AH163" s="57">
        <f t="shared" si="46"/>
        <v>7.2694619149162358E-20</v>
      </c>
      <c r="AI163" s="57">
        <f t="shared" si="46"/>
        <v>8.2486665675791478E-21</v>
      </c>
      <c r="AJ163" s="57">
        <f t="shared" si="46"/>
        <v>4.6900332202807162E-22</v>
      </c>
      <c r="AK163" s="57">
        <f t="shared" si="46"/>
        <v>6.6851991057492914E-22</v>
      </c>
      <c r="AL163" s="57">
        <f t="shared" si="46"/>
        <v>2.8179825924191762E-21</v>
      </c>
    </row>
    <row r="164" spans="2:38" s="57" customFormat="1">
      <c r="B164" s="61">
        <v>0</v>
      </c>
      <c r="C164" s="57">
        <f t="shared" si="31"/>
        <v>0</v>
      </c>
      <c r="D164" s="57">
        <f>D163*2</f>
        <v>1460</v>
      </c>
      <c r="E164" s="57">
        <f t="shared" si="47"/>
        <v>0</v>
      </c>
      <c r="F164" s="57">
        <f t="shared" si="44"/>
        <v>0</v>
      </c>
      <c r="G164" s="57">
        <f t="shared" si="44"/>
        <v>0</v>
      </c>
      <c r="H164" s="57">
        <f t="shared" si="44"/>
        <v>0</v>
      </c>
      <c r="I164" s="57">
        <f t="shared" si="44"/>
        <v>0</v>
      </c>
      <c r="J164" s="57">
        <f t="shared" si="44"/>
        <v>0</v>
      </c>
      <c r="K164" s="57">
        <f t="shared" si="44"/>
        <v>0</v>
      </c>
      <c r="L164" s="57">
        <f t="shared" si="44"/>
        <v>0</v>
      </c>
      <c r="M164" s="57">
        <f t="shared" si="44"/>
        <v>0</v>
      </c>
      <c r="N164" s="57">
        <f t="shared" si="44"/>
        <v>0</v>
      </c>
      <c r="P164" s="57">
        <f>P163*2</f>
        <v>1460</v>
      </c>
      <c r="Q164" s="57">
        <f t="shared" si="48"/>
        <v>0</v>
      </c>
      <c r="R164" s="57">
        <f t="shared" si="45"/>
        <v>0</v>
      </c>
      <c r="S164" s="57">
        <f t="shared" si="45"/>
        <v>0</v>
      </c>
      <c r="T164" s="57">
        <f t="shared" si="45"/>
        <v>0</v>
      </c>
      <c r="U164" s="57">
        <f t="shared" si="45"/>
        <v>0</v>
      </c>
      <c r="V164" s="57">
        <f t="shared" si="45"/>
        <v>0</v>
      </c>
      <c r="W164" s="57">
        <f t="shared" si="45"/>
        <v>0</v>
      </c>
      <c r="X164" s="57">
        <f t="shared" si="45"/>
        <v>0</v>
      </c>
      <c r="Y164" s="57">
        <f t="shared" si="45"/>
        <v>0</v>
      </c>
      <c r="Z164" s="57">
        <f t="shared" si="45"/>
        <v>0</v>
      </c>
      <c r="AB164" s="57">
        <f>AB163*2</f>
        <v>1460</v>
      </c>
      <c r="AC164" s="57">
        <f t="shared" si="49"/>
        <v>0</v>
      </c>
      <c r="AD164" s="57">
        <f t="shared" si="46"/>
        <v>0</v>
      </c>
      <c r="AE164" s="57">
        <f t="shared" si="46"/>
        <v>0</v>
      </c>
      <c r="AF164" s="57">
        <f t="shared" si="46"/>
        <v>0</v>
      </c>
      <c r="AG164" s="57">
        <f t="shared" si="46"/>
        <v>0</v>
      </c>
      <c r="AH164" s="57">
        <f t="shared" si="46"/>
        <v>0</v>
      </c>
      <c r="AI164" s="57">
        <f t="shared" si="46"/>
        <v>0</v>
      </c>
      <c r="AJ164" s="57">
        <f t="shared" si="46"/>
        <v>0</v>
      </c>
      <c r="AK164" s="57">
        <f t="shared" si="46"/>
        <v>0</v>
      </c>
      <c r="AL164" s="57">
        <f t="shared" si="46"/>
        <v>0</v>
      </c>
    </row>
    <row r="165" spans="2:38" s="57" customFormat="1">
      <c r="B165" s="61">
        <v>0</v>
      </c>
      <c r="C165" s="57">
        <f t="shared" si="31"/>
        <v>0</v>
      </c>
      <c r="D165" s="57">
        <f>D164*2</f>
        <v>2920</v>
      </c>
      <c r="E165" s="57">
        <f t="shared" si="47"/>
        <v>0</v>
      </c>
      <c r="F165" s="57">
        <f t="shared" si="44"/>
        <v>0</v>
      </c>
      <c r="G165" s="57">
        <f t="shared" si="44"/>
        <v>0</v>
      </c>
      <c r="H165" s="57">
        <f t="shared" si="44"/>
        <v>0</v>
      </c>
      <c r="I165" s="57">
        <f t="shared" si="44"/>
        <v>0</v>
      </c>
      <c r="J165" s="57">
        <f t="shared" si="44"/>
        <v>0</v>
      </c>
      <c r="K165" s="57">
        <f t="shared" si="44"/>
        <v>0</v>
      </c>
      <c r="L165" s="57">
        <f t="shared" si="44"/>
        <v>0</v>
      </c>
      <c r="M165" s="57">
        <f t="shared" si="44"/>
        <v>0</v>
      </c>
      <c r="N165" s="57">
        <f t="shared" si="44"/>
        <v>0</v>
      </c>
      <c r="P165" s="57">
        <f>P164*2</f>
        <v>2920</v>
      </c>
      <c r="Q165" s="57">
        <f t="shared" si="48"/>
        <v>0</v>
      </c>
      <c r="R165" s="57">
        <f t="shared" si="45"/>
        <v>0</v>
      </c>
      <c r="S165" s="57">
        <f t="shared" si="45"/>
        <v>0</v>
      </c>
      <c r="T165" s="57">
        <f t="shared" si="45"/>
        <v>0</v>
      </c>
      <c r="U165" s="57">
        <f t="shared" si="45"/>
        <v>0</v>
      </c>
      <c r="V165" s="57">
        <f t="shared" si="45"/>
        <v>0</v>
      </c>
      <c r="W165" s="57">
        <f t="shared" si="45"/>
        <v>0</v>
      </c>
      <c r="X165" s="57">
        <f t="shared" si="45"/>
        <v>0</v>
      </c>
      <c r="Y165" s="57">
        <f t="shared" si="45"/>
        <v>0</v>
      </c>
      <c r="Z165" s="57">
        <f t="shared" si="45"/>
        <v>0</v>
      </c>
      <c r="AB165" s="57">
        <f>AB164*2</f>
        <v>2920</v>
      </c>
      <c r="AC165" s="57">
        <f t="shared" si="49"/>
        <v>0</v>
      </c>
      <c r="AD165" s="57">
        <f t="shared" si="46"/>
        <v>0</v>
      </c>
      <c r="AE165" s="57">
        <f t="shared" si="46"/>
        <v>0</v>
      </c>
      <c r="AF165" s="57">
        <f t="shared" si="46"/>
        <v>0</v>
      </c>
      <c r="AG165" s="57">
        <f t="shared" si="46"/>
        <v>0</v>
      </c>
      <c r="AH165" s="57">
        <f t="shared" si="46"/>
        <v>0</v>
      </c>
      <c r="AI165" s="57">
        <f t="shared" si="46"/>
        <v>0</v>
      </c>
      <c r="AJ165" s="57">
        <f t="shared" si="46"/>
        <v>0</v>
      </c>
      <c r="AK165" s="57">
        <f t="shared" si="46"/>
        <v>0</v>
      </c>
      <c r="AL165" s="57">
        <f t="shared" si="46"/>
        <v>0</v>
      </c>
    </row>
    <row r="166" spans="2:38" s="57" customFormat="1">
      <c r="B166" s="61">
        <v>0</v>
      </c>
      <c r="C166" s="57">
        <f t="shared" si="31"/>
        <v>0</v>
      </c>
      <c r="D166" s="57">
        <f>D165*2</f>
        <v>5840</v>
      </c>
      <c r="E166" s="57">
        <f t="shared" si="47"/>
        <v>0</v>
      </c>
      <c r="F166" s="57">
        <f t="shared" si="44"/>
        <v>0</v>
      </c>
      <c r="G166" s="57">
        <f t="shared" si="44"/>
        <v>0</v>
      </c>
      <c r="H166" s="57">
        <f t="shared" si="44"/>
        <v>0</v>
      </c>
      <c r="I166" s="57">
        <f t="shared" si="44"/>
        <v>0</v>
      </c>
      <c r="J166" s="57">
        <f t="shared" si="44"/>
        <v>0</v>
      </c>
      <c r="K166" s="57">
        <f t="shared" si="44"/>
        <v>0</v>
      </c>
      <c r="L166" s="57">
        <f t="shared" si="44"/>
        <v>0</v>
      </c>
      <c r="M166" s="57">
        <f t="shared" si="44"/>
        <v>0</v>
      </c>
      <c r="N166" s="57">
        <f t="shared" si="44"/>
        <v>0</v>
      </c>
      <c r="P166" s="57">
        <f>P165*2</f>
        <v>5840</v>
      </c>
      <c r="Q166" s="57">
        <f t="shared" si="48"/>
        <v>0</v>
      </c>
      <c r="R166" s="57">
        <f t="shared" si="45"/>
        <v>0</v>
      </c>
      <c r="S166" s="57">
        <f t="shared" si="45"/>
        <v>0</v>
      </c>
      <c r="T166" s="57">
        <f t="shared" si="45"/>
        <v>0</v>
      </c>
      <c r="U166" s="57">
        <f t="shared" si="45"/>
        <v>0</v>
      </c>
      <c r="V166" s="57">
        <f t="shared" si="45"/>
        <v>0</v>
      </c>
      <c r="W166" s="57">
        <f t="shared" si="45"/>
        <v>0</v>
      </c>
      <c r="X166" s="57">
        <f t="shared" si="45"/>
        <v>0</v>
      </c>
      <c r="Y166" s="57">
        <f t="shared" si="45"/>
        <v>0</v>
      </c>
      <c r="Z166" s="57">
        <f t="shared" si="45"/>
        <v>0</v>
      </c>
      <c r="AB166" s="57">
        <f>AB165*2</f>
        <v>5840</v>
      </c>
      <c r="AC166" s="57">
        <f t="shared" si="49"/>
        <v>0</v>
      </c>
      <c r="AD166" s="57">
        <f t="shared" si="46"/>
        <v>0</v>
      </c>
      <c r="AE166" s="57">
        <f t="shared" si="46"/>
        <v>0</v>
      </c>
      <c r="AF166" s="57">
        <f t="shared" si="46"/>
        <v>0</v>
      </c>
      <c r="AG166" s="57">
        <f t="shared" si="46"/>
        <v>0</v>
      </c>
      <c r="AH166" s="57">
        <f t="shared" si="46"/>
        <v>0</v>
      </c>
      <c r="AI166" s="57">
        <f t="shared" si="46"/>
        <v>0</v>
      </c>
      <c r="AJ166" s="57">
        <f t="shared" si="46"/>
        <v>0</v>
      </c>
      <c r="AK166" s="57">
        <f t="shared" si="46"/>
        <v>0</v>
      </c>
      <c r="AL166" s="57">
        <f t="shared" si="46"/>
        <v>0</v>
      </c>
    </row>
    <row r="167" spans="2:38" s="57" customFormat="1">
      <c r="B167" s="61">
        <v>0</v>
      </c>
      <c r="C167" s="57">
        <f t="shared" si="31"/>
        <v>0</v>
      </c>
      <c r="D167" s="58">
        <f>365*21.772</f>
        <v>7946.78</v>
      </c>
      <c r="E167" s="57">
        <f t="shared" si="47"/>
        <v>0</v>
      </c>
      <c r="F167" s="57">
        <f t="shared" si="44"/>
        <v>0</v>
      </c>
      <c r="G167" s="57">
        <f t="shared" si="44"/>
        <v>0</v>
      </c>
      <c r="H167" s="57">
        <f t="shared" si="44"/>
        <v>0</v>
      </c>
      <c r="I167" s="57">
        <f t="shared" si="44"/>
        <v>0</v>
      </c>
      <c r="J167" s="57">
        <f t="shared" si="44"/>
        <v>0</v>
      </c>
      <c r="K167" s="57">
        <f t="shared" si="44"/>
        <v>0</v>
      </c>
      <c r="L167" s="57">
        <f t="shared" si="44"/>
        <v>0</v>
      </c>
      <c r="M167" s="57">
        <f t="shared" si="44"/>
        <v>0</v>
      </c>
      <c r="N167" s="57">
        <f t="shared" si="44"/>
        <v>0</v>
      </c>
      <c r="P167" s="58">
        <f>365*21.772</f>
        <v>7946.78</v>
      </c>
      <c r="Q167" s="57">
        <f t="shared" si="48"/>
        <v>0</v>
      </c>
      <c r="R167" s="57">
        <f t="shared" si="45"/>
        <v>0</v>
      </c>
      <c r="S167" s="57">
        <f t="shared" si="45"/>
        <v>0</v>
      </c>
      <c r="T167" s="57">
        <f t="shared" si="45"/>
        <v>0</v>
      </c>
      <c r="U167" s="57">
        <f t="shared" si="45"/>
        <v>0</v>
      </c>
      <c r="V167" s="57">
        <f t="shared" si="45"/>
        <v>0</v>
      </c>
      <c r="W167" s="57">
        <f t="shared" si="45"/>
        <v>0</v>
      </c>
      <c r="X167" s="57">
        <f t="shared" si="45"/>
        <v>0</v>
      </c>
      <c r="Y167" s="57">
        <f t="shared" si="45"/>
        <v>0</v>
      </c>
      <c r="Z167" s="57">
        <f t="shared" si="45"/>
        <v>0</v>
      </c>
      <c r="AB167" s="58">
        <f>365*21.772</f>
        <v>7946.78</v>
      </c>
      <c r="AC167" s="57">
        <f t="shared" si="49"/>
        <v>0</v>
      </c>
      <c r="AD167" s="57">
        <f t="shared" si="46"/>
        <v>0</v>
      </c>
      <c r="AE167" s="57">
        <f t="shared" si="46"/>
        <v>0</v>
      </c>
      <c r="AF167" s="57">
        <f t="shared" si="46"/>
        <v>0</v>
      </c>
      <c r="AG167" s="57">
        <f t="shared" si="46"/>
        <v>0</v>
      </c>
      <c r="AH167" s="57">
        <f t="shared" si="46"/>
        <v>0</v>
      </c>
      <c r="AI167" s="57">
        <f t="shared" si="46"/>
        <v>0</v>
      </c>
      <c r="AJ167" s="57">
        <f t="shared" si="46"/>
        <v>0</v>
      </c>
      <c r="AK167" s="57">
        <f t="shared" si="46"/>
        <v>0</v>
      </c>
      <c r="AL167" s="57">
        <f t="shared" si="46"/>
        <v>0</v>
      </c>
    </row>
    <row r="172" spans="2:38">
      <c r="D172" s="42" t="s">
        <v>27</v>
      </c>
    </row>
    <row r="174" spans="2:38">
      <c r="F174" s="42" t="s">
        <v>30</v>
      </c>
      <c r="O174" s="42">
        <v>1</v>
      </c>
      <c r="P174" s="42" t="s">
        <v>48</v>
      </c>
      <c r="Q174" s="42" t="s">
        <v>49</v>
      </c>
      <c r="R174" s="42">
        <v>1</v>
      </c>
      <c r="S174" s="42" t="s">
        <v>50</v>
      </c>
    </row>
    <row r="175" spans="2:38">
      <c r="D175" s="42" t="s">
        <v>31</v>
      </c>
      <c r="E175" s="42" t="s">
        <v>29</v>
      </c>
      <c r="F175" s="42">
        <v>5.9350800000000001</v>
      </c>
      <c r="Q175" s="42" t="s">
        <v>49</v>
      </c>
      <c r="R175" s="55">
        <v>6242000000000</v>
      </c>
      <c r="S175" s="42" t="s">
        <v>52</v>
      </c>
    </row>
    <row r="176" spans="2:38">
      <c r="E176" s="42" t="s">
        <v>32</v>
      </c>
      <c r="F176" s="42">
        <v>6.4577600000000004</v>
      </c>
      <c r="Q176" s="42" t="s">
        <v>49</v>
      </c>
      <c r="R176" s="55">
        <f>R175/1000</f>
        <v>6242000000</v>
      </c>
      <c r="S176" s="42" t="s">
        <v>51</v>
      </c>
    </row>
    <row r="177" spans="4:38">
      <c r="E177" s="42" t="s">
        <v>33</v>
      </c>
      <c r="F177" s="42">
        <v>7.2012900000000002</v>
      </c>
    </row>
    <row r="178" spans="4:38">
      <c r="E178" s="42" t="s">
        <v>34</v>
      </c>
      <c r="F178" s="42">
        <v>8.5361200000000004</v>
      </c>
      <c r="O178" s="53">
        <v>1</v>
      </c>
      <c r="P178" s="53" t="s">
        <v>60</v>
      </c>
      <c r="Q178" s="53" t="s">
        <v>49</v>
      </c>
      <c r="R178" s="56">
        <f>R176/1000</f>
        <v>6242000</v>
      </c>
      <c r="S178" s="53" t="s">
        <v>51</v>
      </c>
    </row>
    <row r="179" spans="4:38">
      <c r="D179" s="42" t="s">
        <v>28</v>
      </c>
      <c r="E179" s="53" t="s">
        <v>35</v>
      </c>
      <c r="F179" s="53">
        <f>SUM(F175:F178)</f>
        <v>28.13025</v>
      </c>
      <c r="G179" s="42" t="s">
        <v>36</v>
      </c>
      <c r="O179" s="53">
        <v>1</v>
      </c>
      <c r="P179" s="53" t="s">
        <v>76</v>
      </c>
      <c r="Q179" s="53" t="s">
        <v>49</v>
      </c>
      <c r="R179" s="56">
        <f>R178/1000</f>
        <v>6242</v>
      </c>
      <c r="S179" s="53" t="s">
        <v>51</v>
      </c>
    </row>
    <row r="180" spans="4:38" ht="12" thickBot="1"/>
    <row r="181" spans="4:38" ht="12" thickBot="1">
      <c r="E181" s="42" t="s">
        <v>37</v>
      </c>
      <c r="J181" s="69">
        <v>4.5</v>
      </c>
      <c r="K181" s="70" t="s">
        <v>38</v>
      </c>
      <c r="L181" s="42" t="s">
        <v>39</v>
      </c>
    </row>
    <row r="182" spans="4:38">
      <c r="E182" s="42" t="s">
        <v>94</v>
      </c>
    </row>
    <row r="183" spans="4:38">
      <c r="E183" s="42" t="s">
        <v>41</v>
      </c>
    </row>
    <row r="185" spans="4:38">
      <c r="E185" s="53" t="s">
        <v>54</v>
      </c>
    </row>
    <row r="186" spans="4:38">
      <c r="E186" s="53" t="s">
        <v>57</v>
      </c>
    </row>
    <row r="188" spans="4:38">
      <c r="E188" s="53"/>
      <c r="F188" s="53"/>
    </row>
    <row r="189" spans="4:38">
      <c r="D189" s="53" t="str">
        <f t="shared" ref="D189:N204" si="50">D85</f>
        <v>Average</v>
      </c>
      <c r="E189" s="53" t="str">
        <f t="shared" si="50"/>
        <v>Blood</v>
      </c>
      <c r="F189" s="53" t="str">
        <f t="shared" si="50"/>
        <v>Thymus</v>
      </c>
      <c r="G189" s="53" t="str">
        <f t="shared" si="50"/>
        <v>Heart</v>
      </c>
      <c r="H189" s="53" t="str">
        <f t="shared" si="50"/>
        <v>Lungs</v>
      </c>
      <c r="I189" s="53" t="str">
        <f t="shared" si="50"/>
        <v>Kidneys</v>
      </c>
      <c r="J189" s="53" t="str">
        <f t="shared" si="50"/>
        <v>Spleen</v>
      </c>
      <c r="K189" s="53" t="str">
        <f t="shared" si="50"/>
        <v>Liver</v>
      </c>
      <c r="L189" s="53" t="str">
        <f t="shared" si="50"/>
        <v>ART</v>
      </c>
      <c r="M189" s="53" t="str">
        <f t="shared" si="50"/>
        <v>Carcass</v>
      </c>
      <c r="N189" s="53" t="str">
        <f t="shared" si="50"/>
        <v>Tumor</v>
      </c>
      <c r="O189" s="53"/>
      <c r="P189" s="53" t="str">
        <f t="shared" ref="P189:Z190" si="51">P85</f>
        <v>Average -STDEV</v>
      </c>
      <c r="Q189" s="53" t="str">
        <f t="shared" si="51"/>
        <v>Blood</v>
      </c>
      <c r="R189" s="53" t="str">
        <f t="shared" si="51"/>
        <v>Thymus</v>
      </c>
      <c r="S189" s="53" t="str">
        <f t="shared" si="51"/>
        <v>Heart</v>
      </c>
      <c r="T189" s="53" t="str">
        <f t="shared" si="51"/>
        <v>Lungs</v>
      </c>
      <c r="U189" s="53" t="str">
        <f t="shared" si="51"/>
        <v>Kidneys</v>
      </c>
      <c r="V189" s="53" t="str">
        <f t="shared" si="51"/>
        <v>Spleen</v>
      </c>
      <c r="W189" s="53" t="str">
        <f t="shared" si="51"/>
        <v>Liver</v>
      </c>
      <c r="X189" s="53" t="str">
        <f t="shared" si="51"/>
        <v>ART</v>
      </c>
      <c r="Y189" s="53" t="str">
        <f t="shared" si="51"/>
        <v>Carcass</v>
      </c>
      <c r="Z189" s="53" t="str">
        <f t="shared" si="51"/>
        <v>Tumor</v>
      </c>
      <c r="AA189" s="53"/>
      <c r="AB189" s="53" t="str">
        <f t="shared" ref="AB189:AL190" si="52">AB85</f>
        <v>Average +STDEV</v>
      </c>
      <c r="AC189" s="53" t="str">
        <f t="shared" si="52"/>
        <v>Blood</v>
      </c>
      <c r="AD189" s="53" t="str">
        <f t="shared" si="52"/>
        <v>Thymus</v>
      </c>
      <c r="AE189" s="53" t="str">
        <f t="shared" si="52"/>
        <v>Heart</v>
      </c>
      <c r="AF189" s="53" t="str">
        <f t="shared" si="52"/>
        <v>Lungs</v>
      </c>
      <c r="AG189" s="53" t="str">
        <f t="shared" si="52"/>
        <v>Kidneys</v>
      </c>
      <c r="AH189" s="53" t="str">
        <f t="shared" si="52"/>
        <v>Spleen</v>
      </c>
      <c r="AI189" s="53" t="str">
        <f t="shared" si="52"/>
        <v>Liver</v>
      </c>
      <c r="AJ189" s="53" t="str">
        <f t="shared" si="52"/>
        <v>ART</v>
      </c>
      <c r="AK189" s="53" t="str">
        <f t="shared" si="52"/>
        <v>Carcass</v>
      </c>
      <c r="AL189" s="53" t="str">
        <f t="shared" si="52"/>
        <v>Tumor</v>
      </c>
    </row>
    <row r="190" spans="4:38">
      <c r="D190" s="42">
        <f t="shared" si="50"/>
        <v>0</v>
      </c>
      <c r="E190" s="42">
        <f t="shared" si="50"/>
        <v>0</v>
      </c>
      <c r="F190" s="42">
        <f t="shared" si="50"/>
        <v>0</v>
      </c>
      <c r="G190" s="42">
        <f t="shared" si="50"/>
        <v>0</v>
      </c>
      <c r="H190" s="42">
        <f t="shared" si="50"/>
        <v>0</v>
      </c>
      <c r="I190" s="42">
        <f t="shared" si="50"/>
        <v>0</v>
      </c>
      <c r="J190" s="42">
        <f t="shared" si="50"/>
        <v>0</v>
      </c>
      <c r="K190" s="42">
        <f t="shared" si="50"/>
        <v>0</v>
      </c>
      <c r="L190" s="42">
        <f t="shared" si="50"/>
        <v>0</v>
      </c>
      <c r="M190" s="42">
        <f t="shared" si="50"/>
        <v>0</v>
      </c>
      <c r="N190" s="42">
        <f t="shared" si="50"/>
        <v>0</v>
      </c>
      <c r="Q190" s="42">
        <f t="shared" si="51"/>
        <v>0</v>
      </c>
      <c r="R190" s="42">
        <f t="shared" si="51"/>
        <v>0</v>
      </c>
      <c r="S190" s="42">
        <f t="shared" si="51"/>
        <v>0</v>
      </c>
      <c r="T190" s="42">
        <f t="shared" si="51"/>
        <v>0</v>
      </c>
      <c r="U190" s="42">
        <f t="shared" si="51"/>
        <v>0</v>
      </c>
      <c r="V190" s="42">
        <f t="shared" si="51"/>
        <v>0</v>
      </c>
      <c r="W190" s="42">
        <f t="shared" si="51"/>
        <v>0</v>
      </c>
      <c r="X190" s="42">
        <f t="shared" si="51"/>
        <v>0</v>
      </c>
      <c r="Y190" s="42">
        <f t="shared" si="51"/>
        <v>0</v>
      </c>
      <c r="Z190" s="42">
        <f t="shared" si="51"/>
        <v>0</v>
      </c>
      <c r="AC190" s="42">
        <f t="shared" si="52"/>
        <v>0</v>
      </c>
      <c r="AD190" s="42">
        <f t="shared" si="52"/>
        <v>0</v>
      </c>
      <c r="AE190" s="42">
        <f t="shared" si="52"/>
        <v>0</v>
      </c>
      <c r="AF190" s="42">
        <f t="shared" si="52"/>
        <v>0</v>
      </c>
      <c r="AG190" s="42">
        <f t="shared" si="52"/>
        <v>0</v>
      </c>
      <c r="AH190" s="42">
        <f t="shared" si="52"/>
        <v>0</v>
      </c>
      <c r="AI190" s="42">
        <f t="shared" si="52"/>
        <v>0</v>
      </c>
      <c r="AJ190" s="42">
        <f t="shared" si="52"/>
        <v>0</v>
      </c>
      <c r="AK190" s="42">
        <f t="shared" si="52"/>
        <v>0</v>
      </c>
      <c r="AL190" s="42">
        <f t="shared" si="52"/>
        <v>0</v>
      </c>
    </row>
    <row r="191" spans="4:38">
      <c r="D191" s="42">
        <f t="shared" si="50"/>
        <v>4.1666666666666664E-2</v>
      </c>
      <c r="E191" s="42">
        <f t="shared" ref="E191:N206" si="53">E87/$J$181/2220*$F$179*60*24</f>
        <v>144.50616104774207</v>
      </c>
      <c r="F191" s="42">
        <f t="shared" si="53"/>
        <v>100.04564681396835</v>
      </c>
      <c r="G191" s="42">
        <f t="shared" si="53"/>
        <v>56.031233591887599</v>
      </c>
      <c r="H191" s="42">
        <f t="shared" si="53"/>
        <v>77.838175838895381</v>
      </c>
      <c r="I191" s="42">
        <f t="shared" si="53"/>
        <v>82.562798163125052</v>
      </c>
      <c r="J191" s="42">
        <f t="shared" si="53"/>
        <v>387.09543585363758</v>
      </c>
      <c r="K191" s="42">
        <f t="shared" si="53"/>
        <v>106.69905711864237</v>
      </c>
      <c r="L191" s="42">
        <f t="shared" si="53"/>
        <v>9.0931325026569478</v>
      </c>
      <c r="M191" s="42">
        <f t="shared" si="53"/>
        <v>18.161607453197998</v>
      </c>
      <c r="N191" s="42">
        <f t="shared" si="53"/>
        <v>15.188772483571851</v>
      </c>
      <c r="Q191" s="42">
        <f t="shared" ref="Q191:Z206" si="54">Q87/$J$181/2220*$F$179*60*24</f>
        <v>140.81255723467797</v>
      </c>
      <c r="R191" s="42">
        <f t="shared" si="54"/>
        <v>51.608484334101718</v>
      </c>
      <c r="S191" s="42">
        <f t="shared" si="54"/>
        <v>44.913441279120271</v>
      </c>
      <c r="T191" s="42">
        <f t="shared" si="54"/>
        <v>73.963282305002394</v>
      </c>
      <c r="U191" s="42">
        <f t="shared" si="54"/>
        <v>72.233404950886722</v>
      </c>
      <c r="V191" s="42">
        <f t="shared" si="54"/>
        <v>331.33691586282413</v>
      </c>
      <c r="W191" s="42">
        <f t="shared" si="54"/>
        <v>98.321298872490956</v>
      </c>
      <c r="X191" s="42">
        <f t="shared" si="54"/>
        <v>6.9201633848502695</v>
      </c>
      <c r="Y191" s="42">
        <f t="shared" si="54"/>
        <v>15.765567255492908</v>
      </c>
      <c r="Z191" s="42">
        <f t="shared" si="54"/>
        <v>14.946607180275713</v>
      </c>
      <c r="AC191" s="42">
        <f t="shared" ref="AC191:AL206" si="55">AC87/$J$181/2220*$F$179*60*24</f>
        <v>148.19976486080617</v>
      </c>
      <c r="AD191" s="42">
        <f t="shared" si="55"/>
        <v>148.48280929383534</v>
      </c>
      <c r="AE191" s="42">
        <f t="shared" si="55"/>
        <v>67.149025904654565</v>
      </c>
      <c r="AF191" s="42">
        <f t="shared" si="55"/>
        <v>81.71306937278834</v>
      </c>
      <c r="AG191" s="42">
        <f t="shared" si="55"/>
        <v>92.89219137536341</v>
      </c>
      <c r="AH191" s="42">
        <f t="shared" si="55"/>
        <v>442.85395584445098</v>
      </c>
      <c r="AI191" s="42">
        <f t="shared" si="55"/>
        <v>115.07681536479419</v>
      </c>
      <c r="AJ191" s="42">
        <f t="shared" si="55"/>
        <v>11.266101620463584</v>
      </c>
      <c r="AK191" s="42">
        <f t="shared" si="55"/>
        <v>20.557647650903135</v>
      </c>
      <c r="AL191" s="42">
        <f t="shared" si="55"/>
        <v>15.430937786867947</v>
      </c>
    </row>
    <row r="192" spans="4:38">
      <c r="D192" s="42">
        <f t="shared" si="50"/>
        <v>7.4999999999999997E-2</v>
      </c>
      <c r="E192" s="42">
        <f t="shared" si="53"/>
        <v>149.29376825320992</v>
      </c>
      <c r="F192" s="42">
        <f t="shared" si="53"/>
        <v>104.42006868336222</v>
      </c>
      <c r="G192" s="42">
        <f t="shared" si="53"/>
        <v>57.387170529084329</v>
      </c>
      <c r="H192" s="42">
        <f t="shared" si="53"/>
        <v>82.926921290692789</v>
      </c>
      <c r="I192" s="42">
        <f t="shared" si="53"/>
        <v>87.637020006201453</v>
      </c>
      <c r="J192" s="42">
        <f t="shared" si="53"/>
        <v>526.07947945871979</v>
      </c>
      <c r="K192" s="42">
        <f t="shared" si="53"/>
        <v>136.62790676051577</v>
      </c>
      <c r="L192" s="42">
        <f t="shared" si="53"/>
        <v>13.972971420014536</v>
      </c>
      <c r="M192" s="42">
        <f t="shared" si="53"/>
        <v>20.42821661981673</v>
      </c>
      <c r="N192" s="42">
        <f t="shared" si="53"/>
        <v>30.074049471360869</v>
      </c>
      <c r="Q192" s="42">
        <f t="shared" si="54"/>
        <v>126.99286743168048</v>
      </c>
      <c r="R192" s="42">
        <f t="shared" si="54"/>
        <v>41.227715059888361</v>
      </c>
      <c r="S192" s="42">
        <f t="shared" si="54"/>
        <v>45.419400627910143</v>
      </c>
      <c r="T192" s="42">
        <f t="shared" si="54"/>
        <v>70.046440459514059</v>
      </c>
      <c r="U192" s="42">
        <f t="shared" si="54"/>
        <v>75.609663614063777</v>
      </c>
      <c r="V192" s="42">
        <f t="shared" si="54"/>
        <v>396.94841616519307</v>
      </c>
      <c r="W192" s="42">
        <f t="shared" si="54"/>
        <v>104.54867819867452</v>
      </c>
      <c r="X192" s="42">
        <f t="shared" si="54"/>
        <v>11.765722361141767</v>
      </c>
      <c r="Y192" s="42">
        <f t="shared" si="54"/>
        <v>18.172977437912081</v>
      </c>
      <c r="Z192" s="42">
        <f t="shared" si="54"/>
        <v>26.910466299666748</v>
      </c>
      <c r="AC192" s="42">
        <f t="shared" si="55"/>
        <v>172.91668191814659</v>
      </c>
      <c r="AD192" s="42">
        <f t="shared" si="55"/>
        <v>167.61242230683649</v>
      </c>
      <c r="AE192" s="42">
        <f t="shared" si="55"/>
        <v>69.354940430258083</v>
      </c>
      <c r="AF192" s="42">
        <f t="shared" si="55"/>
        <v>96.165966137479046</v>
      </c>
      <c r="AG192" s="42">
        <f t="shared" si="55"/>
        <v>99.506387827933423</v>
      </c>
      <c r="AH192" s="42">
        <f t="shared" si="55"/>
        <v>654.16319190844206</v>
      </c>
      <c r="AI192" s="42">
        <f t="shared" si="55"/>
        <v>168.35467028660423</v>
      </c>
      <c r="AJ192" s="42">
        <f t="shared" si="55"/>
        <v>16.1802204788873</v>
      </c>
      <c r="AK192" s="42">
        <f t="shared" si="55"/>
        <v>22.683455801721383</v>
      </c>
      <c r="AL192" s="42">
        <f t="shared" si="55"/>
        <v>33.153550063459136</v>
      </c>
    </row>
    <row r="193" spans="4:38">
      <c r="D193" s="42">
        <f t="shared" si="50"/>
        <v>0.1</v>
      </c>
      <c r="E193" s="42">
        <f t="shared" si="53"/>
        <v>152.68725951489847</v>
      </c>
      <c r="F193" s="42">
        <f t="shared" si="53"/>
        <v>107.6256222665005</v>
      </c>
      <c r="G193" s="42">
        <f t="shared" si="53"/>
        <v>58.374404370203905</v>
      </c>
      <c r="H193" s="42">
        <f t="shared" si="53"/>
        <v>86.855257291727767</v>
      </c>
      <c r="I193" s="42">
        <f t="shared" si="53"/>
        <v>91.584257175814173</v>
      </c>
      <c r="J193" s="42">
        <f t="shared" si="53"/>
        <v>633.63459867251402</v>
      </c>
      <c r="K193" s="42">
        <f t="shared" si="53"/>
        <v>159.80136915540734</v>
      </c>
      <c r="L193" s="42">
        <f t="shared" si="53"/>
        <v>17.768512334063367</v>
      </c>
      <c r="M193" s="42">
        <f t="shared" si="53"/>
        <v>22.189716483506743</v>
      </c>
      <c r="N193" s="42">
        <f t="shared" si="53"/>
        <v>42.272492003570648</v>
      </c>
      <c r="Q193" s="42">
        <f t="shared" si="54"/>
        <v>116.63217186491417</v>
      </c>
      <c r="R193" s="42">
        <f t="shared" si="54"/>
        <v>33.154843955718896</v>
      </c>
      <c r="S193" s="42">
        <f t="shared" si="54"/>
        <v>45.765827609267951</v>
      </c>
      <c r="T193" s="42">
        <f t="shared" si="54"/>
        <v>67.10518405572266</v>
      </c>
      <c r="U193" s="42">
        <f t="shared" si="54"/>
        <v>78.21086250644035</v>
      </c>
      <c r="V193" s="42">
        <f t="shared" si="54"/>
        <v>447.83754814829217</v>
      </c>
      <c r="W193" s="42">
        <f t="shared" si="54"/>
        <v>109.1116601517314</v>
      </c>
      <c r="X193" s="42">
        <f t="shared" si="54"/>
        <v>15.5348567704779</v>
      </c>
      <c r="Y193" s="42">
        <f t="shared" si="54"/>
        <v>20.045296923238435</v>
      </c>
      <c r="Z193" s="42">
        <f t="shared" si="54"/>
        <v>36.714241032257725</v>
      </c>
      <c r="AC193" s="42">
        <f t="shared" si="55"/>
        <v>191.68683031610672</v>
      </c>
      <c r="AD193" s="42">
        <f t="shared" si="55"/>
        <v>182.09640057728228</v>
      </c>
      <c r="AE193" s="42">
        <f t="shared" si="55"/>
        <v>70.982981131139852</v>
      </c>
      <c r="AF193" s="42">
        <f t="shared" si="55"/>
        <v>107.40395038067689</v>
      </c>
      <c r="AG193" s="42">
        <f t="shared" si="55"/>
        <v>104.60576821110266</v>
      </c>
      <c r="AH193" s="42">
        <f t="shared" si="55"/>
        <v>817.09891322644262</v>
      </c>
      <c r="AI193" s="42">
        <f t="shared" si="55"/>
        <v>209.70604239763361</v>
      </c>
      <c r="AJ193" s="42">
        <f t="shared" si="55"/>
        <v>20.002167897648828</v>
      </c>
      <c r="AK193" s="42">
        <f t="shared" si="55"/>
        <v>24.334136043775043</v>
      </c>
      <c r="AL193" s="42">
        <f t="shared" si="55"/>
        <v>47.643468138510904</v>
      </c>
    </row>
    <row r="194" spans="4:38">
      <c r="D194" s="42">
        <f t="shared" si="50"/>
        <v>0.125</v>
      </c>
      <c r="E194" s="42">
        <f t="shared" si="53"/>
        <v>155.45194669451953</v>
      </c>
      <c r="F194" s="42">
        <f t="shared" si="53"/>
        <v>110.28388704072341</v>
      </c>
      <c r="G194" s="42">
        <f t="shared" si="53"/>
        <v>59.190336210748399</v>
      </c>
      <c r="H194" s="42">
        <f t="shared" si="53"/>
        <v>90.198694759307244</v>
      </c>
      <c r="I194" s="42">
        <f t="shared" si="53"/>
        <v>94.956084584118997</v>
      </c>
      <c r="J194" s="42">
        <f t="shared" si="53"/>
        <v>726.49496476821685</v>
      </c>
      <c r="K194" s="42">
        <f t="shared" si="53"/>
        <v>179.78764141102511</v>
      </c>
      <c r="L194" s="42">
        <f t="shared" si="53"/>
        <v>21.010560100383795</v>
      </c>
      <c r="M194" s="42">
        <f t="shared" si="53"/>
        <v>23.693745745462284</v>
      </c>
      <c r="N194" s="42">
        <f t="shared" si="53"/>
        <v>52.946953676923812</v>
      </c>
      <c r="Q194" s="42">
        <f t="shared" si="54"/>
        <v>107.12420348293946</v>
      </c>
      <c r="R194" s="42">
        <f t="shared" si="54"/>
        <v>26.259742628909841</v>
      </c>
      <c r="S194" s="42">
        <f t="shared" si="54"/>
        <v>46.042633744065931</v>
      </c>
      <c r="T194" s="42">
        <f t="shared" si="54"/>
        <v>64.414319889190935</v>
      </c>
      <c r="U194" s="42">
        <f t="shared" si="54"/>
        <v>80.422656511764245</v>
      </c>
      <c r="V194" s="42">
        <f t="shared" si="54"/>
        <v>491.24746181869227</v>
      </c>
      <c r="W194" s="42">
        <f t="shared" si="54"/>
        <v>113.58245421200488</v>
      </c>
      <c r="X194" s="42">
        <f t="shared" si="54"/>
        <v>18.754452808520981</v>
      </c>
      <c r="Y194" s="42">
        <f t="shared" si="54"/>
        <v>21.644514273685068</v>
      </c>
      <c r="Z194" s="42">
        <f t="shared" si="54"/>
        <v>45.290409975449329</v>
      </c>
      <c r="AC194" s="42">
        <f t="shared" si="55"/>
        <v>207.53540821123215</v>
      </c>
      <c r="AD194" s="42">
        <f t="shared" si="55"/>
        <v>194.30803145253685</v>
      </c>
      <c r="AE194" s="42">
        <f t="shared" si="55"/>
        <v>72.338038677430433</v>
      </c>
      <c r="AF194" s="42">
        <f t="shared" si="55"/>
        <v>117.00171740103457</v>
      </c>
      <c r="AG194" s="42">
        <f t="shared" si="55"/>
        <v>109.04068149054838</v>
      </c>
      <c r="AH194" s="42">
        <f t="shared" si="55"/>
        <v>958.76703918420662</v>
      </c>
      <c r="AI194" s="42">
        <f t="shared" si="55"/>
        <v>244.99150748574749</v>
      </c>
      <c r="AJ194" s="42">
        <f t="shared" si="55"/>
        <v>23.266667392246568</v>
      </c>
      <c r="AK194" s="42">
        <f t="shared" si="55"/>
        <v>25.742977217239467</v>
      </c>
      <c r="AL194" s="42">
        <f t="shared" si="55"/>
        <v>60.364626413638035</v>
      </c>
    </row>
    <row r="195" spans="4:38">
      <c r="D195" s="42">
        <f t="shared" si="50"/>
        <v>0.25</v>
      </c>
      <c r="E195" s="42">
        <f t="shared" si="53"/>
        <v>153.71060124951077</v>
      </c>
      <c r="F195" s="42">
        <f t="shared" si="53"/>
        <v>110.01948761764815</v>
      </c>
      <c r="G195" s="42">
        <f t="shared" si="53"/>
        <v>59.07329635255266</v>
      </c>
      <c r="H195" s="42">
        <f t="shared" si="53"/>
        <v>92.559285563423458</v>
      </c>
      <c r="I195" s="42">
        <f t="shared" si="53"/>
        <v>97.590671665087754</v>
      </c>
      <c r="J195" s="42">
        <f t="shared" si="53"/>
        <v>828.53324785135749</v>
      </c>
      <c r="K195" s="42">
        <f t="shared" si="53"/>
        <v>201.32384708716575</v>
      </c>
      <c r="L195" s="42">
        <f t="shared" si="53"/>
        <v>23.538895342885354</v>
      </c>
      <c r="M195" s="42">
        <f t="shared" si="53"/>
        <v>24.854563820083047</v>
      </c>
      <c r="N195" s="42">
        <f t="shared" si="53"/>
        <v>61.52425521235098</v>
      </c>
      <c r="Q195" s="42">
        <f t="shared" si="54"/>
        <v>79.221794054439002</v>
      </c>
      <c r="R195" s="42">
        <f t="shared" si="54"/>
        <v>20.91203111672715</v>
      </c>
      <c r="S195" s="42">
        <f t="shared" si="54"/>
        <v>45.752904053197817</v>
      </c>
      <c r="T195" s="42">
        <f t="shared" si="54"/>
        <v>56.835388072256293</v>
      </c>
      <c r="U195" s="42">
        <f t="shared" si="54"/>
        <v>81.939261645652621</v>
      </c>
      <c r="V195" s="42">
        <f t="shared" si="54"/>
        <v>523.29871739214786</v>
      </c>
      <c r="W195" s="42">
        <f t="shared" si="54"/>
        <v>134.91304328155303</v>
      </c>
      <c r="X195" s="42">
        <f t="shared" si="54"/>
        <v>21.267353134264919</v>
      </c>
      <c r="Y195" s="42">
        <f t="shared" si="54"/>
        <v>22.890601569232015</v>
      </c>
      <c r="Z195" s="42">
        <f t="shared" si="54"/>
        <v>52.091490996877937</v>
      </c>
      <c r="AC195" s="42">
        <f t="shared" si="55"/>
        <v>214.50981522237473</v>
      </c>
      <c r="AD195" s="42">
        <f t="shared" si="55"/>
        <v>199.11534381614663</v>
      </c>
      <c r="AE195" s="42">
        <f t="shared" si="55"/>
        <v>72.393688651907084</v>
      </c>
      <c r="AF195" s="42">
        <f t="shared" si="55"/>
        <v>124.47183893554859</v>
      </c>
      <c r="AG195" s="42">
        <f t="shared" si="55"/>
        <v>114.95943161492721</v>
      </c>
      <c r="AH195" s="42">
        <f t="shared" si="55"/>
        <v>1144.9652203425644</v>
      </c>
      <c r="AI195" s="42">
        <f t="shared" si="55"/>
        <v>271.52840985852106</v>
      </c>
      <c r="AJ195" s="42">
        <f t="shared" si="55"/>
        <v>25.810437551505828</v>
      </c>
      <c r="AK195" s="42">
        <f t="shared" si="55"/>
        <v>26.818526070934123</v>
      </c>
      <c r="AL195" s="42">
        <f t="shared" si="55"/>
        <v>72.001446159358125</v>
      </c>
    </row>
    <row r="196" spans="4:38">
      <c r="D196" s="42">
        <f t="shared" si="50"/>
        <v>0.375</v>
      </c>
      <c r="E196" s="42">
        <f t="shared" si="53"/>
        <v>136.15745449220512</v>
      </c>
      <c r="F196" s="42">
        <f t="shared" si="53"/>
        <v>99.484298364979395</v>
      </c>
      <c r="G196" s="42">
        <f t="shared" si="53"/>
        <v>55.664934122102963</v>
      </c>
      <c r="H196" s="42">
        <f t="shared" si="53"/>
        <v>91.380360664901815</v>
      </c>
      <c r="I196" s="42">
        <f t="shared" si="53"/>
        <v>97.573581829921665</v>
      </c>
      <c r="J196" s="42">
        <f t="shared" si="53"/>
        <v>855.17399446506283</v>
      </c>
      <c r="K196" s="42">
        <f t="shared" si="53"/>
        <v>207.34484168513669</v>
      </c>
      <c r="L196" s="42">
        <f t="shared" si="53"/>
        <v>23.50041570905778</v>
      </c>
      <c r="M196" s="42">
        <f t="shared" si="53"/>
        <v>24.780769933315529</v>
      </c>
      <c r="N196" s="42">
        <f t="shared" si="53"/>
        <v>61.621378446026469</v>
      </c>
      <c r="Q196" s="42">
        <f t="shared" si="54"/>
        <v>58.429339860225134</v>
      </c>
      <c r="R196" s="42">
        <f t="shared" si="54"/>
        <v>21.122340170700475</v>
      </c>
      <c r="S196" s="42">
        <f t="shared" si="54"/>
        <v>43.462336424239695</v>
      </c>
      <c r="T196" s="42">
        <f t="shared" si="54"/>
        <v>51.518265449799053</v>
      </c>
      <c r="U196" s="42">
        <f t="shared" si="54"/>
        <v>80.952314933451945</v>
      </c>
      <c r="V196" s="42">
        <f t="shared" si="54"/>
        <v>514.71274643006154</v>
      </c>
      <c r="W196" s="42">
        <f t="shared" si="54"/>
        <v>155.09212925297203</v>
      </c>
      <c r="X196" s="42">
        <f t="shared" si="54"/>
        <v>21.238737611870903</v>
      </c>
      <c r="Y196" s="42">
        <f t="shared" si="54"/>
        <v>22.866539738009354</v>
      </c>
      <c r="Z196" s="42">
        <f t="shared" si="54"/>
        <v>51.973770876144769</v>
      </c>
      <c r="AC196" s="42">
        <f t="shared" si="55"/>
        <v>190.11891422451851</v>
      </c>
      <c r="AD196" s="42">
        <f t="shared" si="55"/>
        <v>177.78583831747261</v>
      </c>
      <c r="AE196" s="42">
        <f t="shared" si="55"/>
        <v>67.867531819966246</v>
      </c>
      <c r="AF196" s="42">
        <f t="shared" si="55"/>
        <v>124.28396611945135</v>
      </c>
      <c r="AG196" s="42">
        <f t="shared" si="55"/>
        <v>117.45886017017341</v>
      </c>
      <c r="AH196" s="42">
        <f t="shared" si="55"/>
        <v>1216.2974857058421</v>
      </c>
      <c r="AI196" s="42">
        <f t="shared" si="55"/>
        <v>266.68374491782049</v>
      </c>
      <c r="AJ196" s="42">
        <f t="shared" si="55"/>
        <v>25.76209380624465</v>
      </c>
      <c r="AK196" s="42">
        <f t="shared" si="55"/>
        <v>26.69500012862169</v>
      </c>
      <c r="AL196" s="42">
        <f t="shared" si="55"/>
        <v>73.767762163542059</v>
      </c>
    </row>
    <row r="197" spans="4:38">
      <c r="D197" s="42">
        <f t="shared" si="50"/>
        <v>0.5</v>
      </c>
      <c r="E197" s="42">
        <f t="shared" si="53"/>
        <v>109.31452332461984</v>
      </c>
      <c r="F197" s="42">
        <f t="shared" si="53"/>
        <v>83.385733834366874</v>
      </c>
      <c r="G197" s="42">
        <f t="shared" si="53"/>
        <v>50.411127704061656</v>
      </c>
      <c r="H197" s="42">
        <f t="shared" si="53"/>
        <v>89.470371467723751</v>
      </c>
      <c r="I197" s="42">
        <f t="shared" si="53"/>
        <v>97.541843564613032</v>
      </c>
      <c r="J197" s="42">
        <f t="shared" si="53"/>
        <v>874.85239227108832</v>
      </c>
      <c r="K197" s="42">
        <f t="shared" si="53"/>
        <v>212.27110999256752</v>
      </c>
      <c r="L197" s="42">
        <f t="shared" si="53"/>
        <v>23.435328436482585</v>
      </c>
      <c r="M197" s="42">
        <f t="shared" si="53"/>
        <v>24.659936711954355</v>
      </c>
      <c r="N197" s="42">
        <f t="shared" si="53"/>
        <v>61.716367103138111</v>
      </c>
      <c r="Q197" s="42">
        <f t="shared" si="54"/>
        <v>41.475848108618827</v>
      </c>
      <c r="R197" s="42">
        <f t="shared" si="54"/>
        <v>21.443338200449247</v>
      </c>
      <c r="S197" s="42">
        <f t="shared" si="54"/>
        <v>39.910644037319351</v>
      </c>
      <c r="T197" s="42">
        <f t="shared" si="54"/>
        <v>47.338109484921574</v>
      </c>
      <c r="U197" s="42">
        <f t="shared" si="54"/>
        <v>79.356109440976454</v>
      </c>
      <c r="V197" s="42">
        <f t="shared" si="54"/>
        <v>501.60784338267291</v>
      </c>
      <c r="W197" s="42">
        <f t="shared" si="54"/>
        <v>173.41581435472062</v>
      </c>
      <c r="X197" s="42">
        <f t="shared" si="54"/>
        <v>21.189703972685773</v>
      </c>
      <c r="Y197" s="42">
        <f t="shared" si="54"/>
        <v>22.825811319854829</v>
      </c>
      <c r="Z197" s="42">
        <f t="shared" si="54"/>
        <v>51.759801600095592</v>
      </c>
      <c r="AC197" s="42">
        <f t="shared" si="55"/>
        <v>152.81614392336212</v>
      </c>
      <c r="AD197" s="42">
        <f t="shared" si="55"/>
        <v>145.20439290910838</v>
      </c>
      <c r="AE197" s="42">
        <f t="shared" si="55"/>
        <v>60.911611370803577</v>
      </c>
      <c r="AF197" s="42">
        <f t="shared" si="55"/>
        <v>123.95248398095487</v>
      </c>
      <c r="AG197" s="42">
        <f t="shared" si="55"/>
        <v>119.50384716992014</v>
      </c>
      <c r="AH197" s="42">
        <f t="shared" si="55"/>
        <v>1271.132438347629</v>
      </c>
      <c r="AI197" s="42">
        <f t="shared" si="55"/>
        <v>259.15036350443091</v>
      </c>
      <c r="AJ197" s="42">
        <f t="shared" si="55"/>
        <v>25.680952900279351</v>
      </c>
      <c r="AK197" s="42">
        <f t="shared" si="55"/>
        <v>26.494062104053882</v>
      </c>
      <c r="AL197" s="42">
        <f t="shared" si="55"/>
        <v>75.495258035765687</v>
      </c>
    </row>
    <row r="198" spans="4:38">
      <c r="D198" s="42">
        <f t="shared" si="50"/>
        <v>0.625</v>
      </c>
      <c r="E198" s="42">
        <f t="shared" si="53"/>
        <v>78.675951792920486</v>
      </c>
      <c r="F198" s="42">
        <f t="shared" si="53"/>
        <v>65.032999739958555</v>
      </c>
      <c r="G198" s="42">
        <f t="shared" si="53"/>
        <v>44.338976744276295</v>
      </c>
      <c r="H198" s="42">
        <f t="shared" si="53"/>
        <v>87.096058785598771</v>
      </c>
      <c r="I198" s="42">
        <f t="shared" si="53"/>
        <v>97.495456869161956</v>
      </c>
      <c r="J198" s="42">
        <f t="shared" si="53"/>
        <v>889.93391976094085</v>
      </c>
      <c r="K198" s="42">
        <f t="shared" si="53"/>
        <v>216.10265200945787</v>
      </c>
      <c r="L198" s="42">
        <f t="shared" si="53"/>
        <v>23.349718661304983</v>
      </c>
      <c r="M198" s="42">
        <f t="shared" si="53"/>
        <v>24.507539789424605</v>
      </c>
      <c r="N198" s="42">
        <f t="shared" si="53"/>
        <v>61.809221183685125</v>
      </c>
      <c r="Q198" s="42">
        <f t="shared" si="54"/>
        <v>28.295983014030504</v>
      </c>
      <c r="R198" s="42">
        <f t="shared" si="54"/>
        <v>21.808611820508158</v>
      </c>
      <c r="S198" s="42">
        <f t="shared" si="54"/>
        <v>35.768126774439352</v>
      </c>
      <c r="T198" s="42">
        <f t="shared" si="54"/>
        <v>44.104865757742189</v>
      </c>
      <c r="U198" s="42">
        <f t="shared" si="54"/>
        <v>77.376581824309369</v>
      </c>
      <c r="V198" s="42">
        <f t="shared" si="54"/>
        <v>486.69536750115941</v>
      </c>
      <c r="W198" s="42">
        <f t="shared" si="54"/>
        <v>189.07536497694176</v>
      </c>
      <c r="X198" s="42">
        <f t="shared" si="54"/>
        <v>21.124174896276731</v>
      </c>
      <c r="Y198" s="42">
        <f t="shared" si="54"/>
        <v>22.772194252788335</v>
      </c>
      <c r="Z198" s="42">
        <f t="shared" si="54"/>
        <v>51.454025437437124</v>
      </c>
      <c r="AC198" s="42">
        <f t="shared" si="55"/>
        <v>110.23272989127457</v>
      </c>
      <c r="AD198" s="42">
        <f t="shared" si="55"/>
        <v>108.0819330852643</v>
      </c>
      <c r="AE198" s="42">
        <f t="shared" si="55"/>
        <v>52.909826714113279</v>
      </c>
      <c r="AF198" s="42">
        <f t="shared" si="55"/>
        <v>123.49402501639509</v>
      </c>
      <c r="AG198" s="42">
        <f t="shared" si="55"/>
        <v>121.09439261416777</v>
      </c>
      <c r="AH198" s="42">
        <f t="shared" si="55"/>
        <v>1313.4090239396007</v>
      </c>
      <c r="AI198" s="42">
        <f t="shared" si="55"/>
        <v>250.32558030044765</v>
      </c>
      <c r="AJ198" s="42">
        <f t="shared" si="55"/>
        <v>25.575262426333232</v>
      </c>
      <c r="AK198" s="42">
        <f t="shared" si="55"/>
        <v>26.242885326060836</v>
      </c>
      <c r="AL198" s="42">
        <f t="shared" si="55"/>
        <v>77.183933776029377</v>
      </c>
    </row>
    <row r="199" spans="4:38">
      <c r="D199" s="42">
        <f t="shared" si="50"/>
        <v>0.75</v>
      </c>
      <c r="E199" s="42">
        <f t="shared" si="53"/>
        <v>49.735883943272519</v>
      </c>
      <c r="F199" s="42">
        <f t="shared" si="53"/>
        <v>47.735301795901222</v>
      </c>
      <c r="G199" s="42">
        <f t="shared" si="53"/>
        <v>38.475580888595957</v>
      </c>
      <c r="H199" s="42">
        <f t="shared" si="53"/>
        <v>84.524163432235554</v>
      </c>
      <c r="I199" s="42">
        <f t="shared" si="53"/>
        <v>97.434421743568777</v>
      </c>
      <c r="J199" s="42">
        <f t="shared" si="53"/>
        <v>902.78405542613132</v>
      </c>
      <c r="K199" s="42">
        <f t="shared" si="53"/>
        <v>218.83946773580851</v>
      </c>
      <c r="L199" s="42">
        <f t="shared" si="53"/>
        <v>23.24967151967034</v>
      </c>
      <c r="M199" s="42">
        <f t="shared" si="53"/>
        <v>24.339054799151178</v>
      </c>
      <c r="N199" s="42">
        <f t="shared" si="53"/>
        <v>61.899940687668263</v>
      </c>
      <c r="Q199" s="42">
        <f t="shared" si="54"/>
        <v>18.824408790869636</v>
      </c>
      <c r="R199" s="42">
        <f t="shared" si="54"/>
        <v>22.151747645412001</v>
      </c>
      <c r="S199" s="42">
        <f t="shared" si="54"/>
        <v>31.705084517601637</v>
      </c>
      <c r="T199" s="42">
        <f t="shared" si="54"/>
        <v>41.628479848379662</v>
      </c>
      <c r="U199" s="42">
        <f t="shared" si="54"/>
        <v>75.239668739534267</v>
      </c>
      <c r="V199" s="42">
        <f t="shared" si="54"/>
        <v>472.68667803670633</v>
      </c>
      <c r="W199" s="42">
        <f t="shared" si="54"/>
        <v>201.26204750977956</v>
      </c>
      <c r="X199" s="42">
        <f t="shared" si="54"/>
        <v>21.046073062210933</v>
      </c>
      <c r="Y199" s="42">
        <f t="shared" si="54"/>
        <v>22.709466474829739</v>
      </c>
      <c r="Z199" s="42">
        <f t="shared" si="54"/>
        <v>51.060884656876063</v>
      </c>
      <c r="AC199" s="42">
        <f t="shared" si="55"/>
        <v>69.999897700624672</v>
      </c>
      <c r="AD199" s="42">
        <f t="shared" si="55"/>
        <v>73.129384340151333</v>
      </c>
      <c r="AE199" s="42">
        <f t="shared" si="55"/>
        <v>45.246077259590386</v>
      </c>
      <c r="AF199" s="42">
        <f t="shared" si="55"/>
        <v>122.92522172210622</v>
      </c>
      <c r="AG199" s="42">
        <f t="shared" si="55"/>
        <v>122.23049650291632</v>
      </c>
      <c r="AH199" s="42">
        <f t="shared" si="55"/>
        <v>1347.0661881534334</v>
      </c>
      <c r="AI199" s="42">
        <f t="shared" si="55"/>
        <v>241.60670998796712</v>
      </c>
      <c r="AJ199" s="42">
        <f t="shared" si="55"/>
        <v>25.453269977129715</v>
      </c>
      <c r="AK199" s="42">
        <f t="shared" si="55"/>
        <v>25.968643123472582</v>
      </c>
      <c r="AL199" s="42">
        <f t="shared" si="55"/>
        <v>78.833789384332732</v>
      </c>
    </row>
    <row r="200" spans="4:38">
      <c r="D200" s="42">
        <f t="shared" si="50"/>
        <v>0.875</v>
      </c>
      <c r="E200" s="42">
        <f t="shared" si="53"/>
        <v>27.988463821841016</v>
      </c>
      <c r="F200" s="42">
        <f t="shared" si="53"/>
        <v>34.801845716341461</v>
      </c>
      <c r="G200" s="42">
        <f t="shared" si="53"/>
        <v>33.848039782868447</v>
      </c>
      <c r="H200" s="42">
        <f t="shared" si="53"/>
        <v>82.021426221343177</v>
      </c>
      <c r="I200" s="42">
        <f t="shared" si="53"/>
        <v>97.358738187832699</v>
      </c>
      <c r="J200" s="42">
        <f t="shared" si="53"/>
        <v>915.76827775816537</v>
      </c>
      <c r="K200" s="42">
        <f t="shared" si="53"/>
        <v>220.48155717161868</v>
      </c>
      <c r="L200" s="42">
        <f t="shared" si="53"/>
        <v>23.141272147723878</v>
      </c>
      <c r="M200" s="42">
        <f t="shared" si="53"/>
        <v>24.16995737455909</v>
      </c>
      <c r="N200" s="42">
        <f t="shared" si="53"/>
        <v>61.988525615086751</v>
      </c>
      <c r="Q200" s="42">
        <f t="shared" si="54"/>
        <v>12.995789653546014</v>
      </c>
      <c r="R200" s="42">
        <f t="shared" si="54"/>
        <v>22.40633228969547</v>
      </c>
      <c r="S200" s="42">
        <f t="shared" si="54"/>
        <v>28.391817148808478</v>
      </c>
      <c r="T200" s="42">
        <f t="shared" si="54"/>
        <v>39.718897336952736</v>
      </c>
      <c r="U200" s="42">
        <f t="shared" si="54"/>
        <v>73.171306842734793</v>
      </c>
      <c r="V200" s="42">
        <f t="shared" si="54"/>
        <v>462.29313424049917</v>
      </c>
      <c r="W200" s="42">
        <f t="shared" si="54"/>
        <v>209.16712834337682</v>
      </c>
      <c r="X200" s="42">
        <f t="shared" si="54"/>
        <v>20.959321150055587</v>
      </c>
      <c r="Y200" s="42">
        <f t="shared" si="54"/>
        <v>22.641405923998963</v>
      </c>
      <c r="Z200" s="42">
        <f t="shared" si="54"/>
        <v>50.584821527119509</v>
      </c>
      <c r="AC200" s="42">
        <f t="shared" si="55"/>
        <v>39.748872923781349</v>
      </c>
      <c r="AD200" s="42">
        <f t="shared" si="55"/>
        <v>47.057672167979831</v>
      </c>
      <c r="AE200" s="42">
        <f t="shared" si="55"/>
        <v>39.304262416928438</v>
      </c>
      <c r="AF200" s="42">
        <f t="shared" si="55"/>
        <v>122.2627065944238</v>
      </c>
      <c r="AG200" s="42">
        <f t="shared" si="55"/>
        <v>122.91215883616496</v>
      </c>
      <c r="AH200" s="42">
        <f t="shared" si="55"/>
        <v>1376.0428766608065</v>
      </c>
      <c r="AI200" s="42">
        <f t="shared" si="55"/>
        <v>234.39106724908572</v>
      </c>
      <c r="AJ200" s="42">
        <f t="shared" si="55"/>
        <v>25.323223145392127</v>
      </c>
      <c r="AK200" s="42">
        <f t="shared" si="55"/>
        <v>25.69850882511922</v>
      </c>
      <c r="AL200" s="42">
        <f t="shared" si="55"/>
        <v>80.444824860676178</v>
      </c>
    </row>
    <row r="201" spans="4:38">
      <c r="D201" s="42">
        <f t="shared" si="50"/>
        <v>1</v>
      </c>
      <c r="E201" s="42">
        <f t="shared" si="53"/>
        <v>18.927835474791525</v>
      </c>
      <c r="F201" s="42">
        <f t="shared" si="53"/>
        <v>29.541837215426852</v>
      </c>
      <c r="G201" s="42">
        <f t="shared" si="53"/>
        <v>31.483453072942197</v>
      </c>
      <c r="H201" s="42">
        <f t="shared" si="53"/>
        <v>79.854587966631613</v>
      </c>
      <c r="I201" s="42">
        <f t="shared" si="53"/>
        <v>97.268406201954491</v>
      </c>
      <c r="J201" s="42">
        <f t="shared" si="53"/>
        <v>931.25206524856185</v>
      </c>
      <c r="K201" s="42">
        <f t="shared" si="53"/>
        <v>221.02892031688867</v>
      </c>
      <c r="L201" s="42">
        <f t="shared" si="53"/>
        <v>23.030605681610879</v>
      </c>
      <c r="M201" s="42">
        <f t="shared" si="53"/>
        <v>24.015723149073334</v>
      </c>
      <c r="N201" s="42">
        <f t="shared" si="53"/>
        <v>62.074975965940979</v>
      </c>
      <c r="Q201" s="42">
        <f t="shared" si="54"/>
        <v>10.744789816469499</v>
      </c>
      <c r="R201" s="42">
        <f t="shared" si="54"/>
        <v>22.50595236789335</v>
      </c>
      <c r="S201" s="42">
        <f t="shared" si="54"/>
        <v>26.498624550061905</v>
      </c>
      <c r="T201" s="42">
        <f t="shared" si="54"/>
        <v>38.186063803580211</v>
      </c>
      <c r="U201" s="42">
        <f t="shared" si="54"/>
        <v>71.397432789994525</v>
      </c>
      <c r="V201" s="42">
        <f t="shared" si="54"/>
        <v>458.22609536372312</v>
      </c>
      <c r="W201" s="42">
        <f t="shared" si="54"/>
        <v>211.98187386787711</v>
      </c>
      <c r="X201" s="42">
        <f t="shared" si="54"/>
        <v>20.867841839377924</v>
      </c>
      <c r="Y201" s="42">
        <f t="shared" si="54"/>
        <v>22.571790538315891</v>
      </c>
      <c r="Z201" s="42">
        <f t="shared" si="54"/>
        <v>50.030278316874188</v>
      </c>
      <c r="AC201" s="42">
        <f t="shared" si="55"/>
        <v>27.110881133113509</v>
      </c>
      <c r="AD201" s="42">
        <f t="shared" si="55"/>
        <v>36.57772206296039</v>
      </c>
      <c r="AE201" s="42">
        <f t="shared" si="55"/>
        <v>36.468281595822496</v>
      </c>
      <c r="AF201" s="42">
        <f t="shared" si="55"/>
        <v>121.52311212968291</v>
      </c>
      <c r="AG201" s="42">
        <f t="shared" si="55"/>
        <v>123.13937961391491</v>
      </c>
      <c r="AH201" s="42">
        <f t="shared" si="55"/>
        <v>1404.2780351333965</v>
      </c>
      <c r="AI201" s="42">
        <f t="shared" si="55"/>
        <v>230.07596676590035</v>
      </c>
      <c r="AJ201" s="42">
        <f t="shared" si="55"/>
        <v>25.193369523843863</v>
      </c>
      <c r="AK201" s="42">
        <f t="shared" si="55"/>
        <v>25.459655759830824</v>
      </c>
      <c r="AL201" s="42">
        <f t="shared" si="55"/>
        <v>82.0170402050597</v>
      </c>
    </row>
    <row r="202" spans="4:38">
      <c r="D202" s="42">
        <f t="shared" si="50"/>
        <v>1.125</v>
      </c>
      <c r="E202" s="42">
        <f t="shared" si="53"/>
        <v>18.054155230785081</v>
      </c>
      <c r="F202" s="42">
        <f t="shared" si="53"/>
        <v>29.232305159184023</v>
      </c>
      <c r="G202" s="42">
        <f t="shared" si="53"/>
        <v>30.603844396575266</v>
      </c>
      <c r="H202" s="42">
        <f t="shared" si="53"/>
        <v>77.912633698745822</v>
      </c>
      <c r="I202" s="42">
        <f t="shared" si="53"/>
        <v>97.048269841106816</v>
      </c>
      <c r="J202" s="42">
        <f t="shared" si="53"/>
        <v>948.62365498209738</v>
      </c>
      <c r="K202" s="42">
        <f t="shared" si="53"/>
        <v>220.92948535573686</v>
      </c>
      <c r="L202" s="42">
        <f t="shared" si="53"/>
        <v>22.904721111299825</v>
      </c>
      <c r="M202" s="42">
        <f t="shared" si="53"/>
        <v>23.864927131088656</v>
      </c>
      <c r="N202" s="42">
        <f t="shared" si="53"/>
        <v>62.159291740230969</v>
      </c>
      <c r="Q202" s="42">
        <f t="shared" si="54"/>
        <v>10.267972471751799</v>
      </c>
      <c r="R202" s="42">
        <f t="shared" si="54"/>
        <v>22.503329621360791</v>
      </c>
      <c r="S202" s="42">
        <f t="shared" si="54"/>
        <v>25.550899154335912</v>
      </c>
      <c r="T202" s="42">
        <f t="shared" si="54"/>
        <v>36.795850917411613</v>
      </c>
      <c r="U202" s="42">
        <f t="shared" si="54"/>
        <v>69.845493089605426</v>
      </c>
      <c r="V202" s="42">
        <f t="shared" si="54"/>
        <v>458.46886879616051</v>
      </c>
      <c r="W202" s="42">
        <f t="shared" si="54"/>
        <v>211.87146920175059</v>
      </c>
      <c r="X202" s="42">
        <f t="shared" si="54"/>
        <v>20.75928953598191</v>
      </c>
      <c r="Y202" s="42">
        <f t="shared" si="54"/>
        <v>22.493441429354611</v>
      </c>
      <c r="Z202" s="42">
        <f t="shared" si="54"/>
        <v>49.401697294847196</v>
      </c>
      <c r="AC202" s="42">
        <f t="shared" si="55"/>
        <v>25.840337989818323</v>
      </c>
      <c r="AD202" s="42">
        <f t="shared" si="55"/>
        <v>36.145072988518493</v>
      </c>
      <c r="AE202" s="42">
        <f t="shared" si="55"/>
        <v>35.65940294817058</v>
      </c>
      <c r="AF202" s="42">
        <f t="shared" si="55"/>
        <v>120.58801356444954</v>
      </c>
      <c r="AG202" s="42">
        <f t="shared" si="55"/>
        <v>122.96199385455276</v>
      </c>
      <c r="AH202" s="42">
        <f t="shared" si="55"/>
        <v>1433.0906932873349</v>
      </c>
      <c r="AI202" s="42">
        <f t="shared" si="55"/>
        <v>227.70689719369406</v>
      </c>
      <c r="AJ202" s="42">
        <f t="shared" si="55"/>
        <v>25.050152686617778</v>
      </c>
      <c r="AK202" s="42">
        <f t="shared" si="55"/>
        <v>25.23743341261758</v>
      </c>
      <c r="AL202" s="42">
        <f t="shared" si="55"/>
        <v>83.550435417482902</v>
      </c>
    </row>
    <row r="203" spans="4:38">
      <c r="D203" s="42">
        <f t="shared" si="50"/>
        <v>1.325</v>
      </c>
      <c r="E203" s="42">
        <f t="shared" si="53"/>
        <v>16.706593211004929</v>
      </c>
      <c r="F203" s="42">
        <f t="shared" si="53"/>
        <v>28.77964668849733</v>
      </c>
      <c r="G203" s="42">
        <f t="shared" si="53"/>
        <v>29.242789148485485</v>
      </c>
      <c r="H203" s="42">
        <f t="shared" si="53"/>
        <v>74.682713061015164</v>
      </c>
      <c r="I203" s="42">
        <f t="shared" si="53"/>
        <v>96.208712513081707</v>
      </c>
      <c r="J203" s="42">
        <f t="shared" si="53"/>
        <v>975.77966297728426</v>
      </c>
      <c r="K203" s="42">
        <f t="shared" si="53"/>
        <v>220.37496859882015</v>
      </c>
      <c r="L203" s="42">
        <f t="shared" si="53"/>
        <v>22.639398951673197</v>
      </c>
      <c r="M203" s="42">
        <f t="shared" si="53"/>
        <v>23.587557780420333</v>
      </c>
      <c r="N203" s="42">
        <f t="shared" si="53"/>
        <v>62.289757059841072</v>
      </c>
      <c r="Q203" s="42">
        <f t="shared" si="54"/>
        <v>9.5345091263844566</v>
      </c>
      <c r="R203" s="42">
        <f t="shared" si="54"/>
        <v>22.488279736675938</v>
      </c>
      <c r="S203" s="42">
        <f t="shared" si="54"/>
        <v>24.084444060999893</v>
      </c>
      <c r="T203" s="42">
        <f t="shared" si="54"/>
        <v>34.644716446459057</v>
      </c>
      <c r="U203" s="42">
        <f t="shared" si="54"/>
        <v>67.362518940509972</v>
      </c>
      <c r="V203" s="42">
        <f t="shared" si="54"/>
        <v>459.83314211168693</v>
      </c>
      <c r="W203" s="42">
        <f t="shared" si="54"/>
        <v>211.25577793280755</v>
      </c>
      <c r="X203" s="42">
        <f t="shared" si="54"/>
        <v>20.522097393946016</v>
      </c>
      <c r="Y203" s="42">
        <f t="shared" si="54"/>
        <v>22.331445785856861</v>
      </c>
      <c r="Z203" s="42">
        <f t="shared" si="54"/>
        <v>48.253056913790701</v>
      </c>
      <c r="AC203" s="42">
        <f t="shared" si="55"/>
        <v>23.878677295625398</v>
      </c>
      <c r="AD203" s="42">
        <f t="shared" si="55"/>
        <v>35.510468863693447</v>
      </c>
      <c r="AE203" s="42">
        <f t="shared" si="55"/>
        <v>34.418075449422453</v>
      </c>
      <c r="AF203" s="42">
        <f t="shared" si="55"/>
        <v>118.44738191101106</v>
      </c>
      <c r="AG203" s="42">
        <f t="shared" si="55"/>
        <v>121.9727259012389</v>
      </c>
      <c r="AH203" s="42">
        <f t="shared" si="55"/>
        <v>1477.673722815651</v>
      </c>
      <c r="AI203" s="42">
        <f t="shared" si="55"/>
        <v>224.04113688348531</v>
      </c>
      <c r="AJ203" s="42">
        <f t="shared" si="55"/>
        <v>24.756700509400424</v>
      </c>
      <c r="AK203" s="42">
        <f t="shared" si="55"/>
        <v>24.850285853600763</v>
      </c>
      <c r="AL203" s="42">
        <f t="shared" si="55"/>
        <v>85.923121882883123</v>
      </c>
    </row>
    <row r="204" spans="4:38">
      <c r="D204" s="42">
        <f t="shared" si="50"/>
        <v>1.5249999999999999</v>
      </c>
      <c r="E204" s="42">
        <f t="shared" si="53"/>
        <v>15.420366069228642</v>
      </c>
      <c r="F204" s="42">
        <f t="shared" si="53"/>
        <v>28.375726137896592</v>
      </c>
      <c r="G204" s="42">
        <f t="shared" si="53"/>
        <v>27.938741450053875</v>
      </c>
      <c r="H204" s="42">
        <f t="shared" si="53"/>
        <v>71.322018866096542</v>
      </c>
      <c r="I204" s="42">
        <f t="shared" si="53"/>
        <v>94.813447317221375</v>
      </c>
      <c r="J204" s="42">
        <f t="shared" si="53"/>
        <v>1002.1247953427051</v>
      </c>
      <c r="K204" s="42">
        <f t="shared" si="53"/>
        <v>219.37002157991549</v>
      </c>
      <c r="L204" s="42">
        <f t="shared" si="53"/>
        <v>22.30163118463517</v>
      </c>
      <c r="M204" s="42">
        <f t="shared" si="53"/>
        <v>23.269692205434836</v>
      </c>
      <c r="N204" s="42">
        <f t="shared" si="53"/>
        <v>62.414757863446802</v>
      </c>
      <c r="Q204" s="42">
        <f t="shared" si="54"/>
        <v>8.8366775193449669</v>
      </c>
      <c r="R204" s="42">
        <f t="shared" si="54"/>
        <v>22.45998530469398</v>
      </c>
      <c r="S204" s="42">
        <f t="shared" si="54"/>
        <v>22.67941117052613</v>
      </c>
      <c r="T204" s="42">
        <f t="shared" si="54"/>
        <v>32.583681848635393</v>
      </c>
      <c r="U204" s="42">
        <f t="shared" si="54"/>
        <v>64.885103898080772</v>
      </c>
      <c r="V204" s="42">
        <f t="shared" si="54"/>
        <v>462.33064439249819</v>
      </c>
      <c r="W204" s="42">
        <f t="shared" si="54"/>
        <v>210.13996475390371</v>
      </c>
      <c r="X204" s="42">
        <f t="shared" si="54"/>
        <v>20.212947361347638</v>
      </c>
      <c r="Y204" s="42">
        <f t="shared" si="54"/>
        <v>22.127738055536938</v>
      </c>
      <c r="Z204" s="42">
        <f t="shared" si="54"/>
        <v>46.944447475085909</v>
      </c>
      <c r="AC204" s="42">
        <f t="shared" si="55"/>
        <v>22.004054619112274</v>
      </c>
      <c r="AD204" s="42">
        <f t="shared" si="55"/>
        <v>34.941916228474703</v>
      </c>
      <c r="AE204" s="42">
        <f t="shared" si="55"/>
        <v>33.240388042863316</v>
      </c>
      <c r="AF204" s="42">
        <f t="shared" si="55"/>
        <v>115.57630167072784</v>
      </c>
      <c r="AG204" s="42">
        <f t="shared" si="55"/>
        <v>120.17977461864626</v>
      </c>
      <c r="AH204" s="42">
        <f t="shared" si="55"/>
        <v>1520.3894003218388</v>
      </c>
      <c r="AI204" s="42">
        <f t="shared" si="55"/>
        <v>220.52891627213336</v>
      </c>
      <c r="AJ204" s="42">
        <f t="shared" si="55"/>
        <v>24.390315007922698</v>
      </c>
      <c r="AK204" s="42">
        <f t="shared" si="55"/>
        <v>24.428172211420613</v>
      </c>
      <c r="AL204" s="42">
        <f t="shared" si="55"/>
        <v>88.196428810465534</v>
      </c>
    </row>
    <row r="205" spans="4:38">
      <c r="D205" s="42">
        <f t="shared" ref="D205:D268" si="56">D101</f>
        <v>1.7249999999999999</v>
      </c>
      <c r="E205" s="42">
        <f t="shared" si="53"/>
        <v>14.194782067782993</v>
      </c>
      <c r="F205" s="42">
        <f t="shared" si="53"/>
        <v>28.016333208681729</v>
      </c>
      <c r="G205" s="42">
        <f t="shared" si="53"/>
        <v>26.691701301280524</v>
      </c>
      <c r="H205" s="42">
        <f t="shared" si="53"/>
        <v>67.853816582329756</v>
      </c>
      <c r="I205" s="42">
        <f t="shared" si="53"/>
        <v>92.912867583534364</v>
      </c>
      <c r="J205" s="42">
        <f t="shared" si="53"/>
        <v>1027.6304970074848</v>
      </c>
      <c r="K205" s="42">
        <f t="shared" si="53"/>
        <v>217.95606317368731</v>
      </c>
      <c r="L205" s="42">
        <f t="shared" si="53"/>
        <v>21.898513780094699</v>
      </c>
      <c r="M205" s="42">
        <f t="shared" si="53"/>
        <v>22.915821011333321</v>
      </c>
      <c r="N205" s="42">
        <f t="shared" si="53"/>
        <v>62.534294151047746</v>
      </c>
      <c r="Q205" s="42">
        <f t="shared" si="54"/>
        <v>8.1737833296987219</v>
      </c>
      <c r="R205" s="42">
        <f t="shared" si="54"/>
        <v>22.418576147732338</v>
      </c>
      <c r="S205" s="42">
        <f t="shared" si="54"/>
        <v>21.335800482914607</v>
      </c>
      <c r="T205" s="42">
        <f t="shared" si="54"/>
        <v>30.612747123940657</v>
      </c>
      <c r="U205" s="42">
        <f t="shared" si="54"/>
        <v>62.419419253941982</v>
      </c>
      <c r="V205" s="42">
        <f t="shared" si="54"/>
        <v>465.88389022062722</v>
      </c>
      <c r="W205" s="42">
        <f t="shared" si="54"/>
        <v>208.57001788664493</v>
      </c>
      <c r="X205" s="42">
        <f t="shared" si="54"/>
        <v>19.838932425292366</v>
      </c>
      <c r="Y205" s="42">
        <f t="shared" si="54"/>
        <v>21.886180741943708</v>
      </c>
      <c r="Z205" s="42">
        <f t="shared" si="54"/>
        <v>45.494064511356569</v>
      </c>
      <c r="AC205" s="42">
        <f t="shared" si="55"/>
        <v>20.215780805867258</v>
      </c>
      <c r="AD205" s="42">
        <f t="shared" si="55"/>
        <v>34.433834340564999</v>
      </c>
      <c r="AE205" s="42">
        <f t="shared" si="55"/>
        <v>32.124693941551314</v>
      </c>
      <c r="AF205" s="42">
        <f t="shared" si="55"/>
        <v>112.04648726610789</v>
      </c>
      <c r="AG205" s="42">
        <f t="shared" si="55"/>
        <v>117.65692713053176</v>
      </c>
      <c r="AH205" s="42">
        <f t="shared" si="55"/>
        <v>1561.2377258058989</v>
      </c>
      <c r="AI205" s="42">
        <f t="shared" si="55"/>
        <v>217.1702353596387</v>
      </c>
      <c r="AJ205" s="42">
        <f t="shared" si="55"/>
        <v>23.958095134897029</v>
      </c>
      <c r="AK205" s="42">
        <f t="shared" si="55"/>
        <v>23.975568070647377</v>
      </c>
      <c r="AL205" s="42">
        <f t="shared" si="55"/>
        <v>90.370356200230063</v>
      </c>
    </row>
    <row r="206" spans="4:38">
      <c r="D206" s="42">
        <f t="shared" si="56"/>
        <v>2</v>
      </c>
      <c r="E206" s="42">
        <f t="shared" si="53"/>
        <v>12.607352280706898</v>
      </c>
      <c r="F206" s="42">
        <f t="shared" si="53"/>
        <v>27.587139230916215</v>
      </c>
      <c r="G206" s="42">
        <f t="shared" si="53"/>
        <v>25.070103736393413</v>
      </c>
      <c r="H206" s="42">
        <f t="shared" si="53"/>
        <v>62.952234556792959</v>
      </c>
      <c r="I206" s="42">
        <f t="shared" si="53"/>
        <v>89.567054772467344</v>
      </c>
      <c r="J206" s="42">
        <f t="shared" si="53"/>
        <v>1061.2777506444045</v>
      </c>
      <c r="K206" s="42">
        <f t="shared" si="53"/>
        <v>215.42011437258728</v>
      </c>
      <c r="L206" s="42">
        <f t="shared" si="53"/>
        <v>21.250558330780017</v>
      </c>
      <c r="M206" s="42">
        <f t="shared" si="53"/>
        <v>22.378706550323827</v>
      </c>
      <c r="N206" s="42">
        <f t="shared" si="53"/>
        <v>62.689734016460179</v>
      </c>
      <c r="Q206" s="42">
        <f t="shared" si="54"/>
        <v>7.3180746628836228</v>
      </c>
      <c r="R206" s="42">
        <f t="shared" si="54"/>
        <v>22.340463142469712</v>
      </c>
      <c r="S206" s="42">
        <f t="shared" si="54"/>
        <v>19.588626728059758</v>
      </c>
      <c r="T206" s="42">
        <f t="shared" si="54"/>
        <v>28.049828076578635</v>
      </c>
      <c r="U206" s="42">
        <f t="shared" si="54"/>
        <v>59.059592541578198</v>
      </c>
      <c r="V206" s="42">
        <f t="shared" si="54"/>
        <v>472.35110044126634</v>
      </c>
      <c r="W206" s="42">
        <f t="shared" si="54"/>
        <v>205.75430219212353</v>
      </c>
      <c r="X206" s="42">
        <f t="shared" si="54"/>
        <v>19.231778870799801</v>
      </c>
      <c r="Y206" s="42">
        <f t="shared" si="54"/>
        <v>21.499333250149959</v>
      </c>
      <c r="Z206" s="42">
        <f t="shared" si="54"/>
        <v>43.301721982149814</v>
      </c>
      <c r="AC206" s="42">
        <f t="shared" si="55"/>
        <v>17.896629898530129</v>
      </c>
      <c r="AD206" s="42">
        <f t="shared" si="55"/>
        <v>33.823707792774769</v>
      </c>
      <c r="AE206" s="42">
        <f t="shared" si="55"/>
        <v>30.688812989879779</v>
      </c>
      <c r="AF206" s="42">
        <f t="shared" si="55"/>
        <v>106.24913631324155</v>
      </c>
      <c r="AG206" s="42">
        <f t="shared" si="55"/>
        <v>113.13176879155557</v>
      </c>
      <c r="AH206" s="42">
        <f t="shared" si="55"/>
        <v>1614.3551376228522</v>
      </c>
      <c r="AI206" s="42">
        <f t="shared" si="55"/>
        <v>212.80275064449796</v>
      </c>
      <c r="AJ206" s="42">
        <f t="shared" si="55"/>
        <v>23.26933779076024</v>
      </c>
      <c r="AK206" s="42">
        <f t="shared" si="55"/>
        <v>23.311673374085295</v>
      </c>
      <c r="AL206" s="42">
        <f t="shared" si="55"/>
        <v>93.197238209563395</v>
      </c>
    </row>
    <row r="207" spans="4:38">
      <c r="D207" s="42">
        <f t="shared" si="56"/>
        <v>2.25</v>
      </c>
      <c r="E207" s="42">
        <f t="shared" ref="E207:N222" si="57">E103/$J$181/2220*$F$179*60*24</f>
        <v>11.261078886280588</v>
      </c>
      <c r="F207" s="42">
        <f t="shared" si="57"/>
        <v>27.253898466618324</v>
      </c>
      <c r="G207" s="42">
        <f t="shared" si="57"/>
        <v>23.689452143108635</v>
      </c>
      <c r="H207" s="42">
        <f t="shared" si="57"/>
        <v>58.408933559937296</v>
      </c>
      <c r="I207" s="42">
        <f t="shared" si="57"/>
        <v>85.889287065222078</v>
      </c>
      <c r="J207" s="42">
        <f t="shared" si="57"/>
        <v>1090.3796596676359</v>
      </c>
      <c r="K207" s="42">
        <f t="shared" si="57"/>
        <v>212.60222869383938</v>
      </c>
      <c r="L207" s="42">
        <f t="shared" si="57"/>
        <v>20.581457933092544</v>
      </c>
      <c r="M207" s="42">
        <f t="shared" si="57"/>
        <v>21.84853955585206</v>
      </c>
      <c r="N207" s="42">
        <f t="shared" si="57"/>
        <v>62.822077763447041</v>
      </c>
      <c r="Q207" s="42">
        <f t="shared" ref="Q207:Z222" si="58">Q103/$J$181/2220*$F$179*60*24</f>
        <v>6.5948189461342732</v>
      </c>
      <c r="R207" s="42">
        <f t="shared" si="58"/>
        <v>22.248431949892836</v>
      </c>
      <c r="S207" s="42">
        <f t="shared" si="58"/>
        <v>18.101057752489847</v>
      </c>
      <c r="T207" s="42">
        <f t="shared" si="58"/>
        <v>25.867721774238049</v>
      </c>
      <c r="U207" s="42">
        <f t="shared" si="58"/>
        <v>56.048074281691484</v>
      </c>
      <c r="V207" s="42">
        <f t="shared" si="58"/>
        <v>479.66583785170212</v>
      </c>
      <c r="W207" s="42">
        <f t="shared" si="58"/>
        <v>202.62554623002643</v>
      </c>
      <c r="X207" s="42">
        <f t="shared" si="58"/>
        <v>18.600554953017593</v>
      </c>
      <c r="Y207" s="42">
        <f t="shared" si="58"/>
        <v>21.100342885995907</v>
      </c>
      <c r="Z207" s="42">
        <f t="shared" si="58"/>
        <v>41.145740903065615</v>
      </c>
      <c r="AC207" s="42">
        <f t="shared" ref="AC207:AL222" si="59">AC103/$J$181/2220*$F$179*60*24</f>
        <v>15.927338826426945</v>
      </c>
      <c r="AD207" s="42">
        <f t="shared" si="59"/>
        <v>33.346893335481113</v>
      </c>
      <c r="AE207" s="42">
        <f t="shared" si="59"/>
        <v>29.478870330337742</v>
      </c>
      <c r="AF207" s="42">
        <f t="shared" si="59"/>
        <v>100.1726133004843</v>
      </c>
      <c r="AG207" s="42">
        <f t="shared" si="59"/>
        <v>108.10296885434224</v>
      </c>
      <c r="AH207" s="42">
        <f t="shared" si="59"/>
        <v>1659.580069408775</v>
      </c>
      <c r="AI207" s="42">
        <f t="shared" si="59"/>
        <v>209.08421106280713</v>
      </c>
      <c r="AJ207" s="42">
        <f t="shared" si="59"/>
        <v>22.562360913167502</v>
      </c>
      <c r="AK207" s="42">
        <f t="shared" si="59"/>
        <v>22.675242363775979</v>
      </c>
      <c r="AL207" s="42">
        <f t="shared" si="59"/>
        <v>95.604086391088671</v>
      </c>
    </row>
    <row r="208" spans="4:38">
      <c r="D208" s="42">
        <f t="shared" si="56"/>
        <v>2.5</v>
      </c>
      <c r="E208" s="42">
        <f t="shared" si="57"/>
        <v>10.005642353206291</v>
      </c>
      <c r="F208" s="42">
        <f t="shared" si="57"/>
        <v>26.966384715755474</v>
      </c>
      <c r="G208" s="42">
        <f t="shared" si="57"/>
        <v>22.397874846164761</v>
      </c>
      <c r="H208" s="42">
        <f t="shared" si="57"/>
        <v>53.829428241027671</v>
      </c>
      <c r="I208" s="42">
        <f t="shared" si="57"/>
        <v>81.707396363371913</v>
      </c>
      <c r="J208" s="42">
        <f t="shared" si="57"/>
        <v>1118.0082205149449</v>
      </c>
      <c r="K208" s="42">
        <f t="shared" si="57"/>
        <v>209.37986181718557</v>
      </c>
      <c r="L208" s="42">
        <f t="shared" si="57"/>
        <v>19.850440743870152</v>
      </c>
      <c r="M208" s="42">
        <f t="shared" si="57"/>
        <v>21.2875488500333</v>
      </c>
      <c r="N208" s="42">
        <f t="shared" si="57"/>
        <v>62.945883204176511</v>
      </c>
      <c r="Q208" s="42">
        <f t="shared" si="58"/>
        <v>5.9222202668925501</v>
      </c>
      <c r="R208" s="42">
        <f t="shared" si="58"/>
        <v>22.136644321255044</v>
      </c>
      <c r="S208" s="42">
        <f t="shared" si="58"/>
        <v>16.70946096889222</v>
      </c>
      <c r="T208" s="42">
        <f t="shared" si="58"/>
        <v>23.826396523661302</v>
      </c>
      <c r="U208" s="42">
        <f t="shared" si="58"/>
        <v>53.089839350599462</v>
      </c>
      <c r="V208" s="42">
        <f t="shared" si="58"/>
        <v>488.19129230462761</v>
      </c>
      <c r="W208" s="42">
        <f t="shared" si="58"/>
        <v>199.04768654131198</v>
      </c>
      <c r="X208" s="42">
        <f t="shared" si="58"/>
        <v>17.908154745861193</v>
      </c>
      <c r="Y208" s="42">
        <f t="shared" si="58"/>
        <v>20.664090009484479</v>
      </c>
      <c r="Z208" s="42">
        <f t="shared" si="58"/>
        <v>38.871299325130799</v>
      </c>
      <c r="AC208" s="42">
        <f t="shared" si="59"/>
        <v>14.089064439520026</v>
      </c>
      <c r="AD208" s="42">
        <f t="shared" si="59"/>
        <v>32.932954747690104</v>
      </c>
      <c r="AE208" s="42">
        <f t="shared" si="59"/>
        <v>28.35646470608166</v>
      </c>
      <c r="AF208" s="42">
        <f t="shared" si="59"/>
        <v>93.473013127194506</v>
      </c>
      <c r="AG208" s="42">
        <f t="shared" si="59"/>
        <v>102.35164097665407</v>
      </c>
      <c r="AH208" s="42">
        <f t="shared" si="59"/>
        <v>1701.8872636601243</v>
      </c>
      <c r="AI208" s="42">
        <f t="shared" si="59"/>
        <v>205.60557726058028</v>
      </c>
      <c r="AJ208" s="42">
        <f t="shared" si="59"/>
        <v>21.792726741879072</v>
      </c>
      <c r="AK208" s="42">
        <f t="shared" si="59"/>
        <v>22.016519940145248</v>
      </c>
      <c r="AL208" s="42">
        <f t="shared" si="59"/>
        <v>97.855654044773445</v>
      </c>
    </row>
    <row r="209" spans="4:38">
      <c r="D209" s="42">
        <f t="shared" si="56"/>
        <v>2.75</v>
      </c>
      <c r="E209" s="42">
        <f t="shared" si="57"/>
        <v>8.8396916313409992</v>
      </c>
      <c r="F209" s="42">
        <f t="shared" si="57"/>
        <v>26.716374738679242</v>
      </c>
      <c r="G209" s="42">
        <f t="shared" si="57"/>
        <v>21.195371845561844</v>
      </c>
      <c r="H209" s="42">
        <f t="shared" si="57"/>
        <v>49.259158967915468</v>
      </c>
      <c r="I209" s="42">
        <f t="shared" si="57"/>
        <v>77.119807139589028</v>
      </c>
      <c r="J209" s="42">
        <f t="shared" si="57"/>
        <v>1144.1076615635131</v>
      </c>
      <c r="K209" s="42">
        <f t="shared" si="57"/>
        <v>205.83390998220651</v>
      </c>
      <c r="L209" s="42">
        <f t="shared" si="57"/>
        <v>19.071366079341313</v>
      </c>
      <c r="M209" s="42">
        <f t="shared" si="57"/>
        <v>20.704505146151021</v>
      </c>
      <c r="N209" s="42">
        <f t="shared" si="57"/>
        <v>63.061150338648957</v>
      </c>
      <c r="Q209" s="42">
        <f t="shared" si="58"/>
        <v>5.2989225295828613</v>
      </c>
      <c r="R209" s="42">
        <f t="shared" si="58"/>
        <v>22.005353815770118</v>
      </c>
      <c r="S209" s="42">
        <f t="shared" si="58"/>
        <v>15.413836377266801</v>
      </c>
      <c r="T209" s="42">
        <f t="shared" si="58"/>
        <v>21.925852324848531</v>
      </c>
      <c r="U209" s="42">
        <f t="shared" si="58"/>
        <v>50.196941052255127</v>
      </c>
      <c r="V209" s="42">
        <f t="shared" si="58"/>
        <v>497.77612509308005</v>
      </c>
      <c r="W209" s="42">
        <f t="shared" si="58"/>
        <v>195.11054387130437</v>
      </c>
      <c r="X209" s="42">
        <f t="shared" si="58"/>
        <v>17.168431739771048</v>
      </c>
      <c r="Y209" s="42">
        <f t="shared" si="58"/>
        <v>20.198118572859602</v>
      </c>
      <c r="Z209" s="42">
        <f t="shared" si="58"/>
        <v>36.513935398000299</v>
      </c>
      <c r="AC209" s="42">
        <f t="shared" si="59"/>
        <v>12.380460733099131</v>
      </c>
      <c r="AD209" s="42">
        <f t="shared" si="59"/>
        <v>32.570992142102568</v>
      </c>
      <c r="AE209" s="42">
        <f t="shared" si="59"/>
        <v>27.318379736365756</v>
      </c>
      <c r="AF209" s="42">
        <f t="shared" si="59"/>
        <v>86.290403024835271</v>
      </c>
      <c r="AG209" s="42">
        <f t="shared" si="59"/>
        <v>96.021900634578117</v>
      </c>
      <c r="AH209" s="42">
        <f t="shared" si="59"/>
        <v>1741.2767203768947</v>
      </c>
      <c r="AI209" s="42">
        <f t="shared" si="59"/>
        <v>202.36684923781729</v>
      </c>
      <c r="AJ209" s="42">
        <f t="shared" si="59"/>
        <v>20.974300418911536</v>
      </c>
      <c r="AK209" s="42">
        <f t="shared" si="59"/>
        <v>21.344247479306965</v>
      </c>
      <c r="AL209" s="42">
        <f t="shared" si="59"/>
        <v>99.951941170617744</v>
      </c>
    </row>
    <row r="210" spans="4:38">
      <c r="D210" s="42">
        <f t="shared" si="56"/>
        <v>3</v>
      </c>
      <c r="E210" s="42">
        <f t="shared" si="57"/>
        <v>7.7618756705417171</v>
      </c>
      <c r="F210" s="42">
        <f t="shared" si="57"/>
        <v>26.495645295741213</v>
      </c>
      <c r="G210" s="42">
        <f t="shared" si="57"/>
        <v>20.081943141299931</v>
      </c>
      <c r="H210" s="42">
        <f t="shared" si="57"/>
        <v>44.743566108452463</v>
      </c>
      <c r="I210" s="42">
        <f t="shared" si="57"/>
        <v>72.224943866545146</v>
      </c>
      <c r="J210" s="42">
        <f t="shared" si="57"/>
        <v>1168.6222111905231</v>
      </c>
      <c r="K210" s="42">
        <f t="shared" si="57"/>
        <v>202.04526942848335</v>
      </c>
      <c r="L210" s="42">
        <f t="shared" si="57"/>
        <v>18.258093255734501</v>
      </c>
      <c r="M210" s="42">
        <f t="shared" si="57"/>
        <v>20.108179157488607</v>
      </c>
      <c r="N210" s="42">
        <f t="shared" si="57"/>
        <v>63.167879166863997</v>
      </c>
      <c r="Q210" s="42">
        <f t="shared" si="58"/>
        <v>4.7235696386296464</v>
      </c>
      <c r="R210" s="42">
        <f t="shared" si="58"/>
        <v>21.854813992651781</v>
      </c>
      <c r="S210" s="42">
        <f t="shared" si="58"/>
        <v>14.214183977613637</v>
      </c>
      <c r="T210" s="42">
        <f t="shared" si="58"/>
        <v>20.166089177799641</v>
      </c>
      <c r="U210" s="42">
        <f t="shared" si="58"/>
        <v>47.3814326906123</v>
      </c>
      <c r="V210" s="42">
        <f t="shared" si="58"/>
        <v>508.26899751009239</v>
      </c>
      <c r="W210" s="42">
        <f t="shared" si="58"/>
        <v>190.90393896532646</v>
      </c>
      <c r="X210" s="42">
        <f t="shared" si="58"/>
        <v>16.395239425187597</v>
      </c>
      <c r="Y210" s="42">
        <f t="shared" si="58"/>
        <v>19.709972528365082</v>
      </c>
      <c r="Z210" s="42">
        <f t="shared" si="58"/>
        <v>34.109187271329461</v>
      </c>
      <c r="AC210" s="42">
        <f t="shared" si="59"/>
        <v>10.800181702453829</v>
      </c>
      <c r="AD210" s="42">
        <f t="shared" si="59"/>
        <v>32.250105631419245</v>
      </c>
      <c r="AE210" s="42">
        <f t="shared" si="59"/>
        <v>26.361399040444233</v>
      </c>
      <c r="AF210" s="42">
        <f t="shared" si="59"/>
        <v>78.764850224869178</v>
      </c>
      <c r="AG210" s="42">
        <f t="shared" si="59"/>
        <v>89.257863304201976</v>
      </c>
      <c r="AH210" s="42">
        <f t="shared" si="59"/>
        <v>1777.7484395590914</v>
      </c>
      <c r="AI210" s="42">
        <f t="shared" si="59"/>
        <v>199.36802699451829</v>
      </c>
      <c r="AJ210" s="42">
        <f t="shared" si="59"/>
        <v>20.120947086281454</v>
      </c>
      <c r="AK210" s="42">
        <f t="shared" si="59"/>
        <v>20.667166357375006</v>
      </c>
      <c r="AL210" s="42">
        <f t="shared" si="59"/>
        <v>101.89294776862195</v>
      </c>
    </row>
    <row r="211" spans="4:38">
      <c r="D211" s="42">
        <f t="shared" si="56"/>
        <v>3.25</v>
      </c>
      <c r="E211" s="42">
        <f t="shared" si="57"/>
        <v>6.7708434206654893</v>
      </c>
      <c r="F211" s="42">
        <f t="shared" si="57"/>
        <v>26.295973147292873</v>
      </c>
      <c r="G211" s="42">
        <f t="shared" si="57"/>
        <v>19.057588733378964</v>
      </c>
      <c r="H211" s="42">
        <f t="shared" si="57"/>
        <v>40.328090030491097</v>
      </c>
      <c r="I211" s="42">
        <f t="shared" si="57"/>
        <v>67.121231016913299</v>
      </c>
      <c r="J211" s="42">
        <f t="shared" si="57"/>
        <v>1191.4960977731603</v>
      </c>
      <c r="K211" s="42">
        <f t="shared" si="57"/>
        <v>198.09483639559795</v>
      </c>
      <c r="L211" s="42">
        <f t="shared" si="57"/>
        <v>17.424481589278287</v>
      </c>
      <c r="M211" s="42">
        <f t="shared" si="57"/>
        <v>19.507341597329475</v>
      </c>
      <c r="N211" s="42">
        <f t="shared" si="57"/>
        <v>63.266069688821609</v>
      </c>
      <c r="Q211" s="42">
        <f t="shared" si="58"/>
        <v>4.1948054984572689</v>
      </c>
      <c r="R211" s="42">
        <f t="shared" si="58"/>
        <v>21.685278411113728</v>
      </c>
      <c r="S211" s="42">
        <f t="shared" si="58"/>
        <v>13.110503769932754</v>
      </c>
      <c r="T211" s="42">
        <f t="shared" si="58"/>
        <v>18.547107082514668</v>
      </c>
      <c r="U211" s="42">
        <f t="shared" si="58"/>
        <v>44.655367569624765</v>
      </c>
      <c r="V211" s="42">
        <f t="shared" si="58"/>
        <v>519.51857084870585</v>
      </c>
      <c r="W211" s="42">
        <f t="shared" si="58"/>
        <v>186.51769256870196</v>
      </c>
      <c r="X211" s="42">
        <f t="shared" si="58"/>
        <v>15.602431292551287</v>
      </c>
      <c r="Y211" s="42">
        <f t="shared" si="58"/>
        <v>19.207195828244842</v>
      </c>
      <c r="Z211" s="42">
        <f t="shared" si="58"/>
        <v>31.692593094773539</v>
      </c>
      <c r="AC211" s="42">
        <f t="shared" si="59"/>
        <v>9.3468813428737505</v>
      </c>
      <c r="AD211" s="42">
        <f t="shared" si="59"/>
        <v>31.959395328340907</v>
      </c>
      <c r="AE211" s="42">
        <f t="shared" si="59"/>
        <v>25.482306237571375</v>
      </c>
      <c r="AF211" s="42">
        <f t="shared" si="59"/>
        <v>71.036421958759632</v>
      </c>
      <c r="AG211" s="42">
        <f t="shared" si="59"/>
        <v>82.203644461612797</v>
      </c>
      <c r="AH211" s="42">
        <f t="shared" si="59"/>
        <v>1811.3024212067135</v>
      </c>
      <c r="AI211" s="42">
        <f t="shared" si="59"/>
        <v>196.60911053068321</v>
      </c>
      <c r="AJ211" s="42">
        <f t="shared" si="59"/>
        <v>19.246531886005247</v>
      </c>
      <c r="AK211" s="42">
        <f t="shared" si="59"/>
        <v>19.994017950463217</v>
      </c>
      <c r="AL211" s="42">
        <f t="shared" si="59"/>
        <v>103.67867383878564</v>
      </c>
    </row>
    <row r="212" spans="4:38">
      <c r="D212" s="42">
        <f t="shared" si="56"/>
        <v>3.5</v>
      </c>
      <c r="E212" s="42">
        <f t="shared" si="57"/>
        <v>5.8652438315693143</v>
      </c>
      <c r="F212" s="42">
        <f t="shared" si="57"/>
        <v>26.109135053685833</v>
      </c>
      <c r="G212" s="42">
        <f t="shared" si="57"/>
        <v>18.122308621798904</v>
      </c>
      <c r="H212" s="42">
        <f t="shared" si="57"/>
        <v>36.058171101882827</v>
      </c>
      <c r="I212" s="42">
        <f t="shared" si="57"/>
        <v>61.907093063365579</v>
      </c>
      <c r="J212" s="42">
        <f t="shared" si="57"/>
        <v>1212.6735496886024</v>
      </c>
      <c r="K212" s="42">
        <f t="shared" si="57"/>
        <v>194.06350712313105</v>
      </c>
      <c r="L212" s="42">
        <f t="shared" si="57"/>
        <v>16.584390396201059</v>
      </c>
      <c r="M212" s="42">
        <f t="shared" si="57"/>
        <v>18.910763178957001</v>
      </c>
      <c r="N212" s="42">
        <f t="shared" si="57"/>
        <v>63.355721904522632</v>
      </c>
      <c r="Q212" s="42">
        <f t="shared" si="58"/>
        <v>3.7112740134901046</v>
      </c>
      <c r="R212" s="42">
        <f t="shared" si="58"/>
        <v>21.497000630369783</v>
      </c>
      <c r="S212" s="42">
        <f t="shared" si="58"/>
        <v>12.102795754224084</v>
      </c>
      <c r="T212" s="42">
        <f t="shared" si="58"/>
        <v>17.068906038993589</v>
      </c>
      <c r="U212" s="42">
        <f t="shared" si="58"/>
        <v>42.030798993246734</v>
      </c>
      <c r="V212" s="42">
        <f t="shared" si="58"/>
        <v>531.37350640195359</v>
      </c>
      <c r="W212" s="42">
        <f t="shared" si="58"/>
        <v>182.041625426754</v>
      </c>
      <c r="X212" s="42">
        <f t="shared" si="58"/>
        <v>14.803860832302558</v>
      </c>
      <c r="Y212" s="42">
        <f t="shared" si="58"/>
        <v>18.697332424742648</v>
      </c>
      <c r="Z212" s="42">
        <f t="shared" si="58"/>
        <v>29.299691017987818</v>
      </c>
      <c r="AC212" s="42">
        <f t="shared" si="59"/>
        <v>8.0192136496485755</v>
      </c>
      <c r="AD212" s="42">
        <f t="shared" si="59"/>
        <v>31.687961345568404</v>
      </c>
      <c r="AE212" s="42">
        <f t="shared" si="59"/>
        <v>24.677884947001367</v>
      </c>
      <c r="AF212" s="42">
        <f t="shared" si="59"/>
        <v>63.245185457969697</v>
      </c>
      <c r="AG212" s="42">
        <f t="shared" si="59"/>
        <v>75.003359582897332</v>
      </c>
      <c r="AH212" s="42">
        <f t="shared" si="59"/>
        <v>1841.9386653197569</v>
      </c>
      <c r="AI212" s="42">
        <f t="shared" si="59"/>
        <v>194.09009984631206</v>
      </c>
      <c r="AJ212" s="42">
        <f t="shared" si="59"/>
        <v>18.364919960099598</v>
      </c>
      <c r="AK212" s="42">
        <f t="shared" si="59"/>
        <v>19.333543634685459</v>
      </c>
      <c r="AL212" s="42">
        <f t="shared" si="59"/>
        <v>105.30911938110924</v>
      </c>
    </row>
    <row r="213" spans="4:38">
      <c r="D213" s="42">
        <f t="shared" si="56"/>
        <v>3.75</v>
      </c>
      <c r="E213" s="42">
        <f t="shared" si="57"/>
        <v>5.0437258531102298</v>
      </c>
      <c r="F213" s="42">
        <f t="shared" si="57"/>
        <v>25.926907775271658</v>
      </c>
      <c r="G213" s="42">
        <f t="shared" si="57"/>
        <v>17.276102806559848</v>
      </c>
      <c r="H213" s="42">
        <f t="shared" si="57"/>
        <v>31.97924969047974</v>
      </c>
      <c r="I213" s="42">
        <f t="shared" si="57"/>
        <v>56.680954478573767</v>
      </c>
      <c r="J213" s="42">
        <f t="shared" si="57"/>
        <v>1232.0987953140398</v>
      </c>
      <c r="K213" s="42">
        <f t="shared" si="57"/>
        <v>190.0321778506642</v>
      </c>
      <c r="L213" s="42">
        <f t="shared" si="57"/>
        <v>15.75167899273138</v>
      </c>
      <c r="M213" s="42">
        <f t="shared" si="57"/>
        <v>18.327214615654619</v>
      </c>
      <c r="N213" s="42">
        <f t="shared" si="57"/>
        <v>63.436835813965843</v>
      </c>
      <c r="Q213" s="42">
        <f t="shared" si="58"/>
        <v>3.2716190881525904</v>
      </c>
      <c r="R213" s="42">
        <f t="shared" si="58"/>
        <v>21.290234209633628</v>
      </c>
      <c r="S213" s="42">
        <f t="shared" si="58"/>
        <v>11.191059930487702</v>
      </c>
      <c r="T213" s="42">
        <f t="shared" si="58"/>
        <v>15.731486047236467</v>
      </c>
      <c r="U213" s="42">
        <f t="shared" si="58"/>
        <v>39.519780265430811</v>
      </c>
      <c r="V213" s="42">
        <f t="shared" si="58"/>
        <v>543.68246546287241</v>
      </c>
      <c r="W213" s="42">
        <f t="shared" si="58"/>
        <v>177.56555828480606</v>
      </c>
      <c r="X213" s="42">
        <f t="shared" si="58"/>
        <v>14.013381534881862</v>
      </c>
      <c r="Y213" s="42">
        <f t="shared" si="58"/>
        <v>18.187926270102473</v>
      </c>
      <c r="Z213" s="42">
        <f t="shared" si="58"/>
        <v>26.966019190627463</v>
      </c>
      <c r="AC213" s="42">
        <f t="shared" si="59"/>
        <v>6.815832618067903</v>
      </c>
      <c r="AD213" s="42">
        <f t="shared" si="59"/>
        <v>31.42490379580245</v>
      </c>
      <c r="AE213" s="42">
        <f t="shared" si="59"/>
        <v>23.944918787988488</v>
      </c>
      <c r="AF213" s="42">
        <f t="shared" si="59"/>
        <v>55.531207953961911</v>
      </c>
      <c r="AG213" s="42">
        <f t="shared" si="59"/>
        <v>67.801124144143927</v>
      </c>
      <c r="AH213" s="42">
        <f t="shared" si="59"/>
        <v>1869.6571718982266</v>
      </c>
      <c r="AI213" s="42">
        <f t="shared" si="59"/>
        <v>191.81099494140486</v>
      </c>
      <c r="AJ213" s="42">
        <f t="shared" si="59"/>
        <v>17.489976450580905</v>
      </c>
      <c r="AK213" s="42">
        <f t="shared" si="59"/>
        <v>18.694484786155648</v>
      </c>
      <c r="AL213" s="42">
        <f t="shared" si="59"/>
        <v>106.78428439559235</v>
      </c>
    </row>
    <row r="214" spans="4:38">
      <c r="D214" s="42">
        <f t="shared" si="56"/>
        <v>4</v>
      </c>
      <c r="E214" s="42">
        <f t="shared" si="57"/>
        <v>4.3049384351452424</v>
      </c>
      <c r="F214" s="42">
        <f t="shared" si="57"/>
        <v>25.741068072401895</v>
      </c>
      <c r="G214" s="42">
        <f t="shared" si="57"/>
        <v>16.518971287661699</v>
      </c>
      <c r="H214" s="42">
        <f t="shared" si="57"/>
        <v>28.136766164133739</v>
      </c>
      <c r="I214" s="42">
        <f t="shared" si="57"/>
        <v>51.541239735210468</v>
      </c>
      <c r="J214" s="42">
        <f t="shared" si="57"/>
        <v>1249.7160630266503</v>
      </c>
      <c r="K214" s="42">
        <f t="shared" si="57"/>
        <v>186.0817448177788</v>
      </c>
      <c r="L214" s="42">
        <f t="shared" si="57"/>
        <v>14.94020669509769</v>
      </c>
      <c r="M214" s="42">
        <f t="shared" si="57"/>
        <v>17.765466620705741</v>
      </c>
      <c r="N214" s="42">
        <f t="shared" si="57"/>
        <v>63.509411417152421</v>
      </c>
      <c r="Q214" s="42">
        <f t="shared" si="58"/>
        <v>2.8744846268691138</v>
      </c>
      <c r="R214" s="42">
        <f t="shared" si="58"/>
        <v>21.065232708119044</v>
      </c>
      <c r="S214" s="42">
        <f t="shared" si="58"/>
        <v>10.375296298723567</v>
      </c>
      <c r="T214" s="42">
        <f t="shared" si="58"/>
        <v>14.534847107243191</v>
      </c>
      <c r="U214" s="42">
        <f t="shared" si="58"/>
        <v>37.134364690131335</v>
      </c>
      <c r="V214" s="42">
        <f t="shared" si="58"/>
        <v>556.29410932449582</v>
      </c>
      <c r="W214" s="42">
        <f t="shared" si="58"/>
        <v>173.17931188818156</v>
      </c>
      <c r="X214" s="42">
        <f t="shared" si="58"/>
        <v>13.24484689072959</v>
      </c>
      <c r="Y214" s="42">
        <f t="shared" si="58"/>
        <v>17.686521316568072</v>
      </c>
      <c r="Z214" s="42">
        <f t="shared" si="58"/>
        <v>24.727115762347712</v>
      </c>
      <c r="AC214" s="42">
        <f t="shared" si="59"/>
        <v>5.7353922434213747</v>
      </c>
      <c r="AD214" s="42">
        <f t="shared" si="59"/>
        <v>31.15932279174384</v>
      </c>
      <c r="AE214" s="42">
        <f t="shared" si="59"/>
        <v>23.280191379786906</v>
      </c>
      <c r="AF214" s="42">
        <f t="shared" si="59"/>
        <v>48.034556678200147</v>
      </c>
      <c r="AG214" s="42">
        <f t="shared" si="59"/>
        <v>60.741053621438915</v>
      </c>
      <c r="AH214" s="42">
        <f t="shared" si="59"/>
        <v>1894.4579409421221</v>
      </c>
      <c r="AI214" s="42">
        <f t="shared" si="59"/>
        <v>189.77179581596158</v>
      </c>
      <c r="AJ214" s="42">
        <f t="shared" si="59"/>
        <v>16.635566499465824</v>
      </c>
      <c r="AK214" s="42">
        <f t="shared" si="59"/>
        <v>18.085582780987622</v>
      </c>
      <c r="AL214" s="42">
        <f t="shared" si="59"/>
        <v>108.10416888223496</v>
      </c>
    </row>
    <row r="215" spans="4:38">
      <c r="D215" s="42">
        <f t="shared" si="56"/>
        <v>4.25</v>
      </c>
      <c r="E215" s="42">
        <f t="shared" si="57"/>
        <v>3.6475305275313548</v>
      </c>
      <c r="F215" s="42">
        <f t="shared" si="57"/>
        <v>25.54339270542814</v>
      </c>
      <c r="G215" s="42">
        <f t="shared" si="57"/>
        <v>15.850914065104545</v>
      </c>
      <c r="H215" s="42">
        <f t="shared" si="57"/>
        <v>24.576160890696766</v>
      </c>
      <c r="I215" s="42">
        <f t="shared" si="57"/>
        <v>46.586373305947824</v>
      </c>
      <c r="J215" s="42">
        <f t="shared" si="57"/>
        <v>1265.4695812036243</v>
      </c>
      <c r="K215" s="42">
        <f t="shared" si="57"/>
        <v>182.29310426405607</v>
      </c>
      <c r="L215" s="42">
        <f t="shared" si="57"/>
        <v>14.163832819528544</v>
      </c>
      <c r="M215" s="42">
        <f t="shared" si="57"/>
        <v>17.234289907393752</v>
      </c>
      <c r="N215" s="42">
        <f t="shared" si="57"/>
        <v>63.573448714081209</v>
      </c>
      <c r="Q215" s="42">
        <f t="shared" si="58"/>
        <v>2.5185145340640731</v>
      </c>
      <c r="R215" s="42">
        <f t="shared" si="58"/>
        <v>20.822249685039754</v>
      </c>
      <c r="S215" s="42">
        <f t="shared" si="58"/>
        <v>9.6555048589316836</v>
      </c>
      <c r="T215" s="42">
        <f t="shared" si="58"/>
        <v>13.478989219013881</v>
      </c>
      <c r="U215" s="42">
        <f t="shared" si="58"/>
        <v>34.886605571301857</v>
      </c>
      <c r="V215" s="42">
        <f t="shared" si="58"/>
        <v>569.05709927986072</v>
      </c>
      <c r="W215" s="42">
        <f t="shared" si="58"/>
        <v>168.97270698220404</v>
      </c>
      <c r="X215" s="42">
        <f t="shared" si="58"/>
        <v>12.512110390286246</v>
      </c>
      <c r="Y215" s="42">
        <f t="shared" si="58"/>
        <v>17.200661516383384</v>
      </c>
      <c r="Z215" s="42">
        <f t="shared" si="58"/>
        <v>22.618518882803862</v>
      </c>
      <c r="AC215" s="42">
        <f t="shared" si="59"/>
        <v>4.7765465209986253</v>
      </c>
      <c r="AD215" s="42">
        <f t="shared" si="59"/>
        <v>30.880318446093405</v>
      </c>
      <c r="AE215" s="42">
        <f t="shared" si="59"/>
        <v>22.680486341650916</v>
      </c>
      <c r="AF215" s="42">
        <f t="shared" si="59"/>
        <v>40.895298862146561</v>
      </c>
      <c r="AG215" s="42">
        <f t="shared" si="59"/>
        <v>53.96726349086984</v>
      </c>
      <c r="AH215" s="42">
        <f t="shared" si="59"/>
        <v>1916.3409724514388</v>
      </c>
      <c r="AI215" s="42">
        <f t="shared" si="59"/>
        <v>187.97250246998226</v>
      </c>
      <c r="AJ215" s="42">
        <f t="shared" si="59"/>
        <v>15.815555248770803</v>
      </c>
      <c r="AK215" s="42">
        <f t="shared" si="59"/>
        <v>17.515578995295265</v>
      </c>
      <c r="AL215" s="42">
        <f t="shared" si="59"/>
        <v>109.2687728410375</v>
      </c>
    </row>
    <row r="216" spans="4:38">
      <c r="D216" s="42">
        <f t="shared" si="56"/>
        <v>4.5</v>
      </c>
      <c r="E216" s="42">
        <f t="shared" si="57"/>
        <v>3.0701510801256036</v>
      </c>
      <c r="F216" s="42">
        <f t="shared" si="57"/>
        <v>25.325658434701921</v>
      </c>
      <c r="G216" s="42">
        <f t="shared" si="57"/>
        <v>15.271931138888348</v>
      </c>
      <c r="H216" s="42">
        <f t="shared" si="57"/>
        <v>21.342874238020702</v>
      </c>
      <c r="I216" s="42">
        <f t="shared" si="57"/>
        <v>41.914779663457999</v>
      </c>
      <c r="J216" s="42">
        <f t="shared" si="57"/>
        <v>1279.3035782221391</v>
      </c>
      <c r="K216" s="42">
        <f t="shared" si="57"/>
        <v>178.74715242907655</v>
      </c>
      <c r="L216" s="42">
        <f t="shared" si="57"/>
        <v>13.436416682252341</v>
      </c>
      <c r="M216" s="42">
        <f t="shared" si="57"/>
        <v>16.742455189002033</v>
      </c>
      <c r="N216" s="42">
        <f t="shared" si="57"/>
        <v>63.628947704753386</v>
      </c>
      <c r="Q216" s="42">
        <f t="shared" si="58"/>
        <v>2.2023527141618677</v>
      </c>
      <c r="R216" s="42">
        <f t="shared" si="58"/>
        <v>20.561538699609507</v>
      </c>
      <c r="S216" s="42">
        <f t="shared" si="58"/>
        <v>9.0316856111120476</v>
      </c>
      <c r="T216" s="42">
        <f t="shared" si="58"/>
        <v>12.563912382548455</v>
      </c>
      <c r="U216" s="42">
        <f t="shared" si="58"/>
        <v>32.78855621289599</v>
      </c>
      <c r="V216" s="42">
        <f t="shared" si="58"/>
        <v>581.82009662200414</v>
      </c>
      <c r="W216" s="42">
        <f t="shared" si="58"/>
        <v>165.03556431219607</v>
      </c>
      <c r="X216" s="42">
        <f t="shared" si="58"/>
        <v>11.829025523992259</v>
      </c>
      <c r="Y216" s="42">
        <f t="shared" si="58"/>
        <v>16.737890821792213</v>
      </c>
      <c r="Z216" s="42">
        <f t="shared" si="58"/>
        <v>20.67576670165106</v>
      </c>
      <c r="AC216" s="42">
        <f t="shared" si="59"/>
        <v>3.9379494460893438</v>
      </c>
      <c r="AD216" s="42">
        <f t="shared" si="59"/>
        <v>30.576990871551882</v>
      </c>
      <c r="AE216" s="42">
        <f t="shared" si="59"/>
        <v>22.142587292834762</v>
      </c>
      <c r="AF216" s="42">
        <f t="shared" si="59"/>
        <v>34.253501737264521</v>
      </c>
      <c r="AG216" s="42">
        <f t="shared" si="59"/>
        <v>47.623869228524285</v>
      </c>
      <c r="AH216" s="42">
        <f t="shared" si="59"/>
        <v>1935.3062664261815</v>
      </c>
      <c r="AI216" s="42">
        <f t="shared" si="59"/>
        <v>186.41311490346646</v>
      </c>
      <c r="AJ216" s="42">
        <f t="shared" si="59"/>
        <v>15.043807840512429</v>
      </c>
      <c r="AK216" s="42">
        <f t="shared" si="59"/>
        <v>16.993214805192476</v>
      </c>
      <c r="AL216" s="42">
        <f t="shared" si="59"/>
        <v>110.27809627199991</v>
      </c>
    </row>
    <row r="217" spans="4:38">
      <c r="D217" s="42">
        <f t="shared" si="56"/>
        <v>4.75</v>
      </c>
      <c r="E217" s="42">
        <f t="shared" si="57"/>
        <v>2.5714490427849968</v>
      </c>
      <c r="F217" s="42">
        <f t="shared" si="57"/>
        <v>25.079642020574834</v>
      </c>
      <c r="G217" s="42">
        <f t="shared" si="57"/>
        <v>14.782022509013103</v>
      </c>
      <c r="H217" s="42">
        <f t="shared" si="57"/>
        <v>18.482346573957486</v>
      </c>
      <c r="I217" s="42">
        <f t="shared" si="57"/>
        <v>37.624883280413428</v>
      </c>
      <c r="J217" s="42">
        <f t="shared" si="57"/>
        <v>1291.1622824593767</v>
      </c>
      <c r="K217" s="42">
        <f t="shared" si="57"/>
        <v>175.52478555242277</v>
      </c>
      <c r="L217" s="42">
        <f t="shared" si="57"/>
        <v>12.771817599497645</v>
      </c>
      <c r="M217" s="42">
        <f t="shared" si="57"/>
        <v>16.298733178814043</v>
      </c>
      <c r="N217" s="42">
        <f t="shared" si="57"/>
        <v>63.675908389167731</v>
      </c>
      <c r="Q217" s="42">
        <f t="shared" si="58"/>
        <v>1.9246430715869005</v>
      </c>
      <c r="R217" s="42">
        <f t="shared" si="58"/>
        <v>20.283353311042028</v>
      </c>
      <c r="S217" s="42">
        <f t="shared" si="58"/>
        <v>8.5038385552646591</v>
      </c>
      <c r="T217" s="42">
        <f t="shared" si="58"/>
        <v>11.789616597846949</v>
      </c>
      <c r="U217" s="42">
        <f t="shared" si="58"/>
        <v>30.852269918867414</v>
      </c>
      <c r="V217" s="42">
        <f t="shared" si="58"/>
        <v>594.43176264396334</v>
      </c>
      <c r="W217" s="42">
        <f t="shared" si="58"/>
        <v>161.45770462348202</v>
      </c>
      <c r="X217" s="42">
        <f t="shared" si="58"/>
        <v>11.209445782288038</v>
      </c>
      <c r="Y217" s="42">
        <f t="shared" si="58"/>
        <v>16.305753185038437</v>
      </c>
      <c r="Z217" s="42">
        <f t="shared" si="58"/>
        <v>18.934397368544612</v>
      </c>
      <c r="AC217" s="42">
        <f t="shared" si="59"/>
        <v>3.2182550139831045</v>
      </c>
      <c r="AD217" s="42">
        <f t="shared" si="59"/>
        <v>30.238440180820032</v>
      </c>
      <c r="AE217" s="42">
        <f t="shared" si="59"/>
        <v>21.663277852592625</v>
      </c>
      <c r="AF217" s="42">
        <f t="shared" si="59"/>
        <v>28.249232535017121</v>
      </c>
      <c r="AG217" s="42">
        <f t="shared" si="59"/>
        <v>41.854986310489373</v>
      </c>
      <c r="AH217" s="42">
        <f t="shared" si="59"/>
        <v>1951.3538228663463</v>
      </c>
      <c r="AI217" s="42">
        <f t="shared" si="59"/>
        <v>185.09363311641499</v>
      </c>
      <c r="AJ217" s="42">
        <f t="shared" si="59"/>
        <v>14.334189416707257</v>
      </c>
      <c r="AK217" s="42">
        <f t="shared" si="59"/>
        <v>16.527231586793015</v>
      </c>
      <c r="AL217" s="42">
        <f t="shared" si="59"/>
        <v>111.13213917512142</v>
      </c>
    </row>
    <row r="218" spans="4:38">
      <c r="D218" s="42">
        <f t="shared" si="56"/>
        <v>5</v>
      </c>
      <c r="E218" s="42">
        <f t="shared" si="57"/>
        <v>2.1500733653665622</v>
      </c>
      <c r="F218" s="42">
        <f t="shared" si="57"/>
        <v>24.797120223398373</v>
      </c>
      <c r="G218" s="42">
        <f t="shared" si="57"/>
        <v>14.38118817547881</v>
      </c>
      <c r="H218" s="42">
        <f t="shared" si="57"/>
        <v>16.040018266359041</v>
      </c>
      <c r="I218" s="42">
        <f t="shared" si="57"/>
        <v>33.815108629486055</v>
      </c>
      <c r="J218" s="42">
        <f t="shared" si="57"/>
        <v>1300.9899222925235</v>
      </c>
      <c r="K218" s="42">
        <f t="shared" si="57"/>
        <v>172.70689987367487</v>
      </c>
      <c r="L218" s="42">
        <f t="shared" si="57"/>
        <v>12.18389488749289</v>
      </c>
      <c r="M218" s="42">
        <f t="shared" si="57"/>
        <v>15.911894590113164</v>
      </c>
      <c r="N218" s="42">
        <f t="shared" si="57"/>
        <v>63.714330767325492</v>
      </c>
      <c r="Q218" s="42">
        <f t="shared" si="58"/>
        <v>1.6840295107635663</v>
      </c>
      <c r="R218" s="42">
        <f t="shared" si="58"/>
        <v>19.987947078551084</v>
      </c>
      <c r="S218" s="42">
        <f t="shared" si="58"/>
        <v>8.0719636913895219</v>
      </c>
      <c r="T218" s="42">
        <f t="shared" si="58"/>
        <v>11.156101864909333</v>
      </c>
      <c r="U218" s="42">
        <f t="shared" si="58"/>
        <v>29.089799993169827</v>
      </c>
      <c r="V218" s="42">
        <f t="shared" si="58"/>
        <v>606.74075863876726</v>
      </c>
      <c r="W218" s="42">
        <f t="shared" si="58"/>
        <v>158.32894866138449</v>
      </c>
      <c r="X218" s="42">
        <f t="shared" si="58"/>
        <v>10.667224655614064</v>
      </c>
      <c r="Y218" s="42">
        <f t="shared" si="58"/>
        <v>15.911792558365875</v>
      </c>
      <c r="Z218" s="42">
        <f t="shared" si="58"/>
        <v>17.4299490331397</v>
      </c>
      <c r="AC218" s="42">
        <f t="shared" si="59"/>
        <v>2.6161172199695715</v>
      </c>
      <c r="AD218" s="42">
        <f t="shared" si="59"/>
        <v>29.85376648659868</v>
      </c>
      <c r="AE218" s="42">
        <f t="shared" si="59"/>
        <v>21.239341640178782</v>
      </c>
      <c r="AF218" s="42">
        <f t="shared" si="59"/>
        <v>23.022558486867329</v>
      </c>
      <c r="AG218" s="42">
        <f t="shared" si="59"/>
        <v>36.804730212851936</v>
      </c>
      <c r="AH218" s="42">
        <f t="shared" si="59"/>
        <v>1964.4836417719405</v>
      </c>
      <c r="AI218" s="42">
        <f t="shared" si="59"/>
        <v>184.01405710882753</v>
      </c>
      <c r="AJ218" s="42">
        <f t="shared" si="59"/>
        <v>13.70056511937176</v>
      </c>
      <c r="AK218" s="42">
        <f t="shared" si="59"/>
        <v>16.126370716210914</v>
      </c>
      <c r="AL218" s="42">
        <f t="shared" si="59"/>
        <v>111.83090155040328</v>
      </c>
    </row>
    <row r="219" spans="4:38">
      <c r="D219" s="42">
        <f t="shared" si="56"/>
        <v>5.25</v>
      </c>
      <c r="E219" s="42">
        <f t="shared" si="57"/>
        <v>1.8046729977273142</v>
      </c>
      <c r="F219" s="42">
        <f t="shared" si="57"/>
        <v>24.469869803524169</v>
      </c>
      <c r="G219" s="42">
        <f t="shared" si="57"/>
        <v>14.069428138285431</v>
      </c>
      <c r="H219" s="42">
        <f t="shared" si="57"/>
        <v>14.061329683077307</v>
      </c>
      <c r="I219" s="42">
        <f t="shared" si="57"/>
        <v>30.583880183348192</v>
      </c>
      <c r="J219" s="42">
        <f t="shared" si="57"/>
        <v>1308.7307260987654</v>
      </c>
      <c r="K219" s="42">
        <f t="shared" si="57"/>
        <v>170.37439163241521</v>
      </c>
      <c r="L219" s="42">
        <f t="shared" si="57"/>
        <v>11.686507862466637</v>
      </c>
      <c r="M219" s="42">
        <f t="shared" si="57"/>
        <v>15.590710136182814</v>
      </c>
      <c r="N219" s="42">
        <f t="shared" si="57"/>
        <v>63.744214839225435</v>
      </c>
      <c r="Q219" s="42">
        <f t="shared" si="58"/>
        <v>1.4791559361162625</v>
      </c>
      <c r="R219" s="42">
        <f t="shared" si="58"/>
        <v>19.675573561350376</v>
      </c>
      <c r="S219" s="42">
        <f t="shared" si="58"/>
        <v>7.7360610194866295</v>
      </c>
      <c r="T219" s="42">
        <f t="shared" si="58"/>
        <v>10.66336818373564</v>
      </c>
      <c r="U219" s="42">
        <f t="shared" si="58"/>
        <v>27.513199739756864</v>
      </c>
      <c r="V219" s="42">
        <f t="shared" si="58"/>
        <v>618.59574589946112</v>
      </c>
      <c r="W219" s="42">
        <f t="shared" si="58"/>
        <v>155.73911717122741</v>
      </c>
      <c r="X219" s="42">
        <f t="shared" si="58"/>
        <v>10.216215634410744</v>
      </c>
      <c r="Y219" s="42">
        <f t="shared" si="58"/>
        <v>15.563552894018439</v>
      </c>
      <c r="Z219" s="42">
        <f t="shared" si="58"/>
        <v>16.197959845091592</v>
      </c>
      <c r="AC219" s="42">
        <f t="shared" si="59"/>
        <v>2.1301900593383785</v>
      </c>
      <c r="AD219" s="42">
        <f t="shared" si="59"/>
        <v>29.412069901588609</v>
      </c>
      <c r="AE219" s="42">
        <f t="shared" si="59"/>
        <v>20.867562274847408</v>
      </c>
      <c r="AF219" s="42">
        <f t="shared" si="59"/>
        <v>18.713546824278144</v>
      </c>
      <c r="AG219" s="42">
        <f t="shared" si="59"/>
        <v>32.617216411699729</v>
      </c>
      <c r="AH219" s="42">
        <f t="shared" si="59"/>
        <v>1974.6957231429524</v>
      </c>
      <c r="AI219" s="42">
        <f t="shared" si="59"/>
        <v>183.17438688070351</v>
      </c>
      <c r="AJ219" s="42">
        <f t="shared" si="59"/>
        <v>13.156800090522527</v>
      </c>
      <c r="AK219" s="42">
        <f t="shared" si="59"/>
        <v>15.799373569559894</v>
      </c>
      <c r="AL219" s="42">
        <f t="shared" si="59"/>
        <v>112.37438339784418</v>
      </c>
    </row>
    <row r="220" spans="4:38">
      <c r="D220" s="42">
        <f t="shared" si="56"/>
        <v>5.5</v>
      </c>
      <c r="E220" s="42">
        <f t="shared" si="57"/>
        <v>1.5338968897242689</v>
      </c>
      <c r="F220" s="42">
        <f t="shared" si="57"/>
        <v>24.089667521303767</v>
      </c>
      <c r="G220" s="42">
        <f t="shared" si="57"/>
        <v>13.846742397433051</v>
      </c>
      <c r="H220" s="42">
        <f t="shared" si="57"/>
        <v>12.591721191964155</v>
      </c>
      <c r="I220" s="42">
        <f t="shared" si="57"/>
        <v>28.029622414672165</v>
      </c>
      <c r="J220" s="42">
        <f t="shared" si="57"/>
        <v>1314.3289222552803</v>
      </c>
      <c r="K220" s="42">
        <f t="shared" si="57"/>
        <v>168.60815706822405</v>
      </c>
      <c r="L220" s="42">
        <f t="shared" si="57"/>
        <v>11.293515840647281</v>
      </c>
      <c r="M220" s="42">
        <f t="shared" si="57"/>
        <v>15.34395053030638</v>
      </c>
      <c r="N220" s="42">
        <f t="shared" si="57"/>
        <v>63.765560604868753</v>
      </c>
      <c r="Q220" s="42">
        <f t="shared" si="58"/>
        <v>1.3086662520693972</v>
      </c>
      <c r="R220" s="42">
        <f t="shared" si="58"/>
        <v>19.346486318653724</v>
      </c>
      <c r="S220" s="42">
        <f t="shared" si="58"/>
        <v>7.4961305395559883</v>
      </c>
      <c r="T220" s="42">
        <f t="shared" si="58"/>
        <v>10.311415554325867</v>
      </c>
      <c r="U220" s="42">
        <f t="shared" si="58"/>
        <v>26.134522462582133</v>
      </c>
      <c r="V220" s="42">
        <f t="shared" si="58"/>
        <v>629.84538571907387</v>
      </c>
      <c r="W220" s="42">
        <f t="shared" si="58"/>
        <v>153.77803089833378</v>
      </c>
      <c r="X220" s="42">
        <f t="shared" si="58"/>
        <v>9.8702722091185269</v>
      </c>
      <c r="Y220" s="42">
        <f t="shared" si="58"/>
        <v>15.268578144239985</v>
      </c>
      <c r="Z220" s="42">
        <f t="shared" si="58"/>
        <v>15.273967954055507</v>
      </c>
      <c r="AC220" s="42">
        <f t="shared" si="59"/>
        <v>1.7591275273791569</v>
      </c>
      <c r="AD220" s="42">
        <f t="shared" si="59"/>
        <v>28.902450538490591</v>
      </c>
      <c r="AE220" s="42">
        <f t="shared" si="59"/>
        <v>20.544723375852829</v>
      </c>
      <c r="AF220" s="42">
        <f t="shared" si="59"/>
        <v>15.46226477871263</v>
      </c>
      <c r="AG220" s="42">
        <f t="shared" si="59"/>
        <v>29.436560383119925</v>
      </c>
      <c r="AH220" s="42">
        <f t="shared" si="59"/>
        <v>1981.9900669793942</v>
      </c>
      <c r="AI220" s="42">
        <f t="shared" si="59"/>
        <v>182.57462243204387</v>
      </c>
      <c r="AJ220" s="42">
        <f t="shared" si="59"/>
        <v>12.716759472176035</v>
      </c>
      <c r="AK220" s="42">
        <f t="shared" si="59"/>
        <v>15.554981522953902</v>
      </c>
      <c r="AL220" s="42">
        <f t="shared" si="59"/>
        <v>112.76258471744504</v>
      </c>
    </row>
    <row r="221" spans="4:38">
      <c r="D221" s="42">
        <f t="shared" si="56"/>
        <v>5.75</v>
      </c>
      <c r="E221" s="42">
        <f t="shared" si="57"/>
        <v>1.3363939912144511</v>
      </c>
      <c r="F221" s="42">
        <f t="shared" si="57"/>
        <v>23.648290137088697</v>
      </c>
      <c r="G221" s="42">
        <f t="shared" si="57"/>
        <v>13.713130952921617</v>
      </c>
      <c r="H221" s="42">
        <f t="shared" si="57"/>
        <v>11.676633160871493</v>
      </c>
      <c r="I221" s="42">
        <f t="shared" si="57"/>
        <v>26.25075979613014</v>
      </c>
      <c r="J221" s="42">
        <f t="shared" si="57"/>
        <v>1317.7287391392576</v>
      </c>
      <c r="K221" s="42">
        <f t="shared" si="57"/>
        <v>167.48909242068299</v>
      </c>
      <c r="L221" s="42">
        <f t="shared" si="57"/>
        <v>11.018778138263386</v>
      </c>
      <c r="M221" s="42">
        <f t="shared" si="57"/>
        <v>15.180386485767285</v>
      </c>
      <c r="N221" s="42">
        <f t="shared" si="57"/>
        <v>63.778368064254266</v>
      </c>
      <c r="Q221" s="42">
        <f t="shared" si="58"/>
        <v>1.171204363047361</v>
      </c>
      <c r="R221" s="42">
        <f t="shared" si="58"/>
        <v>19.000938909674804</v>
      </c>
      <c r="S221" s="42">
        <f t="shared" si="58"/>
        <v>7.3521722515976347</v>
      </c>
      <c r="T221" s="42">
        <f t="shared" si="58"/>
        <v>10.100243976680021</v>
      </c>
      <c r="U221" s="42">
        <f t="shared" si="58"/>
        <v>24.965821465599404</v>
      </c>
      <c r="V221" s="42">
        <f t="shared" si="58"/>
        <v>640.33833939064289</v>
      </c>
      <c r="W221" s="42">
        <f t="shared" si="58"/>
        <v>152.53551058802717</v>
      </c>
      <c r="X221" s="42">
        <f t="shared" si="58"/>
        <v>9.6432478701778894</v>
      </c>
      <c r="Y221" s="42">
        <f t="shared" si="58"/>
        <v>15.034412261274319</v>
      </c>
      <c r="Z221" s="42">
        <f t="shared" si="58"/>
        <v>14.69351150968668</v>
      </c>
      <c r="AC221" s="42">
        <f t="shared" si="59"/>
        <v>1.5015836193815568</v>
      </c>
      <c r="AD221" s="42">
        <f t="shared" si="59"/>
        <v>28.31400851000539</v>
      </c>
      <c r="AE221" s="42">
        <f t="shared" si="59"/>
        <v>20.267608562449183</v>
      </c>
      <c r="AF221" s="42">
        <f t="shared" si="59"/>
        <v>13.408779581633754</v>
      </c>
      <c r="AG221" s="42">
        <f t="shared" si="59"/>
        <v>27.406877603199661</v>
      </c>
      <c r="AH221" s="42">
        <f t="shared" si="59"/>
        <v>1986.3666732812576</v>
      </c>
      <c r="AI221" s="42">
        <f t="shared" si="59"/>
        <v>182.21476376284818</v>
      </c>
      <c r="AJ221" s="42">
        <f t="shared" si="59"/>
        <v>12.39430840634892</v>
      </c>
      <c r="AK221" s="42">
        <f t="shared" si="59"/>
        <v>15.401935952506822</v>
      </c>
      <c r="AL221" s="42">
        <f t="shared" si="59"/>
        <v>112.99550550920537</v>
      </c>
    </row>
    <row r="222" spans="4:38">
      <c r="D222" s="42">
        <f t="shared" si="56"/>
        <v>6</v>
      </c>
      <c r="E222" s="42">
        <f t="shared" si="57"/>
        <v>1.2108132520548771</v>
      </c>
      <c r="F222" s="42">
        <f t="shared" si="57"/>
        <v>23.137514411230566</v>
      </c>
      <c r="G222" s="42">
        <f t="shared" si="57"/>
        <v>13.66859380475114</v>
      </c>
      <c r="H222" s="42">
        <f t="shared" si="57"/>
        <v>11.361505957651316</v>
      </c>
      <c r="I222" s="42">
        <f t="shared" si="57"/>
        <v>25.345716800394364</v>
      </c>
      <c r="J222" s="42">
        <f t="shared" si="57"/>
        <v>1318.8744051278759</v>
      </c>
      <c r="K222" s="42">
        <f t="shared" si="57"/>
        <v>167.09809392937348</v>
      </c>
      <c r="L222" s="42">
        <f t="shared" si="57"/>
        <v>10.876154071543422</v>
      </c>
      <c r="M222" s="42">
        <f t="shared" si="57"/>
        <v>15.108788715848945</v>
      </c>
      <c r="N222" s="42">
        <f t="shared" si="57"/>
        <v>63.782637217383183</v>
      </c>
      <c r="Q222" s="42">
        <f t="shared" si="58"/>
        <v>1.0654141734745524</v>
      </c>
      <c r="R222" s="42">
        <f t="shared" si="58"/>
        <v>18.639184893627363</v>
      </c>
      <c r="S222" s="42">
        <f t="shared" si="58"/>
        <v>7.3041861556114913</v>
      </c>
      <c r="T222" s="42">
        <f t="shared" si="58"/>
        <v>10.029853450798058</v>
      </c>
      <c r="U222" s="42">
        <f t="shared" si="58"/>
        <v>24.019150052762278</v>
      </c>
      <c r="V222" s="42">
        <f t="shared" si="58"/>
        <v>649.92326820720507</v>
      </c>
      <c r="W222" s="42">
        <f t="shared" si="58"/>
        <v>152.10137698563094</v>
      </c>
      <c r="X222" s="42">
        <f t="shared" si="58"/>
        <v>9.5489961080292005</v>
      </c>
      <c r="Y222" s="42">
        <f t="shared" si="58"/>
        <v>14.86859919736537</v>
      </c>
      <c r="Z222" s="42">
        <f t="shared" si="58"/>
        <v>14.492128661640368</v>
      </c>
      <c r="AC222" s="42">
        <f t="shared" si="59"/>
        <v>1.3562123306352021</v>
      </c>
      <c r="AD222" s="42">
        <f t="shared" si="59"/>
        <v>27.6358439288338</v>
      </c>
      <c r="AE222" s="42">
        <f t="shared" si="59"/>
        <v>20.033001453890797</v>
      </c>
      <c r="AF222" s="42">
        <f t="shared" si="59"/>
        <v>12.69315846450457</v>
      </c>
      <c r="AG222" s="42">
        <f t="shared" si="59"/>
        <v>26.672283548026456</v>
      </c>
      <c r="AH222" s="42">
        <f t="shared" si="59"/>
        <v>1987.825542048543</v>
      </c>
      <c r="AI222" s="42">
        <f t="shared" si="59"/>
        <v>182.09481087311599</v>
      </c>
      <c r="AJ222" s="42">
        <f t="shared" si="59"/>
        <v>12.203312035057609</v>
      </c>
      <c r="AK222" s="42">
        <f t="shared" si="59"/>
        <v>15.348978234332481</v>
      </c>
      <c r="AL222" s="42">
        <f t="shared" si="59"/>
        <v>113.07314577312563</v>
      </c>
    </row>
    <row r="223" spans="4:38">
      <c r="D223" s="42">
        <f t="shared" si="56"/>
        <v>6.25</v>
      </c>
      <c r="E223" s="42">
        <f t="shared" ref="E223:N238" si="60">E119/$J$181/2220*$F$179*60*24</f>
        <v>1.1235579303206362</v>
      </c>
      <c r="F223" s="42">
        <f t="shared" si="60"/>
        <v>22.577898442850476</v>
      </c>
      <c r="G223" s="42">
        <f t="shared" si="60"/>
        <v>13.674056261591369</v>
      </c>
      <c r="H223" s="42">
        <f t="shared" si="60"/>
        <v>11.387809337960446</v>
      </c>
      <c r="I223" s="42">
        <f t="shared" si="60"/>
        <v>24.923995680705829</v>
      </c>
      <c r="J223" s="42">
        <f t="shared" si="60"/>
        <v>1318.6652157620008</v>
      </c>
      <c r="K223" s="42">
        <f t="shared" si="60"/>
        <v>167.16223692292303</v>
      </c>
      <c r="L223" s="42">
        <f t="shared" si="60"/>
        <v>10.806454953381962</v>
      </c>
      <c r="M223" s="42">
        <f t="shared" si="60"/>
        <v>15.086806750007719</v>
      </c>
      <c r="N223" s="42">
        <f t="shared" si="60"/>
        <v>63.701350404314049</v>
      </c>
      <c r="Q223" s="42">
        <f t="shared" ref="Q223:Z238" si="61">Q119/$J$181/2220*$F$179*60*24</f>
        <v>0.97783300088366443</v>
      </c>
      <c r="R223" s="42">
        <f t="shared" si="61"/>
        <v>18.260590372477061</v>
      </c>
      <c r="S223" s="42">
        <f t="shared" si="61"/>
        <v>7.3218118625122663</v>
      </c>
      <c r="T223" s="42">
        <f t="shared" si="61"/>
        <v>10.037125815462598</v>
      </c>
      <c r="U223" s="42">
        <f t="shared" si="61"/>
        <v>23.213499914131873</v>
      </c>
      <c r="V223" s="42">
        <f t="shared" si="61"/>
        <v>658.97851893616757</v>
      </c>
      <c r="W223" s="42">
        <f t="shared" si="61"/>
        <v>152.16889127071943</v>
      </c>
      <c r="X223" s="42">
        <f t="shared" si="61"/>
        <v>9.5264749532860531</v>
      </c>
      <c r="Y223" s="42">
        <f t="shared" si="61"/>
        <v>14.743512256346195</v>
      </c>
      <c r="Z223" s="42">
        <f t="shared" si="61"/>
        <v>14.56325639652572</v>
      </c>
      <c r="AC223" s="42">
        <f t="shared" ref="AC223:AL238" si="62">AC119/$J$181/2220*$F$179*60*24</f>
        <v>1.2692828597576122</v>
      </c>
      <c r="AD223" s="42">
        <f t="shared" si="62"/>
        <v>26.895206513223847</v>
      </c>
      <c r="AE223" s="42">
        <f t="shared" si="62"/>
        <v>19.825276864060072</v>
      </c>
      <c r="AF223" s="42">
        <f t="shared" si="62"/>
        <v>12.738492860458294</v>
      </c>
      <c r="AG223" s="42">
        <f t="shared" si="62"/>
        <v>26.634491447279785</v>
      </c>
      <c r="AH223" s="42">
        <f t="shared" si="62"/>
        <v>1986.86485335665</v>
      </c>
      <c r="AI223" s="42">
        <f t="shared" si="62"/>
        <v>182.15558257512663</v>
      </c>
      <c r="AJ223" s="42">
        <f t="shared" si="62"/>
        <v>12.086434953477825</v>
      </c>
      <c r="AK223" s="42">
        <f t="shared" si="62"/>
        <v>15.351595105601424</v>
      </c>
      <c r="AL223" s="42">
        <f t="shared" si="62"/>
        <v>112.83944441210244</v>
      </c>
    </row>
    <row r="224" spans="4:38">
      <c r="D224" s="42">
        <f t="shared" si="56"/>
        <v>6.5</v>
      </c>
      <c r="E224" s="42">
        <f t="shared" si="60"/>
        <v>1.0419319841821544</v>
      </c>
      <c r="F224" s="42">
        <f t="shared" si="60"/>
        <v>21.995482490835094</v>
      </c>
      <c r="G224" s="42">
        <f t="shared" si="60"/>
        <v>13.690443632111975</v>
      </c>
      <c r="H224" s="42">
        <f t="shared" si="60"/>
        <v>11.466719478887841</v>
      </c>
      <c r="I224" s="42">
        <f t="shared" si="60"/>
        <v>24.529482375190746</v>
      </c>
      <c r="J224" s="42">
        <f t="shared" si="60"/>
        <v>1318.0376476643801</v>
      </c>
      <c r="K224" s="42">
        <f t="shared" si="60"/>
        <v>167.35466590357225</v>
      </c>
      <c r="L224" s="42">
        <f t="shared" si="60"/>
        <v>10.741252552521205</v>
      </c>
      <c r="M224" s="42">
        <f t="shared" si="60"/>
        <v>15.066242975511081</v>
      </c>
      <c r="N224" s="42">
        <f t="shared" si="60"/>
        <v>63.464829973543111</v>
      </c>
      <c r="Q224" s="42">
        <f t="shared" si="61"/>
        <v>0.89590222652444385</v>
      </c>
      <c r="R224" s="42">
        <f t="shared" si="61"/>
        <v>17.864352408713749</v>
      </c>
      <c r="S224" s="42">
        <f t="shared" si="61"/>
        <v>7.3746889832145559</v>
      </c>
      <c r="T224" s="42">
        <f t="shared" si="61"/>
        <v>10.058942909456261</v>
      </c>
      <c r="U224" s="42">
        <f t="shared" si="61"/>
        <v>22.459827203800227</v>
      </c>
      <c r="V224" s="42">
        <f t="shared" si="61"/>
        <v>667.98333081625583</v>
      </c>
      <c r="W224" s="42">
        <f t="shared" si="61"/>
        <v>152.37143412598508</v>
      </c>
      <c r="X224" s="42">
        <f t="shared" si="61"/>
        <v>9.5054067762682699</v>
      </c>
      <c r="Y224" s="42">
        <f t="shared" si="61"/>
        <v>14.626495440554088</v>
      </c>
      <c r="Z224" s="42">
        <f t="shared" si="61"/>
        <v>14.776446538682796</v>
      </c>
      <c r="AC224" s="42">
        <f t="shared" si="62"/>
        <v>1.1879617418398651</v>
      </c>
      <c r="AD224" s="42">
        <f t="shared" si="62"/>
        <v>26.126612572956443</v>
      </c>
      <c r="AE224" s="42">
        <f t="shared" si="62"/>
        <v>19.630953860670026</v>
      </c>
      <c r="AF224" s="42">
        <f t="shared" si="62"/>
        <v>12.874496048319415</v>
      </c>
      <c r="AG224" s="42">
        <f t="shared" si="62"/>
        <v>26.599137546581311</v>
      </c>
      <c r="AH224" s="42">
        <f t="shared" si="62"/>
        <v>1983.9827872809633</v>
      </c>
      <c r="AI224" s="42">
        <f t="shared" si="62"/>
        <v>182.33789768115892</v>
      </c>
      <c r="AJ224" s="42">
        <f t="shared" si="62"/>
        <v>11.97709832877414</v>
      </c>
      <c r="AK224" s="42">
        <f t="shared" si="62"/>
        <v>15.359445719408216</v>
      </c>
      <c r="AL224" s="42">
        <f t="shared" si="62"/>
        <v>112.15321340840326</v>
      </c>
    </row>
    <row r="225" spans="4:38">
      <c r="D225" s="42">
        <f t="shared" si="56"/>
        <v>6.75</v>
      </c>
      <c r="E225" s="42">
        <f t="shared" si="60"/>
        <v>0.96593541363943214</v>
      </c>
      <c r="F225" s="42">
        <f t="shared" si="60"/>
        <v>21.390266555184429</v>
      </c>
      <c r="G225" s="42">
        <f t="shared" si="60"/>
        <v>13.717755916313035</v>
      </c>
      <c r="H225" s="42">
        <f t="shared" si="60"/>
        <v>11.598236380433454</v>
      </c>
      <c r="I225" s="42">
        <f t="shared" si="60"/>
        <v>24.16217688384911</v>
      </c>
      <c r="J225" s="42">
        <f t="shared" si="60"/>
        <v>1316.9917008350174</v>
      </c>
      <c r="K225" s="42">
        <f t="shared" si="60"/>
        <v>167.67538087132019</v>
      </c>
      <c r="L225" s="42">
        <f t="shared" si="60"/>
        <v>10.680546868961198</v>
      </c>
      <c r="M225" s="42">
        <f t="shared" si="60"/>
        <v>15.047097392359031</v>
      </c>
      <c r="N225" s="42">
        <f t="shared" si="60"/>
        <v>63.084085937722691</v>
      </c>
      <c r="Q225" s="42">
        <f t="shared" si="61"/>
        <v>0.81962185039689883</v>
      </c>
      <c r="R225" s="42">
        <f t="shared" si="61"/>
        <v>17.450471002337338</v>
      </c>
      <c r="S225" s="42">
        <f t="shared" si="61"/>
        <v>7.4628175177183955</v>
      </c>
      <c r="T225" s="42">
        <f t="shared" si="61"/>
        <v>10.095304732778965</v>
      </c>
      <c r="U225" s="42">
        <f t="shared" si="61"/>
        <v>21.758131921767291</v>
      </c>
      <c r="V225" s="42">
        <f t="shared" si="61"/>
        <v>676.93770384746972</v>
      </c>
      <c r="W225" s="42">
        <f t="shared" si="61"/>
        <v>152.70900555142816</v>
      </c>
      <c r="X225" s="42">
        <f t="shared" si="61"/>
        <v>9.4857915769758101</v>
      </c>
      <c r="Y225" s="42">
        <f t="shared" si="61"/>
        <v>14.517548749989007</v>
      </c>
      <c r="Z225" s="42">
        <f t="shared" si="61"/>
        <v>15.131409494362977</v>
      </c>
      <c r="AC225" s="42">
        <f t="shared" si="62"/>
        <v>1.1122489768819612</v>
      </c>
      <c r="AD225" s="42">
        <f t="shared" si="62"/>
        <v>25.330062108031555</v>
      </c>
      <c r="AE225" s="42">
        <f t="shared" si="62"/>
        <v>19.450032443720708</v>
      </c>
      <c r="AF225" s="42">
        <f t="shared" si="62"/>
        <v>13.101168028087979</v>
      </c>
      <c r="AG225" s="42">
        <f t="shared" si="62"/>
        <v>26.566221845930983</v>
      </c>
      <c r="AH225" s="42">
        <f t="shared" si="62"/>
        <v>1979.1793438214831</v>
      </c>
      <c r="AI225" s="42">
        <f t="shared" si="62"/>
        <v>182.64175619121255</v>
      </c>
      <c r="AJ225" s="42">
        <f t="shared" si="62"/>
        <v>11.875302160946587</v>
      </c>
      <c r="AK225" s="42">
        <f t="shared" si="62"/>
        <v>15.37253007575285</v>
      </c>
      <c r="AL225" s="42">
        <f t="shared" si="62"/>
        <v>111.0367623810819</v>
      </c>
    </row>
    <row r="226" spans="4:38">
      <c r="D226" s="42">
        <f t="shared" si="56"/>
        <v>7</v>
      </c>
      <c r="E226" s="42">
        <f t="shared" si="60"/>
        <v>0.89556821869246073</v>
      </c>
      <c r="F226" s="42">
        <f t="shared" si="60"/>
        <v>20.762250635898553</v>
      </c>
      <c r="G226" s="42">
        <f t="shared" si="60"/>
        <v>13.75599311419451</v>
      </c>
      <c r="H226" s="42">
        <f t="shared" si="60"/>
        <v>11.78236004259737</v>
      </c>
      <c r="I226" s="42">
        <f t="shared" si="60"/>
        <v>23.822079206680982</v>
      </c>
      <c r="J226" s="42">
        <f t="shared" si="60"/>
        <v>1315.5273752739047</v>
      </c>
      <c r="K226" s="42">
        <f t="shared" si="60"/>
        <v>168.12438182616768</v>
      </c>
      <c r="L226" s="42">
        <f t="shared" si="60"/>
        <v>10.62433790270194</v>
      </c>
      <c r="M226" s="42">
        <f t="shared" si="60"/>
        <v>15.029370000551619</v>
      </c>
      <c r="N226" s="42">
        <f t="shared" si="60"/>
        <v>62.570128309505918</v>
      </c>
      <c r="Q226" s="42">
        <f t="shared" si="61"/>
        <v>0.74899187250102051</v>
      </c>
      <c r="R226" s="42">
        <f t="shared" si="61"/>
        <v>17.018946153347912</v>
      </c>
      <c r="S226" s="42">
        <f t="shared" si="61"/>
        <v>7.5861974660237905</v>
      </c>
      <c r="T226" s="42">
        <f t="shared" si="61"/>
        <v>10.146211285430793</v>
      </c>
      <c r="U226" s="42">
        <f t="shared" si="61"/>
        <v>21.108414068033102</v>
      </c>
      <c r="V226" s="42">
        <f t="shared" si="61"/>
        <v>685.84163802980117</v>
      </c>
      <c r="W226" s="42">
        <f t="shared" si="61"/>
        <v>153.18160554704801</v>
      </c>
      <c r="X226" s="42">
        <f t="shared" si="61"/>
        <v>9.4676293554087518</v>
      </c>
      <c r="Y226" s="42">
        <f t="shared" si="61"/>
        <v>14.416672184650995</v>
      </c>
      <c r="Z226" s="42">
        <f t="shared" si="61"/>
        <v>15.627855669817592</v>
      </c>
      <c r="AC226" s="42">
        <f t="shared" si="62"/>
        <v>1.0421445648839054</v>
      </c>
      <c r="AD226" s="42">
        <f t="shared" si="62"/>
        <v>24.505555118449145</v>
      </c>
      <c r="AE226" s="42">
        <f t="shared" si="62"/>
        <v>19.282512613212074</v>
      </c>
      <c r="AF226" s="42">
        <f t="shared" si="62"/>
        <v>13.418508799763945</v>
      </c>
      <c r="AG226" s="42">
        <f t="shared" si="62"/>
        <v>26.535744345328848</v>
      </c>
      <c r="AH226" s="42">
        <f t="shared" si="62"/>
        <v>1972.4545229782134</v>
      </c>
      <c r="AI226" s="42">
        <f t="shared" si="62"/>
        <v>183.06715810528738</v>
      </c>
      <c r="AJ226" s="42">
        <f t="shared" si="62"/>
        <v>11.781046449995163</v>
      </c>
      <c r="AK226" s="42">
        <f t="shared" si="62"/>
        <v>15.390848174635329</v>
      </c>
      <c r="AL226" s="42">
        <f t="shared" si="62"/>
        <v>109.51240094919454</v>
      </c>
    </row>
    <row r="227" spans="4:38">
      <c r="D227" s="42">
        <f t="shared" si="56"/>
        <v>7.25</v>
      </c>
      <c r="E227" s="42">
        <f t="shared" si="60"/>
        <v>0.83083039934125302</v>
      </c>
      <c r="F227" s="42">
        <f t="shared" si="60"/>
        <v>20.11143473297734</v>
      </c>
      <c r="G227" s="42">
        <f t="shared" si="60"/>
        <v>13.805155225756403</v>
      </c>
      <c r="H227" s="42">
        <f t="shared" si="60"/>
        <v>12.019090465379506</v>
      </c>
      <c r="I227" s="42">
        <f t="shared" si="60"/>
        <v>23.509189343686248</v>
      </c>
      <c r="J227" s="42">
        <f t="shared" si="60"/>
        <v>1313.6446709810457</v>
      </c>
      <c r="K227" s="42">
        <f t="shared" si="60"/>
        <v>168.70166876811442</v>
      </c>
      <c r="L227" s="42">
        <f t="shared" si="60"/>
        <v>10.572625653743431</v>
      </c>
      <c r="M227" s="42">
        <f t="shared" si="60"/>
        <v>15.013060800088791</v>
      </c>
      <c r="N227" s="42">
        <f t="shared" si="60"/>
        <v>61.933967101546735</v>
      </c>
      <c r="Q227" s="42">
        <f t="shared" si="61"/>
        <v>0.68401229283680975</v>
      </c>
      <c r="R227" s="42">
        <f t="shared" si="61"/>
        <v>16.569777861745436</v>
      </c>
      <c r="S227" s="42">
        <f t="shared" si="61"/>
        <v>7.7448288281306956</v>
      </c>
      <c r="T227" s="42">
        <f t="shared" si="61"/>
        <v>10.211662567411743</v>
      </c>
      <c r="U227" s="42">
        <f t="shared" si="61"/>
        <v>20.510673642597627</v>
      </c>
      <c r="V227" s="42">
        <f t="shared" si="61"/>
        <v>694.69513336325838</v>
      </c>
      <c r="W227" s="42">
        <f t="shared" si="61"/>
        <v>153.78923411284535</v>
      </c>
      <c r="X227" s="42">
        <f t="shared" si="61"/>
        <v>9.4509201115670578</v>
      </c>
      <c r="Y227" s="42">
        <f t="shared" si="61"/>
        <v>14.323865744540008</v>
      </c>
      <c r="Z227" s="42">
        <f t="shared" si="61"/>
        <v>16.265495471298081</v>
      </c>
      <c r="AC227" s="42">
        <f t="shared" si="62"/>
        <v>0.97764850584569252</v>
      </c>
      <c r="AD227" s="42">
        <f t="shared" si="62"/>
        <v>23.653091604209294</v>
      </c>
      <c r="AE227" s="42">
        <f t="shared" si="62"/>
        <v>19.128394369144111</v>
      </c>
      <c r="AF227" s="42">
        <f t="shared" si="62"/>
        <v>13.826518363347311</v>
      </c>
      <c r="AG227" s="42">
        <f t="shared" si="62"/>
        <v>26.507705044774873</v>
      </c>
      <c r="AH227" s="42">
        <f t="shared" si="62"/>
        <v>1963.8083247511531</v>
      </c>
      <c r="AI227" s="42">
        <f t="shared" si="62"/>
        <v>183.61410342338354</v>
      </c>
      <c r="AJ227" s="42">
        <f t="shared" si="62"/>
        <v>11.694331195919803</v>
      </c>
      <c r="AK227" s="42">
        <f t="shared" si="62"/>
        <v>15.41440001605566</v>
      </c>
      <c r="AL227" s="42">
        <f t="shared" si="62"/>
        <v>107.602438731795</v>
      </c>
    </row>
    <row r="228" spans="4:38">
      <c r="D228" s="42">
        <f t="shared" si="56"/>
        <v>7.5</v>
      </c>
      <c r="E228" s="42">
        <f t="shared" si="60"/>
        <v>0.7717219555858007</v>
      </c>
      <c r="F228" s="42">
        <f t="shared" si="60"/>
        <v>19.437818846420928</v>
      </c>
      <c r="G228" s="42">
        <f t="shared" si="60"/>
        <v>13.86524225099871</v>
      </c>
      <c r="H228" s="42">
        <f t="shared" si="60"/>
        <v>12.308427648779947</v>
      </c>
      <c r="I228" s="42">
        <f t="shared" si="60"/>
        <v>23.223507294864977</v>
      </c>
      <c r="J228" s="42">
        <f t="shared" si="60"/>
        <v>1311.3435879564372</v>
      </c>
      <c r="K228" s="42">
        <f t="shared" si="60"/>
        <v>169.40724169716037</v>
      </c>
      <c r="L228" s="42">
        <f t="shared" si="60"/>
        <v>10.525410122085669</v>
      </c>
      <c r="M228" s="42">
        <f t="shared" si="60"/>
        <v>14.998169790970515</v>
      </c>
      <c r="N228" s="42">
        <f t="shared" si="60"/>
        <v>61.186612326497396</v>
      </c>
      <c r="Q228" s="42">
        <f t="shared" si="61"/>
        <v>0.62468311140427413</v>
      </c>
      <c r="R228" s="42">
        <f t="shared" si="61"/>
        <v>16.102966127529903</v>
      </c>
      <c r="S228" s="42">
        <f t="shared" si="61"/>
        <v>7.9387116040391135</v>
      </c>
      <c r="T228" s="42">
        <f t="shared" si="61"/>
        <v>10.291658578721732</v>
      </c>
      <c r="U228" s="42">
        <f t="shared" si="61"/>
        <v>19.964910645460911</v>
      </c>
      <c r="V228" s="42">
        <f t="shared" si="61"/>
        <v>703.49818984784122</v>
      </c>
      <c r="W228" s="42">
        <f t="shared" si="61"/>
        <v>154.53189124881936</v>
      </c>
      <c r="X228" s="42">
        <f t="shared" si="61"/>
        <v>9.4356638454507262</v>
      </c>
      <c r="Y228" s="42">
        <f t="shared" si="61"/>
        <v>14.239129429656051</v>
      </c>
      <c r="Z228" s="42">
        <f t="shared" si="61"/>
        <v>17.044039305055804</v>
      </c>
      <c r="AC228" s="42">
        <f t="shared" si="62"/>
        <v>0.91876079976732716</v>
      </c>
      <c r="AD228" s="42">
        <f t="shared" si="62"/>
        <v>22.772671565311914</v>
      </c>
      <c r="AE228" s="42">
        <f t="shared" si="62"/>
        <v>18.98767771151687</v>
      </c>
      <c r="AF228" s="42">
        <f t="shared" si="62"/>
        <v>14.325196718838122</v>
      </c>
      <c r="AG228" s="42">
        <f t="shared" si="62"/>
        <v>26.482103944269042</v>
      </c>
      <c r="AH228" s="42">
        <f t="shared" si="62"/>
        <v>1953.2407491403001</v>
      </c>
      <c r="AI228" s="42">
        <f t="shared" si="62"/>
        <v>184.28259214550138</v>
      </c>
      <c r="AJ228" s="42">
        <f t="shared" si="62"/>
        <v>11.615156398720611</v>
      </c>
      <c r="AK228" s="42">
        <f t="shared" si="62"/>
        <v>15.443185600013836</v>
      </c>
      <c r="AL228" s="42">
        <f t="shared" si="62"/>
        <v>105.3291853479391</v>
      </c>
    </row>
    <row r="229" spans="4:38">
      <c r="D229" s="42">
        <f t="shared" si="56"/>
        <v>7.75</v>
      </c>
      <c r="E229" s="42">
        <f t="shared" si="60"/>
        <v>0.71824288742610343</v>
      </c>
      <c r="F229" s="42">
        <f t="shared" si="60"/>
        <v>18.741402976229224</v>
      </c>
      <c r="G229" s="42">
        <f t="shared" si="60"/>
        <v>13.936254189921478</v>
      </c>
      <c r="H229" s="42">
        <f t="shared" si="60"/>
        <v>12.650371592798612</v>
      </c>
      <c r="I229" s="42">
        <f t="shared" si="60"/>
        <v>22.965033060217195</v>
      </c>
      <c r="J229" s="42">
        <f t="shared" si="60"/>
        <v>1308.6241262000867</v>
      </c>
      <c r="K229" s="42">
        <f t="shared" si="60"/>
        <v>170.24110061330583</v>
      </c>
      <c r="L229" s="42">
        <f t="shared" si="60"/>
        <v>10.482691307728617</v>
      </c>
      <c r="M229" s="42">
        <f t="shared" si="60"/>
        <v>14.984696973196868</v>
      </c>
      <c r="N229" s="42">
        <f t="shared" si="60"/>
        <v>60.339073997011482</v>
      </c>
      <c r="Q229" s="42">
        <f t="shared" si="61"/>
        <v>0.57100432820340563</v>
      </c>
      <c r="R229" s="42">
        <f t="shared" si="61"/>
        <v>15.618510950701317</v>
      </c>
      <c r="S229" s="42">
        <f t="shared" si="61"/>
        <v>8.167845793749084</v>
      </c>
      <c r="T229" s="42">
        <f t="shared" si="61"/>
        <v>10.386199319360841</v>
      </c>
      <c r="U229" s="42">
        <f t="shared" si="61"/>
        <v>19.471125076622943</v>
      </c>
      <c r="V229" s="42">
        <f t="shared" si="61"/>
        <v>712.25080748354139</v>
      </c>
      <c r="W229" s="42">
        <f t="shared" si="61"/>
        <v>155.40957695497082</v>
      </c>
      <c r="X229" s="42">
        <f t="shared" si="61"/>
        <v>9.4218605570597589</v>
      </c>
      <c r="Y229" s="42">
        <f t="shared" si="61"/>
        <v>14.162463239999155</v>
      </c>
      <c r="Z229" s="42">
        <f t="shared" si="61"/>
        <v>17.963197577342196</v>
      </c>
      <c r="AC229" s="42">
        <f t="shared" si="62"/>
        <v>0.86548144664880089</v>
      </c>
      <c r="AD229" s="42">
        <f t="shared" si="62"/>
        <v>21.864295001757089</v>
      </c>
      <c r="AE229" s="42">
        <f t="shared" si="62"/>
        <v>18.860362640330315</v>
      </c>
      <c r="AF229" s="42">
        <f t="shared" si="62"/>
        <v>14.914543866236333</v>
      </c>
      <c r="AG229" s="42">
        <f t="shared" si="62"/>
        <v>26.458941043811414</v>
      </c>
      <c r="AH229" s="42">
        <f t="shared" si="62"/>
        <v>1940.7517961456613</v>
      </c>
      <c r="AI229" s="42">
        <f t="shared" si="62"/>
        <v>185.07262427164048</v>
      </c>
      <c r="AJ229" s="42">
        <f t="shared" si="62"/>
        <v>11.543522058397516</v>
      </c>
      <c r="AK229" s="42">
        <f t="shared" si="62"/>
        <v>15.477204926509897</v>
      </c>
      <c r="AL229" s="42">
        <f t="shared" si="62"/>
        <v>102.71495041668099</v>
      </c>
    </row>
    <row r="230" spans="4:38">
      <c r="D230" s="42">
        <f t="shared" si="56"/>
        <v>8</v>
      </c>
      <c r="E230" s="42">
        <f t="shared" si="60"/>
        <v>0.67039319486216531</v>
      </c>
      <c r="F230" s="42">
        <f t="shared" si="60"/>
        <v>18.022187122402229</v>
      </c>
      <c r="G230" s="42">
        <f t="shared" si="60"/>
        <v>14.018191042524617</v>
      </c>
      <c r="H230" s="42">
        <f t="shared" si="60"/>
        <v>13.044922297435527</v>
      </c>
      <c r="I230" s="42">
        <f t="shared" si="60"/>
        <v>22.733766639742832</v>
      </c>
      <c r="J230" s="42">
        <f t="shared" si="60"/>
        <v>1305.4862857119906</v>
      </c>
      <c r="K230" s="42">
        <f t="shared" si="60"/>
        <v>171.20324551655051</v>
      </c>
      <c r="L230" s="42">
        <f t="shared" si="60"/>
        <v>10.444469210672352</v>
      </c>
      <c r="M230" s="42">
        <f t="shared" si="60"/>
        <v>14.972642346767811</v>
      </c>
      <c r="N230" s="42">
        <f t="shared" si="60"/>
        <v>59.402362125742115</v>
      </c>
      <c r="Q230" s="42">
        <f t="shared" si="61"/>
        <v>0.52297594323420848</v>
      </c>
      <c r="R230" s="42">
        <f t="shared" si="61"/>
        <v>15.116412331259715</v>
      </c>
      <c r="S230" s="42">
        <f t="shared" si="61"/>
        <v>8.4322313972606082</v>
      </c>
      <c r="T230" s="42">
        <f t="shared" si="61"/>
        <v>10.495284789329038</v>
      </c>
      <c r="U230" s="42">
        <f t="shared" si="61"/>
        <v>19.029316936083688</v>
      </c>
      <c r="V230" s="42">
        <f t="shared" si="61"/>
        <v>720.95298627037141</v>
      </c>
      <c r="W230" s="42">
        <f t="shared" si="61"/>
        <v>156.42229123129943</v>
      </c>
      <c r="X230" s="42">
        <f t="shared" si="61"/>
        <v>9.409510246394154</v>
      </c>
      <c r="Y230" s="42">
        <f t="shared" si="61"/>
        <v>14.093867175569288</v>
      </c>
      <c r="Z230" s="42">
        <f t="shared" si="61"/>
        <v>19.022680694408578</v>
      </c>
      <c r="AC230" s="42">
        <f t="shared" si="62"/>
        <v>0.81781044649012247</v>
      </c>
      <c r="AD230" s="42">
        <f t="shared" si="62"/>
        <v>20.927961913544742</v>
      </c>
      <c r="AE230" s="42">
        <f t="shared" si="62"/>
        <v>18.746449155584429</v>
      </c>
      <c r="AF230" s="42">
        <f t="shared" si="62"/>
        <v>15.594559805541984</v>
      </c>
      <c r="AG230" s="42">
        <f t="shared" si="62"/>
        <v>26.438216343401972</v>
      </c>
      <c r="AH230" s="42">
        <f t="shared" si="62"/>
        <v>1926.3414657672247</v>
      </c>
      <c r="AI230" s="42">
        <f t="shared" si="62"/>
        <v>185.98419980180125</v>
      </c>
      <c r="AJ230" s="42">
        <f t="shared" si="62"/>
        <v>11.479428174950513</v>
      </c>
      <c r="AK230" s="42">
        <f t="shared" si="62"/>
        <v>15.51645799554376</v>
      </c>
      <c r="AL230" s="42">
        <f t="shared" si="62"/>
        <v>99.782043557075696</v>
      </c>
    </row>
    <row r="231" spans="4:38">
      <c r="D231" s="42">
        <f t="shared" si="56"/>
        <v>8.25</v>
      </c>
      <c r="E231" s="42">
        <f t="shared" si="60"/>
        <v>0.62817287789398679</v>
      </c>
      <c r="F231" s="42">
        <f t="shared" si="60"/>
        <v>17.280171284939989</v>
      </c>
      <c r="G231" s="42">
        <f t="shared" si="60"/>
        <v>14.111052808808221</v>
      </c>
      <c r="H231" s="42">
        <f t="shared" si="60"/>
        <v>13.492079762690715</v>
      </c>
      <c r="I231" s="42">
        <f t="shared" si="60"/>
        <v>22.529708033441914</v>
      </c>
      <c r="J231" s="42">
        <f t="shared" si="60"/>
        <v>1301.9300664921439</v>
      </c>
      <c r="K231" s="42">
        <f t="shared" si="60"/>
        <v>172.29367640689441</v>
      </c>
      <c r="L231" s="42">
        <f t="shared" si="60"/>
        <v>10.410743830916799</v>
      </c>
      <c r="M231" s="42">
        <f t="shared" si="60"/>
        <v>14.962005911683342</v>
      </c>
      <c r="N231" s="42">
        <f t="shared" si="60"/>
        <v>58.387486725342356</v>
      </c>
      <c r="Q231" s="42">
        <f t="shared" si="61"/>
        <v>0.48059795649668235</v>
      </c>
      <c r="R231" s="42">
        <f t="shared" si="61"/>
        <v>14.596670269205017</v>
      </c>
      <c r="S231" s="42">
        <f t="shared" si="61"/>
        <v>8.7318684145736452</v>
      </c>
      <c r="T231" s="42">
        <f t="shared" si="61"/>
        <v>10.618914988626351</v>
      </c>
      <c r="U231" s="42">
        <f t="shared" si="61"/>
        <v>18.639486223843186</v>
      </c>
      <c r="V231" s="42">
        <f t="shared" si="61"/>
        <v>729.60472620831911</v>
      </c>
      <c r="W231" s="42">
        <f t="shared" si="61"/>
        <v>157.57003407780508</v>
      </c>
      <c r="X231" s="42">
        <f t="shared" si="61"/>
        <v>9.3986129134539116</v>
      </c>
      <c r="Y231" s="42">
        <f t="shared" si="61"/>
        <v>14.033341236366489</v>
      </c>
      <c r="Z231" s="42">
        <f t="shared" si="61"/>
        <v>20.222199062506398</v>
      </c>
      <c r="AC231" s="42">
        <f t="shared" si="62"/>
        <v>0.77574779929129123</v>
      </c>
      <c r="AD231" s="42">
        <f t="shared" si="62"/>
        <v>19.963672300674954</v>
      </c>
      <c r="AE231" s="42">
        <f t="shared" si="62"/>
        <v>18.645937257279233</v>
      </c>
      <c r="AF231" s="42">
        <f t="shared" si="62"/>
        <v>16.365244536755078</v>
      </c>
      <c r="AG231" s="42">
        <f t="shared" si="62"/>
        <v>26.419929843040684</v>
      </c>
      <c r="AH231" s="42">
        <f t="shared" si="62"/>
        <v>1910.009758004998</v>
      </c>
      <c r="AI231" s="42">
        <f t="shared" si="62"/>
        <v>187.01731873598328</v>
      </c>
      <c r="AJ231" s="42">
        <f t="shared" si="62"/>
        <v>11.422874748379645</v>
      </c>
      <c r="AK231" s="42">
        <f t="shared" si="62"/>
        <v>15.560944807115519</v>
      </c>
      <c r="AL231" s="42">
        <f t="shared" si="62"/>
        <v>96.552774388178236</v>
      </c>
    </row>
    <row r="232" spans="4:38">
      <c r="D232" s="42">
        <f t="shared" si="56"/>
        <v>8.5</v>
      </c>
      <c r="E232" s="42">
        <f t="shared" si="60"/>
        <v>0.59158193652156332</v>
      </c>
      <c r="F232" s="42">
        <f t="shared" si="60"/>
        <v>16.515355463842496</v>
      </c>
      <c r="G232" s="42">
        <f t="shared" si="60"/>
        <v>14.214839488772231</v>
      </c>
      <c r="H232" s="42">
        <f t="shared" si="60"/>
        <v>13.991843988564163</v>
      </c>
      <c r="I232" s="42">
        <f t="shared" si="60"/>
        <v>22.352857241314496</v>
      </c>
      <c r="J232" s="42">
        <f t="shared" si="60"/>
        <v>1297.9554685405556</v>
      </c>
      <c r="K232" s="42">
        <f t="shared" si="60"/>
        <v>173.51239328433746</v>
      </c>
      <c r="L232" s="42">
        <f t="shared" si="60"/>
        <v>10.381515168461952</v>
      </c>
      <c r="M232" s="42">
        <f t="shared" si="60"/>
        <v>14.952787667943511</v>
      </c>
      <c r="N232" s="42">
        <f t="shared" si="60"/>
        <v>57.305457808465391</v>
      </c>
      <c r="Q232" s="42">
        <f t="shared" si="61"/>
        <v>0.44387036799082347</v>
      </c>
      <c r="R232" s="42">
        <f t="shared" si="61"/>
        <v>14.059284764537306</v>
      </c>
      <c r="S232" s="42">
        <f t="shared" si="61"/>
        <v>9.0667568456882321</v>
      </c>
      <c r="T232" s="42">
        <f t="shared" si="61"/>
        <v>10.757089917252749</v>
      </c>
      <c r="U232" s="42">
        <f t="shared" si="61"/>
        <v>18.301632939901396</v>
      </c>
      <c r="V232" s="42">
        <f t="shared" si="61"/>
        <v>738.20602729739232</v>
      </c>
      <c r="W232" s="42">
        <f t="shared" si="61"/>
        <v>158.85280549448825</v>
      </c>
      <c r="X232" s="42">
        <f t="shared" si="61"/>
        <v>9.3891685582390334</v>
      </c>
      <c r="Y232" s="42">
        <f t="shared" si="61"/>
        <v>13.980885422390717</v>
      </c>
      <c r="Z232" s="42">
        <f t="shared" si="61"/>
        <v>21.561463087887006</v>
      </c>
      <c r="AC232" s="42">
        <f t="shared" si="62"/>
        <v>0.73929350505229907</v>
      </c>
      <c r="AD232" s="42">
        <f t="shared" si="62"/>
        <v>18.97142616314764</v>
      </c>
      <c r="AE232" s="42">
        <f t="shared" si="62"/>
        <v>18.558826945414751</v>
      </c>
      <c r="AF232" s="42">
        <f t="shared" si="62"/>
        <v>17.226598059875538</v>
      </c>
      <c r="AG232" s="42">
        <f t="shared" si="62"/>
        <v>26.404081542727553</v>
      </c>
      <c r="AH232" s="42">
        <f t="shared" si="62"/>
        <v>1891.7566728589823</v>
      </c>
      <c r="AI232" s="42">
        <f t="shared" si="62"/>
        <v>188.17198107418668</v>
      </c>
      <c r="AJ232" s="42">
        <f t="shared" si="62"/>
        <v>11.373861778684912</v>
      </c>
      <c r="AK232" s="42">
        <f t="shared" si="62"/>
        <v>15.610665361225118</v>
      </c>
      <c r="AL232" s="42">
        <f t="shared" si="62"/>
        <v>93.049452529043606</v>
      </c>
    </row>
    <row r="233" spans="4:38">
      <c r="D233" s="42">
        <f t="shared" si="56"/>
        <v>8.75</v>
      </c>
      <c r="E233" s="42">
        <f t="shared" si="60"/>
        <v>0.56062037074489524</v>
      </c>
      <c r="F233" s="42">
        <f t="shared" si="60"/>
        <v>15.727739659109714</v>
      </c>
      <c r="G233" s="42">
        <f t="shared" si="60"/>
        <v>14.329551082416666</v>
      </c>
      <c r="H233" s="42">
        <f t="shared" si="60"/>
        <v>14.54421497505583</v>
      </c>
      <c r="I233" s="42">
        <f t="shared" si="60"/>
        <v>22.203214263360479</v>
      </c>
      <c r="J233" s="42">
        <f t="shared" si="60"/>
        <v>1293.5624918572175</v>
      </c>
      <c r="K233" s="42">
        <f t="shared" si="60"/>
        <v>174.85939614887968</v>
      </c>
      <c r="L233" s="42">
        <f t="shared" si="60"/>
        <v>10.356783223307893</v>
      </c>
      <c r="M233" s="42">
        <f t="shared" si="60"/>
        <v>14.944987615548223</v>
      </c>
      <c r="N233" s="42">
        <f t="shared" si="60"/>
        <v>56.167285387764295</v>
      </c>
      <c r="Q233" s="42">
        <f t="shared" si="61"/>
        <v>0.41279317771663993</v>
      </c>
      <c r="R233" s="42">
        <f t="shared" si="61"/>
        <v>13.504255817256546</v>
      </c>
      <c r="S233" s="42">
        <f t="shared" si="61"/>
        <v>9.4368966906043319</v>
      </c>
      <c r="T233" s="42">
        <f t="shared" si="61"/>
        <v>10.909809575208227</v>
      </c>
      <c r="U233" s="42">
        <f t="shared" si="61"/>
        <v>18.015757084258357</v>
      </c>
      <c r="V233" s="42">
        <f t="shared" si="61"/>
        <v>746.75688953758754</v>
      </c>
      <c r="W233" s="42">
        <f t="shared" si="61"/>
        <v>160.27060548134813</v>
      </c>
      <c r="X233" s="42">
        <f t="shared" si="61"/>
        <v>9.3811771807495141</v>
      </c>
      <c r="Y233" s="42">
        <f t="shared" si="61"/>
        <v>13.936499733641966</v>
      </c>
      <c r="Z233" s="42">
        <f t="shared" si="61"/>
        <v>23.040183176801804</v>
      </c>
      <c r="AC233" s="42">
        <f t="shared" si="62"/>
        <v>0.70844756377315465</v>
      </c>
      <c r="AD233" s="42">
        <f t="shared" si="62"/>
        <v>17.951223500962843</v>
      </c>
      <c r="AE233" s="42">
        <f t="shared" si="62"/>
        <v>18.485118219990955</v>
      </c>
      <c r="AF233" s="42">
        <f t="shared" si="62"/>
        <v>18.178620374903478</v>
      </c>
      <c r="AG233" s="42">
        <f t="shared" si="62"/>
        <v>26.390671442462605</v>
      </c>
      <c r="AH233" s="42">
        <f t="shared" si="62"/>
        <v>1871.5822103291721</v>
      </c>
      <c r="AI233" s="42">
        <f t="shared" si="62"/>
        <v>189.44818681641163</v>
      </c>
      <c r="AJ233" s="42">
        <f t="shared" si="62"/>
        <v>11.332389265866272</v>
      </c>
      <c r="AK233" s="42">
        <f t="shared" si="62"/>
        <v>15.665619657872568</v>
      </c>
      <c r="AL233" s="42">
        <f t="shared" si="62"/>
        <v>89.294387598726374</v>
      </c>
    </row>
    <row r="234" spans="4:38">
      <c r="D234" s="42">
        <f t="shared" si="56"/>
        <v>9</v>
      </c>
      <c r="E234" s="42">
        <f t="shared" si="60"/>
        <v>0.53528818056399041</v>
      </c>
      <c r="F234" s="42">
        <f t="shared" si="60"/>
        <v>14.917323870741683</v>
      </c>
      <c r="G234" s="42">
        <f t="shared" si="60"/>
        <v>14.455187589741511</v>
      </c>
      <c r="H234" s="42">
        <f t="shared" si="60"/>
        <v>15.149192722165804</v>
      </c>
      <c r="I234" s="42">
        <f t="shared" si="60"/>
        <v>22.080779099579971</v>
      </c>
      <c r="J234" s="42">
        <f t="shared" si="60"/>
        <v>1288.7511364421334</v>
      </c>
      <c r="K234" s="42">
        <f t="shared" si="60"/>
        <v>176.33468500052157</v>
      </c>
      <c r="L234" s="42">
        <f t="shared" si="60"/>
        <v>10.336547995454586</v>
      </c>
      <c r="M234" s="42">
        <f t="shared" si="60"/>
        <v>14.938605754497566</v>
      </c>
      <c r="N234" s="42">
        <f t="shared" si="60"/>
        <v>54.983979475892212</v>
      </c>
      <c r="Q234" s="42">
        <f t="shared" si="61"/>
        <v>0.38736638567412274</v>
      </c>
      <c r="R234" s="42">
        <f t="shared" si="61"/>
        <v>12.931583427362771</v>
      </c>
      <c r="S234" s="42">
        <f t="shared" si="61"/>
        <v>9.8422879493219853</v>
      </c>
      <c r="T234" s="42">
        <f t="shared" si="61"/>
        <v>11.077073962492786</v>
      </c>
      <c r="U234" s="42">
        <f t="shared" si="61"/>
        <v>17.781858656914029</v>
      </c>
      <c r="V234" s="42">
        <f t="shared" si="61"/>
        <v>755.25731292890373</v>
      </c>
      <c r="W234" s="42">
        <f t="shared" si="61"/>
        <v>161.82343403838505</v>
      </c>
      <c r="X234" s="42">
        <f t="shared" si="61"/>
        <v>9.3746387809853609</v>
      </c>
      <c r="Y234" s="42">
        <f t="shared" si="61"/>
        <v>13.900184170120289</v>
      </c>
      <c r="Z234" s="42">
        <f t="shared" si="61"/>
        <v>24.658069735502199</v>
      </c>
      <c r="AC234" s="42">
        <f t="shared" si="62"/>
        <v>0.68320997545385331</v>
      </c>
      <c r="AD234" s="42">
        <f t="shared" si="62"/>
        <v>16.903064314120559</v>
      </c>
      <c r="AE234" s="42">
        <f t="shared" si="62"/>
        <v>18.424811081007835</v>
      </c>
      <c r="AF234" s="42">
        <f t="shared" si="62"/>
        <v>19.221311481838768</v>
      </c>
      <c r="AG234" s="42">
        <f t="shared" si="62"/>
        <v>26.379699542245859</v>
      </c>
      <c r="AH234" s="42">
        <f t="shared" si="62"/>
        <v>1849.4863704155764</v>
      </c>
      <c r="AI234" s="42">
        <f t="shared" si="62"/>
        <v>190.84593596265796</v>
      </c>
      <c r="AJ234" s="42">
        <f t="shared" si="62"/>
        <v>11.298457209923768</v>
      </c>
      <c r="AK234" s="42">
        <f t="shared" si="62"/>
        <v>15.725807697057903</v>
      </c>
      <c r="AL234" s="42">
        <f t="shared" si="62"/>
        <v>85.309889216281974</v>
      </c>
    </row>
    <row r="235" spans="4:38">
      <c r="D235" s="42">
        <f t="shared" si="56"/>
        <v>9.25</v>
      </c>
      <c r="E235" s="42">
        <f t="shared" si="60"/>
        <v>0.51558536597883697</v>
      </c>
      <c r="F235" s="42">
        <f t="shared" si="60"/>
        <v>14.084108098738362</v>
      </c>
      <c r="G235" s="42">
        <f t="shared" si="60"/>
        <v>14.591749010746767</v>
      </c>
      <c r="H235" s="42">
        <f t="shared" si="60"/>
        <v>15.806777229893992</v>
      </c>
      <c r="I235" s="42">
        <f t="shared" si="60"/>
        <v>21.98555174997286</v>
      </c>
      <c r="J235" s="42">
        <f t="shared" si="60"/>
        <v>1283.5214022953037</v>
      </c>
      <c r="K235" s="42">
        <f t="shared" si="60"/>
        <v>177.93825983926249</v>
      </c>
      <c r="L235" s="42">
        <f t="shared" si="60"/>
        <v>10.320809484901984</v>
      </c>
      <c r="M235" s="42">
        <f t="shared" si="60"/>
        <v>14.933642084791462</v>
      </c>
      <c r="N235" s="42">
        <f t="shared" si="60"/>
        <v>53.766550085502239</v>
      </c>
      <c r="Q235" s="42">
        <f t="shared" si="61"/>
        <v>0.36758999186327657</v>
      </c>
      <c r="R235" s="42">
        <f t="shared" si="61"/>
        <v>12.341267594855896</v>
      </c>
      <c r="S235" s="42">
        <f t="shared" si="61"/>
        <v>10.28293062184115</v>
      </c>
      <c r="T235" s="42">
        <f t="shared" si="61"/>
        <v>11.258883079106472</v>
      </c>
      <c r="U235" s="42">
        <f t="shared" si="61"/>
        <v>17.599937657868459</v>
      </c>
      <c r="V235" s="42">
        <f t="shared" si="61"/>
        <v>763.70729747134601</v>
      </c>
      <c r="W235" s="42">
        <f t="shared" si="61"/>
        <v>163.51129116559952</v>
      </c>
      <c r="X235" s="42">
        <f t="shared" si="61"/>
        <v>9.3695533589466109</v>
      </c>
      <c r="Y235" s="42">
        <f t="shared" si="61"/>
        <v>13.871938731825637</v>
      </c>
      <c r="Z235" s="42">
        <f t="shared" si="61"/>
        <v>26.41483317023954</v>
      </c>
      <c r="AC235" s="42">
        <f t="shared" si="62"/>
        <v>0.6635807400943996</v>
      </c>
      <c r="AD235" s="42">
        <f t="shared" si="62"/>
        <v>15.826948602620835</v>
      </c>
      <c r="AE235" s="42">
        <f t="shared" si="62"/>
        <v>18.377905528465433</v>
      </c>
      <c r="AF235" s="42">
        <f t="shared" si="62"/>
        <v>20.354671380681516</v>
      </c>
      <c r="AG235" s="42">
        <f t="shared" si="62"/>
        <v>26.371165842077225</v>
      </c>
      <c r="AH235" s="42">
        <f t="shared" si="62"/>
        <v>1825.4691531181838</v>
      </c>
      <c r="AI235" s="42">
        <f t="shared" si="62"/>
        <v>192.36522851292554</v>
      </c>
      <c r="AJ235" s="42">
        <f t="shared" si="62"/>
        <v>11.272065610857359</v>
      </c>
      <c r="AK235" s="42">
        <f t="shared" si="62"/>
        <v>15.791229478781041</v>
      </c>
      <c r="AL235" s="42">
        <f t="shared" si="62"/>
        <v>81.118267000764604</v>
      </c>
    </row>
    <row r="236" spans="4:38">
      <c r="D236" s="42">
        <f t="shared" si="56"/>
        <v>9.5</v>
      </c>
      <c r="E236" s="42">
        <f t="shared" si="60"/>
        <v>0.50151192698944258</v>
      </c>
      <c r="F236" s="42">
        <f t="shared" si="60"/>
        <v>13.228092343099794</v>
      </c>
      <c r="G236" s="42">
        <f t="shared" si="60"/>
        <v>14.73923534543245</v>
      </c>
      <c r="H236" s="42">
        <f t="shared" si="60"/>
        <v>16.516968498240487</v>
      </c>
      <c r="I236" s="42">
        <f t="shared" si="60"/>
        <v>21.917532214539211</v>
      </c>
      <c r="J236" s="42">
        <f t="shared" si="60"/>
        <v>1277.8732894167274</v>
      </c>
      <c r="K236" s="42">
        <f t="shared" si="60"/>
        <v>179.67012066510267</v>
      </c>
      <c r="L236" s="42">
        <f t="shared" si="60"/>
        <v>10.309567691650132</v>
      </c>
      <c r="M236" s="42">
        <f t="shared" si="60"/>
        <v>14.930096606429986</v>
      </c>
      <c r="N236" s="42">
        <f t="shared" si="60"/>
        <v>52.52600722924754</v>
      </c>
      <c r="Q236" s="42">
        <f t="shared" si="61"/>
        <v>0.35346399628410097</v>
      </c>
      <c r="R236" s="42">
        <f t="shared" si="61"/>
        <v>11.733308319736009</v>
      </c>
      <c r="S236" s="42">
        <f t="shared" si="61"/>
        <v>10.758824708161868</v>
      </c>
      <c r="T236" s="42">
        <f t="shared" si="61"/>
        <v>11.455236925049235</v>
      </c>
      <c r="U236" s="42">
        <f t="shared" si="61"/>
        <v>17.469994087121638</v>
      </c>
      <c r="V236" s="42">
        <f t="shared" si="61"/>
        <v>772.10684316490983</v>
      </c>
      <c r="W236" s="42">
        <f t="shared" si="61"/>
        <v>165.33417686299106</v>
      </c>
      <c r="X236" s="42">
        <f t="shared" si="61"/>
        <v>9.3659209146331843</v>
      </c>
      <c r="Y236" s="42">
        <f t="shared" si="61"/>
        <v>13.85176341875801</v>
      </c>
      <c r="Z236" s="42">
        <f t="shared" si="61"/>
        <v>28.310183887265268</v>
      </c>
      <c r="AC236" s="42">
        <f t="shared" si="62"/>
        <v>0.6495598576947893</v>
      </c>
      <c r="AD236" s="42">
        <f t="shared" si="62"/>
        <v>14.722876366463586</v>
      </c>
      <c r="AE236" s="42">
        <f t="shared" si="62"/>
        <v>18.344401562363672</v>
      </c>
      <c r="AF236" s="42">
        <f t="shared" si="62"/>
        <v>21.578700071431705</v>
      </c>
      <c r="AG236" s="42">
        <f t="shared" si="62"/>
        <v>26.365070341956827</v>
      </c>
      <c r="AH236" s="42">
        <f t="shared" si="62"/>
        <v>1799.5305584370005</v>
      </c>
      <c r="AI236" s="42">
        <f t="shared" si="62"/>
        <v>194.0060644672148</v>
      </c>
      <c r="AJ236" s="42">
        <f t="shared" si="62"/>
        <v>11.253214468667043</v>
      </c>
      <c r="AK236" s="42">
        <f t="shared" si="62"/>
        <v>15.861885003042065</v>
      </c>
      <c r="AL236" s="42">
        <f t="shared" si="62"/>
        <v>76.741830571229642</v>
      </c>
    </row>
    <row r="237" spans="4:38">
      <c r="D237" s="42">
        <f t="shared" si="56"/>
        <v>9.75</v>
      </c>
      <c r="E237" s="42">
        <f t="shared" si="60"/>
        <v>0.49306786359580779</v>
      </c>
      <c r="F237" s="42">
        <f t="shared" si="60"/>
        <v>12.34927660382594</v>
      </c>
      <c r="G237" s="42">
        <f t="shared" si="60"/>
        <v>14.897646593798585</v>
      </c>
      <c r="H237" s="42">
        <f t="shared" si="60"/>
        <v>17.279766527205204</v>
      </c>
      <c r="I237" s="42">
        <f t="shared" si="60"/>
        <v>21.876720493279052</v>
      </c>
      <c r="J237" s="42">
        <f t="shared" si="60"/>
        <v>1271.8067978064059</v>
      </c>
      <c r="K237" s="42">
        <f t="shared" si="60"/>
        <v>181.53026747804245</v>
      </c>
      <c r="L237" s="42">
        <f t="shared" si="60"/>
        <v>10.302822615699032</v>
      </c>
      <c r="M237" s="42">
        <f t="shared" si="60"/>
        <v>14.927969319413101</v>
      </c>
      <c r="N237" s="42">
        <f t="shared" si="60"/>
        <v>51.27336091978119</v>
      </c>
      <c r="Q237" s="42">
        <f t="shared" si="61"/>
        <v>0.34498839893659544</v>
      </c>
      <c r="R237" s="42">
        <f t="shared" si="61"/>
        <v>11.107705602003065</v>
      </c>
      <c r="S237" s="42">
        <f t="shared" si="61"/>
        <v>11.269970208284096</v>
      </c>
      <c r="T237" s="42">
        <f t="shared" si="61"/>
        <v>11.666135500321083</v>
      </c>
      <c r="U237" s="42">
        <f t="shared" si="61"/>
        <v>17.392027944673529</v>
      </c>
      <c r="V237" s="42">
        <f t="shared" si="61"/>
        <v>780.45595000959531</v>
      </c>
      <c r="W237" s="42">
        <f t="shared" si="61"/>
        <v>167.29209113055967</v>
      </c>
      <c r="X237" s="42">
        <f t="shared" si="61"/>
        <v>9.3637414480451184</v>
      </c>
      <c r="Y237" s="42">
        <f t="shared" si="61"/>
        <v>13.839658230917445</v>
      </c>
      <c r="Z237" s="42">
        <f t="shared" si="61"/>
        <v>30.343832292830704</v>
      </c>
      <c r="AC237" s="42">
        <f t="shared" si="62"/>
        <v>0.64114732825502208</v>
      </c>
      <c r="AD237" s="42">
        <f t="shared" si="62"/>
        <v>13.59084760564885</v>
      </c>
      <c r="AE237" s="42">
        <f t="shared" si="62"/>
        <v>18.324299182702632</v>
      </c>
      <c r="AF237" s="42">
        <f t="shared" si="62"/>
        <v>22.893397554089287</v>
      </c>
      <c r="AG237" s="42">
        <f t="shared" si="62"/>
        <v>26.361413041884575</v>
      </c>
      <c r="AH237" s="42">
        <f t="shared" si="62"/>
        <v>1771.6705863720281</v>
      </c>
      <c r="AI237" s="42">
        <f t="shared" si="62"/>
        <v>195.76844382552486</v>
      </c>
      <c r="AJ237" s="42">
        <f t="shared" si="62"/>
        <v>11.241903783352901</v>
      </c>
      <c r="AK237" s="42">
        <f t="shared" si="62"/>
        <v>15.93777426984094</v>
      </c>
      <c r="AL237" s="42">
        <f t="shared" si="62"/>
        <v>72.202889546732109</v>
      </c>
    </row>
    <row r="238" spans="4:38">
      <c r="D238" s="42">
        <f t="shared" si="56"/>
        <v>10</v>
      </c>
      <c r="E238" s="42">
        <f t="shared" si="60"/>
        <v>0.4902531757979281</v>
      </c>
      <c r="F238" s="42">
        <f t="shared" si="60"/>
        <v>11.447660880916832</v>
      </c>
      <c r="G238" s="42">
        <f t="shared" si="60"/>
        <v>15.066982755845096</v>
      </c>
      <c r="H238" s="42">
        <f t="shared" si="60"/>
        <v>18.095171316788178</v>
      </c>
      <c r="I238" s="42">
        <f t="shared" si="60"/>
        <v>21.863116586192305</v>
      </c>
      <c r="J238" s="42">
        <f t="shared" si="60"/>
        <v>1265.3219274643341</v>
      </c>
      <c r="K238" s="42">
        <f t="shared" si="60"/>
        <v>183.51870027808101</v>
      </c>
      <c r="L238" s="42">
        <f t="shared" si="60"/>
        <v>10.300574257048634</v>
      </c>
      <c r="M238" s="42">
        <f t="shared" si="60"/>
        <v>14.927260223740806</v>
      </c>
      <c r="N238" s="42">
        <f t="shared" si="60"/>
        <v>50.019621169756732</v>
      </c>
      <c r="Q238" s="42">
        <f t="shared" si="61"/>
        <v>0.34216319982076016</v>
      </c>
      <c r="R238" s="42">
        <f t="shared" si="61"/>
        <v>10.464459441657068</v>
      </c>
      <c r="S238" s="42">
        <f t="shared" si="61"/>
        <v>11.816367122207879</v>
      </c>
      <c r="T238" s="42">
        <f t="shared" si="61"/>
        <v>11.891578804922048</v>
      </c>
      <c r="U238" s="42">
        <f t="shared" si="61"/>
        <v>17.366039230524173</v>
      </c>
      <c r="V238" s="42">
        <f t="shared" si="61"/>
        <v>788.75461800540631</v>
      </c>
      <c r="W238" s="42">
        <f t="shared" si="61"/>
        <v>169.38503396830538</v>
      </c>
      <c r="X238" s="42">
        <f t="shared" si="61"/>
        <v>9.3630149591824576</v>
      </c>
      <c r="Y238" s="42">
        <f t="shared" si="61"/>
        <v>13.835623168303956</v>
      </c>
      <c r="Z238" s="42">
        <f t="shared" si="61"/>
        <v>32.515488793187302</v>
      </c>
      <c r="AC238" s="42">
        <f t="shared" si="62"/>
        <v>0.63834315177509848</v>
      </c>
      <c r="AD238" s="42">
        <f t="shared" si="62"/>
        <v>12.430862320176633</v>
      </c>
      <c r="AE238" s="42">
        <f t="shared" si="62"/>
        <v>18.317598389482313</v>
      </c>
      <c r="AF238" s="42">
        <f t="shared" si="62"/>
        <v>24.29876382865427</v>
      </c>
      <c r="AG238" s="42">
        <f t="shared" si="62"/>
        <v>26.360193941860476</v>
      </c>
      <c r="AH238" s="42">
        <f t="shared" si="62"/>
        <v>1741.889236923266</v>
      </c>
      <c r="AI238" s="42">
        <f t="shared" si="62"/>
        <v>197.65236658785707</v>
      </c>
      <c r="AJ238" s="42">
        <f t="shared" si="62"/>
        <v>11.23813355491481</v>
      </c>
      <c r="AK238" s="42">
        <f t="shared" si="62"/>
        <v>16.018897279177658</v>
      </c>
      <c r="AL238" s="42">
        <f t="shared" si="62"/>
        <v>67.523753546326205</v>
      </c>
    </row>
    <row r="239" spans="4:38">
      <c r="D239" s="42">
        <f t="shared" si="56"/>
        <v>10.25</v>
      </c>
      <c r="E239" s="42">
        <f t="shared" ref="E239:N242" si="63">E135/$J$181/2220*$F$179*60*24</f>
        <v>0.4902531757979281</v>
      </c>
      <c r="F239" s="42">
        <f t="shared" si="63"/>
        <v>11.447660880916832</v>
      </c>
      <c r="G239" s="42">
        <f t="shared" si="63"/>
        <v>15.066982755845096</v>
      </c>
      <c r="H239" s="42">
        <f t="shared" si="63"/>
        <v>18.095171316788178</v>
      </c>
      <c r="I239" s="42">
        <f t="shared" si="63"/>
        <v>21.863116586192305</v>
      </c>
      <c r="J239" s="42">
        <f t="shared" si="63"/>
        <v>1265.3219274643341</v>
      </c>
      <c r="K239" s="42">
        <f t="shared" si="63"/>
        <v>183.51870027808101</v>
      </c>
      <c r="L239" s="42">
        <f t="shared" si="63"/>
        <v>10.300574257048634</v>
      </c>
      <c r="M239" s="42">
        <f t="shared" si="63"/>
        <v>14.927260223740806</v>
      </c>
      <c r="N239" s="42">
        <f t="shared" si="63"/>
        <v>50.019621169756732</v>
      </c>
      <c r="Q239" s="42">
        <f t="shared" ref="Q239:Z254" si="64">Q135/$J$181/2220*$F$179*60*24</f>
        <v>0.34216319982076016</v>
      </c>
      <c r="R239" s="42">
        <f t="shared" si="64"/>
        <v>10.464459441657068</v>
      </c>
      <c r="S239" s="42">
        <f t="shared" si="64"/>
        <v>11.816367122207879</v>
      </c>
      <c r="T239" s="42">
        <f t="shared" si="64"/>
        <v>11.891578804922048</v>
      </c>
      <c r="U239" s="42">
        <f t="shared" si="64"/>
        <v>17.366039230524173</v>
      </c>
      <c r="V239" s="42">
        <f t="shared" si="64"/>
        <v>788.75461800540631</v>
      </c>
      <c r="W239" s="42">
        <f t="shared" si="64"/>
        <v>169.38503396830538</v>
      </c>
      <c r="X239" s="42">
        <f t="shared" si="64"/>
        <v>9.3630149591824576</v>
      </c>
      <c r="Y239" s="42">
        <f t="shared" si="64"/>
        <v>13.835623168303956</v>
      </c>
      <c r="Z239" s="42">
        <f t="shared" si="64"/>
        <v>32.515488793187302</v>
      </c>
      <c r="AC239" s="42">
        <f t="shared" ref="AC239:AL254" si="65">AC135/$J$181/2220*$F$179*60*24</f>
        <v>0.63834315177509848</v>
      </c>
      <c r="AD239" s="42">
        <f t="shared" si="65"/>
        <v>12.430862320176633</v>
      </c>
      <c r="AE239" s="42">
        <f t="shared" si="65"/>
        <v>18.317598389482313</v>
      </c>
      <c r="AF239" s="42">
        <f t="shared" si="65"/>
        <v>24.29876382865427</v>
      </c>
      <c r="AG239" s="42">
        <f t="shared" si="65"/>
        <v>26.360193941860476</v>
      </c>
      <c r="AH239" s="42">
        <f t="shared" si="65"/>
        <v>1741.889236923266</v>
      </c>
      <c r="AI239" s="42">
        <f t="shared" si="65"/>
        <v>197.65236658785707</v>
      </c>
      <c r="AJ239" s="42">
        <f t="shared" si="65"/>
        <v>11.23813355491481</v>
      </c>
      <c r="AK239" s="42">
        <f t="shared" si="65"/>
        <v>16.018897279177658</v>
      </c>
      <c r="AL239" s="42">
        <f t="shared" si="65"/>
        <v>67.523753546326205</v>
      </c>
    </row>
    <row r="240" spans="4:38">
      <c r="D240" s="42">
        <f t="shared" si="56"/>
        <v>10.5</v>
      </c>
      <c r="E240" s="42">
        <f t="shared" si="63"/>
        <v>0.48022045737792296</v>
      </c>
      <c r="F240" s="42">
        <f t="shared" si="63"/>
        <v>11.213391805557929</v>
      </c>
      <c r="G240" s="42">
        <f t="shared" si="63"/>
        <v>14.758646567747107</v>
      </c>
      <c r="H240" s="42">
        <f t="shared" si="63"/>
        <v>17.724865182029113</v>
      </c>
      <c r="I240" s="42">
        <f t="shared" si="63"/>
        <v>21.41570185576041</v>
      </c>
      <c r="J240" s="42">
        <f t="shared" si="63"/>
        <v>1239.4279216004329</v>
      </c>
      <c r="K240" s="42">
        <f t="shared" si="63"/>
        <v>179.76310717723348</v>
      </c>
      <c r="L240" s="42">
        <f t="shared" si="63"/>
        <v>10.089779577509592</v>
      </c>
      <c r="M240" s="42">
        <f t="shared" si="63"/>
        <v>14.621783368107625</v>
      </c>
      <c r="N240" s="42">
        <f t="shared" si="63"/>
        <v>48.996001539236801</v>
      </c>
      <c r="Q240" s="42">
        <f t="shared" si="64"/>
        <v>0.33516104826528598</v>
      </c>
      <c r="R240" s="42">
        <f t="shared" si="64"/>
        <v>10.250310956387528</v>
      </c>
      <c r="S240" s="42">
        <f t="shared" si="64"/>
        <v>11.574552708886506</v>
      </c>
      <c r="T240" s="42">
        <f t="shared" si="64"/>
        <v>11.6482252325053</v>
      </c>
      <c r="U240" s="42">
        <f t="shared" si="64"/>
        <v>17.010654318662993</v>
      </c>
      <c r="V240" s="42">
        <f t="shared" si="64"/>
        <v>772.61325803961438</v>
      </c>
      <c r="W240" s="42">
        <f t="shared" si="64"/>
        <v>165.9186773300213</v>
      </c>
      <c r="X240" s="42">
        <f t="shared" si="64"/>
        <v>9.1714068324326767</v>
      </c>
      <c r="Y240" s="42">
        <f t="shared" si="64"/>
        <v>13.552485968454166</v>
      </c>
      <c r="Z240" s="42">
        <f t="shared" si="64"/>
        <v>31.850080062647343</v>
      </c>
      <c r="AC240" s="42">
        <f t="shared" si="65"/>
        <v>0.62527986649056255</v>
      </c>
      <c r="AD240" s="42">
        <f t="shared" si="65"/>
        <v>12.176472654728371</v>
      </c>
      <c r="AE240" s="42">
        <f t="shared" si="65"/>
        <v>17.942740426607717</v>
      </c>
      <c r="AF240" s="42">
        <f t="shared" si="65"/>
        <v>23.801505131552886</v>
      </c>
      <c r="AG240" s="42">
        <f t="shared" si="65"/>
        <v>25.820749392857866</v>
      </c>
      <c r="AH240" s="42">
        <f t="shared" si="65"/>
        <v>1706.2425851612554</v>
      </c>
      <c r="AI240" s="42">
        <f t="shared" si="65"/>
        <v>193.60753702444612</v>
      </c>
      <c r="AJ240" s="42">
        <f t="shared" si="65"/>
        <v>11.008152322586511</v>
      </c>
      <c r="AK240" s="42">
        <f t="shared" si="65"/>
        <v>15.691080767761083</v>
      </c>
      <c r="AL240" s="42">
        <f t="shared" si="65"/>
        <v>66.141923015826322</v>
      </c>
    </row>
    <row r="241" spans="4:38">
      <c r="D241" s="42">
        <f t="shared" si="56"/>
        <v>10.75</v>
      </c>
      <c r="E241" s="42">
        <f t="shared" si="63"/>
        <v>0.47028530212329828</v>
      </c>
      <c r="F241" s="42">
        <f t="shared" si="63"/>
        <v>10.981400879708055</v>
      </c>
      <c r="G241" s="42">
        <f t="shared" si="63"/>
        <v>14.45330879475984</v>
      </c>
      <c r="H241" s="42">
        <f t="shared" si="63"/>
        <v>17.358160089096835</v>
      </c>
      <c r="I241" s="42">
        <f t="shared" si="63"/>
        <v>20.972638009656308</v>
      </c>
      <c r="J241" s="42">
        <f t="shared" si="63"/>
        <v>1213.7857219839213</v>
      </c>
      <c r="K241" s="42">
        <f t="shared" si="63"/>
        <v>176.04403533966274</v>
      </c>
      <c r="L241" s="42">
        <f t="shared" si="63"/>
        <v>9.8810347707288813</v>
      </c>
      <c r="M241" s="42">
        <f t="shared" si="63"/>
        <v>14.319277122008002</v>
      </c>
      <c r="N241" s="42">
        <f t="shared" si="63"/>
        <v>47.982336097314445</v>
      </c>
      <c r="Q241" s="42">
        <f t="shared" si="64"/>
        <v>0.32822698912919668</v>
      </c>
      <c r="R241" s="42">
        <f t="shared" si="64"/>
        <v>10.038244957958502</v>
      </c>
      <c r="S241" s="42">
        <f t="shared" si="64"/>
        <v>11.33508981970949</v>
      </c>
      <c r="T241" s="42">
        <f t="shared" si="64"/>
        <v>11.407238151784782</v>
      </c>
      <c r="U241" s="42">
        <f t="shared" si="64"/>
        <v>16.658725347203813</v>
      </c>
      <c r="V241" s="42">
        <f t="shared" si="64"/>
        <v>756.62886472093464</v>
      </c>
      <c r="W241" s="42">
        <f t="shared" si="64"/>
        <v>162.48602927517493</v>
      </c>
      <c r="X241" s="42">
        <f t="shared" si="64"/>
        <v>8.9816619988179838</v>
      </c>
      <c r="Y241" s="42">
        <f t="shared" si="64"/>
        <v>13.272102136166168</v>
      </c>
      <c r="Z241" s="42">
        <f t="shared" si="64"/>
        <v>31.19114209898288</v>
      </c>
      <c r="AC241" s="42">
        <f t="shared" si="65"/>
        <v>0.61234361511740221</v>
      </c>
      <c r="AD241" s="42">
        <f t="shared" si="65"/>
        <v>11.924556801457644</v>
      </c>
      <c r="AE241" s="42">
        <f t="shared" si="65"/>
        <v>17.571527769810192</v>
      </c>
      <c r="AF241" s="42">
        <f t="shared" si="65"/>
        <v>23.309082026408856</v>
      </c>
      <c r="AG241" s="42">
        <f t="shared" si="65"/>
        <v>25.286550672108838</v>
      </c>
      <c r="AH241" s="42">
        <f t="shared" si="65"/>
        <v>1670.9425792469115</v>
      </c>
      <c r="AI241" s="42">
        <f t="shared" si="65"/>
        <v>189.60204140415095</v>
      </c>
      <c r="AJ241" s="42">
        <f t="shared" si="65"/>
        <v>10.780407542639777</v>
      </c>
      <c r="AK241" s="42">
        <f t="shared" si="65"/>
        <v>15.366452107849831</v>
      </c>
      <c r="AL241" s="42">
        <f t="shared" si="65"/>
        <v>64.773530095646066</v>
      </c>
    </row>
    <row r="242" spans="4:38">
      <c r="D242" s="42">
        <f t="shared" si="56"/>
        <v>11</v>
      </c>
      <c r="E242" s="42">
        <f>E138/$J$181/2220*$F$179*60*24</f>
        <v>0.46378110624171431</v>
      </c>
      <c r="F242" s="42">
        <f t="shared" si="63"/>
        <v>10.829524599387705</v>
      </c>
      <c r="G242" s="42">
        <f t="shared" si="63"/>
        <v>14.253414919459665</v>
      </c>
      <c r="H242" s="42">
        <f t="shared" si="63"/>
        <v>17.118091192931807</v>
      </c>
      <c r="I242" s="42">
        <f t="shared" si="63"/>
        <v>20.682579729815373</v>
      </c>
      <c r="J242" s="42">
        <f t="shared" si="63"/>
        <v>1196.9986779100168</v>
      </c>
      <c r="K242" s="42">
        <f t="shared" si="63"/>
        <v>173.6092901233782</v>
      </c>
      <c r="L242" s="42">
        <f t="shared" si="63"/>
        <v>9.7443769050218378</v>
      </c>
      <c r="M242" s="42">
        <f t="shared" si="63"/>
        <v>14.12123694753577</v>
      </c>
      <c r="N242" s="42">
        <f t="shared" si="63"/>
        <v>47.31872506923451</v>
      </c>
      <c r="Q242" s="42">
        <f t="shared" si="64"/>
        <v>0.32368750507285876</v>
      </c>
      <c r="R242" s="42">
        <f t="shared" si="64"/>
        <v>9.8994128251678308</v>
      </c>
      <c r="S242" s="42">
        <f t="shared" si="64"/>
        <v>11.178321908422717</v>
      </c>
      <c r="T242" s="42">
        <f t="shared" si="64"/>
        <v>11.249472406029808</v>
      </c>
      <c r="U242" s="42">
        <f t="shared" si="64"/>
        <v>16.428329856835472</v>
      </c>
      <c r="V242" s="42">
        <f t="shared" si="64"/>
        <v>746.16444594453174</v>
      </c>
      <c r="W242" s="42">
        <f t="shared" si="64"/>
        <v>160.23879561157761</v>
      </c>
      <c r="X242" s="42">
        <f t="shared" si="64"/>
        <v>8.8574427456992169</v>
      </c>
      <c r="Y242" s="42">
        <f t="shared" si="64"/>
        <v>13.088544726091339</v>
      </c>
      <c r="Z242" s="42">
        <f t="shared" si="64"/>
        <v>30.759758645011111</v>
      </c>
      <c r="AC242" s="42">
        <f t="shared" si="65"/>
        <v>0.60387470741057236</v>
      </c>
      <c r="AD242" s="42">
        <f t="shared" si="65"/>
        <v>11.759636373607616</v>
      </c>
      <c r="AE242" s="42">
        <f t="shared" si="65"/>
        <v>17.328507930496624</v>
      </c>
      <c r="AF242" s="42">
        <f t="shared" si="65"/>
        <v>22.986709979833766</v>
      </c>
      <c r="AG242" s="42">
        <f t="shared" si="65"/>
        <v>24.936829602795317</v>
      </c>
      <c r="AH242" s="42">
        <f t="shared" si="65"/>
        <v>1647.8329098755062</v>
      </c>
      <c r="AI242" s="42">
        <f t="shared" si="65"/>
        <v>186.97978463517916</v>
      </c>
      <c r="AJ242" s="42">
        <f t="shared" si="65"/>
        <v>10.631311064344457</v>
      </c>
      <c r="AK242" s="42">
        <f t="shared" si="65"/>
        <v>15.153929168980206</v>
      </c>
      <c r="AL242" s="42">
        <f t="shared" si="65"/>
        <v>63.877691493457945</v>
      </c>
    </row>
    <row r="243" spans="4:38">
      <c r="D243" s="42">
        <f t="shared" si="56"/>
        <v>12</v>
      </c>
      <c r="E243" s="42">
        <f t="shared" ref="E243:N258" si="66">E139/$J$181/2220*$F$179*60*24</f>
        <v>0.43256097514450037</v>
      </c>
      <c r="F243" s="42">
        <f t="shared" si="66"/>
        <v>10.100518667142641</v>
      </c>
      <c r="G243" s="42">
        <f t="shared" si="66"/>
        <v>13.293924598746619</v>
      </c>
      <c r="H243" s="42">
        <f t="shared" si="66"/>
        <v>15.965760828488584</v>
      </c>
      <c r="I243" s="42">
        <f t="shared" si="66"/>
        <v>19.290300393932117</v>
      </c>
      <c r="J243" s="42">
        <f t="shared" si="66"/>
        <v>1116.4208899307332</v>
      </c>
      <c r="K243" s="42">
        <f t="shared" si="66"/>
        <v>161.92251650452954</v>
      </c>
      <c r="L243" s="42">
        <f t="shared" si="66"/>
        <v>9.0884193415481498</v>
      </c>
      <c r="M243" s="42">
        <f t="shared" si="66"/>
        <v>13.17064438819353</v>
      </c>
      <c r="N243" s="42">
        <f t="shared" si="66"/>
        <v>44.133393066415522</v>
      </c>
      <c r="Q243" s="42">
        <f t="shared" si="64"/>
        <v>0.30189798797761519</v>
      </c>
      <c r="R243" s="42">
        <f t="shared" si="64"/>
        <v>9.2330187827462211</v>
      </c>
      <c r="S243" s="42">
        <f t="shared" si="64"/>
        <v>10.425836154408561</v>
      </c>
      <c r="T243" s="42">
        <f t="shared" si="64"/>
        <v>10.492197047969624</v>
      </c>
      <c r="U243" s="42">
        <f t="shared" si="64"/>
        <v>15.322431826631181</v>
      </c>
      <c r="V243" s="42">
        <f t="shared" si="64"/>
        <v>695.93525051385984</v>
      </c>
      <c r="W243" s="42">
        <f t="shared" si="64"/>
        <v>149.45207718228949</v>
      </c>
      <c r="X243" s="42">
        <f t="shared" si="64"/>
        <v>8.2611905051806609</v>
      </c>
      <c r="Y243" s="42">
        <f t="shared" si="64"/>
        <v>12.207469415517233</v>
      </c>
      <c r="Z243" s="42">
        <f t="shared" si="64"/>
        <v>28.689118671774676</v>
      </c>
      <c r="AC243" s="42">
        <f t="shared" si="65"/>
        <v>0.5632239623113876</v>
      </c>
      <c r="AD243" s="42">
        <f t="shared" si="65"/>
        <v>10.968018551539092</v>
      </c>
      <c r="AE243" s="42">
        <f t="shared" si="65"/>
        <v>16.162013043084677</v>
      </c>
      <c r="AF243" s="42">
        <f t="shared" si="65"/>
        <v>21.43932460900751</v>
      </c>
      <c r="AG243" s="42">
        <f t="shared" si="65"/>
        <v>23.258168961233089</v>
      </c>
      <c r="AH243" s="42">
        <f t="shared" si="65"/>
        <v>1536.9065293476103</v>
      </c>
      <c r="AI243" s="42">
        <f t="shared" si="65"/>
        <v>174.39295582676988</v>
      </c>
      <c r="AJ243" s="42">
        <f t="shared" si="65"/>
        <v>9.9156481779156422</v>
      </c>
      <c r="AK243" s="42">
        <f t="shared" si="65"/>
        <v>14.133819360869822</v>
      </c>
      <c r="AL243" s="42">
        <f t="shared" si="65"/>
        <v>59.577667461056393</v>
      </c>
    </row>
    <row r="244" spans="4:38">
      <c r="D244" s="42">
        <f t="shared" si="56"/>
        <v>13</v>
      </c>
      <c r="E244" s="42">
        <f t="shared" si="66"/>
        <v>0.3967553966598184</v>
      </c>
      <c r="F244" s="42">
        <f t="shared" si="66"/>
        <v>9.2644402073334593</v>
      </c>
      <c r="G244" s="42">
        <f t="shared" si="66"/>
        <v>12.193509425068834</v>
      </c>
      <c r="H244" s="42">
        <f t="shared" si="66"/>
        <v>14.644182287518397</v>
      </c>
      <c r="I244" s="42">
        <f t="shared" si="66"/>
        <v>17.693530448337057</v>
      </c>
      <c r="J244" s="42">
        <f t="shared" si="66"/>
        <v>1024.0082635189317</v>
      </c>
      <c r="K244" s="42">
        <f t="shared" si="66"/>
        <v>148.51925151696705</v>
      </c>
      <c r="L244" s="42">
        <f t="shared" si="66"/>
        <v>8.3361182077558649</v>
      </c>
      <c r="M244" s="42">
        <f t="shared" si="66"/>
        <v>12.080433831918164</v>
      </c>
      <c r="N244" s="42">
        <f t="shared" si="66"/>
        <v>40.480216381424512</v>
      </c>
      <c r="Q244" s="42">
        <f t="shared" si="64"/>
        <v>0.27690814209683723</v>
      </c>
      <c r="R244" s="42">
        <f t="shared" si="64"/>
        <v>8.4687483152919505</v>
      </c>
      <c r="S244" s="42">
        <f t="shared" si="64"/>
        <v>9.5628292810529452</v>
      </c>
      <c r="T244" s="42">
        <f t="shared" si="64"/>
        <v>9.6236970989108208</v>
      </c>
      <c r="U244" s="42">
        <f t="shared" si="64"/>
        <v>14.054105355059495</v>
      </c>
      <c r="V244" s="42">
        <f t="shared" si="64"/>
        <v>638.32865707531232</v>
      </c>
      <c r="W244" s="42">
        <f t="shared" si="64"/>
        <v>137.08106272019751</v>
      </c>
      <c r="X244" s="42">
        <f t="shared" si="64"/>
        <v>7.577363895738273</v>
      </c>
      <c r="Y244" s="42">
        <f t="shared" si="64"/>
        <v>11.196986433064545</v>
      </c>
      <c r="Z244" s="42">
        <f t="shared" si="64"/>
        <v>26.314354073753712</v>
      </c>
      <c r="AC244" s="42">
        <f t="shared" si="65"/>
        <v>0.51660265122280147</v>
      </c>
      <c r="AD244" s="42">
        <f t="shared" si="65"/>
        <v>10.060132099375</v>
      </c>
      <c r="AE244" s="42">
        <f t="shared" si="65"/>
        <v>14.824189569084723</v>
      </c>
      <c r="AF244" s="42">
        <f t="shared" si="65"/>
        <v>19.664667476125942</v>
      </c>
      <c r="AG244" s="42">
        <f t="shared" si="65"/>
        <v>21.332955541614652</v>
      </c>
      <c r="AH244" s="42">
        <f t="shared" si="65"/>
        <v>1409.6878699625538</v>
      </c>
      <c r="AI244" s="42">
        <f t="shared" si="65"/>
        <v>159.95744031373695</v>
      </c>
      <c r="AJ244" s="42">
        <f t="shared" si="65"/>
        <v>9.094872519773455</v>
      </c>
      <c r="AK244" s="42">
        <f t="shared" si="65"/>
        <v>12.963881230771777</v>
      </c>
      <c r="AL244" s="42">
        <f t="shared" si="65"/>
        <v>54.646078689095361</v>
      </c>
    </row>
    <row r="245" spans="4:38">
      <c r="D245" s="42">
        <f t="shared" si="56"/>
        <v>14</v>
      </c>
      <c r="E245" s="42">
        <f t="shared" si="66"/>
        <v>0.37561676342495864</v>
      </c>
      <c r="F245" s="42">
        <f t="shared" si="66"/>
        <v>8.7708423752237632</v>
      </c>
      <c r="G245" s="42">
        <f t="shared" si="66"/>
        <v>11.543854434229896</v>
      </c>
      <c r="H245" s="42">
        <f t="shared" si="66"/>
        <v>13.863958499747973</v>
      </c>
      <c r="I245" s="42">
        <f t="shared" si="66"/>
        <v>16.750841189599882</v>
      </c>
      <c r="J245" s="42">
        <f t="shared" si="66"/>
        <v>969.45037900311786</v>
      </c>
      <c r="K245" s="42">
        <f t="shared" si="66"/>
        <v>140.6063308294008</v>
      </c>
      <c r="L245" s="42">
        <f t="shared" si="66"/>
        <v>7.8919802152302729</v>
      </c>
      <c r="M245" s="42">
        <f t="shared" si="66"/>
        <v>11.436803367806643</v>
      </c>
      <c r="N245" s="42">
        <f t="shared" si="66"/>
        <v>38.323480885049221</v>
      </c>
      <c r="Q245" s="42">
        <f t="shared" si="64"/>
        <v>0.26215482127294876</v>
      </c>
      <c r="R245" s="42">
        <f t="shared" si="64"/>
        <v>8.0175439558745438</v>
      </c>
      <c r="S245" s="42">
        <f t="shared" si="64"/>
        <v>9.0533336508446034</v>
      </c>
      <c r="T245" s="42">
        <f t="shared" si="64"/>
        <v>9.1109585071994061</v>
      </c>
      <c r="U245" s="42">
        <f t="shared" si="64"/>
        <v>13.305320131100959</v>
      </c>
      <c r="V245" s="42">
        <f t="shared" si="64"/>
        <v>604.31930149045331</v>
      </c>
      <c r="W245" s="42">
        <f t="shared" si="64"/>
        <v>129.77755448141335</v>
      </c>
      <c r="X245" s="42">
        <f t="shared" si="64"/>
        <v>7.1736513876601178</v>
      </c>
      <c r="Y245" s="42">
        <f t="shared" si="64"/>
        <v>10.600424945717746</v>
      </c>
      <c r="Z245" s="42">
        <f t="shared" si="64"/>
        <v>24.91235807253927</v>
      </c>
      <c r="AC245" s="42">
        <f t="shared" si="65"/>
        <v>0.48907870557697064</v>
      </c>
      <c r="AD245" s="42">
        <f t="shared" si="65"/>
        <v>9.524140794573011</v>
      </c>
      <c r="AE245" s="42">
        <f t="shared" si="65"/>
        <v>14.034375217615183</v>
      </c>
      <c r="AF245" s="42">
        <f t="shared" si="65"/>
        <v>18.616958492296519</v>
      </c>
      <c r="AG245" s="42">
        <f t="shared" si="65"/>
        <v>20.196362248098836</v>
      </c>
      <c r="AH245" s="42">
        <f t="shared" si="65"/>
        <v>1334.5814565157848</v>
      </c>
      <c r="AI245" s="42">
        <f t="shared" si="65"/>
        <v>151.43510717738849</v>
      </c>
      <c r="AJ245" s="42">
        <f t="shared" si="65"/>
        <v>8.6103090428004236</v>
      </c>
      <c r="AK245" s="42">
        <f t="shared" si="65"/>
        <v>12.273181789895546</v>
      </c>
      <c r="AL245" s="42">
        <f t="shared" si="65"/>
        <v>51.734603697559209</v>
      </c>
    </row>
    <row r="246" spans="4:38">
      <c r="D246" s="42">
        <f t="shared" si="56"/>
        <v>15</v>
      </c>
      <c r="E246" s="42">
        <f t="shared" si="66"/>
        <v>0.35090083085968432</v>
      </c>
      <c r="F246" s="42">
        <f t="shared" si="66"/>
        <v>8.1937127851862037</v>
      </c>
      <c r="G246" s="42">
        <f t="shared" si="66"/>
        <v>10.784258070270567</v>
      </c>
      <c r="H246" s="42">
        <f t="shared" si="66"/>
        <v>12.951697129294018</v>
      </c>
      <c r="I246" s="42">
        <f t="shared" si="66"/>
        <v>15.648620251751662</v>
      </c>
      <c r="J246" s="42">
        <f t="shared" si="66"/>
        <v>905.65964193818991</v>
      </c>
      <c r="K246" s="42">
        <f t="shared" si="66"/>
        <v>131.35430341895639</v>
      </c>
      <c r="L246" s="42">
        <f t="shared" si="66"/>
        <v>7.3726805731495224</v>
      </c>
      <c r="M246" s="42">
        <f t="shared" si="66"/>
        <v>10.684251063634829</v>
      </c>
      <c r="N246" s="42">
        <f t="shared" si="66"/>
        <v>35.801760180721033</v>
      </c>
      <c r="Q246" s="42">
        <f t="shared" si="64"/>
        <v>0.24490479008381036</v>
      </c>
      <c r="R246" s="42">
        <f t="shared" si="64"/>
        <v>7.4899821028154827</v>
      </c>
      <c r="S246" s="42">
        <f t="shared" si="64"/>
        <v>8.4576158719976338</v>
      </c>
      <c r="T246" s="42">
        <f t="shared" si="64"/>
        <v>8.5114489591812141</v>
      </c>
      <c r="U246" s="42">
        <f t="shared" si="64"/>
        <v>12.429817685147484</v>
      </c>
      <c r="V246" s="42">
        <f t="shared" si="64"/>
        <v>564.5545291002677</v>
      </c>
      <c r="W246" s="42">
        <f t="shared" si="64"/>
        <v>121.23807063143437</v>
      </c>
      <c r="X246" s="42">
        <f t="shared" si="64"/>
        <v>6.7016184508776888</v>
      </c>
      <c r="Y246" s="42">
        <f t="shared" si="64"/>
        <v>9.902907120015179</v>
      </c>
      <c r="Z246" s="42">
        <f t="shared" si="64"/>
        <v>23.273101729056457</v>
      </c>
      <c r="AC246" s="42">
        <f t="shared" si="65"/>
        <v>0.45689687163556014</v>
      </c>
      <c r="AD246" s="42">
        <f t="shared" si="65"/>
        <v>8.8974434675569505</v>
      </c>
      <c r="AE246" s="42">
        <f t="shared" si="65"/>
        <v>13.110900268543503</v>
      </c>
      <c r="AF246" s="42">
        <f t="shared" si="65"/>
        <v>17.391945299406796</v>
      </c>
      <c r="AG246" s="42">
        <f t="shared" si="65"/>
        <v>18.86742281835587</v>
      </c>
      <c r="AH246" s="42">
        <f t="shared" si="65"/>
        <v>1246.7647547761151</v>
      </c>
      <c r="AI246" s="42">
        <f t="shared" si="65"/>
        <v>141.47053620647876</v>
      </c>
      <c r="AJ246" s="42">
        <f t="shared" si="65"/>
        <v>8.0437426954213542</v>
      </c>
      <c r="AK246" s="42">
        <f t="shared" si="65"/>
        <v>11.465595007254482</v>
      </c>
      <c r="AL246" s="42">
        <f t="shared" si="65"/>
        <v>48.330418632385658</v>
      </c>
    </row>
    <row r="247" spans="4:38">
      <c r="D247" s="42">
        <f t="shared" si="56"/>
        <v>16</v>
      </c>
      <c r="E247" s="42">
        <f t="shared" si="66"/>
        <v>0.32737191557049561</v>
      </c>
      <c r="F247" s="42">
        <f t="shared" si="66"/>
        <v>7.6443006519795986</v>
      </c>
      <c r="G247" s="42">
        <f t="shared" si="66"/>
        <v>10.061142385504318</v>
      </c>
      <c r="H247" s="42">
        <f t="shared" si="66"/>
        <v>12.083248388777227</v>
      </c>
      <c r="I247" s="42">
        <f t="shared" si="66"/>
        <v>14.599335018102902</v>
      </c>
      <c r="J247" s="42">
        <f t="shared" si="66"/>
        <v>844.93254435966742</v>
      </c>
      <c r="K247" s="42">
        <f t="shared" si="66"/>
        <v>122.54661758235353</v>
      </c>
      <c r="L247" s="42">
        <f t="shared" si="66"/>
        <v>6.8783210236583194</v>
      </c>
      <c r="M247" s="42">
        <f t="shared" si="66"/>
        <v>9.967841137819601</v>
      </c>
      <c r="N247" s="42">
        <f t="shared" si="66"/>
        <v>33.401148644885495</v>
      </c>
      <c r="Q247" s="42">
        <f t="shared" si="64"/>
        <v>0.22848321580118144</v>
      </c>
      <c r="R247" s="42">
        <f t="shared" si="64"/>
        <v>6.987757146599419</v>
      </c>
      <c r="S247" s="42">
        <f t="shared" si="64"/>
        <v>7.8905082737819292</v>
      </c>
      <c r="T247" s="42">
        <f t="shared" si="64"/>
        <v>7.9407316968191042</v>
      </c>
      <c r="U247" s="42">
        <f t="shared" si="64"/>
        <v>11.596362470301209</v>
      </c>
      <c r="V247" s="42">
        <f t="shared" si="64"/>
        <v>526.69951559464357</v>
      </c>
      <c r="W247" s="42">
        <f t="shared" si="64"/>
        <v>113.10870745288898</v>
      </c>
      <c r="X247" s="42">
        <f t="shared" si="64"/>
        <v>6.2522555569658813</v>
      </c>
      <c r="Y247" s="42">
        <f t="shared" si="64"/>
        <v>9.2388885647649843</v>
      </c>
      <c r="Z247" s="42">
        <f t="shared" si="64"/>
        <v>21.712572967246238</v>
      </c>
      <c r="AC247" s="42">
        <f t="shared" si="65"/>
        <v>0.42626061533981141</v>
      </c>
      <c r="AD247" s="42">
        <f t="shared" si="65"/>
        <v>8.3008441573598049</v>
      </c>
      <c r="AE247" s="42">
        <f t="shared" si="65"/>
        <v>12.231776497226708</v>
      </c>
      <c r="AF247" s="42">
        <f t="shared" si="65"/>
        <v>16.225765080735325</v>
      </c>
      <c r="AG247" s="42">
        <f t="shared" si="65"/>
        <v>17.602307565904624</v>
      </c>
      <c r="AH247" s="42">
        <f t="shared" si="65"/>
        <v>1163.1655731246942</v>
      </c>
      <c r="AI247" s="42">
        <f t="shared" si="65"/>
        <v>131.98452771181834</v>
      </c>
      <c r="AJ247" s="42">
        <f t="shared" si="65"/>
        <v>7.5043864903507558</v>
      </c>
      <c r="AK247" s="42">
        <f t="shared" si="65"/>
        <v>10.696793710874221</v>
      </c>
      <c r="AL247" s="42">
        <f t="shared" si="65"/>
        <v>45.089724322524781</v>
      </c>
    </row>
    <row r="248" spans="4:38">
      <c r="D248" s="42">
        <f t="shared" si="56"/>
        <v>17</v>
      </c>
      <c r="E248" s="42">
        <f t="shared" si="66"/>
        <v>0.30533896609934874</v>
      </c>
      <c r="F248" s="42">
        <f t="shared" si="66"/>
        <v>7.1298200811162964</v>
      </c>
      <c r="G248" s="42">
        <f t="shared" si="66"/>
        <v>9.3840023155764349</v>
      </c>
      <c r="H248" s="42">
        <f t="shared" si="66"/>
        <v>11.270015522624677</v>
      </c>
      <c r="I248" s="42">
        <f t="shared" si="66"/>
        <v>13.616763222945544</v>
      </c>
      <c r="J248" s="42">
        <f t="shared" si="66"/>
        <v>788.0664688932909</v>
      </c>
      <c r="K248" s="42">
        <f t="shared" si="66"/>
        <v>114.29892343196596</v>
      </c>
      <c r="L248" s="42">
        <f t="shared" si="66"/>
        <v>6.4153927993587709</v>
      </c>
      <c r="M248" s="42">
        <f t="shared" si="66"/>
        <v>9.2969804754342089</v>
      </c>
      <c r="N248" s="42">
        <f t="shared" si="66"/>
        <v>31.153167723588194</v>
      </c>
      <c r="Q248" s="42">
        <f t="shared" si="64"/>
        <v>0.21310572338562167</v>
      </c>
      <c r="R248" s="42">
        <f t="shared" si="64"/>
        <v>6.5174635972600701</v>
      </c>
      <c r="S248" s="42">
        <f t="shared" si="64"/>
        <v>7.3594573136073507</v>
      </c>
      <c r="T248" s="42">
        <f t="shared" si="64"/>
        <v>7.406300574543212</v>
      </c>
      <c r="U248" s="42">
        <f t="shared" si="64"/>
        <v>10.815898245347768</v>
      </c>
      <c r="V248" s="42">
        <f t="shared" si="64"/>
        <v>491.25131963882609</v>
      </c>
      <c r="W248" s="42">
        <f t="shared" si="64"/>
        <v>105.49620828137837</v>
      </c>
      <c r="X248" s="42">
        <f t="shared" si="64"/>
        <v>5.8314631058869129</v>
      </c>
      <c r="Y248" s="42">
        <f t="shared" si="64"/>
        <v>8.6170882354291933</v>
      </c>
      <c r="Z248" s="42">
        <f t="shared" si="64"/>
        <v>20.251262450605694</v>
      </c>
      <c r="AC248" s="42">
        <f t="shared" si="65"/>
        <v>0.39757220881307753</v>
      </c>
      <c r="AD248" s="42">
        <f t="shared" si="65"/>
        <v>7.7421765649725511</v>
      </c>
      <c r="AE248" s="42">
        <f t="shared" si="65"/>
        <v>11.408547317545526</v>
      </c>
      <c r="AF248" s="42">
        <f t="shared" si="65"/>
        <v>15.133730470706119</v>
      </c>
      <c r="AG248" s="42">
        <f t="shared" si="65"/>
        <v>16.417628200543337</v>
      </c>
      <c r="AH248" s="42">
        <f t="shared" si="65"/>
        <v>1084.881618147758</v>
      </c>
      <c r="AI248" s="42">
        <f t="shared" si="65"/>
        <v>123.10163858255382</v>
      </c>
      <c r="AJ248" s="42">
        <f t="shared" si="65"/>
        <v>6.9993224928306326</v>
      </c>
      <c r="AK248" s="42">
        <f t="shared" si="65"/>
        <v>9.9768727154392245</v>
      </c>
      <c r="AL248" s="42">
        <f t="shared" si="65"/>
        <v>42.055072996570715</v>
      </c>
    </row>
    <row r="249" spans="4:38">
      <c r="D249" s="42">
        <f t="shared" si="56"/>
        <v>18</v>
      </c>
      <c r="E249" s="42">
        <f t="shared" si="66"/>
        <v>0.28472067982796301</v>
      </c>
      <c r="F249" s="42">
        <f t="shared" si="66"/>
        <v>6.6483726151282863</v>
      </c>
      <c r="G249" s="42">
        <f t="shared" si="66"/>
        <v>8.7503391818283891</v>
      </c>
      <c r="H249" s="42">
        <f t="shared" si="66"/>
        <v>10.508997663368444</v>
      </c>
      <c r="I249" s="42">
        <f t="shared" si="66"/>
        <v>12.69727913021098</v>
      </c>
      <c r="J249" s="42">
        <f t="shared" si="66"/>
        <v>734.85157704999051</v>
      </c>
      <c r="K249" s="42">
        <f t="shared" si="66"/>
        <v>106.5807865890427</v>
      </c>
      <c r="L249" s="42">
        <f t="shared" si="66"/>
        <v>5.9821876733627422</v>
      </c>
      <c r="M249" s="42">
        <f t="shared" si="66"/>
        <v>8.6691935691288489</v>
      </c>
      <c r="N249" s="42">
        <f t="shared" si="66"/>
        <v>29.049522261657721</v>
      </c>
      <c r="Q249" s="42">
        <f t="shared" si="64"/>
        <v>0.19871556916794519</v>
      </c>
      <c r="R249" s="42">
        <f t="shared" si="64"/>
        <v>6.0773660495139996</v>
      </c>
      <c r="S249" s="42">
        <f t="shared" si="64"/>
        <v>6.8625033884911293</v>
      </c>
      <c r="T249" s="42">
        <f t="shared" si="64"/>
        <v>6.9061835164138694</v>
      </c>
      <c r="U249" s="42">
        <f t="shared" si="64"/>
        <v>10.085545060644183</v>
      </c>
      <c r="V249" s="42">
        <f t="shared" si="64"/>
        <v>458.07913572498597</v>
      </c>
      <c r="W249" s="42">
        <f t="shared" si="64"/>
        <v>98.372482637454269</v>
      </c>
      <c r="X249" s="42">
        <f t="shared" si="64"/>
        <v>5.4376883537346439</v>
      </c>
      <c r="Y249" s="42">
        <f t="shared" si="64"/>
        <v>8.0352116595909795</v>
      </c>
      <c r="Z249" s="42">
        <f t="shared" si="64"/>
        <v>18.883777874700971</v>
      </c>
      <c r="AC249" s="42">
        <f t="shared" si="65"/>
        <v>0.37072579048798227</v>
      </c>
      <c r="AD249" s="42">
        <f t="shared" si="65"/>
        <v>7.2193791807425924</v>
      </c>
      <c r="AE249" s="42">
        <f t="shared" si="65"/>
        <v>10.638174975165652</v>
      </c>
      <c r="AF249" s="42">
        <f t="shared" si="65"/>
        <v>14.111811810323001</v>
      </c>
      <c r="AG249" s="42">
        <f t="shared" si="65"/>
        <v>15.309013199777795</v>
      </c>
      <c r="AH249" s="42">
        <f t="shared" si="65"/>
        <v>1011.6240183749973</v>
      </c>
      <c r="AI249" s="42">
        <f t="shared" si="65"/>
        <v>114.78909054063135</v>
      </c>
      <c r="AJ249" s="42">
        <f t="shared" si="65"/>
        <v>6.5266869929908378</v>
      </c>
      <c r="AK249" s="42">
        <f t="shared" si="65"/>
        <v>9.3031754786667236</v>
      </c>
      <c r="AL249" s="42">
        <f t="shared" si="65"/>
        <v>39.215266648614488</v>
      </c>
    </row>
    <row r="250" spans="4:38">
      <c r="D250" s="42">
        <f t="shared" si="56"/>
        <v>19</v>
      </c>
      <c r="E250" s="42">
        <f t="shared" si="66"/>
        <v>0.26553331692248139</v>
      </c>
      <c r="F250" s="42">
        <f t="shared" si="66"/>
        <v>6.2003379371610539</v>
      </c>
      <c r="G250" s="42">
        <f t="shared" si="66"/>
        <v>8.1606527090044114</v>
      </c>
      <c r="H250" s="42">
        <f t="shared" si="66"/>
        <v>9.8007949713063667</v>
      </c>
      <c r="I250" s="42">
        <f t="shared" si="66"/>
        <v>11.841607871169437</v>
      </c>
      <c r="J250" s="42">
        <f t="shared" si="66"/>
        <v>685.32983560485457</v>
      </c>
      <c r="K250" s="42">
        <f t="shared" si="66"/>
        <v>99.398293795504458</v>
      </c>
      <c r="L250" s="42">
        <f t="shared" si="66"/>
        <v>5.5790472835362452</v>
      </c>
      <c r="M250" s="42">
        <f t="shared" si="66"/>
        <v>8.0849755094879043</v>
      </c>
      <c r="N250" s="42">
        <f t="shared" si="66"/>
        <v>27.091871253651966</v>
      </c>
      <c r="Q250" s="42">
        <f t="shared" si="64"/>
        <v>0.18532410163246962</v>
      </c>
      <c r="R250" s="42">
        <f t="shared" si="64"/>
        <v>5.6678115767867752</v>
      </c>
      <c r="S250" s="42">
        <f t="shared" si="64"/>
        <v>6.4000384104128303</v>
      </c>
      <c r="T250" s="42">
        <f t="shared" si="64"/>
        <v>6.440774928947179</v>
      </c>
      <c r="U250" s="42">
        <f t="shared" si="64"/>
        <v>9.4058788934550073</v>
      </c>
      <c r="V250" s="42">
        <f t="shared" si="64"/>
        <v>427.20912437949659</v>
      </c>
      <c r="W250" s="42">
        <f t="shared" si="64"/>
        <v>91.743148493483744</v>
      </c>
      <c r="X250" s="42">
        <f t="shared" si="64"/>
        <v>5.0712418424624035</v>
      </c>
      <c r="Y250" s="42">
        <f t="shared" si="64"/>
        <v>7.4937177216441935</v>
      </c>
      <c r="Z250" s="42">
        <f t="shared" si="64"/>
        <v>17.611197676707192</v>
      </c>
      <c r="AC250" s="42">
        <f t="shared" si="65"/>
        <v>0.3457425322124944</v>
      </c>
      <c r="AD250" s="42">
        <f t="shared" si="65"/>
        <v>6.7328642975353556</v>
      </c>
      <c r="AE250" s="42">
        <f t="shared" si="65"/>
        <v>9.9212670075959899</v>
      </c>
      <c r="AF250" s="42">
        <f t="shared" si="65"/>
        <v>13.160815013665534</v>
      </c>
      <c r="AG250" s="42">
        <f t="shared" si="65"/>
        <v>14.277336848883891</v>
      </c>
      <c r="AH250" s="42">
        <f t="shared" si="65"/>
        <v>943.45054683021476</v>
      </c>
      <c r="AI250" s="42">
        <f t="shared" si="65"/>
        <v>107.05343909752543</v>
      </c>
      <c r="AJ250" s="42">
        <f t="shared" si="65"/>
        <v>6.086852724610087</v>
      </c>
      <c r="AK250" s="42">
        <f t="shared" si="65"/>
        <v>8.6762332973316187</v>
      </c>
      <c r="AL250" s="42">
        <f t="shared" si="65"/>
        <v>36.572544830596755</v>
      </c>
    </row>
    <row r="251" spans="4:38">
      <c r="D251" s="42">
        <f t="shared" si="56"/>
        <v>20</v>
      </c>
      <c r="E251" s="42">
        <f t="shared" si="66"/>
        <v>0.24764679341185913</v>
      </c>
      <c r="F251" s="42">
        <f t="shared" si="66"/>
        <v>5.7826785203609763</v>
      </c>
      <c r="G251" s="42">
        <f t="shared" si="66"/>
        <v>7.6109450179569533</v>
      </c>
      <c r="H251" s="42">
        <f t="shared" si="66"/>
        <v>9.1406060665436684</v>
      </c>
      <c r="I251" s="42">
        <f t="shared" si="66"/>
        <v>11.043948277842118</v>
      </c>
      <c r="J251" s="42">
        <f t="shared" si="66"/>
        <v>639.16550353854882</v>
      </c>
      <c r="K251" s="42">
        <f t="shared" si="66"/>
        <v>92.702750127031209</v>
      </c>
      <c r="L251" s="42">
        <f t="shared" si="66"/>
        <v>5.2032384714429005</v>
      </c>
      <c r="M251" s="42">
        <f t="shared" si="66"/>
        <v>7.5403654913956109</v>
      </c>
      <c r="N251" s="42">
        <f t="shared" si="66"/>
        <v>25.266942473559702</v>
      </c>
      <c r="Q251" s="42">
        <f t="shared" si="64"/>
        <v>0.17284053106078953</v>
      </c>
      <c r="R251" s="42">
        <f t="shared" si="64"/>
        <v>5.2860235352824798</v>
      </c>
      <c r="S251" s="42">
        <f t="shared" si="64"/>
        <v>5.9689270198593309</v>
      </c>
      <c r="T251" s="42">
        <f t="shared" si="64"/>
        <v>6.0069194959324523</v>
      </c>
      <c r="U251" s="42">
        <f t="shared" si="64"/>
        <v>8.7722918320808496</v>
      </c>
      <c r="V251" s="42">
        <f t="shared" si="64"/>
        <v>398.43199714089491</v>
      </c>
      <c r="W251" s="42">
        <f t="shared" si="64"/>
        <v>85.563261157740257</v>
      </c>
      <c r="X251" s="42">
        <f t="shared" si="64"/>
        <v>4.7296391859877165</v>
      </c>
      <c r="Y251" s="42">
        <f t="shared" si="64"/>
        <v>6.9889352718799511</v>
      </c>
      <c r="Z251" s="42">
        <f t="shared" si="64"/>
        <v>16.424894184002362</v>
      </c>
      <c r="AC251" s="42">
        <f t="shared" si="65"/>
        <v>0.3224530557629301</v>
      </c>
      <c r="AD251" s="42">
        <f t="shared" si="65"/>
        <v>6.2793335054394923</v>
      </c>
      <c r="AE251" s="42">
        <f t="shared" si="65"/>
        <v>9.2529630160545757</v>
      </c>
      <c r="AF251" s="42">
        <f t="shared" si="65"/>
        <v>12.27429263715487</v>
      </c>
      <c r="AG251" s="42">
        <f t="shared" si="65"/>
        <v>13.315604723603407</v>
      </c>
      <c r="AH251" s="42">
        <f t="shared" si="65"/>
        <v>879.89900993620461</v>
      </c>
      <c r="AI251" s="42">
        <f t="shared" si="65"/>
        <v>99.842239096322373</v>
      </c>
      <c r="AJ251" s="42">
        <f t="shared" si="65"/>
        <v>5.6768377568980819</v>
      </c>
      <c r="AK251" s="42">
        <f t="shared" si="65"/>
        <v>8.0917957109112706</v>
      </c>
      <c r="AL251" s="42">
        <f t="shared" si="65"/>
        <v>34.10899076311707</v>
      </c>
    </row>
    <row r="252" spans="4:38">
      <c r="D252" s="42">
        <f t="shared" si="56"/>
        <v>25</v>
      </c>
      <c r="E252" s="42">
        <f t="shared" si="66"/>
        <v>0.17479987567487751</v>
      </c>
      <c r="F252" s="42">
        <f t="shared" si="66"/>
        <v>4.0816659586050514</v>
      </c>
      <c r="G252" s="42">
        <f t="shared" si="66"/>
        <v>5.3721359545109895</v>
      </c>
      <c r="H252" s="42">
        <f t="shared" si="66"/>
        <v>6.4518372396916792</v>
      </c>
      <c r="I252" s="42">
        <f t="shared" si="66"/>
        <v>7.7952989389853098</v>
      </c>
      <c r="J252" s="42">
        <f t="shared" si="66"/>
        <v>451.15080641645227</v>
      </c>
      <c r="K252" s="42">
        <f t="shared" si="66"/>
        <v>65.433632205262796</v>
      </c>
      <c r="L252" s="42">
        <f t="shared" si="66"/>
        <v>3.6726719752124346</v>
      </c>
      <c r="M252" s="42">
        <f t="shared" si="66"/>
        <v>5.3223178555235489</v>
      </c>
      <c r="N252" s="42">
        <f t="shared" si="66"/>
        <v>17.834506727156423</v>
      </c>
      <c r="Q252" s="42">
        <f t="shared" si="64"/>
        <v>0.12199836276805599</v>
      </c>
      <c r="R252" s="42">
        <f t="shared" si="64"/>
        <v>3.7311052731668708</v>
      </c>
      <c r="S252" s="42">
        <f t="shared" si="64"/>
        <v>4.2131282485398991</v>
      </c>
      <c r="T252" s="42">
        <f t="shared" si="64"/>
        <v>4.2399449902496027</v>
      </c>
      <c r="U252" s="42">
        <f t="shared" si="64"/>
        <v>6.1918650369169121</v>
      </c>
      <c r="V252" s="42">
        <f t="shared" si="64"/>
        <v>281.23062933948103</v>
      </c>
      <c r="W252" s="42">
        <f t="shared" si="64"/>
        <v>60.394270431097965</v>
      </c>
      <c r="X252" s="42">
        <f t="shared" si="64"/>
        <v>3.3383850051421309</v>
      </c>
      <c r="Y252" s="42">
        <f t="shared" si="64"/>
        <v>4.9330944277265152</v>
      </c>
      <c r="Z252" s="42">
        <f t="shared" si="64"/>
        <v>11.593404549203196</v>
      </c>
      <c r="AC252" s="42">
        <f t="shared" si="65"/>
        <v>0.22760138858169993</v>
      </c>
      <c r="AD252" s="42">
        <f t="shared" si="65"/>
        <v>4.4322266440432481</v>
      </c>
      <c r="AE252" s="42">
        <f t="shared" si="65"/>
        <v>6.5311436604820816</v>
      </c>
      <c r="AF252" s="42">
        <f t="shared" si="65"/>
        <v>8.6637294891337397</v>
      </c>
      <c r="AG252" s="42">
        <f t="shared" si="65"/>
        <v>9.3987328410537234</v>
      </c>
      <c r="AH252" s="42">
        <f t="shared" si="65"/>
        <v>621.07098349342482</v>
      </c>
      <c r="AI252" s="42">
        <f t="shared" si="65"/>
        <v>70.47299397942777</v>
      </c>
      <c r="AJ252" s="42">
        <f t="shared" si="65"/>
        <v>4.0069589452827383</v>
      </c>
      <c r="AK252" s="42">
        <f t="shared" si="65"/>
        <v>5.7115412833205816</v>
      </c>
      <c r="AL252" s="42">
        <f t="shared" si="65"/>
        <v>24.075608905109661</v>
      </c>
    </row>
    <row r="253" spans="4:38">
      <c r="D253" s="42">
        <f t="shared" si="56"/>
        <v>30</v>
      </c>
      <c r="E253" s="42">
        <f t="shared" si="66"/>
        <v>0.12258751683652719</v>
      </c>
      <c r="F253" s="42">
        <f t="shared" si="66"/>
        <v>2.8624808369557053</v>
      </c>
      <c r="G253" s="42">
        <f t="shared" si="66"/>
        <v>3.7674901325251775</v>
      </c>
      <c r="H253" s="42">
        <f t="shared" si="66"/>
        <v>4.5246868923311707</v>
      </c>
      <c r="I253" s="42">
        <f t="shared" si="66"/>
        <v>5.4668593798431697</v>
      </c>
      <c r="J253" s="42">
        <f t="shared" si="66"/>
        <v>316.3930000743029</v>
      </c>
      <c r="K253" s="42">
        <f t="shared" si="66"/>
        <v>45.888742532959469</v>
      </c>
      <c r="L253" s="42">
        <f t="shared" si="66"/>
        <v>2.5756525046608063</v>
      </c>
      <c r="M253" s="42">
        <f t="shared" si="66"/>
        <v>3.7325525959576704</v>
      </c>
      <c r="N253" s="42">
        <f t="shared" si="66"/>
        <v>12.507376708624637</v>
      </c>
      <c r="Q253" s="42">
        <f t="shared" si="64"/>
        <v>8.5557705874313938E-2</v>
      </c>
      <c r="R253" s="42">
        <f t="shared" si="64"/>
        <v>2.6166318982052648</v>
      </c>
      <c r="S253" s="42">
        <f t="shared" si="64"/>
        <v>2.9546756146609887</v>
      </c>
      <c r="T253" s="42">
        <f t="shared" si="64"/>
        <v>2.9734822514686341</v>
      </c>
      <c r="U253" s="42">
        <f t="shared" si="64"/>
        <v>4.3423678451256862</v>
      </c>
      <c r="V253" s="42">
        <f t="shared" si="64"/>
        <v>197.2276260265991</v>
      </c>
      <c r="W253" s="42">
        <f t="shared" si="64"/>
        <v>42.354627626122792</v>
      </c>
      <c r="X253" s="42">
        <f t="shared" si="64"/>
        <v>2.3412163563883359</v>
      </c>
      <c r="Y253" s="42">
        <f t="shared" si="64"/>
        <v>3.4595893954747008</v>
      </c>
      <c r="Z253" s="42">
        <f t="shared" si="64"/>
        <v>8.1304787539524277</v>
      </c>
      <c r="AC253" s="42">
        <f t="shared" si="65"/>
        <v>0.15961732779874105</v>
      </c>
      <c r="AD253" s="42">
        <f t="shared" si="65"/>
        <v>3.1083297757061565</v>
      </c>
      <c r="AE253" s="42">
        <f t="shared" si="65"/>
        <v>4.5803046503893681</v>
      </c>
      <c r="AF253" s="42">
        <f t="shared" si="65"/>
        <v>6.0758915331936958</v>
      </c>
      <c r="AG253" s="42">
        <f t="shared" si="65"/>
        <v>6.591350914560663</v>
      </c>
      <c r="AH253" s="42">
        <f t="shared" si="65"/>
        <v>435.55837412200759</v>
      </c>
      <c r="AI253" s="42">
        <f t="shared" si="65"/>
        <v>49.422857439796253</v>
      </c>
      <c r="AJ253" s="42">
        <f t="shared" si="65"/>
        <v>2.8100886529332771</v>
      </c>
      <c r="AK253" s="42">
        <f t="shared" si="65"/>
        <v>4.0055157964406396</v>
      </c>
      <c r="AL253" s="42">
        <f t="shared" si="65"/>
        <v>16.884274663296853</v>
      </c>
    </row>
    <row r="254" spans="4:38">
      <c r="D254" s="42">
        <f t="shared" si="56"/>
        <v>40</v>
      </c>
      <c r="E254" s="42">
        <f t="shared" si="66"/>
        <v>6.1464450517453181E-2</v>
      </c>
      <c r="F254" s="42">
        <f t="shared" si="66"/>
        <v>1.4352261657672891</v>
      </c>
      <c r="G254" s="42">
        <f t="shared" si="66"/>
        <v>1.888990957655057</v>
      </c>
      <c r="H254" s="42">
        <f t="shared" si="66"/>
        <v>2.2686436659902318</v>
      </c>
      <c r="I254" s="42">
        <f t="shared" si="66"/>
        <v>2.7410418002538641</v>
      </c>
      <c r="J254" s="42">
        <f t="shared" si="66"/>
        <v>158.6370488527669</v>
      </c>
      <c r="K254" s="42">
        <f t="shared" si="66"/>
        <v>23.008267216036877</v>
      </c>
      <c r="L254" s="42">
        <f t="shared" si="66"/>
        <v>1.2914126169468734</v>
      </c>
      <c r="M254" s="42">
        <f t="shared" si="66"/>
        <v>1.8714735419917734</v>
      </c>
      <c r="N254" s="42">
        <f t="shared" si="66"/>
        <v>6.2711037522324595</v>
      </c>
      <c r="Q254" s="42">
        <f t="shared" si="64"/>
        <v>4.2897984352772534E-2</v>
      </c>
      <c r="R254" s="42">
        <f t="shared" si="64"/>
        <v>1.311959373841439</v>
      </c>
      <c r="S254" s="42">
        <f t="shared" si="64"/>
        <v>1.4814519275615399</v>
      </c>
      <c r="T254" s="42">
        <f t="shared" si="64"/>
        <v>1.4908814325168018</v>
      </c>
      <c r="U254" s="42">
        <f t="shared" si="64"/>
        <v>2.1772302795008529</v>
      </c>
      <c r="V254" s="42">
        <f t="shared" si="64"/>
        <v>98.88843475598118</v>
      </c>
      <c r="W254" s="42">
        <f t="shared" si="64"/>
        <v>21.236288825252377</v>
      </c>
      <c r="X254" s="42">
        <f t="shared" si="64"/>
        <v>1.1738681115449823</v>
      </c>
      <c r="Y254" s="42">
        <f t="shared" si="64"/>
        <v>1.7346118650271909</v>
      </c>
      <c r="Z254" s="42">
        <f t="shared" si="64"/>
        <v>4.0765603378843229</v>
      </c>
      <c r="AC254" s="42">
        <f t="shared" si="65"/>
        <v>8.0030916682134134E-2</v>
      </c>
      <c r="AD254" s="42">
        <f t="shared" si="65"/>
        <v>1.5584929576931441</v>
      </c>
      <c r="AE254" s="42">
        <f t="shared" si="65"/>
        <v>2.296529987748575</v>
      </c>
      <c r="AF254" s="42">
        <f t="shared" si="65"/>
        <v>3.0464058994636565</v>
      </c>
      <c r="AG254" s="42">
        <f t="shared" si="65"/>
        <v>3.3048533210068802</v>
      </c>
      <c r="AH254" s="42">
        <f t="shared" si="65"/>
        <v>218.38566294955319</v>
      </c>
      <c r="AI254" s="42">
        <f t="shared" si="65"/>
        <v>24.780245606821417</v>
      </c>
      <c r="AJ254" s="42">
        <f t="shared" si="65"/>
        <v>1.4089571223487649</v>
      </c>
      <c r="AK254" s="42">
        <f t="shared" si="65"/>
        <v>2.0083352189563559</v>
      </c>
      <c r="AL254" s="42">
        <f t="shared" si="65"/>
        <v>8.4656471665806023</v>
      </c>
    </row>
    <row r="255" spans="4:38">
      <c r="D255" s="42">
        <f t="shared" si="56"/>
        <v>50</v>
      </c>
      <c r="E255" s="42">
        <f t="shared" si="66"/>
        <v>3.0634641404534951E-2</v>
      </c>
      <c r="F255" s="42">
        <f t="shared" si="66"/>
        <v>0.71533445028035647</v>
      </c>
      <c r="G255" s="42">
        <f t="shared" si="66"/>
        <v>0.9414964278862239</v>
      </c>
      <c r="H255" s="42">
        <f t="shared" si="66"/>
        <v>1.1307200275473974</v>
      </c>
      <c r="I255" s="42">
        <f t="shared" si="66"/>
        <v>1.3661690931699457</v>
      </c>
      <c r="J255" s="42">
        <f t="shared" si="66"/>
        <v>79.066664782079869</v>
      </c>
      <c r="K255" s="42">
        <f t="shared" si="66"/>
        <v>11.467604600204815</v>
      </c>
      <c r="L255" s="42">
        <f t="shared" si="66"/>
        <v>0.64365600102819887</v>
      </c>
      <c r="M255" s="42">
        <f t="shared" si="66"/>
        <v>0.93276553152806807</v>
      </c>
      <c r="N255" s="42">
        <f t="shared" si="66"/>
        <v>3.1255955766776662</v>
      </c>
      <c r="Q255" s="42">
        <f t="shared" ref="Q255:Z270" si="67">Q151/$J$181/2220*$F$179*60*24</f>
        <v>2.1380885317625564E-2</v>
      </c>
      <c r="R255" s="42">
        <f t="shared" si="67"/>
        <v>0.65389675847729423</v>
      </c>
      <c r="S255" s="42">
        <f t="shared" si="67"/>
        <v>0.73837394098264775</v>
      </c>
      <c r="T255" s="42">
        <f t="shared" si="67"/>
        <v>0.74307372273445427</v>
      </c>
      <c r="U255" s="42">
        <f t="shared" si="67"/>
        <v>1.0851584664970617</v>
      </c>
      <c r="V255" s="42">
        <f t="shared" si="67"/>
        <v>49.287217445229004</v>
      </c>
      <c r="W255" s="42">
        <f t="shared" si="67"/>
        <v>10.584428681096032</v>
      </c>
      <c r="X255" s="42">
        <f t="shared" si="67"/>
        <v>0.58507036751573693</v>
      </c>
      <c r="Y255" s="42">
        <f t="shared" si="67"/>
        <v>0.86455198108490983</v>
      </c>
      <c r="Z255" s="42">
        <f t="shared" si="67"/>
        <v>2.031808029904612</v>
      </c>
      <c r="AC255" s="42">
        <f t="shared" ref="AC255:AL270" si="68">AC151/$J$181/2220*$F$179*60*24</f>
        <v>3.9888397491444488E-2</v>
      </c>
      <c r="AD255" s="42">
        <f t="shared" si="68"/>
        <v>0.77677214208342082</v>
      </c>
      <c r="AE255" s="42">
        <f t="shared" si="68"/>
        <v>1.1446189147898003</v>
      </c>
      <c r="AF255" s="42">
        <f t="shared" si="68"/>
        <v>1.5183663323603382</v>
      </c>
      <c r="AG255" s="42">
        <f t="shared" si="68"/>
        <v>1.6471797198428333</v>
      </c>
      <c r="AH255" s="42">
        <f t="shared" si="68"/>
        <v>108.84611211893099</v>
      </c>
      <c r="AI255" s="42">
        <f t="shared" si="68"/>
        <v>12.35078051931362</v>
      </c>
      <c r="AJ255" s="42">
        <f t="shared" si="68"/>
        <v>0.70224163454066058</v>
      </c>
      <c r="AK255" s="42">
        <f t="shared" si="68"/>
        <v>1.0009790819712261</v>
      </c>
      <c r="AL255" s="42">
        <f t="shared" si="68"/>
        <v>4.2193831234507231</v>
      </c>
    </row>
    <row r="256" spans="4:38">
      <c r="D256" s="42">
        <f t="shared" si="56"/>
        <v>60</v>
      </c>
      <c r="E256" s="42">
        <f t="shared" si="66"/>
        <v>1.5268528842804214E-2</v>
      </c>
      <c r="F256" s="42">
        <f t="shared" si="66"/>
        <v>0.35652791041778886</v>
      </c>
      <c r="G256" s="42">
        <f t="shared" si="66"/>
        <v>0.46924869055101553</v>
      </c>
      <c r="H256" s="42">
        <f t="shared" si="66"/>
        <v>0.56355911354614718</v>
      </c>
      <c r="I256" s="42">
        <f t="shared" si="66"/>
        <v>0.68090864612259228</v>
      </c>
      <c r="J256" s="42">
        <f t="shared" si="66"/>
        <v>39.407402743444834</v>
      </c>
      <c r="K256" s="42">
        <f t="shared" si="66"/>
        <v>5.7155378215128012</v>
      </c>
      <c r="L256" s="42">
        <f t="shared" si="66"/>
        <v>0.32080284821248961</v>
      </c>
      <c r="M256" s="42">
        <f t="shared" si="66"/>
        <v>0.46489714808940524</v>
      </c>
      <c r="N256" s="42">
        <f t="shared" si="66"/>
        <v>1.5578196455199764</v>
      </c>
      <c r="Q256" s="42">
        <f t="shared" si="67"/>
        <v>1.0656389276635335E-2</v>
      </c>
      <c r="R256" s="42">
        <f t="shared" si="67"/>
        <v>0.32590691646055236</v>
      </c>
      <c r="S256" s="42">
        <f t="shared" si="67"/>
        <v>0.36801096072238215</v>
      </c>
      <c r="T256" s="42">
        <f t="shared" si="67"/>
        <v>0.37035336624574899</v>
      </c>
      <c r="U256" s="42">
        <f t="shared" si="67"/>
        <v>0.54085089901756933</v>
      </c>
      <c r="V256" s="42">
        <f t="shared" si="67"/>
        <v>24.56510886504585</v>
      </c>
      <c r="W256" s="42">
        <f t="shared" si="67"/>
        <v>5.2753564981503418</v>
      </c>
      <c r="X256" s="42">
        <f t="shared" si="67"/>
        <v>0.29160334092116014</v>
      </c>
      <c r="Y256" s="42">
        <f t="shared" si="67"/>
        <v>0.43089901673679665</v>
      </c>
      <c r="Z256" s="42">
        <f t="shared" si="67"/>
        <v>1.0126679499191846</v>
      </c>
      <c r="AC256" s="42">
        <f t="shared" si="68"/>
        <v>1.9880668408973172E-2</v>
      </c>
      <c r="AD256" s="42">
        <f t="shared" si="68"/>
        <v>0.38714890437502641</v>
      </c>
      <c r="AE256" s="42">
        <f t="shared" si="68"/>
        <v>0.57048642037964903</v>
      </c>
      <c r="AF256" s="42">
        <f t="shared" si="68"/>
        <v>0.75676486084654426</v>
      </c>
      <c r="AG256" s="42">
        <f t="shared" si="68"/>
        <v>0.82096639322761655</v>
      </c>
      <c r="AH256" s="42">
        <f t="shared" si="68"/>
        <v>54.24969662184391</v>
      </c>
      <c r="AI256" s="42">
        <f t="shared" si="68"/>
        <v>6.1557191448752713</v>
      </c>
      <c r="AJ256" s="42">
        <f t="shared" si="68"/>
        <v>0.35000235550381892</v>
      </c>
      <c r="AK256" s="42">
        <f t="shared" si="68"/>
        <v>0.49889527944201384</v>
      </c>
      <c r="AL256" s="42">
        <f t="shared" si="68"/>
        <v>2.1029713411207696</v>
      </c>
    </row>
    <row r="257" spans="4:38">
      <c r="D257" s="42">
        <f t="shared" si="56"/>
        <v>75</v>
      </c>
      <c r="E257" s="42">
        <f t="shared" si="66"/>
        <v>5.3659310749477563E-3</v>
      </c>
      <c r="F257" s="42">
        <f t="shared" si="66"/>
        <v>0.1252972184349388</v>
      </c>
      <c r="G257" s="42">
        <f t="shared" si="66"/>
        <v>0.16491150892333065</v>
      </c>
      <c r="H257" s="42">
        <f t="shared" si="66"/>
        <v>0.19805571257590077</v>
      </c>
      <c r="I257" s="42">
        <f t="shared" si="66"/>
        <v>0.23929671948399611</v>
      </c>
      <c r="J257" s="42">
        <f t="shared" si="66"/>
        <v>13.849232571197465</v>
      </c>
      <c r="K257" s="42">
        <f t="shared" si="66"/>
        <v>2.008653375989697</v>
      </c>
      <c r="L257" s="42">
        <f t="shared" si="66"/>
        <v>0.11274209780639177</v>
      </c>
      <c r="M257" s="42">
        <f t="shared" si="66"/>
        <v>0.1633822144406003</v>
      </c>
      <c r="N257" s="42">
        <f t="shared" si="66"/>
        <v>0.54747598351620241</v>
      </c>
      <c r="Q257" s="42">
        <f t="shared" si="67"/>
        <v>3.7450530404693318E-3</v>
      </c>
      <c r="R257" s="42">
        <f t="shared" si="67"/>
        <v>0.11453585794549265</v>
      </c>
      <c r="S257" s="42">
        <f t="shared" si="67"/>
        <v>0.12933279102342987</v>
      </c>
      <c r="T257" s="42">
        <f t="shared" si="67"/>
        <v>0.13015599977637315</v>
      </c>
      <c r="U257" s="42">
        <f t="shared" si="67"/>
        <v>0.19007519819563667</v>
      </c>
      <c r="V257" s="42">
        <f t="shared" si="67"/>
        <v>8.6330963759187629</v>
      </c>
      <c r="W257" s="42">
        <f t="shared" si="67"/>
        <v>1.8539572251057561</v>
      </c>
      <c r="X257" s="42">
        <f t="shared" si="67"/>
        <v>0.10248030080153164</v>
      </c>
      <c r="Y257" s="42">
        <f t="shared" si="67"/>
        <v>0.15143400178741501</v>
      </c>
      <c r="Z257" s="42">
        <f t="shared" si="67"/>
        <v>0.35588932483406183</v>
      </c>
      <c r="AC257" s="42">
        <f t="shared" si="68"/>
        <v>6.9868091094262104E-3</v>
      </c>
      <c r="AD257" s="42">
        <f t="shared" si="68"/>
        <v>0.13605857892438539</v>
      </c>
      <c r="AE257" s="42">
        <f t="shared" si="68"/>
        <v>0.20049022682323137</v>
      </c>
      <c r="AF257" s="42">
        <f t="shared" si="68"/>
        <v>0.26595542537542805</v>
      </c>
      <c r="AG257" s="42">
        <f t="shared" si="68"/>
        <v>0.28851824077235594</v>
      </c>
      <c r="AH257" s="42">
        <f t="shared" si="68"/>
        <v>19.065368766476208</v>
      </c>
      <c r="AI257" s="42">
        <f t="shared" si="68"/>
        <v>2.1633495268736418</v>
      </c>
      <c r="AJ257" s="42">
        <f t="shared" si="68"/>
        <v>0.12300389481125182</v>
      </c>
      <c r="AK257" s="42">
        <f t="shared" si="68"/>
        <v>0.1753304270937856</v>
      </c>
      <c r="AL257" s="42">
        <f t="shared" si="68"/>
        <v>0.73906264219834328</v>
      </c>
    </row>
    <row r="258" spans="4:38">
      <c r="D258" s="42">
        <f t="shared" si="56"/>
        <v>100</v>
      </c>
      <c r="E258" s="42">
        <f t="shared" si="66"/>
        <v>9.4147536624147638E-4</v>
      </c>
      <c r="F258" s="42">
        <f t="shared" si="66"/>
        <v>2.1983928411943084E-2</v>
      </c>
      <c r="G258" s="42">
        <f t="shared" si="66"/>
        <v>2.8934423698787223E-2</v>
      </c>
      <c r="H258" s="42">
        <f t="shared" si="66"/>
        <v>3.4749714807961483E-2</v>
      </c>
      <c r="I258" s="42">
        <f t="shared" si="66"/>
        <v>4.1985624390222444E-2</v>
      </c>
      <c r="J258" s="42">
        <f t="shared" si="66"/>
        <v>2.4299065949628247</v>
      </c>
      <c r="K258" s="42">
        <f t="shared" si="66"/>
        <v>0.35242675435045345</v>
      </c>
      <c r="L258" s="42">
        <f t="shared" si="66"/>
        <v>1.9781079246184406E-2</v>
      </c>
      <c r="M258" s="42">
        <f t="shared" si="66"/>
        <v>2.8666102495419246E-2</v>
      </c>
      <c r="N258" s="42">
        <f t="shared" si="66"/>
        <v>9.6056983380903252E-2</v>
      </c>
      <c r="Q258" s="42">
        <f t="shared" si="67"/>
        <v>6.5708544027542253E-4</v>
      </c>
      <c r="R258" s="42">
        <f t="shared" si="67"/>
        <v>2.0095802070671263E-2</v>
      </c>
      <c r="S258" s="42">
        <f t="shared" si="67"/>
        <v>2.2691986739132964E-2</v>
      </c>
      <c r="T258" s="42">
        <f t="shared" si="67"/>
        <v>2.2836422206407015E-2</v>
      </c>
      <c r="U258" s="42">
        <f t="shared" si="67"/>
        <v>3.3349499711268743E-2</v>
      </c>
      <c r="V258" s="42">
        <f t="shared" si="67"/>
        <v>1.5147133757015714</v>
      </c>
      <c r="W258" s="42">
        <f t="shared" si="67"/>
        <v>0.32528465854725247</v>
      </c>
      <c r="X258" s="42">
        <f t="shared" si="67"/>
        <v>1.7980603437139392E-2</v>
      </c>
      <c r="Y258" s="42">
        <f t="shared" si="67"/>
        <v>2.6569737908086533E-2</v>
      </c>
      <c r="Z258" s="42">
        <f t="shared" si="67"/>
        <v>6.2442291516545859E-2</v>
      </c>
      <c r="AC258" s="42">
        <f t="shared" si="68"/>
        <v>1.2258652922075351E-3</v>
      </c>
      <c r="AD258" s="42">
        <f t="shared" si="68"/>
        <v>2.387205475321498E-2</v>
      </c>
      <c r="AE258" s="42">
        <f t="shared" si="68"/>
        <v>3.51768606584415E-2</v>
      </c>
      <c r="AF258" s="42">
        <f t="shared" si="68"/>
        <v>4.6663007409515893E-2</v>
      </c>
      <c r="AG258" s="42">
        <f t="shared" si="68"/>
        <v>5.06217490691762E-2</v>
      </c>
      <c r="AH258" s="42">
        <f t="shared" si="68"/>
        <v>3.3450998142240858</v>
      </c>
      <c r="AI258" s="42">
        <f t="shared" si="68"/>
        <v>0.37956885015365505</v>
      </c>
      <c r="AJ258" s="42">
        <f t="shared" si="68"/>
        <v>2.1581555055229414E-2</v>
      </c>
      <c r="AK258" s="42">
        <f t="shared" si="68"/>
        <v>3.0762467082751967E-2</v>
      </c>
      <c r="AL258" s="42">
        <f t="shared" si="68"/>
        <v>0.12967167524526074</v>
      </c>
    </row>
    <row r="259" spans="4:38">
      <c r="D259" s="42">
        <f t="shared" si="56"/>
        <v>125</v>
      </c>
      <c r="E259" s="42">
        <f t="shared" ref="E259:N271" si="69">E155/$J$181/2220*$F$179*60*24</f>
        <v>1.6260340842666682E-4</v>
      </c>
      <c r="F259" s="42">
        <f t="shared" si="69"/>
        <v>3.7968722481400855E-3</v>
      </c>
      <c r="G259" s="42">
        <f t="shared" si="69"/>
        <v>4.9973011328661747E-3</v>
      </c>
      <c r="H259" s="42">
        <f t="shared" si="69"/>
        <v>6.0016674596453448E-3</v>
      </c>
      <c r="I259" s="42">
        <f t="shared" si="69"/>
        <v>7.2513906104909424E-3</v>
      </c>
      <c r="J259" s="42">
        <f t="shared" si="69"/>
        <v>0.41967225980297246</v>
      </c>
      <c r="K259" s="42">
        <f t="shared" si="69"/>
        <v>6.0868073167867839E-2</v>
      </c>
      <c r="L259" s="42">
        <f t="shared" si="69"/>
        <v>3.4164153658403857E-3</v>
      </c>
      <c r="M259" s="42">
        <f t="shared" si="69"/>
        <v>4.9509590364234879E-3</v>
      </c>
      <c r="N259" s="42">
        <f t="shared" si="69"/>
        <v>1.6590123821585406E-2</v>
      </c>
      <c r="Q259" s="42">
        <f t="shared" si="67"/>
        <v>1.1348606245839522E-4</v>
      </c>
      <c r="R259" s="42">
        <f t="shared" si="67"/>
        <v>3.4707715453074391E-3</v>
      </c>
      <c r="S259" s="42">
        <f t="shared" si="67"/>
        <v>3.9191619027548292E-3</v>
      </c>
      <c r="T259" s="42">
        <f t="shared" si="67"/>
        <v>3.9441075360858611E-3</v>
      </c>
      <c r="U259" s="42">
        <f t="shared" si="67"/>
        <v>5.7598345286769574E-3</v>
      </c>
      <c r="V259" s="42">
        <f t="shared" si="67"/>
        <v>0.26160807442238032</v>
      </c>
      <c r="W259" s="42">
        <f t="shared" si="67"/>
        <v>5.618032726638706E-2</v>
      </c>
      <c r="X259" s="42">
        <f t="shared" si="67"/>
        <v>3.1054528979542213E-3</v>
      </c>
      <c r="Y259" s="42">
        <f t="shared" si="67"/>
        <v>4.5888932411535643E-3</v>
      </c>
      <c r="Z259" s="42">
        <f t="shared" si="67"/>
        <v>1.078448761872087E-2</v>
      </c>
      <c r="AC259" s="42">
        <f t="shared" si="68"/>
        <v>2.1172075439493919E-4</v>
      </c>
      <c r="AD259" s="42">
        <f t="shared" si="68"/>
        <v>4.1229729509727467E-3</v>
      </c>
      <c r="AE259" s="42">
        <f t="shared" si="68"/>
        <v>6.0754403629775227E-3</v>
      </c>
      <c r="AF259" s="42">
        <f t="shared" si="68"/>
        <v>8.059227383204819E-3</v>
      </c>
      <c r="AG259" s="42">
        <f t="shared" si="68"/>
        <v>8.7429466923049388E-3</v>
      </c>
      <c r="AH259" s="42">
        <f t="shared" si="68"/>
        <v>0.57773644518356593</v>
      </c>
      <c r="AI259" s="42">
        <f t="shared" si="68"/>
        <v>6.5555819069348764E-2</v>
      </c>
      <c r="AJ259" s="42">
        <f t="shared" si="68"/>
        <v>3.7273778337265488E-3</v>
      </c>
      <c r="AK259" s="42">
        <f t="shared" si="68"/>
        <v>5.3130248316934098E-3</v>
      </c>
      <c r="AL259" s="42">
        <f t="shared" si="68"/>
        <v>2.239576002444995E-2</v>
      </c>
    </row>
    <row r="260" spans="4:38">
      <c r="D260" s="42">
        <f t="shared" si="56"/>
        <v>150</v>
      </c>
      <c r="E260" s="42">
        <f t="shared" si="69"/>
        <v>2.9268562798201626E-5</v>
      </c>
      <c r="F260" s="42">
        <f t="shared" si="69"/>
        <v>6.8343582036015939E-4</v>
      </c>
      <c r="G260" s="42">
        <f t="shared" si="69"/>
        <v>8.9951264517792605E-4</v>
      </c>
      <c r="H260" s="42">
        <f t="shared" si="69"/>
        <v>1.080298270720289E-3</v>
      </c>
      <c r="I260" s="42">
        <f t="shared" si="69"/>
        <v>1.3052480480638985E-3</v>
      </c>
      <c r="J260" s="42">
        <f t="shared" si="69"/>
        <v>7.5540875862058793E-2</v>
      </c>
      <c r="K260" s="42">
        <f t="shared" si="69"/>
        <v>1.0956234184492673E-2</v>
      </c>
      <c r="L260" s="42">
        <f t="shared" si="69"/>
        <v>6.1495370021678734E-4</v>
      </c>
      <c r="M260" s="42">
        <f t="shared" si="69"/>
        <v>8.9117108227308186E-4</v>
      </c>
      <c r="N260" s="42">
        <f t="shared" si="69"/>
        <v>2.9862171131609574E-3</v>
      </c>
      <c r="Q260" s="42">
        <f t="shared" si="67"/>
        <v>2.0427455844396907E-5</v>
      </c>
      <c r="R260" s="42">
        <f t="shared" si="67"/>
        <v>6.2473779556629686E-4</v>
      </c>
      <c r="S260" s="42">
        <f t="shared" si="67"/>
        <v>7.0544792004671784E-4</v>
      </c>
      <c r="T260" s="42">
        <f t="shared" si="67"/>
        <v>7.0993812626536266E-4</v>
      </c>
      <c r="U260" s="42">
        <f t="shared" si="67"/>
        <v>1.0367684185775298E-3</v>
      </c>
      <c r="V260" s="42">
        <f t="shared" si="67"/>
        <v>4.70893717962945E-2</v>
      </c>
      <c r="W260" s="42">
        <f t="shared" si="67"/>
        <v>1.01124413844089E-2</v>
      </c>
      <c r="X260" s="42">
        <f t="shared" si="67"/>
        <v>5.5898055299143481E-4</v>
      </c>
      <c r="Y260" s="42">
        <f t="shared" si="67"/>
        <v>8.2599935205859615E-4</v>
      </c>
      <c r="Z260" s="42">
        <f t="shared" si="67"/>
        <v>1.941204407515937E-3</v>
      </c>
      <c r="AC260" s="42">
        <f t="shared" si="68"/>
        <v>3.810966975200649E-5</v>
      </c>
      <c r="AD260" s="42">
        <f t="shared" si="68"/>
        <v>7.421338451540242E-4</v>
      </c>
      <c r="AE260" s="42">
        <f t="shared" si="68"/>
        <v>1.0935773703091346E-3</v>
      </c>
      <c r="AF260" s="42">
        <f t="shared" si="68"/>
        <v>1.4506584151752129E-3</v>
      </c>
      <c r="AG260" s="42">
        <f t="shared" si="68"/>
        <v>1.5737276775502694E-3</v>
      </c>
      <c r="AH260" s="42">
        <f t="shared" si="68"/>
        <v>0.10399237992782334</v>
      </c>
      <c r="AI260" s="42">
        <f t="shared" si="68"/>
        <v>1.1800026984576467E-2</v>
      </c>
      <c r="AJ260" s="42">
        <f t="shared" si="68"/>
        <v>6.7092684744213976E-4</v>
      </c>
      <c r="AK260" s="42">
        <f t="shared" si="68"/>
        <v>9.5634281248756746E-4</v>
      </c>
      <c r="AL260" s="42">
        <f t="shared" si="68"/>
        <v>4.0312298188059795E-3</v>
      </c>
    </row>
    <row r="261" spans="4:38">
      <c r="D261" s="42">
        <f t="shared" si="56"/>
        <v>175</v>
      </c>
      <c r="E261" s="42">
        <f t="shared" si="69"/>
        <v>5.1962048044093468E-6</v>
      </c>
      <c r="F261" s="42">
        <f t="shared" si="69"/>
        <v>1.2133402373549779E-4</v>
      </c>
      <c r="G261" s="42">
        <f t="shared" si="69"/>
        <v>1.5969530040565205E-4</v>
      </c>
      <c r="H261" s="42">
        <f t="shared" si="69"/>
        <v>1.917911413421635E-4</v>
      </c>
      <c r="I261" s="42">
        <f t="shared" si="69"/>
        <v>2.3172768082457015E-4</v>
      </c>
      <c r="J261" s="42">
        <f t="shared" si="69"/>
        <v>1.3411176516936405E-2</v>
      </c>
      <c r="K261" s="42">
        <f t="shared" si="69"/>
        <v>1.9451189694627855E-3</v>
      </c>
      <c r="L261" s="42">
        <f t="shared" si="69"/>
        <v>1.0917602594932046E-4</v>
      </c>
      <c r="M261" s="42">
        <f t="shared" si="69"/>
        <v>1.5821437804054372E-4</v>
      </c>
      <c r="N261" s="42">
        <f t="shared" si="69"/>
        <v>5.3015912729988265E-4</v>
      </c>
      <c r="Q261" s="42">
        <f t="shared" si="67"/>
        <v>3.6265957072219831E-6</v>
      </c>
      <c r="R261" s="42">
        <f t="shared" si="67"/>
        <v>1.1091304882989201E-4</v>
      </c>
      <c r="S261" s="42">
        <f t="shared" si="67"/>
        <v>1.2524194975615849E-4</v>
      </c>
      <c r="T261" s="42">
        <f t="shared" si="67"/>
        <v>1.2603912012926417E-4</v>
      </c>
      <c r="U261" s="42">
        <f t="shared" si="67"/>
        <v>1.8406305341386487E-4</v>
      </c>
      <c r="V261" s="42">
        <f t="shared" si="67"/>
        <v>8.3600285279316136E-3</v>
      </c>
      <c r="W261" s="42">
        <f t="shared" si="67"/>
        <v>1.7953159117605221E-3</v>
      </c>
      <c r="X261" s="42">
        <f t="shared" si="67"/>
        <v>9.9238813161128521E-5</v>
      </c>
      <c r="Y261" s="42">
        <f t="shared" si="67"/>
        <v>1.4664409151889091E-4</v>
      </c>
      <c r="Z261" s="42">
        <f t="shared" si="67"/>
        <v>3.4463242142161797E-4</v>
      </c>
      <c r="AC261" s="42">
        <f t="shared" si="68"/>
        <v>6.7658139015967398E-6</v>
      </c>
      <c r="AD261" s="42">
        <f t="shared" si="68"/>
        <v>1.3175499864110407E-4</v>
      </c>
      <c r="AE261" s="42">
        <f t="shared" si="68"/>
        <v>1.9414865105514567E-4</v>
      </c>
      <c r="AF261" s="42">
        <f t="shared" si="68"/>
        <v>2.575431625550624E-4</v>
      </c>
      <c r="AG261" s="42">
        <f t="shared" si="68"/>
        <v>2.7939230823527584E-4</v>
      </c>
      <c r="AH261" s="42">
        <f t="shared" si="68"/>
        <v>1.8462324505941239E-2</v>
      </c>
      <c r="AI261" s="42">
        <f t="shared" si="68"/>
        <v>2.0949220271650527E-3</v>
      </c>
      <c r="AJ261" s="42">
        <f t="shared" si="68"/>
        <v>1.1911323873751241E-4</v>
      </c>
      <c r="AK261" s="42">
        <f t="shared" si="68"/>
        <v>1.6978466456219653E-4</v>
      </c>
      <c r="AL261" s="42">
        <f t="shared" si="68"/>
        <v>7.1568583317814744E-4</v>
      </c>
    </row>
    <row r="262" spans="4:38">
      <c r="D262" s="42">
        <f t="shared" si="56"/>
        <v>200</v>
      </c>
      <c r="E262" s="42">
        <f t="shared" si="69"/>
        <v>9.0977938953060128E-7</v>
      </c>
      <c r="F262" s="42">
        <f t="shared" si="69"/>
        <v>2.1243811242717255E-5</v>
      </c>
      <c r="G262" s="42">
        <f t="shared" si="69"/>
        <v>2.7960309183863089E-5</v>
      </c>
      <c r="H262" s="42">
        <f t="shared" si="69"/>
        <v>3.3579821053162828E-5</v>
      </c>
      <c r="I262" s="42">
        <f t="shared" si="69"/>
        <v>4.0572124451103791E-5</v>
      </c>
      <c r="J262" s="42">
        <f t="shared" si="69"/>
        <v>2.3481006703415441E-3</v>
      </c>
      <c r="K262" s="42">
        <f t="shared" si="69"/>
        <v>3.4056185527956675E-4</v>
      </c>
      <c r="L262" s="42">
        <f t="shared" si="69"/>
        <v>1.9115123821767895E-5</v>
      </c>
      <c r="M262" s="42">
        <f t="shared" si="69"/>
        <v>2.770102135823173E-5</v>
      </c>
      <c r="N262" s="42">
        <f t="shared" si="69"/>
        <v>9.2823101733725816E-5</v>
      </c>
      <c r="Q262" s="42">
        <f t="shared" si="67"/>
        <v>6.3496381547373567E-7</v>
      </c>
      <c r="R262" s="42">
        <f t="shared" si="67"/>
        <v>1.9419251098380632E-5</v>
      </c>
      <c r="S262" s="42">
        <f t="shared" si="67"/>
        <v>2.1928031877437133E-5</v>
      </c>
      <c r="T262" s="42">
        <f t="shared" si="67"/>
        <v>2.2067604739303651E-5</v>
      </c>
      <c r="U262" s="42">
        <f t="shared" si="67"/>
        <v>3.2226745995058837E-5</v>
      </c>
      <c r="V262" s="42">
        <f t="shared" si="67"/>
        <v>1.4637186055765146E-3</v>
      </c>
      <c r="W262" s="42">
        <f t="shared" si="67"/>
        <v>3.1433353297199865E-4</v>
      </c>
      <c r="X262" s="42">
        <f t="shared" si="67"/>
        <v>1.7375263341979776E-5</v>
      </c>
      <c r="Y262" s="42">
        <f t="shared" si="67"/>
        <v>2.5675233575688787E-5</v>
      </c>
      <c r="Z262" s="42">
        <f t="shared" si="67"/>
        <v>6.034009161982072E-5</v>
      </c>
      <c r="AC262" s="42">
        <f t="shared" si="68"/>
        <v>1.1845949635874721E-6</v>
      </c>
      <c r="AD262" s="42">
        <f t="shared" si="68"/>
        <v>2.306837138705396E-5</v>
      </c>
      <c r="AE262" s="42">
        <f t="shared" si="68"/>
        <v>3.3992586490289042E-5</v>
      </c>
      <c r="AF262" s="42">
        <f t="shared" si="68"/>
        <v>4.5092037367021933E-5</v>
      </c>
      <c r="AG262" s="42">
        <f t="shared" si="68"/>
        <v>4.8917502907148813E-5</v>
      </c>
      <c r="AH262" s="42">
        <f t="shared" si="68"/>
        <v>3.2324827351065807E-3</v>
      </c>
      <c r="AI262" s="42">
        <f t="shared" si="68"/>
        <v>3.6679017758713573E-4</v>
      </c>
      <c r="AJ262" s="42">
        <f t="shared" si="68"/>
        <v>2.0854984301556007E-5</v>
      </c>
      <c r="AK262" s="42">
        <f t="shared" si="68"/>
        <v>2.9726809140774683E-5</v>
      </c>
      <c r="AL262" s="42">
        <f t="shared" si="68"/>
        <v>1.2530611184763095E-4</v>
      </c>
    </row>
    <row r="263" spans="4:38">
      <c r="D263" s="42">
        <f t="shared" si="56"/>
        <v>225</v>
      </c>
      <c r="E263" s="42">
        <f t="shared" si="69"/>
        <v>1.6039871149300985E-7</v>
      </c>
      <c r="F263" s="42">
        <f t="shared" si="69"/>
        <v>3.7453914539552778E-6</v>
      </c>
      <c r="G263" s="42">
        <f t="shared" si="69"/>
        <v>4.9295440385297461E-6</v>
      </c>
      <c r="H263" s="42">
        <f t="shared" si="69"/>
        <v>5.9202924259167241E-6</v>
      </c>
      <c r="I263" s="42">
        <f t="shared" si="69"/>
        <v>7.1530709085954685E-6</v>
      </c>
      <c r="J263" s="42">
        <f t="shared" si="69"/>
        <v>4.1398203379060825E-4</v>
      </c>
      <c r="K263" s="42">
        <f t="shared" si="69"/>
        <v>6.0042778940832441E-5</v>
      </c>
      <c r="L263" s="42">
        <f t="shared" si="69"/>
        <v>3.3700930866578819E-6</v>
      </c>
      <c r="M263" s="42">
        <f t="shared" si="69"/>
        <v>4.8838302824085512E-6</v>
      </c>
      <c r="N263" s="42">
        <f t="shared" si="69"/>
        <v>1.6365182687372134E-5</v>
      </c>
      <c r="Q263" s="42">
        <f t="shared" si="67"/>
        <v>1.1194733472608164E-7</v>
      </c>
      <c r="R263" s="42">
        <f t="shared" si="67"/>
        <v>3.4237122649553053E-6</v>
      </c>
      <c r="S263" s="42">
        <f t="shared" si="67"/>
        <v>3.8660230152424836E-6</v>
      </c>
      <c r="T263" s="42">
        <f t="shared" si="67"/>
        <v>3.8906304172790721E-6</v>
      </c>
      <c r="U263" s="42">
        <f t="shared" si="67"/>
        <v>5.6817384441814559E-6</v>
      </c>
      <c r="V263" s="42">
        <f t="shared" si="67"/>
        <v>2.5806099920987614E-4</v>
      </c>
      <c r="W263" s="42">
        <f t="shared" si="67"/>
        <v>5.5418592955559819E-5</v>
      </c>
      <c r="X263" s="42">
        <f t="shared" si="67"/>
        <v>3.0633468772503352E-6</v>
      </c>
      <c r="Y263" s="42">
        <f t="shared" si="67"/>
        <v>4.5266736422193071E-6</v>
      </c>
      <c r="Z263" s="42">
        <f t="shared" si="67"/>
        <v>1.0638263581881089E-5</v>
      </c>
      <c r="AC263" s="42">
        <f t="shared" si="68"/>
        <v>2.088500882599389E-7</v>
      </c>
      <c r="AD263" s="42">
        <f t="shared" si="68"/>
        <v>4.0670706429552647E-6</v>
      </c>
      <c r="AE263" s="42">
        <f t="shared" si="68"/>
        <v>5.9930650618170112E-6</v>
      </c>
      <c r="AF263" s="42">
        <f t="shared" si="68"/>
        <v>7.9499544345543676E-6</v>
      </c>
      <c r="AG263" s="42">
        <f t="shared" si="68"/>
        <v>8.6244033730094895E-6</v>
      </c>
      <c r="AH263" s="42">
        <f t="shared" si="68"/>
        <v>5.6990306837134176E-4</v>
      </c>
      <c r="AI263" s="42">
        <f t="shared" si="68"/>
        <v>6.4666964926105225E-5</v>
      </c>
      <c r="AJ263" s="42">
        <f t="shared" si="68"/>
        <v>3.6768392960654281E-6</v>
      </c>
      <c r="AK263" s="42">
        <f t="shared" si="68"/>
        <v>5.2409869225977927E-6</v>
      </c>
      <c r="AL263" s="42">
        <f t="shared" si="68"/>
        <v>2.2092101792863185E-5</v>
      </c>
    </row>
    <row r="264" spans="4:38">
      <c r="D264" s="42">
        <f t="shared" si="56"/>
        <v>250</v>
      </c>
      <c r="E264" s="42">
        <f t="shared" si="69"/>
        <v>2.6937736684084042E-8</v>
      </c>
      <c r="F264" s="42">
        <f t="shared" si="69"/>
        <v>6.2900984569232541E-7</v>
      </c>
      <c r="G264" s="42">
        <f t="shared" si="69"/>
        <v>8.278792145303335E-7</v>
      </c>
      <c r="H264" s="42">
        <f t="shared" si="69"/>
        <v>9.9426782782523755E-7</v>
      </c>
      <c r="I264" s="42">
        <f t="shared" si="69"/>
        <v>1.2013035443038688E-6</v>
      </c>
      <c r="J264" s="42">
        <f t="shared" si="69"/>
        <v>6.9525115971265017E-5</v>
      </c>
      <c r="K264" s="42">
        <f t="shared" si="69"/>
        <v>1.0083725447877417E-5</v>
      </c>
      <c r="L264" s="42">
        <f t="shared" si="69"/>
        <v>5.6598135561206387E-7</v>
      </c>
      <c r="M264" s="42">
        <f t="shared" si="69"/>
        <v>8.2020193886040446E-7</v>
      </c>
      <c r="N264" s="42">
        <f t="shared" si="69"/>
        <v>2.7484072528760505E-6</v>
      </c>
      <c r="Q264" s="42">
        <f t="shared" si="67"/>
        <v>1.8800698567130473E-8</v>
      </c>
      <c r="R264" s="42">
        <f t="shared" si="67"/>
        <v>5.749862864668598E-7</v>
      </c>
      <c r="S264" s="42">
        <f t="shared" si="67"/>
        <v>6.4926899368358771E-7</v>
      </c>
      <c r="T264" s="42">
        <f t="shared" si="67"/>
        <v>6.5340161863032805E-7</v>
      </c>
      <c r="U264" s="42">
        <f t="shared" si="67"/>
        <v>9.542045113240664E-7</v>
      </c>
      <c r="V264" s="42">
        <f t="shared" si="67"/>
        <v>4.3339370874249266E-5</v>
      </c>
      <c r="W264" s="42">
        <f t="shared" si="67"/>
        <v>9.3071287826670823E-6</v>
      </c>
      <c r="X264" s="42">
        <f t="shared" si="67"/>
        <v>5.1446567608479097E-7</v>
      </c>
      <c r="Y264" s="42">
        <f t="shared" si="67"/>
        <v>7.6022021307946333E-7</v>
      </c>
      <c r="Z264" s="42">
        <f t="shared" si="67"/>
        <v>1.7866149950779508E-6</v>
      </c>
      <c r="AC264" s="42">
        <f t="shared" si="68"/>
        <v>3.5074774801037757E-8</v>
      </c>
      <c r="AD264" s="42">
        <f t="shared" si="68"/>
        <v>6.8303340491779314E-7</v>
      </c>
      <c r="AE264" s="42">
        <f t="shared" si="68"/>
        <v>1.0064894353770789E-6</v>
      </c>
      <c r="AF264" s="42">
        <f t="shared" si="68"/>
        <v>1.3351340370201448E-6</v>
      </c>
      <c r="AG264" s="42">
        <f t="shared" si="68"/>
        <v>1.4484025772836733E-6</v>
      </c>
      <c r="AH264" s="42">
        <f t="shared" si="68"/>
        <v>9.5710861068280931E-5</v>
      </c>
      <c r="AI264" s="42">
        <f t="shared" si="68"/>
        <v>1.086032211308777E-5</v>
      </c>
      <c r="AJ264" s="42">
        <f t="shared" si="68"/>
        <v>6.1749703513933656E-7</v>
      </c>
      <c r="AK264" s="42">
        <f t="shared" si="68"/>
        <v>8.8018366464134538E-7</v>
      </c>
      <c r="AL264" s="42">
        <f t="shared" si="68"/>
        <v>3.7101995106741516E-6</v>
      </c>
    </row>
    <row r="265" spans="4:38">
      <c r="D265" s="42">
        <f t="shared" si="56"/>
        <v>300</v>
      </c>
      <c r="E265" s="42">
        <f t="shared" si="69"/>
        <v>8.6590256559104901E-10</v>
      </c>
      <c r="F265" s="42">
        <f t="shared" si="69"/>
        <v>2.0219265098423179E-8</v>
      </c>
      <c r="G265" s="42">
        <f t="shared" si="69"/>
        <v>2.6611839898370931E-8</v>
      </c>
      <c r="H265" s="42">
        <f t="shared" si="69"/>
        <v>3.1960334050900119E-8</v>
      </c>
      <c r="I265" s="42">
        <f t="shared" si="69"/>
        <v>3.8615412767062262E-8</v>
      </c>
      <c r="J265" s="42">
        <f t="shared" si="69"/>
        <v>2.2348565136915699E-6</v>
      </c>
      <c r="K265" s="42">
        <f t="shared" si="69"/>
        <v>3.2413724428421481E-7</v>
      </c>
      <c r="L265" s="42">
        <f t="shared" si="69"/>
        <v>1.8193239975901489E-8</v>
      </c>
      <c r="M265" s="42">
        <f t="shared" si="69"/>
        <v>2.6365057001303378E-8</v>
      </c>
      <c r="N265" s="42">
        <f t="shared" si="69"/>
        <v>8.8346430862565256E-8</v>
      </c>
      <c r="Q265" s="42">
        <f t="shared" si="67"/>
        <v>6.04340792068136E-10</v>
      </c>
      <c r="R265" s="42">
        <f t="shared" si="67"/>
        <v>1.8482699807719684E-8</v>
      </c>
      <c r="S265" s="42">
        <f t="shared" si="67"/>
        <v>2.0870487152749955E-8</v>
      </c>
      <c r="T265" s="42">
        <f t="shared" si="67"/>
        <v>2.1003328697159379E-8</v>
      </c>
      <c r="U265" s="42">
        <f t="shared" si="67"/>
        <v>3.0672515072220028E-8</v>
      </c>
      <c r="V265" s="42">
        <f t="shared" si="67"/>
        <v>1.3931264111467599E-6</v>
      </c>
      <c r="W265" s="42">
        <f t="shared" si="67"/>
        <v>2.9917386103040211E-7</v>
      </c>
      <c r="X265" s="42">
        <f t="shared" si="67"/>
        <v>1.6537289455856953E-8</v>
      </c>
      <c r="Y265" s="42">
        <f t="shared" si="67"/>
        <v>2.4436968875288589E-8</v>
      </c>
      <c r="Z265" s="42">
        <f t="shared" si="67"/>
        <v>5.743001077278666E-8</v>
      </c>
      <c r="AC265" s="42">
        <f t="shared" si="68"/>
        <v>1.1274643391139664E-9</v>
      </c>
      <c r="AD265" s="42">
        <f t="shared" si="68"/>
        <v>2.1955830389126754E-8</v>
      </c>
      <c r="AE265" s="42">
        <f t="shared" si="68"/>
        <v>3.2353192643991917E-8</v>
      </c>
      <c r="AF265" s="42">
        <f t="shared" si="68"/>
        <v>4.2917339404640793E-8</v>
      </c>
      <c r="AG265" s="42">
        <f t="shared" si="68"/>
        <v>4.6558310461904568E-8</v>
      </c>
      <c r="AH265" s="42">
        <f t="shared" si="68"/>
        <v>3.0765866162363875E-6</v>
      </c>
      <c r="AI265" s="42">
        <f t="shared" si="68"/>
        <v>3.4910062753802825E-7</v>
      </c>
      <c r="AJ265" s="42">
        <f t="shared" si="68"/>
        <v>1.9849190495946032E-8</v>
      </c>
      <c r="AK265" s="42">
        <f t="shared" si="68"/>
        <v>2.8293145127318175E-8</v>
      </c>
      <c r="AL265" s="42">
        <f t="shared" si="68"/>
        <v>1.192628509523439E-7</v>
      </c>
    </row>
    <row r="266" spans="4:38">
      <c r="D266" s="42">
        <f t="shared" si="56"/>
        <v>365</v>
      </c>
      <c r="E266" s="42">
        <f t="shared" si="69"/>
        <v>9.2871408026993408E-12</v>
      </c>
      <c r="F266" s="42">
        <f t="shared" si="69"/>
        <v>2.1685945897156005E-10</v>
      </c>
      <c r="G266" s="42">
        <f t="shared" si="69"/>
        <v>2.8542230266561743E-10</v>
      </c>
      <c r="H266" s="42">
        <f t="shared" si="69"/>
        <v>3.4278697653403036E-10</v>
      </c>
      <c r="I266" s="42">
        <f t="shared" si="69"/>
        <v>4.1416527652538962E-10</v>
      </c>
      <c r="J266" s="42">
        <f t="shared" si="69"/>
        <v>2.3969702760166919E-8</v>
      </c>
      <c r="K266" s="42">
        <f t="shared" si="69"/>
        <v>3.4764976415235289E-9</v>
      </c>
      <c r="L266" s="42">
        <f t="shared" si="69"/>
        <v>1.9512955386402445E-10</v>
      </c>
      <c r="M266" s="42">
        <f t="shared" si="69"/>
        <v>2.8277546039509012E-10</v>
      </c>
      <c r="N266" s="42">
        <f t="shared" si="69"/>
        <v>9.4754973069809302E-10</v>
      </c>
      <c r="Q266" s="42">
        <f t="shared" si="67"/>
        <v>6.4817893511154696E-12</v>
      </c>
      <c r="R266" s="42">
        <f t="shared" si="67"/>
        <v>1.9823412280936103E-10</v>
      </c>
      <c r="S266" s="42">
        <f t="shared" si="67"/>
        <v>2.2384406804039634E-10</v>
      </c>
      <c r="T266" s="42">
        <f t="shared" si="67"/>
        <v>2.2526884511856121E-10</v>
      </c>
      <c r="U266" s="42">
        <f t="shared" si="67"/>
        <v>3.2897461858677496E-10</v>
      </c>
      <c r="V266" s="42">
        <f t="shared" si="67"/>
        <v>1.4941820997432691E-8</v>
      </c>
      <c r="W266" s="42">
        <f t="shared" si="67"/>
        <v>3.2087556756227159E-9</v>
      </c>
      <c r="X266" s="42">
        <f t="shared" si="67"/>
        <v>1.7736884237859374E-10</v>
      </c>
      <c r="Y266" s="42">
        <f t="shared" si="67"/>
        <v>2.6209596755389561E-10</v>
      </c>
      <c r="Z266" s="42">
        <f t="shared" si="67"/>
        <v>6.1595913621453201E-10</v>
      </c>
      <c r="AC266" s="42">
        <f t="shared" si="68"/>
        <v>1.209249225428326E-11</v>
      </c>
      <c r="AD266" s="42">
        <f t="shared" si="68"/>
        <v>2.3548479513375987E-10</v>
      </c>
      <c r="AE266" s="42">
        <f t="shared" si="68"/>
        <v>3.4700053729083845E-10</v>
      </c>
      <c r="AF266" s="42">
        <f t="shared" si="68"/>
        <v>4.603051079494989E-10</v>
      </c>
      <c r="AG266" s="42">
        <f t="shared" si="68"/>
        <v>4.9935593446400475E-10</v>
      </c>
      <c r="AH266" s="42">
        <f t="shared" si="68"/>
        <v>3.299758452290122E-8</v>
      </c>
      <c r="AI266" s="42">
        <f t="shared" si="68"/>
        <v>3.7442396074243511E-9</v>
      </c>
      <c r="AJ266" s="42">
        <f t="shared" si="68"/>
        <v>2.1289026534945506E-10</v>
      </c>
      <c r="AK266" s="42">
        <f t="shared" si="68"/>
        <v>3.0345495323628469E-10</v>
      </c>
      <c r="AL266" s="42">
        <f t="shared" si="68"/>
        <v>1.2791403251816545E-9</v>
      </c>
    </row>
    <row r="267" spans="4:38">
      <c r="D267" s="42">
        <f t="shared" si="56"/>
        <v>730</v>
      </c>
      <c r="E267" s="42">
        <f t="shared" si="69"/>
        <v>8.2960763696667366E-23</v>
      </c>
      <c r="F267" s="42">
        <f t="shared" si="69"/>
        <v>1.9371760064085201E-21</v>
      </c>
      <c r="G267" s="42">
        <f t="shared" si="69"/>
        <v>2.5496385495004679E-21</v>
      </c>
      <c r="H267" s="42">
        <f t="shared" si="69"/>
        <v>3.0620693669540572E-21</v>
      </c>
      <c r="I267" s="42">
        <f t="shared" si="69"/>
        <v>3.6996819976284895E-21</v>
      </c>
      <c r="J267" s="42">
        <f t="shared" si="69"/>
        <v>2.1411808960488527E-19</v>
      </c>
      <c r="K267" s="42">
        <f t="shared" si="69"/>
        <v>3.1055079863398513E-20</v>
      </c>
      <c r="L267" s="42">
        <f t="shared" si="69"/>
        <v>1.7430657241294685E-21</v>
      </c>
      <c r="M267" s="42">
        <f t="shared" si="69"/>
        <v>2.525994668050567E-21</v>
      </c>
      <c r="N267" s="42">
        <f t="shared" si="69"/>
        <v>8.46433266915014E-21</v>
      </c>
      <c r="Q267" s="42">
        <f t="shared" si="67"/>
        <v>5.7900941324500113E-23</v>
      </c>
      <c r="R267" s="42">
        <f t="shared" si="67"/>
        <v>1.770798415613937E-21</v>
      </c>
      <c r="S267" s="42">
        <f t="shared" si="67"/>
        <v>1.9995685677773446E-21</v>
      </c>
      <c r="T267" s="42">
        <f t="shared" si="67"/>
        <v>2.0122959073335308E-21</v>
      </c>
      <c r="U267" s="42">
        <f t="shared" si="67"/>
        <v>2.9386854549299183E-21</v>
      </c>
      <c r="V267" s="42">
        <f t="shared" si="67"/>
        <v>1.3347325159597307E-19</v>
      </c>
      <c r="W267" s="42">
        <f t="shared" si="67"/>
        <v>2.8663377353803467E-20</v>
      </c>
      <c r="X267" s="42">
        <f t="shared" si="67"/>
        <v>1.5844117077933275E-21</v>
      </c>
      <c r="Y267" s="42">
        <f t="shared" si="67"/>
        <v>2.3412675754596347E-21</v>
      </c>
      <c r="Z267" s="42">
        <f t="shared" si="67"/>
        <v>5.5022790578823386E-21</v>
      </c>
      <c r="AC267" s="42">
        <f t="shared" si="68"/>
        <v>1.080205860688351E-22</v>
      </c>
      <c r="AD267" s="42">
        <f t="shared" si="68"/>
        <v>2.1035535972031103E-21</v>
      </c>
      <c r="AE267" s="42">
        <f t="shared" si="68"/>
        <v>3.0997085312235924E-21</v>
      </c>
      <c r="AF267" s="42">
        <f t="shared" si="68"/>
        <v>4.1118428265745774E-21</v>
      </c>
      <c r="AG267" s="42">
        <f t="shared" si="68"/>
        <v>4.460678540327066E-21</v>
      </c>
      <c r="AH267" s="42">
        <f t="shared" si="68"/>
        <v>2.9476292761379812E-19</v>
      </c>
      <c r="AI267" s="42">
        <f t="shared" si="68"/>
        <v>3.3446782372993637E-20</v>
      </c>
      <c r="AJ267" s="42">
        <f t="shared" si="68"/>
        <v>1.9017197404656091E-21</v>
      </c>
      <c r="AK267" s="42">
        <f t="shared" si="68"/>
        <v>2.7107217606414989E-21</v>
      </c>
      <c r="AL267" s="42">
        <f t="shared" si="68"/>
        <v>1.142638628041795E-20</v>
      </c>
    </row>
    <row r="268" spans="4:38">
      <c r="D268" s="42">
        <f t="shared" si="56"/>
        <v>1460</v>
      </c>
      <c r="E268" s="42">
        <f t="shared" si="69"/>
        <v>0</v>
      </c>
      <c r="F268" s="42">
        <f t="shared" si="69"/>
        <v>0</v>
      </c>
      <c r="G268" s="42">
        <f t="shared" si="69"/>
        <v>0</v>
      </c>
      <c r="H268" s="42">
        <f t="shared" si="69"/>
        <v>0</v>
      </c>
      <c r="I268" s="42">
        <f t="shared" si="69"/>
        <v>0</v>
      </c>
      <c r="J268" s="42">
        <f t="shared" si="69"/>
        <v>0</v>
      </c>
      <c r="K268" s="42">
        <f t="shared" si="69"/>
        <v>0</v>
      </c>
      <c r="L268" s="42">
        <f t="shared" si="69"/>
        <v>0</v>
      </c>
      <c r="M268" s="42">
        <f t="shared" si="69"/>
        <v>0</v>
      </c>
      <c r="N268" s="42">
        <f t="shared" si="69"/>
        <v>0</v>
      </c>
      <c r="Q268" s="42">
        <f t="shared" si="67"/>
        <v>0</v>
      </c>
      <c r="R268" s="42">
        <f t="shared" si="67"/>
        <v>0</v>
      </c>
      <c r="S268" s="42">
        <f t="shared" si="67"/>
        <v>0</v>
      </c>
      <c r="T268" s="42">
        <f t="shared" si="67"/>
        <v>0</v>
      </c>
      <c r="U268" s="42">
        <f t="shared" si="67"/>
        <v>0</v>
      </c>
      <c r="V268" s="42">
        <f t="shared" si="67"/>
        <v>0</v>
      </c>
      <c r="W268" s="42">
        <f t="shared" si="67"/>
        <v>0</v>
      </c>
      <c r="X268" s="42">
        <f t="shared" si="67"/>
        <v>0</v>
      </c>
      <c r="Y268" s="42">
        <f t="shared" si="67"/>
        <v>0</v>
      </c>
      <c r="Z268" s="42">
        <f t="shared" si="67"/>
        <v>0</v>
      </c>
      <c r="AC268" s="42">
        <f t="shared" si="68"/>
        <v>0</v>
      </c>
      <c r="AD268" s="42">
        <f t="shared" si="68"/>
        <v>0</v>
      </c>
      <c r="AE268" s="42">
        <f t="shared" si="68"/>
        <v>0</v>
      </c>
      <c r="AF268" s="42">
        <f t="shared" si="68"/>
        <v>0</v>
      </c>
      <c r="AG268" s="42">
        <f t="shared" si="68"/>
        <v>0</v>
      </c>
      <c r="AH268" s="42">
        <f t="shared" si="68"/>
        <v>0</v>
      </c>
      <c r="AI268" s="42">
        <f t="shared" si="68"/>
        <v>0</v>
      </c>
      <c r="AJ268" s="42">
        <f t="shared" si="68"/>
        <v>0</v>
      </c>
      <c r="AK268" s="42">
        <f t="shared" si="68"/>
        <v>0</v>
      </c>
      <c r="AL268" s="42">
        <f t="shared" si="68"/>
        <v>0</v>
      </c>
    </row>
    <row r="269" spans="4:38">
      <c r="D269" s="42">
        <f t="shared" ref="D269:D271" si="70">D165</f>
        <v>2920</v>
      </c>
      <c r="E269" s="42">
        <f t="shared" si="69"/>
        <v>0</v>
      </c>
      <c r="F269" s="42">
        <f t="shared" si="69"/>
        <v>0</v>
      </c>
      <c r="G269" s="42">
        <f t="shared" si="69"/>
        <v>0</v>
      </c>
      <c r="H269" s="42">
        <f t="shared" si="69"/>
        <v>0</v>
      </c>
      <c r="I269" s="42">
        <f t="shared" si="69"/>
        <v>0</v>
      </c>
      <c r="J269" s="42">
        <f t="shared" si="69"/>
        <v>0</v>
      </c>
      <c r="K269" s="42">
        <f t="shared" si="69"/>
        <v>0</v>
      </c>
      <c r="L269" s="42">
        <f t="shared" si="69"/>
        <v>0</v>
      </c>
      <c r="M269" s="42">
        <f t="shared" si="69"/>
        <v>0</v>
      </c>
      <c r="N269" s="42">
        <f t="shared" si="69"/>
        <v>0</v>
      </c>
      <c r="Q269" s="42">
        <f t="shared" si="67"/>
        <v>0</v>
      </c>
      <c r="R269" s="42">
        <f t="shared" si="67"/>
        <v>0</v>
      </c>
      <c r="S269" s="42">
        <f t="shared" si="67"/>
        <v>0</v>
      </c>
      <c r="T269" s="42">
        <f t="shared" si="67"/>
        <v>0</v>
      </c>
      <c r="U269" s="42">
        <f t="shared" si="67"/>
        <v>0</v>
      </c>
      <c r="V269" s="42">
        <f t="shared" si="67"/>
        <v>0</v>
      </c>
      <c r="W269" s="42">
        <f t="shared" si="67"/>
        <v>0</v>
      </c>
      <c r="X269" s="42">
        <f t="shared" si="67"/>
        <v>0</v>
      </c>
      <c r="Y269" s="42">
        <f t="shared" si="67"/>
        <v>0</v>
      </c>
      <c r="Z269" s="42">
        <f t="shared" si="67"/>
        <v>0</v>
      </c>
      <c r="AC269" s="42">
        <f t="shared" si="68"/>
        <v>0</v>
      </c>
      <c r="AD269" s="42">
        <f t="shared" si="68"/>
        <v>0</v>
      </c>
      <c r="AE269" s="42">
        <f t="shared" si="68"/>
        <v>0</v>
      </c>
      <c r="AF269" s="42">
        <f t="shared" si="68"/>
        <v>0</v>
      </c>
      <c r="AG269" s="42">
        <f t="shared" si="68"/>
        <v>0</v>
      </c>
      <c r="AH269" s="42">
        <f t="shared" si="68"/>
        <v>0</v>
      </c>
      <c r="AI269" s="42">
        <f t="shared" si="68"/>
        <v>0</v>
      </c>
      <c r="AJ269" s="42">
        <f t="shared" si="68"/>
        <v>0</v>
      </c>
      <c r="AK269" s="42">
        <f t="shared" si="68"/>
        <v>0</v>
      </c>
      <c r="AL269" s="42">
        <f t="shared" si="68"/>
        <v>0</v>
      </c>
    </row>
    <row r="270" spans="4:38">
      <c r="D270" s="42">
        <f t="shared" si="70"/>
        <v>5840</v>
      </c>
      <c r="E270" s="42">
        <f t="shared" si="69"/>
        <v>0</v>
      </c>
      <c r="F270" s="42">
        <f t="shared" si="69"/>
        <v>0</v>
      </c>
      <c r="G270" s="42">
        <f t="shared" si="69"/>
        <v>0</v>
      </c>
      <c r="H270" s="42">
        <f t="shared" si="69"/>
        <v>0</v>
      </c>
      <c r="I270" s="42">
        <f t="shared" si="69"/>
        <v>0</v>
      </c>
      <c r="J270" s="42">
        <f t="shared" si="69"/>
        <v>0</v>
      </c>
      <c r="K270" s="42">
        <f t="shared" si="69"/>
        <v>0</v>
      </c>
      <c r="L270" s="42">
        <f t="shared" si="69"/>
        <v>0</v>
      </c>
      <c r="M270" s="42">
        <f t="shared" si="69"/>
        <v>0</v>
      </c>
      <c r="N270" s="42">
        <f t="shared" si="69"/>
        <v>0</v>
      </c>
      <c r="Q270" s="42">
        <f t="shared" si="67"/>
        <v>0</v>
      </c>
      <c r="R270" s="42">
        <f t="shared" si="67"/>
        <v>0</v>
      </c>
      <c r="S270" s="42">
        <f t="shared" si="67"/>
        <v>0</v>
      </c>
      <c r="T270" s="42">
        <f t="shared" si="67"/>
        <v>0</v>
      </c>
      <c r="U270" s="42">
        <f t="shared" si="67"/>
        <v>0</v>
      </c>
      <c r="V270" s="42">
        <f t="shared" si="67"/>
        <v>0</v>
      </c>
      <c r="W270" s="42">
        <f t="shared" si="67"/>
        <v>0</v>
      </c>
      <c r="X270" s="42">
        <f t="shared" si="67"/>
        <v>0</v>
      </c>
      <c r="Y270" s="42">
        <f t="shared" si="67"/>
        <v>0</v>
      </c>
      <c r="Z270" s="42">
        <f t="shared" si="67"/>
        <v>0</v>
      </c>
      <c r="AC270" s="42">
        <f t="shared" si="68"/>
        <v>0</v>
      </c>
      <c r="AD270" s="42">
        <f t="shared" si="68"/>
        <v>0</v>
      </c>
      <c r="AE270" s="42">
        <f t="shared" si="68"/>
        <v>0</v>
      </c>
      <c r="AF270" s="42">
        <f t="shared" si="68"/>
        <v>0</v>
      </c>
      <c r="AG270" s="42">
        <f t="shared" si="68"/>
        <v>0</v>
      </c>
      <c r="AH270" s="42">
        <f t="shared" si="68"/>
        <v>0</v>
      </c>
      <c r="AI270" s="42">
        <f t="shared" si="68"/>
        <v>0</v>
      </c>
      <c r="AJ270" s="42">
        <f t="shared" si="68"/>
        <v>0</v>
      </c>
      <c r="AK270" s="42">
        <f t="shared" si="68"/>
        <v>0</v>
      </c>
      <c r="AL270" s="42">
        <f t="shared" si="68"/>
        <v>0</v>
      </c>
    </row>
    <row r="271" spans="4:38">
      <c r="D271" s="42">
        <f t="shared" si="70"/>
        <v>7946.78</v>
      </c>
      <c r="E271" s="42">
        <f t="shared" si="69"/>
        <v>0</v>
      </c>
      <c r="F271" s="42">
        <f t="shared" si="69"/>
        <v>0</v>
      </c>
      <c r="G271" s="42">
        <f t="shared" si="69"/>
        <v>0</v>
      </c>
      <c r="H271" s="42">
        <f t="shared" si="69"/>
        <v>0</v>
      </c>
      <c r="I271" s="42">
        <f t="shared" si="69"/>
        <v>0</v>
      </c>
      <c r="J271" s="42">
        <f t="shared" si="69"/>
        <v>0</v>
      </c>
      <c r="K271" s="42">
        <f t="shared" si="69"/>
        <v>0</v>
      </c>
      <c r="L271" s="42">
        <f t="shared" si="69"/>
        <v>0</v>
      </c>
      <c r="M271" s="42">
        <f t="shared" si="69"/>
        <v>0</v>
      </c>
      <c r="N271" s="42">
        <f t="shared" si="69"/>
        <v>0</v>
      </c>
      <c r="Q271" s="42">
        <f t="shared" ref="Q271:Z271" si="71">Q167/$J$181/2220*$F$179*60*24</f>
        <v>0</v>
      </c>
      <c r="R271" s="42">
        <f t="shared" si="71"/>
        <v>0</v>
      </c>
      <c r="S271" s="42">
        <f t="shared" si="71"/>
        <v>0</v>
      </c>
      <c r="T271" s="42">
        <f t="shared" si="71"/>
        <v>0</v>
      </c>
      <c r="U271" s="42">
        <f t="shared" si="71"/>
        <v>0</v>
      </c>
      <c r="V271" s="42">
        <f t="shared" si="71"/>
        <v>0</v>
      </c>
      <c r="W271" s="42">
        <f t="shared" si="71"/>
        <v>0</v>
      </c>
      <c r="X271" s="42">
        <f t="shared" si="71"/>
        <v>0</v>
      </c>
      <c r="Y271" s="42">
        <f t="shared" si="71"/>
        <v>0</v>
      </c>
      <c r="Z271" s="42">
        <f t="shared" si="71"/>
        <v>0</v>
      </c>
      <c r="AC271" s="42">
        <f t="shared" ref="AC271:AL271" si="72">AC167/$J$181/2220*$F$179*60*24</f>
        <v>0</v>
      </c>
      <c r="AD271" s="42">
        <f t="shared" si="72"/>
        <v>0</v>
      </c>
      <c r="AE271" s="42">
        <f t="shared" si="72"/>
        <v>0</v>
      </c>
      <c r="AF271" s="42">
        <f t="shared" si="72"/>
        <v>0</v>
      </c>
      <c r="AG271" s="42">
        <f t="shared" si="72"/>
        <v>0</v>
      </c>
      <c r="AH271" s="42">
        <f t="shared" si="72"/>
        <v>0</v>
      </c>
      <c r="AI271" s="42">
        <f t="shared" si="72"/>
        <v>0</v>
      </c>
      <c r="AJ271" s="42">
        <f t="shared" si="72"/>
        <v>0</v>
      </c>
      <c r="AK271" s="42">
        <f t="shared" si="72"/>
        <v>0</v>
      </c>
      <c r="AL271" s="42">
        <f t="shared" si="72"/>
        <v>0</v>
      </c>
    </row>
    <row r="275" spans="4:38">
      <c r="D275" s="53" t="s">
        <v>56</v>
      </c>
      <c r="E275" s="53" t="s">
        <v>53</v>
      </c>
    </row>
    <row r="277" spans="4:38">
      <c r="E277" s="53" t="s">
        <v>51</v>
      </c>
    </row>
    <row r="279" spans="4:38">
      <c r="D279" s="53" t="str">
        <f>D189</f>
        <v>Average</v>
      </c>
      <c r="E279" s="53" t="str">
        <f>E189</f>
        <v>Blood</v>
      </c>
      <c r="F279" s="53" t="str">
        <f t="shared" ref="F279:N279" si="73">F189</f>
        <v>Thymus</v>
      </c>
      <c r="G279" s="53" t="str">
        <f t="shared" si="73"/>
        <v>Heart</v>
      </c>
      <c r="H279" s="53" t="str">
        <f t="shared" si="73"/>
        <v>Lungs</v>
      </c>
      <c r="I279" s="53" t="str">
        <f t="shared" si="73"/>
        <v>Kidneys</v>
      </c>
      <c r="J279" s="53" t="str">
        <f t="shared" si="73"/>
        <v>Spleen</v>
      </c>
      <c r="K279" s="53" t="str">
        <f t="shared" si="73"/>
        <v>Liver</v>
      </c>
      <c r="L279" s="53" t="str">
        <f t="shared" si="73"/>
        <v>ART</v>
      </c>
      <c r="M279" s="53" t="str">
        <f t="shared" si="73"/>
        <v>Carcass</v>
      </c>
      <c r="N279" s="53" t="str">
        <f t="shared" si="73"/>
        <v>Tumor</v>
      </c>
      <c r="P279" s="53" t="str">
        <f>P189</f>
        <v>Average -STDEV</v>
      </c>
      <c r="Q279" s="53" t="str">
        <f>Q189</f>
        <v>Blood</v>
      </c>
      <c r="R279" s="53" t="str">
        <f t="shared" ref="R279:Z279" si="74">R189</f>
        <v>Thymus</v>
      </c>
      <c r="S279" s="53" t="str">
        <f t="shared" si="74"/>
        <v>Heart</v>
      </c>
      <c r="T279" s="53" t="str">
        <f t="shared" si="74"/>
        <v>Lungs</v>
      </c>
      <c r="U279" s="53" t="str">
        <f t="shared" si="74"/>
        <v>Kidneys</v>
      </c>
      <c r="V279" s="53" t="str">
        <f t="shared" si="74"/>
        <v>Spleen</v>
      </c>
      <c r="W279" s="53" t="str">
        <f t="shared" si="74"/>
        <v>Liver</v>
      </c>
      <c r="X279" s="53" t="str">
        <f t="shared" si="74"/>
        <v>ART</v>
      </c>
      <c r="Y279" s="53" t="str">
        <f t="shared" si="74"/>
        <v>Carcass</v>
      </c>
      <c r="Z279" s="53" t="str">
        <f t="shared" si="74"/>
        <v>Tumor</v>
      </c>
      <c r="AB279" s="53" t="str">
        <f>AB189</f>
        <v>Average +STDEV</v>
      </c>
      <c r="AC279" s="53" t="str">
        <f>AC189</f>
        <v>Blood</v>
      </c>
      <c r="AD279" s="53" t="str">
        <f t="shared" ref="AD279:AL279" si="75">AD189</f>
        <v>Thymus</v>
      </c>
      <c r="AE279" s="53" t="str">
        <f t="shared" si="75"/>
        <v>Heart</v>
      </c>
      <c r="AF279" s="53" t="str">
        <f t="shared" si="75"/>
        <v>Lungs</v>
      </c>
      <c r="AG279" s="53" t="str">
        <f t="shared" si="75"/>
        <v>Kidneys</v>
      </c>
      <c r="AH279" s="53" t="str">
        <f t="shared" si="75"/>
        <v>Spleen</v>
      </c>
      <c r="AI279" s="53" t="str">
        <f t="shared" si="75"/>
        <v>Liver</v>
      </c>
      <c r="AJ279" s="53" t="str">
        <f t="shared" si="75"/>
        <v>ART</v>
      </c>
      <c r="AK279" s="53" t="str">
        <f t="shared" si="75"/>
        <v>Carcass</v>
      </c>
      <c r="AL279" s="53" t="str">
        <f t="shared" si="75"/>
        <v>Tumor</v>
      </c>
    </row>
    <row r="280" spans="4:38">
      <c r="D280" s="52">
        <f>D190</f>
        <v>0</v>
      </c>
      <c r="E280" s="42">
        <v>0</v>
      </c>
      <c r="F280" s="42">
        <v>0</v>
      </c>
      <c r="G280" s="42">
        <v>0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Q280" s="42">
        <v>0</v>
      </c>
      <c r="R280" s="42">
        <v>0</v>
      </c>
      <c r="S280" s="42">
        <v>0</v>
      </c>
      <c r="T280" s="42">
        <v>0</v>
      </c>
      <c r="U280" s="42">
        <v>0</v>
      </c>
      <c r="V280" s="42">
        <v>0</v>
      </c>
      <c r="W280" s="42">
        <v>0</v>
      </c>
      <c r="X280" s="42">
        <v>0</v>
      </c>
      <c r="Y280" s="42">
        <v>0</v>
      </c>
      <c r="Z280" s="42">
        <v>0</v>
      </c>
      <c r="AC280" s="42">
        <v>0</v>
      </c>
      <c r="AD280" s="42">
        <v>0</v>
      </c>
      <c r="AE280" s="42">
        <v>0</v>
      </c>
      <c r="AF280" s="42">
        <v>0</v>
      </c>
      <c r="AG280" s="42">
        <v>0</v>
      </c>
      <c r="AH280" s="42">
        <v>0</v>
      </c>
      <c r="AI280" s="42">
        <v>0</v>
      </c>
      <c r="AJ280" s="42">
        <v>0</v>
      </c>
      <c r="AK280" s="42">
        <v>0</v>
      </c>
      <c r="AL280" s="42">
        <v>0</v>
      </c>
    </row>
    <row r="281" spans="4:38">
      <c r="D281" s="52">
        <f t="shared" ref="D281:D344" si="76">D191</f>
        <v>4.1666666666666664E-2</v>
      </c>
      <c r="E281" s="42">
        <f t="shared" ref="E281:N296" si="77">($D191-$D190)/8*(E190+3*((2*E190+E191)/3)+3*((E190+2*E191)/3)+E191)</f>
        <v>3.0105450218279595</v>
      </c>
      <c r="F281" s="42">
        <f t="shared" si="77"/>
        <v>2.0842843086243406</v>
      </c>
      <c r="G281" s="42">
        <f t="shared" si="77"/>
        <v>1.1673173664976582</v>
      </c>
      <c r="H281" s="42">
        <f t="shared" si="77"/>
        <v>1.6216286633103203</v>
      </c>
      <c r="I281" s="42">
        <f t="shared" si="77"/>
        <v>1.7200582950651051</v>
      </c>
      <c r="J281" s="42">
        <f t="shared" si="77"/>
        <v>8.0644882469507824</v>
      </c>
      <c r="K281" s="42">
        <f t="shared" si="77"/>
        <v>2.2228970233050491</v>
      </c>
      <c r="L281" s="42">
        <f t="shared" si="77"/>
        <v>0.18944026047201973</v>
      </c>
      <c r="M281" s="42">
        <f t="shared" si="77"/>
        <v>0.37836682194162496</v>
      </c>
      <c r="N281" s="42">
        <f t="shared" si="77"/>
        <v>0.31643276007441357</v>
      </c>
      <c r="Q281" s="42">
        <f t="shared" ref="Q281:Z296" si="78">($D191-$D190)/8*(Q190+3*((2*Q190+Q191)/3)+3*((Q190+2*Q191)/3)+Q191)</f>
        <v>2.9335949423891243</v>
      </c>
      <c r="R281" s="42">
        <f t="shared" si="78"/>
        <v>1.0751767569604525</v>
      </c>
      <c r="S281" s="42">
        <f t="shared" si="78"/>
        <v>0.9356966933150056</v>
      </c>
      <c r="T281" s="42">
        <f t="shared" si="78"/>
        <v>1.5409017146875499</v>
      </c>
      <c r="U281" s="42">
        <f t="shared" si="78"/>
        <v>1.5048626031434733</v>
      </c>
      <c r="V281" s="42">
        <f t="shared" si="78"/>
        <v>6.9028524138088354</v>
      </c>
      <c r="W281" s="42">
        <f t="shared" si="78"/>
        <v>2.0483603931768948</v>
      </c>
      <c r="X281" s="42">
        <f t="shared" si="78"/>
        <v>0.14417007051771394</v>
      </c>
      <c r="Y281" s="42">
        <f t="shared" si="78"/>
        <v>0.32844931782276887</v>
      </c>
      <c r="Z281" s="42">
        <f t="shared" si="78"/>
        <v>0.31138764958907733</v>
      </c>
      <c r="AC281" s="42">
        <f t="shared" ref="AC281:AL296" si="79">($D191-$D190)/8*(AC190+3*((2*AC190+AC191)/3)+3*((AC190+2*AC191)/3)+AC191)</f>
        <v>3.0874951012667951</v>
      </c>
      <c r="AD281" s="42">
        <f t="shared" si="79"/>
        <v>3.0933918602882362</v>
      </c>
      <c r="AE281" s="42">
        <f t="shared" si="79"/>
        <v>1.3989380396803033</v>
      </c>
      <c r="AF281" s="42">
        <f t="shared" si="79"/>
        <v>1.7023556119330903</v>
      </c>
      <c r="AG281" s="42">
        <f t="shared" si="79"/>
        <v>1.9352539869867376</v>
      </c>
      <c r="AH281" s="42">
        <f t="shared" si="79"/>
        <v>9.2261240800927276</v>
      </c>
      <c r="AI281" s="42">
        <f t="shared" si="79"/>
        <v>2.3974336534332119</v>
      </c>
      <c r="AJ281" s="42">
        <f t="shared" si="79"/>
        <v>0.23471045042632466</v>
      </c>
      <c r="AK281" s="42">
        <f t="shared" si="79"/>
        <v>0.42828432606048195</v>
      </c>
      <c r="AL281" s="42">
        <f t="shared" si="79"/>
        <v>0.32147787055974886</v>
      </c>
    </row>
    <row r="282" spans="4:38">
      <c r="D282" s="52">
        <f t="shared" si="76"/>
        <v>7.4999999999999997E-2</v>
      </c>
      <c r="E282" s="42">
        <f t="shared" si="77"/>
        <v>4.8966654883491998</v>
      </c>
      <c r="F282" s="42">
        <f t="shared" si="77"/>
        <v>3.4077619249555093</v>
      </c>
      <c r="G282" s="42">
        <f t="shared" si="77"/>
        <v>1.8903067353495322</v>
      </c>
      <c r="H282" s="42">
        <f t="shared" si="77"/>
        <v>2.6794182854931363</v>
      </c>
      <c r="I282" s="42">
        <f t="shared" si="77"/>
        <v>2.8366636361554423</v>
      </c>
      <c r="J282" s="42">
        <f t="shared" si="77"/>
        <v>15.219581921872622</v>
      </c>
      <c r="K282" s="42">
        <f t="shared" si="77"/>
        <v>4.0554493979859689</v>
      </c>
      <c r="L282" s="42">
        <f t="shared" si="77"/>
        <v>0.38443506537785804</v>
      </c>
      <c r="M282" s="42">
        <f t="shared" si="77"/>
        <v>0.64316373455024556</v>
      </c>
      <c r="N282" s="42">
        <f t="shared" si="77"/>
        <v>0.75438036591554525</v>
      </c>
      <c r="Q282" s="42">
        <f t="shared" si="78"/>
        <v>4.4634237444393072</v>
      </c>
      <c r="R282" s="42">
        <f t="shared" si="78"/>
        <v>1.5472699898998346</v>
      </c>
      <c r="S282" s="42">
        <f t="shared" si="78"/>
        <v>1.5055473651171736</v>
      </c>
      <c r="T282" s="42">
        <f t="shared" si="78"/>
        <v>2.4001620460752742</v>
      </c>
      <c r="U282" s="42">
        <f t="shared" si="78"/>
        <v>2.4640511427491751</v>
      </c>
      <c r="V282" s="42">
        <f t="shared" si="78"/>
        <v>12.138088867133618</v>
      </c>
      <c r="W282" s="42">
        <f t="shared" si="78"/>
        <v>3.3811662845194248</v>
      </c>
      <c r="X282" s="42">
        <f t="shared" si="78"/>
        <v>0.31143142909986726</v>
      </c>
      <c r="Y282" s="42">
        <f t="shared" si="78"/>
        <v>0.56564241155674988</v>
      </c>
      <c r="Z282" s="42">
        <f t="shared" si="78"/>
        <v>0.6976178913323744</v>
      </c>
      <c r="AC282" s="42">
        <f t="shared" si="79"/>
        <v>5.3519407796492127</v>
      </c>
      <c r="AD282" s="42">
        <f t="shared" si="79"/>
        <v>5.268253860011197</v>
      </c>
      <c r="AE282" s="42">
        <f t="shared" si="79"/>
        <v>2.2750661055818773</v>
      </c>
      <c r="AF282" s="42">
        <f t="shared" si="79"/>
        <v>2.9646505918377897</v>
      </c>
      <c r="AG282" s="42">
        <f t="shared" si="79"/>
        <v>3.2066429867216137</v>
      </c>
      <c r="AH282" s="42">
        <f t="shared" si="79"/>
        <v>18.28361912921488</v>
      </c>
      <c r="AI282" s="42">
        <f t="shared" si="79"/>
        <v>4.7238580941899748</v>
      </c>
      <c r="AJ282" s="42">
        <f t="shared" si="79"/>
        <v>0.4574387016558481</v>
      </c>
      <c r="AK282" s="42">
        <f t="shared" si="79"/>
        <v>0.7206850575437419</v>
      </c>
      <c r="AL282" s="42">
        <f t="shared" si="79"/>
        <v>0.80974146417211801</v>
      </c>
    </row>
    <row r="283" spans="4:38">
      <c r="D283" s="52">
        <f t="shared" si="76"/>
        <v>0.1</v>
      </c>
      <c r="E283" s="42">
        <f t="shared" si="77"/>
        <v>3.7747628471013552</v>
      </c>
      <c r="F283" s="42">
        <f t="shared" si="77"/>
        <v>2.6505711368732849</v>
      </c>
      <c r="G283" s="42">
        <f t="shared" si="77"/>
        <v>1.4470196862411033</v>
      </c>
      <c r="H283" s="42">
        <f t="shared" si="77"/>
        <v>2.1222772322802577</v>
      </c>
      <c r="I283" s="42">
        <f t="shared" si="77"/>
        <v>2.2402659647751961</v>
      </c>
      <c r="J283" s="42">
        <f t="shared" si="77"/>
        <v>14.496425976640429</v>
      </c>
      <c r="K283" s="42">
        <f t="shared" si="77"/>
        <v>3.7053659489490407</v>
      </c>
      <c r="L283" s="42">
        <f t="shared" si="77"/>
        <v>0.39676854692597396</v>
      </c>
      <c r="M283" s="42">
        <f t="shared" si="77"/>
        <v>0.53272416379154364</v>
      </c>
      <c r="N283" s="42">
        <f t="shared" si="77"/>
        <v>0.9043317684366442</v>
      </c>
      <c r="Q283" s="42">
        <f t="shared" si="78"/>
        <v>3.0453129912074339</v>
      </c>
      <c r="R283" s="42">
        <f t="shared" si="78"/>
        <v>0.92978198769509102</v>
      </c>
      <c r="S283" s="42">
        <f t="shared" si="78"/>
        <v>1.1398153529647266</v>
      </c>
      <c r="T283" s="42">
        <f t="shared" si="78"/>
        <v>1.7143953064404598</v>
      </c>
      <c r="U283" s="42">
        <f t="shared" si="78"/>
        <v>1.9227565765063022</v>
      </c>
      <c r="V283" s="42">
        <f t="shared" si="78"/>
        <v>10.559824553918569</v>
      </c>
      <c r="W283" s="42">
        <f t="shared" si="78"/>
        <v>2.6707542293800746</v>
      </c>
      <c r="X283" s="42">
        <f t="shared" si="78"/>
        <v>0.34125723914524597</v>
      </c>
      <c r="Y283" s="42">
        <f t="shared" si="78"/>
        <v>0.47772842951438166</v>
      </c>
      <c r="Z283" s="42">
        <f t="shared" si="78"/>
        <v>0.79530884164905624</v>
      </c>
      <c r="AC283" s="42">
        <f t="shared" si="79"/>
        <v>4.5575439029281686</v>
      </c>
      <c r="AD283" s="42">
        <f t="shared" si="79"/>
        <v>4.3713602860514857</v>
      </c>
      <c r="AE283" s="42">
        <f t="shared" si="79"/>
        <v>1.7542240195174748</v>
      </c>
      <c r="AF283" s="42">
        <f t="shared" si="79"/>
        <v>2.5446239564769502</v>
      </c>
      <c r="AG283" s="42">
        <f t="shared" si="79"/>
        <v>2.5514019504879517</v>
      </c>
      <c r="AH283" s="42">
        <f t="shared" si="79"/>
        <v>18.390776314186066</v>
      </c>
      <c r="AI283" s="42">
        <f t="shared" si="79"/>
        <v>4.725758908552975</v>
      </c>
      <c r="AJ283" s="42">
        <f t="shared" si="79"/>
        <v>0.45227985470670179</v>
      </c>
      <c r="AK283" s="42">
        <f t="shared" si="79"/>
        <v>0.58771989806870539</v>
      </c>
      <c r="AL283" s="42">
        <f t="shared" si="79"/>
        <v>1.0099627275246259</v>
      </c>
    </row>
    <row r="284" spans="4:38">
      <c r="D284" s="52">
        <f t="shared" si="76"/>
        <v>0.125</v>
      </c>
      <c r="E284" s="42">
        <f t="shared" si="77"/>
        <v>3.8517400776177237</v>
      </c>
      <c r="F284" s="42">
        <f t="shared" si="77"/>
        <v>2.7238688663402981</v>
      </c>
      <c r="G284" s="42">
        <f t="shared" si="77"/>
        <v>1.4695592572619034</v>
      </c>
      <c r="H284" s="42">
        <f t="shared" si="77"/>
        <v>2.2131744006379375</v>
      </c>
      <c r="I284" s="42">
        <f t="shared" si="77"/>
        <v>2.3317542719991646</v>
      </c>
      <c r="J284" s="42">
        <f t="shared" si="77"/>
        <v>17.001619543009131</v>
      </c>
      <c r="K284" s="42">
        <f t="shared" si="77"/>
        <v>4.2448626320804044</v>
      </c>
      <c r="L284" s="42">
        <f t="shared" si="77"/>
        <v>0.48473840543058944</v>
      </c>
      <c r="M284" s="42">
        <f t="shared" si="77"/>
        <v>0.57354327786211268</v>
      </c>
      <c r="N284" s="42">
        <f t="shared" si="77"/>
        <v>1.1902430710061804</v>
      </c>
      <c r="Q284" s="42">
        <f t="shared" si="78"/>
        <v>2.7969546918481698</v>
      </c>
      <c r="R284" s="42">
        <f t="shared" si="78"/>
        <v>0.74268233230785907</v>
      </c>
      <c r="S284" s="42">
        <f t="shared" si="78"/>
        <v>1.1476057669166733</v>
      </c>
      <c r="T284" s="42">
        <f t="shared" si="78"/>
        <v>1.6439937993114195</v>
      </c>
      <c r="U284" s="42">
        <f t="shared" si="78"/>
        <v>1.982918987727557</v>
      </c>
      <c r="V284" s="42">
        <f t="shared" si="78"/>
        <v>11.738562624587303</v>
      </c>
      <c r="W284" s="42">
        <f t="shared" si="78"/>
        <v>2.7836764295467029</v>
      </c>
      <c r="X284" s="42">
        <f t="shared" si="78"/>
        <v>0.4286163697374859</v>
      </c>
      <c r="Y284" s="42">
        <f t="shared" si="78"/>
        <v>0.52112263996154373</v>
      </c>
      <c r="Z284" s="42">
        <f t="shared" si="78"/>
        <v>1.0250581375963379</v>
      </c>
      <c r="AC284" s="42">
        <f t="shared" si="79"/>
        <v>4.9902779815917349</v>
      </c>
      <c r="AD284" s="42">
        <f t="shared" si="79"/>
        <v>4.7050554003727383</v>
      </c>
      <c r="AE284" s="42">
        <f t="shared" si="79"/>
        <v>1.7915127476071284</v>
      </c>
      <c r="AF284" s="42">
        <f t="shared" si="79"/>
        <v>2.8050708472713923</v>
      </c>
      <c r="AG284" s="42">
        <f t="shared" si="79"/>
        <v>2.6705806212706373</v>
      </c>
      <c r="AH284" s="42">
        <f t="shared" si="79"/>
        <v>22.198324405133111</v>
      </c>
      <c r="AI284" s="42">
        <f t="shared" si="79"/>
        <v>5.6837193735422629</v>
      </c>
      <c r="AJ284" s="42">
        <f t="shared" si="79"/>
        <v>0.54086044112369236</v>
      </c>
      <c r="AK284" s="42">
        <f t="shared" si="79"/>
        <v>0.62596391576268118</v>
      </c>
      <c r="AL284" s="42">
        <f t="shared" si="79"/>
        <v>1.3501011819018616</v>
      </c>
    </row>
    <row r="285" spans="4:38">
      <c r="D285" s="52">
        <f t="shared" si="76"/>
        <v>0.25</v>
      </c>
      <c r="E285" s="42">
        <f t="shared" si="77"/>
        <v>19.322659246501896</v>
      </c>
      <c r="F285" s="42">
        <f t="shared" si="77"/>
        <v>13.768960916148222</v>
      </c>
      <c r="G285" s="42">
        <f t="shared" si="77"/>
        <v>7.3914770352063162</v>
      </c>
      <c r="H285" s="42">
        <f t="shared" si="77"/>
        <v>11.422373770170669</v>
      </c>
      <c r="I285" s="42">
        <f t="shared" si="77"/>
        <v>12.034172265575421</v>
      </c>
      <c r="J285" s="42">
        <f t="shared" si="77"/>
        <v>97.189263288723396</v>
      </c>
      <c r="K285" s="42">
        <f t="shared" si="77"/>
        <v>23.819468031136928</v>
      </c>
      <c r="L285" s="42">
        <f t="shared" si="77"/>
        <v>2.7843409652043221</v>
      </c>
      <c r="M285" s="42">
        <f t="shared" si="77"/>
        <v>3.0342693478465836</v>
      </c>
      <c r="N285" s="42">
        <f t="shared" si="77"/>
        <v>7.1544505555796745</v>
      </c>
      <c r="Q285" s="42">
        <f t="shared" si="78"/>
        <v>11.646624846086153</v>
      </c>
      <c r="R285" s="42">
        <f t="shared" si="78"/>
        <v>2.9482358591023119</v>
      </c>
      <c r="S285" s="42">
        <f t="shared" si="78"/>
        <v>5.7372211123289842</v>
      </c>
      <c r="T285" s="42">
        <f t="shared" si="78"/>
        <v>7.5781067475904518</v>
      </c>
      <c r="U285" s="42">
        <f t="shared" si="78"/>
        <v>10.147619884838553</v>
      </c>
      <c r="V285" s="42">
        <f t="shared" si="78"/>
        <v>63.409136200677516</v>
      </c>
      <c r="W285" s="42">
        <f t="shared" si="78"/>
        <v>15.530968593347371</v>
      </c>
      <c r="X285" s="42">
        <f t="shared" si="78"/>
        <v>2.5013628714241185</v>
      </c>
      <c r="Y285" s="42">
        <f t="shared" si="78"/>
        <v>2.7834447401823179</v>
      </c>
      <c r="Z285" s="42">
        <f t="shared" si="78"/>
        <v>6.0863688107704546</v>
      </c>
      <c r="AC285" s="42">
        <f t="shared" si="79"/>
        <v>26.377826464600432</v>
      </c>
      <c r="AD285" s="42">
        <f t="shared" si="79"/>
        <v>24.588960954292716</v>
      </c>
      <c r="AE285" s="42">
        <f t="shared" si="79"/>
        <v>9.0457329580835939</v>
      </c>
      <c r="AF285" s="42">
        <f t="shared" si="79"/>
        <v>15.092097271036447</v>
      </c>
      <c r="AG285" s="42">
        <f t="shared" si="79"/>
        <v>14.000007069092224</v>
      </c>
      <c r="AH285" s="42">
        <f t="shared" si="79"/>
        <v>131.48326622042319</v>
      </c>
      <c r="AI285" s="42">
        <f t="shared" si="79"/>
        <v>32.282494834016781</v>
      </c>
      <c r="AJ285" s="42">
        <f t="shared" si="79"/>
        <v>3.0673190589845247</v>
      </c>
      <c r="AK285" s="42">
        <f t="shared" si="79"/>
        <v>3.2850939555108494</v>
      </c>
      <c r="AL285" s="42">
        <f t="shared" si="79"/>
        <v>8.27287953581226</v>
      </c>
    </row>
    <row r="286" spans="4:38">
      <c r="D286" s="52">
        <f t="shared" si="76"/>
        <v>0.375</v>
      </c>
      <c r="E286" s="42">
        <f t="shared" si="77"/>
        <v>18.116753483857241</v>
      </c>
      <c r="F286" s="42">
        <f t="shared" si="77"/>
        <v>13.093986623914223</v>
      </c>
      <c r="G286" s="42">
        <f t="shared" si="77"/>
        <v>7.1711394046659773</v>
      </c>
      <c r="H286" s="42">
        <f t="shared" si="77"/>
        <v>11.49622788927033</v>
      </c>
      <c r="I286" s="42">
        <f t="shared" si="77"/>
        <v>12.19776584343809</v>
      </c>
      <c r="J286" s="42">
        <f t="shared" si="77"/>
        <v>105.23170264477626</v>
      </c>
      <c r="K286" s="42">
        <f t="shared" si="77"/>
        <v>25.541793048268904</v>
      </c>
      <c r="L286" s="42">
        <f t="shared" si="77"/>
        <v>2.9399569407464456</v>
      </c>
      <c r="M286" s="42">
        <f t="shared" si="77"/>
        <v>3.102208359587411</v>
      </c>
      <c r="N286" s="42">
        <f t="shared" si="77"/>
        <v>7.6966021036485905</v>
      </c>
      <c r="Q286" s="42">
        <f t="shared" si="78"/>
        <v>8.6031958696665072</v>
      </c>
      <c r="R286" s="42">
        <f t="shared" si="78"/>
        <v>2.6271482054642266</v>
      </c>
      <c r="S286" s="42">
        <f t="shared" si="78"/>
        <v>5.5759525298398449</v>
      </c>
      <c r="T286" s="42">
        <f t="shared" si="78"/>
        <v>6.7721033451284587</v>
      </c>
      <c r="U286" s="42">
        <f t="shared" si="78"/>
        <v>10.180723536194035</v>
      </c>
      <c r="V286" s="42">
        <f t="shared" si="78"/>
        <v>64.875716488888088</v>
      </c>
      <c r="W286" s="42">
        <f t="shared" si="78"/>
        <v>18.125323283407816</v>
      </c>
      <c r="X286" s="42">
        <f t="shared" si="78"/>
        <v>2.6566306716334886</v>
      </c>
      <c r="Y286" s="42">
        <f t="shared" si="78"/>
        <v>2.8598213317025856</v>
      </c>
      <c r="Z286" s="42">
        <f t="shared" si="78"/>
        <v>6.5040788670639191</v>
      </c>
      <c r="AC286" s="42">
        <f t="shared" si="79"/>
        <v>25.289295590430825</v>
      </c>
      <c r="AD286" s="42">
        <f t="shared" si="79"/>
        <v>23.556323883351201</v>
      </c>
      <c r="AE286" s="42">
        <f t="shared" si="79"/>
        <v>8.766326279492084</v>
      </c>
      <c r="AF286" s="42">
        <f t="shared" si="79"/>
        <v>15.547237815937496</v>
      </c>
      <c r="AG286" s="42">
        <f t="shared" si="79"/>
        <v>14.526143236568789</v>
      </c>
      <c r="AH286" s="42">
        <f t="shared" si="79"/>
        <v>147.5789191280254</v>
      </c>
      <c r="AI286" s="42">
        <f t="shared" si="79"/>
        <v>33.638259673521347</v>
      </c>
      <c r="AJ286" s="42">
        <f t="shared" si="79"/>
        <v>3.2232832098594049</v>
      </c>
      <c r="AK286" s="42">
        <f t="shared" si="79"/>
        <v>3.3445953874722383</v>
      </c>
      <c r="AL286" s="42">
        <f t="shared" si="79"/>
        <v>9.1105755201812624</v>
      </c>
    </row>
    <row r="287" spans="4:38">
      <c r="D287" s="52">
        <f t="shared" si="76"/>
        <v>0.5</v>
      </c>
      <c r="E287" s="42">
        <f t="shared" si="77"/>
        <v>15.34199861355156</v>
      </c>
      <c r="F287" s="42">
        <f t="shared" si="77"/>
        <v>11.429377012459142</v>
      </c>
      <c r="G287" s="42">
        <f t="shared" si="77"/>
        <v>6.6297538641352887</v>
      </c>
      <c r="H287" s="42">
        <f t="shared" si="77"/>
        <v>11.303170758289097</v>
      </c>
      <c r="I287" s="42">
        <f t="shared" si="77"/>
        <v>12.194714087158419</v>
      </c>
      <c r="J287" s="42">
        <f t="shared" si="77"/>
        <v>108.12664917100945</v>
      </c>
      <c r="K287" s="42">
        <f t="shared" si="77"/>
        <v>26.225996979856511</v>
      </c>
      <c r="L287" s="42">
        <f t="shared" si="77"/>
        <v>2.9334840090962726</v>
      </c>
      <c r="M287" s="42">
        <f t="shared" si="77"/>
        <v>3.0900441653293678</v>
      </c>
      <c r="N287" s="42">
        <f t="shared" si="77"/>
        <v>7.7086090968227863</v>
      </c>
      <c r="Q287" s="42">
        <f t="shared" si="78"/>
        <v>6.2440742480527476</v>
      </c>
      <c r="R287" s="42">
        <f t="shared" si="78"/>
        <v>2.6603548981968581</v>
      </c>
      <c r="S287" s="42">
        <f t="shared" si="78"/>
        <v>5.2108112788474399</v>
      </c>
      <c r="T287" s="42">
        <f t="shared" si="78"/>
        <v>6.1785234334200396</v>
      </c>
      <c r="U287" s="42">
        <f t="shared" si="78"/>
        <v>10.019276523401773</v>
      </c>
      <c r="V287" s="42">
        <f t="shared" si="78"/>
        <v>63.5200368632959</v>
      </c>
      <c r="W287" s="42">
        <f t="shared" si="78"/>
        <v>20.531746475480791</v>
      </c>
      <c r="X287" s="42">
        <f t="shared" si="78"/>
        <v>2.6517775990347925</v>
      </c>
      <c r="Y287" s="42">
        <f t="shared" si="78"/>
        <v>2.8557719411165117</v>
      </c>
      <c r="Z287" s="42">
        <f t="shared" si="78"/>
        <v>6.483348279765023</v>
      </c>
      <c r="AC287" s="42">
        <f t="shared" si="79"/>
        <v>21.433441134242535</v>
      </c>
      <c r="AD287" s="42">
        <f t="shared" si="79"/>
        <v>20.186889451661308</v>
      </c>
      <c r="AE287" s="42">
        <f t="shared" si="79"/>
        <v>8.0486964494231135</v>
      </c>
      <c r="AF287" s="42">
        <f t="shared" si="79"/>
        <v>15.514778131275389</v>
      </c>
      <c r="AG287" s="42">
        <f t="shared" si="79"/>
        <v>14.810169208755848</v>
      </c>
      <c r="AH287" s="42">
        <f t="shared" si="79"/>
        <v>155.46437025334194</v>
      </c>
      <c r="AI287" s="42">
        <f t="shared" si="79"/>
        <v>32.864631776390709</v>
      </c>
      <c r="AJ287" s="42">
        <f t="shared" si="79"/>
        <v>3.2151904191577501</v>
      </c>
      <c r="AK287" s="42">
        <f t="shared" si="79"/>
        <v>3.324316389542223</v>
      </c>
      <c r="AL287" s="42">
        <f t="shared" si="79"/>
        <v>9.3289387624567333</v>
      </c>
    </row>
    <row r="288" spans="4:38">
      <c r="D288" s="52">
        <f t="shared" si="76"/>
        <v>0.625</v>
      </c>
      <c r="E288" s="42">
        <f t="shared" si="77"/>
        <v>11.749404694846271</v>
      </c>
      <c r="F288" s="42">
        <f t="shared" si="77"/>
        <v>9.2761708483953385</v>
      </c>
      <c r="G288" s="42">
        <f t="shared" si="77"/>
        <v>5.9218815280211219</v>
      </c>
      <c r="H288" s="42">
        <f t="shared" si="77"/>
        <v>11.035401890832658</v>
      </c>
      <c r="I288" s="42">
        <f t="shared" si="77"/>
        <v>12.189831277110937</v>
      </c>
      <c r="J288" s="42">
        <f t="shared" si="77"/>
        <v>110.29914450200181</v>
      </c>
      <c r="K288" s="42">
        <f t="shared" si="77"/>
        <v>26.773360125126587</v>
      </c>
      <c r="L288" s="42">
        <f t="shared" si="77"/>
        <v>2.924065443611723</v>
      </c>
      <c r="M288" s="42">
        <f t="shared" si="77"/>
        <v>3.0729672813361852</v>
      </c>
      <c r="N288" s="42">
        <f t="shared" si="77"/>
        <v>7.7203492679264523</v>
      </c>
      <c r="Q288" s="42">
        <f t="shared" si="78"/>
        <v>4.3607394451655832</v>
      </c>
      <c r="R288" s="42">
        <f t="shared" si="78"/>
        <v>2.7032468763098376</v>
      </c>
      <c r="S288" s="42">
        <f t="shared" si="78"/>
        <v>4.7299231757349185</v>
      </c>
      <c r="T288" s="42">
        <f t="shared" si="78"/>
        <v>5.7151859526664852</v>
      </c>
      <c r="U288" s="42">
        <f t="shared" si="78"/>
        <v>9.7957932040803648</v>
      </c>
      <c r="V288" s="42">
        <f t="shared" si="78"/>
        <v>61.76895068023952</v>
      </c>
      <c r="W288" s="42">
        <f t="shared" si="78"/>
        <v>22.655698708228897</v>
      </c>
      <c r="X288" s="42">
        <f t="shared" si="78"/>
        <v>2.644617429310157</v>
      </c>
      <c r="Y288" s="42">
        <f t="shared" si="78"/>
        <v>2.8498753482901975</v>
      </c>
      <c r="Z288" s="42">
        <f t="shared" si="78"/>
        <v>6.4508641898457943</v>
      </c>
      <c r="AC288" s="42">
        <f t="shared" si="79"/>
        <v>16.440554613414793</v>
      </c>
      <c r="AD288" s="42">
        <f t="shared" si="79"/>
        <v>15.830395374648292</v>
      </c>
      <c r="AE288" s="42">
        <f t="shared" si="79"/>
        <v>7.1138398803073031</v>
      </c>
      <c r="AF288" s="42">
        <f t="shared" si="79"/>
        <v>15.465406812334372</v>
      </c>
      <c r="AG288" s="42">
        <f t="shared" si="79"/>
        <v>15.037389986505493</v>
      </c>
      <c r="AH288" s="42">
        <f t="shared" si="79"/>
        <v>161.53384139295187</v>
      </c>
      <c r="AI288" s="42">
        <f t="shared" si="79"/>
        <v>31.842246487804914</v>
      </c>
      <c r="AJ288" s="42">
        <f t="shared" si="79"/>
        <v>3.2035134579132865</v>
      </c>
      <c r="AK288" s="42">
        <f t="shared" si="79"/>
        <v>3.2960592143821703</v>
      </c>
      <c r="AL288" s="42">
        <f t="shared" si="79"/>
        <v>9.5424494882371924</v>
      </c>
    </row>
    <row r="289" spans="4:38">
      <c r="D289" s="52">
        <f t="shared" si="76"/>
        <v>0.75</v>
      </c>
      <c r="E289" s="42">
        <f t="shared" si="77"/>
        <v>8.0257397335120633</v>
      </c>
      <c r="F289" s="42">
        <f t="shared" si="77"/>
        <v>7.0480188459912352</v>
      </c>
      <c r="G289" s="42">
        <f t="shared" si="77"/>
        <v>5.1759098520545157</v>
      </c>
      <c r="H289" s="42">
        <f t="shared" si="77"/>
        <v>10.726263888614646</v>
      </c>
      <c r="I289" s="42">
        <f t="shared" si="77"/>
        <v>12.183117413295671</v>
      </c>
      <c r="J289" s="42">
        <f t="shared" si="77"/>
        <v>112.04487344919201</v>
      </c>
      <c r="K289" s="42">
        <f t="shared" si="77"/>
        <v>27.183882484079149</v>
      </c>
      <c r="L289" s="42">
        <f t="shared" si="77"/>
        <v>2.9124618863109579</v>
      </c>
      <c r="M289" s="42">
        <f t="shared" si="77"/>
        <v>3.0529121617859865</v>
      </c>
      <c r="N289" s="42">
        <f t="shared" si="77"/>
        <v>7.7318226169595867</v>
      </c>
      <c r="Q289" s="42">
        <f t="shared" si="78"/>
        <v>2.9450244878062586</v>
      </c>
      <c r="R289" s="42">
        <f t="shared" si="78"/>
        <v>2.7475224666200102</v>
      </c>
      <c r="S289" s="42">
        <f t="shared" si="78"/>
        <v>4.2170757057525616</v>
      </c>
      <c r="T289" s="42">
        <f t="shared" si="78"/>
        <v>5.3583341003826153</v>
      </c>
      <c r="U289" s="42">
        <f t="shared" si="78"/>
        <v>9.5385156602402272</v>
      </c>
      <c r="V289" s="42">
        <f t="shared" si="78"/>
        <v>59.961377846116605</v>
      </c>
      <c r="W289" s="42">
        <f t="shared" si="78"/>
        <v>24.396088280420081</v>
      </c>
      <c r="X289" s="42">
        <f t="shared" si="78"/>
        <v>2.6356404974054786</v>
      </c>
      <c r="Y289" s="42">
        <f t="shared" si="78"/>
        <v>2.8426037954761298</v>
      </c>
      <c r="Z289" s="42">
        <f t="shared" si="78"/>
        <v>6.4071818808945746</v>
      </c>
      <c r="AC289" s="42">
        <f t="shared" si="79"/>
        <v>11.264539224493703</v>
      </c>
      <c r="AD289" s="42">
        <f t="shared" si="79"/>
        <v>11.325707339088478</v>
      </c>
      <c r="AE289" s="42">
        <f t="shared" si="79"/>
        <v>6.1347439983564787</v>
      </c>
      <c r="AF289" s="42">
        <f t="shared" si="79"/>
        <v>15.401202921156333</v>
      </c>
      <c r="AG289" s="42">
        <f t="shared" si="79"/>
        <v>15.207805569817758</v>
      </c>
      <c r="AH289" s="42">
        <f t="shared" si="79"/>
        <v>166.27970075581464</v>
      </c>
      <c r="AI289" s="42">
        <f t="shared" si="79"/>
        <v>30.745768143025924</v>
      </c>
      <c r="AJ289" s="42">
        <f t="shared" si="79"/>
        <v>3.1892832752164342</v>
      </c>
      <c r="AK289" s="42">
        <f t="shared" si="79"/>
        <v>3.2632205280958386</v>
      </c>
      <c r="AL289" s="42">
        <f t="shared" si="79"/>
        <v>9.751107697522631</v>
      </c>
    </row>
    <row r="290" spans="4:38">
      <c r="D290" s="52">
        <f t="shared" si="76"/>
        <v>0.875</v>
      </c>
      <c r="E290" s="42">
        <f t="shared" si="77"/>
        <v>4.8577717353195968</v>
      </c>
      <c r="F290" s="42">
        <f t="shared" si="77"/>
        <v>5.1585717195151677</v>
      </c>
      <c r="G290" s="42">
        <f t="shared" si="77"/>
        <v>4.5202262919665248</v>
      </c>
      <c r="H290" s="42">
        <f t="shared" si="77"/>
        <v>10.409099353348671</v>
      </c>
      <c r="I290" s="42">
        <f t="shared" si="77"/>
        <v>12.174572495712592</v>
      </c>
      <c r="J290" s="42">
        <f t="shared" si="77"/>
        <v>113.65952082401853</v>
      </c>
      <c r="K290" s="42">
        <f t="shared" si="77"/>
        <v>27.457564056714201</v>
      </c>
      <c r="L290" s="42">
        <f t="shared" si="77"/>
        <v>2.8994339792121386</v>
      </c>
      <c r="M290" s="42">
        <f t="shared" si="77"/>
        <v>3.0318132608568917</v>
      </c>
      <c r="N290" s="42">
        <f t="shared" si="77"/>
        <v>7.7430291439221888</v>
      </c>
      <c r="Q290" s="42">
        <f t="shared" si="78"/>
        <v>1.9887624027759783</v>
      </c>
      <c r="R290" s="42">
        <f t="shared" si="78"/>
        <v>2.784879995944217</v>
      </c>
      <c r="S290" s="42">
        <f t="shared" si="78"/>
        <v>3.756056354150632</v>
      </c>
      <c r="T290" s="42">
        <f t="shared" si="78"/>
        <v>5.0842110740832753</v>
      </c>
      <c r="U290" s="42">
        <f t="shared" si="78"/>
        <v>9.2756859738918163</v>
      </c>
      <c r="V290" s="42">
        <f t="shared" si="78"/>
        <v>58.436238267325336</v>
      </c>
      <c r="W290" s="42">
        <f t="shared" si="78"/>
        <v>25.651823490822274</v>
      </c>
      <c r="X290" s="42">
        <f t="shared" si="78"/>
        <v>2.6253371382666577</v>
      </c>
      <c r="Y290" s="42">
        <f t="shared" si="78"/>
        <v>2.8344295249267941</v>
      </c>
      <c r="Z290" s="42">
        <f t="shared" si="78"/>
        <v>6.3528566364997232</v>
      </c>
      <c r="AC290" s="42">
        <f t="shared" si="79"/>
        <v>6.8592981640253763</v>
      </c>
      <c r="AD290" s="42">
        <f t="shared" si="79"/>
        <v>7.5116910317581977</v>
      </c>
      <c r="AE290" s="42">
        <f t="shared" si="79"/>
        <v>5.2843962297824261</v>
      </c>
      <c r="AF290" s="42">
        <f t="shared" si="79"/>
        <v>15.324245519783126</v>
      </c>
      <c r="AG290" s="42">
        <f t="shared" si="79"/>
        <v>15.32141595869258</v>
      </c>
      <c r="AH290" s="42">
        <f t="shared" si="79"/>
        <v>170.19431655088999</v>
      </c>
      <c r="AI290" s="42">
        <f t="shared" si="79"/>
        <v>29.749861077315806</v>
      </c>
      <c r="AJ290" s="42">
        <f t="shared" si="79"/>
        <v>3.1735308201576151</v>
      </c>
      <c r="AK290" s="42">
        <f t="shared" si="79"/>
        <v>3.229196996786988</v>
      </c>
      <c r="AL290" s="42">
        <f t="shared" si="79"/>
        <v>9.954913390313056</v>
      </c>
    </row>
    <row r="291" spans="4:38">
      <c r="D291" s="52">
        <f t="shared" si="76"/>
        <v>1</v>
      </c>
      <c r="E291" s="42">
        <f t="shared" si="77"/>
        <v>2.9322687060395336</v>
      </c>
      <c r="F291" s="42">
        <f t="shared" si="77"/>
        <v>4.0214801832355196</v>
      </c>
      <c r="G291" s="42">
        <f t="shared" si="77"/>
        <v>4.0832183034881657</v>
      </c>
      <c r="H291" s="42">
        <f t="shared" si="77"/>
        <v>10.117250886748424</v>
      </c>
      <c r="I291" s="42">
        <f t="shared" si="77"/>
        <v>12.164196524361699</v>
      </c>
      <c r="J291" s="42">
        <f t="shared" si="77"/>
        <v>115.43877143792045</v>
      </c>
      <c r="K291" s="42">
        <f t="shared" si="77"/>
        <v>27.594404843031707</v>
      </c>
      <c r="L291" s="42">
        <f t="shared" si="77"/>
        <v>2.8857423643334226</v>
      </c>
      <c r="M291" s="42">
        <f t="shared" si="77"/>
        <v>3.0116050327270267</v>
      </c>
      <c r="N291" s="42">
        <f t="shared" si="77"/>
        <v>7.7539688488142335</v>
      </c>
      <c r="Q291" s="42">
        <f t="shared" si="78"/>
        <v>1.4837862168759695</v>
      </c>
      <c r="R291" s="42">
        <f t="shared" si="78"/>
        <v>2.8070177910993013</v>
      </c>
      <c r="S291" s="42">
        <f t="shared" si="78"/>
        <v>3.4306526061793994</v>
      </c>
      <c r="T291" s="42">
        <f t="shared" si="78"/>
        <v>4.8690600712833092</v>
      </c>
      <c r="U291" s="42">
        <f t="shared" si="78"/>
        <v>9.0355462270455824</v>
      </c>
      <c r="V291" s="42">
        <f t="shared" si="78"/>
        <v>57.532451850263897</v>
      </c>
      <c r="W291" s="42">
        <f t="shared" si="78"/>
        <v>26.321812638203369</v>
      </c>
      <c r="X291" s="42">
        <f t="shared" si="78"/>
        <v>2.6141976868395944</v>
      </c>
      <c r="Y291" s="42">
        <f t="shared" si="78"/>
        <v>2.8258247788946784</v>
      </c>
      <c r="Z291" s="42">
        <f t="shared" si="78"/>
        <v>6.2884437402496065</v>
      </c>
      <c r="AC291" s="42">
        <f t="shared" si="79"/>
        <v>4.1787346285559277</v>
      </c>
      <c r="AD291" s="42">
        <f t="shared" si="79"/>
        <v>5.2272121394337638</v>
      </c>
      <c r="AE291" s="42">
        <f t="shared" si="79"/>
        <v>4.7357840007969338</v>
      </c>
      <c r="AF291" s="42">
        <f t="shared" si="79"/>
        <v>15.23661367025667</v>
      </c>
      <c r="AG291" s="42">
        <f t="shared" si="79"/>
        <v>15.378221153129992</v>
      </c>
      <c r="AH291" s="42">
        <f t="shared" si="79"/>
        <v>173.77005698713771</v>
      </c>
      <c r="AI291" s="42">
        <f t="shared" si="79"/>
        <v>29.029189625936631</v>
      </c>
      <c r="AJ291" s="42">
        <f t="shared" si="79"/>
        <v>3.1572870418272494</v>
      </c>
      <c r="AK291" s="42">
        <f t="shared" si="79"/>
        <v>3.1973852865593777</v>
      </c>
      <c r="AL291" s="42">
        <f t="shared" si="79"/>
        <v>10.153866566608494</v>
      </c>
    </row>
    <row r="292" spans="4:38">
      <c r="D292" s="52">
        <f t="shared" si="76"/>
        <v>1.125</v>
      </c>
      <c r="E292" s="42">
        <f t="shared" si="77"/>
        <v>2.3113744190985379</v>
      </c>
      <c r="F292" s="42">
        <f t="shared" si="77"/>
        <v>3.6733838984131797</v>
      </c>
      <c r="G292" s="42">
        <f t="shared" si="77"/>
        <v>3.8804560918448412</v>
      </c>
      <c r="H292" s="42">
        <f t="shared" si="77"/>
        <v>9.8604513540860914</v>
      </c>
      <c r="I292" s="42">
        <f t="shared" si="77"/>
        <v>12.144792252691332</v>
      </c>
      <c r="J292" s="42">
        <f t="shared" si="77"/>
        <v>117.4922325144162</v>
      </c>
      <c r="K292" s="42">
        <f t="shared" si="77"/>
        <v>27.622400354539096</v>
      </c>
      <c r="L292" s="42">
        <f t="shared" si="77"/>
        <v>2.8709579245569192</v>
      </c>
      <c r="M292" s="42">
        <f t="shared" si="77"/>
        <v>2.9925406425101246</v>
      </c>
      <c r="N292" s="42">
        <f t="shared" si="77"/>
        <v>7.7646417316357468</v>
      </c>
      <c r="Q292" s="42">
        <f t="shared" si="78"/>
        <v>1.3132976430138312</v>
      </c>
      <c r="R292" s="42">
        <f t="shared" si="78"/>
        <v>2.8130801243283838</v>
      </c>
      <c r="S292" s="42">
        <f t="shared" si="78"/>
        <v>3.2530952315248638</v>
      </c>
      <c r="T292" s="42">
        <f t="shared" si="78"/>
        <v>4.686369670061989</v>
      </c>
      <c r="U292" s="42">
        <f t="shared" si="78"/>
        <v>8.8276828674749961</v>
      </c>
      <c r="V292" s="42">
        <f t="shared" si="78"/>
        <v>57.293435259992734</v>
      </c>
      <c r="W292" s="42">
        <f t="shared" si="78"/>
        <v>26.490833941851733</v>
      </c>
      <c r="X292" s="42">
        <f t="shared" si="78"/>
        <v>2.6016957109599899</v>
      </c>
      <c r="Y292" s="42">
        <f t="shared" si="78"/>
        <v>2.8165769979794066</v>
      </c>
      <c r="Z292" s="42">
        <f t="shared" si="78"/>
        <v>6.2144984757325865</v>
      </c>
      <c r="AC292" s="42">
        <f t="shared" si="79"/>
        <v>3.3094511951832395</v>
      </c>
      <c r="AD292" s="42">
        <f t="shared" si="79"/>
        <v>4.5451746907174302</v>
      </c>
      <c r="AE292" s="42">
        <f t="shared" si="79"/>
        <v>4.5079802839995677</v>
      </c>
      <c r="AF292" s="42">
        <f t="shared" si="79"/>
        <v>15.131945355883278</v>
      </c>
      <c r="AG292" s="42">
        <f t="shared" si="79"/>
        <v>15.381335841779229</v>
      </c>
      <c r="AH292" s="42">
        <f t="shared" si="79"/>
        <v>177.33554552629573</v>
      </c>
      <c r="AI292" s="42">
        <f t="shared" si="79"/>
        <v>28.611428997474651</v>
      </c>
      <c r="AJ292" s="42">
        <f t="shared" si="79"/>
        <v>3.140220138153853</v>
      </c>
      <c r="AK292" s="42">
        <f t="shared" si="79"/>
        <v>3.168568073278025</v>
      </c>
      <c r="AL292" s="42">
        <f t="shared" si="79"/>
        <v>10.347967226408912</v>
      </c>
    </row>
    <row r="293" spans="4:38">
      <c r="D293" s="52">
        <f t="shared" si="76"/>
        <v>1.325</v>
      </c>
      <c r="E293" s="42">
        <f t="shared" si="77"/>
        <v>3.4760748441790006</v>
      </c>
      <c r="F293" s="42">
        <f t="shared" si="77"/>
        <v>5.8011951847681349</v>
      </c>
      <c r="G293" s="42">
        <f t="shared" si="77"/>
        <v>5.9846633545060746</v>
      </c>
      <c r="H293" s="42">
        <f t="shared" si="77"/>
        <v>15.259534675976095</v>
      </c>
      <c r="I293" s="42">
        <f t="shared" si="77"/>
        <v>19.325698235418852</v>
      </c>
      <c r="J293" s="42">
        <f t="shared" si="77"/>
        <v>192.44033179593811</v>
      </c>
      <c r="K293" s="42">
        <f t="shared" si="77"/>
        <v>44.130445395455695</v>
      </c>
      <c r="L293" s="42">
        <f t="shared" si="77"/>
        <v>4.5544120062973015</v>
      </c>
      <c r="M293" s="42">
        <f t="shared" si="77"/>
        <v>4.7452484911508979</v>
      </c>
      <c r="N293" s="42">
        <f t="shared" si="77"/>
        <v>12.444904880007201</v>
      </c>
      <c r="Q293" s="42">
        <f t="shared" si="78"/>
        <v>1.980248159813625</v>
      </c>
      <c r="R293" s="42">
        <f t="shared" si="78"/>
        <v>4.4991609358036717</v>
      </c>
      <c r="S293" s="42">
        <f t="shared" si="78"/>
        <v>4.9635343215335794</v>
      </c>
      <c r="T293" s="42">
        <f t="shared" si="78"/>
        <v>7.1440567363870642</v>
      </c>
      <c r="U293" s="42">
        <f t="shared" si="78"/>
        <v>13.720801203011538</v>
      </c>
      <c r="V293" s="42">
        <f t="shared" si="78"/>
        <v>91.830201090784712</v>
      </c>
      <c r="W293" s="42">
        <f t="shared" si="78"/>
        <v>42.312724713455808</v>
      </c>
      <c r="X293" s="42">
        <f t="shared" si="78"/>
        <v>4.1281386929927919</v>
      </c>
      <c r="Y293" s="42">
        <f t="shared" si="78"/>
        <v>4.482488721521146</v>
      </c>
      <c r="Z293" s="42">
        <f t="shared" si="78"/>
        <v>9.7654754208637886</v>
      </c>
      <c r="AC293" s="42">
        <f t="shared" si="79"/>
        <v>4.9719015285443717</v>
      </c>
      <c r="AD293" s="42">
        <f t="shared" si="79"/>
        <v>7.1655541852211924</v>
      </c>
      <c r="AE293" s="42">
        <f t="shared" si="79"/>
        <v>7.0077478397593014</v>
      </c>
      <c r="AF293" s="42">
        <f t="shared" si="79"/>
        <v>23.903539547546053</v>
      </c>
      <c r="AG293" s="42">
        <f t="shared" si="79"/>
        <v>24.493471975579162</v>
      </c>
      <c r="AH293" s="42">
        <f t="shared" si="79"/>
        <v>291.0764416102985</v>
      </c>
      <c r="AI293" s="42">
        <f t="shared" si="79"/>
        <v>45.174803407717924</v>
      </c>
      <c r="AJ293" s="42">
        <f t="shared" si="79"/>
        <v>4.980685319601819</v>
      </c>
      <c r="AK293" s="42">
        <f t="shared" si="79"/>
        <v>5.0087719266218329</v>
      </c>
      <c r="AL293" s="42">
        <f t="shared" si="79"/>
        <v>16.947355730036602</v>
      </c>
    </row>
    <row r="294" spans="4:38">
      <c r="D294" s="52">
        <f t="shared" si="76"/>
        <v>1.5249999999999999</v>
      </c>
      <c r="E294" s="42">
        <f t="shared" si="77"/>
        <v>3.2126959280233565</v>
      </c>
      <c r="F294" s="42">
        <f t="shared" si="77"/>
        <v>5.7155372826393913</v>
      </c>
      <c r="G294" s="42">
        <f t="shared" si="77"/>
        <v>5.7181530598539352</v>
      </c>
      <c r="H294" s="42">
        <f t="shared" si="77"/>
        <v>14.600473192711165</v>
      </c>
      <c r="I294" s="42">
        <f t="shared" si="77"/>
        <v>19.102215983030305</v>
      </c>
      <c r="J294" s="42">
        <f t="shared" si="77"/>
        <v>197.79044583199888</v>
      </c>
      <c r="K294" s="42">
        <f t="shared" si="77"/>
        <v>43.974499017873555</v>
      </c>
      <c r="L294" s="42">
        <f t="shared" si="77"/>
        <v>4.494103013630836</v>
      </c>
      <c r="M294" s="42">
        <f t="shared" si="77"/>
        <v>4.6857249985855161</v>
      </c>
      <c r="N294" s="42">
        <f t="shared" si="77"/>
        <v>12.470451492328785</v>
      </c>
      <c r="Q294" s="42">
        <f t="shared" si="78"/>
        <v>1.837118664572942</v>
      </c>
      <c r="R294" s="42">
        <f t="shared" si="78"/>
        <v>4.4948265041369915</v>
      </c>
      <c r="S294" s="42">
        <f t="shared" si="78"/>
        <v>4.676385523152601</v>
      </c>
      <c r="T294" s="42">
        <f t="shared" si="78"/>
        <v>6.7228398295094438</v>
      </c>
      <c r="U294" s="42">
        <f t="shared" si="78"/>
        <v>13.224762283859073</v>
      </c>
      <c r="V294" s="42">
        <f t="shared" si="78"/>
        <v>92.216378650418491</v>
      </c>
      <c r="W294" s="42">
        <f t="shared" si="78"/>
        <v>42.139574268671119</v>
      </c>
      <c r="X294" s="42">
        <f t="shared" si="78"/>
        <v>4.0735044755293641</v>
      </c>
      <c r="Y294" s="42">
        <f t="shared" si="78"/>
        <v>4.4459183841393788</v>
      </c>
      <c r="Z294" s="42">
        <f t="shared" si="78"/>
        <v>9.5197504388876588</v>
      </c>
      <c r="AC294" s="42">
        <f t="shared" si="79"/>
        <v>4.5882731914737658</v>
      </c>
      <c r="AD294" s="42">
        <f t="shared" si="79"/>
        <v>7.0452385092168139</v>
      </c>
      <c r="AE294" s="42">
        <f t="shared" si="79"/>
        <v>6.7658463492285748</v>
      </c>
      <c r="AF294" s="42">
        <f t="shared" si="79"/>
        <v>23.402368358173884</v>
      </c>
      <c r="AG294" s="42">
        <f t="shared" si="79"/>
        <v>24.215250051988512</v>
      </c>
      <c r="AH294" s="42">
        <f t="shared" si="79"/>
        <v>299.80631231374889</v>
      </c>
      <c r="AI294" s="42">
        <f t="shared" si="79"/>
        <v>44.457005315561858</v>
      </c>
      <c r="AJ294" s="42">
        <f t="shared" si="79"/>
        <v>4.9147015517323114</v>
      </c>
      <c r="AK294" s="42">
        <f t="shared" si="79"/>
        <v>4.9278458065021367</v>
      </c>
      <c r="AL294" s="42">
        <f t="shared" si="79"/>
        <v>17.411955069334866</v>
      </c>
    </row>
    <row r="295" spans="4:38">
      <c r="D295" s="52">
        <f t="shared" si="76"/>
        <v>1.7249999999999999</v>
      </c>
      <c r="E295" s="42">
        <f t="shared" si="77"/>
        <v>2.9615148137011631</v>
      </c>
      <c r="F295" s="42">
        <f t="shared" si="77"/>
        <v>5.6392059346578307</v>
      </c>
      <c r="G295" s="42">
        <f t="shared" si="77"/>
        <v>5.4630442751334387</v>
      </c>
      <c r="H295" s="42">
        <f t="shared" si="77"/>
        <v>13.917583544842625</v>
      </c>
      <c r="I295" s="42">
        <f t="shared" si="77"/>
        <v>18.772631490075572</v>
      </c>
      <c r="J295" s="42">
        <f t="shared" si="77"/>
        <v>202.97552923501894</v>
      </c>
      <c r="K295" s="42">
        <f t="shared" si="77"/>
        <v>43.732608475360273</v>
      </c>
      <c r="L295" s="42">
        <f t="shared" si="77"/>
        <v>4.4200144964729864</v>
      </c>
      <c r="M295" s="42">
        <f t="shared" si="77"/>
        <v>4.618551321676815</v>
      </c>
      <c r="N295" s="42">
        <f t="shared" si="77"/>
        <v>12.494905201449452</v>
      </c>
      <c r="Q295" s="42">
        <f t="shared" si="78"/>
        <v>1.7010460849043685</v>
      </c>
      <c r="R295" s="42">
        <f t="shared" si="78"/>
        <v>4.4878561452426311</v>
      </c>
      <c r="S295" s="42">
        <f t="shared" si="78"/>
        <v>4.4015211653440725</v>
      </c>
      <c r="T295" s="42">
        <f t="shared" si="78"/>
        <v>6.3196428972576042</v>
      </c>
      <c r="U295" s="42">
        <f t="shared" si="78"/>
        <v>12.730452315202275</v>
      </c>
      <c r="V295" s="42">
        <f t="shared" si="78"/>
        <v>92.821453461312515</v>
      </c>
      <c r="W295" s="42">
        <f t="shared" si="78"/>
        <v>41.870998264054855</v>
      </c>
      <c r="X295" s="42">
        <f t="shared" si="78"/>
        <v>4.0051879786639999</v>
      </c>
      <c r="Y295" s="42">
        <f t="shared" si="78"/>
        <v>4.401391879748064</v>
      </c>
      <c r="Z295" s="42">
        <f t="shared" si="78"/>
        <v>9.2438511986442453</v>
      </c>
      <c r="AC295" s="42">
        <f t="shared" si="79"/>
        <v>4.221983542497953</v>
      </c>
      <c r="AD295" s="42">
        <f t="shared" si="79"/>
        <v>6.9375750569039676</v>
      </c>
      <c r="AE295" s="42">
        <f t="shared" si="79"/>
        <v>6.5365081984414619</v>
      </c>
      <c r="AF295" s="42">
        <f t="shared" si="79"/>
        <v>22.762278893683568</v>
      </c>
      <c r="AG295" s="42">
        <f t="shared" si="79"/>
        <v>23.783670174917798</v>
      </c>
      <c r="AH295" s="42">
        <f t="shared" si="79"/>
        <v>308.1627126127737</v>
      </c>
      <c r="AI295" s="42">
        <f t="shared" si="79"/>
        <v>43.769915163177188</v>
      </c>
      <c r="AJ295" s="42">
        <f t="shared" si="79"/>
        <v>4.8348410142819711</v>
      </c>
      <c r="AK295" s="42">
        <f t="shared" si="79"/>
        <v>4.8403740282067984</v>
      </c>
      <c r="AL295" s="42">
        <f t="shared" si="79"/>
        <v>17.856678501069556</v>
      </c>
    </row>
    <row r="296" spans="4:38">
      <c r="D296" s="52">
        <f t="shared" si="76"/>
        <v>2</v>
      </c>
      <c r="E296" s="42">
        <f t="shared" si="77"/>
        <v>3.6852934729173623</v>
      </c>
      <c r="F296" s="42">
        <f t="shared" si="77"/>
        <v>7.6454774604447211</v>
      </c>
      <c r="G296" s="42">
        <f t="shared" si="77"/>
        <v>7.1172481926801696</v>
      </c>
      <c r="H296" s="42">
        <f t="shared" si="77"/>
        <v>17.985832031629386</v>
      </c>
      <c r="I296" s="42">
        <f t="shared" si="77"/>
        <v>25.09098932395025</v>
      </c>
      <c r="J296" s="42">
        <f t="shared" si="77"/>
        <v>287.224884052135</v>
      </c>
      <c r="K296" s="42">
        <f t="shared" si="77"/>
        <v>59.589224412612779</v>
      </c>
      <c r="L296" s="42">
        <f t="shared" si="77"/>
        <v>5.9329974152452767</v>
      </c>
      <c r="M296" s="42">
        <f t="shared" si="77"/>
        <v>6.2279975397278609</v>
      </c>
      <c r="N296" s="42">
        <f t="shared" si="77"/>
        <v>17.218303873032347</v>
      </c>
      <c r="Q296" s="42">
        <f t="shared" si="78"/>
        <v>2.1301304739800733</v>
      </c>
      <c r="R296" s="42">
        <f t="shared" si="78"/>
        <v>6.1543679024027842</v>
      </c>
      <c r="S296" s="42">
        <f t="shared" si="78"/>
        <v>5.6271087415089767</v>
      </c>
      <c r="T296" s="42">
        <f t="shared" si="78"/>
        <v>8.0661040900714074</v>
      </c>
      <c r="U296" s="42">
        <f t="shared" si="78"/>
        <v>16.703364121884032</v>
      </c>
      <c r="V296" s="42">
        <f t="shared" si="78"/>
        <v>129.00731121601044</v>
      </c>
      <c r="W296" s="42">
        <f t="shared" si="78"/>
        <v>56.96959401083069</v>
      </c>
      <c r="X296" s="42">
        <f t="shared" si="78"/>
        <v>5.3722228032126758</v>
      </c>
      <c r="Y296" s="42">
        <f t="shared" si="78"/>
        <v>5.9655081739128812</v>
      </c>
      <c r="Z296" s="42">
        <f t="shared" si="78"/>
        <v>12.209420642857133</v>
      </c>
      <c r="AC296" s="42">
        <f t="shared" si="79"/>
        <v>5.2404564718546434</v>
      </c>
      <c r="AD296" s="42">
        <f t="shared" si="79"/>
        <v>9.3854120433342221</v>
      </c>
      <c r="AE296" s="42">
        <f t="shared" si="79"/>
        <v>8.636857203071779</v>
      </c>
      <c r="AF296" s="42">
        <f t="shared" si="79"/>
        <v>30.015648242160562</v>
      </c>
      <c r="AG296" s="42">
        <f t="shared" si="79"/>
        <v>31.733445689287024</v>
      </c>
      <c r="AH296" s="42">
        <f t="shared" si="79"/>
        <v>436.64401872145345</v>
      </c>
      <c r="AI296" s="42">
        <f t="shared" si="79"/>
        <v>59.12128557556882</v>
      </c>
      <c r="AJ296" s="42">
        <f t="shared" si="79"/>
        <v>6.4937720272778776</v>
      </c>
      <c r="AK296" s="42">
        <f t="shared" si="79"/>
        <v>6.5019956986507452</v>
      </c>
      <c r="AL296" s="42">
        <f t="shared" si="79"/>
        <v>25.240544231346608</v>
      </c>
    </row>
    <row r="297" spans="4:38">
      <c r="D297" s="52">
        <f t="shared" si="76"/>
        <v>2.25</v>
      </c>
      <c r="E297" s="42">
        <f t="shared" ref="E297:N312" si="80">($D207-$D206)/8*(E206+3*((2*E206+E207)/3)+3*((E206+2*E207)/3)+E207)</f>
        <v>2.9835538958734356</v>
      </c>
      <c r="F297" s="42">
        <f t="shared" si="80"/>
        <v>6.8551297121918173</v>
      </c>
      <c r="G297" s="42">
        <f t="shared" si="80"/>
        <v>6.0949444849377565</v>
      </c>
      <c r="H297" s="42">
        <f t="shared" si="80"/>
        <v>15.170146014591282</v>
      </c>
      <c r="I297" s="42">
        <f t="shared" si="80"/>
        <v>21.932042729711178</v>
      </c>
      <c r="J297" s="42">
        <f t="shared" si="80"/>
        <v>268.95717628900508</v>
      </c>
      <c r="K297" s="42">
        <f t="shared" si="80"/>
        <v>53.502792883303329</v>
      </c>
      <c r="L297" s="42">
        <f t="shared" si="80"/>
        <v>5.2290020329840701</v>
      </c>
      <c r="M297" s="42">
        <f t="shared" si="80"/>
        <v>5.5284057632719863</v>
      </c>
      <c r="N297" s="42">
        <f t="shared" si="80"/>
        <v>15.688976472488402</v>
      </c>
      <c r="Q297" s="42">
        <f t="shared" ref="Q297:Z312" si="81">($D207-$D206)/8*(Q206+3*((2*Q206+Q207)/3)+3*((Q206+2*Q207)/3)+Q207)</f>
        <v>1.739111701127237</v>
      </c>
      <c r="R297" s="42">
        <f t="shared" si="81"/>
        <v>5.5736118865453186</v>
      </c>
      <c r="S297" s="42">
        <f t="shared" si="81"/>
        <v>4.7112105600687011</v>
      </c>
      <c r="T297" s="42">
        <f t="shared" si="81"/>
        <v>6.7396937313520855</v>
      </c>
      <c r="U297" s="42">
        <f t="shared" si="81"/>
        <v>14.38845835290871</v>
      </c>
      <c r="V297" s="42">
        <f t="shared" si="81"/>
        <v>119.00211728662106</v>
      </c>
      <c r="W297" s="42">
        <f t="shared" si="81"/>
        <v>51.047481052768745</v>
      </c>
      <c r="X297" s="42">
        <f t="shared" si="81"/>
        <v>4.7290417279771741</v>
      </c>
      <c r="Y297" s="42">
        <f t="shared" si="81"/>
        <v>5.3249595170182333</v>
      </c>
      <c r="Z297" s="42">
        <f t="shared" si="81"/>
        <v>10.555932860651929</v>
      </c>
      <c r="AC297" s="42">
        <f t="shared" ref="AC297:AL312" si="82">($D207-$D206)/8*(AC206+3*((2*AC206+AC207)/3)+3*((AC206+2*AC207)/3)+AC207)</f>
        <v>4.2279960906196346</v>
      </c>
      <c r="AD297" s="42">
        <f t="shared" si="82"/>
        <v>8.3963251410319852</v>
      </c>
      <c r="AE297" s="42">
        <f t="shared" si="82"/>
        <v>7.52096041502719</v>
      </c>
      <c r="AF297" s="42">
        <f t="shared" si="82"/>
        <v>25.80271870171573</v>
      </c>
      <c r="AG297" s="42">
        <f t="shared" si="82"/>
        <v>27.65434220573723</v>
      </c>
      <c r="AH297" s="42">
        <f t="shared" si="82"/>
        <v>409.24190087895346</v>
      </c>
      <c r="AI297" s="42">
        <f t="shared" si="82"/>
        <v>52.735870213413136</v>
      </c>
      <c r="AJ297" s="42">
        <f t="shared" si="82"/>
        <v>5.7289623379909678</v>
      </c>
      <c r="AK297" s="42">
        <f t="shared" si="82"/>
        <v>5.7483644672326601</v>
      </c>
      <c r="AL297" s="42">
        <f t="shared" si="82"/>
        <v>23.600165575081508</v>
      </c>
    </row>
    <row r="298" spans="4:38">
      <c r="D298" s="52">
        <f t="shared" si="76"/>
        <v>2.5</v>
      </c>
      <c r="E298" s="42">
        <f t="shared" si="80"/>
        <v>2.6583401549358596</v>
      </c>
      <c r="F298" s="42">
        <f t="shared" si="80"/>
        <v>6.7775353977967248</v>
      </c>
      <c r="G298" s="42">
        <f t="shared" si="80"/>
        <v>5.760915873659175</v>
      </c>
      <c r="H298" s="42">
        <f t="shared" si="80"/>
        <v>14.029795225120619</v>
      </c>
      <c r="I298" s="42">
        <f t="shared" si="80"/>
        <v>20.949585428574249</v>
      </c>
      <c r="J298" s="42">
        <f t="shared" si="80"/>
        <v>276.0484850228226</v>
      </c>
      <c r="K298" s="42">
        <f t="shared" si="80"/>
        <v>52.747761313878122</v>
      </c>
      <c r="L298" s="42">
        <f t="shared" si="80"/>
        <v>5.0539873346203361</v>
      </c>
      <c r="M298" s="42">
        <f t="shared" si="80"/>
        <v>5.3920110507356691</v>
      </c>
      <c r="N298" s="42">
        <f t="shared" si="80"/>
        <v>15.720995120952946</v>
      </c>
      <c r="Q298" s="42">
        <f t="shared" si="81"/>
        <v>1.5646299016283529</v>
      </c>
      <c r="R298" s="42">
        <f t="shared" si="81"/>
        <v>5.5481345338934842</v>
      </c>
      <c r="S298" s="42">
        <f t="shared" si="81"/>
        <v>4.3513148401727584</v>
      </c>
      <c r="T298" s="42">
        <f t="shared" si="81"/>
        <v>6.2117647872374189</v>
      </c>
      <c r="U298" s="42">
        <f t="shared" si="81"/>
        <v>13.642239204036368</v>
      </c>
      <c r="V298" s="42">
        <f t="shared" si="81"/>
        <v>120.98214126954122</v>
      </c>
      <c r="W298" s="42">
        <f t="shared" si="81"/>
        <v>50.209154096417308</v>
      </c>
      <c r="X298" s="42">
        <f t="shared" si="81"/>
        <v>4.5635887123598486</v>
      </c>
      <c r="Y298" s="42">
        <f t="shared" si="81"/>
        <v>5.2205541119350487</v>
      </c>
      <c r="Z298" s="42">
        <f t="shared" si="81"/>
        <v>10.002130028524553</v>
      </c>
      <c r="AC298" s="42">
        <f t="shared" si="82"/>
        <v>3.7520504082433717</v>
      </c>
      <c r="AD298" s="42">
        <f t="shared" si="82"/>
        <v>8.2849810103964021</v>
      </c>
      <c r="AE298" s="42">
        <f t="shared" si="82"/>
        <v>7.2294168795524252</v>
      </c>
      <c r="AF298" s="42">
        <f t="shared" si="82"/>
        <v>24.205703303459849</v>
      </c>
      <c r="AG298" s="42">
        <f t="shared" si="82"/>
        <v>26.306826228874538</v>
      </c>
      <c r="AH298" s="42">
        <f t="shared" si="82"/>
        <v>420.18341663361241</v>
      </c>
      <c r="AI298" s="42">
        <f t="shared" si="82"/>
        <v>51.836223540423426</v>
      </c>
      <c r="AJ298" s="42">
        <f t="shared" si="82"/>
        <v>5.5443859568808218</v>
      </c>
      <c r="AK298" s="42">
        <f t="shared" si="82"/>
        <v>5.5864702879901538</v>
      </c>
      <c r="AL298" s="42">
        <f t="shared" si="82"/>
        <v>24.182467554482766</v>
      </c>
    </row>
    <row r="299" spans="4:38">
      <c r="D299" s="52">
        <f t="shared" si="76"/>
        <v>2.75</v>
      </c>
      <c r="E299" s="42">
        <f t="shared" si="80"/>
        <v>2.355666748068411</v>
      </c>
      <c r="F299" s="42">
        <f t="shared" si="80"/>
        <v>6.7103449318043396</v>
      </c>
      <c r="G299" s="42">
        <f t="shared" si="80"/>
        <v>5.4491558364658257</v>
      </c>
      <c r="H299" s="42">
        <f t="shared" si="80"/>
        <v>12.886073401117894</v>
      </c>
      <c r="I299" s="42">
        <f t="shared" si="80"/>
        <v>19.853400437870121</v>
      </c>
      <c r="J299" s="42">
        <f t="shared" si="80"/>
        <v>282.76448525980726</v>
      </c>
      <c r="K299" s="42">
        <f t="shared" si="80"/>
        <v>51.90172147492401</v>
      </c>
      <c r="L299" s="42">
        <f t="shared" si="80"/>
        <v>4.8652258529014336</v>
      </c>
      <c r="M299" s="42">
        <f t="shared" si="80"/>
        <v>5.2490067495230406</v>
      </c>
      <c r="N299" s="42">
        <f t="shared" si="80"/>
        <v>15.750879192853183</v>
      </c>
      <c r="Q299" s="42">
        <f t="shared" si="81"/>
        <v>1.4026428495594263</v>
      </c>
      <c r="R299" s="42">
        <f t="shared" si="81"/>
        <v>5.5177497671281452</v>
      </c>
      <c r="S299" s="42">
        <f t="shared" si="81"/>
        <v>4.0154121682698776</v>
      </c>
      <c r="T299" s="42">
        <f t="shared" si="81"/>
        <v>5.7190311060637287</v>
      </c>
      <c r="U299" s="42">
        <f t="shared" si="81"/>
        <v>12.910847550356824</v>
      </c>
      <c r="V299" s="42">
        <f t="shared" si="81"/>
        <v>123.24592717471344</v>
      </c>
      <c r="W299" s="42">
        <f t="shared" si="81"/>
        <v>49.26977880157704</v>
      </c>
      <c r="X299" s="42">
        <f t="shared" si="81"/>
        <v>4.3845733107040301</v>
      </c>
      <c r="Y299" s="42">
        <f t="shared" si="81"/>
        <v>5.107776072793011</v>
      </c>
      <c r="Z299" s="42">
        <f t="shared" si="81"/>
        <v>9.4231543403913864</v>
      </c>
      <c r="AC299" s="42">
        <f t="shared" si="82"/>
        <v>3.3086906465773946</v>
      </c>
      <c r="AD299" s="42">
        <f t="shared" si="82"/>
        <v>8.1879933612240841</v>
      </c>
      <c r="AE299" s="42">
        <f t="shared" si="82"/>
        <v>6.959355555305927</v>
      </c>
      <c r="AF299" s="42">
        <f t="shared" si="82"/>
        <v>22.470427019003722</v>
      </c>
      <c r="AG299" s="42">
        <f t="shared" si="82"/>
        <v>24.796692701404019</v>
      </c>
      <c r="AH299" s="42">
        <f t="shared" si="82"/>
        <v>430.39549800462737</v>
      </c>
      <c r="AI299" s="42">
        <f t="shared" si="82"/>
        <v>50.996553312299696</v>
      </c>
      <c r="AJ299" s="42">
        <f t="shared" si="82"/>
        <v>5.3458783950988256</v>
      </c>
      <c r="AK299" s="42">
        <f t="shared" si="82"/>
        <v>5.4200959274315261</v>
      </c>
      <c r="AL299" s="42">
        <f t="shared" si="82"/>
        <v>24.725949401923899</v>
      </c>
    </row>
    <row r="300" spans="4:38">
      <c r="D300" s="52">
        <f t="shared" si="76"/>
        <v>3</v>
      </c>
      <c r="E300" s="42">
        <f t="shared" si="80"/>
        <v>2.0751959127353392</v>
      </c>
      <c r="F300" s="42">
        <f t="shared" si="80"/>
        <v>6.6515025043025569</v>
      </c>
      <c r="G300" s="42">
        <f t="shared" si="80"/>
        <v>5.159664373357721</v>
      </c>
      <c r="H300" s="42">
        <f t="shared" si="80"/>
        <v>11.75034063454599</v>
      </c>
      <c r="I300" s="42">
        <f t="shared" si="80"/>
        <v>18.668093875766772</v>
      </c>
      <c r="J300" s="42">
        <f t="shared" si="80"/>
        <v>289.0912340942545</v>
      </c>
      <c r="K300" s="42">
        <f t="shared" si="80"/>
        <v>50.984897426336232</v>
      </c>
      <c r="L300" s="42">
        <f t="shared" si="80"/>
        <v>4.6661824168844772</v>
      </c>
      <c r="M300" s="42">
        <f t="shared" si="80"/>
        <v>5.1015855379549535</v>
      </c>
      <c r="N300" s="42">
        <f t="shared" si="80"/>
        <v>15.778628688189119</v>
      </c>
      <c r="Q300" s="42">
        <f t="shared" si="81"/>
        <v>1.2528115210265633</v>
      </c>
      <c r="R300" s="42">
        <f t="shared" si="81"/>
        <v>5.4825209760527365</v>
      </c>
      <c r="S300" s="42">
        <f t="shared" si="81"/>
        <v>3.7035025443600551</v>
      </c>
      <c r="T300" s="42">
        <f t="shared" si="81"/>
        <v>5.261492687831022</v>
      </c>
      <c r="U300" s="42">
        <f t="shared" si="81"/>
        <v>12.197296717858428</v>
      </c>
      <c r="V300" s="42">
        <f t="shared" si="81"/>
        <v>125.75564032539656</v>
      </c>
      <c r="W300" s="42">
        <f t="shared" si="81"/>
        <v>48.251810354578851</v>
      </c>
      <c r="X300" s="42">
        <f t="shared" si="81"/>
        <v>4.1954588956198311</v>
      </c>
      <c r="Y300" s="42">
        <f t="shared" si="81"/>
        <v>4.9885113876530855</v>
      </c>
      <c r="Z300" s="42">
        <f t="shared" si="81"/>
        <v>8.82789033366622</v>
      </c>
      <c r="AC300" s="42">
        <f t="shared" si="82"/>
        <v>2.8975803044441197</v>
      </c>
      <c r="AD300" s="42">
        <f t="shared" si="82"/>
        <v>8.1026372216902267</v>
      </c>
      <c r="AE300" s="42">
        <f t="shared" si="82"/>
        <v>6.7099723471012487</v>
      </c>
      <c r="AF300" s="42">
        <f t="shared" si="82"/>
        <v>20.631906656213054</v>
      </c>
      <c r="AG300" s="42">
        <f t="shared" si="82"/>
        <v>23.159970492347512</v>
      </c>
      <c r="AH300" s="42">
        <f t="shared" si="82"/>
        <v>439.87814499199823</v>
      </c>
      <c r="AI300" s="42">
        <f t="shared" si="82"/>
        <v>50.216859529041947</v>
      </c>
      <c r="AJ300" s="42">
        <f t="shared" si="82"/>
        <v>5.1369059381491242</v>
      </c>
      <c r="AK300" s="42">
        <f t="shared" si="82"/>
        <v>5.2514267295852468</v>
      </c>
      <c r="AL300" s="42">
        <f t="shared" si="82"/>
        <v>25.230611117404962</v>
      </c>
    </row>
    <row r="301" spans="4:38">
      <c r="D301" s="52">
        <f t="shared" si="76"/>
        <v>3.25</v>
      </c>
      <c r="E301" s="42">
        <f t="shared" si="80"/>
        <v>1.8165898864009007</v>
      </c>
      <c r="F301" s="42">
        <f t="shared" si="80"/>
        <v>6.5989523053792603</v>
      </c>
      <c r="G301" s="42">
        <f t="shared" si="80"/>
        <v>4.8924414843348618</v>
      </c>
      <c r="H301" s="42">
        <f t="shared" si="80"/>
        <v>10.633957017367944</v>
      </c>
      <c r="I301" s="42">
        <f t="shared" si="80"/>
        <v>17.418271860432306</v>
      </c>
      <c r="J301" s="42">
        <f t="shared" si="80"/>
        <v>295.01478862046042</v>
      </c>
      <c r="K301" s="42">
        <f t="shared" si="80"/>
        <v>50.017513228010166</v>
      </c>
      <c r="L301" s="42">
        <f t="shared" si="80"/>
        <v>4.4603218556265976</v>
      </c>
      <c r="M301" s="42">
        <f t="shared" si="80"/>
        <v>4.9519400943522607</v>
      </c>
      <c r="N301" s="42">
        <f t="shared" si="80"/>
        <v>15.8042436069607</v>
      </c>
      <c r="Q301" s="42">
        <f t="shared" si="81"/>
        <v>1.1147968921358644</v>
      </c>
      <c r="R301" s="42">
        <f t="shared" si="81"/>
        <v>5.4425115504706891</v>
      </c>
      <c r="S301" s="42">
        <f t="shared" si="81"/>
        <v>3.4155859684432985</v>
      </c>
      <c r="T301" s="42">
        <f t="shared" si="81"/>
        <v>4.839149532539289</v>
      </c>
      <c r="U301" s="42">
        <f t="shared" si="81"/>
        <v>11.504600032529634</v>
      </c>
      <c r="V301" s="42">
        <f t="shared" si="81"/>
        <v>128.47344604484979</v>
      </c>
      <c r="W301" s="42">
        <f t="shared" si="81"/>
        <v>47.177703941753549</v>
      </c>
      <c r="X301" s="42">
        <f t="shared" si="81"/>
        <v>3.9997088397173606</v>
      </c>
      <c r="Y301" s="42">
        <f t="shared" si="81"/>
        <v>4.8646460445762401</v>
      </c>
      <c r="Z301" s="42">
        <f t="shared" si="81"/>
        <v>8.2252225457628754</v>
      </c>
      <c r="AC301" s="42">
        <f t="shared" si="82"/>
        <v>2.5183828806659472</v>
      </c>
      <c r="AD301" s="42">
        <f t="shared" si="82"/>
        <v>8.0261876199700186</v>
      </c>
      <c r="AE301" s="42">
        <f t="shared" si="82"/>
        <v>6.4804631597519506</v>
      </c>
      <c r="AF301" s="42">
        <f t="shared" si="82"/>
        <v>18.725159022953601</v>
      </c>
      <c r="AG301" s="42">
        <f t="shared" si="82"/>
        <v>21.432688470726848</v>
      </c>
      <c r="AH301" s="42">
        <f t="shared" si="82"/>
        <v>448.6313575957256</v>
      </c>
      <c r="AI301" s="42">
        <f t="shared" si="82"/>
        <v>49.497142190650187</v>
      </c>
      <c r="AJ301" s="42">
        <f t="shared" si="82"/>
        <v>4.9209348715358372</v>
      </c>
      <c r="AK301" s="42">
        <f t="shared" si="82"/>
        <v>5.0826480384797783</v>
      </c>
      <c r="AL301" s="42">
        <f t="shared" si="82"/>
        <v>25.696452700925953</v>
      </c>
    </row>
    <row r="302" spans="4:38">
      <c r="D302" s="52">
        <f t="shared" si="76"/>
        <v>3.5</v>
      </c>
      <c r="E302" s="42">
        <f t="shared" si="80"/>
        <v>1.5795109065293507</v>
      </c>
      <c r="F302" s="42">
        <f t="shared" si="80"/>
        <v>6.5506385251223378</v>
      </c>
      <c r="G302" s="42">
        <f t="shared" si="80"/>
        <v>4.6474871693972331</v>
      </c>
      <c r="H302" s="42">
        <f t="shared" si="80"/>
        <v>9.5482826415467397</v>
      </c>
      <c r="I302" s="42">
        <f t="shared" si="80"/>
        <v>16.12854051003486</v>
      </c>
      <c r="J302" s="42">
        <f t="shared" si="80"/>
        <v>300.52120593272036</v>
      </c>
      <c r="K302" s="42">
        <f t="shared" si="80"/>
        <v>49.019792939841125</v>
      </c>
      <c r="L302" s="42">
        <f t="shared" si="80"/>
        <v>4.2511089981849182</v>
      </c>
      <c r="M302" s="42">
        <f t="shared" si="80"/>
        <v>4.8022630970358096</v>
      </c>
      <c r="N302" s="42">
        <f t="shared" si="80"/>
        <v>15.82772394916803</v>
      </c>
      <c r="Q302" s="42">
        <f t="shared" si="81"/>
        <v>0.98825993899342168</v>
      </c>
      <c r="R302" s="42">
        <f t="shared" si="81"/>
        <v>5.3977848801854389</v>
      </c>
      <c r="S302" s="42">
        <f t="shared" si="81"/>
        <v>3.1516624405196052</v>
      </c>
      <c r="T302" s="42">
        <f t="shared" si="81"/>
        <v>4.4520016401885325</v>
      </c>
      <c r="U302" s="42">
        <f t="shared" si="81"/>
        <v>10.835770820358936</v>
      </c>
      <c r="V302" s="42">
        <f t="shared" si="81"/>
        <v>131.36150965633243</v>
      </c>
      <c r="W302" s="42">
        <f t="shared" si="81"/>
        <v>46.069914749431994</v>
      </c>
      <c r="X302" s="42">
        <f t="shared" si="81"/>
        <v>3.8007865156067306</v>
      </c>
      <c r="Y302" s="42">
        <f t="shared" si="81"/>
        <v>4.7380660316234371</v>
      </c>
      <c r="Z302" s="42">
        <f t="shared" si="81"/>
        <v>7.6240355140951692</v>
      </c>
      <c r="AC302" s="42">
        <f t="shared" si="82"/>
        <v>2.170761874065291</v>
      </c>
      <c r="AD302" s="42">
        <f t="shared" si="82"/>
        <v>7.9559195842386634</v>
      </c>
      <c r="AE302" s="42">
        <f t="shared" si="82"/>
        <v>6.2700238980715923</v>
      </c>
      <c r="AF302" s="42">
        <f t="shared" si="82"/>
        <v>16.785200927091164</v>
      </c>
      <c r="AG302" s="42">
        <f t="shared" si="82"/>
        <v>19.650875505563764</v>
      </c>
      <c r="AH302" s="42">
        <f t="shared" si="82"/>
        <v>456.65513581580882</v>
      </c>
      <c r="AI302" s="42">
        <f t="shared" si="82"/>
        <v>48.837401297124416</v>
      </c>
      <c r="AJ302" s="42">
        <f t="shared" si="82"/>
        <v>4.7014314807631052</v>
      </c>
      <c r="AK302" s="42">
        <f t="shared" si="82"/>
        <v>4.9159451981435849</v>
      </c>
      <c r="AL302" s="42">
        <f t="shared" si="82"/>
        <v>26.123474152486857</v>
      </c>
    </row>
    <row r="303" spans="4:38">
      <c r="D303" s="52">
        <f t="shared" si="76"/>
        <v>3.75</v>
      </c>
      <c r="E303" s="42">
        <f t="shared" si="80"/>
        <v>1.363621210584943</v>
      </c>
      <c r="F303" s="42">
        <f t="shared" si="80"/>
        <v>6.5045053536196864</v>
      </c>
      <c r="G303" s="42">
        <f t="shared" si="80"/>
        <v>4.4248014285448445</v>
      </c>
      <c r="H303" s="42">
        <f t="shared" si="80"/>
        <v>8.5046775990453209</v>
      </c>
      <c r="I303" s="42">
        <f t="shared" si="80"/>
        <v>14.823505942742418</v>
      </c>
      <c r="J303" s="42">
        <f t="shared" si="80"/>
        <v>305.59654312533024</v>
      </c>
      <c r="K303" s="42">
        <f t="shared" si="80"/>
        <v>48.011960621724413</v>
      </c>
      <c r="L303" s="42">
        <f t="shared" si="80"/>
        <v>4.0420086736165546</v>
      </c>
      <c r="M303" s="42">
        <f t="shared" si="80"/>
        <v>4.654747224326452</v>
      </c>
      <c r="N303" s="42">
        <f t="shared" si="80"/>
        <v>15.849069714811058</v>
      </c>
      <c r="Q303" s="42">
        <f t="shared" si="81"/>
        <v>0.87286163770533687</v>
      </c>
      <c r="R303" s="42">
        <f t="shared" si="81"/>
        <v>5.3484043550004268</v>
      </c>
      <c r="S303" s="42">
        <f t="shared" si="81"/>
        <v>2.9117319605889729</v>
      </c>
      <c r="T303" s="42">
        <f t="shared" si="81"/>
        <v>4.1000490107787568</v>
      </c>
      <c r="U303" s="42">
        <f t="shared" si="81"/>
        <v>10.193822407334695</v>
      </c>
      <c r="V303" s="42">
        <f t="shared" si="81"/>
        <v>134.38199648310325</v>
      </c>
      <c r="W303" s="42">
        <f t="shared" si="81"/>
        <v>44.950897963945003</v>
      </c>
      <c r="X303" s="42">
        <f t="shared" si="81"/>
        <v>3.6021552958980525</v>
      </c>
      <c r="Y303" s="42">
        <f t="shared" si="81"/>
        <v>4.6106573368556401</v>
      </c>
      <c r="Z303" s="42">
        <f t="shared" si="81"/>
        <v>7.0332137760769102</v>
      </c>
      <c r="AC303" s="42">
        <f t="shared" si="82"/>
        <v>1.8543807834645598</v>
      </c>
      <c r="AD303" s="42">
        <f t="shared" si="82"/>
        <v>7.8891081426713558</v>
      </c>
      <c r="AE303" s="42">
        <f t="shared" si="82"/>
        <v>6.0778504668737314</v>
      </c>
      <c r="AF303" s="42">
        <f t="shared" si="82"/>
        <v>14.847049176491449</v>
      </c>
      <c r="AG303" s="42">
        <f t="shared" si="82"/>
        <v>17.850560465880157</v>
      </c>
      <c r="AH303" s="42">
        <f t="shared" si="82"/>
        <v>463.94947965224793</v>
      </c>
      <c r="AI303" s="42">
        <f t="shared" si="82"/>
        <v>48.237636848464618</v>
      </c>
      <c r="AJ303" s="42">
        <f t="shared" si="82"/>
        <v>4.4818620513350629</v>
      </c>
      <c r="AK303" s="42">
        <f t="shared" si="82"/>
        <v>4.7535035526051379</v>
      </c>
      <c r="AL303" s="42">
        <f t="shared" si="82"/>
        <v>26.511675472087695</v>
      </c>
    </row>
    <row r="304" spans="4:38">
      <c r="D304" s="52">
        <f t="shared" si="76"/>
        <v>4</v>
      </c>
      <c r="E304" s="42">
        <f t="shared" si="80"/>
        <v>1.1685830360319343</v>
      </c>
      <c r="F304" s="42">
        <f t="shared" si="80"/>
        <v>6.458496980959195</v>
      </c>
      <c r="G304" s="42">
        <f t="shared" si="80"/>
        <v>4.2243842617776934</v>
      </c>
      <c r="H304" s="42">
        <f t="shared" si="80"/>
        <v>7.5145019818266849</v>
      </c>
      <c r="I304" s="42">
        <f t="shared" si="80"/>
        <v>13.527774276723029</v>
      </c>
      <c r="J304" s="42">
        <f t="shared" si="80"/>
        <v>310.22685729258626</v>
      </c>
      <c r="K304" s="42">
        <f t="shared" si="80"/>
        <v>47.014240333555371</v>
      </c>
      <c r="L304" s="42">
        <f t="shared" si="80"/>
        <v>3.8364857109786334</v>
      </c>
      <c r="M304" s="42">
        <f t="shared" si="80"/>
        <v>4.5115851545450445</v>
      </c>
      <c r="N304" s="42">
        <f t="shared" si="80"/>
        <v>15.868280903889783</v>
      </c>
      <c r="Q304" s="42">
        <f t="shared" si="81"/>
        <v>0.76826296437771302</v>
      </c>
      <c r="R304" s="42">
        <f t="shared" si="81"/>
        <v>5.294433364719084</v>
      </c>
      <c r="S304" s="42">
        <f t="shared" si="81"/>
        <v>2.6957945286514087</v>
      </c>
      <c r="T304" s="42">
        <f t="shared" si="81"/>
        <v>3.7832916443099576</v>
      </c>
      <c r="U304" s="42">
        <f t="shared" si="81"/>
        <v>9.5817681194452682</v>
      </c>
      <c r="V304" s="42">
        <f t="shared" si="81"/>
        <v>137.49707184842106</v>
      </c>
      <c r="W304" s="42">
        <f t="shared" si="81"/>
        <v>43.843108771623449</v>
      </c>
      <c r="X304" s="42">
        <f t="shared" si="81"/>
        <v>3.4072785532014316</v>
      </c>
      <c r="Y304" s="42">
        <f t="shared" si="81"/>
        <v>4.4843059483338177</v>
      </c>
      <c r="Z304" s="42">
        <f t="shared" si="81"/>
        <v>6.4616418691218973</v>
      </c>
      <c r="AC304" s="42">
        <f t="shared" si="82"/>
        <v>1.5689031076861597</v>
      </c>
      <c r="AD304" s="42">
        <f t="shared" si="82"/>
        <v>7.8230283234432862</v>
      </c>
      <c r="AE304" s="42">
        <f t="shared" si="82"/>
        <v>5.9031387709719247</v>
      </c>
      <c r="AF304" s="42">
        <f t="shared" si="82"/>
        <v>12.945720579020257</v>
      </c>
      <c r="AG304" s="42">
        <f t="shared" si="82"/>
        <v>16.067772220697854</v>
      </c>
      <c r="AH304" s="42">
        <f t="shared" si="82"/>
        <v>470.51438910504362</v>
      </c>
      <c r="AI304" s="42">
        <f t="shared" si="82"/>
        <v>47.697848844670801</v>
      </c>
      <c r="AJ304" s="42">
        <f t="shared" si="82"/>
        <v>4.2656928687558411</v>
      </c>
      <c r="AK304" s="42">
        <f t="shared" si="82"/>
        <v>4.5975084458929079</v>
      </c>
      <c r="AL304" s="42">
        <f t="shared" si="82"/>
        <v>26.861056659728412</v>
      </c>
    </row>
    <row r="305" spans="4:38">
      <c r="D305" s="52">
        <f t="shared" si="76"/>
        <v>4.25</v>
      </c>
      <c r="E305" s="42">
        <f t="shared" si="80"/>
        <v>0.99405862033457471</v>
      </c>
      <c r="F305" s="42">
        <f t="shared" si="80"/>
        <v>6.4105575972287543</v>
      </c>
      <c r="G305" s="42">
        <f t="shared" si="80"/>
        <v>4.0462356690957808</v>
      </c>
      <c r="H305" s="42">
        <f t="shared" si="80"/>
        <v>6.5891158818538127</v>
      </c>
      <c r="I305" s="42">
        <f t="shared" si="80"/>
        <v>12.265951630144786</v>
      </c>
      <c r="J305" s="42">
        <f t="shared" si="80"/>
        <v>314.39820552878433</v>
      </c>
      <c r="K305" s="42">
        <f t="shared" si="80"/>
        <v>46.046856135229362</v>
      </c>
      <c r="L305" s="42">
        <f t="shared" si="80"/>
        <v>3.6380049393282787</v>
      </c>
      <c r="M305" s="42">
        <f t="shared" si="80"/>
        <v>4.3749695660124361</v>
      </c>
      <c r="N305" s="42">
        <f t="shared" si="80"/>
        <v>15.885357516404206</v>
      </c>
      <c r="Q305" s="42">
        <f t="shared" si="81"/>
        <v>0.6741248951166483</v>
      </c>
      <c r="R305" s="42">
        <f t="shared" si="81"/>
        <v>5.2359352991448507</v>
      </c>
      <c r="S305" s="42">
        <f t="shared" si="81"/>
        <v>2.5038501447069064</v>
      </c>
      <c r="T305" s="42">
        <f t="shared" si="81"/>
        <v>3.5017295407821343</v>
      </c>
      <c r="U305" s="42">
        <f t="shared" si="81"/>
        <v>9.002621282679149</v>
      </c>
      <c r="V305" s="42">
        <f t="shared" si="81"/>
        <v>140.66890107554457</v>
      </c>
      <c r="W305" s="42">
        <f t="shared" si="81"/>
        <v>42.769002358798204</v>
      </c>
      <c r="X305" s="42">
        <f t="shared" si="81"/>
        <v>3.2196196601269795</v>
      </c>
      <c r="Y305" s="42">
        <f t="shared" si="81"/>
        <v>4.3608978541189325</v>
      </c>
      <c r="Z305" s="42">
        <f t="shared" si="81"/>
        <v>5.9182043306439471</v>
      </c>
      <c r="AC305" s="42">
        <f t="shared" si="82"/>
        <v>1.3139923455524998</v>
      </c>
      <c r="AD305" s="42">
        <f t="shared" si="82"/>
        <v>7.7549551547296556</v>
      </c>
      <c r="AE305" s="42">
        <f t="shared" si="82"/>
        <v>5.7450847151797273</v>
      </c>
      <c r="AF305" s="42">
        <f t="shared" si="82"/>
        <v>11.116231942543337</v>
      </c>
      <c r="AG305" s="42">
        <f t="shared" si="82"/>
        <v>14.338539639038594</v>
      </c>
      <c r="AH305" s="42">
        <f t="shared" si="82"/>
        <v>476.34986417419509</v>
      </c>
      <c r="AI305" s="42">
        <f t="shared" si="82"/>
        <v>47.21803728574298</v>
      </c>
      <c r="AJ305" s="42">
        <f t="shared" si="82"/>
        <v>4.0563902185295788</v>
      </c>
      <c r="AK305" s="42">
        <f t="shared" si="82"/>
        <v>4.4501452220353608</v>
      </c>
      <c r="AL305" s="42">
        <f t="shared" si="82"/>
        <v>27.171617715409056</v>
      </c>
    </row>
    <row r="306" spans="4:38">
      <c r="D306" s="52">
        <f t="shared" si="76"/>
        <v>4.5</v>
      </c>
      <c r="E306" s="42">
        <f t="shared" si="80"/>
        <v>0.83971020095711979</v>
      </c>
      <c r="F306" s="42">
        <f t="shared" si="80"/>
        <v>6.3586313925162576</v>
      </c>
      <c r="G306" s="42">
        <f t="shared" si="80"/>
        <v>3.8903556504991119</v>
      </c>
      <c r="H306" s="42">
        <f t="shared" si="80"/>
        <v>5.7398793910896835</v>
      </c>
      <c r="I306" s="42">
        <f t="shared" si="80"/>
        <v>11.062644121175728</v>
      </c>
      <c r="J306" s="42">
        <f t="shared" si="80"/>
        <v>318.09664492822043</v>
      </c>
      <c r="K306" s="42">
        <f t="shared" si="80"/>
        <v>45.130032086641577</v>
      </c>
      <c r="L306" s="42">
        <f t="shared" si="80"/>
        <v>3.4500311877226109</v>
      </c>
      <c r="M306" s="42">
        <f t="shared" si="80"/>
        <v>4.2470931370494736</v>
      </c>
      <c r="N306" s="42">
        <f t="shared" si="80"/>
        <v>15.900299552354324</v>
      </c>
      <c r="Q306" s="42">
        <f t="shared" si="81"/>
        <v>0.59010840602824266</v>
      </c>
      <c r="R306" s="42">
        <f t="shared" si="81"/>
        <v>5.1729735480811581</v>
      </c>
      <c r="S306" s="42">
        <f t="shared" si="81"/>
        <v>2.3358988087554668</v>
      </c>
      <c r="T306" s="42">
        <f t="shared" si="81"/>
        <v>3.2553627001952923</v>
      </c>
      <c r="U306" s="42">
        <f t="shared" si="81"/>
        <v>8.45939522302473</v>
      </c>
      <c r="V306" s="42">
        <f t="shared" si="81"/>
        <v>143.85964948773312</v>
      </c>
      <c r="W306" s="42">
        <f t="shared" si="81"/>
        <v>41.751033911800022</v>
      </c>
      <c r="X306" s="42">
        <f t="shared" si="81"/>
        <v>3.0426419892848133</v>
      </c>
      <c r="Y306" s="42">
        <f t="shared" si="81"/>
        <v>4.2423190422719497</v>
      </c>
      <c r="Z306" s="42">
        <f t="shared" si="81"/>
        <v>5.4117856980568657</v>
      </c>
      <c r="AC306" s="42">
        <f t="shared" si="82"/>
        <v>1.089311995885996</v>
      </c>
      <c r="AD306" s="42">
        <f t="shared" si="82"/>
        <v>7.6821636647056613</v>
      </c>
      <c r="AE306" s="42">
        <f t="shared" si="82"/>
        <v>5.6028842043107101</v>
      </c>
      <c r="AF306" s="42">
        <f t="shared" si="82"/>
        <v>9.3936000749263862</v>
      </c>
      <c r="AG306" s="42">
        <f t="shared" si="82"/>
        <v>12.698891589924266</v>
      </c>
      <c r="AH306" s="42">
        <f t="shared" si="82"/>
        <v>481.45590485970251</v>
      </c>
      <c r="AI306" s="42">
        <f t="shared" si="82"/>
        <v>46.798202171681098</v>
      </c>
      <c r="AJ306" s="42">
        <f t="shared" si="82"/>
        <v>3.8574203861604039</v>
      </c>
      <c r="AK306" s="42">
        <f t="shared" si="82"/>
        <v>4.3135992250609672</v>
      </c>
      <c r="AL306" s="42">
        <f t="shared" si="82"/>
        <v>27.443358639129677</v>
      </c>
    </row>
    <row r="307" spans="4:38">
      <c r="D307" s="52">
        <f t="shared" si="76"/>
        <v>4.75</v>
      </c>
      <c r="E307" s="42">
        <f t="shared" si="80"/>
        <v>0.70520001536382515</v>
      </c>
      <c r="F307" s="42">
        <f t="shared" si="80"/>
        <v>6.300662556909594</v>
      </c>
      <c r="G307" s="42">
        <f t="shared" si="80"/>
        <v>3.7567442059876814</v>
      </c>
      <c r="H307" s="42">
        <f t="shared" si="80"/>
        <v>4.978152601497273</v>
      </c>
      <c r="I307" s="42">
        <f t="shared" si="80"/>
        <v>9.9424578679839293</v>
      </c>
      <c r="J307" s="42">
        <f t="shared" si="80"/>
        <v>321.30823258518944</v>
      </c>
      <c r="K307" s="42">
        <f t="shared" si="80"/>
        <v>44.283992247687415</v>
      </c>
      <c r="L307" s="42">
        <f t="shared" si="80"/>
        <v>3.2760292852187485</v>
      </c>
      <c r="M307" s="42">
        <f t="shared" si="80"/>
        <v>4.1301485459770095</v>
      </c>
      <c r="N307" s="42">
        <f t="shared" si="80"/>
        <v>15.913107011740138</v>
      </c>
      <c r="Q307" s="42">
        <f t="shared" si="81"/>
        <v>0.51587447321859603</v>
      </c>
      <c r="R307" s="42">
        <f t="shared" si="81"/>
        <v>5.1056115013314409</v>
      </c>
      <c r="S307" s="42">
        <f t="shared" si="81"/>
        <v>2.1919405207970883</v>
      </c>
      <c r="T307" s="42">
        <f t="shared" si="81"/>
        <v>3.0441911225494254</v>
      </c>
      <c r="U307" s="42">
        <f t="shared" si="81"/>
        <v>7.9551032664704255</v>
      </c>
      <c r="V307" s="42">
        <f t="shared" si="81"/>
        <v>147.03148240824592</v>
      </c>
      <c r="W307" s="42">
        <f t="shared" si="81"/>
        <v>40.811658616959754</v>
      </c>
      <c r="X307" s="42">
        <f t="shared" si="81"/>
        <v>2.8798089132850375</v>
      </c>
      <c r="Y307" s="42">
        <f t="shared" si="81"/>
        <v>4.1304555008538317</v>
      </c>
      <c r="Z307" s="42">
        <f t="shared" si="81"/>
        <v>4.9512705087744591</v>
      </c>
      <c r="AC307" s="42">
        <f t="shared" si="82"/>
        <v>0.89452555750905605</v>
      </c>
      <c r="AD307" s="42">
        <f t="shared" si="82"/>
        <v>7.6019288815464883</v>
      </c>
      <c r="AE307" s="42">
        <f t="shared" si="82"/>
        <v>5.4757331431784229</v>
      </c>
      <c r="AF307" s="42">
        <f t="shared" si="82"/>
        <v>7.8128417840352054</v>
      </c>
      <c r="AG307" s="42">
        <f t="shared" si="82"/>
        <v>11.184856942376708</v>
      </c>
      <c r="AH307" s="42">
        <f t="shared" si="82"/>
        <v>485.832511161566</v>
      </c>
      <c r="AI307" s="42">
        <f t="shared" si="82"/>
        <v>46.438343502485182</v>
      </c>
      <c r="AJ307" s="42">
        <f t="shared" si="82"/>
        <v>3.6722496571524612</v>
      </c>
      <c r="AK307" s="42">
        <f t="shared" si="82"/>
        <v>4.1900557989981868</v>
      </c>
      <c r="AL307" s="42">
        <f t="shared" si="82"/>
        <v>27.676279430890169</v>
      </c>
    </row>
    <row r="308" spans="4:38">
      <c r="D308" s="52">
        <f t="shared" si="76"/>
        <v>5</v>
      </c>
      <c r="E308" s="42">
        <f t="shared" si="80"/>
        <v>0.59019030101894487</v>
      </c>
      <c r="F308" s="42">
        <f t="shared" si="80"/>
        <v>6.2345952804966513</v>
      </c>
      <c r="G308" s="42">
        <f t="shared" si="80"/>
        <v>3.6454013355614894</v>
      </c>
      <c r="H308" s="42">
        <f t="shared" si="80"/>
        <v>4.3152956050395659</v>
      </c>
      <c r="I308" s="42">
        <f t="shared" si="80"/>
        <v>8.9299989887374362</v>
      </c>
      <c r="J308" s="42">
        <f t="shared" si="80"/>
        <v>324.01902559398752</v>
      </c>
      <c r="K308" s="42">
        <f t="shared" si="80"/>
        <v>43.528960678262209</v>
      </c>
      <c r="L308" s="42">
        <f t="shared" si="80"/>
        <v>3.1194640608738169</v>
      </c>
      <c r="M308" s="42">
        <f t="shared" si="80"/>
        <v>4.0263284711159013</v>
      </c>
      <c r="N308" s="42">
        <f t="shared" si="80"/>
        <v>15.923779894561651</v>
      </c>
      <c r="Q308" s="42">
        <f t="shared" si="81"/>
        <v>0.45108407279380835</v>
      </c>
      <c r="R308" s="42">
        <f t="shared" si="81"/>
        <v>5.0339125486991394</v>
      </c>
      <c r="S308" s="42">
        <f t="shared" si="81"/>
        <v>2.0719752808317726</v>
      </c>
      <c r="T308" s="42">
        <f t="shared" si="81"/>
        <v>2.8682148078445353</v>
      </c>
      <c r="U308" s="42">
        <f t="shared" si="81"/>
        <v>7.4927587390046551</v>
      </c>
      <c r="V308" s="42">
        <f t="shared" si="81"/>
        <v>150.14656516034131</v>
      </c>
      <c r="W308" s="42">
        <f t="shared" si="81"/>
        <v>39.973331660608309</v>
      </c>
      <c r="X308" s="42">
        <f t="shared" si="81"/>
        <v>2.7345838047377624</v>
      </c>
      <c r="Y308" s="42">
        <f t="shared" si="81"/>
        <v>4.0271932179255394</v>
      </c>
      <c r="Z308" s="42">
        <f t="shared" si="81"/>
        <v>4.5455433002105385</v>
      </c>
      <c r="AC308" s="42">
        <f t="shared" si="82"/>
        <v>0.7292965292440845</v>
      </c>
      <c r="AD308" s="42">
        <f t="shared" si="82"/>
        <v>7.5115258334273394</v>
      </c>
      <c r="AE308" s="42">
        <f t="shared" si="82"/>
        <v>5.3628274365964259</v>
      </c>
      <c r="AF308" s="42">
        <f t="shared" si="82"/>
        <v>6.4089738777355558</v>
      </c>
      <c r="AG308" s="42">
        <f t="shared" si="82"/>
        <v>9.8324645654176646</v>
      </c>
      <c r="AH308" s="42">
        <f t="shared" si="82"/>
        <v>489.47968307978584</v>
      </c>
      <c r="AI308" s="42">
        <f t="shared" si="82"/>
        <v>46.138461278155312</v>
      </c>
      <c r="AJ308" s="42">
        <f t="shared" si="82"/>
        <v>3.5043443170098771</v>
      </c>
      <c r="AK308" s="42">
        <f t="shared" si="82"/>
        <v>4.0817002878754911</v>
      </c>
      <c r="AL308" s="42">
        <f t="shared" si="82"/>
        <v>27.870380090690588</v>
      </c>
    </row>
    <row r="309" spans="4:38">
      <c r="D309" s="52">
        <f t="shared" si="76"/>
        <v>5.25</v>
      </c>
      <c r="E309" s="42">
        <f t="shared" si="80"/>
        <v>0.4943432953867346</v>
      </c>
      <c r="F309" s="42">
        <f t="shared" si="80"/>
        <v>6.1583737533653178</v>
      </c>
      <c r="G309" s="42">
        <f t="shared" si="80"/>
        <v>3.5563270392205304</v>
      </c>
      <c r="H309" s="42">
        <f t="shared" si="80"/>
        <v>3.7626684936795431</v>
      </c>
      <c r="I309" s="42">
        <f t="shared" si="80"/>
        <v>8.0498736016042809</v>
      </c>
      <c r="J309" s="42">
        <f t="shared" si="80"/>
        <v>326.21508104891109</v>
      </c>
      <c r="K309" s="42">
        <f t="shared" si="80"/>
        <v>42.885161438261257</v>
      </c>
      <c r="L309" s="42">
        <f t="shared" si="80"/>
        <v>2.9838003437449414</v>
      </c>
      <c r="M309" s="42">
        <f t="shared" si="80"/>
        <v>3.9378255907869972</v>
      </c>
      <c r="N309" s="42">
        <f t="shared" si="80"/>
        <v>15.932318200818866</v>
      </c>
      <c r="Q309" s="42">
        <f t="shared" si="81"/>
        <v>0.39539818085997863</v>
      </c>
      <c r="R309" s="42">
        <f t="shared" si="81"/>
        <v>4.957940079987682</v>
      </c>
      <c r="S309" s="42">
        <f t="shared" si="81"/>
        <v>1.9760030888595188</v>
      </c>
      <c r="T309" s="42">
        <f t="shared" si="81"/>
        <v>2.7274337560806217</v>
      </c>
      <c r="U309" s="42">
        <f t="shared" si="81"/>
        <v>7.0753749666158363</v>
      </c>
      <c r="V309" s="42">
        <f t="shared" si="81"/>
        <v>153.16706306727852</v>
      </c>
      <c r="W309" s="42">
        <f t="shared" si="81"/>
        <v>39.25850822907649</v>
      </c>
      <c r="X309" s="42">
        <f t="shared" si="81"/>
        <v>2.610430036253101</v>
      </c>
      <c r="Y309" s="42">
        <f t="shared" si="81"/>
        <v>3.9344181815480397</v>
      </c>
      <c r="Z309" s="42">
        <f t="shared" si="81"/>
        <v>4.203488609778911</v>
      </c>
      <c r="AC309" s="42">
        <f t="shared" si="82"/>
        <v>0.59328840991349374</v>
      </c>
      <c r="AD309" s="42">
        <f t="shared" si="82"/>
        <v>7.4082295485234111</v>
      </c>
      <c r="AE309" s="42">
        <f t="shared" si="82"/>
        <v>5.2633629893782734</v>
      </c>
      <c r="AF309" s="42">
        <f t="shared" si="82"/>
        <v>5.217013163893184</v>
      </c>
      <c r="AG309" s="42">
        <f t="shared" si="82"/>
        <v>8.67774332806896</v>
      </c>
      <c r="AH309" s="42">
        <f t="shared" si="82"/>
        <v>492.39742061436164</v>
      </c>
      <c r="AI309" s="42">
        <f t="shared" si="82"/>
        <v>45.89855549869138</v>
      </c>
      <c r="AJ309" s="42">
        <f t="shared" si="82"/>
        <v>3.3571706512367854</v>
      </c>
      <c r="AK309" s="42">
        <f t="shared" si="82"/>
        <v>3.9907180357213505</v>
      </c>
      <c r="AL309" s="42">
        <f t="shared" si="82"/>
        <v>28.025660618530935</v>
      </c>
    </row>
    <row r="310" spans="4:38">
      <c r="D310" s="52">
        <f t="shared" si="76"/>
        <v>5.5</v>
      </c>
      <c r="E310" s="42">
        <f t="shared" si="80"/>
        <v>0.41732123593144788</v>
      </c>
      <c r="F310" s="42">
        <f t="shared" si="80"/>
        <v>6.069942165603492</v>
      </c>
      <c r="G310" s="42">
        <f t="shared" si="80"/>
        <v>3.4895213169648098</v>
      </c>
      <c r="H310" s="42">
        <f t="shared" si="80"/>
        <v>3.3316313593801827</v>
      </c>
      <c r="I310" s="42">
        <f t="shared" si="80"/>
        <v>7.3266878247525442</v>
      </c>
      <c r="J310" s="42">
        <f t="shared" si="80"/>
        <v>327.88245604425572</v>
      </c>
      <c r="K310" s="42">
        <f t="shared" si="80"/>
        <v>42.372818587579907</v>
      </c>
      <c r="L310" s="42">
        <f t="shared" si="80"/>
        <v>2.8725029628892402</v>
      </c>
      <c r="M310" s="42">
        <f t="shared" si="80"/>
        <v>3.8668325833111492</v>
      </c>
      <c r="N310" s="42">
        <f t="shared" si="80"/>
        <v>15.938721930511774</v>
      </c>
      <c r="Q310" s="42">
        <f t="shared" si="81"/>
        <v>0.34847777352320747</v>
      </c>
      <c r="R310" s="42">
        <f t="shared" si="81"/>
        <v>4.8777574850005125</v>
      </c>
      <c r="S310" s="42">
        <f t="shared" si="81"/>
        <v>1.9040239448803273</v>
      </c>
      <c r="T310" s="42">
        <f t="shared" si="81"/>
        <v>2.621847967257688</v>
      </c>
      <c r="U310" s="42">
        <f t="shared" si="81"/>
        <v>6.7059652752923746</v>
      </c>
      <c r="V310" s="42">
        <f t="shared" si="81"/>
        <v>156.05514145231689</v>
      </c>
      <c r="W310" s="42">
        <f t="shared" si="81"/>
        <v>38.689643508695141</v>
      </c>
      <c r="X310" s="42">
        <f t="shared" si="81"/>
        <v>2.5108109804411587</v>
      </c>
      <c r="Y310" s="42">
        <f t="shared" si="81"/>
        <v>3.854016379782303</v>
      </c>
      <c r="Z310" s="42">
        <f t="shared" si="81"/>
        <v>3.9339909748933874</v>
      </c>
      <c r="AC310" s="42">
        <f t="shared" si="82"/>
        <v>0.48616469833969189</v>
      </c>
      <c r="AD310" s="42">
        <f t="shared" si="82"/>
        <v>7.2893150550099008</v>
      </c>
      <c r="AE310" s="42">
        <f t="shared" si="82"/>
        <v>5.1765357063375301</v>
      </c>
      <c r="AF310" s="42">
        <f t="shared" si="82"/>
        <v>4.2719764503738462</v>
      </c>
      <c r="AG310" s="42">
        <f t="shared" si="82"/>
        <v>7.7567220993524568</v>
      </c>
      <c r="AH310" s="42">
        <f t="shared" si="82"/>
        <v>494.58572376529332</v>
      </c>
      <c r="AI310" s="42">
        <f t="shared" si="82"/>
        <v>45.718626164093429</v>
      </c>
      <c r="AJ310" s="42">
        <f t="shared" si="82"/>
        <v>3.2341949453373204</v>
      </c>
      <c r="AK310" s="42">
        <f t="shared" si="82"/>
        <v>3.919294386564224</v>
      </c>
      <c r="AL310" s="42">
        <f t="shared" si="82"/>
        <v>28.142121014411153</v>
      </c>
    </row>
    <row r="311" spans="4:38">
      <c r="D311" s="52">
        <f t="shared" si="76"/>
        <v>5.75</v>
      </c>
      <c r="E311" s="42">
        <f t="shared" si="80"/>
        <v>0.35878636011734</v>
      </c>
      <c r="F311" s="42">
        <f t="shared" si="80"/>
        <v>5.9672447072990584</v>
      </c>
      <c r="G311" s="42">
        <f t="shared" si="80"/>
        <v>3.4449841687943334</v>
      </c>
      <c r="H311" s="42">
        <f t="shared" si="80"/>
        <v>3.0335442941044555</v>
      </c>
      <c r="I311" s="42">
        <f t="shared" si="80"/>
        <v>6.7850477763502877</v>
      </c>
      <c r="J311" s="42">
        <f t="shared" si="80"/>
        <v>329.00720767431727</v>
      </c>
      <c r="K311" s="42">
        <f t="shared" si="80"/>
        <v>42.012156186113373</v>
      </c>
      <c r="L311" s="42">
        <f t="shared" si="80"/>
        <v>2.7890367473638333</v>
      </c>
      <c r="M311" s="42">
        <f t="shared" si="80"/>
        <v>3.8155421270092083</v>
      </c>
      <c r="N311" s="42">
        <f t="shared" si="80"/>
        <v>15.942991083640377</v>
      </c>
      <c r="Q311" s="42">
        <f t="shared" si="81"/>
        <v>0.30998382688959475</v>
      </c>
      <c r="R311" s="42">
        <f t="shared" si="81"/>
        <v>4.7934281535410665</v>
      </c>
      <c r="S311" s="42">
        <f t="shared" si="81"/>
        <v>1.8560378488942031</v>
      </c>
      <c r="T311" s="42">
        <f t="shared" si="81"/>
        <v>2.551457441375736</v>
      </c>
      <c r="U311" s="42">
        <f t="shared" si="81"/>
        <v>6.3875429910226931</v>
      </c>
      <c r="V311" s="42">
        <f t="shared" si="81"/>
        <v>158.7729656387146</v>
      </c>
      <c r="W311" s="42">
        <f t="shared" si="81"/>
        <v>38.289192685795115</v>
      </c>
      <c r="X311" s="42">
        <f t="shared" si="81"/>
        <v>2.439190009912052</v>
      </c>
      <c r="Y311" s="42">
        <f t="shared" si="81"/>
        <v>3.7878738006892876</v>
      </c>
      <c r="Z311" s="42">
        <f t="shared" si="81"/>
        <v>3.7459349329677734</v>
      </c>
      <c r="AC311" s="42">
        <f t="shared" si="82"/>
        <v>0.40758889334508919</v>
      </c>
      <c r="AD311" s="42">
        <f t="shared" si="82"/>
        <v>7.1520573810619981</v>
      </c>
      <c r="AE311" s="42">
        <f t="shared" si="82"/>
        <v>5.1015414922877511</v>
      </c>
      <c r="AF311" s="42">
        <f t="shared" si="82"/>
        <v>3.6088805450432977</v>
      </c>
      <c r="AG311" s="42">
        <f t="shared" si="82"/>
        <v>7.1054297482899482</v>
      </c>
      <c r="AH311" s="42">
        <f t="shared" si="82"/>
        <v>496.04459253258148</v>
      </c>
      <c r="AI311" s="42">
        <f t="shared" si="82"/>
        <v>45.598673274361502</v>
      </c>
      <c r="AJ311" s="42">
        <f t="shared" si="82"/>
        <v>3.1388834848156195</v>
      </c>
      <c r="AK311" s="42">
        <f t="shared" si="82"/>
        <v>3.86961468443259</v>
      </c>
      <c r="AL311" s="42">
        <f t="shared" si="82"/>
        <v>28.219761278331301</v>
      </c>
    </row>
    <row r="312" spans="4:38">
      <c r="D312" s="52">
        <f t="shared" si="76"/>
        <v>6</v>
      </c>
      <c r="E312" s="42">
        <f t="shared" si="80"/>
        <v>0.31840090540866606</v>
      </c>
      <c r="F312" s="42">
        <f t="shared" si="80"/>
        <v>5.8482255685399078</v>
      </c>
      <c r="G312" s="42">
        <f t="shared" si="80"/>
        <v>3.4227155947090946</v>
      </c>
      <c r="H312" s="42">
        <f t="shared" si="80"/>
        <v>2.8797673898153513</v>
      </c>
      <c r="I312" s="42">
        <f t="shared" si="80"/>
        <v>6.4495595745655638</v>
      </c>
      <c r="J312" s="42">
        <f t="shared" si="80"/>
        <v>329.57539303339166</v>
      </c>
      <c r="K312" s="42">
        <f t="shared" si="80"/>
        <v>41.823398293757066</v>
      </c>
      <c r="L312" s="42">
        <f t="shared" si="80"/>
        <v>2.7368665262258514</v>
      </c>
      <c r="M312" s="42">
        <f t="shared" si="80"/>
        <v>3.7861469002020289</v>
      </c>
      <c r="N312" s="42">
        <f t="shared" si="80"/>
        <v>15.945125660204681</v>
      </c>
      <c r="Q312" s="42">
        <f t="shared" si="81"/>
        <v>0.27957731706523919</v>
      </c>
      <c r="R312" s="42">
        <f t="shared" si="81"/>
        <v>4.7050154754127718</v>
      </c>
      <c r="S312" s="42">
        <f t="shared" si="81"/>
        <v>1.8320448009011407</v>
      </c>
      <c r="T312" s="42">
        <f t="shared" si="81"/>
        <v>2.5162621784347601</v>
      </c>
      <c r="U312" s="42">
        <f t="shared" si="81"/>
        <v>6.1231214397952103</v>
      </c>
      <c r="V312" s="42">
        <f t="shared" si="81"/>
        <v>161.28270094973101</v>
      </c>
      <c r="W312" s="42">
        <f t="shared" si="81"/>
        <v>38.079610946707263</v>
      </c>
      <c r="X312" s="42">
        <f t="shared" si="81"/>
        <v>2.399030497275886</v>
      </c>
      <c r="Y312" s="42">
        <f t="shared" si="81"/>
        <v>3.7378764323299611</v>
      </c>
      <c r="Z312" s="42">
        <f t="shared" si="81"/>
        <v>3.648205021415881</v>
      </c>
      <c r="AC312" s="42">
        <f t="shared" si="82"/>
        <v>0.35722449375209486</v>
      </c>
      <c r="AD312" s="42">
        <f t="shared" si="82"/>
        <v>6.9937315548548993</v>
      </c>
      <c r="AE312" s="42">
        <f t="shared" si="82"/>
        <v>5.0375762520424967</v>
      </c>
      <c r="AF312" s="42">
        <f t="shared" si="82"/>
        <v>3.2627422557672903</v>
      </c>
      <c r="AG312" s="42">
        <f t="shared" si="82"/>
        <v>6.7598951439032646</v>
      </c>
      <c r="AH312" s="42">
        <f t="shared" si="82"/>
        <v>496.77402691622513</v>
      </c>
      <c r="AI312" s="42">
        <f t="shared" si="82"/>
        <v>45.538696829495521</v>
      </c>
      <c r="AJ312" s="42">
        <f t="shared" si="82"/>
        <v>3.0747025551758163</v>
      </c>
      <c r="AK312" s="42">
        <f t="shared" si="82"/>
        <v>3.8438642733549129</v>
      </c>
      <c r="AL312" s="42">
        <f t="shared" si="82"/>
        <v>28.258581410291377</v>
      </c>
    </row>
    <row r="313" spans="4:38">
      <c r="D313" s="52">
        <f t="shared" si="76"/>
        <v>6.25</v>
      </c>
      <c r="E313" s="42">
        <f t="shared" ref="E313:N328" si="83">($D223-$D222)/8*(E222+3*((2*E222+E223)/3)+3*((E222+2*E223)/3)+E223)</f>
        <v>0.29179639779693917</v>
      </c>
      <c r="F313" s="42">
        <f t="shared" si="83"/>
        <v>5.7144266067601306</v>
      </c>
      <c r="G313" s="42">
        <f t="shared" si="83"/>
        <v>3.4178312582928134</v>
      </c>
      <c r="H313" s="42">
        <f t="shared" si="83"/>
        <v>2.8436644119514702</v>
      </c>
      <c r="I313" s="42">
        <f t="shared" si="83"/>
        <v>6.283714060137525</v>
      </c>
      <c r="J313" s="42">
        <f t="shared" si="83"/>
        <v>329.69245261123461</v>
      </c>
      <c r="K313" s="42">
        <f t="shared" si="83"/>
        <v>41.782541356537067</v>
      </c>
      <c r="L313" s="42">
        <f t="shared" si="83"/>
        <v>2.710326128115673</v>
      </c>
      <c r="M313" s="42">
        <f t="shared" si="83"/>
        <v>3.7744494332320828</v>
      </c>
      <c r="N313" s="42">
        <f t="shared" si="83"/>
        <v>15.935498452712153</v>
      </c>
      <c r="Q313" s="42">
        <f t="shared" ref="Q313:Z328" si="84">($D223-$D222)/8*(Q222+3*((2*Q222+Q223)/3)+3*((Q222+2*Q223)/3)+Q223)</f>
        <v>0.2554058967947771</v>
      </c>
      <c r="R313" s="42">
        <f t="shared" si="84"/>
        <v>4.6124719082630525</v>
      </c>
      <c r="S313" s="42">
        <f t="shared" si="84"/>
        <v>1.8282497522654695</v>
      </c>
      <c r="T313" s="42">
        <f t="shared" si="84"/>
        <v>2.508372408282582</v>
      </c>
      <c r="U313" s="42">
        <f t="shared" si="84"/>
        <v>5.9040812458617697</v>
      </c>
      <c r="V313" s="42">
        <f t="shared" si="84"/>
        <v>163.61272339292159</v>
      </c>
      <c r="W313" s="42">
        <f t="shared" si="84"/>
        <v>38.033783532043799</v>
      </c>
      <c r="X313" s="42">
        <f t="shared" si="84"/>
        <v>2.3844338826644069</v>
      </c>
      <c r="Y313" s="42">
        <f t="shared" si="84"/>
        <v>3.7015139317139454</v>
      </c>
      <c r="Z313" s="42">
        <f t="shared" si="84"/>
        <v>3.631923132270761</v>
      </c>
      <c r="AC313" s="42">
        <f t="shared" ref="AC313:AL328" si="85">($D223-$D222)/8*(AC222+3*((2*AC222+AC223)/3)+3*((AC222+2*AC223)/3)+AC223)</f>
        <v>0.32818689879910179</v>
      </c>
      <c r="AD313" s="42">
        <f t="shared" si="85"/>
        <v>6.816381305257206</v>
      </c>
      <c r="AE313" s="42">
        <f t="shared" si="85"/>
        <v>4.9822847897438587</v>
      </c>
      <c r="AF313" s="42">
        <f t="shared" si="85"/>
        <v>3.178956415620358</v>
      </c>
      <c r="AG313" s="42">
        <f t="shared" si="85"/>
        <v>6.6633468744132802</v>
      </c>
      <c r="AH313" s="42">
        <f t="shared" si="85"/>
        <v>496.83629942564909</v>
      </c>
      <c r="AI313" s="42">
        <f t="shared" si="85"/>
        <v>45.53129918103032</v>
      </c>
      <c r="AJ313" s="42">
        <f t="shared" si="85"/>
        <v>3.0362183735669288</v>
      </c>
      <c r="AK313" s="42">
        <f t="shared" si="85"/>
        <v>3.8375716674917379</v>
      </c>
      <c r="AL313" s="42">
        <f t="shared" si="85"/>
        <v>28.23907377315351</v>
      </c>
    </row>
    <row r="314" spans="4:38">
      <c r="D314" s="52">
        <f t="shared" si="76"/>
        <v>6.5</v>
      </c>
      <c r="E314" s="42">
        <f t="shared" si="83"/>
        <v>0.27068623931284885</v>
      </c>
      <c r="F314" s="42">
        <f t="shared" si="83"/>
        <v>5.5716726167106962</v>
      </c>
      <c r="G314" s="42">
        <f t="shared" si="83"/>
        <v>3.4205624867129178</v>
      </c>
      <c r="H314" s="42">
        <f t="shared" si="83"/>
        <v>2.8568161021060359</v>
      </c>
      <c r="I314" s="42">
        <f t="shared" si="83"/>
        <v>6.1816847569870728</v>
      </c>
      <c r="J314" s="42">
        <f t="shared" si="83"/>
        <v>329.58785792829758</v>
      </c>
      <c r="K314" s="42">
        <f t="shared" si="83"/>
        <v>41.814612853311914</v>
      </c>
      <c r="L314" s="42">
        <f t="shared" si="83"/>
        <v>2.6934634382378957</v>
      </c>
      <c r="M314" s="42">
        <f t="shared" si="83"/>
        <v>3.7691312156898498</v>
      </c>
      <c r="N314" s="42">
        <f t="shared" si="83"/>
        <v>15.895772547232143</v>
      </c>
      <c r="Q314" s="42">
        <f t="shared" si="84"/>
        <v>0.23421690342601353</v>
      </c>
      <c r="R314" s="42">
        <f t="shared" si="84"/>
        <v>4.5156178476488513</v>
      </c>
      <c r="S314" s="42">
        <f t="shared" si="84"/>
        <v>1.8370626057158526</v>
      </c>
      <c r="T314" s="42">
        <f t="shared" si="84"/>
        <v>2.5120085906148577</v>
      </c>
      <c r="U314" s="42">
        <f t="shared" si="84"/>
        <v>5.7091658897415121</v>
      </c>
      <c r="V314" s="42">
        <f t="shared" si="84"/>
        <v>165.87023121905293</v>
      </c>
      <c r="W314" s="42">
        <f t="shared" si="84"/>
        <v>38.067540674588066</v>
      </c>
      <c r="X314" s="42">
        <f t="shared" si="84"/>
        <v>2.3789852161942906</v>
      </c>
      <c r="Y314" s="42">
        <f t="shared" si="84"/>
        <v>3.6712509621125351</v>
      </c>
      <c r="Z314" s="42">
        <f t="shared" si="84"/>
        <v>3.6674628669010643</v>
      </c>
      <c r="AC314" s="42">
        <f t="shared" si="85"/>
        <v>0.30715557519968467</v>
      </c>
      <c r="AD314" s="42">
        <f t="shared" si="85"/>
        <v>6.6277273857725358</v>
      </c>
      <c r="AE314" s="42">
        <f t="shared" si="85"/>
        <v>4.9320288405912622</v>
      </c>
      <c r="AF314" s="42">
        <f t="shared" si="85"/>
        <v>3.2016236135972136</v>
      </c>
      <c r="AG314" s="42">
        <f t="shared" si="85"/>
        <v>6.654203624232637</v>
      </c>
      <c r="AH314" s="42">
        <f t="shared" si="85"/>
        <v>496.35595507970169</v>
      </c>
      <c r="AI314" s="42">
        <f t="shared" si="85"/>
        <v>45.56168503203569</v>
      </c>
      <c r="AJ314" s="42">
        <f t="shared" si="85"/>
        <v>3.0079416602814959</v>
      </c>
      <c r="AK314" s="42">
        <f t="shared" si="85"/>
        <v>3.838880103126205</v>
      </c>
      <c r="AL314" s="42">
        <f t="shared" si="85"/>
        <v>28.124082227563214</v>
      </c>
    </row>
    <row r="315" spans="4:38">
      <c r="D315" s="52">
        <f t="shared" si="76"/>
        <v>6.75</v>
      </c>
      <c r="E315" s="42">
        <f t="shared" si="83"/>
        <v>0.2509834247276983</v>
      </c>
      <c r="F315" s="42">
        <f t="shared" si="83"/>
        <v>5.4232186307524408</v>
      </c>
      <c r="G315" s="42">
        <f t="shared" si="83"/>
        <v>3.4260249435531263</v>
      </c>
      <c r="H315" s="42">
        <f t="shared" si="83"/>
        <v>2.8831194824151614</v>
      </c>
      <c r="I315" s="42">
        <f t="shared" si="83"/>
        <v>6.0864574073799815</v>
      </c>
      <c r="J315" s="42">
        <f t="shared" si="83"/>
        <v>329.37866856242465</v>
      </c>
      <c r="K315" s="42">
        <f t="shared" si="83"/>
        <v>41.878755846861552</v>
      </c>
      <c r="L315" s="42">
        <f t="shared" si="83"/>
        <v>2.6777249276853001</v>
      </c>
      <c r="M315" s="42">
        <f t="shared" si="83"/>
        <v>3.7641675459837645</v>
      </c>
      <c r="N315" s="42">
        <f t="shared" si="83"/>
        <v>15.818614488908226</v>
      </c>
      <c r="Q315" s="42">
        <f t="shared" si="84"/>
        <v>0.21444050961516786</v>
      </c>
      <c r="R315" s="42">
        <f t="shared" si="84"/>
        <v>4.4143529263813859</v>
      </c>
      <c r="S315" s="42">
        <f t="shared" si="84"/>
        <v>1.8546883126166187</v>
      </c>
      <c r="T315" s="42">
        <f t="shared" si="84"/>
        <v>2.5192809552794033</v>
      </c>
      <c r="U315" s="42">
        <f t="shared" si="84"/>
        <v>5.5272448906959397</v>
      </c>
      <c r="V315" s="42">
        <f t="shared" si="84"/>
        <v>168.11512933296567</v>
      </c>
      <c r="W315" s="42">
        <f t="shared" si="84"/>
        <v>38.135054959676651</v>
      </c>
      <c r="X315" s="42">
        <f t="shared" si="84"/>
        <v>2.37389979415551</v>
      </c>
      <c r="Y315" s="42">
        <f t="shared" si="84"/>
        <v>3.6430055238178864</v>
      </c>
      <c r="Z315" s="42">
        <f t="shared" si="84"/>
        <v>3.7384820041307218</v>
      </c>
      <c r="AC315" s="42">
        <f t="shared" si="85"/>
        <v>0.28752633984022824</v>
      </c>
      <c r="AD315" s="42">
        <f t="shared" si="85"/>
        <v>6.4320843351235002</v>
      </c>
      <c r="AE315" s="42">
        <f t="shared" si="85"/>
        <v>4.8851232880488418</v>
      </c>
      <c r="AF315" s="42">
        <f t="shared" si="85"/>
        <v>3.2469580095509247</v>
      </c>
      <c r="AG315" s="42">
        <f t="shared" si="85"/>
        <v>6.6456699240640367</v>
      </c>
      <c r="AH315" s="42">
        <f t="shared" si="85"/>
        <v>495.3952663878058</v>
      </c>
      <c r="AI315" s="42">
        <f t="shared" si="85"/>
        <v>45.622456734046438</v>
      </c>
      <c r="AJ315" s="42">
        <f t="shared" si="85"/>
        <v>2.9815500612150907</v>
      </c>
      <c r="AK315" s="42">
        <f t="shared" si="85"/>
        <v>3.8414969743951333</v>
      </c>
      <c r="AL315" s="42">
        <f t="shared" si="85"/>
        <v>27.898746973685643</v>
      </c>
    </row>
    <row r="316" spans="4:38">
      <c r="D316" s="52">
        <f t="shared" si="76"/>
        <v>7</v>
      </c>
      <c r="E316" s="42">
        <f t="shared" si="83"/>
        <v>0.23268795404148659</v>
      </c>
      <c r="F316" s="42">
        <f t="shared" si="83"/>
        <v>5.2690646488853723</v>
      </c>
      <c r="G316" s="42">
        <f t="shared" si="83"/>
        <v>3.4342186288134431</v>
      </c>
      <c r="H316" s="42">
        <f t="shared" si="83"/>
        <v>2.9225745528788534</v>
      </c>
      <c r="I316" s="42">
        <f t="shared" si="83"/>
        <v>5.998032011316262</v>
      </c>
      <c r="J316" s="42">
        <f t="shared" si="83"/>
        <v>329.06488451361525</v>
      </c>
      <c r="K316" s="42">
        <f t="shared" si="83"/>
        <v>41.974970337185979</v>
      </c>
      <c r="L316" s="42">
        <f t="shared" si="83"/>
        <v>2.6631105964578921</v>
      </c>
      <c r="M316" s="42">
        <f t="shared" si="83"/>
        <v>3.7595584241138313</v>
      </c>
      <c r="N316" s="42">
        <f t="shared" si="83"/>
        <v>15.706776780903578</v>
      </c>
      <c r="Q316" s="42">
        <f t="shared" si="84"/>
        <v>0.19607671536223992</v>
      </c>
      <c r="R316" s="42">
        <f t="shared" si="84"/>
        <v>4.3086771444606562</v>
      </c>
      <c r="S316" s="42">
        <f t="shared" si="84"/>
        <v>1.8811268729677733</v>
      </c>
      <c r="T316" s="42">
        <f t="shared" si="84"/>
        <v>2.5301895022762197</v>
      </c>
      <c r="U316" s="42">
        <f t="shared" si="84"/>
        <v>5.3583182487250491</v>
      </c>
      <c r="V316" s="42">
        <f t="shared" si="84"/>
        <v>170.34741773465888</v>
      </c>
      <c r="W316" s="42">
        <f t="shared" si="84"/>
        <v>38.236326387309525</v>
      </c>
      <c r="X316" s="42">
        <f t="shared" si="84"/>
        <v>2.36917761654807</v>
      </c>
      <c r="Y316" s="42">
        <f t="shared" si="84"/>
        <v>3.6167776168300003</v>
      </c>
      <c r="Z316" s="42">
        <f t="shared" si="84"/>
        <v>3.8449081455225711</v>
      </c>
      <c r="AC316" s="42">
        <f t="shared" si="85"/>
        <v>0.26929919272073333</v>
      </c>
      <c r="AD316" s="42">
        <f t="shared" si="85"/>
        <v>6.2294521533100866</v>
      </c>
      <c r="AE316" s="42">
        <f t="shared" si="85"/>
        <v>4.8415681321165973</v>
      </c>
      <c r="AF316" s="42">
        <f t="shared" si="85"/>
        <v>3.3149596034814905</v>
      </c>
      <c r="AG316" s="42">
        <f t="shared" si="85"/>
        <v>6.6377457739074792</v>
      </c>
      <c r="AH316" s="42">
        <f t="shared" si="85"/>
        <v>493.95423334996201</v>
      </c>
      <c r="AI316" s="42">
        <f t="shared" si="85"/>
        <v>45.713614287062498</v>
      </c>
      <c r="AJ316" s="42">
        <f t="shared" si="85"/>
        <v>2.9570435763677185</v>
      </c>
      <c r="AK316" s="42">
        <f t="shared" si="85"/>
        <v>3.8454222812985224</v>
      </c>
      <c r="AL316" s="42">
        <f t="shared" si="85"/>
        <v>27.568645416284557</v>
      </c>
    </row>
    <row r="317" spans="4:38">
      <c r="D317" s="52">
        <f t="shared" si="76"/>
        <v>7.25</v>
      </c>
      <c r="E317" s="42">
        <f t="shared" si="83"/>
        <v>0.21579982725421423</v>
      </c>
      <c r="F317" s="42">
        <f t="shared" si="83"/>
        <v>5.1092106711094862</v>
      </c>
      <c r="G317" s="42">
        <f t="shared" si="83"/>
        <v>3.4451435424938639</v>
      </c>
      <c r="H317" s="42">
        <f t="shared" si="83"/>
        <v>2.9751813134971092</v>
      </c>
      <c r="I317" s="42">
        <f t="shared" si="83"/>
        <v>5.9164085687959043</v>
      </c>
      <c r="J317" s="42">
        <f t="shared" si="83"/>
        <v>328.64650578186883</v>
      </c>
      <c r="K317" s="42">
        <f t="shared" si="83"/>
        <v>42.103256324285262</v>
      </c>
      <c r="L317" s="42">
        <f t="shared" si="83"/>
        <v>2.6496204445556715</v>
      </c>
      <c r="M317" s="42">
        <f t="shared" si="83"/>
        <v>3.7553038500800513</v>
      </c>
      <c r="N317" s="42">
        <f t="shared" si="83"/>
        <v>15.563011926381581</v>
      </c>
      <c r="Q317" s="42">
        <f t="shared" si="84"/>
        <v>0.17912552066722881</v>
      </c>
      <c r="R317" s="42">
        <f t="shared" si="84"/>
        <v>4.1985905018866685</v>
      </c>
      <c r="S317" s="42">
        <f t="shared" si="84"/>
        <v>1.9163782867693109</v>
      </c>
      <c r="T317" s="42">
        <f t="shared" si="84"/>
        <v>2.5447342316053172</v>
      </c>
      <c r="U317" s="42">
        <f t="shared" si="84"/>
        <v>5.2023859638288412</v>
      </c>
      <c r="V317" s="42">
        <f t="shared" si="84"/>
        <v>172.56709642413244</v>
      </c>
      <c r="W317" s="42">
        <f t="shared" si="84"/>
        <v>38.371354957486673</v>
      </c>
      <c r="X317" s="42">
        <f t="shared" si="84"/>
        <v>2.3648186833719764</v>
      </c>
      <c r="Y317" s="42">
        <f t="shared" si="84"/>
        <v>3.5925672411488749</v>
      </c>
      <c r="Z317" s="42">
        <f t="shared" si="84"/>
        <v>3.9866688926394591</v>
      </c>
      <c r="AC317" s="42">
        <f t="shared" si="85"/>
        <v>0.25247413384119977</v>
      </c>
      <c r="AD317" s="42">
        <f t="shared" si="85"/>
        <v>6.0198308403323049</v>
      </c>
      <c r="AE317" s="42">
        <f t="shared" si="85"/>
        <v>4.8013633727945235</v>
      </c>
      <c r="AF317" s="42">
        <f t="shared" si="85"/>
        <v>3.4056283953889066</v>
      </c>
      <c r="AG317" s="42">
        <f t="shared" si="85"/>
        <v>6.6304311737629646</v>
      </c>
      <c r="AH317" s="42">
        <f t="shared" si="85"/>
        <v>492.03285596617081</v>
      </c>
      <c r="AI317" s="42">
        <f t="shared" si="85"/>
        <v>45.835157691083865</v>
      </c>
      <c r="AJ317" s="42">
        <f t="shared" si="85"/>
        <v>2.934422205739371</v>
      </c>
      <c r="AK317" s="42">
        <f t="shared" si="85"/>
        <v>3.8506560238363741</v>
      </c>
      <c r="AL317" s="42">
        <f t="shared" si="85"/>
        <v>27.139354960123693</v>
      </c>
    </row>
    <row r="318" spans="4:38">
      <c r="D318" s="52">
        <f t="shared" si="76"/>
        <v>7.5</v>
      </c>
      <c r="E318" s="42">
        <f t="shared" si="83"/>
        <v>0.20031904436588174</v>
      </c>
      <c r="F318" s="42">
        <f t="shared" si="83"/>
        <v>4.9436566974247835</v>
      </c>
      <c r="G318" s="42">
        <f t="shared" si="83"/>
        <v>3.4587996845943891</v>
      </c>
      <c r="H318" s="42">
        <f t="shared" si="83"/>
        <v>3.0409397642699316</v>
      </c>
      <c r="I318" s="42">
        <f t="shared" si="83"/>
        <v>5.841587079818904</v>
      </c>
      <c r="J318" s="42">
        <f t="shared" si="83"/>
        <v>328.12353236718536</v>
      </c>
      <c r="K318" s="42">
        <f t="shared" si="83"/>
        <v>42.263613808159349</v>
      </c>
      <c r="L318" s="42">
        <f t="shared" si="83"/>
        <v>2.6372544719786379</v>
      </c>
      <c r="M318" s="42">
        <f t="shared" si="83"/>
        <v>3.7514038238824137</v>
      </c>
      <c r="N318" s="42">
        <f t="shared" si="83"/>
        <v>15.390072428505515</v>
      </c>
      <c r="Q318" s="42">
        <f t="shared" si="84"/>
        <v>0.16358692553013549</v>
      </c>
      <c r="R318" s="42">
        <f t="shared" si="84"/>
        <v>4.0840929986594174</v>
      </c>
      <c r="S318" s="42">
        <f t="shared" si="84"/>
        <v>1.9604425540212262</v>
      </c>
      <c r="T318" s="42">
        <f t="shared" si="84"/>
        <v>2.5629151432666846</v>
      </c>
      <c r="U318" s="42">
        <f t="shared" si="84"/>
        <v>5.0594480360073177</v>
      </c>
      <c r="V318" s="42">
        <f t="shared" si="84"/>
        <v>174.77416540138742</v>
      </c>
      <c r="W318" s="42">
        <f t="shared" si="84"/>
        <v>38.540140670208089</v>
      </c>
      <c r="X318" s="42">
        <f t="shared" si="84"/>
        <v>2.360822994627223</v>
      </c>
      <c r="Y318" s="42">
        <f t="shared" si="84"/>
        <v>3.5703743967745072</v>
      </c>
      <c r="Z318" s="42">
        <f t="shared" si="84"/>
        <v>4.1636918470442357</v>
      </c>
      <c r="AC318" s="42">
        <f t="shared" si="85"/>
        <v>0.23705116320162745</v>
      </c>
      <c r="AD318" s="42">
        <f t="shared" si="85"/>
        <v>5.8032203961901514</v>
      </c>
      <c r="AE318" s="42">
        <f t="shared" si="85"/>
        <v>4.7645090100826231</v>
      </c>
      <c r="AF318" s="42">
        <f t="shared" si="85"/>
        <v>3.5189643852731791</v>
      </c>
      <c r="AG318" s="42">
        <f t="shared" si="85"/>
        <v>6.6237261236304885</v>
      </c>
      <c r="AH318" s="42">
        <f t="shared" si="85"/>
        <v>489.63113423643165</v>
      </c>
      <c r="AI318" s="42">
        <f t="shared" si="85"/>
        <v>45.987086946110622</v>
      </c>
      <c r="AJ318" s="42">
        <f t="shared" si="85"/>
        <v>2.913685949330052</v>
      </c>
      <c r="AK318" s="42">
        <f t="shared" si="85"/>
        <v>3.857198202008687</v>
      </c>
      <c r="AL318" s="42">
        <f t="shared" si="85"/>
        <v>26.616453009966762</v>
      </c>
    </row>
    <row r="319" spans="4:38">
      <c r="D319" s="52">
        <f t="shared" si="76"/>
        <v>7.75</v>
      </c>
      <c r="E319" s="42">
        <f t="shared" si="83"/>
        <v>0.18624560537648802</v>
      </c>
      <c r="F319" s="42">
        <f t="shared" si="83"/>
        <v>4.7724027278312686</v>
      </c>
      <c r="G319" s="42">
        <f t="shared" si="83"/>
        <v>3.4751870551150237</v>
      </c>
      <c r="H319" s="42">
        <f t="shared" si="83"/>
        <v>3.1198499051973196</v>
      </c>
      <c r="I319" s="42">
        <f t="shared" si="83"/>
        <v>5.773567544385271</v>
      </c>
      <c r="J319" s="42">
        <f t="shared" si="83"/>
        <v>327.49596426956555</v>
      </c>
      <c r="K319" s="42">
        <f t="shared" si="83"/>
        <v>42.456042788808283</v>
      </c>
      <c r="L319" s="42">
        <f t="shared" si="83"/>
        <v>2.6260126787267857</v>
      </c>
      <c r="M319" s="42">
        <f t="shared" si="83"/>
        <v>3.7478583455209229</v>
      </c>
      <c r="N319" s="42">
        <f t="shared" si="83"/>
        <v>15.190710790438612</v>
      </c>
      <c r="Q319" s="42">
        <f t="shared" si="84"/>
        <v>0.14946092995096</v>
      </c>
      <c r="R319" s="42">
        <f t="shared" si="84"/>
        <v>3.9651846347789026</v>
      </c>
      <c r="S319" s="42">
        <f t="shared" si="84"/>
        <v>2.0133196747235247</v>
      </c>
      <c r="T319" s="42">
        <f t="shared" si="84"/>
        <v>2.5847322372603219</v>
      </c>
      <c r="U319" s="42">
        <f t="shared" si="84"/>
        <v>4.9295044652604814</v>
      </c>
      <c r="V319" s="42">
        <f t="shared" si="84"/>
        <v>176.96862466642284</v>
      </c>
      <c r="W319" s="42">
        <f t="shared" si="84"/>
        <v>38.742683525473765</v>
      </c>
      <c r="X319" s="42">
        <f t="shared" si="84"/>
        <v>2.3571905503138106</v>
      </c>
      <c r="Y319" s="42">
        <f t="shared" si="84"/>
        <v>3.5501990837069011</v>
      </c>
      <c r="Z319" s="42">
        <f t="shared" si="84"/>
        <v>4.3759046102997496</v>
      </c>
      <c r="AC319" s="42">
        <f t="shared" si="85"/>
        <v>0.22303028080201598</v>
      </c>
      <c r="AD319" s="42">
        <f t="shared" si="85"/>
        <v>5.5796208208836253</v>
      </c>
      <c r="AE319" s="42">
        <f t="shared" si="85"/>
        <v>4.7310050439808986</v>
      </c>
      <c r="AF319" s="42">
        <f t="shared" si="85"/>
        <v>3.6549675731343063</v>
      </c>
      <c r="AG319" s="42">
        <f t="shared" si="85"/>
        <v>6.6176306235100579</v>
      </c>
      <c r="AH319" s="42">
        <f t="shared" si="85"/>
        <v>486.7490681607452</v>
      </c>
      <c r="AI319" s="42">
        <f t="shared" si="85"/>
        <v>46.169402052142729</v>
      </c>
      <c r="AJ319" s="42">
        <f t="shared" si="85"/>
        <v>2.8948348071397656</v>
      </c>
      <c r="AK319" s="42">
        <f t="shared" si="85"/>
        <v>3.8650488158154666</v>
      </c>
      <c r="AL319" s="42">
        <f t="shared" si="85"/>
        <v>26.00551697057751</v>
      </c>
    </row>
    <row r="320" spans="4:38">
      <c r="D320" s="52">
        <f t="shared" si="76"/>
        <v>8</v>
      </c>
      <c r="E320" s="42">
        <f t="shared" si="83"/>
        <v>0.17357951028603358</v>
      </c>
      <c r="F320" s="42">
        <f t="shared" si="83"/>
        <v>4.5954487623289317</v>
      </c>
      <c r="G320" s="42">
        <f t="shared" si="83"/>
        <v>3.4943056540557622</v>
      </c>
      <c r="H320" s="42">
        <f t="shared" si="83"/>
        <v>3.2119117362792675</v>
      </c>
      <c r="I320" s="42">
        <f t="shared" si="83"/>
        <v>5.7123499624950043</v>
      </c>
      <c r="J320" s="42">
        <f t="shared" si="83"/>
        <v>326.76380148900967</v>
      </c>
      <c r="K320" s="42">
        <f t="shared" si="83"/>
        <v>42.68054326623205</v>
      </c>
      <c r="L320" s="42">
        <f t="shared" si="83"/>
        <v>2.6158950648001214</v>
      </c>
      <c r="M320" s="42">
        <f t="shared" si="83"/>
        <v>3.7446674149955848</v>
      </c>
      <c r="N320" s="42">
        <f t="shared" si="83"/>
        <v>14.9676795153442</v>
      </c>
      <c r="Q320" s="42">
        <f t="shared" si="84"/>
        <v>0.13674753392970176</v>
      </c>
      <c r="R320" s="42">
        <f t="shared" si="84"/>
        <v>3.8418654102451288</v>
      </c>
      <c r="S320" s="42">
        <f t="shared" si="84"/>
        <v>2.0750096488762115</v>
      </c>
      <c r="T320" s="42">
        <f t="shared" si="84"/>
        <v>2.6101855135862349</v>
      </c>
      <c r="U320" s="42">
        <f t="shared" si="84"/>
        <v>4.8125552515883294</v>
      </c>
      <c r="V320" s="42">
        <f t="shared" si="84"/>
        <v>179.15047421923907</v>
      </c>
      <c r="W320" s="42">
        <f t="shared" si="84"/>
        <v>38.978983523283773</v>
      </c>
      <c r="X320" s="42">
        <f t="shared" si="84"/>
        <v>2.3539213504317389</v>
      </c>
      <c r="Y320" s="42">
        <f t="shared" si="84"/>
        <v>3.5320413019460553</v>
      </c>
      <c r="Z320" s="42">
        <f t="shared" si="84"/>
        <v>4.6232347839688472</v>
      </c>
      <c r="AC320" s="42">
        <f t="shared" si="85"/>
        <v>0.21041148664236542</v>
      </c>
      <c r="AD320" s="42">
        <f t="shared" si="85"/>
        <v>5.3490321144127284</v>
      </c>
      <c r="AE320" s="42">
        <f t="shared" si="85"/>
        <v>4.700851474489343</v>
      </c>
      <c r="AF320" s="42">
        <f t="shared" si="85"/>
        <v>3.8136379589722891</v>
      </c>
      <c r="AG320" s="42">
        <f t="shared" si="85"/>
        <v>6.6121446734016729</v>
      </c>
      <c r="AH320" s="42">
        <f t="shared" si="85"/>
        <v>483.38665773911077</v>
      </c>
      <c r="AI320" s="42">
        <f t="shared" si="85"/>
        <v>46.38210300918022</v>
      </c>
      <c r="AJ320" s="42">
        <f t="shared" si="85"/>
        <v>2.8778687791685034</v>
      </c>
      <c r="AK320" s="42">
        <f t="shared" si="85"/>
        <v>3.8742078652567074</v>
      </c>
      <c r="AL320" s="42">
        <f t="shared" si="85"/>
        <v>25.312124246719584</v>
      </c>
    </row>
    <row r="321" spans="4:38">
      <c r="D321" s="52">
        <f t="shared" si="76"/>
        <v>8.25</v>
      </c>
      <c r="E321" s="42">
        <f t="shared" si="83"/>
        <v>0.16232075909451901</v>
      </c>
      <c r="F321" s="42">
        <f t="shared" si="83"/>
        <v>4.4127948009177773</v>
      </c>
      <c r="G321" s="42">
        <f t="shared" si="83"/>
        <v>3.5161554814166047</v>
      </c>
      <c r="H321" s="42">
        <f t="shared" si="83"/>
        <v>3.3171252575157801</v>
      </c>
      <c r="I321" s="42">
        <f t="shared" si="83"/>
        <v>5.6579343341480932</v>
      </c>
      <c r="J321" s="42">
        <f t="shared" si="83"/>
        <v>325.92704402551681</v>
      </c>
      <c r="K321" s="42">
        <f t="shared" si="83"/>
        <v>42.937115240430614</v>
      </c>
      <c r="L321" s="42">
        <f t="shared" si="83"/>
        <v>2.6069016301986441</v>
      </c>
      <c r="M321" s="42">
        <f t="shared" si="83"/>
        <v>3.7418310323063944</v>
      </c>
      <c r="N321" s="42">
        <f t="shared" si="83"/>
        <v>14.723731106385557</v>
      </c>
      <c r="Q321" s="42">
        <f t="shared" si="84"/>
        <v>0.12544673746636134</v>
      </c>
      <c r="R321" s="42">
        <f t="shared" si="84"/>
        <v>3.7141353250580917</v>
      </c>
      <c r="S321" s="42">
        <f t="shared" si="84"/>
        <v>2.1455124764792819</v>
      </c>
      <c r="T321" s="42">
        <f t="shared" si="84"/>
        <v>2.6392749722444231</v>
      </c>
      <c r="U321" s="42">
        <f t="shared" si="84"/>
        <v>4.7086003949908593</v>
      </c>
      <c r="V321" s="42">
        <f t="shared" si="84"/>
        <v>181.31971405983631</v>
      </c>
      <c r="W321" s="42">
        <f t="shared" si="84"/>
        <v>39.249040663638063</v>
      </c>
      <c r="X321" s="42">
        <f t="shared" si="84"/>
        <v>2.3510153949810082</v>
      </c>
      <c r="Y321" s="42">
        <f t="shared" si="84"/>
        <v>3.515901051491972</v>
      </c>
      <c r="Z321" s="42">
        <f t="shared" si="84"/>
        <v>4.905609969614372</v>
      </c>
      <c r="AC321" s="42">
        <f t="shared" si="85"/>
        <v>0.19919478072267668</v>
      </c>
      <c r="AD321" s="42">
        <f t="shared" si="85"/>
        <v>5.1114542767774616</v>
      </c>
      <c r="AE321" s="42">
        <f t="shared" si="85"/>
        <v>4.6740483016079573</v>
      </c>
      <c r="AF321" s="42">
        <f t="shared" si="85"/>
        <v>3.9949755427871327</v>
      </c>
      <c r="AG321" s="42">
        <f t="shared" si="85"/>
        <v>6.6072682733053316</v>
      </c>
      <c r="AH321" s="42">
        <f t="shared" si="85"/>
        <v>479.54390297152787</v>
      </c>
      <c r="AI321" s="42">
        <f t="shared" si="85"/>
        <v>46.625189817223067</v>
      </c>
      <c r="AJ321" s="42">
        <f t="shared" si="85"/>
        <v>2.8627878654162697</v>
      </c>
      <c r="AK321" s="42">
        <f t="shared" si="85"/>
        <v>3.8846753503324098</v>
      </c>
      <c r="AL321" s="42">
        <f t="shared" si="85"/>
        <v>24.541852243156743</v>
      </c>
    </row>
    <row r="322" spans="4:38">
      <c r="D322" s="52">
        <f t="shared" si="76"/>
        <v>8.5</v>
      </c>
      <c r="E322" s="42">
        <f t="shared" si="83"/>
        <v>0.15246935180194374</v>
      </c>
      <c r="F322" s="42">
        <f t="shared" si="83"/>
        <v>4.2244408435978098</v>
      </c>
      <c r="G322" s="42">
        <f t="shared" si="83"/>
        <v>3.5407365371975565</v>
      </c>
      <c r="H322" s="42">
        <f t="shared" si="83"/>
        <v>3.4354904689068597</v>
      </c>
      <c r="I322" s="42">
        <f t="shared" si="83"/>
        <v>5.6103206593445512</v>
      </c>
      <c r="J322" s="42">
        <f t="shared" si="83"/>
        <v>324.98569187908743</v>
      </c>
      <c r="K322" s="42">
        <f t="shared" si="83"/>
        <v>43.225758711403984</v>
      </c>
      <c r="L322" s="42">
        <f t="shared" si="83"/>
        <v>2.5990323749223441</v>
      </c>
      <c r="M322" s="42">
        <f t="shared" si="83"/>
        <v>3.7393491974533566</v>
      </c>
      <c r="N322" s="42">
        <f t="shared" si="83"/>
        <v>14.461618066725968</v>
      </c>
      <c r="Q322" s="42">
        <f t="shared" si="84"/>
        <v>0.11555854056093823</v>
      </c>
      <c r="R322" s="42">
        <f t="shared" si="84"/>
        <v>3.5819943792177904</v>
      </c>
      <c r="S322" s="42">
        <f t="shared" si="84"/>
        <v>2.2248281575327349</v>
      </c>
      <c r="T322" s="42">
        <f t="shared" si="84"/>
        <v>2.6720006132348875</v>
      </c>
      <c r="U322" s="42">
        <f t="shared" si="84"/>
        <v>4.6176398954680726</v>
      </c>
      <c r="V322" s="42">
        <f t="shared" si="84"/>
        <v>183.47634418821391</v>
      </c>
      <c r="W322" s="42">
        <f t="shared" si="84"/>
        <v>39.552854946536662</v>
      </c>
      <c r="X322" s="42">
        <f t="shared" si="84"/>
        <v>2.3484726839616181</v>
      </c>
      <c r="Y322" s="42">
        <f t="shared" si="84"/>
        <v>3.5017783323446503</v>
      </c>
      <c r="Z322" s="42">
        <f t="shared" si="84"/>
        <v>5.2229577687991755</v>
      </c>
      <c r="AC322" s="42">
        <f t="shared" si="85"/>
        <v>0.1893801630429488</v>
      </c>
      <c r="AD322" s="42">
        <f t="shared" si="85"/>
        <v>4.8668873079778239</v>
      </c>
      <c r="AE322" s="42">
        <f t="shared" si="85"/>
        <v>4.6505955253367475</v>
      </c>
      <c r="AF322" s="42">
        <f t="shared" si="85"/>
        <v>4.1989803245788275</v>
      </c>
      <c r="AG322" s="42">
        <f t="shared" si="85"/>
        <v>6.6030014232210288</v>
      </c>
      <c r="AH322" s="42">
        <f t="shared" si="85"/>
        <v>475.22080385799751</v>
      </c>
      <c r="AI322" s="42">
        <f t="shared" si="85"/>
        <v>46.898662476271248</v>
      </c>
      <c r="AJ322" s="42">
        <f t="shared" si="85"/>
        <v>2.8495920658830696</v>
      </c>
      <c r="AK322" s="42">
        <f t="shared" si="85"/>
        <v>3.8964512710425794</v>
      </c>
      <c r="AL322" s="42">
        <f t="shared" si="85"/>
        <v>23.700278364652732</v>
      </c>
    </row>
    <row r="323" spans="4:38">
      <c r="D323" s="52">
        <f t="shared" si="76"/>
        <v>8.75</v>
      </c>
      <c r="E323" s="42">
        <f t="shared" si="83"/>
        <v>0.14402528840830733</v>
      </c>
      <c r="F323" s="42">
        <f t="shared" si="83"/>
        <v>4.0303868903690265</v>
      </c>
      <c r="G323" s="42">
        <f t="shared" si="83"/>
        <v>3.5680488213986119</v>
      </c>
      <c r="H323" s="42">
        <f t="shared" si="83"/>
        <v>3.5670073704524992</v>
      </c>
      <c r="I323" s="42">
        <f t="shared" si="83"/>
        <v>5.5695089380843719</v>
      </c>
      <c r="J323" s="42">
        <f t="shared" si="83"/>
        <v>323.93974504972164</v>
      </c>
      <c r="K323" s="42">
        <f t="shared" si="83"/>
        <v>43.546473679152143</v>
      </c>
      <c r="L323" s="42">
        <f t="shared" si="83"/>
        <v>2.5922872989712307</v>
      </c>
      <c r="M323" s="42">
        <f t="shared" si="83"/>
        <v>3.7372219104364666</v>
      </c>
      <c r="N323" s="42">
        <f t="shared" si="83"/>
        <v>14.184092899528711</v>
      </c>
      <c r="Q323" s="42">
        <f t="shared" si="84"/>
        <v>0.10708294321343292</v>
      </c>
      <c r="R323" s="42">
        <f t="shared" si="84"/>
        <v>3.4454425727242315</v>
      </c>
      <c r="S323" s="42">
        <f t="shared" si="84"/>
        <v>2.3129566920365701</v>
      </c>
      <c r="T323" s="42">
        <f t="shared" si="84"/>
        <v>2.7083624365576218</v>
      </c>
      <c r="U323" s="42">
        <f t="shared" si="84"/>
        <v>4.5396737530199687</v>
      </c>
      <c r="V323" s="42">
        <f t="shared" si="84"/>
        <v>185.62036460437247</v>
      </c>
      <c r="W323" s="42">
        <f t="shared" si="84"/>
        <v>39.890426371979551</v>
      </c>
      <c r="X323" s="42">
        <f t="shared" si="84"/>
        <v>2.3462932173735687</v>
      </c>
      <c r="Y323" s="42">
        <f t="shared" si="84"/>
        <v>3.4896731445040854</v>
      </c>
      <c r="Z323" s="42">
        <f t="shared" si="84"/>
        <v>5.5752057830861013</v>
      </c>
      <c r="AC323" s="42">
        <f t="shared" si="85"/>
        <v>0.18096763360318172</v>
      </c>
      <c r="AD323" s="42">
        <f t="shared" si="85"/>
        <v>4.61533120801381</v>
      </c>
      <c r="AE323" s="42">
        <f t="shared" si="85"/>
        <v>4.6304931456757128</v>
      </c>
      <c r="AF323" s="42">
        <f t="shared" si="85"/>
        <v>4.425652304347377</v>
      </c>
      <c r="AG323" s="42">
        <f t="shared" si="85"/>
        <v>6.5993441231487697</v>
      </c>
      <c r="AH323" s="42">
        <f t="shared" si="85"/>
        <v>470.41736039851929</v>
      </c>
      <c r="AI323" s="42">
        <f t="shared" si="85"/>
        <v>47.202520986324785</v>
      </c>
      <c r="AJ323" s="42">
        <f t="shared" si="85"/>
        <v>2.838281380568898</v>
      </c>
      <c r="AK323" s="42">
        <f t="shared" si="85"/>
        <v>3.9095356273872106</v>
      </c>
      <c r="AL323" s="42">
        <f t="shared" si="85"/>
        <v>22.792980015971246</v>
      </c>
    </row>
    <row r="324" spans="4:38">
      <c r="D324" s="52">
        <f t="shared" si="76"/>
        <v>9</v>
      </c>
      <c r="E324" s="42">
        <f t="shared" si="83"/>
        <v>0.13698856891361072</v>
      </c>
      <c r="F324" s="42">
        <f t="shared" si="83"/>
        <v>3.8306329412314248</v>
      </c>
      <c r="G324" s="42">
        <f t="shared" si="83"/>
        <v>3.5980923340197721</v>
      </c>
      <c r="H324" s="42">
        <f t="shared" si="83"/>
        <v>3.7116759621527042</v>
      </c>
      <c r="I324" s="42">
        <f t="shared" si="83"/>
        <v>5.5354991703675562</v>
      </c>
      <c r="J324" s="42">
        <f t="shared" si="83"/>
        <v>322.78920353741887</v>
      </c>
      <c r="K324" s="42">
        <f t="shared" si="83"/>
        <v>43.899260143675157</v>
      </c>
      <c r="L324" s="42">
        <f t="shared" si="83"/>
        <v>2.5866664023453096</v>
      </c>
      <c r="M324" s="42">
        <f t="shared" si="83"/>
        <v>3.7354491712557234</v>
      </c>
      <c r="N324" s="42">
        <f t="shared" si="83"/>
        <v>13.893908107957063</v>
      </c>
      <c r="Q324" s="42">
        <f t="shared" si="84"/>
        <v>0.10001994542384532</v>
      </c>
      <c r="R324" s="42">
        <f t="shared" si="84"/>
        <v>3.3044799055774146</v>
      </c>
      <c r="S324" s="42">
        <f t="shared" si="84"/>
        <v>2.4098980799907896</v>
      </c>
      <c r="T324" s="42">
        <f t="shared" si="84"/>
        <v>2.7483604422126269</v>
      </c>
      <c r="U324" s="42">
        <f t="shared" si="84"/>
        <v>4.4747019676465483</v>
      </c>
      <c r="V324" s="42">
        <f t="shared" si="84"/>
        <v>187.75177530831141</v>
      </c>
      <c r="W324" s="42">
        <f t="shared" si="84"/>
        <v>40.26175493996665</v>
      </c>
      <c r="X324" s="42">
        <f t="shared" si="84"/>
        <v>2.3444769952168598</v>
      </c>
      <c r="Y324" s="42">
        <f t="shared" si="84"/>
        <v>3.4795854879702817</v>
      </c>
      <c r="Z324" s="42">
        <f t="shared" si="84"/>
        <v>5.9622816140380008</v>
      </c>
      <c r="AC324" s="42">
        <f t="shared" si="85"/>
        <v>0.17395719240337601</v>
      </c>
      <c r="AD324" s="42">
        <f t="shared" si="85"/>
        <v>4.3567859768854253</v>
      </c>
      <c r="AE324" s="42">
        <f t="shared" si="85"/>
        <v>4.6137411626248488</v>
      </c>
      <c r="AF324" s="42">
        <f t="shared" si="85"/>
        <v>4.6749914820927803</v>
      </c>
      <c r="AG324" s="42">
        <f t="shared" si="85"/>
        <v>6.596296373088558</v>
      </c>
      <c r="AH324" s="42">
        <f t="shared" si="85"/>
        <v>465.1335725930935</v>
      </c>
      <c r="AI324" s="42">
        <f t="shared" si="85"/>
        <v>47.5367653473837</v>
      </c>
      <c r="AJ324" s="42">
        <f t="shared" si="85"/>
        <v>2.828855809473755</v>
      </c>
      <c r="AK324" s="42">
        <f t="shared" si="85"/>
        <v>3.9239284193663089</v>
      </c>
      <c r="AL324" s="42">
        <f t="shared" si="85"/>
        <v>21.82553460187604</v>
      </c>
    </row>
    <row r="325" spans="4:38">
      <c r="D325" s="52">
        <f t="shared" si="76"/>
        <v>9.25</v>
      </c>
      <c r="E325" s="42">
        <f t="shared" si="83"/>
        <v>0.13135919331785342</v>
      </c>
      <c r="F325" s="42">
        <f t="shared" si="83"/>
        <v>3.6251789961850056</v>
      </c>
      <c r="G325" s="42">
        <f t="shared" si="83"/>
        <v>3.630867075061035</v>
      </c>
      <c r="H325" s="42">
        <f t="shared" si="83"/>
        <v>3.8694962440074745</v>
      </c>
      <c r="I325" s="42">
        <f t="shared" si="83"/>
        <v>5.5082913561941043</v>
      </c>
      <c r="J325" s="42">
        <f t="shared" si="83"/>
        <v>321.53406734217964</v>
      </c>
      <c r="K325" s="42">
        <f t="shared" si="83"/>
        <v>44.284118104973011</v>
      </c>
      <c r="L325" s="42">
        <f t="shared" si="83"/>
        <v>2.5821696850445712</v>
      </c>
      <c r="M325" s="42">
        <f t="shared" si="83"/>
        <v>3.7340309799111284</v>
      </c>
      <c r="N325" s="42">
        <f t="shared" si="83"/>
        <v>13.593816195174306</v>
      </c>
      <c r="Q325" s="42">
        <f t="shared" si="84"/>
        <v>9.4369547192174913E-2</v>
      </c>
      <c r="R325" s="42">
        <f t="shared" si="84"/>
        <v>3.1591063777773334</v>
      </c>
      <c r="S325" s="42">
        <f t="shared" si="84"/>
        <v>2.5156523213953919</v>
      </c>
      <c r="T325" s="42">
        <f t="shared" si="84"/>
        <v>2.7919946301999072</v>
      </c>
      <c r="U325" s="42">
        <f t="shared" si="84"/>
        <v>4.4227245393478105</v>
      </c>
      <c r="V325" s="42">
        <f t="shared" si="84"/>
        <v>189.87057630003125</v>
      </c>
      <c r="W325" s="42">
        <f t="shared" si="84"/>
        <v>40.666840650498067</v>
      </c>
      <c r="X325" s="42">
        <f t="shared" si="84"/>
        <v>2.3430240174914969</v>
      </c>
      <c r="Y325" s="42">
        <f t="shared" si="84"/>
        <v>3.4715153627432409</v>
      </c>
      <c r="Z325" s="42">
        <f t="shared" si="84"/>
        <v>6.3841128632177178</v>
      </c>
      <c r="AC325" s="42">
        <f t="shared" si="85"/>
        <v>0.16834883944353163</v>
      </c>
      <c r="AD325" s="42">
        <f t="shared" si="85"/>
        <v>4.0912516145926743</v>
      </c>
      <c r="AE325" s="42">
        <f t="shared" si="85"/>
        <v>4.6003395761841581</v>
      </c>
      <c r="AF325" s="42">
        <f t="shared" si="85"/>
        <v>4.9469978578150346</v>
      </c>
      <c r="AG325" s="42">
        <f t="shared" si="85"/>
        <v>6.5938581730403865</v>
      </c>
      <c r="AH325" s="42">
        <f t="shared" si="85"/>
        <v>459.36944044172003</v>
      </c>
      <c r="AI325" s="42">
        <f t="shared" si="85"/>
        <v>47.901395559447941</v>
      </c>
      <c r="AJ325" s="42">
        <f t="shared" si="85"/>
        <v>2.8213153525976407</v>
      </c>
      <c r="AK325" s="42">
        <f t="shared" si="85"/>
        <v>3.9396296469798679</v>
      </c>
      <c r="AL325" s="42">
        <f t="shared" si="85"/>
        <v>20.803519527130824</v>
      </c>
    </row>
    <row r="326" spans="4:38">
      <c r="D326" s="52">
        <f t="shared" si="76"/>
        <v>9.5</v>
      </c>
      <c r="E326" s="42">
        <f t="shared" si="83"/>
        <v>0.12713716162103494</v>
      </c>
      <c r="F326" s="42">
        <f t="shared" si="83"/>
        <v>3.4140250552297693</v>
      </c>
      <c r="G326" s="42">
        <f t="shared" si="83"/>
        <v>3.6663730445224019</v>
      </c>
      <c r="H326" s="42">
        <f t="shared" si="83"/>
        <v>4.0404682160168104</v>
      </c>
      <c r="I326" s="42">
        <f t="shared" si="83"/>
        <v>5.4878854955640097</v>
      </c>
      <c r="J326" s="42">
        <f t="shared" si="83"/>
        <v>320.17433646400389</v>
      </c>
      <c r="K326" s="42">
        <f t="shared" si="83"/>
        <v>44.701047563045648</v>
      </c>
      <c r="L326" s="42">
        <f t="shared" si="83"/>
        <v>2.5787971470690145</v>
      </c>
      <c r="M326" s="42">
        <f t="shared" si="83"/>
        <v>3.7329673364026807</v>
      </c>
      <c r="N326" s="42">
        <f t="shared" si="83"/>
        <v>13.286569664343723</v>
      </c>
      <c r="Q326" s="42">
        <f t="shared" si="84"/>
        <v>9.0131748518422206E-2</v>
      </c>
      <c r="R326" s="42">
        <f t="shared" si="84"/>
        <v>3.0093219893239884</v>
      </c>
      <c r="S326" s="42">
        <f t="shared" si="84"/>
        <v>2.6302194162503771</v>
      </c>
      <c r="T326" s="42">
        <f t="shared" si="84"/>
        <v>2.8392650005194633</v>
      </c>
      <c r="U326" s="42">
        <f t="shared" si="84"/>
        <v>4.3837414681237616</v>
      </c>
      <c r="V326" s="42">
        <f t="shared" si="84"/>
        <v>191.97676757953198</v>
      </c>
      <c r="W326" s="42">
        <f t="shared" si="84"/>
        <v>41.105683503573829</v>
      </c>
      <c r="X326" s="42">
        <f t="shared" si="84"/>
        <v>2.3419342841974742</v>
      </c>
      <c r="Y326" s="42">
        <f t="shared" si="84"/>
        <v>3.465462768822956</v>
      </c>
      <c r="Z326" s="42">
        <f t="shared" si="84"/>
        <v>6.8406271321881018</v>
      </c>
      <c r="AC326" s="42">
        <f t="shared" si="85"/>
        <v>0.1641425747236486</v>
      </c>
      <c r="AD326" s="42">
        <f t="shared" si="85"/>
        <v>3.8187281211355524</v>
      </c>
      <c r="AE326" s="42">
        <f t="shared" si="85"/>
        <v>4.5902883863536381</v>
      </c>
      <c r="AF326" s="42">
        <f t="shared" si="85"/>
        <v>5.2416714315141526</v>
      </c>
      <c r="AG326" s="42">
        <f t="shared" si="85"/>
        <v>6.592029523004256</v>
      </c>
      <c r="AH326" s="42">
        <f t="shared" si="85"/>
        <v>453.12496394439802</v>
      </c>
      <c r="AI326" s="42">
        <f t="shared" si="85"/>
        <v>48.296411622517546</v>
      </c>
      <c r="AJ326" s="42">
        <f t="shared" si="85"/>
        <v>2.81566000994055</v>
      </c>
      <c r="AK326" s="42">
        <f t="shared" si="85"/>
        <v>3.9566393102278878</v>
      </c>
      <c r="AL326" s="42">
        <f t="shared" si="85"/>
        <v>19.732512196499282</v>
      </c>
    </row>
    <row r="327" spans="4:38">
      <c r="D327" s="52">
        <f t="shared" si="76"/>
        <v>9.75</v>
      </c>
      <c r="E327" s="42">
        <f t="shared" si="83"/>
        <v>0.1243224738231563</v>
      </c>
      <c r="F327" s="42">
        <f t="shared" si="83"/>
        <v>3.1971711183657168</v>
      </c>
      <c r="G327" s="42">
        <f t="shared" si="83"/>
        <v>3.7046102424038794</v>
      </c>
      <c r="H327" s="42">
        <f t="shared" si="83"/>
        <v>4.2245918781807115</v>
      </c>
      <c r="I327" s="42">
        <f t="shared" si="83"/>
        <v>5.4742815884772824</v>
      </c>
      <c r="J327" s="42">
        <f t="shared" si="83"/>
        <v>318.71001090289167</v>
      </c>
      <c r="K327" s="42">
        <f t="shared" si="83"/>
        <v>45.15004851789314</v>
      </c>
      <c r="L327" s="42">
        <f t="shared" si="83"/>
        <v>2.5765487884186453</v>
      </c>
      <c r="M327" s="42">
        <f t="shared" si="83"/>
        <v>3.7322582407303857</v>
      </c>
      <c r="N327" s="42">
        <f t="shared" si="83"/>
        <v>12.97492101862859</v>
      </c>
      <c r="Q327" s="42">
        <f t="shared" si="84"/>
        <v>8.7306549402587058E-2</v>
      </c>
      <c r="R327" s="42">
        <f t="shared" si="84"/>
        <v>2.8551267402173846</v>
      </c>
      <c r="S327" s="42">
        <f t="shared" si="84"/>
        <v>2.7535993645557451</v>
      </c>
      <c r="T327" s="42">
        <f t="shared" si="84"/>
        <v>2.8901715531712897</v>
      </c>
      <c r="U327" s="42">
        <f t="shared" si="84"/>
        <v>4.3577527539743954</v>
      </c>
      <c r="V327" s="42">
        <f t="shared" si="84"/>
        <v>194.07034914681316</v>
      </c>
      <c r="W327" s="42">
        <f t="shared" si="84"/>
        <v>41.578283499193837</v>
      </c>
      <c r="X327" s="42">
        <f t="shared" si="84"/>
        <v>2.3412077953347881</v>
      </c>
      <c r="Y327" s="42">
        <f t="shared" si="84"/>
        <v>3.4614277062094319</v>
      </c>
      <c r="Z327" s="42">
        <f t="shared" si="84"/>
        <v>7.3317520225119974</v>
      </c>
      <c r="AC327" s="42">
        <f t="shared" si="85"/>
        <v>0.16133839824372645</v>
      </c>
      <c r="AD327" s="42">
        <f t="shared" si="85"/>
        <v>3.5392154965140548</v>
      </c>
      <c r="AE327" s="42">
        <f t="shared" si="85"/>
        <v>4.5835875931332879</v>
      </c>
      <c r="AF327" s="42">
        <f t="shared" si="85"/>
        <v>5.5590122031901235</v>
      </c>
      <c r="AG327" s="42">
        <f t="shared" si="85"/>
        <v>6.5908104229801747</v>
      </c>
      <c r="AH327" s="42">
        <f t="shared" si="85"/>
        <v>446.40014310112861</v>
      </c>
      <c r="AI327" s="42">
        <f t="shared" si="85"/>
        <v>48.721813536592457</v>
      </c>
      <c r="AJ327" s="42">
        <f t="shared" si="85"/>
        <v>2.8118897815024928</v>
      </c>
      <c r="AK327" s="42">
        <f t="shared" si="85"/>
        <v>3.9749574091103757</v>
      </c>
      <c r="AL327" s="42">
        <f t="shared" si="85"/>
        <v>18.618090014745217</v>
      </c>
    </row>
    <row r="328" spans="4:38">
      <c r="D328" s="52">
        <f t="shared" si="76"/>
        <v>10</v>
      </c>
      <c r="E328" s="42">
        <f t="shared" si="83"/>
        <v>0.12291512992421699</v>
      </c>
      <c r="F328" s="42">
        <f t="shared" si="83"/>
        <v>2.9746171855928463</v>
      </c>
      <c r="G328" s="42">
        <f t="shared" si="83"/>
        <v>3.74557866870546</v>
      </c>
      <c r="H328" s="42">
        <f t="shared" si="83"/>
        <v>4.4218672304991724</v>
      </c>
      <c r="I328" s="42">
        <f t="shared" si="83"/>
        <v>5.4674796349339196</v>
      </c>
      <c r="J328" s="42">
        <f t="shared" si="83"/>
        <v>317.14109065884247</v>
      </c>
      <c r="K328" s="42">
        <f t="shared" si="83"/>
        <v>45.631120969515429</v>
      </c>
      <c r="L328" s="42">
        <f t="shared" si="83"/>
        <v>2.5754246090934583</v>
      </c>
      <c r="M328" s="42">
        <f t="shared" si="83"/>
        <v>3.731903692894238</v>
      </c>
      <c r="N328" s="42">
        <f t="shared" si="83"/>
        <v>12.661622761192241</v>
      </c>
      <c r="Q328" s="42">
        <f t="shared" si="84"/>
        <v>8.5893949844669443E-2</v>
      </c>
      <c r="R328" s="42">
        <f t="shared" si="84"/>
        <v>2.6965206304575169</v>
      </c>
      <c r="S328" s="42">
        <f t="shared" si="84"/>
        <v>2.8857921663114969</v>
      </c>
      <c r="T328" s="42">
        <f t="shared" si="84"/>
        <v>2.9447142881553914</v>
      </c>
      <c r="U328" s="42">
        <f t="shared" si="84"/>
        <v>4.3447583968997128</v>
      </c>
      <c r="V328" s="42">
        <f t="shared" si="84"/>
        <v>196.15132100187517</v>
      </c>
      <c r="W328" s="42">
        <f t="shared" si="84"/>
        <v>42.084640637358135</v>
      </c>
      <c r="X328" s="42">
        <f t="shared" si="84"/>
        <v>2.340844550903447</v>
      </c>
      <c r="Y328" s="42">
        <f t="shared" si="84"/>
        <v>3.4594101749026751</v>
      </c>
      <c r="Z328" s="42">
        <f t="shared" si="84"/>
        <v>7.8574151357522508</v>
      </c>
      <c r="AC328" s="42">
        <f t="shared" si="85"/>
        <v>0.15993631000376507</v>
      </c>
      <c r="AD328" s="42">
        <f t="shared" si="85"/>
        <v>3.2527137407281854</v>
      </c>
      <c r="AE328" s="42">
        <f t="shared" si="85"/>
        <v>4.5802371965231181</v>
      </c>
      <c r="AF328" s="42">
        <f t="shared" si="85"/>
        <v>5.8990201728429446</v>
      </c>
      <c r="AG328" s="42">
        <f t="shared" si="85"/>
        <v>6.590200872968131</v>
      </c>
      <c r="AH328" s="42">
        <f t="shared" si="85"/>
        <v>439.19497791191174</v>
      </c>
      <c r="AI328" s="42">
        <f t="shared" si="85"/>
        <v>49.177601301672738</v>
      </c>
      <c r="AJ328" s="42">
        <f t="shared" si="85"/>
        <v>2.8100046672834642</v>
      </c>
      <c r="AK328" s="42">
        <f t="shared" si="85"/>
        <v>3.9945839436273252</v>
      </c>
      <c r="AL328" s="42">
        <f t="shared" si="85"/>
        <v>17.465830386632287</v>
      </c>
    </row>
    <row r="329" spans="4:38">
      <c r="D329" s="52">
        <f t="shared" si="76"/>
        <v>10.25</v>
      </c>
      <c r="E329" s="42">
        <f t="shared" ref="E329:N344" si="86">($D239-$D238)/8*(E238+3*((2*E238+E239)/3)+3*((E238+2*E239)/3)+E239)</f>
        <v>0.12256329394948204</v>
      </c>
      <c r="F329" s="42">
        <f t="shared" si="86"/>
        <v>2.861915220229208</v>
      </c>
      <c r="G329" s="42">
        <f t="shared" si="86"/>
        <v>3.766745688961274</v>
      </c>
      <c r="H329" s="42">
        <f t="shared" si="86"/>
        <v>4.5237928291970446</v>
      </c>
      <c r="I329" s="42">
        <f t="shared" si="86"/>
        <v>5.4657791465480763</v>
      </c>
      <c r="J329" s="42">
        <f t="shared" si="86"/>
        <v>316.33048186608352</v>
      </c>
      <c r="K329" s="42">
        <f t="shared" si="86"/>
        <v>45.879675069520253</v>
      </c>
      <c r="L329" s="42">
        <f t="shared" si="86"/>
        <v>2.5751435642621585</v>
      </c>
      <c r="M329" s="42">
        <f t="shared" si="86"/>
        <v>3.7318150559352015</v>
      </c>
      <c r="N329" s="42">
        <f t="shared" si="86"/>
        <v>12.504905292439183</v>
      </c>
      <c r="Q329" s="42">
        <f t="shared" ref="Q329:Z344" si="87">($D239-$D238)/8*(Q238+3*((2*Q238+Q239)/3)+3*((Q238+2*Q239)/3)+Q239)</f>
        <v>8.5540799955190039E-2</v>
      </c>
      <c r="R329" s="42">
        <f t="shared" si="87"/>
        <v>2.616114860414267</v>
      </c>
      <c r="S329" s="42">
        <f t="shared" si="87"/>
        <v>2.9540917805519697</v>
      </c>
      <c r="T329" s="42">
        <f t="shared" si="87"/>
        <v>2.972894701230512</v>
      </c>
      <c r="U329" s="42">
        <f t="shared" si="87"/>
        <v>4.3415098076310432</v>
      </c>
      <c r="V329" s="42">
        <f t="shared" si="87"/>
        <v>197.18865450135158</v>
      </c>
      <c r="W329" s="42">
        <f t="shared" si="87"/>
        <v>42.346258492076345</v>
      </c>
      <c r="X329" s="42">
        <f t="shared" si="87"/>
        <v>2.3407537397956144</v>
      </c>
      <c r="Y329" s="42">
        <f t="shared" si="87"/>
        <v>3.4589057920759889</v>
      </c>
      <c r="Z329" s="42">
        <f t="shared" si="87"/>
        <v>8.1288721982968255</v>
      </c>
      <c r="AC329" s="42">
        <f t="shared" ref="AC329:AL344" si="88">($D239-$D238)/8*(AC238+3*((2*AC238+AC239)/3)+3*((AC238+2*AC239)/3)+AC239)</f>
        <v>0.15958578794377459</v>
      </c>
      <c r="AD329" s="42">
        <f t="shared" si="88"/>
        <v>3.1077155800441583</v>
      </c>
      <c r="AE329" s="42">
        <f t="shared" si="88"/>
        <v>4.5793995973705783</v>
      </c>
      <c r="AF329" s="42">
        <f t="shared" si="88"/>
        <v>6.0746909571635674</v>
      </c>
      <c r="AG329" s="42">
        <f t="shared" si="88"/>
        <v>6.5900484854651191</v>
      </c>
      <c r="AH329" s="42">
        <f t="shared" si="88"/>
        <v>435.47230923081651</v>
      </c>
      <c r="AI329" s="42">
        <f t="shared" si="88"/>
        <v>49.413091646964276</v>
      </c>
      <c r="AJ329" s="42">
        <f t="shared" si="88"/>
        <v>2.8095333887287026</v>
      </c>
      <c r="AK329" s="42">
        <f t="shared" si="88"/>
        <v>4.0047243197944145</v>
      </c>
      <c r="AL329" s="42">
        <f t="shared" si="88"/>
        <v>16.880938386581551</v>
      </c>
    </row>
    <row r="330" spans="4:38">
      <c r="D330" s="52">
        <f t="shared" si="76"/>
        <v>10.5</v>
      </c>
      <c r="E330" s="42">
        <f t="shared" si="86"/>
        <v>0.12130920414698138</v>
      </c>
      <c r="F330" s="42">
        <f t="shared" si="86"/>
        <v>2.8326315858093452</v>
      </c>
      <c r="G330" s="42">
        <f t="shared" si="86"/>
        <v>3.7282036654490254</v>
      </c>
      <c r="H330" s="42">
        <f t="shared" si="86"/>
        <v>4.4775045623521619</v>
      </c>
      <c r="I330" s="42">
        <f t="shared" si="86"/>
        <v>5.4098523052440886</v>
      </c>
      <c r="J330" s="42">
        <f t="shared" si="86"/>
        <v>313.09373113309584</v>
      </c>
      <c r="K330" s="42">
        <f t="shared" si="86"/>
        <v>45.410225931914312</v>
      </c>
      <c r="L330" s="42">
        <f t="shared" si="86"/>
        <v>2.5487942293197778</v>
      </c>
      <c r="M330" s="42">
        <f t="shared" si="86"/>
        <v>3.6936304489810539</v>
      </c>
      <c r="N330" s="42">
        <f t="shared" si="86"/>
        <v>12.376952838624192</v>
      </c>
      <c r="Q330" s="42">
        <f t="shared" si="87"/>
        <v>8.466553101075576E-2</v>
      </c>
      <c r="R330" s="42">
        <f t="shared" si="87"/>
        <v>2.5893462997555741</v>
      </c>
      <c r="S330" s="42">
        <f t="shared" si="87"/>
        <v>2.9238649788867983</v>
      </c>
      <c r="T330" s="42">
        <f t="shared" si="87"/>
        <v>2.9424755046784181</v>
      </c>
      <c r="U330" s="42">
        <f t="shared" si="87"/>
        <v>4.2970866936483958</v>
      </c>
      <c r="V330" s="42">
        <f t="shared" si="87"/>
        <v>195.17098450562759</v>
      </c>
      <c r="W330" s="42">
        <f t="shared" si="87"/>
        <v>41.912963912290834</v>
      </c>
      <c r="X330" s="42">
        <f t="shared" si="87"/>
        <v>2.3168027239518918</v>
      </c>
      <c r="Y330" s="42">
        <f t="shared" si="87"/>
        <v>3.4235136420947652</v>
      </c>
      <c r="Z330" s="42">
        <f t="shared" si="87"/>
        <v>8.0456961069793316</v>
      </c>
      <c r="AC330" s="42">
        <f t="shared" si="88"/>
        <v>0.15795287728320764</v>
      </c>
      <c r="AD330" s="42">
        <f t="shared" si="88"/>
        <v>3.0759168718631256</v>
      </c>
      <c r="AE330" s="42">
        <f t="shared" si="88"/>
        <v>4.5325423520112542</v>
      </c>
      <c r="AF330" s="42">
        <f t="shared" si="88"/>
        <v>6.012533620025895</v>
      </c>
      <c r="AG330" s="42">
        <f t="shared" si="88"/>
        <v>6.5226179168397929</v>
      </c>
      <c r="AH330" s="42">
        <f t="shared" si="88"/>
        <v>431.01647776056518</v>
      </c>
      <c r="AI330" s="42">
        <f t="shared" si="88"/>
        <v>48.907487951537902</v>
      </c>
      <c r="AJ330" s="42">
        <f t="shared" si="88"/>
        <v>2.7807857346876652</v>
      </c>
      <c r="AK330" s="42">
        <f t="shared" si="88"/>
        <v>3.9637472558673426</v>
      </c>
      <c r="AL330" s="42">
        <f t="shared" si="88"/>
        <v>16.708209570269066</v>
      </c>
    </row>
    <row r="331" spans="4:38">
      <c r="D331" s="52">
        <f t="shared" si="76"/>
        <v>10.75</v>
      </c>
      <c r="E331" s="42">
        <f t="shared" si="86"/>
        <v>0.11881321993765266</v>
      </c>
      <c r="F331" s="42">
        <f t="shared" si="86"/>
        <v>2.7743490856582484</v>
      </c>
      <c r="G331" s="42">
        <f t="shared" si="86"/>
        <v>3.6514944203133686</v>
      </c>
      <c r="H331" s="42">
        <f t="shared" si="86"/>
        <v>4.3853781588907434</v>
      </c>
      <c r="I331" s="42">
        <f t="shared" si="86"/>
        <v>5.2985424831770889</v>
      </c>
      <c r="J331" s="42">
        <f t="shared" si="86"/>
        <v>306.65170544804425</v>
      </c>
      <c r="K331" s="42">
        <f t="shared" si="86"/>
        <v>44.475892814612024</v>
      </c>
      <c r="L331" s="42">
        <f t="shared" si="86"/>
        <v>2.4963517935298096</v>
      </c>
      <c r="M331" s="42">
        <f t="shared" si="86"/>
        <v>3.6176325612644531</v>
      </c>
      <c r="N331" s="42">
        <f t="shared" si="86"/>
        <v>12.122292204568906</v>
      </c>
      <c r="Q331" s="42">
        <f t="shared" si="87"/>
        <v>8.2923504674310325E-2</v>
      </c>
      <c r="R331" s="42">
        <f t="shared" si="87"/>
        <v>2.5360694892932538</v>
      </c>
      <c r="S331" s="42">
        <f t="shared" si="87"/>
        <v>2.8637053160744999</v>
      </c>
      <c r="T331" s="42">
        <f t="shared" si="87"/>
        <v>2.8819329230362603</v>
      </c>
      <c r="U331" s="42">
        <f t="shared" si="87"/>
        <v>4.2086724582333508</v>
      </c>
      <c r="V331" s="42">
        <f t="shared" si="87"/>
        <v>191.15526534506864</v>
      </c>
      <c r="W331" s="42">
        <f t="shared" si="87"/>
        <v>41.050588325649528</v>
      </c>
      <c r="X331" s="42">
        <f t="shared" si="87"/>
        <v>2.2691336039063321</v>
      </c>
      <c r="Y331" s="42">
        <f t="shared" si="87"/>
        <v>3.3530735130775415</v>
      </c>
      <c r="Z331" s="42">
        <f t="shared" si="87"/>
        <v>7.8801527702037779</v>
      </c>
      <c r="AC331" s="42">
        <f t="shared" si="88"/>
        <v>0.15470293520099559</v>
      </c>
      <c r="AD331" s="42">
        <f t="shared" si="88"/>
        <v>3.0126286820232515</v>
      </c>
      <c r="AE331" s="42">
        <f t="shared" si="88"/>
        <v>4.4392835245522386</v>
      </c>
      <c r="AF331" s="42">
        <f t="shared" si="88"/>
        <v>5.8888233947452173</v>
      </c>
      <c r="AG331" s="42">
        <f t="shared" si="88"/>
        <v>6.3884125081208376</v>
      </c>
      <c r="AH331" s="42">
        <f t="shared" si="88"/>
        <v>422.14814555102089</v>
      </c>
      <c r="AI331" s="42">
        <f t="shared" si="88"/>
        <v>47.901197303574634</v>
      </c>
      <c r="AJ331" s="42">
        <f t="shared" si="88"/>
        <v>2.7235699831532862</v>
      </c>
      <c r="AK331" s="42">
        <f t="shared" si="88"/>
        <v>3.8821916094513638</v>
      </c>
      <c r="AL331" s="42">
        <f t="shared" si="88"/>
        <v>16.364431638934047</v>
      </c>
    </row>
    <row r="332" spans="4:38">
      <c r="D332" s="52">
        <f t="shared" si="76"/>
        <v>11</v>
      </c>
      <c r="E332" s="42">
        <f t="shared" si="86"/>
        <v>0.11675830104562657</v>
      </c>
      <c r="F332" s="42">
        <f t="shared" si="86"/>
        <v>2.7263656848869702</v>
      </c>
      <c r="G332" s="42">
        <f t="shared" si="86"/>
        <v>3.5883404642774384</v>
      </c>
      <c r="H332" s="42">
        <f t="shared" si="86"/>
        <v>4.3095314102535802</v>
      </c>
      <c r="I332" s="42">
        <f t="shared" si="86"/>
        <v>5.2069022174339601</v>
      </c>
      <c r="J332" s="42">
        <f t="shared" si="86"/>
        <v>301.3480499867423</v>
      </c>
      <c r="K332" s="42">
        <f t="shared" si="86"/>
        <v>43.706665682880114</v>
      </c>
      <c r="L332" s="42">
        <f t="shared" si="86"/>
        <v>2.4531764594688399</v>
      </c>
      <c r="M332" s="42">
        <f t="shared" si="86"/>
        <v>3.5550642586929717</v>
      </c>
      <c r="N332" s="42">
        <f t="shared" si="86"/>
        <v>11.91263264581862</v>
      </c>
      <c r="Q332" s="42">
        <f t="shared" si="87"/>
        <v>8.1489311775256923E-2</v>
      </c>
      <c r="R332" s="42">
        <f t="shared" si="87"/>
        <v>2.4922072228907917</v>
      </c>
      <c r="S332" s="42">
        <f t="shared" si="87"/>
        <v>2.8141764660165256</v>
      </c>
      <c r="T332" s="42">
        <f t="shared" si="87"/>
        <v>2.8320888197268239</v>
      </c>
      <c r="U332" s="42">
        <f t="shared" si="87"/>
        <v>4.1358819005049101</v>
      </c>
      <c r="V332" s="42">
        <f t="shared" si="87"/>
        <v>187.8491638331833</v>
      </c>
      <c r="W332" s="42">
        <f t="shared" si="87"/>
        <v>40.340603110844071</v>
      </c>
      <c r="X332" s="42">
        <f t="shared" si="87"/>
        <v>2.2298880930646501</v>
      </c>
      <c r="Y332" s="42">
        <f t="shared" si="87"/>
        <v>3.2950808577821884</v>
      </c>
      <c r="Z332" s="42">
        <f t="shared" si="87"/>
        <v>7.7438625929992497</v>
      </c>
      <c r="AC332" s="42">
        <f t="shared" si="88"/>
        <v>0.15202729031599682</v>
      </c>
      <c r="AD332" s="42">
        <f t="shared" si="88"/>
        <v>2.9605241468831576</v>
      </c>
      <c r="AE332" s="42">
        <f t="shared" si="88"/>
        <v>4.362504462538352</v>
      </c>
      <c r="AF332" s="42">
        <f t="shared" si="88"/>
        <v>5.7869740007803276</v>
      </c>
      <c r="AG332" s="42">
        <f t="shared" si="88"/>
        <v>6.2779225343630189</v>
      </c>
      <c r="AH332" s="42">
        <f t="shared" si="88"/>
        <v>414.8469361403022</v>
      </c>
      <c r="AI332" s="42">
        <f t="shared" si="88"/>
        <v>47.072728254916264</v>
      </c>
      <c r="AJ332" s="42">
        <f t="shared" si="88"/>
        <v>2.6764648258730293</v>
      </c>
      <c r="AK332" s="42">
        <f t="shared" si="88"/>
        <v>3.8150476596037546</v>
      </c>
      <c r="AL332" s="42">
        <f t="shared" si="88"/>
        <v>16.081402698638001</v>
      </c>
    </row>
    <row r="333" spans="4:38">
      <c r="D333" s="52">
        <f t="shared" si="76"/>
        <v>12</v>
      </c>
      <c r="E333" s="42">
        <f t="shared" si="86"/>
        <v>0.44817104069310737</v>
      </c>
      <c r="F333" s="42">
        <f t="shared" si="86"/>
        <v>10.465021633265172</v>
      </c>
      <c r="G333" s="42">
        <f t="shared" si="86"/>
        <v>13.773669759103141</v>
      </c>
      <c r="H333" s="42">
        <f t="shared" si="86"/>
        <v>16.541926010710196</v>
      </c>
      <c r="I333" s="42">
        <f t="shared" si="86"/>
        <v>19.986440061873743</v>
      </c>
      <c r="J333" s="42">
        <f t="shared" si="86"/>
        <v>1156.709783920375</v>
      </c>
      <c r="K333" s="42">
        <f t="shared" si="86"/>
        <v>167.76590331395386</v>
      </c>
      <c r="L333" s="42">
        <f t="shared" si="86"/>
        <v>9.4163981232849938</v>
      </c>
      <c r="M333" s="42">
        <f t="shared" si="86"/>
        <v>13.64594066786465</v>
      </c>
      <c r="N333" s="42">
        <f t="shared" si="86"/>
        <v>45.72605906782502</v>
      </c>
      <c r="Q333" s="42">
        <f t="shared" si="87"/>
        <v>0.31279274652523698</v>
      </c>
      <c r="R333" s="42">
        <f t="shared" si="87"/>
        <v>9.5662158039570251</v>
      </c>
      <c r="S333" s="42">
        <f t="shared" si="87"/>
        <v>10.802079031415637</v>
      </c>
      <c r="T333" s="42">
        <f t="shared" si="87"/>
        <v>10.870834726999716</v>
      </c>
      <c r="U333" s="42">
        <f t="shared" si="87"/>
        <v>15.875380841733328</v>
      </c>
      <c r="V333" s="42">
        <f t="shared" si="87"/>
        <v>721.04984822919573</v>
      </c>
      <c r="W333" s="42">
        <f t="shared" si="87"/>
        <v>154.84543639693356</v>
      </c>
      <c r="X333" s="42">
        <f t="shared" si="87"/>
        <v>8.5593166254399389</v>
      </c>
      <c r="Y333" s="42">
        <f t="shared" si="87"/>
        <v>12.648007070804287</v>
      </c>
      <c r="Z333" s="42">
        <f t="shared" si="87"/>
        <v>29.724438658392891</v>
      </c>
      <c r="AC333" s="42">
        <f t="shared" si="88"/>
        <v>0.58354933486098004</v>
      </c>
      <c r="AD333" s="42">
        <f t="shared" si="88"/>
        <v>11.363827462573354</v>
      </c>
      <c r="AE333" s="42">
        <f t="shared" si="88"/>
        <v>16.745260486790652</v>
      </c>
      <c r="AF333" s="42">
        <f t="shared" si="88"/>
        <v>22.213017294420638</v>
      </c>
      <c r="AG333" s="42">
        <f t="shared" si="88"/>
        <v>24.097499282014201</v>
      </c>
      <c r="AH333" s="42">
        <f t="shared" si="88"/>
        <v>1592.3697196115584</v>
      </c>
      <c r="AI333" s="42">
        <f t="shared" si="88"/>
        <v>180.68637023097452</v>
      </c>
      <c r="AJ333" s="42">
        <f t="shared" si="88"/>
        <v>10.273479621130051</v>
      </c>
      <c r="AK333" s="42">
        <f t="shared" si="88"/>
        <v>14.643874264925014</v>
      </c>
      <c r="AL333" s="42">
        <f t="shared" si="88"/>
        <v>61.727679477257169</v>
      </c>
    </row>
    <row r="334" spans="4:38">
      <c r="D334" s="52">
        <f t="shared" si="76"/>
        <v>13</v>
      </c>
      <c r="E334" s="42">
        <f t="shared" si="86"/>
        <v>0.41465818590215942</v>
      </c>
      <c r="F334" s="42">
        <f t="shared" si="86"/>
        <v>9.6824794372380492</v>
      </c>
      <c r="G334" s="42">
        <f t="shared" si="86"/>
        <v>12.743717011907727</v>
      </c>
      <c r="H334" s="42">
        <f t="shared" si="86"/>
        <v>15.304971558003491</v>
      </c>
      <c r="I334" s="42">
        <f t="shared" si="86"/>
        <v>18.491915421134586</v>
      </c>
      <c r="J334" s="42">
        <f t="shared" si="86"/>
        <v>1070.2145767248323</v>
      </c>
      <c r="K334" s="42">
        <f t="shared" si="86"/>
        <v>155.22088401074828</v>
      </c>
      <c r="L334" s="42">
        <f t="shared" si="86"/>
        <v>8.7122687746520064</v>
      </c>
      <c r="M334" s="42">
        <f t="shared" si="86"/>
        <v>12.625539110055847</v>
      </c>
      <c r="N334" s="42">
        <f t="shared" si="86"/>
        <v>42.30680472392001</v>
      </c>
      <c r="Q334" s="42">
        <f t="shared" si="87"/>
        <v>0.28940306503722618</v>
      </c>
      <c r="R334" s="42">
        <f t="shared" si="87"/>
        <v>8.8508835490190858</v>
      </c>
      <c r="S334" s="42">
        <f t="shared" si="87"/>
        <v>9.994332717730753</v>
      </c>
      <c r="T334" s="42">
        <f t="shared" si="87"/>
        <v>10.057947073440223</v>
      </c>
      <c r="U334" s="42">
        <f t="shared" si="87"/>
        <v>14.688268590845338</v>
      </c>
      <c r="V334" s="42">
        <f t="shared" si="87"/>
        <v>667.13195379458614</v>
      </c>
      <c r="W334" s="42">
        <f t="shared" si="87"/>
        <v>143.2665699512435</v>
      </c>
      <c r="X334" s="42">
        <f t="shared" si="87"/>
        <v>7.9192772004594669</v>
      </c>
      <c r="Y334" s="42">
        <f t="shared" si="87"/>
        <v>11.702227924290888</v>
      </c>
      <c r="Z334" s="42">
        <f t="shared" si="87"/>
        <v>27.501736372764196</v>
      </c>
      <c r="AC334" s="42">
        <f t="shared" si="88"/>
        <v>0.53991330676709459</v>
      </c>
      <c r="AD334" s="42">
        <f t="shared" si="88"/>
        <v>10.514075325457046</v>
      </c>
      <c r="AE334" s="42">
        <f t="shared" si="88"/>
        <v>15.4931013060847</v>
      </c>
      <c r="AF334" s="42">
        <f t="shared" si="88"/>
        <v>20.551996042566728</v>
      </c>
      <c r="AG334" s="42">
        <f t="shared" si="88"/>
        <v>22.295562251423867</v>
      </c>
      <c r="AH334" s="42">
        <f t="shared" si="88"/>
        <v>1473.2971996550821</v>
      </c>
      <c r="AI334" s="42">
        <f t="shared" si="88"/>
        <v>167.1751980702534</v>
      </c>
      <c r="AJ334" s="42">
        <f t="shared" si="88"/>
        <v>9.5052603488445495</v>
      </c>
      <c r="AK334" s="42">
        <f t="shared" si="88"/>
        <v>13.548850295820799</v>
      </c>
      <c r="AL334" s="42">
        <f t="shared" si="88"/>
        <v>57.111873075075877</v>
      </c>
    </row>
    <row r="335" spans="4:38">
      <c r="D335" s="52">
        <f t="shared" si="76"/>
        <v>14</v>
      </c>
      <c r="E335" s="42">
        <f t="shared" si="86"/>
        <v>0.38618608004238852</v>
      </c>
      <c r="F335" s="42">
        <f t="shared" si="86"/>
        <v>9.0176412912786112</v>
      </c>
      <c r="G335" s="42">
        <f t="shared" si="86"/>
        <v>11.868681929649366</v>
      </c>
      <c r="H335" s="42">
        <f t="shared" si="86"/>
        <v>14.254070393633185</v>
      </c>
      <c r="I335" s="42">
        <f t="shared" si="86"/>
        <v>17.22218581896847</v>
      </c>
      <c r="J335" s="42">
        <f t="shared" si="86"/>
        <v>996.72932126102478</v>
      </c>
      <c r="K335" s="42">
        <f t="shared" si="86"/>
        <v>144.56279117318394</v>
      </c>
      <c r="L335" s="42">
        <f t="shared" si="86"/>
        <v>8.1140492114930698</v>
      </c>
      <c r="M335" s="42">
        <f t="shared" si="86"/>
        <v>11.758618599862405</v>
      </c>
      <c r="N335" s="42">
        <f t="shared" si="86"/>
        <v>39.401848633236867</v>
      </c>
      <c r="Q335" s="42">
        <f t="shared" si="87"/>
        <v>0.26953148168489294</v>
      </c>
      <c r="R335" s="42">
        <f t="shared" si="87"/>
        <v>8.2431461355832472</v>
      </c>
      <c r="S335" s="42">
        <f t="shared" si="87"/>
        <v>9.3080814659487761</v>
      </c>
      <c r="T335" s="42">
        <f t="shared" si="87"/>
        <v>9.3673278030551153</v>
      </c>
      <c r="U335" s="42">
        <f t="shared" si="87"/>
        <v>13.679712743080227</v>
      </c>
      <c r="V335" s="42">
        <f t="shared" si="87"/>
        <v>621.32397928288287</v>
      </c>
      <c r="W335" s="42">
        <f t="shared" si="87"/>
        <v>133.42930860080543</v>
      </c>
      <c r="X335" s="42">
        <f t="shared" si="87"/>
        <v>7.3755076416991958</v>
      </c>
      <c r="Y335" s="42">
        <f t="shared" si="87"/>
        <v>10.898705689391146</v>
      </c>
      <c r="Z335" s="42">
        <f t="shared" si="87"/>
        <v>25.613356073146491</v>
      </c>
      <c r="AC335" s="42">
        <f t="shared" si="88"/>
        <v>0.50284067839988611</v>
      </c>
      <c r="AD335" s="42">
        <f t="shared" si="88"/>
        <v>9.7921364469740055</v>
      </c>
      <c r="AE335" s="42">
        <f t="shared" si="88"/>
        <v>14.429282393349954</v>
      </c>
      <c r="AF335" s="42">
        <f t="shared" si="88"/>
        <v>19.14081298421123</v>
      </c>
      <c r="AG335" s="42">
        <f t="shared" si="88"/>
        <v>20.764658894856744</v>
      </c>
      <c r="AH335" s="42">
        <f t="shared" si="88"/>
        <v>1372.1346632391694</v>
      </c>
      <c r="AI335" s="42">
        <f t="shared" si="88"/>
        <v>155.69627374556273</v>
      </c>
      <c r="AJ335" s="42">
        <f t="shared" si="88"/>
        <v>8.8525907812869384</v>
      </c>
      <c r="AK335" s="42">
        <f t="shared" si="88"/>
        <v>12.618531510333661</v>
      </c>
      <c r="AL335" s="42">
        <f t="shared" si="88"/>
        <v>53.190341193327285</v>
      </c>
    </row>
    <row r="336" spans="4:38">
      <c r="D336" s="52">
        <f t="shared" si="76"/>
        <v>15</v>
      </c>
      <c r="E336" s="42">
        <f t="shared" si="86"/>
        <v>0.36325879714232145</v>
      </c>
      <c r="F336" s="42">
        <f t="shared" si="86"/>
        <v>8.4822775802049843</v>
      </c>
      <c r="G336" s="42">
        <f t="shared" si="86"/>
        <v>11.164056252250232</v>
      </c>
      <c r="H336" s="42">
        <f t="shared" si="86"/>
        <v>13.407827814520996</v>
      </c>
      <c r="I336" s="42">
        <f t="shared" si="86"/>
        <v>16.199730720675774</v>
      </c>
      <c r="J336" s="42">
        <f t="shared" si="86"/>
        <v>937.55501047065377</v>
      </c>
      <c r="K336" s="42">
        <f t="shared" si="86"/>
        <v>135.98031712417861</v>
      </c>
      <c r="L336" s="42">
        <f t="shared" si="86"/>
        <v>7.6323303941898981</v>
      </c>
      <c r="M336" s="42">
        <f t="shared" si="86"/>
        <v>11.060527215720736</v>
      </c>
      <c r="N336" s="42">
        <f t="shared" si="86"/>
        <v>37.062620532885127</v>
      </c>
      <c r="Q336" s="42">
        <f t="shared" si="87"/>
        <v>0.25352980567837957</v>
      </c>
      <c r="R336" s="42">
        <f t="shared" si="87"/>
        <v>7.7537630293450128</v>
      </c>
      <c r="S336" s="42">
        <f t="shared" si="87"/>
        <v>8.7554747614211177</v>
      </c>
      <c r="T336" s="42">
        <f t="shared" si="87"/>
        <v>8.8112037331903093</v>
      </c>
      <c r="U336" s="42">
        <f t="shared" si="87"/>
        <v>12.867568908124221</v>
      </c>
      <c r="V336" s="42">
        <f t="shared" si="87"/>
        <v>584.43691529536045</v>
      </c>
      <c r="W336" s="42">
        <f t="shared" si="87"/>
        <v>125.50781255642386</v>
      </c>
      <c r="X336" s="42">
        <f t="shared" si="87"/>
        <v>6.9376349192689037</v>
      </c>
      <c r="Y336" s="42">
        <f t="shared" si="87"/>
        <v>10.251666032866463</v>
      </c>
      <c r="Z336" s="42">
        <f t="shared" si="87"/>
        <v>24.092729900797863</v>
      </c>
      <c r="AC336" s="42">
        <f t="shared" si="88"/>
        <v>0.47298778860626539</v>
      </c>
      <c r="AD336" s="42">
        <f t="shared" si="88"/>
        <v>9.2107921310649807</v>
      </c>
      <c r="AE336" s="42">
        <f t="shared" si="88"/>
        <v>13.572637743079344</v>
      </c>
      <c r="AF336" s="42">
        <f t="shared" si="88"/>
        <v>18.004451895851656</v>
      </c>
      <c r="AG336" s="42">
        <f t="shared" si="88"/>
        <v>19.531892533227349</v>
      </c>
      <c r="AH336" s="42">
        <f t="shared" si="88"/>
        <v>1290.6731056459498</v>
      </c>
      <c r="AI336" s="42">
        <f t="shared" si="88"/>
        <v>146.45282169193359</v>
      </c>
      <c r="AJ336" s="42">
        <f t="shared" si="88"/>
        <v>8.3270258691108889</v>
      </c>
      <c r="AK336" s="42">
        <f t="shared" si="88"/>
        <v>11.869388398575012</v>
      </c>
      <c r="AL336" s="42">
        <f t="shared" si="88"/>
        <v>50.032511164972433</v>
      </c>
    </row>
    <row r="337" spans="4:38">
      <c r="D337" s="52">
        <f t="shared" si="76"/>
        <v>16</v>
      </c>
      <c r="E337" s="42">
        <f t="shared" si="86"/>
        <v>0.33913637321508999</v>
      </c>
      <c r="F337" s="42">
        <f t="shared" si="86"/>
        <v>7.9190067185829021</v>
      </c>
      <c r="G337" s="42">
        <f t="shared" si="86"/>
        <v>10.422700227887443</v>
      </c>
      <c r="H337" s="42">
        <f t="shared" si="86"/>
        <v>12.517472759035622</v>
      </c>
      <c r="I337" s="42">
        <f t="shared" si="86"/>
        <v>15.123977634927282</v>
      </c>
      <c r="J337" s="42">
        <f t="shared" si="86"/>
        <v>875.29609314892866</v>
      </c>
      <c r="K337" s="42">
        <f t="shared" si="86"/>
        <v>126.95046050065496</v>
      </c>
      <c r="L337" s="42">
        <f t="shared" si="86"/>
        <v>7.1255007984039214</v>
      </c>
      <c r="M337" s="42">
        <f t="shared" si="86"/>
        <v>10.326046100727217</v>
      </c>
      <c r="N337" s="42">
        <f t="shared" si="86"/>
        <v>34.601454412803264</v>
      </c>
      <c r="Q337" s="42">
        <f t="shared" si="87"/>
        <v>0.2366940029424959</v>
      </c>
      <c r="R337" s="42">
        <f t="shared" si="87"/>
        <v>7.2388696247074513</v>
      </c>
      <c r="S337" s="42">
        <f t="shared" si="87"/>
        <v>8.1740620728897806</v>
      </c>
      <c r="T337" s="42">
        <f t="shared" si="87"/>
        <v>8.2260903280001596</v>
      </c>
      <c r="U337" s="42">
        <f t="shared" si="87"/>
        <v>12.013090077724346</v>
      </c>
      <c r="V337" s="42">
        <f t="shared" si="87"/>
        <v>545.62702234745564</v>
      </c>
      <c r="W337" s="42">
        <f t="shared" si="87"/>
        <v>117.17338904216167</v>
      </c>
      <c r="X337" s="42">
        <f t="shared" si="87"/>
        <v>6.4769370039217851</v>
      </c>
      <c r="Y337" s="42">
        <f t="shared" si="87"/>
        <v>9.5708978423900817</v>
      </c>
      <c r="Z337" s="42">
        <f t="shared" si="87"/>
        <v>22.492837348151347</v>
      </c>
      <c r="AC337" s="42">
        <f t="shared" si="88"/>
        <v>0.44157874348768578</v>
      </c>
      <c r="AD337" s="42">
        <f t="shared" si="88"/>
        <v>8.5991438124583777</v>
      </c>
      <c r="AE337" s="42">
        <f t="shared" si="88"/>
        <v>12.671338382885105</v>
      </c>
      <c r="AF337" s="42">
        <f t="shared" si="88"/>
        <v>16.808855190071061</v>
      </c>
      <c r="AG337" s="42">
        <f t="shared" si="88"/>
        <v>18.234865192130247</v>
      </c>
      <c r="AH337" s="42">
        <f t="shared" si="88"/>
        <v>1204.9651639504045</v>
      </c>
      <c r="AI337" s="42">
        <f t="shared" si="88"/>
        <v>136.72753195914856</v>
      </c>
      <c r="AJ337" s="42">
        <f t="shared" si="88"/>
        <v>7.7740645928860541</v>
      </c>
      <c r="AK337" s="42">
        <f t="shared" si="88"/>
        <v>11.081194359064352</v>
      </c>
      <c r="AL337" s="42">
        <f t="shared" si="88"/>
        <v>46.710071477455216</v>
      </c>
    </row>
    <row r="338" spans="4:38">
      <c r="D338" s="52">
        <f t="shared" si="76"/>
        <v>17</v>
      </c>
      <c r="E338" s="42">
        <f t="shared" si="86"/>
        <v>0.31635544083492217</v>
      </c>
      <c r="F338" s="42">
        <f t="shared" si="86"/>
        <v>7.3870603665479475</v>
      </c>
      <c r="G338" s="42">
        <f t="shared" si="86"/>
        <v>9.7225723505403767</v>
      </c>
      <c r="H338" s="42">
        <f t="shared" si="86"/>
        <v>11.676631955700952</v>
      </c>
      <c r="I338" s="42">
        <f t="shared" si="86"/>
        <v>14.108049120524225</v>
      </c>
      <c r="J338" s="42">
        <f t="shared" si="86"/>
        <v>816.49950662647916</v>
      </c>
      <c r="K338" s="42">
        <f t="shared" si="86"/>
        <v>118.42277050715974</v>
      </c>
      <c r="L338" s="42">
        <f t="shared" si="86"/>
        <v>6.6468569115085447</v>
      </c>
      <c r="M338" s="42">
        <f t="shared" si="86"/>
        <v>9.6324108066269059</v>
      </c>
      <c r="N338" s="42">
        <f t="shared" si="86"/>
        <v>32.277158184236846</v>
      </c>
      <c r="Q338" s="42">
        <f t="shared" si="87"/>
        <v>0.22079446959340157</v>
      </c>
      <c r="R338" s="42">
        <f t="shared" si="87"/>
        <v>6.7526103719297446</v>
      </c>
      <c r="S338" s="42">
        <f t="shared" si="87"/>
        <v>7.6249827936946399</v>
      </c>
      <c r="T338" s="42">
        <f t="shared" si="87"/>
        <v>7.6735161356811581</v>
      </c>
      <c r="U338" s="42">
        <f t="shared" si="87"/>
        <v>11.206130357824488</v>
      </c>
      <c r="V338" s="42">
        <f t="shared" si="87"/>
        <v>508.97541761673483</v>
      </c>
      <c r="W338" s="42">
        <f t="shared" si="87"/>
        <v>109.30245786713367</v>
      </c>
      <c r="X338" s="42">
        <f t="shared" si="87"/>
        <v>6.0418593314263962</v>
      </c>
      <c r="Y338" s="42">
        <f t="shared" si="87"/>
        <v>8.9279884000970888</v>
      </c>
      <c r="Z338" s="42">
        <f t="shared" si="87"/>
        <v>20.98191770892597</v>
      </c>
      <c r="AC338" s="42">
        <f t="shared" si="88"/>
        <v>0.41191641207644447</v>
      </c>
      <c r="AD338" s="42">
        <f t="shared" si="88"/>
        <v>8.0215103611661789</v>
      </c>
      <c r="AE338" s="42">
        <f t="shared" si="88"/>
        <v>11.820161907386117</v>
      </c>
      <c r="AF338" s="42">
        <f t="shared" si="88"/>
        <v>15.679747775720724</v>
      </c>
      <c r="AG338" s="42">
        <f t="shared" si="88"/>
        <v>17.009967883223979</v>
      </c>
      <c r="AH338" s="42">
        <f t="shared" si="88"/>
        <v>1124.0235956362262</v>
      </c>
      <c r="AI338" s="42">
        <f t="shared" si="88"/>
        <v>127.54308314718608</v>
      </c>
      <c r="AJ338" s="42">
        <f t="shared" si="88"/>
        <v>7.2518544915906933</v>
      </c>
      <c r="AK338" s="42">
        <f t="shared" si="88"/>
        <v>10.336833213156723</v>
      </c>
      <c r="AL338" s="42">
        <f t="shared" si="88"/>
        <v>43.572398659547744</v>
      </c>
    </row>
    <row r="339" spans="4:38">
      <c r="D339" s="52">
        <f t="shared" si="76"/>
        <v>18</v>
      </c>
      <c r="E339" s="42">
        <f t="shared" si="86"/>
        <v>0.29502982296365587</v>
      </c>
      <c r="F339" s="42">
        <f t="shared" si="86"/>
        <v>6.8890963481222913</v>
      </c>
      <c r="G339" s="42">
        <f t="shared" si="86"/>
        <v>9.0671707487024129</v>
      </c>
      <c r="H339" s="42">
        <f t="shared" si="86"/>
        <v>10.889506592996559</v>
      </c>
      <c r="I339" s="42">
        <f t="shared" si="86"/>
        <v>13.157021176578262</v>
      </c>
      <c r="J339" s="42">
        <f t="shared" si="86"/>
        <v>761.45902297164071</v>
      </c>
      <c r="K339" s="42">
        <f t="shared" si="86"/>
        <v>110.43985501050432</v>
      </c>
      <c r="L339" s="42">
        <f t="shared" si="86"/>
        <v>6.1987902363607574</v>
      </c>
      <c r="M339" s="42">
        <f t="shared" si="86"/>
        <v>8.9830870222815289</v>
      </c>
      <c r="N339" s="42">
        <f t="shared" si="86"/>
        <v>30.101344992622959</v>
      </c>
      <c r="Q339" s="42">
        <f t="shared" si="87"/>
        <v>0.20591064627678343</v>
      </c>
      <c r="R339" s="42">
        <f t="shared" si="87"/>
        <v>6.2974148233870348</v>
      </c>
      <c r="S339" s="42">
        <f t="shared" si="87"/>
        <v>7.11098035104924</v>
      </c>
      <c r="T339" s="42">
        <f t="shared" si="87"/>
        <v>7.1562420454785407</v>
      </c>
      <c r="U339" s="42">
        <f t="shared" si="87"/>
        <v>10.450721652995975</v>
      </c>
      <c r="V339" s="42">
        <f t="shared" si="87"/>
        <v>474.66522768190606</v>
      </c>
      <c r="W339" s="42">
        <f t="shared" si="87"/>
        <v>101.93434545941632</v>
      </c>
      <c r="X339" s="42">
        <f t="shared" si="87"/>
        <v>5.6345757298107788</v>
      </c>
      <c r="Y339" s="42">
        <f t="shared" si="87"/>
        <v>8.3261499475100873</v>
      </c>
      <c r="Z339" s="42">
        <f t="shared" si="87"/>
        <v>19.567520162653331</v>
      </c>
      <c r="AC339" s="42">
        <f t="shared" si="88"/>
        <v>0.3841489996505299</v>
      </c>
      <c r="AD339" s="42">
        <f t="shared" si="88"/>
        <v>7.4807778728575718</v>
      </c>
      <c r="AE339" s="42">
        <f t="shared" si="88"/>
        <v>11.02336114635559</v>
      </c>
      <c r="AF339" s="42">
        <f t="shared" si="88"/>
        <v>14.62277114051456</v>
      </c>
      <c r="AG339" s="42">
        <f t="shared" si="88"/>
        <v>15.863320700160564</v>
      </c>
      <c r="AH339" s="42">
        <f t="shared" si="88"/>
        <v>1048.2528182613776</v>
      </c>
      <c r="AI339" s="42">
        <f t="shared" si="88"/>
        <v>118.94536456159258</v>
      </c>
      <c r="AJ339" s="42">
        <f t="shared" si="88"/>
        <v>6.7630047429107352</v>
      </c>
      <c r="AK339" s="42">
        <f t="shared" si="88"/>
        <v>9.6400240970529758</v>
      </c>
      <c r="AL339" s="42">
        <f t="shared" si="88"/>
        <v>40.635169822592601</v>
      </c>
    </row>
    <row r="340" spans="4:38">
      <c r="D340" s="52">
        <f t="shared" si="76"/>
        <v>19</v>
      </c>
      <c r="E340" s="42">
        <f t="shared" si="86"/>
        <v>0.27512699837522214</v>
      </c>
      <c r="F340" s="42">
        <f t="shared" si="86"/>
        <v>6.4243552761446701</v>
      </c>
      <c r="G340" s="42">
        <f t="shared" si="86"/>
        <v>8.4554959454164003</v>
      </c>
      <c r="H340" s="42">
        <f t="shared" si="86"/>
        <v>10.154896317337407</v>
      </c>
      <c r="I340" s="42">
        <f t="shared" si="86"/>
        <v>12.269443500690208</v>
      </c>
      <c r="J340" s="42">
        <f t="shared" si="86"/>
        <v>710.09070632742248</v>
      </c>
      <c r="K340" s="42">
        <f t="shared" si="86"/>
        <v>102.98954019227358</v>
      </c>
      <c r="L340" s="42">
        <f t="shared" si="86"/>
        <v>5.7806174784494937</v>
      </c>
      <c r="M340" s="42">
        <f t="shared" si="86"/>
        <v>8.3770845393083775</v>
      </c>
      <c r="N340" s="42">
        <f t="shared" si="86"/>
        <v>28.070696757654844</v>
      </c>
      <c r="Q340" s="42">
        <f t="shared" si="87"/>
        <v>0.19201983540020739</v>
      </c>
      <c r="R340" s="42">
        <f t="shared" si="87"/>
        <v>5.8725888131503874</v>
      </c>
      <c r="S340" s="42">
        <f t="shared" si="87"/>
        <v>6.6312708994519802</v>
      </c>
      <c r="T340" s="42">
        <f t="shared" si="87"/>
        <v>6.6734792226805242</v>
      </c>
      <c r="U340" s="42">
        <f t="shared" si="87"/>
        <v>9.745711977049595</v>
      </c>
      <c r="V340" s="42">
        <f t="shared" si="87"/>
        <v>442.64413005224128</v>
      </c>
      <c r="W340" s="42">
        <f t="shared" si="87"/>
        <v>95.057815565468999</v>
      </c>
      <c r="X340" s="42">
        <f t="shared" si="87"/>
        <v>5.2544650980985237</v>
      </c>
      <c r="Y340" s="42">
        <f t="shared" si="87"/>
        <v>7.7644646906175865</v>
      </c>
      <c r="Z340" s="42">
        <f t="shared" si="87"/>
        <v>18.24748777570408</v>
      </c>
      <c r="AC340" s="42">
        <f t="shared" si="88"/>
        <v>0.35823416135023833</v>
      </c>
      <c r="AD340" s="42">
        <f t="shared" si="88"/>
        <v>6.9761217391389749</v>
      </c>
      <c r="AE340" s="42">
        <f t="shared" si="88"/>
        <v>10.27972099138082</v>
      </c>
      <c r="AF340" s="42">
        <f t="shared" si="88"/>
        <v>13.636313411994269</v>
      </c>
      <c r="AG340" s="42">
        <f t="shared" si="88"/>
        <v>14.793175024330843</v>
      </c>
      <c r="AH340" s="42">
        <f t="shared" si="88"/>
        <v>977.53728260260607</v>
      </c>
      <c r="AI340" s="42">
        <f t="shared" si="88"/>
        <v>110.9212648190784</v>
      </c>
      <c r="AJ340" s="42">
        <f t="shared" si="88"/>
        <v>6.3067698588004628</v>
      </c>
      <c r="AK340" s="42">
        <f t="shared" si="88"/>
        <v>8.9897043879991703</v>
      </c>
      <c r="AL340" s="42">
        <f t="shared" si="88"/>
        <v>37.893905739605621</v>
      </c>
    </row>
    <row r="341" spans="4:38">
      <c r="D341" s="52">
        <f t="shared" si="76"/>
        <v>20</v>
      </c>
      <c r="E341" s="42">
        <f t="shared" si="86"/>
        <v>0.25659005516717026</v>
      </c>
      <c r="F341" s="42">
        <f t="shared" si="86"/>
        <v>5.9915082287610151</v>
      </c>
      <c r="G341" s="42">
        <f t="shared" si="86"/>
        <v>7.8857988634806819</v>
      </c>
      <c r="H341" s="42">
        <f t="shared" si="86"/>
        <v>9.4707005189250175</v>
      </c>
      <c r="I341" s="42">
        <f t="shared" si="86"/>
        <v>11.442778074505776</v>
      </c>
      <c r="J341" s="42">
        <f t="shared" si="86"/>
        <v>662.24766957170164</v>
      </c>
      <c r="K341" s="42">
        <f t="shared" si="86"/>
        <v>96.050521961267833</v>
      </c>
      <c r="L341" s="42">
        <f t="shared" si="86"/>
        <v>5.3911428774895729</v>
      </c>
      <c r="M341" s="42">
        <f t="shared" si="86"/>
        <v>7.812670500441758</v>
      </c>
      <c r="N341" s="42">
        <f t="shared" si="86"/>
        <v>26.179406863605834</v>
      </c>
      <c r="Q341" s="42">
        <f t="shared" si="87"/>
        <v>0.17908231634662958</v>
      </c>
      <c r="R341" s="42">
        <f t="shared" si="87"/>
        <v>5.4769175560346284</v>
      </c>
      <c r="S341" s="42">
        <f t="shared" si="87"/>
        <v>6.1844827151360802</v>
      </c>
      <c r="T341" s="42">
        <f t="shared" si="87"/>
        <v>6.2238472124398152</v>
      </c>
      <c r="U341" s="42">
        <f t="shared" si="87"/>
        <v>9.0890853627679284</v>
      </c>
      <c r="V341" s="42">
        <f t="shared" si="87"/>
        <v>412.82056076019575</v>
      </c>
      <c r="W341" s="42">
        <f t="shared" si="87"/>
        <v>88.653204825611994</v>
      </c>
      <c r="X341" s="42">
        <f t="shared" si="87"/>
        <v>4.9004405142250596</v>
      </c>
      <c r="Y341" s="42">
        <f t="shared" si="87"/>
        <v>7.2413264967620723</v>
      </c>
      <c r="Z341" s="42">
        <f t="shared" si="87"/>
        <v>17.018045930354777</v>
      </c>
      <c r="AC341" s="42">
        <f t="shared" si="88"/>
        <v>0.33409779398771228</v>
      </c>
      <c r="AD341" s="42">
        <f t="shared" si="88"/>
        <v>6.5060989014874249</v>
      </c>
      <c r="AE341" s="42">
        <f t="shared" si="88"/>
        <v>9.5871150118252846</v>
      </c>
      <c r="AF341" s="42">
        <f t="shared" si="88"/>
        <v>12.717553825410203</v>
      </c>
      <c r="AG341" s="42">
        <f t="shared" si="88"/>
        <v>13.796470786243649</v>
      </c>
      <c r="AH341" s="42">
        <f t="shared" si="88"/>
        <v>911.67477838320963</v>
      </c>
      <c r="AI341" s="42">
        <f t="shared" si="88"/>
        <v>103.4478390969239</v>
      </c>
      <c r="AJ341" s="42">
        <f t="shared" si="88"/>
        <v>5.8818452407540844</v>
      </c>
      <c r="AK341" s="42">
        <f t="shared" si="88"/>
        <v>8.3840145041214456</v>
      </c>
      <c r="AL341" s="42">
        <f t="shared" si="88"/>
        <v>35.340767796856916</v>
      </c>
    </row>
    <row r="342" spans="4:38">
      <c r="D342" s="52">
        <f t="shared" si="76"/>
        <v>25</v>
      </c>
      <c r="E342" s="42">
        <f t="shared" si="86"/>
        <v>1.0561166727168416</v>
      </c>
      <c r="F342" s="42">
        <f t="shared" si="86"/>
        <v>24.660861197415066</v>
      </c>
      <c r="G342" s="42">
        <f t="shared" si="86"/>
        <v>32.457702431169857</v>
      </c>
      <c r="H342" s="42">
        <f t="shared" si="86"/>
        <v>38.981108265588368</v>
      </c>
      <c r="I342" s="42">
        <f t="shared" si="86"/>
        <v>47.09811804206857</v>
      </c>
      <c r="J342" s="42">
        <f t="shared" si="86"/>
        <v>2725.7907748875027</v>
      </c>
      <c r="K342" s="42">
        <f t="shared" si="86"/>
        <v>395.34095583073503</v>
      </c>
      <c r="L342" s="42">
        <f t="shared" si="86"/>
        <v>22.189776116638342</v>
      </c>
      <c r="M342" s="42">
        <f t="shared" si="86"/>
        <v>32.156708367297902</v>
      </c>
      <c r="N342" s="42">
        <f t="shared" si="86"/>
        <v>107.75362300179032</v>
      </c>
      <c r="Q342" s="42">
        <f t="shared" si="87"/>
        <v>0.73709723457211385</v>
      </c>
      <c r="R342" s="42">
        <f t="shared" si="87"/>
        <v>22.542822021123378</v>
      </c>
      <c r="S342" s="42">
        <f t="shared" si="87"/>
        <v>25.455138170998069</v>
      </c>
      <c r="T342" s="42">
        <f t="shared" si="87"/>
        <v>25.617161215455138</v>
      </c>
      <c r="U342" s="42">
        <f t="shared" si="87"/>
        <v>37.410392172494404</v>
      </c>
      <c r="V342" s="42">
        <f t="shared" si="87"/>
        <v>1699.1565662009398</v>
      </c>
      <c r="W342" s="42">
        <f t="shared" si="87"/>
        <v>364.8938289720956</v>
      </c>
      <c r="X342" s="42">
        <f t="shared" si="87"/>
        <v>20.17006047782462</v>
      </c>
      <c r="Y342" s="42">
        <f t="shared" si="87"/>
        <v>29.805074249016165</v>
      </c>
      <c r="Z342" s="42">
        <f t="shared" si="87"/>
        <v>70.045746833013908</v>
      </c>
      <c r="AC342" s="42">
        <f t="shared" si="88"/>
        <v>1.3751361108615749</v>
      </c>
      <c r="AD342" s="42">
        <f t="shared" si="88"/>
        <v>26.778900373706847</v>
      </c>
      <c r="AE342" s="42">
        <f t="shared" si="88"/>
        <v>39.460266691341644</v>
      </c>
      <c r="AF342" s="42">
        <f t="shared" si="88"/>
        <v>52.345055315721531</v>
      </c>
      <c r="AG342" s="42">
        <f t="shared" si="88"/>
        <v>56.785843911642829</v>
      </c>
      <c r="AH342" s="42">
        <f t="shared" si="88"/>
        <v>3752.4249835740734</v>
      </c>
      <c r="AI342" s="42">
        <f t="shared" si="88"/>
        <v>425.78808268937536</v>
      </c>
      <c r="AJ342" s="42">
        <f t="shared" si="88"/>
        <v>24.209491755452049</v>
      </c>
      <c r="AK342" s="42">
        <f t="shared" si="88"/>
        <v>34.508342485579632</v>
      </c>
      <c r="AL342" s="42">
        <f t="shared" si="88"/>
        <v>145.46149917056684</v>
      </c>
    </row>
    <row r="343" spans="4:38">
      <c r="D343" s="52">
        <f t="shared" si="76"/>
        <v>30</v>
      </c>
      <c r="E343" s="42">
        <f t="shared" si="86"/>
        <v>0.74346848127851173</v>
      </c>
      <c r="F343" s="42">
        <f t="shared" si="86"/>
        <v>17.360366988901891</v>
      </c>
      <c r="G343" s="42">
        <f t="shared" si="86"/>
        <v>22.849065217590415</v>
      </c>
      <c r="H343" s="42">
        <f t="shared" si="86"/>
        <v>27.441310330057121</v>
      </c>
      <c r="I343" s="42">
        <f t="shared" si="86"/>
        <v>33.155395797071201</v>
      </c>
      <c r="J343" s="42">
        <f t="shared" si="86"/>
        <v>1918.8595162268882</v>
      </c>
      <c r="K343" s="42">
        <f t="shared" si="86"/>
        <v>278.30593684555566</v>
      </c>
      <c r="L343" s="42">
        <f t="shared" si="86"/>
        <v>15.620811199683102</v>
      </c>
      <c r="M343" s="42">
        <f t="shared" si="86"/>
        <v>22.637176128703047</v>
      </c>
      <c r="N343" s="42">
        <f t="shared" si="86"/>
        <v>75.854708589452642</v>
      </c>
      <c r="Q343" s="42">
        <f t="shared" si="87"/>
        <v>0.51889017160592477</v>
      </c>
      <c r="R343" s="42">
        <f t="shared" si="87"/>
        <v>15.869342928430342</v>
      </c>
      <c r="S343" s="42">
        <f t="shared" si="87"/>
        <v>17.91950965800222</v>
      </c>
      <c r="T343" s="42">
        <f t="shared" si="87"/>
        <v>18.033568104295593</v>
      </c>
      <c r="U343" s="42">
        <f t="shared" si="87"/>
        <v>26.335582205106498</v>
      </c>
      <c r="V343" s="42">
        <f t="shared" si="87"/>
        <v>1196.1456384152004</v>
      </c>
      <c r="W343" s="42">
        <f t="shared" si="87"/>
        <v>256.87224514305194</v>
      </c>
      <c r="X343" s="42">
        <f t="shared" si="87"/>
        <v>14.199003403826168</v>
      </c>
      <c r="Y343" s="42">
        <f t="shared" si="87"/>
        <v>20.98170955800304</v>
      </c>
      <c r="Z343" s="42">
        <f t="shared" si="87"/>
        <v>49.309708257889071</v>
      </c>
      <c r="AC343" s="42">
        <f t="shared" si="88"/>
        <v>0.96804679095110235</v>
      </c>
      <c r="AD343" s="42">
        <f t="shared" si="88"/>
        <v>18.851391049373511</v>
      </c>
      <c r="AE343" s="42">
        <f t="shared" si="88"/>
        <v>27.778620777178624</v>
      </c>
      <c r="AF343" s="42">
        <f t="shared" si="88"/>
        <v>36.849052555818588</v>
      </c>
      <c r="AG343" s="42">
        <f t="shared" si="88"/>
        <v>39.975209389035967</v>
      </c>
      <c r="AH343" s="42">
        <f t="shared" si="88"/>
        <v>2641.5733940385817</v>
      </c>
      <c r="AI343" s="42">
        <f t="shared" si="88"/>
        <v>299.73962854806007</v>
      </c>
      <c r="AJ343" s="42">
        <f t="shared" si="88"/>
        <v>17.042618995540039</v>
      </c>
      <c r="AK343" s="42">
        <f t="shared" si="88"/>
        <v>24.29264269940305</v>
      </c>
      <c r="AL343" s="42">
        <f t="shared" si="88"/>
        <v>102.39970892101627</v>
      </c>
    </row>
    <row r="344" spans="4:38">
      <c r="D344" s="52">
        <f t="shared" si="76"/>
        <v>40</v>
      </c>
      <c r="E344" s="42">
        <f t="shared" si="86"/>
        <v>0.92025983676990197</v>
      </c>
      <c r="F344" s="42">
        <f t="shared" si="86"/>
        <v>21.488535013614971</v>
      </c>
      <c r="G344" s="42">
        <f t="shared" si="86"/>
        <v>28.282405450901173</v>
      </c>
      <c r="H344" s="42">
        <f t="shared" si="86"/>
        <v>33.966652791607011</v>
      </c>
      <c r="I344" s="42">
        <f t="shared" si="86"/>
        <v>41.039505900485182</v>
      </c>
      <c r="J344" s="42">
        <f t="shared" si="86"/>
        <v>2375.1502446353488</v>
      </c>
      <c r="K344" s="42">
        <f t="shared" si="86"/>
        <v>344.48504874498167</v>
      </c>
      <c r="L344" s="42">
        <f t="shared" si="86"/>
        <v>19.335325608038396</v>
      </c>
      <c r="M344" s="42">
        <f t="shared" si="86"/>
        <v>28.020130689747219</v>
      </c>
      <c r="N344" s="42">
        <f t="shared" si="86"/>
        <v>93.892402304285483</v>
      </c>
      <c r="Q344" s="42">
        <f t="shared" si="87"/>
        <v>0.64227845113543236</v>
      </c>
      <c r="R344" s="42">
        <f t="shared" si="87"/>
        <v>19.642956360233519</v>
      </c>
      <c r="S344" s="42">
        <f t="shared" si="87"/>
        <v>22.180637711112645</v>
      </c>
      <c r="T344" s="42">
        <f t="shared" si="87"/>
        <v>22.32181841992718</v>
      </c>
      <c r="U344" s="42">
        <f t="shared" si="87"/>
        <v>32.597990623132695</v>
      </c>
      <c r="V344" s="42">
        <f t="shared" si="87"/>
        <v>1480.5803039129014</v>
      </c>
      <c r="W344" s="42">
        <f t="shared" si="87"/>
        <v>317.95458225687582</v>
      </c>
      <c r="X344" s="42">
        <f t="shared" si="87"/>
        <v>17.575422339666591</v>
      </c>
      <c r="Y344" s="42">
        <f t="shared" si="87"/>
        <v>25.971006302509458</v>
      </c>
      <c r="Z344" s="42">
        <f t="shared" si="87"/>
        <v>61.035195459183747</v>
      </c>
      <c r="AC344" s="42">
        <f t="shared" si="88"/>
        <v>1.1982412224043759</v>
      </c>
      <c r="AD344" s="42">
        <f t="shared" si="88"/>
        <v>23.334113666996505</v>
      </c>
      <c r="AE344" s="42">
        <f t="shared" si="88"/>
        <v>34.384173190689715</v>
      </c>
      <c r="AF344" s="42">
        <f t="shared" si="88"/>
        <v>45.611487163286768</v>
      </c>
      <c r="AG344" s="42">
        <f t="shared" si="88"/>
        <v>49.481021177837718</v>
      </c>
      <c r="AH344" s="42">
        <f t="shared" si="88"/>
        <v>3269.7201853578035</v>
      </c>
      <c r="AI344" s="42">
        <f t="shared" si="88"/>
        <v>371.01551523308837</v>
      </c>
      <c r="AJ344" s="42">
        <f t="shared" si="88"/>
        <v>21.095228876410211</v>
      </c>
      <c r="AK344" s="42">
        <f t="shared" si="88"/>
        <v>30.06925507698498</v>
      </c>
      <c r="AL344" s="42">
        <f t="shared" si="88"/>
        <v>126.74960914938725</v>
      </c>
    </row>
    <row r="345" spans="4:38">
      <c r="D345" s="52">
        <f t="shared" ref="D345:D361" si="89">D255</f>
        <v>50</v>
      </c>
      <c r="E345" s="42">
        <f t="shared" ref="E345:N360" si="90">($D255-$D254)/8*(E254+3*((2*E254+E255)/3)+3*((E254+2*E255)/3)+E255)</f>
        <v>0.46049545960994076</v>
      </c>
      <c r="F345" s="42">
        <f t="shared" si="90"/>
        <v>10.752803080238227</v>
      </c>
      <c r="G345" s="42">
        <f t="shared" si="90"/>
        <v>14.152436927706404</v>
      </c>
      <c r="H345" s="42">
        <f t="shared" si="90"/>
        <v>16.996818467688147</v>
      </c>
      <c r="I345" s="42">
        <f t="shared" si="90"/>
        <v>20.536054467119051</v>
      </c>
      <c r="J345" s="42">
        <f t="shared" si="90"/>
        <v>1188.5185681742339</v>
      </c>
      <c r="K345" s="42">
        <f t="shared" si="90"/>
        <v>172.37935908120846</v>
      </c>
      <c r="L345" s="42">
        <f t="shared" si="90"/>
        <v>9.6753430898753621</v>
      </c>
      <c r="M345" s="42">
        <f t="shared" si="90"/>
        <v>14.021195367599207</v>
      </c>
      <c r="N345" s="42">
        <f t="shared" si="90"/>
        <v>46.983496644550641</v>
      </c>
      <c r="Q345" s="42">
        <f t="shared" ref="Q345:Z360" si="91">($D255-$D254)/8*(Q254+3*((2*Q254+Q255)/3)+3*((Q254+2*Q255)/3)+Q255)</f>
        <v>0.32139434835199049</v>
      </c>
      <c r="R345" s="42">
        <f t="shared" si="91"/>
        <v>9.8292806615936659</v>
      </c>
      <c r="S345" s="42">
        <f t="shared" si="91"/>
        <v>11.099129342720937</v>
      </c>
      <c r="T345" s="42">
        <f t="shared" si="91"/>
        <v>11.16977577625628</v>
      </c>
      <c r="U345" s="42">
        <f t="shared" si="91"/>
        <v>16.311943729989572</v>
      </c>
      <c r="V345" s="42">
        <f t="shared" si="91"/>
        <v>740.87826100605082</v>
      </c>
      <c r="W345" s="42">
        <f t="shared" si="91"/>
        <v>159.10358753174205</v>
      </c>
      <c r="X345" s="42">
        <f t="shared" si="91"/>
        <v>8.7946923953035956</v>
      </c>
      <c r="Y345" s="42">
        <f t="shared" si="91"/>
        <v>12.995819230560503</v>
      </c>
      <c r="Z345" s="42">
        <f t="shared" si="91"/>
        <v>30.541841838944677</v>
      </c>
      <c r="AC345" s="42">
        <f t="shared" ref="AC345:AL360" si="92">($D255-$D254)/8*(AC254+3*((2*AC254+AC255)/3)+3*((AC254+2*AC255)/3)+AC255)</f>
        <v>0.59959657086789309</v>
      </c>
      <c r="AD345" s="42">
        <f t="shared" si="92"/>
        <v>11.676325498882822</v>
      </c>
      <c r="AE345" s="42">
        <f t="shared" si="92"/>
        <v>17.205744512691876</v>
      </c>
      <c r="AF345" s="42">
        <f t="shared" si="92"/>
        <v>22.823861159119971</v>
      </c>
      <c r="AG345" s="42">
        <f t="shared" si="92"/>
        <v>24.760165204248565</v>
      </c>
      <c r="AH345" s="42">
        <f t="shared" si="92"/>
        <v>1636.158875342421</v>
      </c>
      <c r="AI345" s="42">
        <f t="shared" si="92"/>
        <v>185.65513063067522</v>
      </c>
      <c r="AJ345" s="42">
        <f t="shared" si="92"/>
        <v>10.555993784447129</v>
      </c>
      <c r="AK345" s="42">
        <f t="shared" si="92"/>
        <v>15.046571504637908</v>
      </c>
      <c r="AL345" s="42">
        <f t="shared" si="92"/>
        <v>63.425151450156619</v>
      </c>
    </row>
    <row r="346" spans="4:38">
      <c r="D346" s="52">
        <f t="shared" si="89"/>
        <v>60</v>
      </c>
      <c r="E346" s="42">
        <f t="shared" si="90"/>
        <v>0.22951585123669585</v>
      </c>
      <c r="F346" s="42">
        <f t="shared" si="90"/>
        <v>5.3593118034907272</v>
      </c>
      <c r="G346" s="42">
        <f t="shared" si="90"/>
        <v>7.053725592186197</v>
      </c>
      <c r="H346" s="42">
        <f t="shared" si="90"/>
        <v>8.4713957054677245</v>
      </c>
      <c r="I346" s="42">
        <f t="shared" si="90"/>
        <v>10.235388696462691</v>
      </c>
      <c r="J346" s="42">
        <f t="shared" si="90"/>
        <v>592.3703376276236</v>
      </c>
      <c r="K346" s="42">
        <f t="shared" si="90"/>
        <v>85.915712108588082</v>
      </c>
      <c r="L346" s="42">
        <f t="shared" si="90"/>
        <v>4.8222942462034428</v>
      </c>
      <c r="M346" s="42">
        <f t="shared" si="90"/>
        <v>6.9883133980873673</v>
      </c>
      <c r="N346" s="42">
        <f t="shared" si="90"/>
        <v>23.417076110988219</v>
      </c>
      <c r="Q346" s="42">
        <f t="shared" si="91"/>
        <v>0.1601863729713045</v>
      </c>
      <c r="R346" s="42">
        <f t="shared" si="91"/>
        <v>4.8990183746892333</v>
      </c>
      <c r="S346" s="42">
        <f t="shared" si="91"/>
        <v>5.5319245085251492</v>
      </c>
      <c r="T346" s="42">
        <f t="shared" si="91"/>
        <v>5.567135444901016</v>
      </c>
      <c r="U346" s="42">
        <f t="shared" si="91"/>
        <v>8.130046827573155</v>
      </c>
      <c r="V346" s="42">
        <f t="shared" si="91"/>
        <v>369.26163155137425</v>
      </c>
      <c r="W346" s="42">
        <f t="shared" si="91"/>
        <v>79.298925896231864</v>
      </c>
      <c r="X346" s="42">
        <f t="shared" si="91"/>
        <v>4.3833685421844848</v>
      </c>
      <c r="Y346" s="42">
        <f t="shared" si="91"/>
        <v>6.4772549891085331</v>
      </c>
      <c r="Z346" s="42">
        <f t="shared" si="91"/>
        <v>15.222379899118984</v>
      </c>
      <c r="AC346" s="42">
        <f t="shared" si="92"/>
        <v>0.29884532950208831</v>
      </c>
      <c r="AD346" s="42">
        <f t="shared" si="92"/>
        <v>5.8196052322922363</v>
      </c>
      <c r="AE346" s="42">
        <f t="shared" si="92"/>
        <v>8.5755266758472466</v>
      </c>
      <c r="AF346" s="42">
        <f t="shared" si="92"/>
        <v>11.375655966034412</v>
      </c>
      <c r="AG346" s="42">
        <f t="shared" si="92"/>
        <v>12.340730565352251</v>
      </c>
      <c r="AH346" s="42">
        <f t="shared" si="92"/>
        <v>815.47904370387437</v>
      </c>
      <c r="AI346" s="42">
        <f t="shared" si="92"/>
        <v>92.532498320944455</v>
      </c>
      <c r="AJ346" s="42">
        <f t="shared" si="92"/>
        <v>5.2612199502223973</v>
      </c>
      <c r="AK346" s="42">
        <f t="shared" si="92"/>
        <v>7.4993718070661997</v>
      </c>
      <c r="AL346" s="42">
        <f t="shared" si="92"/>
        <v>31.611772322857465</v>
      </c>
    </row>
    <row r="347" spans="4:38">
      <c r="D347" s="52">
        <f t="shared" si="89"/>
        <v>75</v>
      </c>
      <c r="E347" s="42">
        <f t="shared" si="90"/>
        <v>0.15475844938313979</v>
      </c>
      <c r="F347" s="42">
        <f t="shared" si="90"/>
        <v>3.6136884663954576</v>
      </c>
      <c r="G347" s="42">
        <f t="shared" si="90"/>
        <v>4.7562014960575967</v>
      </c>
      <c r="H347" s="42">
        <f t="shared" si="90"/>
        <v>5.7121111959153588</v>
      </c>
      <c r="I347" s="42">
        <f t="shared" si="90"/>
        <v>6.9015402420494141</v>
      </c>
      <c r="J347" s="42">
        <f t="shared" si="90"/>
        <v>399.42476485981723</v>
      </c>
      <c r="K347" s="42">
        <f t="shared" si="90"/>
        <v>57.931433981268732</v>
      </c>
      <c r="L347" s="42">
        <f t="shared" si="90"/>
        <v>3.2515870951416104</v>
      </c>
      <c r="M347" s="42">
        <f t="shared" si="90"/>
        <v>4.7120952189750422</v>
      </c>
      <c r="N347" s="42">
        <f t="shared" si="90"/>
        <v>15.78971721777134</v>
      </c>
      <c r="Q347" s="42">
        <f t="shared" si="91"/>
        <v>0.108010817378285</v>
      </c>
      <c r="R347" s="42">
        <f t="shared" si="91"/>
        <v>3.3033208080453376</v>
      </c>
      <c r="S347" s="42">
        <f t="shared" si="91"/>
        <v>3.7300781380935897</v>
      </c>
      <c r="T347" s="42">
        <f t="shared" si="91"/>
        <v>3.7538202451659162</v>
      </c>
      <c r="U347" s="42">
        <f t="shared" si="91"/>
        <v>5.4819457290990448</v>
      </c>
      <c r="V347" s="42">
        <f t="shared" si="91"/>
        <v>248.98653930723458</v>
      </c>
      <c r="W347" s="42">
        <f t="shared" si="91"/>
        <v>53.469852924420728</v>
      </c>
      <c r="X347" s="42">
        <f t="shared" si="91"/>
        <v>2.9556273129201878</v>
      </c>
      <c r="Y347" s="42">
        <f t="shared" si="91"/>
        <v>4.3674976389315869</v>
      </c>
      <c r="Z347" s="42">
        <f t="shared" si="91"/>
        <v>10.26417956064935</v>
      </c>
      <c r="AC347" s="42">
        <f t="shared" si="92"/>
        <v>0.20150608138799536</v>
      </c>
      <c r="AD347" s="42">
        <f t="shared" si="92"/>
        <v>3.9240561247455883</v>
      </c>
      <c r="AE347" s="42">
        <f t="shared" si="92"/>
        <v>5.7823248540216037</v>
      </c>
      <c r="AF347" s="42">
        <f t="shared" si="92"/>
        <v>7.6704021466647934</v>
      </c>
      <c r="AG347" s="42">
        <f t="shared" si="92"/>
        <v>8.3211347549997932</v>
      </c>
      <c r="AH347" s="42">
        <f t="shared" si="92"/>
        <v>549.86299041240079</v>
      </c>
      <c r="AI347" s="42">
        <f t="shared" si="92"/>
        <v>62.393015038116843</v>
      </c>
      <c r="AJ347" s="42">
        <f t="shared" si="92"/>
        <v>3.5475468773630308</v>
      </c>
      <c r="AK347" s="42">
        <f t="shared" si="92"/>
        <v>5.0566927990184958</v>
      </c>
      <c r="AL347" s="42">
        <f t="shared" si="92"/>
        <v>21.315254874893345</v>
      </c>
    </row>
    <row r="348" spans="4:38">
      <c r="D348" s="52">
        <f t="shared" si="89"/>
        <v>100</v>
      </c>
      <c r="E348" s="42">
        <f t="shared" si="90"/>
        <v>7.8842580514865424E-2</v>
      </c>
      <c r="F348" s="42">
        <f t="shared" si="90"/>
        <v>1.8410143355860233</v>
      </c>
      <c r="G348" s="42">
        <f t="shared" si="90"/>
        <v>2.4230741577764734</v>
      </c>
      <c r="H348" s="42">
        <f t="shared" si="90"/>
        <v>2.9100678422982784</v>
      </c>
      <c r="I348" s="42">
        <f t="shared" si="90"/>
        <v>3.5160292984277315</v>
      </c>
      <c r="J348" s="42">
        <f t="shared" si="90"/>
        <v>203.48923957700359</v>
      </c>
      <c r="K348" s="42">
        <f t="shared" si="90"/>
        <v>29.513501629251881</v>
      </c>
      <c r="L348" s="42">
        <f t="shared" si="90"/>
        <v>1.6565397131572024</v>
      </c>
      <c r="M348" s="42">
        <f t="shared" si="90"/>
        <v>2.4006039617002441</v>
      </c>
      <c r="N348" s="42">
        <f t="shared" si="90"/>
        <v>8.0441620862138219</v>
      </c>
      <c r="Q348" s="42">
        <f t="shared" si="91"/>
        <v>5.5026731009309431E-2</v>
      </c>
      <c r="R348" s="42">
        <f t="shared" si="91"/>
        <v>1.682895750202049</v>
      </c>
      <c r="S348" s="42">
        <f t="shared" si="91"/>
        <v>1.9003097220320355</v>
      </c>
      <c r="T348" s="42">
        <f t="shared" si="91"/>
        <v>1.9124052747847522</v>
      </c>
      <c r="U348" s="42">
        <f t="shared" si="91"/>
        <v>2.7928087238363175</v>
      </c>
      <c r="V348" s="42">
        <f t="shared" si="91"/>
        <v>126.84762189525416</v>
      </c>
      <c r="W348" s="42">
        <f t="shared" si="91"/>
        <v>27.240523545662604</v>
      </c>
      <c r="X348" s="42">
        <f t="shared" si="91"/>
        <v>1.5057613029833878</v>
      </c>
      <c r="Y348" s="42">
        <f t="shared" si="91"/>
        <v>2.2250467461937693</v>
      </c>
      <c r="Z348" s="42">
        <f t="shared" si="91"/>
        <v>5.2291452043825961</v>
      </c>
      <c r="AC348" s="42">
        <f t="shared" si="92"/>
        <v>0.10265843002042181</v>
      </c>
      <c r="AD348" s="42">
        <f t="shared" si="92"/>
        <v>1.9991329209700044</v>
      </c>
      <c r="AE348" s="42">
        <f t="shared" si="92"/>
        <v>2.9458385935209108</v>
      </c>
      <c r="AF348" s="42">
        <f t="shared" si="92"/>
        <v>3.9077304098117995</v>
      </c>
      <c r="AG348" s="42">
        <f t="shared" si="92"/>
        <v>4.2392498730191512</v>
      </c>
      <c r="AH348" s="42">
        <f t="shared" si="92"/>
        <v>280.13085725875368</v>
      </c>
      <c r="AI348" s="42">
        <f t="shared" si="92"/>
        <v>31.78647971284121</v>
      </c>
      <c r="AJ348" s="42">
        <f t="shared" si="92"/>
        <v>1.8073181233310154</v>
      </c>
      <c r="AK348" s="42">
        <f t="shared" si="92"/>
        <v>2.5761611772067194</v>
      </c>
      <c r="AL348" s="42">
        <f t="shared" si="92"/>
        <v>10.85917896804505</v>
      </c>
    </row>
    <row r="349" spans="4:38">
      <c r="D349" s="52">
        <f t="shared" si="89"/>
        <v>125</v>
      </c>
      <c r="E349" s="42">
        <f t="shared" si="90"/>
        <v>1.3800984683351789E-2</v>
      </c>
      <c r="F349" s="42">
        <f t="shared" si="90"/>
        <v>0.32226000825103956</v>
      </c>
      <c r="G349" s="42">
        <f t="shared" si="90"/>
        <v>0.42414656039566745</v>
      </c>
      <c r="H349" s="42">
        <f t="shared" si="90"/>
        <v>0.50939227834508538</v>
      </c>
      <c r="I349" s="42">
        <f t="shared" si="90"/>
        <v>0.61546268750891731</v>
      </c>
      <c r="J349" s="42">
        <f t="shared" si="90"/>
        <v>35.619735684572461</v>
      </c>
      <c r="K349" s="42">
        <f t="shared" si="90"/>
        <v>5.1661853439790164</v>
      </c>
      <c r="L349" s="42">
        <f t="shared" si="90"/>
        <v>0.28996868265030989</v>
      </c>
      <c r="M349" s="42">
        <f t="shared" si="90"/>
        <v>0.42021326914803414</v>
      </c>
      <c r="N349" s="42">
        <f t="shared" si="90"/>
        <v>1.4080888400311082</v>
      </c>
      <c r="Q349" s="42">
        <f t="shared" si="91"/>
        <v>9.6321437841727208E-3</v>
      </c>
      <c r="R349" s="42">
        <f t="shared" si="91"/>
        <v>0.29458217019973376</v>
      </c>
      <c r="S349" s="42">
        <f t="shared" si="91"/>
        <v>0.3326393580235974</v>
      </c>
      <c r="T349" s="42">
        <f t="shared" si="91"/>
        <v>0.33475662178116095</v>
      </c>
      <c r="U349" s="42">
        <f t="shared" si="91"/>
        <v>0.48886667799932121</v>
      </c>
      <c r="V349" s="42">
        <f t="shared" si="91"/>
        <v>22.204018126549396</v>
      </c>
      <c r="W349" s="42">
        <f t="shared" si="91"/>
        <v>4.7683123226704938</v>
      </c>
      <c r="X349" s="42">
        <f t="shared" si="91"/>
        <v>0.26357570418867016</v>
      </c>
      <c r="Y349" s="42">
        <f t="shared" si="91"/>
        <v>0.38948288936550124</v>
      </c>
      <c r="Z349" s="42">
        <f t="shared" si="91"/>
        <v>0.91533473919083419</v>
      </c>
      <c r="AC349" s="42">
        <f t="shared" si="92"/>
        <v>1.7969825582530928E-2</v>
      </c>
      <c r="AD349" s="42">
        <f t="shared" si="92"/>
        <v>0.34993784630234659</v>
      </c>
      <c r="AE349" s="42">
        <f t="shared" si="92"/>
        <v>0.51565376276773778</v>
      </c>
      <c r="AF349" s="42">
        <f t="shared" si="92"/>
        <v>0.68402793490900893</v>
      </c>
      <c r="AG349" s="42">
        <f t="shared" si="92"/>
        <v>0.74205869701851435</v>
      </c>
      <c r="AH349" s="42">
        <f t="shared" si="92"/>
        <v>49.035453242595644</v>
      </c>
      <c r="AI349" s="42">
        <f t="shared" si="92"/>
        <v>5.5640583652875479</v>
      </c>
      <c r="AJ349" s="42">
        <f t="shared" si="92"/>
        <v>0.31636166111194952</v>
      </c>
      <c r="AK349" s="42">
        <f t="shared" si="92"/>
        <v>0.45094364893056721</v>
      </c>
      <c r="AL349" s="42">
        <f t="shared" si="92"/>
        <v>1.9008429408713838</v>
      </c>
    </row>
    <row r="350" spans="4:38">
      <c r="D350" s="52">
        <f t="shared" si="89"/>
        <v>150</v>
      </c>
      <c r="E350" s="42">
        <f t="shared" si="90"/>
        <v>2.3983996403108558E-3</v>
      </c>
      <c r="F350" s="42">
        <f t="shared" si="90"/>
        <v>5.6003850856253055E-2</v>
      </c>
      <c r="G350" s="42">
        <f t="shared" si="90"/>
        <v>7.3710172225551263E-2</v>
      </c>
      <c r="H350" s="42">
        <f t="shared" si="90"/>
        <v>8.8524571629570434E-2</v>
      </c>
      <c r="I350" s="42">
        <f t="shared" si="90"/>
        <v>0.10695798323193551</v>
      </c>
      <c r="J350" s="42">
        <f t="shared" si="90"/>
        <v>6.1901641958128906</v>
      </c>
      <c r="K350" s="42">
        <f t="shared" si="90"/>
        <v>0.89780384190450635</v>
      </c>
      <c r="L350" s="42">
        <f t="shared" si="90"/>
        <v>5.0392113325714659E-2</v>
      </c>
      <c r="M350" s="42">
        <f t="shared" si="90"/>
        <v>7.3026626483707113E-2</v>
      </c>
      <c r="N350" s="42">
        <f t="shared" si="90"/>
        <v>0.24470426168432957</v>
      </c>
      <c r="Q350" s="42">
        <f t="shared" si="91"/>
        <v>1.6739189787849014E-3</v>
      </c>
      <c r="R350" s="42">
        <f t="shared" si="91"/>
        <v>5.1193866760921705E-2</v>
      </c>
      <c r="S350" s="42">
        <f t="shared" si="91"/>
        <v>5.780762278501933E-2</v>
      </c>
      <c r="T350" s="42">
        <f t="shared" si="91"/>
        <v>5.8175570779390298E-2</v>
      </c>
      <c r="U350" s="42">
        <f t="shared" si="91"/>
        <v>8.4957536840681094E-2</v>
      </c>
      <c r="V350" s="42">
        <f t="shared" si="91"/>
        <v>3.8587180777334353</v>
      </c>
      <c r="W350" s="42">
        <f t="shared" si="91"/>
        <v>0.82865960813494965</v>
      </c>
      <c r="X350" s="42">
        <f t="shared" si="91"/>
        <v>4.5805418136820694E-2</v>
      </c>
      <c r="Y350" s="42">
        <f t="shared" si="91"/>
        <v>6.7686157415152007E-2</v>
      </c>
      <c r="Z350" s="42">
        <f t="shared" si="91"/>
        <v>0.1590711503279601</v>
      </c>
      <c r="AC350" s="42">
        <f t="shared" si="92"/>
        <v>3.1228803018368209E-3</v>
      </c>
      <c r="AD350" s="42">
        <f t="shared" si="92"/>
        <v>6.0813834951584642E-2</v>
      </c>
      <c r="AE350" s="42">
        <f t="shared" si="92"/>
        <v>8.9612721666083223E-2</v>
      </c>
      <c r="AF350" s="42">
        <f t="shared" si="92"/>
        <v>0.11887357247975042</v>
      </c>
      <c r="AG350" s="42">
        <f t="shared" si="92"/>
        <v>0.1289584296231901</v>
      </c>
      <c r="AH350" s="42">
        <f t="shared" si="92"/>
        <v>8.5216103138923671</v>
      </c>
      <c r="AI350" s="42">
        <f t="shared" si="92"/>
        <v>0.96694807567406538</v>
      </c>
      <c r="AJ350" s="42">
        <f t="shared" si="92"/>
        <v>5.497880851460861E-2</v>
      </c>
      <c r="AK350" s="42">
        <f t="shared" si="92"/>
        <v>7.836709555226222E-2</v>
      </c>
      <c r="AL350" s="42">
        <f t="shared" si="92"/>
        <v>0.33033737304069916</v>
      </c>
    </row>
    <row r="351" spans="4:38">
      <c r="D351" s="52">
        <f t="shared" si="89"/>
        <v>175</v>
      </c>
      <c r="E351" s="42">
        <f t="shared" si="90"/>
        <v>4.3080959503263714E-4</v>
      </c>
      <c r="F351" s="42">
        <f t="shared" si="90"/>
        <v>1.0059623051195715E-2</v>
      </c>
      <c r="G351" s="42">
        <f t="shared" si="90"/>
        <v>1.3240099319794727E-2</v>
      </c>
      <c r="H351" s="42">
        <f t="shared" si="90"/>
        <v>1.5901117650780658E-2</v>
      </c>
      <c r="I351" s="42">
        <f t="shared" si="90"/>
        <v>1.9212196611105861E-2</v>
      </c>
      <c r="J351" s="42">
        <f t="shared" si="90"/>
        <v>1.1119006547374399</v>
      </c>
      <c r="K351" s="42">
        <f t="shared" si="90"/>
        <v>0.16126691442444324</v>
      </c>
      <c r="L351" s="42">
        <f t="shared" si="90"/>
        <v>9.0516215770763478E-3</v>
      </c>
      <c r="M351" s="42">
        <f t="shared" si="90"/>
        <v>1.3117318253920322E-2</v>
      </c>
      <c r="N351" s="42">
        <f t="shared" si="90"/>
        <v>4.3954703005760501E-2</v>
      </c>
      <c r="Q351" s="42">
        <f t="shared" si="91"/>
        <v>3.006756443952361E-4</v>
      </c>
      <c r="R351" s="42">
        <f t="shared" si="91"/>
        <v>9.1956355549523607E-3</v>
      </c>
      <c r="S351" s="42">
        <f t="shared" si="91"/>
        <v>1.0383623372535955E-2</v>
      </c>
      <c r="T351" s="42">
        <f t="shared" si="91"/>
        <v>1.0449715579932834E-2</v>
      </c>
      <c r="U351" s="42">
        <f t="shared" si="91"/>
        <v>1.5260393399892434E-2</v>
      </c>
      <c r="V351" s="42">
        <f t="shared" si="91"/>
        <v>0.69311750405282646</v>
      </c>
      <c r="W351" s="42">
        <f t="shared" si="91"/>
        <v>0.14884696620211779</v>
      </c>
      <c r="X351" s="42">
        <f t="shared" si="91"/>
        <v>8.2277420769070412E-3</v>
      </c>
      <c r="Y351" s="42">
        <f t="shared" si="91"/>
        <v>1.2158043044718589E-2</v>
      </c>
      <c r="Z351" s="42">
        <f t="shared" si="91"/>
        <v>2.8572960361719434E-2</v>
      </c>
      <c r="AC351" s="42">
        <f t="shared" si="92"/>
        <v>5.6094354567004046E-4</v>
      </c>
      <c r="AD351" s="42">
        <f t="shared" si="92"/>
        <v>1.0923610547439105E-2</v>
      </c>
      <c r="AE351" s="42">
        <f t="shared" si="92"/>
        <v>1.6096575267053499E-2</v>
      </c>
      <c r="AF351" s="42">
        <f t="shared" si="92"/>
        <v>2.1352519721628441E-2</v>
      </c>
      <c r="AG351" s="42">
        <f t="shared" si="92"/>
        <v>2.3163999822319314E-2</v>
      </c>
      <c r="AH351" s="42">
        <f t="shared" si="92"/>
        <v>1.5306838054220573</v>
      </c>
      <c r="AI351" s="42">
        <f t="shared" si="92"/>
        <v>0.173686862646769</v>
      </c>
      <c r="AJ351" s="42">
        <f t="shared" si="92"/>
        <v>9.8755010772456527E-3</v>
      </c>
      <c r="AK351" s="42">
        <f t="shared" si="92"/>
        <v>1.4076593463122051E-2</v>
      </c>
      <c r="AL351" s="42">
        <f t="shared" si="92"/>
        <v>5.9336445649801582E-2</v>
      </c>
    </row>
    <row r="352" spans="4:38">
      <c r="D352" s="52">
        <f t="shared" si="89"/>
        <v>200</v>
      </c>
      <c r="E352" s="42">
        <f t="shared" si="90"/>
        <v>7.6324802424249344E-5</v>
      </c>
      <c r="F352" s="42">
        <f t="shared" si="90"/>
        <v>1.7822229372276878E-3</v>
      </c>
      <c r="G352" s="42">
        <f t="shared" si="90"/>
        <v>2.3456951198689391E-3</v>
      </c>
      <c r="H352" s="42">
        <f t="shared" si="90"/>
        <v>2.8171370299415795E-3</v>
      </c>
      <c r="I352" s="42">
        <f t="shared" si="90"/>
        <v>3.4037475659459242E-3</v>
      </c>
      <c r="J352" s="42">
        <f t="shared" si="90"/>
        <v>0.19699096484097436</v>
      </c>
      <c r="K352" s="42">
        <f t="shared" si="90"/>
        <v>2.8571010309279402E-2</v>
      </c>
      <c r="L352" s="42">
        <f t="shared" si="90"/>
        <v>1.6036393721386047E-3</v>
      </c>
      <c r="M352" s="42">
        <f t="shared" si="90"/>
        <v>2.3239424924846931E-3</v>
      </c>
      <c r="N352" s="42">
        <f t="shared" si="90"/>
        <v>7.7872778629201047E-3</v>
      </c>
      <c r="Q352" s="42">
        <f t="shared" si="91"/>
        <v>5.3269494033696481E-5</v>
      </c>
      <c r="R352" s="42">
        <f t="shared" si="91"/>
        <v>1.6291537491034079E-3</v>
      </c>
      <c r="S352" s="42">
        <f t="shared" si="91"/>
        <v>1.8396247704199455E-3</v>
      </c>
      <c r="T352" s="42">
        <f t="shared" si="91"/>
        <v>1.8513340608570978E-3</v>
      </c>
      <c r="U352" s="42">
        <f t="shared" si="91"/>
        <v>2.7036224926115463E-3</v>
      </c>
      <c r="V352" s="42">
        <f t="shared" si="91"/>
        <v>0.12279683916885162</v>
      </c>
      <c r="W352" s="42">
        <f t="shared" si="91"/>
        <v>2.6370618059156508E-2</v>
      </c>
      <c r="X352" s="42">
        <f t="shared" si="91"/>
        <v>1.4576759562888535E-3</v>
      </c>
      <c r="Y352" s="42">
        <f t="shared" si="91"/>
        <v>2.1539915636822459E-3</v>
      </c>
      <c r="Z352" s="42">
        <f t="shared" si="91"/>
        <v>5.0621564130179835E-3</v>
      </c>
      <c r="AC352" s="42">
        <f t="shared" si="92"/>
        <v>9.9380110814802661E-5</v>
      </c>
      <c r="AD352" s="42">
        <f t="shared" si="92"/>
        <v>1.9352921253519752E-3</v>
      </c>
      <c r="AE352" s="42">
        <f t="shared" si="92"/>
        <v>2.8517654693179339E-3</v>
      </c>
      <c r="AF352" s="42">
        <f t="shared" si="92"/>
        <v>3.7829399990260536E-3</v>
      </c>
      <c r="AG352" s="42">
        <f t="shared" si="92"/>
        <v>4.1038726392803081E-3</v>
      </c>
      <c r="AH352" s="42">
        <f t="shared" si="92"/>
        <v>0.27118509051309775</v>
      </c>
      <c r="AI352" s="42">
        <f t="shared" si="92"/>
        <v>3.0771402559402354E-2</v>
      </c>
      <c r="AJ352" s="42">
        <f t="shared" si="92"/>
        <v>1.7496027879883552E-3</v>
      </c>
      <c r="AK352" s="42">
        <f t="shared" si="92"/>
        <v>2.4938934212871398E-3</v>
      </c>
      <c r="AL352" s="42">
        <f t="shared" si="92"/>
        <v>1.051239931282223E-2</v>
      </c>
    </row>
    <row r="353" spans="4:62">
      <c r="D353" s="52">
        <f t="shared" si="89"/>
        <v>225</v>
      </c>
      <c r="E353" s="42">
        <f t="shared" si="90"/>
        <v>1.3377226262795139E-5</v>
      </c>
      <c r="F353" s="42">
        <f t="shared" si="90"/>
        <v>3.1236503370840667E-4</v>
      </c>
      <c r="G353" s="42">
        <f t="shared" si="90"/>
        <v>4.1112316527991053E-4</v>
      </c>
      <c r="H353" s="42">
        <f t="shared" si="90"/>
        <v>4.9375141848849436E-4</v>
      </c>
      <c r="I353" s="42">
        <f t="shared" si="90"/>
        <v>5.9656494199624072E-4</v>
      </c>
      <c r="J353" s="42">
        <f t="shared" si="90"/>
        <v>3.4526033801651902E-2</v>
      </c>
      <c r="K353" s="42">
        <f t="shared" si="90"/>
        <v>5.0075579277549893E-3</v>
      </c>
      <c r="L353" s="42">
        <f t="shared" si="90"/>
        <v>2.8106521135532223E-4</v>
      </c>
      <c r="M353" s="42">
        <f t="shared" si="90"/>
        <v>4.0731064550800347E-4</v>
      </c>
      <c r="N353" s="42">
        <f t="shared" si="90"/>
        <v>1.3648535552637244E-3</v>
      </c>
      <c r="Q353" s="42">
        <f t="shared" si="91"/>
        <v>9.3363893774977182E-6</v>
      </c>
      <c r="R353" s="42">
        <f t="shared" si="91"/>
        <v>2.8553704204169921E-4</v>
      </c>
      <c r="S353" s="42">
        <f t="shared" si="91"/>
        <v>3.2242568615849514E-4</v>
      </c>
      <c r="T353" s="42">
        <f t="shared" si="91"/>
        <v>3.2447793945728404E-4</v>
      </c>
      <c r="U353" s="42">
        <f t="shared" si="91"/>
        <v>4.7385605549050367E-4</v>
      </c>
      <c r="V353" s="42">
        <f t="shared" si="91"/>
        <v>2.1522245059829886E-2</v>
      </c>
      <c r="W353" s="42">
        <f t="shared" si="91"/>
        <v>4.6219015740944815E-3</v>
      </c>
      <c r="X353" s="42">
        <f t="shared" si="91"/>
        <v>2.5548262774037635E-4</v>
      </c>
      <c r="Y353" s="42">
        <f t="shared" si="91"/>
        <v>3.7752384022385116E-4</v>
      </c>
      <c r="Z353" s="42">
        <f t="shared" si="91"/>
        <v>8.8722944002127258E-4</v>
      </c>
      <c r="AC353" s="42">
        <f t="shared" si="92"/>
        <v>1.7418063148092639E-5</v>
      </c>
      <c r="AD353" s="42">
        <f t="shared" si="92"/>
        <v>3.3919302537511532E-4</v>
      </c>
      <c r="AE353" s="42">
        <f t="shared" si="92"/>
        <v>4.9982064440132559E-4</v>
      </c>
      <c r="AF353" s="42">
        <f t="shared" si="92"/>
        <v>6.6302489751970375E-4</v>
      </c>
      <c r="AG353" s="42">
        <f t="shared" si="92"/>
        <v>7.1927382850197881E-4</v>
      </c>
      <c r="AH353" s="42">
        <f t="shared" si="92"/>
        <v>4.7529822543474036E-2</v>
      </c>
      <c r="AI353" s="42">
        <f t="shared" si="92"/>
        <v>5.3932142814155128E-3</v>
      </c>
      <c r="AJ353" s="42">
        <f t="shared" si="92"/>
        <v>3.0664779497026795E-4</v>
      </c>
      <c r="AK353" s="42">
        <f t="shared" si="92"/>
        <v>4.3709745079215594E-4</v>
      </c>
      <c r="AL353" s="42">
        <f t="shared" si="92"/>
        <v>1.842477670506177E-3</v>
      </c>
    </row>
    <row r="354" spans="4:62">
      <c r="D354" s="52">
        <f t="shared" si="89"/>
        <v>250</v>
      </c>
      <c r="E354" s="42">
        <f t="shared" si="90"/>
        <v>2.3417056022136735E-6</v>
      </c>
      <c r="F354" s="42">
        <f t="shared" si="90"/>
        <v>5.4680016245595037E-5</v>
      </c>
      <c r="G354" s="42">
        <f t="shared" si="90"/>
        <v>7.1967790663251001E-5</v>
      </c>
      <c r="H354" s="42">
        <f t="shared" si="90"/>
        <v>8.6432003171774504E-5</v>
      </c>
      <c r="I354" s="42">
        <f t="shared" si="90"/>
        <v>1.0442968066124171E-4</v>
      </c>
      <c r="J354" s="42">
        <f t="shared" si="90"/>
        <v>6.0438393720234169E-3</v>
      </c>
      <c r="K354" s="42">
        <f t="shared" si="90"/>
        <v>8.7658130485887326E-4</v>
      </c>
      <c r="L354" s="42">
        <f t="shared" si="90"/>
        <v>4.9200930528374322E-5</v>
      </c>
      <c r="M354" s="42">
        <f t="shared" si="90"/>
        <v>7.1300402765861947E-5</v>
      </c>
      <c r="N354" s="42">
        <f t="shared" si="90"/>
        <v>2.3891987425310229E-4</v>
      </c>
      <c r="Q354" s="42">
        <f t="shared" si="91"/>
        <v>1.6343504161651514E-6</v>
      </c>
      <c r="R354" s="42">
        <f t="shared" si="91"/>
        <v>4.9983731892777069E-5</v>
      </c>
      <c r="S354" s="42">
        <f t="shared" si="91"/>
        <v>5.6441150111575883E-5</v>
      </c>
      <c r="T354" s="42">
        <f t="shared" si="91"/>
        <v>5.6800400448867505E-5</v>
      </c>
      <c r="U354" s="42">
        <f t="shared" si="91"/>
        <v>8.2949286943819015E-5</v>
      </c>
      <c r="V354" s="42">
        <f t="shared" si="91"/>
        <v>3.7675046260515674E-3</v>
      </c>
      <c r="W354" s="42">
        <f t="shared" si="91"/>
        <v>8.0907152172783635E-4</v>
      </c>
      <c r="X354" s="42">
        <f t="shared" si="91"/>
        <v>4.4722656916689079E-5</v>
      </c>
      <c r="Y354" s="42">
        <f t="shared" si="91"/>
        <v>6.6086173191234632E-5</v>
      </c>
      <c r="Z354" s="42">
        <f t="shared" si="91"/>
        <v>1.5531098221198799E-4</v>
      </c>
      <c r="AC354" s="42">
        <f t="shared" si="92"/>
        <v>3.0490607882622086E-6</v>
      </c>
      <c r="AD354" s="42">
        <f t="shared" si="92"/>
        <v>5.9376300598413222E-5</v>
      </c>
      <c r="AE354" s="42">
        <f t="shared" si="92"/>
        <v>8.7494431214926125E-5</v>
      </c>
      <c r="AF354" s="42">
        <f t="shared" si="92"/>
        <v>1.1606360589468139E-4</v>
      </c>
      <c r="AG354" s="42">
        <f t="shared" si="92"/>
        <v>1.2591007437866452E-4</v>
      </c>
      <c r="AH354" s="42">
        <f t="shared" si="92"/>
        <v>8.3201741179952833E-3</v>
      </c>
      <c r="AI354" s="42">
        <f t="shared" si="92"/>
        <v>9.4409108798991254E-4</v>
      </c>
      <c r="AJ354" s="42">
        <f t="shared" si="92"/>
        <v>5.3679204140059558E-5</v>
      </c>
      <c r="AK354" s="42">
        <f t="shared" si="92"/>
        <v>7.6514632340489235E-5</v>
      </c>
      <c r="AL354" s="42">
        <f t="shared" si="92"/>
        <v>3.2252876629421671E-4</v>
      </c>
    </row>
    <row r="355" spans="4:62">
      <c r="D355" s="52">
        <f t="shared" si="89"/>
        <v>300</v>
      </c>
      <c r="E355" s="42">
        <f t="shared" si="90"/>
        <v>6.9509098124187738E-7</v>
      </c>
      <c r="F355" s="42">
        <f t="shared" si="90"/>
        <v>1.6230727769768717E-5</v>
      </c>
      <c r="G355" s="42">
        <f t="shared" si="90"/>
        <v>2.1362276360717612E-5</v>
      </c>
      <c r="H355" s="42">
        <f t="shared" si="90"/>
        <v>2.565570404690344E-5</v>
      </c>
      <c r="I355" s="42">
        <f t="shared" si="90"/>
        <v>3.0997973926773283E-5</v>
      </c>
      <c r="J355" s="42">
        <f t="shared" si="90"/>
        <v>1.7939993121239145E-3</v>
      </c>
      <c r="K355" s="42">
        <f t="shared" si="90"/>
        <v>2.6019656730404085E-4</v>
      </c>
      <c r="L355" s="42">
        <f t="shared" si="90"/>
        <v>1.4604364889699135E-5</v>
      </c>
      <c r="M355" s="42">
        <f t="shared" si="90"/>
        <v>2.1164174896542696E-5</v>
      </c>
      <c r="N355" s="42">
        <f t="shared" si="90"/>
        <v>7.0918842093465394E-5</v>
      </c>
      <c r="Q355" s="42">
        <f t="shared" si="91"/>
        <v>4.8512598397996518E-7</v>
      </c>
      <c r="R355" s="42">
        <f t="shared" si="91"/>
        <v>1.4836724656864486E-5</v>
      </c>
      <c r="S355" s="42">
        <f t="shared" si="91"/>
        <v>1.6753487020908442E-5</v>
      </c>
      <c r="T355" s="42">
        <f t="shared" si="91"/>
        <v>1.6860123683187184E-5</v>
      </c>
      <c r="U355" s="42">
        <f t="shared" si="91"/>
        <v>2.4621925659907158E-5</v>
      </c>
      <c r="V355" s="42">
        <f t="shared" si="91"/>
        <v>1.1183124321349006E-3</v>
      </c>
      <c r="W355" s="42">
        <f t="shared" si="91"/>
        <v>2.401575660924371E-4</v>
      </c>
      <c r="X355" s="42">
        <f t="shared" si="91"/>
        <v>1.3275074138516199E-5</v>
      </c>
      <c r="Y355" s="42">
        <f t="shared" si="91"/>
        <v>1.9616429548868802E-5</v>
      </c>
      <c r="Z355" s="42">
        <f t="shared" si="91"/>
        <v>4.6101125146268441E-5</v>
      </c>
      <c r="AC355" s="42">
        <f t="shared" si="92"/>
        <v>9.0505597850379307E-7</v>
      </c>
      <c r="AD355" s="42">
        <f t="shared" si="92"/>
        <v>1.7624730882672993E-5</v>
      </c>
      <c r="AE355" s="42">
        <f t="shared" si="92"/>
        <v>2.5971065700526768E-5</v>
      </c>
      <c r="AF355" s="42">
        <f t="shared" si="92"/>
        <v>3.4451284410619641E-5</v>
      </c>
      <c r="AG355" s="42">
        <f t="shared" si="92"/>
        <v>3.7374022193639442E-5</v>
      </c>
      <c r="AH355" s="42">
        <f t="shared" si="92"/>
        <v>2.4696861921129332E-3</v>
      </c>
      <c r="AI355" s="42">
        <f t="shared" si="92"/>
        <v>2.8023556851564498E-4</v>
      </c>
      <c r="AJ355" s="42">
        <f t="shared" si="92"/>
        <v>1.5933655640882065E-5</v>
      </c>
      <c r="AK355" s="42">
        <f t="shared" si="92"/>
        <v>2.271192024421659E-5</v>
      </c>
      <c r="AL355" s="42">
        <f t="shared" si="92"/>
        <v>9.5736559040662388E-5</v>
      </c>
    </row>
    <row r="356" spans="4:62">
      <c r="D356" s="52">
        <f t="shared" si="89"/>
        <v>365</v>
      </c>
      <c r="E356" s="42">
        <f t="shared" si="90"/>
        <v>2.8443665457796822E-8</v>
      </c>
      <c r="F356" s="42">
        <f t="shared" si="90"/>
        <v>6.6417404811532895E-7</v>
      </c>
      <c r="G356" s="42">
        <f t="shared" si="90"/>
        <v>8.7416102153368792E-7</v>
      </c>
      <c r="H356" s="42">
        <f t="shared" si="90"/>
        <v>1.0498514333916098E-6</v>
      </c>
      <c r="I356" s="42">
        <f t="shared" si="90"/>
        <v>1.2684612864165987E-6</v>
      </c>
      <c r="J356" s="42">
        <f t="shared" si="90"/>
        <v>7.3411852034681449E-5</v>
      </c>
      <c r="K356" s="42">
        <f t="shared" si="90"/>
        <v>1.0647446612586497E-5</v>
      </c>
      <c r="L356" s="42">
        <f t="shared" si="90"/>
        <v>5.9762200971737911E-7</v>
      </c>
      <c r="M356" s="42">
        <f t="shared" si="90"/>
        <v>8.6605455500520031E-7</v>
      </c>
      <c r="N356" s="42">
        <f t="shared" si="90"/>
        <v>2.9020543692810588E-6</v>
      </c>
      <c r="Q356" s="42">
        <f t="shared" si="91"/>
        <v>1.9851733896125672E-8</v>
      </c>
      <c r="R356" s="42">
        <f t="shared" si="91"/>
        <v>6.0713035274219395E-7</v>
      </c>
      <c r="S356" s="42">
        <f t="shared" si="91"/>
        <v>6.855657646756865E-7</v>
      </c>
      <c r="T356" s="42">
        <f t="shared" si="91"/>
        <v>6.8992942012403299E-7</v>
      </c>
      <c r="U356" s="42">
        <f t="shared" si="91"/>
        <v>1.0075484149512209E-6</v>
      </c>
      <c r="V356" s="42">
        <f t="shared" si="91"/>
        <v>4.5762217544686258E-5</v>
      </c>
      <c r="W356" s="42">
        <f t="shared" si="91"/>
        <v>9.8274350429458063E-6</v>
      </c>
      <c r="X356" s="42">
        <f t="shared" si="91"/>
        <v>5.4322639469265534E-7</v>
      </c>
      <c r="Y356" s="42">
        <f t="shared" si="91"/>
        <v>8.0271960739238064E-7</v>
      </c>
      <c r="Z356" s="42">
        <f t="shared" si="91"/>
        <v>1.8864940220425388E-6</v>
      </c>
      <c r="AC356" s="42">
        <f t="shared" si="92"/>
        <v>3.7035597019468115E-8</v>
      </c>
      <c r="AD356" s="42">
        <f t="shared" si="92"/>
        <v>7.2121774348846671E-7</v>
      </c>
      <c r="AE356" s="42">
        <f t="shared" si="92"/>
        <v>1.0627562783916894E-6</v>
      </c>
      <c r="AF356" s="42">
        <f t="shared" si="92"/>
        <v>1.4097734466591844E-6</v>
      </c>
      <c r="AG356" s="42">
        <f t="shared" si="92"/>
        <v>1.5293741578819786E-6</v>
      </c>
      <c r="AH356" s="42">
        <f t="shared" si="92"/>
        <v>1.010614865246769E-4</v>
      </c>
      <c r="AI356" s="42">
        <f t="shared" si="92"/>
        <v>1.1467458182227211E-5</v>
      </c>
      <c r="AJ356" s="42">
        <f t="shared" si="92"/>
        <v>6.520176247421034E-7</v>
      </c>
      <c r="AK356" s="42">
        <f t="shared" si="92"/>
        <v>9.2938950261801999E-7</v>
      </c>
      <c r="AL356" s="42">
        <f t="shared" si="92"/>
        <v>3.917614716519581E-6</v>
      </c>
    </row>
    <row r="357" spans="4:62">
      <c r="D357" s="52">
        <f t="shared" si="89"/>
        <v>730</v>
      </c>
      <c r="E357" s="42">
        <f t="shared" si="90"/>
        <v>1.69490319650777E-9</v>
      </c>
      <c r="F357" s="42">
        <f t="shared" si="90"/>
        <v>3.9576851262663243E-8</v>
      </c>
      <c r="G357" s="42">
        <f t="shared" si="90"/>
        <v>5.2089570236940487E-8</v>
      </c>
      <c r="H357" s="42">
        <f t="shared" si="90"/>
        <v>6.2558623218019366E-8</v>
      </c>
      <c r="I357" s="42">
        <f t="shared" si="90"/>
        <v>7.5585162966558802E-8</v>
      </c>
      <c r="J357" s="42">
        <f t="shared" si="90"/>
        <v>4.3744707537695391E-6</v>
      </c>
      <c r="K357" s="42">
        <f t="shared" si="90"/>
        <v>6.3446081958371156E-7</v>
      </c>
      <c r="L357" s="42">
        <f t="shared" si="90"/>
        <v>3.5611143580502565E-8</v>
      </c>
      <c r="M357" s="42">
        <f t="shared" si="90"/>
        <v>5.1606521522564943E-8</v>
      </c>
      <c r="N357" s="42">
        <f t="shared" si="90"/>
        <v>1.7292782585394675E-7</v>
      </c>
      <c r="Q357" s="42">
        <f t="shared" si="91"/>
        <v>1.1829265565891401E-9</v>
      </c>
      <c r="R357" s="42">
        <f t="shared" si="91"/>
        <v>3.6177727413031559E-8</v>
      </c>
      <c r="S357" s="42">
        <f t="shared" si="91"/>
        <v>4.0851542417737254E-8</v>
      </c>
      <c r="T357" s="42">
        <f t="shared" si="91"/>
        <v>4.1111564234504669E-8</v>
      </c>
      <c r="U357" s="42">
        <f t="shared" si="91"/>
        <v>6.0037867892622741E-8</v>
      </c>
      <c r="V357" s="42">
        <f t="shared" si="91"/>
        <v>2.7268823320558249E-6</v>
      </c>
      <c r="W357" s="42">
        <f t="shared" si="91"/>
        <v>5.8559791080637673E-7</v>
      </c>
      <c r="X357" s="42">
        <f t="shared" si="91"/>
        <v>3.236981373438251E-8</v>
      </c>
      <c r="Y357" s="42">
        <f t="shared" si="91"/>
        <v>4.7832514079013231E-8</v>
      </c>
      <c r="Z357" s="42">
        <f t="shared" si="91"/>
        <v>1.1241254236015626E-7</v>
      </c>
      <c r="AC357" s="42">
        <f t="shared" si="92"/>
        <v>2.2068798364264088E-9</v>
      </c>
      <c r="AD357" s="42">
        <f t="shared" si="92"/>
        <v>4.2975975112295071E-8</v>
      </c>
      <c r="AE357" s="42">
        <f t="shared" si="92"/>
        <v>6.3327598056143707E-8</v>
      </c>
      <c r="AF357" s="42">
        <f t="shared" si="92"/>
        <v>8.4005682201533969E-8</v>
      </c>
      <c r="AG357" s="42">
        <f t="shared" si="92"/>
        <v>9.1132458040494943E-8</v>
      </c>
      <c r="AH357" s="42">
        <f t="shared" si="92"/>
        <v>6.022059175483268E-6</v>
      </c>
      <c r="AI357" s="42">
        <f t="shared" si="92"/>
        <v>6.8332372836104798E-7</v>
      </c>
      <c r="AJ357" s="42">
        <f t="shared" si="92"/>
        <v>3.8852473426622608E-8</v>
      </c>
      <c r="AK357" s="42">
        <f t="shared" si="92"/>
        <v>5.5380528966116654E-8</v>
      </c>
      <c r="AL357" s="42">
        <f t="shared" si="92"/>
        <v>2.3344310934773723E-7</v>
      </c>
    </row>
    <row r="358" spans="4:62">
      <c r="D358" s="52">
        <f t="shared" si="89"/>
        <v>1460</v>
      </c>
      <c r="E358" s="42">
        <f t="shared" si="90"/>
        <v>3.028067874928359E-20</v>
      </c>
      <c r="F358" s="42">
        <f t="shared" si="90"/>
        <v>7.0706924233910979E-19</v>
      </c>
      <c r="G358" s="42">
        <f t="shared" si="90"/>
        <v>9.3061807056767087E-19</v>
      </c>
      <c r="H358" s="42">
        <f t="shared" si="90"/>
        <v>1.1176553189382309E-18</v>
      </c>
      <c r="I358" s="42">
        <f t="shared" si="90"/>
        <v>1.3503839291343988E-18</v>
      </c>
      <c r="J358" s="42">
        <f t="shared" si="90"/>
        <v>7.8153102705783125E-17</v>
      </c>
      <c r="K358" s="42">
        <f t="shared" si="90"/>
        <v>1.1335104150140457E-17</v>
      </c>
      <c r="L358" s="42">
        <f t="shared" si="90"/>
        <v>6.3621898930725602E-19</v>
      </c>
      <c r="M358" s="42">
        <f t="shared" si="90"/>
        <v>9.2198805383845704E-19</v>
      </c>
      <c r="N358" s="42">
        <f t="shared" si="90"/>
        <v>3.089481424239801E-18</v>
      </c>
      <c r="Q358" s="42">
        <f t="shared" si="91"/>
        <v>2.113384358344254E-20</v>
      </c>
      <c r="R358" s="42">
        <f t="shared" si="91"/>
        <v>6.4634142169908706E-19</v>
      </c>
      <c r="S358" s="42">
        <f t="shared" si="91"/>
        <v>7.2984252723873074E-19</v>
      </c>
      <c r="T358" s="42">
        <f t="shared" si="91"/>
        <v>7.3448800617673871E-19</v>
      </c>
      <c r="U358" s="42">
        <f t="shared" si="91"/>
        <v>1.0726201910494202E-18</v>
      </c>
      <c r="V358" s="42">
        <f t="shared" si="91"/>
        <v>4.871773683253017E-17</v>
      </c>
      <c r="W358" s="42">
        <f t="shared" si="91"/>
        <v>1.0462132734138266E-17</v>
      </c>
      <c r="X358" s="42">
        <f t="shared" si="91"/>
        <v>5.7831027334456455E-19</v>
      </c>
      <c r="Y358" s="42">
        <f t="shared" si="91"/>
        <v>8.5456266504276666E-19</v>
      </c>
      <c r="Z358" s="42">
        <f t="shared" si="91"/>
        <v>2.0083318561270536E-18</v>
      </c>
      <c r="AC358" s="42">
        <f t="shared" si="92"/>
        <v>3.9427513915124809E-20</v>
      </c>
      <c r="AD358" s="42">
        <f t="shared" si="92"/>
        <v>7.6779706297913522E-19</v>
      </c>
      <c r="AE358" s="42">
        <f t="shared" si="92"/>
        <v>1.1313936138966112E-18</v>
      </c>
      <c r="AF358" s="42">
        <f t="shared" si="92"/>
        <v>1.5008226316997208E-18</v>
      </c>
      <c r="AG358" s="42">
        <f t="shared" si="92"/>
        <v>1.6281476672193791E-18</v>
      </c>
      <c r="AH358" s="42">
        <f t="shared" si="92"/>
        <v>1.0758846857903631E-16</v>
      </c>
      <c r="AI358" s="42">
        <f t="shared" si="92"/>
        <v>1.2208075566142677E-17</v>
      </c>
      <c r="AJ358" s="42">
        <f t="shared" si="92"/>
        <v>6.9412770526994728E-19</v>
      </c>
      <c r="AK358" s="42">
        <f t="shared" si="92"/>
        <v>9.8941344263414712E-19</v>
      </c>
      <c r="AL358" s="42">
        <f t="shared" si="92"/>
        <v>4.1706309923525523E-18</v>
      </c>
    </row>
    <row r="359" spans="4:62">
      <c r="D359" s="52">
        <f t="shared" si="89"/>
        <v>2920</v>
      </c>
      <c r="E359" s="42">
        <f t="shared" si="90"/>
        <v>0</v>
      </c>
      <c r="F359" s="42">
        <f t="shared" si="90"/>
        <v>0</v>
      </c>
      <c r="G359" s="42">
        <f t="shared" si="90"/>
        <v>0</v>
      </c>
      <c r="H359" s="42">
        <f t="shared" si="90"/>
        <v>0</v>
      </c>
      <c r="I359" s="42">
        <f t="shared" si="90"/>
        <v>0</v>
      </c>
      <c r="J359" s="42">
        <f t="shared" si="90"/>
        <v>0</v>
      </c>
      <c r="K359" s="42">
        <f t="shared" si="90"/>
        <v>0</v>
      </c>
      <c r="L359" s="42">
        <f t="shared" si="90"/>
        <v>0</v>
      </c>
      <c r="M359" s="42">
        <f t="shared" si="90"/>
        <v>0</v>
      </c>
      <c r="N359" s="42">
        <f t="shared" si="90"/>
        <v>0</v>
      </c>
      <c r="Q359" s="42">
        <f t="shared" si="91"/>
        <v>0</v>
      </c>
      <c r="R359" s="42">
        <f t="shared" si="91"/>
        <v>0</v>
      </c>
      <c r="S359" s="42">
        <f t="shared" si="91"/>
        <v>0</v>
      </c>
      <c r="T359" s="42">
        <f t="shared" si="91"/>
        <v>0</v>
      </c>
      <c r="U359" s="42">
        <f t="shared" si="91"/>
        <v>0</v>
      </c>
      <c r="V359" s="42">
        <f t="shared" si="91"/>
        <v>0</v>
      </c>
      <c r="W359" s="42">
        <f t="shared" si="91"/>
        <v>0</v>
      </c>
      <c r="X359" s="42">
        <f t="shared" si="91"/>
        <v>0</v>
      </c>
      <c r="Y359" s="42">
        <f t="shared" si="91"/>
        <v>0</v>
      </c>
      <c r="Z359" s="42">
        <f t="shared" si="91"/>
        <v>0</v>
      </c>
      <c r="AC359" s="42">
        <f t="shared" si="92"/>
        <v>0</v>
      </c>
      <c r="AD359" s="42">
        <f t="shared" si="92"/>
        <v>0</v>
      </c>
      <c r="AE359" s="42">
        <f t="shared" si="92"/>
        <v>0</v>
      </c>
      <c r="AF359" s="42">
        <f t="shared" si="92"/>
        <v>0</v>
      </c>
      <c r="AG359" s="42">
        <f t="shared" si="92"/>
        <v>0</v>
      </c>
      <c r="AH359" s="42">
        <f t="shared" si="92"/>
        <v>0</v>
      </c>
      <c r="AI359" s="42">
        <f t="shared" si="92"/>
        <v>0</v>
      </c>
      <c r="AJ359" s="42">
        <f t="shared" si="92"/>
        <v>0</v>
      </c>
      <c r="AK359" s="42">
        <f t="shared" si="92"/>
        <v>0</v>
      </c>
      <c r="AL359" s="42">
        <f t="shared" si="92"/>
        <v>0</v>
      </c>
    </row>
    <row r="360" spans="4:62">
      <c r="D360" s="52">
        <f t="shared" si="89"/>
        <v>5840</v>
      </c>
      <c r="E360" s="42">
        <f t="shared" si="90"/>
        <v>0</v>
      </c>
      <c r="F360" s="42">
        <f t="shared" si="90"/>
        <v>0</v>
      </c>
      <c r="G360" s="42">
        <f t="shared" si="90"/>
        <v>0</v>
      </c>
      <c r="H360" s="42">
        <f t="shared" si="90"/>
        <v>0</v>
      </c>
      <c r="I360" s="42">
        <f t="shared" si="90"/>
        <v>0</v>
      </c>
      <c r="J360" s="42">
        <f t="shared" si="90"/>
        <v>0</v>
      </c>
      <c r="K360" s="42">
        <f t="shared" si="90"/>
        <v>0</v>
      </c>
      <c r="L360" s="42">
        <f t="shared" si="90"/>
        <v>0</v>
      </c>
      <c r="M360" s="42">
        <f t="shared" si="90"/>
        <v>0</v>
      </c>
      <c r="N360" s="42">
        <f t="shared" si="90"/>
        <v>0</v>
      </c>
      <c r="Q360" s="42">
        <f t="shared" si="91"/>
        <v>0</v>
      </c>
      <c r="R360" s="42">
        <f t="shared" si="91"/>
        <v>0</v>
      </c>
      <c r="S360" s="42">
        <f t="shared" si="91"/>
        <v>0</v>
      </c>
      <c r="T360" s="42">
        <f t="shared" si="91"/>
        <v>0</v>
      </c>
      <c r="U360" s="42">
        <f t="shared" si="91"/>
        <v>0</v>
      </c>
      <c r="V360" s="42">
        <f t="shared" si="91"/>
        <v>0</v>
      </c>
      <c r="W360" s="42">
        <f t="shared" si="91"/>
        <v>0</v>
      </c>
      <c r="X360" s="42">
        <f t="shared" si="91"/>
        <v>0</v>
      </c>
      <c r="Y360" s="42">
        <f t="shared" si="91"/>
        <v>0</v>
      </c>
      <c r="Z360" s="42">
        <f t="shared" si="91"/>
        <v>0</v>
      </c>
      <c r="AC360" s="42">
        <f t="shared" si="92"/>
        <v>0</v>
      </c>
      <c r="AD360" s="42">
        <f t="shared" si="92"/>
        <v>0</v>
      </c>
      <c r="AE360" s="42">
        <f t="shared" si="92"/>
        <v>0</v>
      </c>
      <c r="AF360" s="42">
        <f t="shared" si="92"/>
        <v>0</v>
      </c>
      <c r="AG360" s="42">
        <f t="shared" si="92"/>
        <v>0</v>
      </c>
      <c r="AH360" s="42">
        <f t="shared" si="92"/>
        <v>0</v>
      </c>
      <c r="AI360" s="42">
        <f t="shared" si="92"/>
        <v>0</v>
      </c>
      <c r="AJ360" s="42">
        <f t="shared" si="92"/>
        <v>0</v>
      </c>
      <c r="AK360" s="42">
        <f t="shared" si="92"/>
        <v>0</v>
      </c>
      <c r="AL360" s="42">
        <f t="shared" si="92"/>
        <v>0</v>
      </c>
    </row>
    <row r="361" spans="4:62">
      <c r="D361" s="52">
        <f t="shared" si="89"/>
        <v>7946.78</v>
      </c>
      <c r="E361" s="42">
        <f t="shared" ref="E361:N361" si="93">($D271-$D270)/8*(E270+3*((2*E270+E271)/3)+3*((E270+2*E271)/3)+E271)</f>
        <v>0</v>
      </c>
      <c r="F361" s="42">
        <f t="shared" si="93"/>
        <v>0</v>
      </c>
      <c r="G361" s="42">
        <f t="shared" si="93"/>
        <v>0</v>
      </c>
      <c r="H361" s="42">
        <f t="shared" si="93"/>
        <v>0</v>
      </c>
      <c r="I361" s="42">
        <f t="shared" si="93"/>
        <v>0</v>
      </c>
      <c r="J361" s="42">
        <f t="shared" si="93"/>
        <v>0</v>
      </c>
      <c r="K361" s="42">
        <f t="shared" si="93"/>
        <v>0</v>
      </c>
      <c r="L361" s="42">
        <f t="shared" si="93"/>
        <v>0</v>
      </c>
      <c r="M361" s="42">
        <f t="shared" si="93"/>
        <v>0</v>
      </c>
      <c r="N361" s="42">
        <f t="shared" si="93"/>
        <v>0</v>
      </c>
      <c r="Q361" s="42">
        <f t="shared" ref="Q361:Z361" si="94">($D271-$D270)/8*(Q270+3*((2*Q270+Q271)/3)+3*((Q270+2*Q271)/3)+Q271)</f>
        <v>0</v>
      </c>
      <c r="R361" s="42">
        <f t="shared" si="94"/>
        <v>0</v>
      </c>
      <c r="S361" s="42">
        <f t="shared" si="94"/>
        <v>0</v>
      </c>
      <c r="T361" s="42">
        <f t="shared" si="94"/>
        <v>0</v>
      </c>
      <c r="U361" s="42">
        <f t="shared" si="94"/>
        <v>0</v>
      </c>
      <c r="V361" s="42">
        <f t="shared" si="94"/>
        <v>0</v>
      </c>
      <c r="W361" s="42">
        <f t="shared" si="94"/>
        <v>0</v>
      </c>
      <c r="X361" s="42">
        <f t="shared" si="94"/>
        <v>0</v>
      </c>
      <c r="Y361" s="42">
        <f t="shared" si="94"/>
        <v>0</v>
      </c>
      <c r="Z361" s="42">
        <f t="shared" si="94"/>
        <v>0</v>
      </c>
      <c r="AC361" s="42">
        <f t="shared" ref="AC361:AL361" si="95">($D271-$D270)/8*(AC270+3*((2*AC270+AC271)/3)+3*((AC270+2*AC271)/3)+AC271)</f>
        <v>0</v>
      </c>
      <c r="AD361" s="42">
        <f t="shared" si="95"/>
        <v>0</v>
      </c>
      <c r="AE361" s="42">
        <f t="shared" si="95"/>
        <v>0</v>
      </c>
      <c r="AF361" s="42">
        <f t="shared" si="95"/>
        <v>0</v>
      </c>
      <c r="AG361" s="42">
        <f t="shared" si="95"/>
        <v>0</v>
      </c>
      <c r="AH361" s="42">
        <f t="shared" si="95"/>
        <v>0</v>
      </c>
      <c r="AI361" s="42">
        <f t="shared" si="95"/>
        <v>0</v>
      </c>
      <c r="AJ361" s="42">
        <f t="shared" si="95"/>
        <v>0</v>
      </c>
      <c r="AK361" s="42">
        <f t="shared" si="95"/>
        <v>0</v>
      </c>
      <c r="AL361" s="42">
        <f t="shared" si="95"/>
        <v>0</v>
      </c>
    </row>
    <row r="364" spans="4:62">
      <c r="D364" s="53" t="s">
        <v>58</v>
      </c>
      <c r="E364" s="53" t="s">
        <v>59</v>
      </c>
      <c r="F364" s="53"/>
      <c r="G364" s="53"/>
    </row>
    <row r="366" spans="4:62">
      <c r="E366" s="53" t="s">
        <v>76</v>
      </c>
      <c r="Q366" s="42" t="s">
        <v>111</v>
      </c>
      <c r="AN366" s="42" t="s">
        <v>112</v>
      </c>
      <c r="BA366" s="42" t="s">
        <v>113</v>
      </c>
    </row>
    <row r="368" spans="4:62">
      <c r="D368" s="53" t="str">
        <f>D279</f>
        <v>Average</v>
      </c>
      <c r="E368" s="53" t="str">
        <f>E279</f>
        <v>Blood</v>
      </c>
      <c r="F368" s="53" t="str">
        <f t="shared" ref="F368:N368" si="96">F279</f>
        <v>Thymus</v>
      </c>
      <c r="G368" s="53" t="str">
        <f t="shared" si="96"/>
        <v>Heart</v>
      </c>
      <c r="H368" s="53" t="str">
        <f t="shared" si="96"/>
        <v>Lungs</v>
      </c>
      <c r="I368" s="53" t="str">
        <f t="shared" si="96"/>
        <v>Kidneys</v>
      </c>
      <c r="J368" s="53" t="str">
        <f t="shared" si="96"/>
        <v>Spleen</v>
      </c>
      <c r="K368" s="53" t="str">
        <f t="shared" si="96"/>
        <v>Liver</v>
      </c>
      <c r="L368" s="53" t="str">
        <f t="shared" si="96"/>
        <v>ART</v>
      </c>
      <c r="M368" s="53" t="str">
        <f t="shared" si="96"/>
        <v>Carcass</v>
      </c>
      <c r="N368" s="53" t="str">
        <f t="shared" si="96"/>
        <v>Tumor</v>
      </c>
      <c r="P368" s="53" t="str">
        <f>P279</f>
        <v>Average -STDEV</v>
      </c>
      <c r="Q368" s="53" t="str">
        <f>Q279</f>
        <v>Blood</v>
      </c>
      <c r="R368" s="53" t="str">
        <f t="shared" ref="R368:Z368" si="97">R279</f>
        <v>Thymus</v>
      </c>
      <c r="S368" s="53" t="str">
        <f t="shared" si="97"/>
        <v>Heart</v>
      </c>
      <c r="T368" s="53" t="str">
        <f t="shared" si="97"/>
        <v>Lungs</v>
      </c>
      <c r="U368" s="53" t="str">
        <f t="shared" si="97"/>
        <v>Kidneys</v>
      </c>
      <c r="V368" s="53" t="str">
        <f t="shared" si="97"/>
        <v>Spleen</v>
      </c>
      <c r="W368" s="53" t="str">
        <f t="shared" si="97"/>
        <v>Liver</v>
      </c>
      <c r="X368" s="53" t="str">
        <f t="shared" si="97"/>
        <v>ART</v>
      </c>
      <c r="Y368" s="53" t="str">
        <f t="shared" si="97"/>
        <v>Carcass</v>
      </c>
      <c r="Z368" s="53" t="str">
        <f t="shared" si="97"/>
        <v>Tumor</v>
      </c>
      <c r="AB368" s="53" t="str">
        <f>AB279</f>
        <v>Average +STDEV</v>
      </c>
      <c r="AC368" s="53" t="str">
        <f>AC279</f>
        <v>Blood</v>
      </c>
      <c r="AD368" s="53" t="str">
        <f t="shared" ref="AD368:AL368" si="98">AD279</f>
        <v>Thymus</v>
      </c>
      <c r="AE368" s="53" t="str">
        <f t="shared" si="98"/>
        <v>Heart</v>
      </c>
      <c r="AF368" s="53" t="str">
        <f t="shared" si="98"/>
        <v>Lungs</v>
      </c>
      <c r="AG368" s="53" t="str">
        <f t="shared" si="98"/>
        <v>Kidneys</v>
      </c>
      <c r="AH368" s="53" t="str">
        <f t="shared" si="98"/>
        <v>Spleen</v>
      </c>
      <c r="AI368" s="53" t="str">
        <f t="shared" si="98"/>
        <v>Liver</v>
      </c>
      <c r="AJ368" s="53" t="str">
        <f t="shared" si="98"/>
        <v>ART</v>
      </c>
      <c r="AK368" s="53" t="str">
        <f t="shared" si="98"/>
        <v>Carcass</v>
      </c>
      <c r="AL368" s="53" t="str">
        <f t="shared" si="98"/>
        <v>Tumor</v>
      </c>
      <c r="AN368" s="53" t="s">
        <v>78</v>
      </c>
      <c r="AO368" s="53" t="str">
        <f>AC368</f>
        <v>Blood</v>
      </c>
      <c r="AP368" s="53" t="str">
        <f t="shared" ref="AP368:AX368" si="99">AD368</f>
        <v>Thymus</v>
      </c>
      <c r="AQ368" s="53" t="str">
        <f t="shared" si="99"/>
        <v>Heart</v>
      </c>
      <c r="AR368" s="53" t="str">
        <f t="shared" si="99"/>
        <v>Lungs</v>
      </c>
      <c r="AS368" s="53" t="str">
        <f t="shared" si="99"/>
        <v>Kidneys</v>
      </c>
      <c r="AT368" s="53" t="str">
        <f t="shared" si="99"/>
        <v>Spleen</v>
      </c>
      <c r="AU368" s="53" t="str">
        <f t="shared" si="99"/>
        <v>Liver</v>
      </c>
      <c r="AV368" s="53" t="str">
        <f t="shared" si="99"/>
        <v>ART</v>
      </c>
      <c r="AW368" s="53" t="str">
        <f t="shared" si="99"/>
        <v>Carcass</v>
      </c>
      <c r="AX368" s="53" t="str">
        <f t="shared" si="99"/>
        <v>Tumor</v>
      </c>
      <c r="AY368" s="53"/>
      <c r="AZ368" s="53" t="s">
        <v>79</v>
      </c>
      <c r="BA368" s="53" t="str">
        <f>AO368</f>
        <v>Blood</v>
      </c>
      <c r="BB368" s="53" t="str">
        <f t="shared" ref="BB368:BJ368" si="100">AP368</f>
        <v>Thymus</v>
      </c>
      <c r="BC368" s="53" t="str">
        <f t="shared" si="100"/>
        <v>Heart</v>
      </c>
      <c r="BD368" s="53" t="str">
        <f t="shared" si="100"/>
        <v>Lungs</v>
      </c>
      <c r="BE368" s="53" t="str">
        <f t="shared" si="100"/>
        <v>Kidneys</v>
      </c>
      <c r="BF368" s="53" t="str">
        <f t="shared" si="100"/>
        <v>Spleen</v>
      </c>
      <c r="BG368" s="53" t="str">
        <f t="shared" si="100"/>
        <v>Liver</v>
      </c>
      <c r="BH368" s="53" t="str">
        <f t="shared" si="100"/>
        <v>ART</v>
      </c>
      <c r="BI368" s="53" t="str">
        <f t="shared" si="100"/>
        <v>Carcass</v>
      </c>
      <c r="BJ368" s="53" t="str">
        <f t="shared" si="100"/>
        <v>Tumor</v>
      </c>
    </row>
    <row r="369" spans="4:63">
      <c r="D369" s="52">
        <f>D280</f>
        <v>0</v>
      </c>
      <c r="E369" s="67">
        <f>E280/$R$179</f>
        <v>0</v>
      </c>
      <c r="F369" s="67">
        <f t="shared" ref="F369:N369" si="101">F280/$R$179</f>
        <v>0</v>
      </c>
      <c r="G369" s="67">
        <f t="shared" si="101"/>
        <v>0</v>
      </c>
      <c r="H369" s="67">
        <f t="shared" si="101"/>
        <v>0</v>
      </c>
      <c r="I369" s="67">
        <f t="shared" si="101"/>
        <v>0</v>
      </c>
      <c r="J369" s="67">
        <f t="shared" si="101"/>
        <v>0</v>
      </c>
      <c r="K369" s="67">
        <f t="shared" si="101"/>
        <v>0</v>
      </c>
      <c r="L369" s="67">
        <f t="shared" si="101"/>
        <v>0</v>
      </c>
      <c r="M369" s="67">
        <f t="shared" si="101"/>
        <v>0</v>
      </c>
      <c r="N369" s="67">
        <f t="shared" si="101"/>
        <v>0</v>
      </c>
      <c r="Q369" s="55">
        <f>Q280/$R$179</f>
        <v>0</v>
      </c>
      <c r="R369" s="55">
        <f t="shared" ref="R369:Z369" si="102">R280/$R$179</f>
        <v>0</v>
      </c>
      <c r="S369" s="55">
        <f t="shared" si="102"/>
        <v>0</v>
      </c>
      <c r="T369" s="55">
        <f t="shared" si="102"/>
        <v>0</v>
      </c>
      <c r="U369" s="55">
        <f t="shared" si="102"/>
        <v>0</v>
      </c>
      <c r="V369" s="55">
        <f t="shared" si="102"/>
        <v>0</v>
      </c>
      <c r="W369" s="55">
        <f t="shared" si="102"/>
        <v>0</v>
      </c>
      <c r="X369" s="55">
        <f t="shared" si="102"/>
        <v>0</v>
      </c>
      <c r="Y369" s="55">
        <f t="shared" si="102"/>
        <v>0</v>
      </c>
      <c r="Z369" s="55">
        <f t="shared" si="102"/>
        <v>0</v>
      </c>
      <c r="AC369" s="68">
        <f>AC280/$R$179</f>
        <v>0</v>
      </c>
      <c r="AD369" s="68">
        <f t="shared" ref="AD369:AL369" si="103">AD280/$R$179</f>
        <v>0</v>
      </c>
      <c r="AE369" s="68">
        <f t="shared" si="103"/>
        <v>0</v>
      </c>
      <c r="AF369" s="68">
        <f t="shared" si="103"/>
        <v>0</v>
      </c>
      <c r="AG369" s="68">
        <f t="shared" si="103"/>
        <v>0</v>
      </c>
      <c r="AH369" s="68">
        <f t="shared" si="103"/>
        <v>0</v>
      </c>
      <c r="AI369" s="68">
        <f t="shared" si="103"/>
        <v>0</v>
      </c>
      <c r="AJ369" s="68">
        <f t="shared" si="103"/>
        <v>0</v>
      </c>
      <c r="AK369" s="68">
        <f t="shared" si="103"/>
        <v>0</v>
      </c>
      <c r="AL369" s="68">
        <f t="shared" si="103"/>
        <v>0</v>
      </c>
      <c r="AO369" s="67">
        <f>E369-Q369</f>
        <v>0</v>
      </c>
      <c r="AP369" s="67">
        <f t="shared" ref="AP369:AX384" si="104">F369-R369</f>
        <v>0</v>
      </c>
      <c r="AQ369" s="67">
        <f t="shared" si="104"/>
        <v>0</v>
      </c>
      <c r="AR369" s="67">
        <f t="shared" si="104"/>
        <v>0</v>
      </c>
      <c r="AS369" s="67">
        <f t="shared" si="104"/>
        <v>0</v>
      </c>
      <c r="AT369" s="67">
        <f t="shared" si="104"/>
        <v>0</v>
      </c>
      <c r="AU369" s="67">
        <f t="shared" si="104"/>
        <v>0</v>
      </c>
      <c r="AV369" s="67">
        <f t="shared" si="104"/>
        <v>0</v>
      </c>
      <c r="AW369" s="67">
        <f t="shared" si="104"/>
        <v>0</v>
      </c>
      <c r="AX369" s="67">
        <f t="shared" si="104"/>
        <v>0</v>
      </c>
      <c r="BA369" s="67">
        <f>E369+AC369</f>
        <v>0</v>
      </c>
      <c r="BB369" s="67">
        <f t="shared" ref="BB369:BJ384" si="105">F369+AD369</f>
        <v>0</v>
      </c>
      <c r="BC369" s="67">
        <f t="shared" si="105"/>
        <v>0</v>
      </c>
      <c r="BD369" s="67">
        <f t="shared" si="105"/>
        <v>0</v>
      </c>
      <c r="BE369" s="67">
        <f t="shared" si="105"/>
        <v>0</v>
      </c>
      <c r="BF369" s="67">
        <f t="shared" si="105"/>
        <v>0</v>
      </c>
      <c r="BG369" s="67">
        <f t="shared" si="105"/>
        <v>0</v>
      </c>
      <c r="BH369" s="67">
        <f t="shared" si="105"/>
        <v>0</v>
      </c>
      <c r="BI369" s="67">
        <f t="shared" si="105"/>
        <v>0</v>
      </c>
      <c r="BJ369" s="67">
        <f t="shared" si="105"/>
        <v>0</v>
      </c>
      <c r="BK369" s="55"/>
    </row>
    <row r="370" spans="4:63">
      <c r="D370" s="52">
        <f t="shared" ref="D370:D433" si="106">D281</f>
        <v>4.1666666666666664E-2</v>
      </c>
      <c r="E370" s="67">
        <f>E369+E281/$R$179</f>
        <v>4.8230455332072406E-4</v>
      </c>
      <c r="F370" s="67">
        <f t="shared" ref="F370:N385" si="107">F369+F281/$R$179</f>
        <v>3.3391289788919264E-4</v>
      </c>
      <c r="G370" s="67">
        <f t="shared" si="107"/>
        <v>1.8701015163371647E-4</v>
      </c>
      <c r="H370" s="67">
        <f t="shared" si="107"/>
        <v>2.5979312132494718E-4</v>
      </c>
      <c r="I370" s="67">
        <f t="shared" si="107"/>
        <v>2.7556204663010335E-4</v>
      </c>
      <c r="J370" s="67">
        <f t="shared" si="107"/>
        <v>1.291971843471769E-3</v>
      </c>
      <c r="K370" s="67">
        <f t="shared" si="107"/>
        <v>3.5611935650513445E-4</v>
      </c>
      <c r="L370" s="67">
        <f t="shared" si="107"/>
        <v>3.0349288765142539E-5</v>
      </c>
      <c r="M370" s="67">
        <f t="shared" si="107"/>
        <v>6.0616280349507366E-5</v>
      </c>
      <c r="N370" s="67">
        <f t="shared" si="107"/>
        <v>5.0694130098432162E-5</v>
      </c>
      <c r="Q370" s="55">
        <f>(Q369^2+(Q281/$R$179)^2)^0.5</f>
        <v>4.6997676103638646E-4</v>
      </c>
      <c r="R370" s="55">
        <f t="shared" ref="R370:Z385" si="108">(R369^2+(R281/$R$179)^2)^0.5</f>
        <v>1.722487595258655E-4</v>
      </c>
      <c r="S370" s="55">
        <f t="shared" si="108"/>
        <v>1.4990334721483588E-4</v>
      </c>
      <c r="T370" s="55">
        <f t="shared" si="108"/>
        <v>2.4686025547701856E-4</v>
      </c>
      <c r="U370" s="55">
        <f t="shared" si="108"/>
        <v>2.41086607360377E-4</v>
      </c>
      <c r="V370" s="55">
        <f t="shared" si="108"/>
        <v>1.1058719022442863E-3</v>
      </c>
      <c r="W370" s="55">
        <f t="shared" si="108"/>
        <v>3.2815770477040928E-4</v>
      </c>
      <c r="X370" s="55">
        <f t="shared" si="108"/>
        <v>2.3096775155032671E-5</v>
      </c>
      <c r="Y370" s="55">
        <f t="shared" si="108"/>
        <v>5.2619243483301648E-5</v>
      </c>
      <c r="Z370" s="55">
        <f t="shared" si="108"/>
        <v>4.9885877857910497E-5</v>
      </c>
      <c r="AC370" s="68">
        <f>(AC369^2+(AC281/$R$179)^2)^0.5</f>
        <v>4.9463234560506166E-4</v>
      </c>
      <c r="AD370" s="68">
        <f t="shared" ref="AD370:AL385" si="109">(AD369^2+(AD281/$R$179)^2)^0.5</f>
        <v>4.9557703625252103E-4</v>
      </c>
      <c r="AE370" s="68">
        <f t="shared" si="109"/>
        <v>2.2411695605259585E-4</v>
      </c>
      <c r="AF370" s="68">
        <f t="shared" si="109"/>
        <v>2.727259871728757E-4</v>
      </c>
      <c r="AG370" s="68">
        <f t="shared" si="109"/>
        <v>3.100374858998298E-4</v>
      </c>
      <c r="AH370" s="68">
        <f t="shared" si="109"/>
        <v>1.4780717846992514E-3</v>
      </c>
      <c r="AI370" s="68">
        <f t="shared" si="109"/>
        <v>3.8408100823986093E-4</v>
      </c>
      <c r="AJ370" s="68">
        <f t="shared" si="109"/>
        <v>3.7601802375252267E-5</v>
      </c>
      <c r="AK370" s="68">
        <f t="shared" si="109"/>
        <v>6.8613317215713226E-5</v>
      </c>
      <c r="AL370" s="68">
        <f t="shared" si="109"/>
        <v>5.1502382338953679E-5</v>
      </c>
      <c r="AO370" s="67">
        <f t="shared" ref="AO370:AX408" si="110">E370-Q370</f>
        <v>1.2327792284337602E-5</v>
      </c>
      <c r="AP370" s="67">
        <f t="shared" si="104"/>
        <v>1.6166413836332715E-4</v>
      </c>
      <c r="AQ370" s="67">
        <f t="shared" si="104"/>
        <v>3.7106804418880594E-5</v>
      </c>
      <c r="AR370" s="67">
        <f t="shared" si="104"/>
        <v>1.2932865847928624E-5</v>
      </c>
      <c r="AS370" s="67">
        <f t="shared" si="104"/>
        <v>3.4475439269726345E-5</v>
      </c>
      <c r="AT370" s="67">
        <f t="shared" si="104"/>
        <v>1.8609994122748279E-4</v>
      </c>
      <c r="AU370" s="67">
        <f t="shared" si="104"/>
        <v>2.7961651734725174E-5</v>
      </c>
      <c r="AV370" s="67">
        <f t="shared" si="104"/>
        <v>7.2525136101098674E-6</v>
      </c>
      <c r="AW370" s="67">
        <f t="shared" si="104"/>
        <v>7.9970368662057176E-6</v>
      </c>
      <c r="AX370" s="67">
        <f t="shared" si="104"/>
        <v>8.0825224052166549E-7</v>
      </c>
      <c r="BA370" s="67">
        <f t="shared" ref="BA370:BA433" si="111">E370+AC370</f>
        <v>9.7693689892578567E-4</v>
      </c>
      <c r="BB370" s="67">
        <f t="shared" si="105"/>
        <v>8.2948993414171373E-4</v>
      </c>
      <c r="BC370" s="67">
        <f t="shared" si="105"/>
        <v>4.111271076863123E-4</v>
      </c>
      <c r="BD370" s="67">
        <f t="shared" si="105"/>
        <v>5.3251910849782288E-4</v>
      </c>
      <c r="BE370" s="67">
        <f t="shared" si="105"/>
        <v>5.8559953252993314E-4</v>
      </c>
      <c r="BF370" s="67">
        <f t="shared" si="105"/>
        <v>2.7700436281710202E-3</v>
      </c>
      <c r="BG370" s="67">
        <f t="shared" si="105"/>
        <v>7.4020036474499538E-4</v>
      </c>
      <c r="BH370" s="67">
        <f t="shared" si="105"/>
        <v>6.7951091140394806E-5</v>
      </c>
      <c r="BI370" s="67">
        <f t="shared" si="105"/>
        <v>1.2922959756522058E-4</v>
      </c>
      <c r="BJ370" s="67">
        <f t="shared" si="105"/>
        <v>1.0219651243738584E-4</v>
      </c>
      <c r="BK370" s="55"/>
    </row>
    <row r="371" spans="4:63">
      <c r="D371" s="52">
        <f t="shared" si="106"/>
        <v>7.4999999999999997E-2</v>
      </c>
      <c r="E371" s="67">
        <f t="shared" ref="E371:N386" si="112">E370+E282/$R$179</f>
        <v>1.2667751538252418E-3</v>
      </c>
      <c r="F371" s="67">
        <f t="shared" si="107"/>
        <v>8.798536099935677E-4</v>
      </c>
      <c r="G371" s="67">
        <f t="shared" si="107"/>
        <v>4.8984686027670464E-4</v>
      </c>
      <c r="H371" s="67">
        <f t="shared" si="107"/>
        <v>6.8904949516236094E-4</v>
      </c>
      <c r="I371" s="67">
        <f t="shared" si="107"/>
        <v>7.300099216950573E-4</v>
      </c>
      <c r="J371" s="67">
        <f t="shared" si="107"/>
        <v>3.730225916184461E-3</v>
      </c>
      <c r="K371" s="67">
        <f t="shared" si="107"/>
        <v>1.0058228806938511E-3</v>
      </c>
      <c r="L371" s="67">
        <f t="shared" si="107"/>
        <v>9.1937732433495321E-5</v>
      </c>
      <c r="M371" s="67">
        <f t="shared" si="107"/>
        <v>1.636543666279831E-4</v>
      </c>
      <c r="N371" s="67">
        <f t="shared" si="107"/>
        <v>1.7154968375359802E-4</v>
      </c>
      <c r="Q371" s="55">
        <f t="shared" ref="Q371:Q434" si="113">(Q370^2+(Q282/$R$179)^2)^0.5</f>
        <v>8.55682981063896E-4</v>
      </c>
      <c r="R371" s="55">
        <f t="shared" si="108"/>
        <v>3.0185156982027241E-4</v>
      </c>
      <c r="S371" s="55">
        <f t="shared" si="108"/>
        <v>2.8398357930833608E-4</v>
      </c>
      <c r="T371" s="55">
        <f t="shared" si="108"/>
        <v>4.5693999942864798E-4</v>
      </c>
      <c r="U371" s="55">
        <f t="shared" si="108"/>
        <v>4.6255059418027654E-4</v>
      </c>
      <c r="V371" s="55">
        <f t="shared" si="108"/>
        <v>2.2370419794502873E-3</v>
      </c>
      <c r="W371" s="55">
        <f t="shared" si="108"/>
        <v>6.3332823542602585E-4</v>
      </c>
      <c r="X371" s="55">
        <f t="shared" si="108"/>
        <v>5.4979647602525191E-5</v>
      </c>
      <c r="Y371" s="55">
        <f t="shared" si="108"/>
        <v>1.0478810853376787E-4</v>
      </c>
      <c r="Z371" s="55">
        <f t="shared" si="108"/>
        <v>1.2239006125988884E-4</v>
      </c>
      <c r="AC371" s="68">
        <f t="shared" ref="AC371:AC434" si="114">(AC370^2+(AC282/$R$179)^2)^0.5</f>
        <v>9.898533465994713E-4</v>
      </c>
      <c r="AD371" s="68">
        <f t="shared" si="109"/>
        <v>9.7874112183046346E-4</v>
      </c>
      <c r="AE371" s="68">
        <f t="shared" si="109"/>
        <v>4.278691060920955E-4</v>
      </c>
      <c r="AF371" s="68">
        <f t="shared" si="109"/>
        <v>5.4768503541000372E-4</v>
      </c>
      <c r="AG371" s="68">
        <f t="shared" si="109"/>
        <v>6.0002661039044829E-4</v>
      </c>
      <c r="AH371" s="68">
        <f t="shared" si="109"/>
        <v>3.2809280793623416E-3</v>
      </c>
      <c r="AI371" s="68">
        <f t="shared" si="109"/>
        <v>8.4867145711385291E-4</v>
      </c>
      <c r="AJ371" s="68">
        <f t="shared" si="109"/>
        <v>8.236770956680907E-5</v>
      </c>
      <c r="AK371" s="68">
        <f t="shared" si="109"/>
        <v>1.3430635608127942E-4</v>
      </c>
      <c r="AL371" s="68">
        <f t="shared" si="109"/>
        <v>1.3957431164203903E-4</v>
      </c>
      <c r="AO371" s="67">
        <f>E371-Q371</f>
        <v>4.1109217276134576E-4</v>
      </c>
      <c r="AP371" s="67">
        <f t="shared" si="104"/>
        <v>5.7800204017329523E-4</v>
      </c>
      <c r="AQ371" s="67">
        <f t="shared" si="104"/>
        <v>2.0586328096836856E-4</v>
      </c>
      <c r="AR371" s="67">
        <f t="shared" si="104"/>
        <v>2.3210949573371296E-4</v>
      </c>
      <c r="AS371" s="67">
        <f t="shared" si="104"/>
        <v>2.6745932751478076E-4</v>
      </c>
      <c r="AT371" s="67">
        <f t="shared" si="104"/>
        <v>1.4931839367341737E-3</v>
      </c>
      <c r="AU371" s="67">
        <f t="shared" si="104"/>
        <v>3.724946452678253E-4</v>
      </c>
      <c r="AV371" s="67">
        <f t="shared" si="104"/>
        <v>3.695808483097013E-5</v>
      </c>
      <c r="AW371" s="67">
        <f t="shared" si="104"/>
        <v>5.8866258094215232E-5</v>
      </c>
      <c r="AX371" s="67">
        <f t="shared" si="104"/>
        <v>4.9159622493709175E-5</v>
      </c>
      <c r="BA371" s="67">
        <f t="shared" si="111"/>
        <v>2.2566285004247131E-3</v>
      </c>
      <c r="BB371" s="67">
        <f t="shared" si="105"/>
        <v>1.8585947318240312E-3</v>
      </c>
      <c r="BC371" s="67">
        <f t="shared" si="105"/>
        <v>9.1771596636880013E-4</v>
      </c>
      <c r="BD371" s="67">
        <f t="shared" si="105"/>
        <v>1.2367345305723647E-3</v>
      </c>
      <c r="BE371" s="67">
        <f t="shared" si="105"/>
        <v>1.3300365320855056E-3</v>
      </c>
      <c r="BF371" s="67">
        <f t="shared" si="105"/>
        <v>7.0111539955468021E-3</v>
      </c>
      <c r="BG371" s="67">
        <f t="shared" si="105"/>
        <v>1.8544943378077041E-3</v>
      </c>
      <c r="BH371" s="67">
        <f t="shared" si="105"/>
        <v>1.7430544200030439E-4</v>
      </c>
      <c r="BI371" s="67">
        <f t="shared" si="105"/>
        <v>2.9796072270926255E-4</v>
      </c>
      <c r="BJ371" s="67">
        <f t="shared" si="105"/>
        <v>3.1112399539563707E-4</v>
      </c>
      <c r="BK371" s="55"/>
    </row>
    <row r="372" spans="4:63">
      <c r="D372" s="52">
        <f t="shared" si="106"/>
        <v>0.1</v>
      </c>
      <c r="E372" s="67">
        <f t="shared" si="112"/>
        <v>1.8715112715922003E-3</v>
      </c>
      <c r="F372" s="67">
        <f t="shared" si="107"/>
        <v>1.3044885245839691E-3</v>
      </c>
      <c r="G372" s="67">
        <f t="shared" si="107"/>
        <v>7.2166673952071348E-4</v>
      </c>
      <c r="H372" s="67">
        <f t="shared" si="107"/>
        <v>1.0290490517596467E-3</v>
      </c>
      <c r="I372" s="67">
        <f t="shared" si="107"/>
        <v>1.0889118705536276E-3</v>
      </c>
      <c r="J372" s="67">
        <f t="shared" si="107"/>
        <v>6.0526267455084642E-3</v>
      </c>
      <c r="K372" s="67">
        <f t="shared" si="107"/>
        <v>1.5994412640564018E-3</v>
      </c>
      <c r="L372" s="67">
        <f t="shared" si="107"/>
        <v>1.5550206228385962E-4</v>
      </c>
      <c r="M372" s="67">
        <f t="shared" si="107"/>
        <v>2.4899947457279943E-4</v>
      </c>
      <c r="N372" s="67">
        <f t="shared" si="107"/>
        <v>3.1642821121861633E-4</v>
      </c>
      <c r="Q372" s="55">
        <f t="shared" si="113"/>
        <v>9.8499489767860712E-4</v>
      </c>
      <c r="R372" s="55">
        <f t="shared" si="108"/>
        <v>3.3660391415551863E-4</v>
      </c>
      <c r="S372" s="55">
        <f t="shared" si="108"/>
        <v>3.3762547810099915E-4</v>
      </c>
      <c r="T372" s="55">
        <f t="shared" si="108"/>
        <v>5.331317156078327E-4</v>
      </c>
      <c r="U372" s="55">
        <f t="shared" si="108"/>
        <v>5.5573268871699074E-4</v>
      </c>
      <c r="V372" s="55">
        <f t="shared" si="108"/>
        <v>2.8046982168242456E-3</v>
      </c>
      <c r="W372" s="55">
        <f t="shared" si="108"/>
        <v>7.6431405663358008E-4</v>
      </c>
      <c r="X372" s="55">
        <f t="shared" si="108"/>
        <v>7.7535120469704886E-5</v>
      </c>
      <c r="Y372" s="55">
        <f t="shared" si="108"/>
        <v>1.2976162512369773E-4</v>
      </c>
      <c r="Z372" s="55">
        <f t="shared" si="108"/>
        <v>1.7667278491928143E-4</v>
      </c>
      <c r="AC372" s="68">
        <f t="shared" si="114"/>
        <v>1.2300066716010734E-3</v>
      </c>
      <c r="AD372" s="68">
        <f t="shared" si="109"/>
        <v>1.2034840875711828E-3</v>
      </c>
      <c r="AE372" s="68">
        <f t="shared" si="109"/>
        <v>5.1191108875941885E-4</v>
      </c>
      <c r="AF372" s="68">
        <f t="shared" si="109"/>
        <v>6.8274952265593033E-4</v>
      </c>
      <c r="AG372" s="68">
        <f t="shared" si="109"/>
        <v>7.2602097710739908E-4</v>
      </c>
      <c r="AH372" s="68">
        <f t="shared" si="109"/>
        <v>4.4096650722556755E-3</v>
      </c>
      <c r="AI372" s="68">
        <f t="shared" si="109"/>
        <v>1.1372903187586699E-3</v>
      </c>
      <c r="AJ372" s="68">
        <f t="shared" si="109"/>
        <v>1.0970201515459866E-4</v>
      </c>
      <c r="AK372" s="68">
        <f t="shared" si="109"/>
        <v>1.6402284502326845E-4</v>
      </c>
      <c r="AL372" s="68">
        <f t="shared" si="109"/>
        <v>2.1368340595221184E-4</v>
      </c>
      <c r="AO372" s="67">
        <f t="shared" si="110"/>
        <v>8.8651637391359318E-4</v>
      </c>
      <c r="AP372" s="67">
        <f t="shared" si="104"/>
        <v>9.6788461042845043E-4</v>
      </c>
      <c r="AQ372" s="67">
        <f t="shared" si="104"/>
        <v>3.8404126141971433E-4</v>
      </c>
      <c r="AR372" s="67">
        <f t="shared" si="104"/>
        <v>4.9591733615181397E-4</v>
      </c>
      <c r="AS372" s="67">
        <f t="shared" si="104"/>
        <v>5.3317918183663684E-4</v>
      </c>
      <c r="AT372" s="67">
        <f t="shared" si="104"/>
        <v>3.2479285286842186E-3</v>
      </c>
      <c r="AU372" s="67">
        <f t="shared" si="104"/>
        <v>8.3512720742282172E-4</v>
      </c>
      <c r="AV372" s="67">
        <f t="shared" si="104"/>
        <v>7.7966941814154733E-5</v>
      </c>
      <c r="AW372" s="67">
        <f t="shared" si="104"/>
        <v>1.192378494491017E-4</v>
      </c>
      <c r="AX372" s="67">
        <f t="shared" si="104"/>
        <v>1.397554262993349E-4</v>
      </c>
      <c r="BA372" s="67">
        <f t="shared" si="111"/>
        <v>3.1015179431932737E-3</v>
      </c>
      <c r="BB372" s="67">
        <f t="shared" si="105"/>
        <v>2.5079726121551519E-3</v>
      </c>
      <c r="BC372" s="67">
        <f t="shared" si="105"/>
        <v>1.2335778282801324E-3</v>
      </c>
      <c r="BD372" s="67">
        <f t="shared" si="105"/>
        <v>1.711798574415577E-3</v>
      </c>
      <c r="BE372" s="67">
        <f t="shared" si="105"/>
        <v>1.8149328476610267E-3</v>
      </c>
      <c r="BF372" s="67">
        <f t="shared" si="105"/>
        <v>1.046229181776414E-2</v>
      </c>
      <c r="BG372" s="67">
        <f t="shared" si="105"/>
        <v>2.7367315828150714E-3</v>
      </c>
      <c r="BH372" s="67">
        <f t="shared" si="105"/>
        <v>2.6520407743845826E-4</v>
      </c>
      <c r="BI372" s="67">
        <f t="shared" si="105"/>
        <v>4.130223195960679E-4</v>
      </c>
      <c r="BJ372" s="67">
        <f t="shared" si="105"/>
        <v>5.3011161717082811E-4</v>
      </c>
      <c r="BK372" s="55"/>
    </row>
    <row r="373" spans="4:63">
      <c r="D373" s="52">
        <f t="shared" si="106"/>
        <v>0.125</v>
      </c>
      <c r="E373" s="67">
        <f t="shared" si="112"/>
        <v>2.488579531383569E-3</v>
      </c>
      <c r="F373" s="67">
        <f t="shared" si="107"/>
        <v>1.7408661065032734E-3</v>
      </c>
      <c r="G373" s="67">
        <f t="shared" si="107"/>
        <v>9.5709757214838148E-4</v>
      </c>
      <c r="H373" s="67">
        <f t="shared" si="107"/>
        <v>1.3836107948929273E-3</v>
      </c>
      <c r="I373" s="67">
        <f t="shared" si="107"/>
        <v>1.4624707093872009E-3</v>
      </c>
      <c r="J373" s="67">
        <f t="shared" si="107"/>
        <v>8.7763722666569961E-3</v>
      </c>
      <c r="K373" s="67">
        <f t="shared" si="107"/>
        <v>2.2794897472477515E-3</v>
      </c>
      <c r="L373" s="67">
        <f t="shared" si="107"/>
        <v>2.3315960881231033E-4</v>
      </c>
      <c r="M373" s="67">
        <f t="shared" si="107"/>
        <v>3.4088401123766847E-4</v>
      </c>
      <c r="N373" s="67">
        <f t="shared" si="107"/>
        <v>5.0711117677551803E-4</v>
      </c>
      <c r="Q373" s="55">
        <f t="shared" si="113"/>
        <v>1.0821258160404498E-3</v>
      </c>
      <c r="R373" s="55">
        <f t="shared" si="108"/>
        <v>3.5701370435507599E-4</v>
      </c>
      <c r="S373" s="55">
        <f t="shared" si="108"/>
        <v>3.8443805042362141E-4</v>
      </c>
      <c r="T373" s="55">
        <f t="shared" si="108"/>
        <v>5.946397326874785E-4</v>
      </c>
      <c r="U373" s="55">
        <f t="shared" si="108"/>
        <v>6.4012137581145672E-4</v>
      </c>
      <c r="V373" s="55">
        <f t="shared" si="108"/>
        <v>3.3768184045444853E-3</v>
      </c>
      <c r="W373" s="55">
        <f t="shared" si="108"/>
        <v>8.8490420785591992E-4</v>
      </c>
      <c r="X373" s="55">
        <f t="shared" si="108"/>
        <v>1.035701927044511E-4</v>
      </c>
      <c r="Y373" s="55">
        <f t="shared" si="108"/>
        <v>1.5429864726633876E-4</v>
      </c>
      <c r="Z373" s="55">
        <f t="shared" si="108"/>
        <v>2.4120803902415684E-4</v>
      </c>
      <c r="AC373" s="68">
        <f t="shared" si="114"/>
        <v>1.4669918775364016E-3</v>
      </c>
      <c r="AD373" s="68">
        <f t="shared" si="109"/>
        <v>1.4200523692417344E-3</v>
      </c>
      <c r="AE373" s="68">
        <f t="shared" si="109"/>
        <v>5.8687934465153019E-4</v>
      </c>
      <c r="AF373" s="68">
        <f t="shared" si="109"/>
        <v>8.1737089642368451E-4</v>
      </c>
      <c r="AG373" s="68">
        <f t="shared" si="109"/>
        <v>8.4270634436671248E-4</v>
      </c>
      <c r="AH373" s="68">
        <f t="shared" si="109"/>
        <v>5.6650067581804978E-3</v>
      </c>
      <c r="AI373" s="68">
        <f t="shared" si="109"/>
        <v>1.4568973563788628E-3</v>
      </c>
      <c r="AJ373" s="68">
        <f t="shared" si="109"/>
        <v>1.397945230588487E-4</v>
      </c>
      <c r="AK373" s="68">
        <f t="shared" si="109"/>
        <v>1.9225007462321474E-4</v>
      </c>
      <c r="AL373" s="68">
        <f t="shared" si="109"/>
        <v>3.0404486338206642E-4</v>
      </c>
      <c r="AO373" s="67">
        <f t="shared" si="110"/>
        <v>1.4064537153431192E-3</v>
      </c>
      <c r="AP373" s="67">
        <f t="shared" si="104"/>
        <v>1.3838524021481974E-3</v>
      </c>
      <c r="AQ373" s="67">
        <f t="shared" si="104"/>
        <v>5.7265952172476007E-4</v>
      </c>
      <c r="AR373" s="67">
        <f t="shared" si="104"/>
        <v>7.8897106220544876E-4</v>
      </c>
      <c r="AS373" s="67">
        <f t="shared" si="104"/>
        <v>8.2234933357574417E-4</v>
      </c>
      <c r="AT373" s="67">
        <f t="shared" si="104"/>
        <v>5.3995538621125112E-3</v>
      </c>
      <c r="AU373" s="67">
        <f t="shared" si="104"/>
        <v>1.3945855393918316E-3</v>
      </c>
      <c r="AV373" s="67">
        <f t="shared" si="104"/>
        <v>1.2958941610785924E-4</v>
      </c>
      <c r="AW373" s="67">
        <f t="shared" si="104"/>
        <v>1.8658536397132971E-4</v>
      </c>
      <c r="AX373" s="67">
        <f t="shared" si="104"/>
        <v>2.6590313775136116E-4</v>
      </c>
      <c r="BA373" s="67">
        <f t="shared" si="111"/>
        <v>3.9555714089199705E-3</v>
      </c>
      <c r="BB373" s="67">
        <f t="shared" si="105"/>
        <v>3.160918475745008E-3</v>
      </c>
      <c r="BC373" s="67">
        <f t="shared" si="105"/>
        <v>1.5439769167999117E-3</v>
      </c>
      <c r="BD373" s="67">
        <f t="shared" si="105"/>
        <v>2.2009816913166119E-3</v>
      </c>
      <c r="BE373" s="67">
        <f t="shared" si="105"/>
        <v>2.3051770537539135E-3</v>
      </c>
      <c r="BF373" s="67">
        <f t="shared" si="105"/>
        <v>1.4441379024837494E-2</v>
      </c>
      <c r="BG373" s="67">
        <f t="shared" si="105"/>
        <v>3.7363871036266141E-3</v>
      </c>
      <c r="BH373" s="67">
        <f t="shared" si="105"/>
        <v>3.7295413187115906E-4</v>
      </c>
      <c r="BI373" s="67">
        <f t="shared" si="105"/>
        <v>5.3313408586088318E-4</v>
      </c>
      <c r="BJ373" s="67">
        <f t="shared" si="105"/>
        <v>8.1115604015758445E-4</v>
      </c>
      <c r="BK373" s="55"/>
    </row>
    <row r="374" spans="4:63">
      <c r="D374" s="52">
        <f t="shared" si="106"/>
        <v>0.25</v>
      </c>
      <c r="E374" s="67">
        <f t="shared" si="112"/>
        <v>5.5841673632486596E-3</v>
      </c>
      <c r="F374" s="67">
        <f t="shared" si="107"/>
        <v>3.9467233503591246E-3</v>
      </c>
      <c r="G374" s="67">
        <f t="shared" si="107"/>
        <v>2.1412496123929051E-3</v>
      </c>
      <c r="H374" s="67">
        <f t="shared" si="107"/>
        <v>3.2135328984127399E-3</v>
      </c>
      <c r="I374" s="67">
        <f t="shared" si="107"/>
        <v>3.3904060290884858E-3</v>
      </c>
      <c r="J374" s="67">
        <f t="shared" si="107"/>
        <v>2.4346584264209607E-2</v>
      </c>
      <c r="K374" s="67">
        <f t="shared" si="107"/>
        <v>6.0954891114157949E-3</v>
      </c>
      <c r="L374" s="67">
        <f t="shared" si="107"/>
        <v>6.7922512710842089E-4</v>
      </c>
      <c r="M374" s="67">
        <f t="shared" si="107"/>
        <v>8.2698932169050147E-4</v>
      </c>
      <c r="N374" s="67">
        <f t="shared" si="107"/>
        <v>1.6532903750420471E-3</v>
      </c>
      <c r="Q374" s="55">
        <f t="shared" si="113"/>
        <v>2.1569390383991906E-3</v>
      </c>
      <c r="R374" s="55">
        <f t="shared" si="108"/>
        <v>5.9207022356602809E-4</v>
      </c>
      <c r="S374" s="55">
        <f t="shared" si="108"/>
        <v>9.9629112367374058E-4</v>
      </c>
      <c r="T374" s="55">
        <f t="shared" si="108"/>
        <v>1.3518566492287513E-3</v>
      </c>
      <c r="U374" s="55">
        <f t="shared" si="108"/>
        <v>1.7471851986319801E-3</v>
      </c>
      <c r="V374" s="55">
        <f t="shared" si="108"/>
        <v>1.0705013129923844E-2</v>
      </c>
      <c r="W374" s="55">
        <f t="shared" si="108"/>
        <v>2.6408133389032242E-3</v>
      </c>
      <c r="X374" s="55">
        <f t="shared" si="108"/>
        <v>4.1389867751896346E-4</v>
      </c>
      <c r="Y374" s="55">
        <f t="shared" si="108"/>
        <v>4.7186274253553049E-4</v>
      </c>
      <c r="Z374" s="55">
        <f t="shared" si="108"/>
        <v>1.0044586397770258E-3</v>
      </c>
      <c r="AC374" s="68">
        <f t="shared" si="114"/>
        <v>4.4732504073680098E-3</v>
      </c>
      <c r="AD374" s="68">
        <f t="shared" si="109"/>
        <v>4.187414995006862E-3</v>
      </c>
      <c r="AE374" s="68">
        <f t="shared" si="109"/>
        <v>1.5634984714469231E-3</v>
      </c>
      <c r="AF374" s="68">
        <f t="shared" si="109"/>
        <v>2.55225370193557E-3</v>
      </c>
      <c r="AG374" s="68">
        <f t="shared" si="109"/>
        <v>2.3959609395031744E-3</v>
      </c>
      <c r="AH374" s="68">
        <f t="shared" si="109"/>
        <v>2.181275771360431E-2</v>
      </c>
      <c r="AI374" s="68">
        <f t="shared" si="109"/>
        <v>5.3731055014516653E-3</v>
      </c>
      <c r="AJ374" s="68">
        <f t="shared" si="109"/>
        <v>5.1089774853119651E-4</v>
      </c>
      <c r="AK374" s="68">
        <f t="shared" si="109"/>
        <v>5.6030337176382324E-4</v>
      </c>
      <c r="AL374" s="68">
        <f t="shared" si="109"/>
        <v>1.359784887869231E-3</v>
      </c>
      <c r="AO374" s="67">
        <f t="shared" si="110"/>
        <v>3.427228324849469E-3</v>
      </c>
      <c r="AP374" s="67">
        <f t="shared" si="104"/>
        <v>3.3546531267930964E-3</v>
      </c>
      <c r="AQ374" s="67">
        <f t="shared" si="104"/>
        <v>1.1449584887191645E-3</v>
      </c>
      <c r="AR374" s="67">
        <f t="shared" si="104"/>
        <v>1.8616762491839886E-3</v>
      </c>
      <c r="AS374" s="67">
        <f t="shared" si="104"/>
        <v>1.6432208304565058E-3</v>
      </c>
      <c r="AT374" s="67">
        <f t="shared" si="104"/>
        <v>1.3641571134285763E-2</v>
      </c>
      <c r="AU374" s="67">
        <f t="shared" si="104"/>
        <v>3.4546757725125708E-3</v>
      </c>
      <c r="AV374" s="67">
        <f t="shared" si="104"/>
        <v>2.6532644958945743E-4</v>
      </c>
      <c r="AW374" s="67">
        <f t="shared" si="104"/>
        <v>3.5512657915497098E-4</v>
      </c>
      <c r="AX374" s="67">
        <f t="shared" si="104"/>
        <v>6.4883173526502128E-4</v>
      </c>
      <c r="BA374" s="67">
        <f t="shared" si="111"/>
        <v>1.005741777061667E-2</v>
      </c>
      <c r="BB374" s="67">
        <f t="shared" si="105"/>
        <v>8.1341383453659866E-3</v>
      </c>
      <c r="BC374" s="67">
        <f t="shared" si="105"/>
        <v>3.7047480838398282E-3</v>
      </c>
      <c r="BD374" s="67">
        <f t="shared" si="105"/>
        <v>5.7657866003483094E-3</v>
      </c>
      <c r="BE374" s="67">
        <f t="shared" si="105"/>
        <v>5.7863669685916603E-3</v>
      </c>
      <c r="BF374" s="67">
        <f t="shared" si="105"/>
        <v>4.615934197781392E-2</v>
      </c>
      <c r="BG374" s="67">
        <f t="shared" si="105"/>
        <v>1.146859461286746E-2</v>
      </c>
      <c r="BH374" s="67">
        <f t="shared" si="105"/>
        <v>1.1901228756396173E-3</v>
      </c>
      <c r="BI374" s="67">
        <f t="shared" si="105"/>
        <v>1.3872926934543248E-3</v>
      </c>
      <c r="BJ374" s="67">
        <f t="shared" si="105"/>
        <v>3.0130752629112783E-3</v>
      </c>
      <c r="BK374" s="55"/>
    </row>
    <row r="375" spans="4:63">
      <c r="D375" s="52">
        <f t="shared" si="106"/>
        <v>0.375</v>
      </c>
      <c r="E375" s="67">
        <f t="shared" si="112"/>
        <v>8.4865629870643014E-3</v>
      </c>
      <c r="F375" s="67">
        <f t="shared" si="107"/>
        <v>6.0444462955552515E-3</v>
      </c>
      <c r="G375" s="67">
        <f t="shared" si="107"/>
        <v>3.2901024487700242E-3</v>
      </c>
      <c r="H375" s="67">
        <f t="shared" si="107"/>
        <v>5.055286805697317E-3</v>
      </c>
      <c r="I375" s="67">
        <f t="shared" si="107"/>
        <v>5.3445498681525816E-3</v>
      </c>
      <c r="J375" s="67">
        <f t="shared" si="107"/>
        <v>4.1205235761290072E-2</v>
      </c>
      <c r="K375" s="67">
        <f t="shared" si="107"/>
        <v>1.0187413662564289E-2</v>
      </c>
      <c r="L375" s="67">
        <f t="shared" si="107"/>
        <v>1.1502211124891394E-3</v>
      </c>
      <c r="M375" s="67">
        <f t="shared" si="107"/>
        <v>1.3239788057641015E-3</v>
      </c>
      <c r="N375" s="67">
        <f t="shared" si="107"/>
        <v>2.8863249959405718E-3</v>
      </c>
      <c r="Q375" s="55">
        <f t="shared" si="113"/>
        <v>2.559693234941342E-3</v>
      </c>
      <c r="R375" s="55">
        <f t="shared" si="108"/>
        <v>7.2642217749362375E-4</v>
      </c>
      <c r="S375" s="55">
        <f t="shared" si="108"/>
        <v>1.3381231001913249E-3</v>
      </c>
      <c r="T375" s="55">
        <f t="shared" si="108"/>
        <v>1.7333721976041461E-3</v>
      </c>
      <c r="U375" s="55">
        <f t="shared" si="108"/>
        <v>2.390152374411896E-3</v>
      </c>
      <c r="V375" s="55">
        <f t="shared" si="108"/>
        <v>1.4920470779211079E-2</v>
      </c>
      <c r="W375" s="55">
        <f t="shared" si="108"/>
        <v>3.9250180735383002E-3</v>
      </c>
      <c r="X375" s="55">
        <f t="shared" si="108"/>
        <v>5.9367694281359218E-4</v>
      </c>
      <c r="Y375" s="55">
        <f t="shared" si="108"/>
        <v>6.5769526986873155E-4</v>
      </c>
      <c r="Z375" s="55">
        <f t="shared" si="108"/>
        <v>1.4472984267596448E-3</v>
      </c>
      <c r="AC375" s="68">
        <f t="shared" si="114"/>
        <v>6.035263385835603E-3</v>
      </c>
      <c r="AD375" s="68">
        <f t="shared" si="109"/>
        <v>5.6370497908075599E-3</v>
      </c>
      <c r="AE375" s="68">
        <f t="shared" si="109"/>
        <v>2.1016409053642771E-3</v>
      </c>
      <c r="AF375" s="68">
        <f t="shared" si="109"/>
        <v>3.5662046520382601E-3</v>
      </c>
      <c r="AG375" s="68">
        <f t="shared" si="109"/>
        <v>3.3401063352625909E-3</v>
      </c>
      <c r="AH375" s="68">
        <f t="shared" si="109"/>
        <v>3.21680376261234E-2</v>
      </c>
      <c r="AI375" s="68">
        <f t="shared" si="109"/>
        <v>7.6099798831917144E-3</v>
      </c>
      <c r="AJ375" s="68">
        <f t="shared" si="109"/>
        <v>7.2640987597616055E-4</v>
      </c>
      <c r="AK375" s="68">
        <f t="shared" si="109"/>
        <v>7.7527036159532171E-4</v>
      </c>
      <c r="AL375" s="68">
        <f t="shared" si="109"/>
        <v>1.9948261253247145E-3</v>
      </c>
      <c r="AO375" s="67">
        <f t="shared" si="110"/>
        <v>5.9268697521229589E-3</v>
      </c>
      <c r="AP375" s="67">
        <f t="shared" si="104"/>
        <v>5.3180241180616275E-3</v>
      </c>
      <c r="AQ375" s="67">
        <f t="shared" si="104"/>
        <v>1.9519793485786993E-3</v>
      </c>
      <c r="AR375" s="67">
        <f t="shared" si="104"/>
        <v>3.3219146080931709E-3</v>
      </c>
      <c r="AS375" s="67">
        <f t="shared" si="104"/>
        <v>2.9543974937406856E-3</v>
      </c>
      <c r="AT375" s="67">
        <f t="shared" si="104"/>
        <v>2.6284764982078993E-2</v>
      </c>
      <c r="AU375" s="67">
        <f t="shared" si="104"/>
        <v>6.262395589025989E-3</v>
      </c>
      <c r="AV375" s="67">
        <f t="shared" si="104"/>
        <v>5.5654416967554723E-4</v>
      </c>
      <c r="AW375" s="67">
        <f t="shared" si="104"/>
        <v>6.662835358953699E-4</v>
      </c>
      <c r="AX375" s="67">
        <f t="shared" si="104"/>
        <v>1.4390265691809269E-3</v>
      </c>
      <c r="BA375" s="67">
        <f t="shared" si="111"/>
        <v>1.4521826372899903E-2</v>
      </c>
      <c r="BB375" s="67">
        <f t="shared" si="105"/>
        <v>1.1681496086362812E-2</v>
      </c>
      <c r="BC375" s="67">
        <f t="shared" si="105"/>
        <v>5.3917433541343009E-3</v>
      </c>
      <c r="BD375" s="67">
        <f t="shared" si="105"/>
        <v>8.6214914577355771E-3</v>
      </c>
      <c r="BE375" s="67">
        <f t="shared" si="105"/>
        <v>8.6846562034151725E-3</v>
      </c>
      <c r="BF375" s="67">
        <f t="shared" si="105"/>
        <v>7.3373273387413479E-2</v>
      </c>
      <c r="BG375" s="67">
        <f t="shared" si="105"/>
        <v>1.7797393545756005E-2</v>
      </c>
      <c r="BH375" s="67">
        <f t="shared" si="105"/>
        <v>1.8766309884652999E-3</v>
      </c>
      <c r="BI375" s="67">
        <f t="shared" si="105"/>
        <v>2.0992491673594233E-3</v>
      </c>
      <c r="BJ375" s="67">
        <f t="shared" si="105"/>
        <v>4.8811511212652862E-3</v>
      </c>
      <c r="BK375" s="55"/>
    </row>
    <row r="376" spans="4:63">
      <c r="D376" s="52">
        <f t="shared" si="106"/>
        <v>0.5</v>
      </c>
      <c r="E376" s="67">
        <f t="shared" si="112"/>
        <v>1.0944428833516009E-2</v>
      </c>
      <c r="F376" s="67">
        <f t="shared" si="107"/>
        <v>7.8754903539434516E-3</v>
      </c>
      <c r="G376" s="67">
        <f t="shared" si="107"/>
        <v>4.3522225808006699E-3</v>
      </c>
      <c r="H376" s="67">
        <f t="shared" si="107"/>
        <v>6.8661119832508413E-3</v>
      </c>
      <c r="I376" s="67">
        <f t="shared" si="107"/>
        <v>7.2982048004112191E-3</v>
      </c>
      <c r="J376" s="67">
        <f t="shared" si="107"/>
        <v>5.8527672347481907E-2</v>
      </c>
      <c r="K376" s="67">
        <f t="shared" si="107"/>
        <v>1.438895114732182E-2</v>
      </c>
      <c r="L376" s="67">
        <f t="shared" si="107"/>
        <v>1.6201801014504135E-3</v>
      </c>
      <c r="M376" s="67">
        <f t="shared" si="107"/>
        <v>1.8190195243365731E-3</v>
      </c>
      <c r="N376" s="67">
        <f t="shared" si="107"/>
        <v>4.1212831979307654E-3</v>
      </c>
      <c r="Q376" s="55">
        <f t="shared" si="113"/>
        <v>2.7482165448721265E-3</v>
      </c>
      <c r="R376" s="55">
        <f t="shared" si="108"/>
        <v>8.4222182340299692E-4</v>
      </c>
      <c r="S376" s="55">
        <f t="shared" si="108"/>
        <v>1.5771688909508993E-3</v>
      </c>
      <c r="T376" s="55">
        <f t="shared" si="108"/>
        <v>1.9960821763631968E-3</v>
      </c>
      <c r="U376" s="55">
        <f t="shared" si="108"/>
        <v>2.8791142750830296E-3</v>
      </c>
      <c r="V376" s="55">
        <f t="shared" si="108"/>
        <v>1.8060347042461778E-2</v>
      </c>
      <c r="W376" s="55">
        <f t="shared" si="108"/>
        <v>5.1210539721108575E-3</v>
      </c>
      <c r="X376" s="55">
        <f t="shared" si="108"/>
        <v>7.3002144385698694E-4</v>
      </c>
      <c r="Y376" s="55">
        <f t="shared" si="108"/>
        <v>8.0117268110836237E-4</v>
      </c>
      <c r="Z376" s="55">
        <f t="shared" si="108"/>
        <v>1.781431493918906E-3</v>
      </c>
      <c r="AC376" s="68">
        <f t="shared" si="114"/>
        <v>6.943703204422072E-3</v>
      </c>
      <c r="AD376" s="68">
        <f t="shared" si="109"/>
        <v>6.4988735380578158E-3</v>
      </c>
      <c r="AE376" s="68">
        <f t="shared" si="109"/>
        <v>2.4656753545158382E-3</v>
      </c>
      <c r="AF376" s="68">
        <f t="shared" si="109"/>
        <v>4.3469247218876758E-3</v>
      </c>
      <c r="AG376" s="68">
        <f t="shared" si="109"/>
        <v>4.0970532317324377E-3</v>
      </c>
      <c r="AH376" s="68">
        <f t="shared" si="109"/>
        <v>4.0682925221276062E-2</v>
      </c>
      <c r="AI376" s="68">
        <f t="shared" si="109"/>
        <v>9.2538027483514834E-3</v>
      </c>
      <c r="AJ376" s="68">
        <f t="shared" si="109"/>
        <v>8.9049918103402761E-4</v>
      </c>
      <c r="AK376" s="68">
        <f t="shared" si="109"/>
        <v>9.4057291272672567E-4</v>
      </c>
      <c r="AL376" s="68">
        <f t="shared" si="109"/>
        <v>2.4925871496677969E-3</v>
      </c>
      <c r="AO376" s="67">
        <f t="shared" si="110"/>
        <v>8.1962122886438827E-3</v>
      </c>
      <c r="AP376" s="67">
        <f t="shared" si="104"/>
        <v>7.033268530540455E-3</v>
      </c>
      <c r="AQ376" s="67">
        <f t="shared" si="104"/>
        <v>2.7750536898497706E-3</v>
      </c>
      <c r="AR376" s="67">
        <f t="shared" si="104"/>
        <v>4.8700298068876449E-3</v>
      </c>
      <c r="AS376" s="67">
        <f t="shared" si="104"/>
        <v>4.4190905253281895E-3</v>
      </c>
      <c r="AT376" s="67">
        <f t="shared" si="104"/>
        <v>4.0467325305020133E-2</v>
      </c>
      <c r="AU376" s="67">
        <f t="shared" si="104"/>
        <v>9.2678971752109627E-3</v>
      </c>
      <c r="AV376" s="67">
        <f t="shared" si="104"/>
        <v>8.901586575934266E-4</v>
      </c>
      <c r="AW376" s="67">
        <f t="shared" si="104"/>
        <v>1.0178468432282108E-3</v>
      </c>
      <c r="AX376" s="67">
        <f t="shared" si="104"/>
        <v>2.3398517040118597E-3</v>
      </c>
      <c r="BA376" s="67">
        <f t="shared" si="111"/>
        <v>1.7888132037938081E-2</v>
      </c>
      <c r="BB376" s="67">
        <f t="shared" si="105"/>
        <v>1.4374363892001267E-2</v>
      </c>
      <c r="BC376" s="67">
        <f t="shared" si="105"/>
        <v>6.8178979353165081E-3</v>
      </c>
      <c r="BD376" s="67">
        <f t="shared" si="105"/>
        <v>1.1213036705138516E-2</v>
      </c>
      <c r="BE376" s="67">
        <f t="shared" si="105"/>
        <v>1.1395258032143658E-2</v>
      </c>
      <c r="BF376" s="67">
        <f t="shared" si="105"/>
        <v>9.9210597568757969E-2</v>
      </c>
      <c r="BG376" s="67">
        <f t="shared" si="105"/>
        <v>2.3642753895673302E-2</v>
      </c>
      <c r="BH376" s="67">
        <f t="shared" si="105"/>
        <v>2.5106792824844413E-3</v>
      </c>
      <c r="BI376" s="67">
        <f t="shared" si="105"/>
        <v>2.7595924370632987E-3</v>
      </c>
      <c r="BJ376" s="67">
        <f t="shared" si="105"/>
        <v>6.6138703475985619E-3</v>
      </c>
      <c r="BK376" s="55"/>
    </row>
    <row r="377" spans="4:63">
      <c r="D377" s="52">
        <f t="shared" si="106"/>
        <v>0.625</v>
      </c>
      <c r="E377" s="67">
        <f t="shared" si="112"/>
        <v>1.2826742946756359E-2</v>
      </c>
      <c r="F377" s="67">
        <f t="shared" si="107"/>
        <v>9.3615798842855442E-3</v>
      </c>
      <c r="G377" s="67">
        <f t="shared" si="107"/>
        <v>5.3009379809963002E-3</v>
      </c>
      <c r="H377" s="67">
        <f t="shared" si="107"/>
        <v>8.6340392326633153E-3</v>
      </c>
      <c r="I377" s="67">
        <f t="shared" si="107"/>
        <v>9.2510774817811219E-3</v>
      </c>
      <c r="J377" s="67">
        <f t="shared" si="107"/>
        <v>7.6198153683912834E-2</v>
      </c>
      <c r="K377" s="67">
        <f t="shared" si="107"/>
        <v>1.8678178978966578E-2</v>
      </c>
      <c r="L377" s="67">
        <f t="shared" si="107"/>
        <v>2.0886301885397634E-3</v>
      </c>
      <c r="M377" s="67">
        <f t="shared" si="107"/>
        <v>2.3113244396419535E-3</v>
      </c>
      <c r="N377" s="67">
        <f t="shared" si="107"/>
        <v>5.3581222347661474E-3</v>
      </c>
      <c r="Q377" s="55">
        <f t="shared" si="113"/>
        <v>2.8356222689116333E-3</v>
      </c>
      <c r="R377" s="55">
        <f t="shared" si="108"/>
        <v>9.4704305400210493E-4</v>
      </c>
      <c r="S377" s="55">
        <f t="shared" si="108"/>
        <v>1.7497595115815554E-3</v>
      </c>
      <c r="T377" s="55">
        <f t="shared" si="108"/>
        <v>2.1960579612753397E-3</v>
      </c>
      <c r="U377" s="55">
        <f t="shared" si="108"/>
        <v>3.279041541358595E-3</v>
      </c>
      <c r="V377" s="55">
        <f t="shared" si="108"/>
        <v>2.0593712296149234E-2</v>
      </c>
      <c r="W377" s="55">
        <f t="shared" si="108"/>
        <v>6.2768529020172043E-3</v>
      </c>
      <c r="X377" s="55">
        <f t="shared" si="108"/>
        <v>8.4405982217521699E-4</v>
      </c>
      <c r="Y377" s="55">
        <f t="shared" si="108"/>
        <v>9.2213272877386091E-4</v>
      </c>
      <c r="Z377" s="55">
        <f t="shared" si="108"/>
        <v>2.059499942691573E-3</v>
      </c>
      <c r="AC377" s="68">
        <f t="shared" si="114"/>
        <v>7.4264549488367399E-3</v>
      </c>
      <c r="AD377" s="68">
        <f t="shared" si="109"/>
        <v>6.9761886842753017E-3</v>
      </c>
      <c r="AE377" s="68">
        <f t="shared" si="109"/>
        <v>2.7163228584214899E-3</v>
      </c>
      <c r="AF377" s="68">
        <f t="shared" si="109"/>
        <v>5.0034425137811794E-3</v>
      </c>
      <c r="AG377" s="68">
        <f t="shared" si="109"/>
        <v>4.7528353839788985E-3</v>
      </c>
      <c r="AH377" s="68">
        <f t="shared" si="109"/>
        <v>4.8216171491032751E-2</v>
      </c>
      <c r="AI377" s="68">
        <f t="shared" si="109"/>
        <v>1.0566741014408234E-2</v>
      </c>
      <c r="AJ377" s="68">
        <f t="shared" si="109"/>
        <v>1.0278047523784269E-3</v>
      </c>
      <c r="AK377" s="68">
        <f t="shared" si="109"/>
        <v>1.0786608917749993E-3</v>
      </c>
      <c r="AL377" s="68">
        <f t="shared" si="109"/>
        <v>2.9240491337891557E-3</v>
      </c>
      <c r="AO377" s="67">
        <f t="shared" si="110"/>
        <v>9.9911206778447257E-3</v>
      </c>
      <c r="AP377" s="67">
        <f t="shared" si="104"/>
        <v>8.4145368302834395E-3</v>
      </c>
      <c r="AQ377" s="67">
        <f t="shared" si="104"/>
        <v>3.5511784694147448E-3</v>
      </c>
      <c r="AR377" s="67">
        <f t="shared" si="104"/>
        <v>6.4379812713879752E-3</v>
      </c>
      <c r="AS377" s="67">
        <f t="shared" si="104"/>
        <v>5.9720359404225268E-3</v>
      </c>
      <c r="AT377" s="67">
        <f t="shared" si="104"/>
        <v>5.5604441387763603E-2</v>
      </c>
      <c r="AU377" s="67">
        <f t="shared" si="104"/>
        <v>1.2401326076949375E-2</v>
      </c>
      <c r="AV377" s="67">
        <f t="shared" si="104"/>
        <v>1.2445703663645463E-3</v>
      </c>
      <c r="AW377" s="67">
        <f t="shared" si="104"/>
        <v>1.3891917108680926E-3</v>
      </c>
      <c r="AX377" s="67">
        <f t="shared" si="104"/>
        <v>3.2986222920745743E-3</v>
      </c>
      <c r="BA377" s="67">
        <f t="shared" si="111"/>
        <v>2.02531978955931E-2</v>
      </c>
      <c r="BB377" s="67">
        <f t="shared" si="105"/>
        <v>1.6337768568560847E-2</v>
      </c>
      <c r="BC377" s="67">
        <f t="shared" si="105"/>
        <v>8.0172608394177905E-3</v>
      </c>
      <c r="BD377" s="67">
        <f t="shared" si="105"/>
        <v>1.3637481746444495E-2</v>
      </c>
      <c r="BE377" s="67">
        <f t="shared" si="105"/>
        <v>1.400391286576002E-2</v>
      </c>
      <c r="BF377" s="67">
        <f t="shared" si="105"/>
        <v>0.12441432517494558</v>
      </c>
      <c r="BG377" s="67">
        <f t="shared" si="105"/>
        <v>2.9244919993374814E-2</v>
      </c>
      <c r="BH377" s="67">
        <f t="shared" si="105"/>
        <v>3.1164349409181901E-3</v>
      </c>
      <c r="BI377" s="67">
        <f t="shared" si="105"/>
        <v>3.3899853314169528E-3</v>
      </c>
      <c r="BJ377" s="67">
        <f t="shared" si="105"/>
        <v>8.2821713685553022E-3</v>
      </c>
      <c r="BK377" s="55"/>
    </row>
    <row r="378" spans="4:63">
      <c r="D378" s="52">
        <f t="shared" si="106"/>
        <v>0.75</v>
      </c>
      <c r="E378" s="67">
        <f t="shared" si="112"/>
        <v>1.4112507082211673E-2</v>
      </c>
      <c r="F378" s="67">
        <f t="shared" si="107"/>
        <v>1.0490708183867607E-2</v>
      </c>
      <c r="G378" s="67">
        <f t="shared" si="107"/>
        <v>6.1301449422354083E-3</v>
      </c>
      <c r="H378" s="67">
        <f t="shared" si="107"/>
        <v>1.0352441009115518E-2</v>
      </c>
      <c r="I378" s="67">
        <f t="shared" si="107"/>
        <v>1.1202874568179019E-2</v>
      </c>
      <c r="J378" s="67">
        <f t="shared" si="107"/>
        <v>9.4148309635401467E-2</v>
      </c>
      <c r="K378" s="67">
        <f t="shared" si="107"/>
        <v>2.3033174570776759E-2</v>
      </c>
      <c r="L378" s="67">
        <f t="shared" si="107"/>
        <v>2.5552213270067545E-3</v>
      </c>
      <c r="M378" s="67">
        <f t="shared" si="107"/>
        <v>2.8004164232667511E-3</v>
      </c>
      <c r="N378" s="67">
        <f t="shared" si="107"/>
        <v>6.5967993602002364E-3</v>
      </c>
      <c r="Q378" s="55">
        <f t="shared" si="113"/>
        <v>2.8746054133313636E-3</v>
      </c>
      <c r="R378" s="55">
        <f t="shared" si="108"/>
        <v>1.044335933234054E-3</v>
      </c>
      <c r="S378" s="55">
        <f t="shared" si="108"/>
        <v>1.8756570817924209E-3</v>
      </c>
      <c r="T378" s="55">
        <f t="shared" si="108"/>
        <v>2.3578754199466041E-3</v>
      </c>
      <c r="U378" s="55">
        <f t="shared" si="108"/>
        <v>3.6176317628790807E-3</v>
      </c>
      <c r="V378" s="55">
        <f t="shared" si="108"/>
        <v>2.2723962158975975E-2</v>
      </c>
      <c r="W378" s="55">
        <f t="shared" si="108"/>
        <v>7.3942066466618555E-3</v>
      </c>
      <c r="X378" s="55">
        <f t="shared" si="108"/>
        <v>9.4378286311493326E-4</v>
      </c>
      <c r="Y378" s="55">
        <f t="shared" si="108"/>
        <v>1.0284539324013238E-3</v>
      </c>
      <c r="Z378" s="55">
        <f t="shared" si="108"/>
        <v>2.3011228237567443E-3</v>
      </c>
      <c r="AC378" s="68">
        <f t="shared" si="114"/>
        <v>7.6425744980675621E-3</v>
      </c>
      <c r="AD378" s="68">
        <f t="shared" si="109"/>
        <v>7.2082858776171656E-3</v>
      </c>
      <c r="AE378" s="68">
        <f t="shared" si="109"/>
        <v>2.8886569917899972E-3</v>
      </c>
      <c r="AF378" s="68">
        <f t="shared" si="109"/>
        <v>5.5787325037419825E-3</v>
      </c>
      <c r="AG378" s="68">
        <f t="shared" si="109"/>
        <v>5.3409110175309414E-3</v>
      </c>
      <c r="AH378" s="68">
        <f t="shared" si="109"/>
        <v>5.5085638005892425E-2</v>
      </c>
      <c r="AI378" s="68">
        <f t="shared" si="109"/>
        <v>1.1658379988966001E-2</v>
      </c>
      <c r="AJ378" s="68">
        <f t="shared" si="109"/>
        <v>1.1477985904528489E-3</v>
      </c>
      <c r="AK378" s="68">
        <f t="shared" si="109"/>
        <v>1.1986713057097406E-3</v>
      </c>
      <c r="AL378" s="68">
        <f t="shared" si="109"/>
        <v>3.3151862311630097E-3</v>
      </c>
      <c r="AO378" s="67">
        <f t="shared" si="110"/>
        <v>1.123790166888031E-2</v>
      </c>
      <c r="AP378" s="67">
        <f t="shared" si="104"/>
        <v>9.4463722506335519E-3</v>
      </c>
      <c r="AQ378" s="67">
        <f t="shared" si="104"/>
        <v>4.2544878604429872E-3</v>
      </c>
      <c r="AR378" s="67">
        <f t="shared" si="104"/>
        <v>7.9945655891689137E-3</v>
      </c>
      <c r="AS378" s="67">
        <f t="shared" si="104"/>
        <v>7.5852428052999386E-3</v>
      </c>
      <c r="AT378" s="67">
        <f t="shared" si="104"/>
        <v>7.1424347476425495E-2</v>
      </c>
      <c r="AU378" s="67">
        <f t="shared" si="104"/>
        <v>1.5638967924114903E-2</v>
      </c>
      <c r="AV378" s="67">
        <f t="shared" si="104"/>
        <v>1.6114384638918212E-3</v>
      </c>
      <c r="AW378" s="67">
        <f t="shared" si="104"/>
        <v>1.7719624908654273E-3</v>
      </c>
      <c r="AX378" s="67">
        <f t="shared" si="104"/>
        <v>4.2956765364434921E-3</v>
      </c>
      <c r="BA378" s="67">
        <f t="shared" si="111"/>
        <v>2.1755081580279237E-2</v>
      </c>
      <c r="BB378" s="67">
        <f t="shared" si="105"/>
        <v>1.7698994061484771E-2</v>
      </c>
      <c r="BC378" s="67">
        <f t="shared" si="105"/>
        <v>9.0188019340254055E-3</v>
      </c>
      <c r="BD378" s="67">
        <f t="shared" si="105"/>
        <v>1.5931173512857499E-2</v>
      </c>
      <c r="BE378" s="67">
        <f t="shared" si="105"/>
        <v>1.6543785585709962E-2</v>
      </c>
      <c r="BF378" s="67">
        <f t="shared" si="105"/>
        <v>0.14923394764129388</v>
      </c>
      <c r="BG378" s="67">
        <f t="shared" si="105"/>
        <v>3.4691554559742759E-2</v>
      </c>
      <c r="BH378" s="67">
        <f t="shared" si="105"/>
        <v>3.7030199174596032E-3</v>
      </c>
      <c r="BI378" s="67">
        <f t="shared" si="105"/>
        <v>3.9990877289764921E-3</v>
      </c>
      <c r="BJ378" s="67">
        <f t="shared" si="105"/>
        <v>9.9119855913632465E-3</v>
      </c>
      <c r="BK378" s="55"/>
    </row>
    <row r="379" spans="4:63">
      <c r="D379" s="52">
        <f t="shared" si="106"/>
        <v>0.875</v>
      </c>
      <c r="E379" s="67">
        <f t="shared" si="112"/>
        <v>1.4890746706582003E-2</v>
      </c>
      <c r="F379" s="67">
        <f t="shared" si="107"/>
        <v>1.1317137488499962E-2</v>
      </c>
      <c r="G379" s="67">
        <f t="shared" si="107"/>
        <v>6.8543080777635282E-3</v>
      </c>
      <c r="H379" s="67">
        <f t="shared" si="107"/>
        <v>1.2020031421379002E-2</v>
      </c>
      <c r="I379" s="67">
        <f t="shared" si="107"/>
        <v>1.3153302715521632E-2</v>
      </c>
      <c r="J379" s="67">
        <f t="shared" si="107"/>
        <v>0.1123571402704573</v>
      </c>
      <c r="K379" s="67">
        <f t="shared" si="107"/>
        <v>2.7432015336030555E-2</v>
      </c>
      <c r="L379" s="67">
        <f t="shared" si="107"/>
        <v>3.0197253288029957E-3</v>
      </c>
      <c r="M379" s="67">
        <f t="shared" si="107"/>
        <v>3.2861282561499443E-3</v>
      </c>
      <c r="N379" s="67">
        <f t="shared" si="107"/>
        <v>7.8372718279865524E-3</v>
      </c>
      <c r="Q379" s="55">
        <f t="shared" si="113"/>
        <v>2.892208237695316E-3</v>
      </c>
      <c r="R379" s="55">
        <f t="shared" si="108"/>
        <v>1.1356447665947346E-3</v>
      </c>
      <c r="S379" s="55">
        <f t="shared" si="108"/>
        <v>1.9698171501228018E-3</v>
      </c>
      <c r="T379" s="55">
        <f t="shared" si="108"/>
        <v>2.4945968381568937E-3</v>
      </c>
      <c r="U379" s="55">
        <f t="shared" si="108"/>
        <v>3.9109450000070515E-3</v>
      </c>
      <c r="V379" s="55">
        <f t="shared" si="108"/>
        <v>2.4576846898860215E-2</v>
      </c>
      <c r="W379" s="55">
        <f t="shared" si="108"/>
        <v>8.4594745375555884E-3</v>
      </c>
      <c r="X379" s="55">
        <f t="shared" si="108"/>
        <v>1.0332589103188576E-3</v>
      </c>
      <c r="Y379" s="55">
        <f t="shared" si="108"/>
        <v>1.12423982408553E-3</v>
      </c>
      <c r="Z379" s="55">
        <f t="shared" si="108"/>
        <v>2.5161480976015767E-3</v>
      </c>
      <c r="AC379" s="68">
        <f t="shared" si="114"/>
        <v>7.7211730728669326E-3</v>
      </c>
      <c r="AD379" s="68">
        <f t="shared" si="109"/>
        <v>7.3080492036166024E-3</v>
      </c>
      <c r="AE379" s="68">
        <f t="shared" si="109"/>
        <v>3.0101576059183527E-3</v>
      </c>
      <c r="AF379" s="68">
        <f t="shared" si="109"/>
        <v>6.0950297742971933E-3</v>
      </c>
      <c r="AG379" s="68">
        <f t="shared" si="109"/>
        <v>5.8779449242142689E-3</v>
      </c>
      <c r="AH379" s="68">
        <f t="shared" si="109"/>
        <v>6.1464313110097493E-2</v>
      </c>
      <c r="AI379" s="68">
        <f t="shared" si="109"/>
        <v>1.2594972283845473E-2</v>
      </c>
      <c r="AJ379" s="68">
        <f t="shared" si="109"/>
        <v>1.2553597618346242E-3</v>
      </c>
      <c r="AK379" s="68">
        <f t="shared" si="109"/>
        <v>1.3055447380874578E-3</v>
      </c>
      <c r="AL379" s="68">
        <f t="shared" si="109"/>
        <v>3.6788496260643589E-3</v>
      </c>
      <c r="AO379" s="67">
        <f t="shared" si="110"/>
        <v>1.1998538468886686E-2</v>
      </c>
      <c r="AP379" s="67">
        <f t="shared" si="104"/>
        <v>1.0181492721905227E-2</v>
      </c>
      <c r="AQ379" s="67">
        <f t="shared" si="104"/>
        <v>4.8844909276407264E-3</v>
      </c>
      <c r="AR379" s="67">
        <f t="shared" si="104"/>
        <v>9.5254345832221088E-3</v>
      </c>
      <c r="AS379" s="67">
        <f t="shared" si="104"/>
        <v>9.2423577155145813E-3</v>
      </c>
      <c r="AT379" s="67">
        <f t="shared" si="104"/>
        <v>8.7780293371597096E-2</v>
      </c>
      <c r="AU379" s="67">
        <f t="shared" si="104"/>
        <v>1.8972540798474966E-2</v>
      </c>
      <c r="AV379" s="67">
        <f t="shared" si="104"/>
        <v>1.9864664184841381E-3</v>
      </c>
      <c r="AW379" s="67">
        <f t="shared" si="104"/>
        <v>2.1618884320644145E-3</v>
      </c>
      <c r="AX379" s="67">
        <f t="shared" si="104"/>
        <v>5.3211237303849752E-3</v>
      </c>
      <c r="BA379" s="67">
        <f t="shared" si="111"/>
        <v>2.2611919779448937E-2</v>
      </c>
      <c r="BB379" s="67">
        <f t="shared" si="105"/>
        <v>1.8625186692116564E-2</v>
      </c>
      <c r="BC379" s="67">
        <f t="shared" si="105"/>
        <v>9.8644656836818813E-3</v>
      </c>
      <c r="BD379" s="67">
        <f t="shared" si="105"/>
        <v>1.8115061195676196E-2</v>
      </c>
      <c r="BE379" s="67">
        <f t="shared" si="105"/>
        <v>1.9031247639735901E-2</v>
      </c>
      <c r="BF379" s="67">
        <f t="shared" si="105"/>
        <v>0.1738214533805548</v>
      </c>
      <c r="BG379" s="67">
        <f t="shared" si="105"/>
        <v>4.0026987619876025E-2</v>
      </c>
      <c r="BH379" s="67">
        <f t="shared" si="105"/>
        <v>4.2750850906376203E-3</v>
      </c>
      <c r="BI379" s="67">
        <f t="shared" si="105"/>
        <v>4.5916729942374022E-3</v>
      </c>
      <c r="BJ379" s="67">
        <f t="shared" si="105"/>
        <v>1.1516121454050912E-2</v>
      </c>
      <c r="BK379" s="55"/>
    </row>
    <row r="380" spans="4:63">
      <c r="D380" s="52">
        <f t="shared" si="106"/>
        <v>1</v>
      </c>
      <c r="E380" s="67">
        <f t="shared" si="112"/>
        <v>1.536051099784114E-2</v>
      </c>
      <c r="F380" s="67">
        <f t="shared" si="107"/>
        <v>1.1961398972517188E-2</v>
      </c>
      <c r="G380" s="67">
        <f t="shared" si="107"/>
        <v>7.5084603211932246E-3</v>
      </c>
      <c r="H380" s="67">
        <f t="shared" si="107"/>
        <v>1.3640866231816109E-2</v>
      </c>
      <c r="I380" s="67">
        <f t="shared" si="107"/>
        <v>1.5102068579725686E-2</v>
      </c>
      <c r="J380" s="67">
        <f t="shared" si="107"/>
        <v>0.13085101586128084</v>
      </c>
      <c r="K380" s="67">
        <f t="shared" si="107"/>
        <v>3.1852778688006157E-2</v>
      </c>
      <c r="L380" s="67">
        <f t="shared" si="107"/>
        <v>3.4820358645821408E-3</v>
      </c>
      <c r="M380" s="67">
        <f t="shared" si="107"/>
        <v>3.7686026285829828E-3</v>
      </c>
      <c r="N380" s="67">
        <f t="shared" si="107"/>
        <v>9.079496891878612E-3</v>
      </c>
      <c r="Q380" s="55">
        <f t="shared" si="113"/>
        <v>2.9019604691519463E-3</v>
      </c>
      <c r="R380" s="55">
        <f t="shared" si="108"/>
        <v>1.2214408464452679E-3</v>
      </c>
      <c r="S380" s="55">
        <f t="shared" si="108"/>
        <v>2.0450546362580473E-3</v>
      </c>
      <c r="T380" s="55">
        <f t="shared" si="108"/>
        <v>2.613711610150924E-3</v>
      </c>
      <c r="U380" s="55">
        <f t="shared" si="108"/>
        <v>4.1702354324678085E-3</v>
      </c>
      <c r="V380" s="55">
        <f t="shared" si="108"/>
        <v>2.6248320116690569E-2</v>
      </c>
      <c r="W380" s="55">
        <f t="shared" si="108"/>
        <v>9.4522405177561233E-3</v>
      </c>
      <c r="X380" s="55">
        <f t="shared" si="108"/>
        <v>1.1149098028441437E-3</v>
      </c>
      <c r="Y380" s="55">
        <f t="shared" si="108"/>
        <v>1.2119665117796316E-3</v>
      </c>
      <c r="Z380" s="55">
        <f t="shared" si="108"/>
        <v>2.7103390295409981E-3</v>
      </c>
      <c r="AC380" s="68">
        <f t="shared" si="114"/>
        <v>7.7501408291346802E-3</v>
      </c>
      <c r="AD380" s="68">
        <f t="shared" si="109"/>
        <v>7.3558728382405389E-3</v>
      </c>
      <c r="AE380" s="68">
        <f t="shared" si="109"/>
        <v>3.1042985198651771E-3</v>
      </c>
      <c r="AF380" s="68">
        <f t="shared" si="109"/>
        <v>6.5656518505698156E-3</v>
      </c>
      <c r="AG380" s="68">
        <f t="shared" si="109"/>
        <v>6.3733743720001627E-3</v>
      </c>
      <c r="AH380" s="68">
        <f t="shared" si="109"/>
        <v>6.7474906125067388E-2</v>
      </c>
      <c r="AI380" s="68">
        <f t="shared" si="109"/>
        <v>1.3426154415928709E-2</v>
      </c>
      <c r="AJ380" s="68">
        <f t="shared" si="109"/>
        <v>1.3534309345813872E-3</v>
      </c>
      <c r="AK380" s="68">
        <f t="shared" si="109"/>
        <v>1.4024386348429055E-3</v>
      </c>
      <c r="AL380" s="68">
        <f t="shared" si="109"/>
        <v>4.022448278609498E-3</v>
      </c>
      <c r="AO380" s="67">
        <f t="shared" si="110"/>
        <v>1.2458550528689194E-2</v>
      </c>
      <c r="AP380" s="67">
        <f t="shared" si="104"/>
        <v>1.0739958126071921E-2</v>
      </c>
      <c r="AQ380" s="67">
        <f t="shared" si="104"/>
        <v>5.4634056849351773E-3</v>
      </c>
      <c r="AR380" s="67">
        <f t="shared" si="104"/>
        <v>1.1027154621665185E-2</v>
      </c>
      <c r="AS380" s="67">
        <f t="shared" si="104"/>
        <v>1.0931833147257878E-2</v>
      </c>
      <c r="AT380" s="67">
        <f t="shared" si="104"/>
        <v>0.10460269574459027</v>
      </c>
      <c r="AU380" s="67">
        <f t="shared" si="104"/>
        <v>2.2400538170250034E-2</v>
      </c>
      <c r="AV380" s="67">
        <f t="shared" si="104"/>
        <v>2.3671260617379973E-3</v>
      </c>
      <c r="AW380" s="67">
        <f t="shared" si="104"/>
        <v>2.556636116803351E-3</v>
      </c>
      <c r="AX380" s="67">
        <f t="shared" si="104"/>
        <v>6.3691578623376139E-3</v>
      </c>
      <c r="BA380" s="67">
        <f t="shared" si="111"/>
        <v>2.3110651826975821E-2</v>
      </c>
      <c r="BB380" s="67">
        <f t="shared" si="105"/>
        <v>1.9317271810757729E-2</v>
      </c>
      <c r="BC380" s="67">
        <f t="shared" si="105"/>
        <v>1.0612758841058402E-2</v>
      </c>
      <c r="BD380" s="67">
        <f t="shared" si="105"/>
        <v>2.0206518082385924E-2</v>
      </c>
      <c r="BE380" s="67">
        <f t="shared" si="105"/>
        <v>2.1475442951725848E-2</v>
      </c>
      <c r="BF380" s="67">
        <f t="shared" si="105"/>
        <v>0.19832592198634824</v>
      </c>
      <c r="BG380" s="67">
        <f t="shared" si="105"/>
        <v>4.5278933103934868E-2</v>
      </c>
      <c r="BH380" s="67">
        <f t="shared" si="105"/>
        <v>4.835466799163528E-3</v>
      </c>
      <c r="BI380" s="67">
        <f t="shared" si="105"/>
        <v>5.1710412634258882E-3</v>
      </c>
      <c r="BJ380" s="67">
        <f t="shared" si="105"/>
        <v>1.310194517048811E-2</v>
      </c>
      <c r="BK380" s="55"/>
    </row>
    <row r="381" spans="4:63">
      <c r="D381" s="52">
        <f t="shared" si="106"/>
        <v>1.125</v>
      </c>
      <c r="E381" s="67">
        <f t="shared" si="112"/>
        <v>1.5730804881067435E-2</v>
      </c>
      <c r="F381" s="67">
        <f t="shared" si="107"/>
        <v>1.2549893669475403E-2</v>
      </c>
      <c r="G381" s="67">
        <f t="shared" si="107"/>
        <v>8.1301290318380251E-3</v>
      </c>
      <c r="H381" s="67">
        <f t="shared" si="107"/>
        <v>1.522056045707822E-2</v>
      </c>
      <c r="I381" s="67">
        <f t="shared" si="107"/>
        <v>1.7047725781374409E-2</v>
      </c>
      <c r="J381" s="67">
        <f t="shared" si="107"/>
        <v>0.14967386631216456</v>
      </c>
      <c r="K381" s="67">
        <f t="shared" si="107"/>
        <v>3.6278027062651957E-2</v>
      </c>
      <c r="L381" s="67">
        <f t="shared" si="107"/>
        <v>3.9419778582631595E-3</v>
      </c>
      <c r="M381" s="67">
        <f t="shared" si="107"/>
        <v>4.24802278919018E-3</v>
      </c>
      <c r="N381" s="67">
        <f t="shared" si="107"/>
        <v>1.0323431805629934E-2</v>
      </c>
      <c r="Q381" s="55">
        <f t="shared" si="113"/>
        <v>2.9095775351544381E-3</v>
      </c>
      <c r="R381" s="55">
        <f t="shared" si="108"/>
        <v>1.3019296828952036E-3</v>
      </c>
      <c r="S381" s="55">
        <f t="shared" si="108"/>
        <v>2.1104166967904842E-3</v>
      </c>
      <c r="T381" s="55">
        <f t="shared" si="108"/>
        <v>2.7194042009896224E-3</v>
      </c>
      <c r="U381" s="55">
        <f t="shared" si="108"/>
        <v>4.4035141516857741E-3</v>
      </c>
      <c r="V381" s="55">
        <f t="shared" si="108"/>
        <v>2.7806884270213141E-2</v>
      </c>
      <c r="W381" s="55">
        <f t="shared" si="108"/>
        <v>1.0361278672346059E-2</v>
      </c>
      <c r="X381" s="55">
        <f t="shared" si="108"/>
        <v>1.1902731324060906E-3</v>
      </c>
      <c r="Y381" s="55">
        <f t="shared" si="108"/>
        <v>1.2932405974377887E-3</v>
      </c>
      <c r="Z381" s="55">
        <f t="shared" si="108"/>
        <v>2.8874115224600014E-3</v>
      </c>
      <c r="AC381" s="68">
        <f t="shared" si="114"/>
        <v>7.7682549644992509E-3</v>
      </c>
      <c r="AD381" s="68">
        <f t="shared" si="109"/>
        <v>7.3918253625970499E-3</v>
      </c>
      <c r="AE381" s="68">
        <f t="shared" si="109"/>
        <v>3.1872000195779585E-3</v>
      </c>
      <c r="AF381" s="68">
        <f t="shared" si="109"/>
        <v>6.9988998391553522E-3</v>
      </c>
      <c r="AG381" s="68">
        <f t="shared" si="109"/>
        <v>6.8331562381544484E-3</v>
      </c>
      <c r="AH381" s="68">
        <f t="shared" si="109"/>
        <v>7.3211980029274953E-2</v>
      </c>
      <c r="AI381" s="68">
        <f t="shared" si="109"/>
        <v>1.4187032435077615E-2</v>
      </c>
      <c r="AJ381" s="68">
        <f t="shared" si="109"/>
        <v>1.4439057931053228E-3</v>
      </c>
      <c r="AK381" s="68">
        <f t="shared" si="109"/>
        <v>1.4914800853177215E-3</v>
      </c>
      <c r="AL381" s="68">
        <f t="shared" si="109"/>
        <v>4.3506758293555357E-3</v>
      </c>
      <c r="AO381" s="67">
        <f t="shared" si="110"/>
        <v>1.2821227345912997E-2</v>
      </c>
      <c r="AP381" s="67">
        <f t="shared" si="104"/>
        <v>1.1247963986580199E-2</v>
      </c>
      <c r="AQ381" s="67">
        <f t="shared" si="104"/>
        <v>6.0197123350475409E-3</v>
      </c>
      <c r="AR381" s="67">
        <f t="shared" si="104"/>
        <v>1.2501156256088598E-2</v>
      </c>
      <c r="AS381" s="67">
        <f t="shared" si="104"/>
        <v>1.2644211629688635E-2</v>
      </c>
      <c r="AT381" s="67">
        <f t="shared" si="104"/>
        <v>0.12186698204195143</v>
      </c>
      <c r="AU381" s="67">
        <f t="shared" si="104"/>
        <v>2.5916748390305899E-2</v>
      </c>
      <c r="AV381" s="67">
        <f t="shared" si="104"/>
        <v>2.7517047258570687E-3</v>
      </c>
      <c r="AW381" s="67">
        <f t="shared" si="104"/>
        <v>2.9547821917523913E-3</v>
      </c>
      <c r="AX381" s="67">
        <f t="shared" si="104"/>
        <v>7.4360202831699317E-3</v>
      </c>
      <c r="BA381" s="67">
        <f t="shared" si="111"/>
        <v>2.3499059845566685E-2</v>
      </c>
      <c r="BB381" s="67">
        <f t="shared" si="105"/>
        <v>1.9941719032072452E-2</v>
      </c>
      <c r="BC381" s="67">
        <f t="shared" si="105"/>
        <v>1.1317329051415984E-2</v>
      </c>
      <c r="BD381" s="67">
        <f t="shared" si="105"/>
        <v>2.2219460296233572E-2</v>
      </c>
      <c r="BE381" s="67">
        <f t="shared" si="105"/>
        <v>2.3880882019528857E-2</v>
      </c>
      <c r="BF381" s="67">
        <f t="shared" si="105"/>
        <v>0.22288584634143951</v>
      </c>
      <c r="BG381" s="67">
        <f t="shared" si="105"/>
        <v>5.0465059497729572E-2</v>
      </c>
      <c r="BH381" s="67">
        <f t="shared" si="105"/>
        <v>5.3858836513684828E-3</v>
      </c>
      <c r="BI381" s="67">
        <f t="shared" si="105"/>
        <v>5.7395028745079015E-3</v>
      </c>
      <c r="BJ381" s="67">
        <f t="shared" si="105"/>
        <v>1.4674107634985469E-2</v>
      </c>
      <c r="BK381" s="55"/>
    </row>
    <row r="382" spans="4:63">
      <c r="D382" s="52">
        <f t="shared" si="106"/>
        <v>1.325</v>
      </c>
      <c r="E382" s="67">
        <f t="shared" si="112"/>
        <v>1.6287689668664198E-2</v>
      </c>
      <c r="F382" s="67">
        <f t="shared" si="107"/>
        <v>1.3479274506509709E-2</v>
      </c>
      <c r="G382" s="67">
        <f t="shared" si="107"/>
        <v>9.0889023984682838E-3</v>
      </c>
      <c r="H382" s="67">
        <f t="shared" si="107"/>
        <v>1.7665215163258308E-2</v>
      </c>
      <c r="I382" s="67">
        <f t="shared" si="107"/>
        <v>2.0143800474648817E-2</v>
      </c>
      <c r="J382" s="67">
        <f t="shared" si="107"/>
        <v>0.18050378169119982</v>
      </c>
      <c r="K382" s="67">
        <f t="shared" si="107"/>
        <v>4.3347947824500035E-2</v>
      </c>
      <c r="L382" s="67">
        <f t="shared" si="107"/>
        <v>4.6716177182915646E-3</v>
      </c>
      <c r="M382" s="67">
        <f t="shared" si="107"/>
        <v>5.0082356201980134E-3</v>
      </c>
      <c r="N382" s="67">
        <f t="shared" si="107"/>
        <v>1.2317168569488824E-2</v>
      </c>
      <c r="Q382" s="55">
        <f t="shared" si="113"/>
        <v>2.9268218801475235E-3</v>
      </c>
      <c r="R382" s="55">
        <f t="shared" si="108"/>
        <v>1.4881386889081959E-3</v>
      </c>
      <c r="S382" s="55">
        <f t="shared" si="108"/>
        <v>2.2552550091295542E-3</v>
      </c>
      <c r="T382" s="55">
        <f t="shared" si="108"/>
        <v>2.9504358376881172E-3</v>
      </c>
      <c r="U382" s="55">
        <f t="shared" si="108"/>
        <v>4.9216627595324598E-3</v>
      </c>
      <c r="V382" s="55">
        <f t="shared" si="108"/>
        <v>3.1458795973176724E-2</v>
      </c>
      <c r="W382" s="55">
        <f t="shared" si="108"/>
        <v>1.2381722080637834E-2</v>
      </c>
      <c r="X382" s="55">
        <f t="shared" si="108"/>
        <v>1.3616652509037283E-3</v>
      </c>
      <c r="Y382" s="55">
        <f t="shared" si="108"/>
        <v>1.4792443417169629E-3</v>
      </c>
      <c r="Z382" s="55">
        <f t="shared" si="108"/>
        <v>3.2840125745380771E-3</v>
      </c>
      <c r="AC382" s="68">
        <f t="shared" si="114"/>
        <v>7.8089842713062151E-3</v>
      </c>
      <c r="AD382" s="68">
        <f t="shared" si="109"/>
        <v>7.48043380355355E-3</v>
      </c>
      <c r="AE382" s="68">
        <f t="shared" si="109"/>
        <v>3.379148841611509E-3</v>
      </c>
      <c r="AF382" s="68">
        <f t="shared" si="109"/>
        <v>7.9780589418278879E-3</v>
      </c>
      <c r="AG382" s="68">
        <f t="shared" si="109"/>
        <v>7.8796972754954838E-3</v>
      </c>
      <c r="AH382" s="68">
        <f t="shared" si="109"/>
        <v>8.6801670130392986E-2</v>
      </c>
      <c r="AI382" s="68">
        <f t="shared" si="109"/>
        <v>1.5926374956850085E-2</v>
      </c>
      <c r="AJ382" s="68">
        <f t="shared" si="109"/>
        <v>1.6497144676047074E-3</v>
      </c>
      <c r="AK382" s="68">
        <f t="shared" si="109"/>
        <v>1.6936374298928646E-3</v>
      </c>
      <c r="AL382" s="68">
        <f t="shared" si="109"/>
        <v>5.1283416941360592E-3</v>
      </c>
      <c r="AO382" s="67">
        <f t="shared" si="110"/>
        <v>1.3360867788516674E-2</v>
      </c>
      <c r="AP382" s="67">
        <f t="shared" si="104"/>
        <v>1.1991135817601513E-2</v>
      </c>
      <c r="AQ382" s="67">
        <f t="shared" si="104"/>
        <v>6.8336473893387296E-3</v>
      </c>
      <c r="AR382" s="67">
        <f t="shared" si="104"/>
        <v>1.471477932557019E-2</v>
      </c>
      <c r="AS382" s="67">
        <f t="shared" si="104"/>
        <v>1.5222137715116357E-2</v>
      </c>
      <c r="AT382" s="67">
        <f t="shared" si="104"/>
        <v>0.1490449857180231</v>
      </c>
      <c r="AU382" s="67">
        <f t="shared" si="104"/>
        <v>3.0966225743862201E-2</v>
      </c>
      <c r="AV382" s="67">
        <f t="shared" si="104"/>
        <v>3.3099524673878365E-3</v>
      </c>
      <c r="AW382" s="67">
        <f t="shared" si="104"/>
        <v>3.5289912784810503E-3</v>
      </c>
      <c r="AX382" s="67">
        <f t="shared" si="104"/>
        <v>9.0331559949507478E-3</v>
      </c>
      <c r="BA382" s="67">
        <f t="shared" si="111"/>
        <v>2.4096673939970413E-2</v>
      </c>
      <c r="BB382" s="67">
        <f t="shared" si="105"/>
        <v>2.095970831006326E-2</v>
      </c>
      <c r="BC382" s="67">
        <f t="shared" si="105"/>
        <v>1.2468051240079794E-2</v>
      </c>
      <c r="BD382" s="67">
        <f t="shared" si="105"/>
        <v>2.5643274105086197E-2</v>
      </c>
      <c r="BE382" s="67">
        <f t="shared" si="105"/>
        <v>2.8023497750144302E-2</v>
      </c>
      <c r="BF382" s="67">
        <f t="shared" si="105"/>
        <v>0.26730545182159282</v>
      </c>
      <c r="BG382" s="67">
        <f t="shared" si="105"/>
        <v>5.9274322781350121E-2</v>
      </c>
      <c r="BH382" s="67">
        <f t="shared" si="105"/>
        <v>6.3213321858962722E-3</v>
      </c>
      <c r="BI382" s="67">
        <f t="shared" si="105"/>
        <v>6.7018730500908782E-3</v>
      </c>
      <c r="BJ382" s="67">
        <f t="shared" si="105"/>
        <v>1.7445510263624883E-2</v>
      </c>
      <c r="BK382" s="55"/>
    </row>
    <row r="383" spans="4:63">
      <c r="D383" s="52">
        <f t="shared" si="106"/>
        <v>1.5249999999999999</v>
      </c>
      <c r="E383" s="67">
        <f t="shared" si="112"/>
        <v>1.6802379820542338E-2</v>
      </c>
      <c r="F383" s="67">
        <f t="shared" si="107"/>
        <v>1.4394932513981575E-2</v>
      </c>
      <c r="G383" s="67">
        <f t="shared" si="107"/>
        <v>1.0004979466692239E-2</v>
      </c>
      <c r="H383" s="67">
        <f t="shared" si="107"/>
        <v>2.0004284883333792E-2</v>
      </c>
      <c r="I383" s="67">
        <f t="shared" si="107"/>
        <v>2.3204072179716151E-2</v>
      </c>
      <c r="J383" s="67">
        <f t="shared" si="107"/>
        <v>0.21219081242365717</v>
      </c>
      <c r="K383" s="67">
        <f t="shared" si="107"/>
        <v>5.0392885187184037E-2</v>
      </c>
      <c r="L383" s="67">
        <f t="shared" si="107"/>
        <v>5.391595772381734E-3</v>
      </c>
      <c r="M383" s="67">
        <f t="shared" si="107"/>
        <v>5.758912486360384E-3</v>
      </c>
      <c r="N383" s="67">
        <f t="shared" si="107"/>
        <v>1.4314998029970846E-2</v>
      </c>
      <c r="Q383" s="55">
        <f t="shared" si="113"/>
        <v>2.9415825766962067E-3</v>
      </c>
      <c r="R383" s="55">
        <f t="shared" si="108"/>
        <v>1.653206602332574E-3</v>
      </c>
      <c r="S383" s="55">
        <f t="shared" si="108"/>
        <v>2.3764357302352508E-3</v>
      </c>
      <c r="T383" s="55">
        <f t="shared" si="108"/>
        <v>3.1408711628144988E-3</v>
      </c>
      <c r="U383" s="55">
        <f t="shared" si="108"/>
        <v>5.3583153394869427E-3</v>
      </c>
      <c r="V383" s="55">
        <f t="shared" si="108"/>
        <v>3.4755043569607208E-2</v>
      </c>
      <c r="W383" s="55">
        <f t="shared" si="108"/>
        <v>1.4102577064675997E-2</v>
      </c>
      <c r="X383" s="55">
        <f t="shared" si="108"/>
        <v>1.5099714718021353E-3</v>
      </c>
      <c r="Y383" s="55">
        <f t="shared" si="108"/>
        <v>1.6417905414788439E-3</v>
      </c>
      <c r="Z383" s="55">
        <f t="shared" si="108"/>
        <v>3.6208708696356777E-3</v>
      </c>
      <c r="AC383" s="68">
        <f t="shared" si="114"/>
        <v>7.8435040196237274E-3</v>
      </c>
      <c r="AD383" s="68">
        <f t="shared" si="109"/>
        <v>7.5651050834022555E-3</v>
      </c>
      <c r="AE383" s="68">
        <f t="shared" si="109"/>
        <v>3.5487371853335113E-3</v>
      </c>
      <c r="AF383" s="68">
        <f t="shared" si="109"/>
        <v>8.8150870269474747E-3</v>
      </c>
      <c r="AG383" s="68">
        <f t="shared" si="109"/>
        <v>8.7829048344878861E-3</v>
      </c>
      <c r="AH383" s="68">
        <f t="shared" si="109"/>
        <v>9.9204121943755275E-2</v>
      </c>
      <c r="AI383" s="68">
        <f t="shared" si="109"/>
        <v>1.7446365914616919E-2</v>
      </c>
      <c r="AJ383" s="68">
        <f t="shared" si="109"/>
        <v>1.82797530156753E-3</v>
      </c>
      <c r="AK383" s="68">
        <f t="shared" si="109"/>
        <v>1.8685994928996014E-3</v>
      </c>
      <c r="AL383" s="68">
        <f t="shared" si="109"/>
        <v>5.8379025249246331E-3</v>
      </c>
      <c r="AO383" s="67">
        <f t="shared" si="110"/>
        <v>1.3860797243846132E-2</v>
      </c>
      <c r="AP383" s="67">
        <f t="shared" si="104"/>
        <v>1.2741725911649002E-2</v>
      </c>
      <c r="AQ383" s="67">
        <f t="shared" si="104"/>
        <v>7.6285437364569889E-3</v>
      </c>
      <c r="AR383" s="67">
        <f t="shared" si="104"/>
        <v>1.6863413720519294E-2</v>
      </c>
      <c r="AS383" s="67">
        <f t="shared" si="104"/>
        <v>1.784575684022921E-2</v>
      </c>
      <c r="AT383" s="67">
        <f t="shared" si="104"/>
        <v>0.17743576885404996</v>
      </c>
      <c r="AU383" s="67">
        <f t="shared" si="104"/>
        <v>3.6290308122508039E-2</v>
      </c>
      <c r="AV383" s="67">
        <f t="shared" si="104"/>
        <v>3.8816243005795987E-3</v>
      </c>
      <c r="AW383" s="67">
        <f t="shared" si="104"/>
        <v>4.1171219448815398E-3</v>
      </c>
      <c r="AX383" s="67">
        <f t="shared" si="104"/>
        <v>1.0694127160335168E-2</v>
      </c>
      <c r="BA383" s="67">
        <f t="shared" si="111"/>
        <v>2.4645883840166066E-2</v>
      </c>
      <c r="BB383" s="67">
        <f t="shared" si="105"/>
        <v>2.1960037597383832E-2</v>
      </c>
      <c r="BC383" s="67">
        <f t="shared" si="105"/>
        <v>1.355371665202575E-2</v>
      </c>
      <c r="BD383" s="67">
        <f t="shared" si="105"/>
        <v>2.8819371910281267E-2</v>
      </c>
      <c r="BE383" s="67">
        <f t="shared" si="105"/>
        <v>3.198697701420404E-2</v>
      </c>
      <c r="BF383" s="67">
        <f t="shared" si="105"/>
        <v>0.31139493436741245</v>
      </c>
      <c r="BG383" s="67">
        <f t="shared" si="105"/>
        <v>6.783925110180096E-2</v>
      </c>
      <c r="BH383" s="67">
        <f t="shared" si="105"/>
        <v>7.2195710739492644E-3</v>
      </c>
      <c r="BI383" s="67">
        <f t="shared" si="105"/>
        <v>7.6275119792599856E-3</v>
      </c>
      <c r="BJ383" s="67">
        <f t="shared" si="105"/>
        <v>2.0152900554895478E-2</v>
      </c>
      <c r="BK383" s="55"/>
    </row>
    <row r="384" spans="4:63">
      <c r="D384" s="52">
        <f t="shared" si="106"/>
        <v>1.7249999999999999</v>
      </c>
      <c r="E384" s="67">
        <f t="shared" si="112"/>
        <v>1.7276829486306704E-2</v>
      </c>
      <c r="F384" s="67">
        <f t="shared" si="107"/>
        <v>1.5298361853080875E-2</v>
      </c>
      <c r="G384" s="67">
        <f t="shared" si="107"/>
        <v>1.0880186816120858E-2</v>
      </c>
      <c r="H384" s="67">
        <f t="shared" si="107"/>
        <v>2.2233952224705568E-2</v>
      </c>
      <c r="I384" s="67">
        <f t="shared" si="107"/>
        <v>2.6211542780497241E-2</v>
      </c>
      <c r="J384" s="67">
        <f t="shared" si="107"/>
        <v>0.24470851976665925</v>
      </c>
      <c r="K384" s="67">
        <f t="shared" si="107"/>
        <v>5.7399070460391388E-2</v>
      </c>
      <c r="L384" s="67">
        <f t="shared" si="107"/>
        <v>6.0997044709515807E-3</v>
      </c>
      <c r="M384" s="67">
        <f t="shared" si="107"/>
        <v>6.4988277894165863E-3</v>
      </c>
      <c r="N384" s="67">
        <f t="shared" si="107"/>
        <v>1.6316745098450412E-2</v>
      </c>
      <c r="Q384" s="55">
        <f t="shared" si="113"/>
        <v>2.9541789268231139E-3</v>
      </c>
      <c r="R384" s="55">
        <f t="shared" si="108"/>
        <v>1.8027812930968064E-3</v>
      </c>
      <c r="S384" s="55">
        <f t="shared" si="108"/>
        <v>2.4788460266021344E-3</v>
      </c>
      <c r="T384" s="55">
        <f t="shared" si="108"/>
        <v>3.3000157507487252E-3</v>
      </c>
      <c r="U384" s="55">
        <f t="shared" si="108"/>
        <v>5.733326592099069E-3</v>
      </c>
      <c r="V384" s="55">
        <f t="shared" si="108"/>
        <v>3.7802696133019072E-2</v>
      </c>
      <c r="W384" s="55">
        <f t="shared" si="108"/>
        <v>1.5616632734633644E-2</v>
      </c>
      <c r="X384" s="55">
        <f t="shared" si="108"/>
        <v>1.6406493691263865E-3</v>
      </c>
      <c r="Y384" s="55">
        <f t="shared" si="108"/>
        <v>1.7868065972348891E-3</v>
      </c>
      <c r="Z384" s="55">
        <f t="shared" si="108"/>
        <v>3.9120078594029164E-3</v>
      </c>
      <c r="AC384" s="68">
        <f t="shared" si="114"/>
        <v>7.8726138895644313E-3</v>
      </c>
      <c r="AD384" s="68">
        <f t="shared" si="109"/>
        <v>7.6463129607691983E-3</v>
      </c>
      <c r="AE384" s="68">
        <f t="shared" si="109"/>
        <v>3.7000169097528269E-3</v>
      </c>
      <c r="AF384" s="68">
        <f t="shared" si="109"/>
        <v>9.5395852380555195E-3</v>
      </c>
      <c r="AG384" s="68">
        <f t="shared" si="109"/>
        <v>9.5737940166552536E-3</v>
      </c>
      <c r="AH384" s="68">
        <f t="shared" si="109"/>
        <v>0.11080964916689751</v>
      </c>
      <c r="AI384" s="68">
        <f t="shared" si="109"/>
        <v>1.8802821582125158E-2</v>
      </c>
      <c r="AJ384" s="68">
        <f t="shared" si="109"/>
        <v>1.9853075837235877E-3</v>
      </c>
      <c r="AK384" s="68">
        <f t="shared" si="109"/>
        <v>2.0231140665210932E-3</v>
      </c>
      <c r="AL384" s="68">
        <f t="shared" si="109"/>
        <v>6.501144800030105E-3</v>
      </c>
      <c r="AO384" s="67">
        <f t="shared" si="110"/>
        <v>1.4322650559483591E-2</v>
      </c>
      <c r="AP384" s="67">
        <f t="shared" si="104"/>
        <v>1.3495580559984068E-2</v>
      </c>
      <c r="AQ384" s="67">
        <f t="shared" si="104"/>
        <v>8.4013407895187249E-3</v>
      </c>
      <c r="AR384" s="67">
        <f t="shared" si="104"/>
        <v>1.8933936473956844E-2</v>
      </c>
      <c r="AS384" s="67">
        <f t="shared" si="104"/>
        <v>2.0478216188398173E-2</v>
      </c>
      <c r="AT384" s="67">
        <f t="shared" si="104"/>
        <v>0.20690582363364018</v>
      </c>
      <c r="AU384" s="67">
        <f t="shared" si="104"/>
        <v>4.1782437725757744E-2</v>
      </c>
      <c r="AV384" s="67">
        <f t="shared" si="104"/>
        <v>4.4590551018251941E-3</v>
      </c>
      <c r="AW384" s="67">
        <f t="shared" si="104"/>
        <v>4.712021192181697E-3</v>
      </c>
      <c r="AX384" s="67">
        <f t="shared" si="104"/>
        <v>1.2404737239047496E-2</v>
      </c>
      <c r="BA384" s="67">
        <f t="shared" si="111"/>
        <v>2.5149443375871133E-2</v>
      </c>
      <c r="BB384" s="67">
        <f t="shared" si="105"/>
        <v>2.2944674813850072E-2</v>
      </c>
      <c r="BC384" s="67">
        <f t="shared" si="105"/>
        <v>1.4580203725873686E-2</v>
      </c>
      <c r="BD384" s="67">
        <f t="shared" si="105"/>
        <v>3.1773537462761084E-2</v>
      </c>
      <c r="BE384" s="67">
        <f t="shared" si="105"/>
        <v>3.5785336797152498E-2</v>
      </c>
      <c r="BF384" s="67">
        <f t="shared" si="105"/>
        <v>0.35551816893355676</v>
      </c>
      <c r="BG384" s="67">
        <f t="shared" si="105"/>
        <v>7.6201892042516539E-2</v>
      </c>
      <c r="BH384" s="67">
        <f t="shared" si="105"/>
        <v>8.085012054675168E-3</v>
      </c>
      <c r="BI384" s="67">
        <f t="shared" si="105"/>
        <v>8.52194185593768E-3</v>
      </c>
      <c r="BJ384" s="67">
        <f t="shared" si="105"/>
        <v>2.2817889898480517E-2</v>
      </c>
      <c r="BK384" s="55"/>
    </row>
    <row r="385" spans="4:63">
      <c r="D385" s="52">
        <f t="shared" si="106"/>
        <v>2</v>
      </c>
      <c r="E385" s="67">
        <f t="shared" si="112"/>
        <v>1.7867232157392471E-2</v>
      </c>
      <c r="F385" s="67">
        <f t="shared" si="107"/>
        <v>1.6523206047320656E-2</v>
      </c>
      <c r="G385" s="67">
        <f t="shared" si="107"/>
        <v>1.202040600751467E-2</v>
      </c>
      <c r="H385" s="67">
        <f t="shared" si="107"/>
        <v>2.5115373569087079E-2</v>
      </c>
      <c r="I385" s="67">
        <f t="shared" si="107"/>
        <v>3.0231246292825059E-2</v>
      </c>
      <c r="J385" s="67">
        <f t="shared" si="107"/>
        <v>0.29072340026203491</v>
      </c>
      <c r="K385" s="67">
        <f t="shared" si="107"/>
        <v>6.6945565880547231E-2</v>
      </c>
      <c r="L385" s="67">
        <f t="shared" si="107"/>
        <v>7.0502006925544768E-3</v>
      </c>
      <c r="M385" s="67">
        <f t="shared" si="107"/>
        <v>7.4965845243938154E-3</v>
      </c>
      <c r="N385" s="67">
        <f t="shared" si="107"/>
        <v>1.9075204546228745E-2</v>
      </c>
      <c r="Q385" s="55">
        <f t="shared" si="113"/>
        <v>2.9738241272337651E-3</v>
      </c>
      <c r="R385" s="55">
        <f t="shared" si="108"/>
        <v>2.0547844840484372E-3</v>
      </c>
      <c r="S385" s="55">
        <f t="shared" si="108"/>
        <v>2.6376815958576946E-3</v>
      </c>
      <c r="T385" s="55">
        <f t="shared" si="108"/>
        <v>3.5440039732388537E-3</v>
      </c>
      <c r="U385" s="55">
        <f t="shared" si="108"/>
        <v>6.3270699716630194E-3</v>
      </c>
      <c r="V385" s="55">
        <f t="shared" si="108"/>
        <v>4.3083576120749915E-2</v>
      </c>
      <c r="W385" s="55">
        <f t="shared" si="108"/>
        <v>1.8088062727572532E-2</v>
      </c>
      <c r="X385" s="55">
        <f t="shared" si="108"/>
        <v>1.8526902933243326E-3</v>
      </c>
      <c r="Y385" s="55">
        <f t="shared" si="108"/>
        <v>2.0263388455474631E-3</v>
      </c>
      <c r="Z385" s="55">
        <f t="shared" si="108"/>
        <v>4.3737609116358727E-3</v>
      </c>
      <c r="AC385" s="68">
        <f t="shared" si="114"/>
        <v>7.9172526624892124E-3</v>
      </c>
      <c r="AD385" s="68">
        <f t="shared" si="109"/>
        <v>7.7927457519342313E-3</v>
      </c>
      <c r="AE385" s="68">
        <f t="shared" si="109"/>
        <v>3.9502737819753246E-3</v>
      </c>
      <c r="AF385" s="68">
        <f t="shared" si="109"/>
        <v>1.0683018580359057E-2</v>
      </c>
      <c r="AG385" s="68">
        <f t="shared" si="109"/>
        <v>1.0839887021550868E-2</v>
      </c>
      <c r="AH385" s="68">
        <f t="shared" si="109"/>
        <v>0.13104252027123856</v>
      </c>
      <c r="AI385" s="68">
        <f t="shared" si="109"/>
        <v>2.105364495221532E-2</v>
      </c>
      <c r="AJ385" s="68">
        <f t="shared" si="109"/>
        <v>2.2413708825869383E-3</v>
      </c>
      <c r="AK385" s="68">
        <f t="shared" si="109"/>
        <v>2.2755286686388914E-3</v>
      </c>
      <c r="AL385" s="68">
        <f t="shared" si="109"/>
        <v>7.6561148038947263E-3</v>
      </c>
      <c r="AO385" s="67">
        <f t="shared" si="110"/>
        <v>1.4893408030158706E-2</v>
      </c>
      <c r="AP385" s="67">
        <f t="shared" si="110"/>
        <v>1.4468421563272219E-2</v>
      </c>
      <c r="AQ385" s="67">
        <f t="shared" si="110"/>
        <v>9.3827244116569761E-3</v>
      </c>
      <c r="AR385" s="67">
        <f t="shared" si="110"/>
        <v>2.1571369595848225E-2</v>
      </c>
      <c r="AS385" s="67">
        <f t="shared" si="110"/>
        <v>2.3904176321162041E-2</v>
      </c>
      <c r="AT385" s="67">
        <f t="shared" si="110"/>
        <v>0.24763982414128499</v>
      </c>
      <c r="AU385" s="67">
        <f t="shared" si="110"/>
        <v>4.8857503152974699E-2</v>
      </c>
      <c r="AV385" s="67">
        <f t="shared" si="110"/>
        <v>5.1975103992301444E-3</v>
      </c>
      <c r="AW385" s="67">
        <f t="shared" si="110"/>
        <v>5.4702456788463527E-3</v>
      </c>
      <c r="AX385" s="67">
        <f t="shared" si="110"/>
        <v>1.4701443634592873E-2</v>
      </c>
      <c r="BA385" s="67">
        <f t="shared" si="111"/>
        <v>2.5784484819881683E-2</v>
      </c>
      <c r="BB385" s="67">
        <f t="shared" ref="BB385:BB448" si="115">F385+AD385</f>
        <v>2.4315951799254887E-2</v>
      </c>
      <c r="BC385" s="67">
        <f t="shared" ref="BC385:BC448" si="116">G385+AE385</f>
        <v>1.5970679789489996E-2</v>
      </c>
      <c r="BD385" s="67">
        <f t="shared" ref="BD385:BD448" si="117">H385+AF385</f>
        <v>3.5798392149446134E-2</v>
      </c>
      <c r="BE385" s="67">
        <f t="shared" ref="BE385:BE448" si="118">I385+AG385</f>
        <v>4.1071133314375924E-2</v>
      </c>
      <c r="BF385" s="67">
        <f t="shared" ref="BF385:BF448" si="119">J385+AH385</f>
        <v>0.42176592053327344</v>
      </c>
      <c r="BG385" s="67">
        <f t="shared" ref="BG385:BG448" si="120">K385+AI385</f>
        <v>8.7999210832762548E-2</v>
      </c>
      <c r="BH385" s="67">
        <f t="shared" ref="BH385:BH448" si="121">L385+AJ385</f>
        <v>9.2915715751414156E-3</v>
      </c>
      <c r="BI385" s="67">
        <f t="shared" ref="BI385:BI448" si="122">M385+AK385</f>
        <v>9.7721131930327068E-3</v>
      </c>
      <c r="BJ385" s="67">
        <f t="shared" ref="BJ385:BJ448" si="123">N385+AL385</f>
        <v>2.6731319350123472E-2</v>
      </c>
      <c r="BK385" s="55"/>
    </row>
    <row r="386" spans="4:63">
      <c r="D386" s="52">
        <f t="shared" si="106"/>
        <v>2.25</v>
      </c>
      <c r="E386" s="67">
        <f t="shared" si="112"/>
        <v>1.8345212595693244E-2</v>
      </c>
      <c r="F386" s="67">
        <f t="shared" si="112"/>
        <v>1.7621432531170676E-2</v>
      </c>
      <c r="G386" s="67">
        <f t="shared" si="112"/>
        <v>1.2996846969536098E-2</v>
      </c>
      <c r="H386" s="67">
        <f t="shared" si="112"/>
        <v>2.7545707759185009E-2</v>
      </c>
      <c r="I386" s="67">
        <f t="shared" si="112"/>
        <v>3.3744870568651907E-2</v>
      </c>
      <c r="J386" s="67">
        <f t="shared" si="112"/>
        <v>0.33381170149385248</v>
      </c>
      <c r="K386" s="67">
        <f t="shared" si="112"/>
        <v>7.551698415726997E-2</v>
      </c>
      <c r="L386" s="67">
        <f t="shared" si="112"/>
        <v>7.887913289956602E-3</v>
      </c>
      <c r="M386" s="67">
        <f t="shared" si="112"/>
        <v>8.3822631151134544E-3</v>
      </c>
      <c r="N386" s="67">
        <f t="shared" si="112"/>
        <v>2.1588658002250596E-2</v>
      </c>
      <c r="Q386" s="55">
        <f t="shared" si="113"/>
        <v>2.9868471635865644E-3</v>
      </c>
      <c r="R386" s="55">
        <f t="shared" ref="R386:R449" si="124">(R385^2+(R297/$R$179)^2)^0.5</f>
        <v>2.2404122172775972E-3</v>
      </c>
      <c r="S386" s="55">
        <f t="shared" ref="S386:S449" si="125">(S385^2+(S297/$R$179)^2)^0.5</f>
        <v>2.7435426969250037E-3</v>
      </c>
      <c r="T386" s="55">
        <f t="shared" ref="T386:T449" si="126">(T385^2+(T297/$R$179)^2)^0.5</f>
        <v>3.7048330101502403E-3</v>
      </c>
      <c r="U386" s="55">
        <f t="shared" ref="U386:U449" si="127">(U385^2+(U297/$R$179)^2)^0.5</f>
        <v>6.7338932479752648E-3</v>
      </c>
      <c r="V386" s="55">
        <f t="shared" ref="V386:V449" si="128">(V385^2+(V297/$R$179)^2)^0.5</f>
        <v>4.7113256149066626E-2</v>
      </c>
      <c r="W386" s="55">
        <f t="shared" ref="W386:W449" si="129">(W385^2+(W297/$R$179)^2)^0.5</f>
        <v>1.9850913294008694E-2</v>
      </c>
      <c r="X386" s="55">
        <f t="shared" ref="X386:X449" si="130">(X385^2+(X297/$R$179)^2)^0.5</f>
        <v>2.0016103444894305E-3</v>
      </c>
      <c r="Y386" s="55">
        <f t="shared" ref="Y386:Y449" si="131">(Y385^2+(Y297/$R$179)^2)^0.5</f>
        <v>2.1985913535100565E-3</v>
      </c>
      <c r="Z386" s="55">
        <f t="shared" ref="Z386:Z449" si="132">(Z385^2+(Z297/$R$179)^2)^0.5</f>
        <v>4.6893123887235631E-3</v>
      </c>
      <c r="AC386" s="68">
        <f t="shared" si="114"/>
        <v>7.9461744152325518E-3</v>
      </c>
      <c r="AD386" s="68">
        <f t="shared" ref="AD386:AD449" si="133">(AD385^2+(AD297/$R$179)^2)^0.5</f>
        <v>7.907987814707914E-3</v>
      </c>
      <c r="AE386" s="68">
        <f t="shared" ref="AE386:AE449" si="134">(AE385^2+(AE297/$R$179)^2)^0.5</f>
        <v>4.1299439660122204E-3</v>
      </c>
      <c r="AF386" s="68">
        <f t="shared" ref="AF386:AF449" si="135">(AF385^2+(AF297/$R$179)^2)^0.5</f>
        <v>1.1454893188883469E-2</v>
      </c>
      <c r="AG386" s="68">
        <f t="shared" ref="AG386:AG449" si="136">(AG385^2+(AG297/$R$179)^2)^0.5</f>
        <v>1.1710307006007671E-2</v>
      </c>
      <c r="AH386" s="68">
        <f t="shared" ref="AH386:AH449" si="137">(AH385^2+(AH297/$R$179)^2)^0.5</f>
        <v>0.14652849492199915</v>
      </c>
      <c r="AI386" s="68">
        <f t="shared" ref="AI386:AI449" si="138">(AI385^2+(AI297/$R$179)^2)^0.5</f>
        <v>2.2685546500591135E-2</v>
      </c>
      <c r="AJ386" s="68">
        <f t="shared" ref="AJ386:AJ449" si="139">(AJ385^2+(AJ297/$R$179)^2)^0.5</f>
        <v>2.4220066825503435E-3</v>
      </c>
      <c r="AK386" s="68">
        <f t="shared" ref="AK386:AK449" si="140">(AK385^2+(AK297/$R$179)^2)^0.5</f>
        <v>2.4548154728878261E-3</v>
      </c>
      <c r="AL386" s="68">
        <f t="shared" ref="AL386:AL449" si="141">(AL385^2+(AL297/$R$179)^2)^0.5</f>
        <v>8.5387962620093599E-3</v>
      </c>
      <c r="AO386" s="67">
        <f t="shared" si="110"/>
        <v>1.5358365432106679E-2</v>
      </c>
      <c r="AP386" s="67">
        <f t="shared" si="110"/>
        <v>1.5381020313893079E-2</v>
      </c>
      <c r="AQ386" s="67">
        <f t="shared" si="110"/>
        <v>1.0253304272611095E-2</v>
      </c>
      <c r="AR386" s="67">
        <f t="shared" si="110"/>
        <v>2.384087474903477E-2</v>
      </c>
      <c r="AS386" s="67">
        <f t="shared" si="110"/>
        <v>2.7010977320676643E-2</v>
      </c>
      <c r="AT386" s="67">
        <f t="shared" si="110"/>
        <v>0.28669844534478583</v>
      </c>
      <c r="AU386" s="67">
        <f t="shared" si="110"/>
        <v>5.566607086326128E-2</v>
      </c>
      <c r="AV386" s="67">
        <f t="shared" si="110"/>
        <v>5.8863029454671711E-3</v>
      </c>
      <c r="AW386" s="67">
        <f t="shared" si="110"/>
        <v>6.1836717616033984E-3</v>
      </c>
      <c r="AX386" s="67">
        <f t="shared" si="110"/>
        <v>1.6899345613527031E-2</v>
      </c>
      <c r="BA386" s="67">
        <f t="shared" si="111"/>
        <v>2.6291387010925794E-2</v>
      </c>
      <c r="BB386" s="67">
        <f t="shared" si="115"/>
        <v>2.552942034587859E-2</v>
      </c>
      <c r="BC386" s="67">
        <f t="shared" si="116"/>
        <v>1.7126790935548319E-2</v>
      </c>
      <c r="BD386" s="67">
        <f t="shared" si="117"/>
        <v>3.9000600948068481E-2</v>
      </c>
      <c r="BE386" s="67">
        <f t="shared" si="118"/>
        <v>4.5455177574659576E-2</v>
      </c>
      <c r="BF386" s="67">
        <f t="shared" si="119"/>
        <v>0.48034019641585163</v>
      </c>
      <c r="BG386" s="67">
        <f t="shared" si="120"/>
        <v>9.8202530657861109E-2</v>
      </c>
      <c r="BH386" s="67">
        <f t="shared" si="121"/>
        <v>1.0309919972506945E-2</v>
      </c>
      <c r="BI386" s="67">
        <f t="shared" si="122"/>
        <v>1.083707858800128E-2</v>
      </c>
      <c r="BJ386" s="67">
        <f t="shared" si="123"/>
        <v>3.0127454264259956E-2</v>
      </c>
      <c r="BK386" s="55"/>
    </row>
    <row r="387" spans="4:63">
      <c r="D387" s="52">
        <f t="shared" si="106"/>
        <v>2.5</v>
      </c>
      <c r="E387" s="67">
        <f t="shared" ref="E387:N402" si="142">E386+E298/$R$179</f>
        <v>1.8771092146307768E-2</v>
      </c>
      <c r="F387" s="67">
        <f t="shared" si="142"/>
        <v>1.8707228013034937E-2</v>
      </c>
      <c r="G387" s="67">
        <f t="shared" si="142"/>
        <v>1.3919774857017543E-2</v>
      </c>
      <c r="H387" s="67">
        <f t="shared" si="142"/>
        <v>2.9793351979806704E-2</v>
      </c>
      <c r="I387" s="67">
        <f t="shared" si="142"/>
        <v>3.7101100211166207E-2</v>
      </c>
      <c r="J387" s="67">
        <f t="shared" si="142"/>
        <v>0.37803606628443603</v>
      </c>
      <c r="K387" s="67">
        <f t="shared" si="142"/>
        <v>8.3967442554238589E-2</v>
      </c>
      <c r="L387" s="67">
        <f t="shared" si="142"/>
        <v>8.6975876466724514E-3</v>
      </c>
      <c r="M387" s="67">
        <f t="shared" si="142"/>
        <v>9.2460905823892742E-3</v>
      </c>
      <c r="N387" s="67">
        <f t="shared" si="142"/>
        <v>2.4107241007850236E-2</v>
      </c>
      <c r="Q387" s="55">
        <f t="shared" si="113"/>
        <v>2.9973466986578457E-3</v>
      </c>
      <c r="R387" s="55">
        <f t="shared" si="124"/>
        <v>2.4102867251154566E-3</v>
      </c>
      <c r="S387" s="55">
        <f t="shared" si="125"/>
        <v>2.8307205189795123E-3</v>
      </c>
      <c r="T387" s="55">
        <f t="shared" si="126"/>
        <v>3.8361599846107449E-3</v>
      </c>
      <c r="U387" s="55">
        <f t="shared" si="127"/>
        <v>7.0796873066766627E-3</v>
      </c>
      <c r="V387" s="55">
        <f t="shared" si="128"/>
        <v>5.0944272975051261E-2</v>
      </c>
      <c r="W387" s="55">
        <f t="shared" si="129"/>
        <v>2.1418703142528046E-2</v>
      </c>
      <c r="X387" s="55">
        <f t="shared" si="130"/>
        <v>2.1309542052570856E-3</v>
      </c>
      <c r="Y387" s="55">
        <f t="shared" si="131"/>
        <v>2.3522968875712806E-3</v>
      </c>
      <c r="Z387" s="55">
        <f t="shared" si="132"/>
        <v>4.9555333085096213E-3</v>
      </c>
      <c r="AC387" s="68">
        <f t="shared" si="114"/>
        <v>7.9688773366035533E-3</v>
      </c>
      <c r="AD387" s="68">
        <f t="shared" si="133"/>
        <v>8.0186024770423584E-3</v>
      </c>
      <c r="AE387" s="68">
        <f t="shared" si="134"/>
        <v>4.2892702579514306E-3</v>
      </c>
      <c r="AF387" s="68">
        <f t="shared" si="135"/>
        <v>1.2093490061583044E-2</v>
      </c>
      <c r="AG387" s="68">
        <f t="shared" si="136"/>
        <v>1.2445609211830893E-2</v>
      </c>
      <c r="AH387" s="68">
        <f t="shared" si="137"/>
        <v>0.1612512876847173</v>
      </c>
      <c r="AI387" s="68">
        <f t="shared" si="138"/>
        <v>2.4157762764168485E-2</v>
      </c>
      <c r="AJ387" s="68">
        <f t="shared" si="139"/>
        <v>2.5797450176464429E-3</v>
      </c>
      <c r="AK387" s="68">
        <f t="shared" si="140"/>
        <v>2.612873834848511E-3</v>
      </c>
      <c r="AL387" s="68">
        <f t="shared" si="141"/>
        <v>9.3765723317639389E-3</v>
      </c>
      <c r="AO387" s="67">
        <f t="shared" si="110"/>
        <v>1.5773745447649923E-2</v>
      </c>
      <c r="AP387" s="67">
        <f t="shared" si="110"/>
        <v>1.6296941287919482E-2</v>
      </c>
      <c r="AQ387" s="67">
        <f t="shared" si="110"/>
        <v>1.1089054338038031E-2</v>
      </c>
      <c r="AR387" s="67">
        <f t="shared" si="110"/>
        <v>2.5957191995195958E-2</v>
      </c>
      <c r="AS387" s="67">
        <f t="shared" si="110"/>
        <v>3.0021412904489543E-2</v>
      </c>
      <c r="AT387" s="67">
        <f t="shared" si="110"/>
        <v>0.32709179330938476</v>
      </c>
      <c r="AU387" s="67">
        <f t="shared" si="110"/>
        <v>6.2548739411710547E-2</v>
      </c>
      <c r="AV387" s="67">
        <f t="shared" si="110"/>
        <v>6.5666334414153657E-3</v>
      </c>
      <c r="AW387" s="67">
        <f t="shared" si="110"/>
        <v>6.8937936948179936E-3</v>
      </c>
      <c r="AX387" s="67">
        <f t="shared" si="110"/>
        <v>1.9151707699340614E-2</v>
      </c>
      <c r="BA387" s="67">
        <f t="shared" si="111"/>
        <v>2.6739969482911321E-2</v>
      </c>
      <c r="BB387" s="67">
        <f t="shared" si="115"/>
        <v>2.6725830490077297E-2</v>
      </c>
      <c r="BC387" s="67">
        <f t="shared" si="116"/>
        <v>1.8209045114968972E-2</v>
      </c>
      <c r="BD387" s="67">
        <f t="shared" si="117"/>
        <v>4.1886842041389746E-2</v>
      </c>
      <c r="BE387" s="67">
        <f t="shared" si="118"/>
        <v>4.9546709422997104E-2</v>
      </c>
      <c r="BF387" s="67">
        <f t="shared" si="119"/>
        <v>0.53928735396915339</v>
      </c>
      <c r="BG387" s="67">
        <f t="shared" si="120"/>
        <v>0.10812520531840708</v>
      </c>
      <c r="BH387" s="67">
        <f t="shared" si="121"/>
        <v>1.1277332664318894E-2</v>
      </c>
      <c r="BI387" s="67">
        <f t="shared" si="122"/>
        <v>1.1858964417237786E-2</v>
      </c>
      <c r="BJ387" s="67">
        <f t="shared" si="123"/>
        <v>3.3483813339614171E-2</v>
      </c>
      <c r="BK387" s="55"/>
    </row>
    <row r="388" spans="4:63">
      <c r="D388" s="52">
        <f t="shared" si="106"/>
        <v>2.75</v>
      </c>
      <c r="E388" s="67">
        <f t="shared" si="142"/>
        <v>1.9148481884864066E-2</v>
      </c>
      <c r="F388" s="67">
        <f t="shared" si="142"/>
        <v>1.9782259242096832E-2</v>
      </c>
      <c r="G388" s="67">
        <f t="shared" si="142"/>
        <v>1.4792757208261668E-2</v>
      </c>
      <c r="H388" s="67">
        <f t="shared" si="142"/>
        <v>3.1857766174154332E-2</v>
      </c>
      <c r="I388" s="67">
        <f t="shared" si="142"/>
        <v>4.0281715468755142E-2</v>
      </c>
      <c r="J388" s="67">
        <f t="shared" si="142"/>
        <v>0.42333636831260124</v>
      </c>
      <c r="K388" s="67">
        <f t="shared" si="142"/>
        <v>9.2282361085947021E-2</v>
      </c>
      <c r="L388" s="67">
        <f t="shared" si="142"/>
        <v>9.477021458415712E-3</v>
      </c>
      <c r="M388" s="67">
        <f t="shared" si="142"/>
        <v>1.0087008036654421E-2</v>
      </c>
      <c r="N388" s="67">
        <f t="shared" si="142"/>
        <v>2.6630611593055808E-2</v>
      </c>
      <c r="Q388" s="55">
        <f t="shared" si="113"/>
        <v>3.0057581463220984E-3</v>
      </c>
      <c r="R388" s="55">
        <f t="shared" si="124"/>
        <v>2.5672724076244639E-3</v>
      </c>
      <c r="S388" s="55">
        <f t="shared" si="125"/>
        <v>2.9028950814295306E-3</v>
      </c>
      <c r="T388" s="55">
        <f t="shared" si="126"/>
        <v>3.9440560805709107E-3</v>
      </c>
      <c r="U388" s="55">
        <f t="shared" si="127"/>
        <v>7.3756478473313526E-3</v>
      </c>
      <c r="V388" s="55">
        <f t="shared" si="128"/>
        <v>5.4636700355077936E-2</v>
      </c>
      <c r="W388" s="55">
        <f t="shared" si="129"/>
        <v>2.2826837798738672E-2</v>
      </c>
      <c r="X388" s="55">
        <f t="shared" si="130"/>
        <v>2.2437412755388843E-3</v>
      </c>
      <c r="Y388" s="55">
        <f t="shared" si="131"/>
        <v>2.4905625399004997E-3</v>
      </c>
      <c r="Z388" s="55">
        <f t="shared" si="132"/>
        <v>5.1803778176572586E-3</v>
      </c>
      <c r="AC388" s="68">
        <f t="shared" si="114"/>
        <v>7.9864872842734282E-3</v>
      </c>
      <c r="AD388" s="68">
        <f t="shared" si="133"/>
        <v>8.1251889026634633E-3</v>
      </c>
      <c r="AE388" s="68">
        <f t="shared" si="134"/>
        <v>4.431804920424485E-3</v>
      </c>
      <c r="AF388" s="68">
        <f t="shared" si="135"/>
        <v>1.2617908315943957E-2</v>
      </c>
      <c r="AG388" s="68">
        <f t="shared" si="136"/>
        <v>1.3064240791994773E-2</v>
      </c>
      <c r="AH388" s="68">
        <f t="shared" si="137"/>
        <v>0.17537471974070667</v>
      </c>
      <c r="AI388" s="68">
        <f t="shared" si="138"/>
        <v>2.5501860049347951E-2</v>
      </c>
      <c r="AJ388" s="68">
        <f t="shared" si="139"/>
        <v>2.7181921047165053E-3</v>
      </c>
      <c r="AK388" s="68">
        <f t="shared" si="140"/>
        <v>2.7533799447356701E-3</v>
      </c>
      <c r="AL388" s="68">
        <f t="shared" si="141"/>
        <v>1.0178968049646896E-2</v>
      </c>
      <c r="AO388" s="67">
        <f t="shared" si="110"/>
        <v>1.6142723738541968E-2</v>
      </c>
      <c r="AP388" s="67">
        <f t="shared" si="110"/>
        <v>1.7214986834472368E-2</v>
      </c>
      <c r="AQ388" s="67">
        <f t="shared" si="110"/>
        <v>1.1889862126832138E-2</v>
      </c>
      <c r="AR388" s="67">
        <f t="shared" si="110"/>
        <v>2.791371009358342E-2</v>
      </c>
      <c r="AS388" s="67">
        <f t="shared" si="110"/>
        <v>3.2906067621423792E-2</v>
      </c>
      <c r="AT388" s="67">
        <f t="shared" si="110"/>
        <v>0.36869966795752329</v>
      </c>
      <c r="AU388" s="67">
        <f t="shared" si="110"/>
        <v>6.9455523287208346E-2</v>
      </c>
      <c r="AV388" s="67">
        <f t="shared" si="110"/>
        <v>7.2332801828768282E-3</v>
      </c>
      <c r="AW388" s="67">
        <f t="shared" si="110"/>
        <v>7.5964454967539213E-3</v>
      </c>
      <c r="AX388" s="67">
        <f t="shared" si="110"/>
        <v>2.145023377539855E-2</v>
      </c>
      <c r="BA388" s="67">
        <f t="shared" si="111"/>
        <v>2.7134969169137494E-2</v>
      </c>
      <c r="BB388" s="67">
        <f t="shared" si="115"/>
        <v>2.7907448144760295E-2</v>
      </c>
      <c r="BC388" s="67">
        <f t="shared" si="116"/>
        <v>1.9224562128686153E-2</v>
      </c>
      <c r="BD388" s="67">
        <f t="shared" si="117"/>
        <v>4.4475674490098288E-2</v>
      </c>
      <c r="BE388" s="67">
        <f t="shared" si="118"/>
        <v>5.3345956260749915E-2</v>
      </c>
      <c r="BF388" s="67">
        <f t="shared" si="119"/>
        <v>0.59871108805330797</v>
      </c>
      <c r="BG388" s="67">
        <f t="shared" si="120"/>
        <v>0.11778422113529496</v>
      </c>
      <c r="BH388" s="67">
        <f t="shared" si="121"/>
        <v>1.2195213563132218E-2</v>
      </c>
      <c r="BI388" s="67">
        <f t="shared" si="122"/>
        <v>1.2840387981390091E-2</v>
      </c>
      <c r="BJ388" s="67">
        <f t="shared" si="123"/>
        <v>3.6809579642702706E-2</v>
      </c>
      <c r="BK388" s="55"/>
    </row>
    <row r="389" spans="4:63">
      <c r="D389" s="52">
        <f t="shared" si="106"/>
        <v>3</v>
      </c>
      <c r="E389" s="67">
        <f t="shared" si="142"/>
        <v>1.9480938775722018E-2</v>
      </c>
      <c r="F389" s="67">
        <f t="shared" si="142"/>
        <v>2.084786361638433E-2</v>
      </c>
      <c r="G389" s="67">
        <f t="shared" si="142"/>
        <v>1.561936156157114E-2</v>
      </c>
      <c r="H389" s="67">
        <f t="shared" si="142"/>
        <v>3.3740230229672756E-2</v>
      </c>
      <c r="I389" s="67">
        <f t="shared" si="142"/>
        <v>4.3272438614504381E-2</v>
      </c>
      <c r="J389" s="67">
        <f t="shared" si="142"/>
        <v>0.46965024753308415</v>
      </c>
      <c r="K389" s="67">
        <f t="shared" si="142"/>
        <v>0.1004503997636683</v>
      </c>
      <c r="L389" s="67">
        <f t="shared" si="142"/>
        <v>1.0224567504055648E-2</v>
      </c>
      <c r="M389" s="67">
        <f t="shared" si="142"/>
        <v>1.0904307866509427E-2</v>
      </c>
      <c r="N389" s="67">
        <f t="shared" si="142"/>
        <v>2.9158427787895461E-2</v>
      </c>
      <c r="Q389" s="55">
        <f t="shared" si="113"/>
        <v>3.0124516980152682E-3</v>
      </c>
      <c r="R389" s="55">
        <f t="shared" si="124"/>
        <v>2.7133645193980959E-3</v>
      </c>
      <c r="S389" s="55">
        <f t="shared" si="125"/>
        <v>2.9629087576099086E-3</v>
      </c>
      <c r="T389" s="55">
        <f t="shared" si="126"/>
        <v>4.0331239411763855E-3</v>
      </c>
      <c r="U389" s="55">
        <f t="shared" si="127"/>
        <v>7.630109146324917E-3</v>
      </c>
      <c r="V389" s="55">
        <f t="shared" si="128"/>
        <v>5.8232792757444515E-2</v>
      </c>
      <c r="W389" s="55">
        <f t="shared" si="129"/>
        <v>2.4100213133661379E-2</v>
      </c>
      <c r="X389" s="55">
        <f t="shared" si="130"/>
        <v>2.3422507755365917E-3</v>
      </c>
      <c r="Y389" s="55">
        <f t="shared" si="131"/>
        <v>2.6156448679832854E-3</v>
      </c>
      <c r="Z389" s="55">
        <f t="shared" si="132"/>
        <v>5.3699610489464384E-3</v>
      </c>
      <c r="AC389" s="68">
        <f t="shared" si="114"/>
        <v>7.9999667069314048E-3</v>
      </c>
      <c r="AD389" s="68">
        <f t="shared" si="133"/>
        <v>8.228226752043705E-3</v>
      </c>
      <c r="AE389" s="68">
        <f t="shared" si="134"/>
        <v>4.5603134390727077E-3</v>
      </c>
      <c r="AF389" s="68">
        <f t="shared" si="135"/>
        <v>1.3043651929116475E-2</v>
      </c>
      <c r="AG389" s="68">
        <f t="shared" si="136"/>
        <v>1.358090733075445E-2</v>
      </c>
      <c r="AH389" s="68">
        <f t="shared" si="137"/>
        <v>0.18900373722832012</v>
      </c>
      <c r="AI389" s="68">
        <f t="shared" si="138"/>
        <v>2.6740733206693883E-2</v>
      </c>
      <c r="AJ389" s="68">
        <f t="shared" si="139"/>
        <v>2.8400402712304112E-3</v>
      </c>
      <c r="AK389" s="68">
        <f t="shared" si="140"/>
        <v>2.8790441939962387E-3</v>
      </c>
      <c r="AL389" s="68">
        <f t="shared" si="141"/>
        <v>1.0952156574008484E-2</v>
      </c>
      <c r="AO389" s="67">
        <f t="shared" si="110"/>
        <v>1.6468487077706748E-2</v>
      </c>
      <c r="AP389" s="67">
        <f t="shared" si="110"/>
        <v>1.8134499096986233E-2</v>
      </c>
      <c r="AQ389" s="67">
        <f t="shared" si="110"/>
        <v>1.2656452803961231E-2</v>
      </c>
      <c r="AR389" s="67">
        <f t="shared" si="110"/>
        <v>2.970710628849637E-2</v>
      </c>
      <c r="AS389" s="67">
        <f t="shared" si="110"/>
        <v>3.5642329468179468E-2</v>
      </c>
      <c r="AT389" s="67">
        <f t="shared" si="110"/>
        <v>0.41141745477563962</v>
      </c>
      <c r="AU389" s="67">
        <f t="shared" si="110"/>
        <v>7.6350186630006922E-2</v>
      </c>
      <c r="AV389" s="67">
        <f t="shared" si="110"/>
        <v>7.8823167285190562E-3</v>
      </c>
      <c r="AW389" s="67">
        <f t="shared" si="110"/>
        <v>8.2886629985261424E-3</v>
      </c>
      <c r="AX389" s="67">
        <f t="shared" si="110"/>
        <v>2.3788466738949021E-2</v>
      </c>
      <c r="BA389" s="67">
        <f t="shared" si="111"/>
        <v>2.7480905482653424E-2</v>
      </c>
      <c r="BB389" s="67">
        <f t="shared" si="115"/>
        <v>2.9076090368428037E-2</v>
      </c>
      <c r="BC389" s="67">
        <f t="shared" si="116"/>
        <v>2.0179675000643847E-2</v>
      </c>
      <c r="BD389" s="67">
        <f t="shared" si="117"/>
        <v>4.6783882158789231E-2</v>
      </c>
      <c r="BE389" s="67">
        <f t="shared" si="118"/>
        <v>5.6853345945258829E-2</v>
      </c>
      <c r="BF389" s="67">
        <f t="shared" si="119"/>
        <v>0.65865398476140424</v>
      </c>
      <c r="BG389" s="67">
        <f t="shared" si="120"/>
        <v>0.12719113297036219</v>
      </c>
      <c r="BH389" s="67">
        <f t="shared" si="121"/>
        <v>1.306460777528606E-2</v>
      </c>
      <c r="BI389" s="67">
        <f t="shared" si="122"/>
        <v>1.3783352060505665E-2</v>
      </c>
      <c r="BJ389" s="67">
        <f t="shared" si="123"/>
        <v>4.0110584361903942E-2</v>
      </c>
      <c r="BK389" s="55"/>
    </row>
    <row r="390" spans="4:63">
      <c r="D390" s="52">
        <f t="shared" si="106"/>
        <v>3.25</v>
      </c>
      <c r="E390" s="67">
        <f t="shared" si="142"/>
        <v>1.9771965671973365E-2</v>
      </c>
      <c r="F390" s="67">
        <f t="shared" si="142"/>
        <v>2.1905049182769986E-2</v>
      </c>
      <c r="G390" s="67">
        <f t="shared" si="142"/>
        <v>1.6403155455248626E-2</v>
      </c>
      <c r="H390" s="67">
        <f t="shared" si="142"/>
        <v>3.5443843978049547E-2</v>
      </c>
      <c r="I390" s="67">
        <f t="shared" si="142"/>
        <v>4.606293394619812E-2</v>
      </c>
      <c r="J390" s="67">
        <f t="shared" si="142"/>
        <v>0.5169131101765414</v>
      </c>
      <c r="K390" s="67">
        <f t="shared" si="142"/>
        <v>0.10846345859545461</v>
      </c>
      <c r="L390" s="67">
        <f t="shared" si="142"/>
        <v>1.0939133645617103E-2</v>
      </c>
      <c r="M390" s="67">
        <f t="shared" si="142"/>
        <v>1.1697633738722221E-2</v>
      </c>
      <c r="N390" s="67">
        <f t="shared" si="142"/>
        <v>3.1690347622397336E-2</v>
      </c>
      <c r="Q390" s="55">
        <f t="shared" si="113"/>
        <v>3.0177411754268584E-3</v>
      </c>
      <c r="R390" s="55">
        <f t="shared" si="124"/>
        <v>2.8500154113065643E-3</v>
      </c>
      <c r="S390" s="55">
        <f t="shared" si="125"/>
        <v>3.0130134016409997E-3</v>
      </c>
      <c r="T390" s="55">
        <f t="shared" si="126"/>
        <v>4.1069588484707225E-3</v>
      </c>
      <c r="U390" s="55">
        <f t="shared" si="127"/>
        <v>7.849558292000779E-3</v>
      </c>
      <c r="V390" s="55">
        <f t="shared" si="128"/>
        <v>6.1763102631220146E-2</v>
      </c>
      <c r="W390" s="55">
        <f t="shared" si="129"/>
        <v>2.5257578162345612E-2</v>
      </c>
      <c r="X390" s="55">
        <f t="shared" si="130"/>
        <v>2.4283182468147857E-3</v>
      </c>
      <c r="Y390" s="55">
        <f t="shared" si="131"/>
        <v>2.7292801890739277E-3</v>
      </c>
      <c r="Z390" s="55">
        <f t="shared" si="132"/>
        <v>5.529274247643645E-3</v>
      </c>
      <c r="AC390" s="68">
        <f t="shared" si="114"/>
        <v>8.0101339200418491E-3</v>
      </c>
      <c r="AD390" s="68">
        <f t="shared" si="133"/>
        <v>8.3280903823644298E-3</v>
      </c>
      <c r="AE390" s="68">
        <f t="shared" si="134"/>
        <v>4.6769994807594065E-3</v>
      </c>
      <c r="AF390" s="68">
        <f t="shared" si="135"/>
        <v>1.3384171520621446E-2</v>
      </c>
      <c r="AG390" s="68">
        <f t="shared" si="136"/>
        <v>1.4008241356793147E-2</v>
      </c>
      <c r="AH390" s="68">
        <f t="shared" si="137"/>
        <v>0.20220816730442695</v>
      </c>
      <c r="AI390" s="68">
        <f t="shared" si="138"/>
        <v>2.789169840034305E-2</v>
      </c>
      <c r="AJ390" s="68">
        <f t="shared" si="139"/>
        <v>2.9474290743395954E-3</v>
      </c>
      <c r="AK390" s="68">
        <f t="shared" si="140"/>
        <v>2.9919766881986798E-3</v>
      </c>
      <c r="AL390" s="68">
        <f t="shared" si="141"/>
        <v>1.1700297749112522E-2</v>
      </c>
      <c r="AO390" s="67">
        <f t="shared" si="110"/>
        <v>1.6754224496546507E-2</v>
      </c>
      <c r="AP390" s="67">
        <f t="shared" si="110"/>
        <v>1.905503377146342E-2</v>
      </c>
      <c r="AQ390" s="67">
        <f t="shared" si="110"/>
        <v>1.3390142053607626E-2</v>
      </c>
      <c r="AR390" s="67">
        <f t="shared" si="110"/>
        <v>3.1336885129578822E-2</v>
      </c>
      <c r="AS390" s="67">
        <f t="shared" si="110"/>
        <v>3.8213375654197343E-2</v>
      </c>
      <c r="AT390" s="67">
        <f t="shared" si="110"/>
        <v>0.45515000754532126</v>
      </c>
      <c r="AU390" s="67">
        <f t="shared" si="110"/>
        <v>8.3205880433109003E-2</v>
      </c>
      <c r="AV390" s="67">
        <f t="shared" si="110"/>
        <v>8.5108153988023173E-3</v>
      </c>
      <c r="AW390" s="67">
        <f t="shared" si="110"/>
        <v>8.968353549648294E-3</v>
      </c>
      <c r="AX390" s="67">
        <f t="shared" si="110"/>
        <v>2.616107337475369E-2</v>
      </c>
      <c r="BA390" s="67">
        <f t="shared" si="111"/>
        <v>2.7782099592015212E-2</v>
      </c>
      <c r="BB390" s="67">
        <f t="shared" si="115"/>
        <v>3.0233139565134418E-2</v>
      </c>
      <c r="BC390" s="67">
        <f t="shared" si="116"/>
        <v>2.1080154936008032E-2</v>
      </c>
      <c r="BD390" s="67">
        <f t="shared" si="117"/>
        <v>4.8828015498670996E-2</v>
      </c>
      <c r="BE390" s="67">
        <f t="shared" si="118"/>
        <v>6.0071175302991268E-2</v>
      </c>
      <c r="BF390" s="67">
        <f t="shared" si="119"/>
        <v>0.71912127748096832</v>
      </c>
      <c r="BG390" s="67">
        <f t="shared" si="120"/>
        <v>0.13635515699579767</v>
      </c>
      <c r="BH390" s="67">
        <f t="shared" si="121"/>
        <v>1.3886562719956698E-2</v>
      </c>
      <c r="BI390" s="67">
        <f t="shared" si="122"/>
        <v>1.46896104269209E-2</v>
      </c>
      <c r="BJ390" s="67">
        <f t="shared" si="123"/>
        <v>4.3390645371509856E-2</v>
      </c>
      <c r="BK390" s="55"/>
    </row>
    <row r="391" spans="4:63">
      <c r="D391" s="52">
        <f t="shared" si="106"/>
        <v>3.5</v>
      </c>
      <c r="E391" s="67">
        <f t="shared" si="142"/>
        <v>2.0025011315441699E-2</v>
      </c>
      <c r="F391" s="67">
        <f t="shared" si="142"/>
        <v>2.2954494636970937E-2</v>
      </c>
      <c r="G391" s="67">
        <f t="shared" si="142"/>
        <v>1.714770642759679E-2</v>
      </c>
      <c r="H391" s="67">
        <f t="shared" si="142"/>
        <v>3.6973527195214996E-2</v>
      </c>
      <c r="I391" s="67">
        <f t="shared" si="142"/>
        <v>4.8646807786319052E-2</v>
      </c>
      <c r="J391" s="67">
        <f t="shared" si="142"/>
        <v>0.56505812874955008</v>
      </c>
      <c r="K391" s="67">
        <f t="shared" si="142"/>
        <v>0.11631667758613727</v>
      </c>
      <c r="L391" s="67">
        <f t="shared" si="142"/>
        <v>1.1620182828280499E-2</v>
      </c>
      <c r="M391" s="67">
        <f t="shared" si="142"/>
        <v>1.2466980598228119E-2</v>
      </c>
      <c r="N391" s="67">
        <f t="shared" si="142"/>
        <v>3.4226029126589584E-2</v>
      </c>
      <c r="Q391" s="55">
        <f t="shared" si="113"/>
        <v>3.0218915216314282E-3</v>
      </c>
      <c r="R391" s="55">
        <f t="shared" si="124"/>
        <v>2.9783191012130615E-3</v>
      </c>
      <c r="S391" s="55">
        <f t="shared" si="125"/>
        <v>3.055026377487534E-3</v>
      </c>
      <c r="T391" s="55">
        <f t="shared" si="126"/>
        <v>4.1684304698455799E-3</v>
      </c>
      <c r="U391" s="55">
        <f t="shared" si="127"/>
        <v>8.0392208333568936E-3</v>
      </c>
      <c r="V391" s="55">
        <f t="shared" si="128"/>
        <v>6.5250008153128106E-2</v>
      </c>
      <c r="W391" s="55">
        <f t="shared" si="129"/>
        <v>2.6313855789955917E-2</v>
      </c>
      <c r="X391" s="55">
        <f t="shared" si="130"/>
        <v>2.5034965749090917E-3</v>
      </c>
      <c r="Y391" s="55">
        <f t="shared" si="131"/>
        <v>2.8328688145138172E-3</v>
      </c>
      <c r="Z391" s="55">
        <f t="shared" si="132"/>
        <v>5.6625713117574089E-3</v>
      </c>
      <c r="AC391" s="68">
        <f t="shared" si="114"/>
        <v>8.0176796725906045E-3</v>
      </c>
      <c r="AD391" s="68">
        <f t="shared" si="133"/>
        <v>8.4250602377261563E-3</v>
      </c>
      <c r="AE391" s="68">
        <f t="shared" si="134"/>
        <v>4.783651684638901E-3</v>
      </c>
      <c r="AF391" s="68">
        <f t="shared" si="135"/>
        <v>1.3651636061254555E-2</v>
      </c>
      <c r="AG391" s="68">
        <f t="shared" si="136"/>
        <v>1.4357639033295309E-2</v>
      </c>
      <c r="AH391" s="68">
        <f t="shared" si="137"/>
        <v>0.21503558743182202</v>
      </c>
      <c r="AI391" s="68">
        <f t="shared" si="138"/>
        <v>2.8968289539638623E-2</v>
      </c>
      <c r="AJ391" s="68">
        <f t="shared" si="139"/>
        <v>3.0421436571084989E-3</v>
      </c>
      <c r="AK391" s="68">
        <f t="shared" si="140"/>
        <v>3.093893043681063E-3</v>
      </c>
      <c r="AL391" s="68">
        <f t="shared" si="141"/>
        <v>1.2426268009350679E-2</v>
      </c>
      <c r="AO391" s="67">
        <f t="shared" si="110"/>
        <v>1.7003119793810272E-2</v>
      </c>
      <c r="AP391" s="67">
        <f t="shared" si="110"/>
        <v>1.9976175535757874E-2</v>
      </c>
      <c r="AQ391" s="67">
        <f t="shared" si="110"/>
        <v>1.4092680050109257E-2</v>
      </c>
      <c r="AR391" s="67">
        <f t="shared" si="110"/>
        <v>3.2805096725369416E-2</v>
      </c>
      <c r="AS391" s="67">
        <f t="shared" si="110"/>
        <v>4.0607586952962155E-2</v>
      </c>
      <c r="AT391" s="67">
        <f t="shared" si="110"/>
        <v>0.49980812059642199</v>
      </c>
      <c r="AU391" s="67">
        <f t="shared" si="110"/>
        <v>9.0002821796181354E-2</v>
      </c>
      <c r="AV391" s="67">
        <f t="shared" si="110"/>
        <v>9.1166862533714078E-3</v>
      </c>
      <c r="AW391" s="67">
        <f t="shared" si="110"/>
        <v>9.6341117837143025E-3</v>
      </c>
      <c r="AX391" s="67">
        <f t="shared" si="110"/>
        <v>2.8563457814832174E-2</v>
      </c>
      <c r="BA391" s="67">
        <f t="shared" si="111"/>
        <v>2.8042690988032304E-2</v>
      </c>
      <c r="BB391" s="67">
        <f t="shared" si="115"/>
        <v>3.1379554874697096E-2</v>
      </c>
      <c r="BC391" s="67">
        <f t="shared" si="116"/>
        <v>2.1931358112235691E-2</v>
      </c>
      <c r="BD391" s="67">
        <f t="shared" si="117"/>
        <v>5.0625163256469555E-2</v>
      </c>
      <c r="BE391" s="67">
        <f t="shared" si="118"/>
        <v>6.3004446819614368E-2</v>
      </c>
      <c r="BF391" s="67">
        <f t="shared" si="119"/>
        <v>0.78009371618137213</v>
      </c>
      <c r="BG391" s="67">
        <f t="shared" si="120"/>
        <v>0.1452849671257759</v>
      </c>
      <c r="BH391" s="67">
        <f t="shared" si="121"/>
        <v>1.4662326485388998E-2</v>
      </c>
      <c r="BI391" s="67">
        <f t="shared" si="122"/>
        <v>1.5560873641909181E-2</v>
      </c>
      <c r="BJ391" s="67">
        <f t="shared" si="123"/>
        <v>4.6652297135940261E-2</v>
      </c>
      <c r="BK391" s="55"/>
    </row>
    <row r="392" spans="4:63">
      <c r="D392" s="52">
        <f t="shared" si="106"/>
        <v>3.75</v>
      </c>
      <c r="E392" s="67">
        <f t="shared" si="142"/>
        <v>2.024347033668248E-2</v>
      </c>
      <c r="F392" s="67">
        <f t="shared" si="142"/>
        <v>2.3996549323548905E-2</v>
      </c>
      <c r="G392" s="67">
        <f t="shared" si="142"/>
        <v>1.7856582016918296E-2</v>
      </c>
      <c r="H392" s="67">
        <f t="shared" si="142"/>
        <v>3.8336019601342093E-2</v>
      </c>
      <c r="I392" s="67">
        <f t="shared" si="142"/>
        <v>5.102160848204837E-2</v>
      </c>
      <c r="J392" s="67">
        <f t="shared" si="142"/>
        <v>0.61401624203460781</v>
      </c>
      <c r="K392" s="67">
        <f t="shared" si="142"/>
        <v>0.1240084367373267</v>
      </c>
      <c r="L392" s="67">
        <f t="shared" si="142"/>
        <v>1.2267733080381838E-2</v>
      </c>
      <c r="M392" s="67">
        <f t="shared" si="142"/>
        <v>1.3212694668129825E-2</v>
      </c>
      <c r="N392" s="67">
        <f t="shared" si="142"/>
        <v>3.6765130330500356E-2</v>
      </c>
      <c r="Q392" s="55">
        <f t="shared" si="113"/>
        <v>3.0251252393945897E-3</v>
      </c>
      <c r="R392" s="55">
        <f t="shared" si="124"/>
        <v>3.0991227703505439E-3</v>
      </c>
      <c r="S392" s="55">
        <f t="shared" si="125"/>
        <v>3.0904343298372061E-3</v>
      </c>
      <c r="T392" s="55">
        <f t="shared" si="126"/>
        <v>4.2198652437836683E-3</v>
      </c>
      <c r="U392" s="55">
        <f t="shared" si="127"/>
        <v>8.2034196287350154E-3</v>
      </c>
      <c r="V392" s="55">
        <f t="shared" si="128"/>
        <v>6.870987891448431E-2</v>
      </c>
      <c r="W392" s="55">
        <f t="shared" si="129"/>
        <v>2.7281470136167826E-2</v>
      </c>
      <c r="X392" s="55">
        <f t="shared" si="130"/>
        <v>2.5691478126007765E-3</v>
      </c>
      <c r="Y392" s="55">
        <f t="shared" si="131"/>
        <v>2.9275844134972013E-3</v>
      </c>
      <c r="Z392" s="55">
        <f t="shared" si="132"/>
        <v>5.7735858843385932E-3</v>
      </c>
      <c r="AC392" s="68">
        <f t="shared" si="114"/>
        <v>8.0231816983846616E-3</v>
      </c>
      <c r="AD392" s="68">
        <f t="shared" si="133"/>
        <v>8.5193321442443414E-3</v>
      </c>
      <c r="AE392" s="68">
        <f t="shared" si="134"/>
        <v>4.8817435236366107E-3</v>
      </c>
      <c r="AF392" s="68">
        <f t="shared" si="135"/>
        <v>1.3857300386650163E-2</v>
      </c>
      <c r="AG392" s="68">
        <f t="shared" si="136"/>
        <v>1.4639671087764717E-2</v>
      </c>
      <c r="AH392" s="68">
        <f t="shared" si="137"/>
        <v>0.22751882344742985</v>
      </c>
      <c r="AI392" s="68">
        <f t="shared" si="138"/>
        <v>2.9981368345204068E-2</v>
      </c>
      <c r="AJ392" s="68">
        <f t="shared" si="139"/>
        <v>3.1257297433331921E-3</v>
      </c>
      <c r="AK392" s="68">
        <f t="shared" si="140"/>
        <v>3.1862376292621643E-3</v>
      </c>
      <c r="AL392" s="68">
        <f t="shared" si="141"/>
        <v>1.3132087923160592E-2</v>
      </c>
      <c r="AO392" s="67">
        <f t="shared" si="110"/>
        <v>1.7218345097287889E-2</v>
      </c>
      <c r="AP392" s="67">
        <f t="shared" si="110"/>
        <v>2.0897426553198362E-2</v>
      </c>
      <c r="AQ392" s="67">
        <f t="shared" si="110"/>
        <v>1.476614768708109E-2</v>
      </c>
      <c r="AR392" s="67">
        <f t="shared" si="110"/>
        <v>3.4116154357558423E-2</v>
      </c>
      <c r="AS392" s="67">
        <f t="shared" si="110"/>
        <v>4.2818188853313358E-2</v>
      </c>
      <c r="AT392" s="67">
        <f t="shared" si="110"/>
        <v>0.54530636312012348</v>
      </c>
      <c r="AU392" s="67">
        <f t="shared" si="110"/>
        <v>9.672696660115887E-2</v>
      </c>
      <c r="AV392" s="67">
        <f t="shared" si="110"/>
        <v>9.6985852677810604E-3</v>
      </c>
      <c r="AW392" s="67">
        <f t="shared" si="110"/>
        <v>1.0285110254632624E-2</v>
      </c>
      <c r="AX392" s="67">
        <f t="shared" si="110"/>
        <v>3.0991544446161763E-2</v>
      </c>
      <c r="BA392" s="67">
        <f t="shared" si="111"/>
        <v>2.826665203506714E-2</v>
      </c>
      <c r="BB392" s="67">
        <f t="shared" si="115"/>
        <v>3.2515881467793245E-2</v>
      </c>
      <c r="BC392" s="67">
        <f t="shared" si="116"/>
        <v>2.2738325540554907E-2</v>
      </c>
      <c r="BD392" s="67">
        <f t="shared" si="117"/>
        <v>5.2193319987992259E-2</v>
      </c>
      <c r="BE392" s="67">
        <f t="shared" si="118"/>
        <v>6.5661279569813089E-2</v>
      </c>
      <c r="BF392" s="67">
        <f t="shared" si="119"/>
        <v>0.84153506548203771</v>
      </c>
      <c r="BG392" s="67">
        <f t="shared" si="120"/>
        <v>0.15398980508253077</v>
      </c>
      <c r="BH392" s="67">
        <f t="shared" si="121"/>
        <v>1.539346282371503E-2</v>
      </c>
      <c r="BI392" s="67">
        <f t="shared" si="122"/>
        <v>1.6398932297391988E-2</v>
      </c>
      <c r="BJ392" s="67">
        <f t="shared" si="123"/>
        <v>4.9897218253660947E-2</v>
      </c>
      <c r="BK392" s="55"/>
    </row>
    <row r="393" spans="4:63">
      <c r="D393" s="52">
        <f t="shared" si="106"/>
        <v>4</v>
      </c>
      <c r="E393" s="67">
        <f t="shared" si="142"/>
        <v>2.0430683254983015E-2</v>
      </c>
      <c r="F393" s="67">
        <f t="shared" si="142"/>
        <v>2.5031233235910198E-2</v>
      </c>
      <c r="G393" s="67">
        <f t="shared" si="142"/>
        <v>1.8533349761515813E-2</v>
      </c>
      <c r="H393" s="67">
        <f t="shared" si="142"/>
        <v>3.9539880860846525E-2</v>
      </c>
      <c r="I393" s="67">
        <f t="shared" si="142"/>
        <v>5.3188826405265774E-2</v>
      </c>
      <c r="J393" s="67">
        <f t="shared" si="142"/>
        <v>0.66371615509013271</v>
      </c>
      <c r="K393" s="67">
        <f t="shared" si="142"/>
        <v>0.13154035604741246</v>
      </c>
      <c r="L393" s="67">
        <f t="shared" si="142"/>
        <v>1.2882357513412698E-2</v>
      </c>
      <c r="M393" s="67">
        <f t="shared" si="142"/>
        <v>1.3935473449697438E-2</v>
      </c>
      <c r="N393" s="67">
        <f t="shared" si="142"/>
        <v>3.9307309264157805E-2</v>
      </c>
      <c r="Q393" s="55">
        <f t="shared" si="113"/>
        <v>3.0276279999280581E-3</v>
      </c>
      <c r="R393" s="55">
        <f t="shared" si="124"/>
        <v>3.2130976877794556E-3</v>
      </c>
      <c r="S393" s="55">
        <f t="shared" si="125"/>
        <v>3.120465449535835E-3</v>
      </c>
      <c r="T393" s="55">
        <f t="shared" si="126"/>
        <v>4.2631705202810528E-3</v>
      </c>
      <c r="U393" s="55">
        <f t="shared" si="127"/>
        <v>8.3458052476286636E-3</v>
      </c>
      <c r="V393" s="55">
        <f t="shared" si="128"/>
        <v>7.2154474681932354E-2</v>
      </c>
      <c r="W393" s="55">
        <f t="shared" si="129"/>
        <v>2.8171148630243111E-2</v>
      </c>
      <c r="X393" s="55">
        <f t="shared" si="130"/>
        <v>2.6264971342740916E-3</v>
      </c>
      <c r="Y393" s="55">
        <f t="shared" si="131"/>
        <v>3.0144421195384911E-3</v>
      </c>
      <c r="Z393" s="55">
        <f t="shared" si="132"/>
        <v>5.8656549182139342E-3</v>
      </c>
      <c r="AC393" s="68">
        <f t="shared" si="114"/>
        <v>8.0271177571903021E-3</v>
      </c>
      <c r="AD393" s="68">
        <f t="shared" si="133"/>
        <v>8.6110250756297347E-3</v>
      </c>
      <c r="AE393" s="68">
        <f t="shared" si="134"/>
        <v>4.972503632082648E-3</v>
      </c>
      <c r="AF393" s="68">
        <f t="shared" si="135"/>
        <v>1.401164249685883E-2</v>
      </c>
      <c r="AG393" s="68">
        <f t="shared" si="136"/>
        <v>1.4864257745704369E-2</v>
      </c>
      <c r="AH393" s="68">
        <f t="shared" si="137"/>
        <v>0.23968057194570072</v>
      </c>
      <c r="AI393" s="68">
        <f t="shared" si="138"/>
        <v>3.09398449422323E-2</v>
      </c>
      <c r="AJ393" s="68">
        <f t="shared" si="139"/>
        <v>3.1995628289620379E-3</v>
      </c>
      <c r="AK393" s="68">
        <f t="shared" si="140"/>
        <v>3.2702610725081037E-3</v>
      </c>
      <c r="AL393" s="68">
        <f t="shared" si="141"/>
        <v>1.381918696602393E-2</v>
      </c>
      <c r="AO393" s="67">
        <f t="shared" si="110"/>
        <v>1.7403055255054957E-2</v>
      </c>
      <c r="AP393" s="67">
        <f t="shared" si="110"/>
        <v>2.1818135548130741E-2</v>
      </c>
      <c r="AQ393" s="67">
        <f t="shared" si="110"/>
        <v>1.5412884311979978E-2</v>
      </c>
      <c r="AR393" s="67">
        <f t="shared" si="110"/>
        <v>3.5276710340565474E-2</v>
      </c>
      <c r="AS393" s="67">
        <f t="shared" si="110"/>
        <v>4.4843021157637108E-2</v>
      </c>
      <c r="AT393" s="67">
        <f t="shared" si="110"/>
        <v>0.59156168040820034</v>
      </c>
      <c r="AU393" s="67">
        <f t="shared" si="110"/>
        <v>0.10336920741716935</v>
      </c>
      <c r="AV393" s="67">
        <f t="shared" si="110"/>
        <v>1.0255860379138606E-2</v>
      </c>
      <c r="AW393" s="67">
        <f t="shared" si="110"/>
        <v>1.0921031330158947E-2</v>
      </c>
      <c r="AX393" s="67">
        <f t="shared" si="110"/>
        <v>3.3441654345943872E-2</v>
      </c>
      <c r="BA393" s="67">
        <f t="shared" si="111"/>
        <v>2.8457801012173316E-2</v>
      </c>
      <c r="BB393" s="67">
        <f t="shared" si="115"/>
        <v>3.3642258311539934E-2</v>
      </c>
      <c r="BC393" s="67">
        <f t="shared" si="116"/>
        <v>2.350585339359846E-2</v>
      </c>
      <c r="BD393" s="67">
        <f t="shared" si="117"/>
        <v>5.3551523357705355E-2</v>
      </c>
      <c r="BE393" s="67">
        <f t="shared" si="118"/>
        <v>6.8053084150970139E-2</v>
      </c>
      <c r="BF393" s="67">
        <f t="shared" si="119"/>
        <v>0.9033967270358334</v>
      </c>
      <c r="BG393" s="67">
        <f t="shared" si="120"/>
        <v>0.16248020098964477</v>
      </c>
      <c r="BH393" s="67">
        <f t="shared" si="121"/>
        <v>1.6081920342374736E-2</v>
      </c>
      <c r="BI393" s="67">
        <f t="shared" si="122"/>
        <v>1.7205734522205543E-2</v>
      </c>
      <c r="BJ393" s="67">
        <f t="shared" si="123"/>
        <v>5.3126496230181737E-2</v>
      </c>
      <c r="BK393" s="55"/>
    </row>
    <row r="394" spans="4:63">
      <c r="D394" s="52">
        <f t="shared" si="106"/>
        <v>4.25</v>
      </c>
      <c r="E394" s="67">
        <f t="shared" si="142"/>
        <v>2.0589936478362474E-2</v>
      </c>
      <c r="F394" s="67">
        <f t="shared" si="142"/>
        <v>2.6058237016305705E-2</v>
      </c>
      <c r="G394" s="67">
        <f t="shared" si="142"/>
        <v>1.9181577199692004E-2</v>
      </c>
      <c r="H394" s="67">
        <f t="shared" si="142"/>
        <v>4.0595490582386706E-2</v>
      </c>
      <c r="I394" s="67">
        <f t="shared" si="142"/>
        <v>5.5153893952549465E-2</v>
      </c>
      <c r="J394" s="67">
        <f t="shared" si="142"/>
        <v>0.71408433925046344</v>
      </c>
      <c r="K394" s="67">
        <f t="shared" si="142"/>
        <v>0.13891729551156326</v>
      </c>
      <c r="L394" s="67">
        <f t="shared" si="142"/>
        <v>1.346518432202024E-2</v>
      </c>
      <c r="M394" s="67">
        <f t="shared" si="142"/>
        <v>1.4636365722368446E-2</v>
      </c>
      <c r="N394" s="67">
        <f t="shared" si="142"/>
        <v>4.1852223957590071E-2</v>
      </c>
      <c r="Q394" s="55">
        <f t="shared" si="113"/>
        <v>3.0295535845524988E-3</v>
      </c>
      <c r="R394" s="55">
        <f t="shared" si="124"/>
        <v>3.3207862547689755E-3</v>
      </c>
      <c r="S394" s="55">
        <f t="shared" si="125"/>
        <v>3.1461419981535206E-3</v>
      </c>
      <c r="T394" s="55">
        <f t="shared" si="126"/>
        <v>4.2999230284359105E-3</v>
      </c>
      <c r="U394" s="55">
        <f t="shared" si="127"/>
        <v>8.4695097271610623E-3</v>
      </c>
      <c r="V394" s="55">
        <f t="shared" si="128"/>
        <v>7.5591888831736009E-2</v>
      </c>
      <c r="W394" s="55">
        <f t="shared" si="129"/>
        <v>2.8992428752153552E-2</v>
      </c>
      <c r="X394" s="55">
        <f t="shared" si="130"/>
        <v>2.6766651238467024E-3</v>
      </c>
      <c r="Y394" s="55">
        <f t="shared" si="131"/>
        <v>3.0943426160965543E-3</v>
      </c>
      <c r="Z394" s="55">
        <f t="shared" si="132"/>
        <v>5.9417885430233476E-3</v>
      </c>
      <c r="AC394" s="68">
        <f t="shared" si="114"/>
        <v>8.0298775333710222E-3</v>
      </c>
      <c r="AD394" s="68">
        <f t="shared" si="133"/>
        <v>8.7001878461560392E-3</v>
      </c>
      <c r="AE394" s="68">
        <f t="shared" si="134"/>
        <v>5.0569667955253457E-3</v>
      </c>
      <c r="AF394" s="68">
        <f t="shared" si="135"/>
        <v>1.4124363597747654E-2</v>
      </c>
      <c r="AG394" s="68">
        <f t="shared" si="136"/>
        <v>1.5040706673573984E-2</v>
      </c>
      <c r="AH394" s="68">
        <f t="shared" si="137"/>
        <v>0.25153638152962349</v>
      </c>
      <c r="AI394" s="68">
        <f t="shared" si="138"/>
        <v>3.185116486658527E-2</v>
      </c>
      <c r="AJ394" s="68">
        <f t="shared" si="139"/>
        <v>3.2648909385525546E-3</v>
      </c>
      <c r="AK394" s="68">
        <f t="shared" si="140"/>
        <v>3.347071096912763E-3</v>
      </c>
      <c r="AL394" s="68">
        <f t="shared" si="141"/>
        <v>1.4488574974683662E-2</v>
      </c>
      <c r="AO394" s="67">
        <f t="shared" si="110"/>
        <v>1.7560382893809977E-2</v>
      </c>
      <c r="AP394" s="67">
        <f t="shared" si="110"/>
        <v>2.2737450761536729E-2</v>
      </c>
      <c r="AQ394" s="67">
        <f t="shared" si="110"/>
        <v>1.6035435201538484E-2</v>
      </c>
      <c r="AR394" s="67">
        <f t="shared" si="110"/>
        <v>3.6295567553950796E-2</v>
      </c>
      <c r="AS394" s="67">
        <f t="shared" si="110"/>
        <v>4.6684384225388405E-2</v>
      </c>
      <c r="AT394" s="67">
        <f t="shared" si="110"/>
        <v>0.63849245041872749</v>
      </c>
      <c r="AU394" s="67">
        <f t="shared" si="110"/>
        <v>0.10992486675940971</v>
      </c>
      <c r="AV394" s="67">
        <f t="shared" si="110"/>
        <v>1.0788519198173538E-2</v>
      </c>
      <c r="AW394" s="67">
        <f t="shared" si="110"/>
        <v>1.1542023106271893E-2</v>
      </c>
      <c r="AX394" s="67">
        <f t="shared" si="110"/>
        <v>3.5910435414566726E-2</v>
      </c>
      <c r="BA394" s="67">
        <f t="shared" si="111"/>
        <v>2.8619814011733496E-2</v>
      </c>
      <c r="BB394" s="67">
        <f t="shared" si="115"/>
        <v>3.4758424862461744E-2</v>
      </c>
      <c r="BC394" s="67">
        <f t="shared" si="116"/>
        <v>2.4238543995217351E-2</v>
      </c>
      <c r="BD394" s="67">
        <f t="shared" si="117"/>
        <v>5.4719854180134364E-2</v>
      </c>
      <c r="BE394" s="67">
        <f t="shared" si="118"/>
        <v>7.0194600626123455E-2</v>
      </c>
      <c r="BF394" s="67">
        <f t="shared" si="119"/>
        <v>0.96562072078008687</v>
      </c>
      <c r="BG394" s="67">
        <f t="shared" si="120"/>
        <v>0.17076846037814852</v>
      </c>
      <c r="BH394" s="67">
        <f t="shared" si="121"/>
        <v>1.6730075260572796E-2</v>
      </c>
      <c r="BI394" s="67">
        <f t="shared" si="122"/>
        <v>1.7983436819281211E-2</v>
      </c>
      <c r="BJ394" s="67">
        <f t="shared" si="123"/>
        <v>5.6340798932273735E-2</v>
      </c>
      <c r="BK394" s="55"/>
    </row>
    <row r="395" spans="4:63">
      <c r="D395" s="52">
        <f t="shared" si="106"/>
        <v>4.5</v>
      </c>
      <c r="E395" s="67">
        <f t="shared" si="142"/>
        <v>2.0724462303571882E-2</v>
      </c>
      <c r="F395" s="67">
        <f t="shared" si="142"/>
        <v>2.7076921955830897E-2</v>
      </c>
      <c r="G395" s="67">
        <f t="shared" si="142"/>
        <v>1.9804831869749535E-2</v>
      </c>
      <c r="H395" s="67">
        <f t="shared" si="142"/>
        <v>4.1515048318863747E-2</v>
      </c>
      <c r="I395" s="67">
        <f t="shared" si="142"/>
        <v>5.6926185545176144E-2</v>
      </c>
      <c r="J395" s="67">
        <f t="shared" si="142"/>
        <v>0.76504503212585917</v>
      </c>
      <c r="K395" s="67">
        <f t="shared" si="142"/>
        <v>0.14614735512172691</v>
      </c>
      <c r="L395" s="67">
        <f t="shared" si="142"/>
        <v>1.4017896784007201E-2</v>
      </c>
      <c r="M395" s="67">
        <f t="shared" si="142"/>
        <v>1.5316771543747727E-2</v>
      </c>
      <c r="N395" s="67">
        <f t="shared" si="142"/>
        <v>4.4399532440825305E-2</v>
      </c>
      <c r="Q395" s="55">
        <f t="shared" si="113"/>
        <v>3.0310282780044856E-3</v>
      </c>
      <c r="R395" s="55">
        <f t="shared" si="124"/>
        <v>3.4226343099957473E-3</v>
      </c>
      <c r="S395" s="55">
        <f t="shared" si="125"/>
        <v>3.1683200891821591E-3</v>
      </c>
      <c r="T395" s="55">
        <f t="shared" si="126"/>
        <v>4.331434749139519E-3</v>
      </c>
      <c r="U395" s="55">
        <f t="shared" si="127"/>
        <v>8.577252759080967E-3</v>
      </c>
      <c r="V395" s="55">
        <f t="shared" si="128"/>
        <v>7.9027209874121748E-2</v>
      </c>
      <c r="W395" s="55">
        <f t="shared" si="129"/>
        <v>2.9753991224399649E-2</v>
      </c>
      <c r="X395" s="55">
        <f t="shared" si="130"/>
        <v>2.7206874906558331E-3</v>
      </c>
      <c r="Y395" s="55">
        <f t="shared" si="131"/>
        <v>3.1681016551415109E-3</v>
      </c>
      <c r="Z395" s="55">
        <f t="shared" si="132"/>
        <v>6.004709170964853E-3</v>
      </c>
      <c r="AC395" s="68">
        <f t="shared" si="114"/>
        <v>8.0317736578879948E-3</v>
      </c>
      <c r="AD395" s="68">
        <f t="shared" si="133"/>
        <v>8.7868051072785402E-3</v>
      </c>
      <c r="AE395" s="68">
        <f t="shared" si="134"/>
        <v>5.1360118405629112E-3</v>
      </c>
      <c r="AF395" s="68">
        <f t="shared" si="135"/>
        <v>1.4204308428591042E-2</v>
      </c>
      <c r="AG395" s="68">
        <f t="shared" si="136"/>
        <v>1.5177672724167713E-2</v>
      </c>
      <c r="AH395" s="68">
        <f t="shared" si="137"/>
        <v>0.26309664813917177</v>
      </c>
      <c r="AI395" s="68">
        <f t="shared" si="138"/>
        <v>3.2721649471616938E-2</v>
      </c>
      <c r="AJ395" s="68">
        <f t="shared" si="139"/>
        <v>3.3228617166155706E-3</v>
      </c>
      <c r="AK395" s="68">
        <f t="shared" si="140"/>
        <v>3.4176672527252683E-3</v>
      </c>
      <c r="AL395" s="68">
        <f t="shared" si="141"/>
        <v>1.5140957316769812E-2</v>
      </c>
      <c r="AO395" s="67">
        <f t="shared" si="110"/>
        <v>1.7693434025567396E-2</v>
      </c>
      <c r="AP395" s="67">
        <f t="shared" si="110"/>
        <v>2.3654287645835149E-2</v>
      </c>
      <c r="AQ395" s="67">
        <f t="shared" si="110"/>
        <v>1.6636511780567374E-2</v>
      </c>
      <c r="AR395" s="67">
        <f t="shared" si="110"/>
        <v>3.718361356972423E-2</v>
      </c>
      <c r="AS395" s="67">
        <f t="shared" si="110"/>
        <v>4.8348932786095179E-2</v>
      </c>
      <c r="AT395" s="67">
        <f t="shared" si="110"/>
        <v>0.68601782225173746</v>
      </c>
      <c r="AU395" s="67">
        <f t="shared" si="110"/>
        <v>0.11639336389732727</v>
      </c>
      <c r="AV395" s="67">
        <f t="shared" si="110"/>
        <v>1.1297209293351368E-2</v>
      </c>
      <c r="AW395" s="67">
        <f t="shared" si="110"/>
        <v>1.2148669888606217E-2</v>
      </c>
      <c r="AX395" s="67">
        <f t="shared" si="110"/>
        <v>3.8394823269860455E-2</v>
      </c>
      <c r="BA395" s="67">
        <f t="shared" si="111"/>
        <v>2.8756235961459875E-2</v>
      </c>
      <c r="BB395" s="67">
        <f t="shared" si="115"/>
        <v>3.5863727063109439E-2</v>
      </c>
      <c r="BC395" s="67">
        <f t="shared" si="116"/>
        <v>2.4940843710312445E-2</v>
      </c>
      <c r="BD395" s="67">
        <f t="shared" si="117"/>
        <v>5.571935674745479E-2</v>
      </c>
      <c r="BE395" s="67">
        <f t="shared" si="118"/>
        <v>7.210385826934386E-2</v>
      </c>
      <c r="BF395" s="67">
        <f t="shared" si="119"/>
        <v>1.0281416802650309</v>
      </c>
      <c r="BG395" s="67">
        <f t="shared" si="120"/>
        <v>0.17886900459334384</v>
      </c>
      <c r="BH395" s="67">
        <f t="shared" si="121"/>
        <v>1.734075850062277E-2</v>
      </c>
      <c r="BI395" s="67">
        <f t="shared" si="122"/>
        <v>1.8734438796472994E-2</v>
      </c>
      <c r="BJ395" s="67">
        <f t="shared" si="123"/>
        <v>5.9540489757595114E-2</v>
      </c>
      <c r="BK395" s="55"/>
    </row>
    <row r="396" spans="4:63">
      <c r="D396" s="52">
        <f t="shared" si="106"/>
        <v>4.75</v>
      </c>
      <c r="E396" s="67">
        <f t="shared" si="142"/>
        <v>2.0837438916094124E-2</v>
      </c>
      <c r="F396" s="67">
        <f t="shared" si="142"/>
        <v>2.8086319994425835E-2</v>
      </c>
      <c r="G396" s="67">
        <f t="shared" si="142"/>
        <v>2.0406681309991074E-2</v>
      </c>
      <c r="H396" s="67">
        <f t="shared" si="142"/>
        <v>4.2312573567421463E-2</v>
      </c>
      <c r="I396" s="67">
        <f t="shared" si="142"/>
        <v>5.8519017629121026E-2</v>
      </c>
      <c r="J396" s="67">
        <f t="shared" si="142"/>
        <v>0.81652023760249959</v>
      </c>
      <c r="K396" s="67">
        <f t="shared" si="142"/>
        <v>0.15324187486663038</v>
      </c>
      <c r="L396" s="67">
        <f t="shared" si="142"/>
        <v>1.4542733260331897E-2</v>
      </c>
      <c r="M396" s="67">
        <f t="shared" si="142"/>
        <v>1.5978442249607549E-2</v>
      </c>
      <c r="N396" s="67">
        <f t="shared" si="142"/>
        <v>4.6948892743891649E-2</v>
      </c>
      <c r="Q396" s="55">
        <f t="shared" si="113"/>
        <v>3.0321548004937434E-3</v>
      </c>
      <c r="R396" s="55">
        <f t="shared" si="124"/>
        <v>3.5190139714785717E-3</v>
      </c>
      <c r="S396" s="55">
        <f t="shared" si="125"/>
        <v>3.1877210528372594E-3</v>
      </c>
      <c r="T396" s="55">
        <f t="shared" si="126"/>
        <v>4.3588041057468904E-3</v>
      </c>
      <c r="U396" s="55">
        <f t="shared" si="127"/>
        <v>8.6714175385838883E-3</v>
      </c>
      <c r="V396" s="55">
        <f t="shared" si="128"/>
        <v>8.2463002455611584E-2</v>
      </c>
      <c r="W396" s="55">
        <f t="shared" si="129"/>
        <v>3.0463888487635846E-2</v>
      </c>
      <c r="X396" s="55">
        <f t="shared" si="130"/>
        <v>2.7595277568550776E-3</v>
      </c>
      <c r="Y396" s="55">
        <f t="shared" si="131"/>
        <v>3.2364705002510532E-3</v>
      </c>
      <c r="Z396" s="55">
        <f t="shared" si="132"/>
        <v>6.0568744396083084E-3</v>
      </c>
      <c r="AC396" s="68">
        <f t="shared" si="114"/>
        <v>8.0330520437529446E-3</v>
      </c>
      <c r="AD396" s="68">
        <f t="shared" si="133"/>
        <v>8.8708029636552083E-3</v>
      </c>
      <c r="AE396" s="68">
        <f t="shared" si="134"/>
        <v>5.2103903829595153E-3</v>
      </c>
      <c r="AF396" s="68">
        <f t="shared" si="135"/>
        <v>1.425934860696459E-2</v>
      </c>
      <c r="AG396" s="68">
        <f t="shared" si="136"/>
        <v>1.5283080512331147E-2</v>
      </c>
      <c r="AH396" s="68">
        <f t="shared" si="137"/>
        <v>0.27436799256884659</v>
      </c>
      <c r="AI396" s="68">
        <f t="shared" si="138"/>
        <v>3.3556740770940216E-2</v>
      </c>
      <c r="AJ396" s="68">
        <f t="shared" si="139"/>
        <v>3.374540288242309E-3</v>
      </c>
      <c r="AK396" s="68">
        <f t="shared" si="140"/>
        <v>3.4829657450218712E-3</v>
      </c>
      <c r="AL396" s="68">
        <f t="shared" si="141"/>
        <v>1.5776814665566057E-2</v>
      </c>
      <c r="AO396" s="67">
        <f t="shared" si="110"/>
        <v>1.7805284115600381E-2</v>
      </c>
      <c r="AP396" s="67">
        <f t="shared" si="110"/>
        <v>2.4567306022947263E-2</v>
      </c>
      <c r="AQ396" s="67">
        <f t="shared" si="110"/>
        <v>1.7218960257153814E-2</v>
      </c>
      <c r="AR396" s="67">
        <f t="shared" si="110"/>
        <v>3.7953769461674572E-2</v>
      </c>
      <c r="AS396" s="67">
        <f t="shared" si="110"/>
        <v>4.9847600090537139E-2</v>
      </c>
      <c r="AT396" s="67">
        <f t="shared" si="110"/>
        <v>0.73405723514688803</v>
      </c>
      <c r="AU396" s="67">
        <f t="shared" si="110"/>
        <v>0.12277798637899454</v>
      </c>
      <c r="AV396" s="67">
        <f t="shared" si="110"/>
        <v>1.1783205503476819E-2</v>
      </c>
      <c r="AW396" s="67">
        <f t="shared" si="110"/>
        <v>1.2741971749356495E-2</v>
      </c>
      <c r="AX396" s="67">
        <f t="shared" si="110"/>
        <v>4.0892018304283337E-2</v>
      </c>
      <c r="BA396" s="67">
        <f t="shared" si="111"/>
        <v>2.8870490959847069E-2</v>
      </c>
      <c r="BB396" s="67">
        <f t="shared" si="115"/>
        <v>3.695712295808104E-2</v>
      </c>
      <c r="BC396" s="67">
        <f t="shared" si="116"/>
        <v>2.5617071692950591E-2</v>
      </c>
      <c r="BD396" s="67">
        <f t="shared" si="117"/>
        <v>5.6571922174386051E-2</v>
      </c>
      <c r="BE396" s="67">
        <f t="shared" si="118"/>
        <v>7.3802098141452166E-2</v>
      </c>
      <c r="BF396" s="67">
        <f t="shared" si="119"/>
        <v>1.0908882301713461</v>
      </c>
      <c r="BG396" s="67">
        <f t="shared" si="120"/>
        <v>0.18679861563757061</v>
      </c>
      <c r="BH396" s="67">
        <f t="shared" si="121"/>
        <v>1.7917273548574204E-2</v>
      </c>
      <c r="BI396" s="67">
        <f t="shared" si="122"/>
        <v>1.9461407994629421E-2</v>
      </c>
      <c r="BJ396" s="67">
        <f t="shared" si="123"/>
        <v>6.2725707409457709E-2</v>
      </c>
      <c r="BK396" s="55"/>
    </row>
    <row r="397" spans="4:63">
      <c r="D397" s="52">
        <f t="shared" si="106"/>
        <v>5</v>
      </c>
      <c r="E397" s="67">
        <f t="shared" si="142"/>
        <v>2.0931990390143939E-2</v>
      </c>
      <c r="F397" s="67">
        <f t="shared" si="142"/>
        <v>2.9085133720875154E-2</v>
      </c>
      <c r="G397" s="67">
        <f t="shared" si="142"/>
        <v>2.0990693058719284E-2</v>
      </c>
      <c r="H397" s="67">
        <f t="shared" si="142"/>
        <v>4.3003905769446384E-2</v>
      </c>
      <c r="I397" s="67">
        <f t="shared" si="142"/>
        <v>5.9949648675057816E-2</v>
      </c>
      <c r="J397" s="67">
        <f t="shared" si="142"/>
        <v>0.86842972584248479</v>
      </c>
      <c r="K397" s="67">
        <f t="shared" si="142"/>
        <v>0.16021543473177971</v>
      </c>
      <c r="L397" s="67">
        <f t="shared" si="142"/>
        <v>1.5042487195108221E-2</v>
      </c>
      <c r="M397" s="67">
        <f t="shared" si="142"/>
        <v>1.6623480453887573E-2</v>
      </c>
      <c r="N397" s="67">
        <f t="shared" si="142"/>
        <v>4.9499962896817261E-2</v>
      </c>
      <c r="Q397" s="55">
        <f t="shared" si="113"/>
        <v>3.0330158426861548E-3</v>
      </c>
      <c r="R397" s="55">
        <f t="shared" si="124"/>
        <v>3.61024019696506E-3</v>
      </c>
      <c r="S397" s="55">
        <f t="shared" si="125"/>
        <v>3.2049571434360005E-3</v>
      </c>
      <c r="T397" s="55">
        <f t="shared" si="126"/>
        <v>4.3829574273139878E-3</v>
      </c>
      <c r="U397" s="55">
        <f t="shared" si="127"/>
        <v>8.754106989744076E-3</v>
      </c>
      <c r="V397" s="55">
        <f t="shared" si="128"/>
        <v>8.5899669550492386E-2</v>
      </c>
      <c r="W397" s="55">
        <f t="shared" si="129"/>
        <v>3.1129709643110879E-2</v>
      </c>
      <c r="X397" s="55">
        <f t="shared" si="130"/>
        <v>2.7940866024559197E-3</v>
      </c>
      <c r="Y397" s="55">
        <f t="shared" si="131"/>
        <v>3.3001506520532434E-3</v>
      </c>
      <c r="Z397" s="55">
        <f t="shared" si="132"/>
        <v>6.1004943209264501E-3</v>
      </c>
      <c r="AC397" s="68">
        <f t="shared" si="114"/>
        <v>8.0339016686343384E-3</v>
      </c>
      <c r="AD397" s="68">
        <f t="shared" si="133"/>
        <v>8.9520544788173912E-3</v>
      </c>
      <c r="AE397" s="68">
        <f t="shared" si="134"/>
        <v>5.2807490265670085E-3</v>
      </c>
      <c r="AF397" s="68">
        <f t="shared" si="135"/>
        <v>1.4296266588928413E-2</v>
      </c>
      <c r="AG397" s="68">
        <f t="shared" si="136"/>
        <v>1.5364043685854915E-2</v>
      </c>
      <c r="AH397" s="68">
        <f t="shared" si="137"/>
        <v>0.28535423697374024</v>
      </c>
      <c r="AI397" s="68">
        <f t="shared" si="138"/>
        <v>3.4361181943258212E-2</v>
      </c>
      <c r="AJ397" s="68">
        <f t="shared" si="139"/>
        <v>3.4209220248067281E-3</v>
      </c>
      <c r="AK397" s="68">
        <f t="shared" si="140"/>
        <v>3.5438181988078315E-3</v>
      </c>
      <c r="AL397" s="68">
        <f t="shared" si="141"/>
        <v>1.6396459725418186E-2</v>
      </c>
      <c r="AO397" s="67">
        <f t="shared" si="110"/>
        <v>1.7898974547457785E-2</v>
      </c>
      <c r="AP397" s="67">
        <f t="shared" si="110"/>
        <v>2.5474893523910094E-2</v>
      </c>
      <c r="AQ397" s="67">
        <f t="shared" si="110"/>
        <v>1.7785735915283284E-2</v>
      </c>
      <c r="AR397" s="67">
        <f t="shared" si="110"/>
        <v>3.8620948342132394E-2</v>
      </c>
      <c r="AS397" s="67">
        <f t="shared" si="110"/>
        <v>5.119554168531374E-2</v>
      </c>
      <c r="AT397" s="67">
        <f t="shared" si="110"/>
        <v>0.78253005629199235</v>
      </c>
      <c r="AU397" s="67">
        <f t="shared" si="110"/>
        <v>0.12908572508866883</v>
      </c>
      <c r="AV397" s="67">
        <f t="shared" si="110"/>
        <v>1.2248400592652302E-2</v>
      </c>
      <c r="AW397" s="67">
        <f t="shared" si="110"/>
        <v>1.332332980183433E-2</v>
      </c>
      <c r="AX397" s="67">
        <f t="shared" si="110"/>
        <v>4.3399468575890811E-2</v>
      </c>
      <c r="BA397" s="67">
        <f t="shared" si="111"/>
        <v>2.8965892058778277E-2</v>
      </c>
      <c r="BB397" s="67">
        <f t="shared" si="115"/>
        <v>3.8037188199692547E-2</v>
      </c>
      <c r="BC397" s="67">
        <f t="shared" si="116"/>
        <v>2.6271442085286291E-2</v>
      </c>
      <c r="BD397" s="67">
        <f t="shared" si="117"/>
        <v>5.7300172358374798E-2</v>
      </c>
      <c r="BE397" s="67">
        <f t="shared" si="118"/>
        <v>7.5313692360912732E-2</v>
      </c>
      <c r="BF397" s="67">
        <f t="shared" si="119"/>
        <v>1.153783962816225</v>
      </c>
      <c r="BG397" s="67">
        <f t="shared" si="120"/>
        <v>0.19457661667503792</v>
      </c>
      <c r="BH397" s="67">
        <f t="shared" si="121"/>
        <v>1.8463409219914951E-2</v>
      </c>
      <c r="BI397" s="67">
        <f t="shared" si="122"/>
        <v>2.0167298652695405E-2</v>
      </c>
      <c r="BJ397" s="67">
        <f t="shared" si="123"/>
        <v>6.589642262223544E-2</v>
      </c>
      <c r="BK397" s="55"/>
    </row>
    <row r="398" spans="4:63">
      <c r="D398" s="52">
        <f t="shared" si="106"/>
        <v>5.25</v>
      </c>
      <c r="E398" s="67">
        <f t="shared" si="142"/>
        <v>2.1011186688667926E-2</v>
      </c>
      <c r="F398" s="67">
        <f t="shared" si="142"/>
        <v>3.0071736372808078E-2</v>
      </c>
      <c r="G398" s="67">
        <f t="shared" si="142"/>
        <v>2.1560434654236831E-2</v>
      </c>
      <c r="H398" s="67">
        <f t="shared" si="142"/>
        <v>4.3606704310567748E-2</v>
      </c>
      <c r="I398" s="67">
        <f t="shared" si="142"/>
        <v>6.1239279178358724E-2</v>
      </c>
      <c r="J398" s="67">
        <f t="shared" si="142"/>
        <v>0.9206910332838355</v>
      </c>
      <c r="K398" s="67">
        <f t="shared" si="142"/>
        <v>0.16708585469946013</v>
      </c>
      <c r="L398" s="67">
        <f t="shared" si="142"/>
        <v>1.5520507115605649E-2</v>
      </c>
      <c r="M398" s="67">
        <f t="shared" si="142"/>
        <v>1.7254340048694847E-2</v>
      </c>
      <c r="N398" s="67">
        <f t="shared" si="142"/>
        <v>5.2052400929630281E-2</v>
      </c>
      <c r="Q398" s="55">
        <f t="shared" si="113"/>
        <v>3.0336772511985262E-3</v>
      </c>
      <c r="R398" s="55">
        <f t="shared" si="124"/>
        <v>3.6965830543170112E-3</v>
      </c>
      <c r="S398" s="55">
        <f t="shared" si="125"/>
        <v>3.2205533891877668E-3</v>
      </c>
      <c r="T398" s="55">
        <f t="shared" si="126"/>
        <v>4.4046838674272355E-3</v>
      </c>
      <c r="U398" s="55">
        <f t="shared" si="127"/>
        <v>8.8271873279347386E-3</v>
      </c>
      <c r="V398" s="55">
        <f t="shared" si="128"/>
        <v>8.9335734675324324E-2</v>
      </c>
      <c r="W398" s="55">
        <f t="shared" si="129"/>
        <v>3.1758707826325075E-2</v>
      </c>
      <c r="X398" s="55">
        <f t="shared" si="130"/>
        <v>2.8252105438680937E-3</v>
      </c>
      <c r="Y398" s="55">
        <f t="shared" si="131"/>
        <v>3.3598050092251371E-3</v>
      </c>
      <c r="Z398" s="55">
        <f t="shared" si="132"/>
        <v>6.1375504613245873E-3</v>
      </c>
      <c r="AC398" s="68">
        <f t="shared" si="114"/>
        <v>8.0344638966678462E-3</v>
      </c>
      <c r="AD398" s="68">
        <f t="shared" si="133"/>
        <v>9.0303853069666987E-3</v>
      </c>
      <c r="AE398" s="68">
        <f t="shared" si="134"/>
        <v>5.3476467590393012E-3</v>
      </c>
      <c r="AF398" s="68">
        <f t="shared" si="135"/>
        <v>1.4320676887460597E-2</v>
      </c>
      <c r="AG398" s="68">
        <f t="shared" si="136"/>
        <v>1.5426812555226198E-2</v>
      </c>
      <c r="AH398" s="68">
        <f t="shared" si="137"/>
        <v>0.29605711322617784</v>
      </c>
      <c r="AI398" s="68">
        <f t="shared" si="138"/>
        <v>3.5139153300013506E-2</v>
      </c>
      <c r="AJ398" s="68">
        <f t="shared" si="139"/>
        <v>3.4629430801714988E-3</v>
      </c>
      <c r="AK398" s="68">
        <f t="shared" si="140"/>
        <v>3.6010268546713543E-3</v>
      </c>
      <c r="AL398" s="68">
        <f t="shared" si="141"/>
        <v>1.7000078496543915E-2</v>
      </c>
      <c r="AO398" s="67">
        <f t="shared" si="110"/>
        <v>1.79775094374694E-2</v>
      </c>
      <c r="AP398" s="67">
        <f t="shared" si="110"/>
        <v>2.6375153318491065E-2</v>
      </c>
      <c r="AQ398" s="67">
        <f t="shared" si="110"/>
        <v>1.8339881265049065E-2</v>
      </c>
      <c r="AR398" s="67">
        <f t="shared" si="110"/>
        <v>3.9202020443140514E-2</v>
      </c>
      <c r="AS398" s="67">
        <f t="shared" si="110"/>
        <v>5.2412091850423989E-2</v>
      </c>
      <c r="AT398" s="67">
        <f t="shared" si="110"/>
        <v>0.83135529860851121</v>
      </c>
      <c r="AU398" s="67">
        <f t="shared" si="110"/>
        <v>0.13532714687313507</v>
      </c>
      <c r="AV398" s="67">
        <f t="shared" si="110"/>
        <v>1.2695296571737555E-2</v>
      </c>
      <c r="AW398" s="67">
        <f t="shared" si="110"/>
        <v>1.389453503946971E-2</v>
      </c>
      <c r="AX398" s="67">
        <f t="shared" si="110"/>
        <v>4.5914850468305693E-2</v>
      </c>
      <c r="BA398" s="67">
        <f t="shared" si="111"/>
        <v>2.9045650585335772E-2</v>
      </c>
      <c r="BB398" s="67">
        <f t="shared" si="115"/>
        <v>3.9102121679774775E-2</v>
      </c>
      <c r="BC398" s="67">
        <f t="shared" si="116"/>
        <v>2.6908081413276132E-2</v>
      </c>
      <c r="BD398" s="67">
        <f t="shared" si="117"/>
        <v>5.7927381198028344E-2</v>
      </c>
      <c r="BE398" s="67">
        <f t="shared" si="118"/>
        <v>7.6666091733584921E-2</v>
      </c>
      <c r="BF398" s="67">
        <f t="shared" si="119"/>
        <v>1.2167481465100134</v>
      </c>
      <c r="BG398" s="67">
        <f t="shared" si="120"/>
        <v>0.20222500799947363</v>
      </c>
      <c r="BH398" s="67">
        <f t="shared" si="121"/>
        <v>1.8983450195777147E-2</v>
      </c>
      <c r="BI398" s="67">
        <f t="shared" si="122"/>
        <v>2.0855366903366201E-2</v>
      </c>
      <c r="BJ398" s="67">
        <f t="shared" si="123"/>
        <v>6.9052479426174193E-2</v>
      </c>
      <c r="BK398" s="55"/>
    </row>
    <row r="399" spans="4:63">
      <c r="D399" s="52">
        <f t="shared" si="106"/>
        <v>5.5</v>
      </c>
      <c r="E399" s="67">
        <f t="shared" si="142"/>
        <v>2.1078043663344544E-2</v>
      </c>
      <c r="F399" s="67">
        <f t="shared" si="142"/>
        <v>3.1044171836698418E-2</v>
      </c>
      <c r="G399" s="67">
        <f t="shared" si="142"/>
        <v>2.2119473634846381E-2</v>
      </c>
      <c r="H399" s="67">
        <f t="shared" si="142"/>
        <v>4.4140448520657495E-2</v>
      </c>
      <c r="I399" s="67">
        <f t="shared" si="142"/>
        <v>6.2413051659094471E-2</v>
      </c>
      <c r="J399" s="67">
        <f t="shared" si="142"/>
        <v>0.97321946264049297</v>
      </c>
      <c r="K399" s="67">
        <f t="shared" si="142"/>
        <v>0.173874194748736</v>
      </c>
      <c r="L399" s="67">
        <f t="shared" si="142"/>
        <v>1.5980696632249231E-2</v>
      </c>
      <c r="M399" s="67">
        <f t="shared" si="142"/>
        <v>1.7873826204303809E-2</v>
      </c>
      <c r="N399" s="67">
        <f t="shared" si="142"/>
        <v>5.4605864872358856E-2</v>
      </c>
      <c r="Q399" s="55">
        <f t="shared" si="113"/>
        <v>3.0341909002642594E-3</v>
      </c>
      <c r="R399" s="55">
        <f t="shared" si="124"/>
        <v>3.7782769890188556E-3</v>
      </c>
      <c r="S399" s="55">
        <f t="shared" si="125"/>
        <v>3.2349667759601292E-3</v>
      </c>
      <c r="T399" s="55">
        <f t="shared" si="126"/>
        <v>4.4246658585373544E-3</v>
      </c>
      <c r="U399" s="55">
        <f t="shared" si="127"/>
        <v>8.8923236660407093E-3</v>
      </c>
      <c r="V399" s="55">
        <f t="shared" si="128"/>
        <v>9.2768069264121733E-2</v>
      </c>
      <c r="W399" s="55">
        <f t="shared" si="129"/>
        <v>3.2357907187229668E-2</v>
      </c>
      <c r="X399" s="55">
        <f t="shared" si="130"/>
        <v>2.8537020446334016E-3</v>
      </c>
      <c r="Y399" s="55">
        <f t="shared" si="131"/>
        <v>3.4160669093477305E-3</v>
      </c>
      <c r="Z399" s="55">
        <f t="shared" si="132"/>
        <v>6.1698245328026024E-3</v>
      </c>
      <c r="AC399" s="68">
        <f t="shared" si="114"/>
        <v>8.0348414012350496E-3</v>
      </c>
      <c r="AD399" s="68">
        <f t="shared" si="133"/>
        <v>9.1055796632879653E-3</v>
      </c>
      <c r="AE399" s="68">
        <f t="shared" si="134"/>
        <v>5.4115687499094569E-3</v>
      </c>
      <c r="AF399" s="68">
        <f t="shared" si="135"/>
        <v>1.4337021283118121E-2</v>
      </c>
      <c r="AG399" s="68">
        <f t="shared" si="136"/>
        <v>1.5476781473254635E-2</v>
      </c>
      <c r="AH399" s="68">
        <f t="shared" si="137"/>
        <v>0.3064767873623882</v>
      </c>
      <c r="AI399" s="68">
        <f t="shared" si="138"/>
        <v>3.5894376664009305E-2</v>
      </c>
      <c r="AJ399" s="68">
        <f t="shared" si="139"/>
        <v>3.5014908305435475E-3</v>
      </c>
      <c r="AK399" s="68">
        <f t="shared" si="140"/>
        <v>3.6553578849952686E-3</v>
      </c>
      <c r="AL399" s="68">
        <f t="shared" si="141"/>
        <v>1.7587760903878497E-2</v>
      </c>
      <c r="AO399" s="67">
        <f t="shared" si="110"/>
        <v>1.8043852763080286E-2</v>
      </c>
      <c r="AP399" s="67">
        <f t="shared" si="110"/>
        <v>2.7265894847679561E-2</v>
      </c>
      <c r="AQ399" s="67">
        <f t="shared" si="110"/>
        <v>1.8884506858886253E-2</v>
      </c>
      <c r="AR399" s="67">
        <f t="shared" si="110"/>
        <v>3.9715782662120142E-2</v>
      </c>
      <c r="AS399" s="67">
        <f t="shared" si="110"/>
        <v>5.3520727993053761E-2</v>
      </c>
      <c r="AT399" s="67">
        <f t="shared" si="110"/>
        <v>0.88045139337637124</v>
      </c>
      <c r="AU399" s="67">
        <f t="shared" si="110"/>
        <v>0.14151628756150633</v>
      </c>
      <c r="AV399" s="67">
        <f t="shared" si="110"/>
        <v>1.312699458761583E-2</v>
      </c>
      <c r="AW399" s="67">
        <f t="shared" si="110"/>
        <v>1.4457759294956078E-2</v>
      </c>
      <c r="AX399" s="67">
        <f t="shared" si="110"/>
        <v>4.8436040339556251E-2</v>
      </c>
      <c r="BA399" s="67">
        <f t="shared" si="111"/>
        <v>2.9112885064579593E-2</v>
      </c>
      <c r="BB399" s="67">
        <f t="shared" si="115"/>
        <v>4.0149751499986383E-2</v>
      </c>
      <c r="BC399" s="67">
        <f t="shared" si="116"/>
        <v>2.7531042384755837E-2</v>
      </c>
      <c r="BD399" s="67">
        <f t="shared" si="117"/>
        <v>5.847746980377562E-2</v>
      </c>
      <c r="BE399" s="67">
        <f t="shared" si="118"/>
        <v>7.7889833132349109E-2</v>
      </c>
      <c r="BF399" s="67">
        <f t="shared" si="119"/>
        <v>1.2796962500028812</v>
      </c>
      <c r="BG399" s="67">
        <f t="shared" si="120"/>
        <v>0.2097685714127453</v>
      </c>
      <c r="BH399" s="67">
        <f t="shared" si="121"/>
        <v>1.9482187462792778E-2</v>
      </c>
      <c r="BI399" s="67">
        <f t="shared" si="122"/>
        <v>2.1529184089299078E-2</v>
      </c>
      <c r="BJ399" s="67">
        <f t="shared" si="123"/>
        <v>7.219362577623735E-2</v>
      </c>
      <c r="BK399" s="55"/>
    </row>
    <row r="400" spans="4:63">
      <c r="D400" s="52">
        <f t="shared" si="106"/>
        <v>5.75</v>
      </c>
      <c r="E400" s="67">
        <f t="shared" si="142"/>
        <v>2.1135523054584104E-2</v>
      </c>
      <c r="F400" s="67">
        <f t="shared" si="142"/>
        <v>3.2000154647864557E-2</v>
      </c>
      <c r="G400" s="67">
        <f t="shared" si="142"/>
        <v>2.2671377538850599E-2</v>
      </c>
      <c r="H400" s="67">
        <f t="shared" si="142"/>
        <v>4.4626437673830267E-2</v>
      </c>
      <c r="I400" s="67">
        <f t="shared" si="142"/>
        <v>6.3500050662034277E-2</v>
      </c>
      <c r="J400" s="67">
        <f t="shared" si="142"/>
        <v>1.025928082902319</v>
      </c>
      <c r="K400" s="67">
        <f t="shared" si="142"/>
        <v>0.18060475485545074</v>
      </c>
      <c r="L400" s="67">
        <f t="shared" si="142"/>
        <v>1.64275144386196E-2</v>
      </c>
      <c r="M400" s="67">
        <f t="shared" si="142"/>
        <v>1.8485095369156292E-2</v>
      </c>
      <c r="N400" s="67">
        <f t="shared" si="142"/>
        <v>5.7160012755031138E-2</v>
      </c>
      <c r="Q400" s="55">
        <f t="shared" si="113"/>
        <v>3.0345972767432542E-3</v>
      </c>
      <c r="R400" s="55">
        <f t="shared" si="124"/>
        <v>3.8555279441524551E-3</v>
      </c>
      <c r="S400" s="55">
        <f t="shared" si="125"/>
        <v>3.2486035580707299E-3</v>
      </c>
      <c r="T400" s="55">
        <f t="shared" si="126"/>
        <v>4.4435064704886739E-3</v>
      </c>
      <c r="U400" s="55">
        <f t="shared" si="127"/>
        <v>8.9510109652030379E-3</v>
      </c>
      <c r="V400" s="55">
        <f t="shared" si="128"/>
        <v>9.6192081888962055E-2</v>
      </c>
      <c r="W400" s="55">
        <f t="shared" si="129"/>
        <v>3.2934201318121498E-2</v>
      </c>
      <c r="X400" s="55">
        <f t="shared" si="130"/>
        <v>2.8803327953454702E-3</v>
      </c>
      <c r="Y400" s="55">
        <f t="shared" si="131"/>
        <v>3.4695480596707473E-3</v>
      </c>
      <c r="Z400" s="55">
        <f t="shared" si="132"/>
        <v>6.1989415279879827E-3</v>
      </c>
      <c r="AC400" s="68">
        <f t="shared" si="114"/>
        <v>8.035106728987754E-3</v>
      </c>
      <c r="AD400" s="68">
        <f t="shared" si="133"/>
        <v>9.1773868295310108E-3</v>
      </c>
      <c r="AE400" s="68">
        <f t="shared" si="134"/>
        <v>5.472937402587235E-3</v>
      </c>
      <c r="AF400" s="68">
        <f t="shared" si="135"/>
        <v>1.4348674131684164E-2</v>
      </c>
      <c r="AG400" s="68">
        <f t="shared" si="136"/>
        <v>1.5518587256448547E-2</v>
      </c>
      <c r="AH400" s="68">
        <f t="shared" si="137"/>
        <v>0.31661225512821117</v>
      </c>
      <c r="AI400" s="68">
        <f t="shared" si="138"/>
        <v>3.6630196855782636E-2</v>
      </c>
      <c r="AJ400" s="68">
        <f t="shared" si="139"/>
        <v>3.5374159028236847E-3</v>
      </c>
      <c r="AK400" s="68">
        <f t="shared" si="140"/>
        <v>3.7075540159629619E-3</v>
      </c>
      <c r="AL400" s="68">
        <f t="shared" si="141"/>
        <v>1.815952394820719E-2</v>
      </c>
      <c r="AO400" s="67">
        <f t="shared" si="110"/>
        <v>1.8100925777840851E-2</v>
      </c>
      <c r="AP400" s="67">
        <f t="shared" si="110"/>
        <v>2.8144626703712101E-2</v>
      </c>
      <c r="AQ400" s="67">
        <f t="shared" si="110"/>
        <v>1.9422773980779868E-2</v>
      </c>
      <c r="AR400" s="67">
        <f t="shared" si="110"/>
        <v>4.0182931203341592E-2</v>
      </c>
      <c r="AS400" s="67">
        <f t="shared" si="110"/>
        <v>5.4549039696831239E-2</v>
      </c>
      <c r="AT400" s="67">
        <f t="shared" si="110"/>
        <v>0.92973600101335685</v>
      </c>
      <c r="AU400" s="67">
        <f t="shared" si="110"/>
        <v>0.14767055353732925</v>
      </c>
      <c r="AV400" s="67">
        <f t="shared" si="110"/>
        <v>1.354718164327413E-2</v>
      </c>
      <c r="AW400" s="67">
        <f t="shared" si="110"/>
        <v>1.5015547309485545E-2</v>
      </c>
      <c r="AX400" s="67">
        <f t="shared" si="110"/>
        <v>5.0961071227043159E-2</v>
      </c>
      <c r="BA400" s="67">
        <f t="shared" si="111"/>
        <v>2.9170629783571857E-2</v>
      </c>
      <c r="BB400" s="67">
        <f t="shared" si="115"/>
        <v>4.1177541477395566E-2</v>
      </c>
      <c r="BC400" s="67">
        <f t="shared" si="116"/>
        <v>2.8144314941437834E-2</v>
      </c>
      <c r="BD400" s="67">
        <f t="shared" si="117"/>
        <v>5.897511180551443E-2</v>
      </c>
      <c r="BE400" s="67">
        <f t="shared" si="118"/>
        <v>7.901863791848282E-2</v>
      </c>
      <c r="BF400" s="67">
        <f t="shared" si="119"/>
        <v>1.3425403380305301</v>
      </c>
      <c r="BG400" s="67">
        <f t="shared" si="120"/>
        <v>0.21723495171123339</v>
      </c>
      <c r="BH400" s="67">
        <f t="shared" si="121"/>
        <v>1.9964930341443286E-2</v>
      </c>
      <c r="BI400" s="67">
        <f t="shared" si="122"/>
        <v>2.2192649385119254E-2</v>
      </c>
      <c r="BJ400" s="67">
        <f t="shared" si="123"/>
        <v>7.5319536703238321E-2</v>
      </c>
      <c r="BK400" s="55"/>
    </row>
    <row r="401" spans="4:63">
      <c r="D401" s="52">
        <f t="shared" si="106"/>
        <v>6</v>
      </c>
      <c r="E401" s="67">
        <f t="shared" si="142"/>
        <v>2.118653249152878E-2</v>
      </c>
      <c r="F401" s="67">
        <f t="shared" si="142"/>
        <v>3.2937069990469477E-2</v>
      </c>
      <c r="G401" s="67">
        <f t="shared" si="142"/>
        <v>2.3219713904552151E-2</v>
      </c>
      <c r="H401" s="67">
        <f t="shared" si="142"/>
        <v>4.5087790988443427E-2</v>
      </c>
      <c r="I401" s="67">
        <f t="shared" si="142"/>
        <v>6.4533302756645872E-2</v>
      </c>
      <c r="J401" s="67">
        <f t="shared" si="142"/>
        <v>1.0787277293350956</v>
      </c>
      <c r="K401" s="67">
        <f t="shared" si="142"/>
        <v>0.18730507499222696</v>
      </c>
      <c r="L401" s="67">
        <f t="shared" si="142"/>
        <v>1.6865974311452963E-2</v>
      </c>
      <c r="M401" s="67">
        <f t="shared" si="142"/>
        <v>1.9091655269861521E-2</v>
      </c>
      <c r="N401" s="67">
        <f t="shared" si="142"/>
        <v>5.9714502607675274E-2</v>
      </c>
      <c r="Q401" s="55">
        <f t="shared" si="113"/>
        <v>3.0349277996984327E-3</v>
      </c>
      <c r="R401" s="55">
        <f t="shared" si="124"/>
        <v>3.9285189153150163E-3</v>
      </c>
      <c r="S401" s="55">
        <f t="shared" si="125"/>
        <v>3.2618352198603316E-3</v>
      </c>
      <c r="T401" s="55">
        <f t="shared" si="126"/>
        <v>4.4617545681526708E-3</v>
      </c>
      <c r="U401" s="55">
        <f t="shared" si="127"/>
        <v>9.0046027183250717E-3</v>
      </c>
      <c r="V401" s="55">
        <f t="shared" si="128"/>
        <v>9.9601880669199588E-2</v>
      </c>
      <c r="W401" s="55">
        <f t="shared" si="129"/>
        <v>3.3494451532492885E-2</v>
      </c>
      <c r="X401" s="55">
        <f t="shared" si="130"/>
        <v>2.9058616297719503E-3</v>
      </c>
      <c r="Y401" s="55">
        <f t="shared" si="131"/>
        <v>3.5208460897622738E-3</v>
      </c>
      <c r="Z401" s="55">
        <f t="shared" si="132"/>
        <v>6.2264332186815685E-3</v>
      </c>
      <c r="AC401" s="68">
        <f t="shared" si="114"/>
        <v>8.0353105306759064E-3</v>
      </c>
      <c r="AD401" s="68">
        <f t="shared" si="133"/>
        <v>9.2455283837313482E-3</v>
      </c>
      <c r="AE401" s="68">
        <f t="shared" si="134"/>
        <v>5.5321212745987093E-3</v>
      </c>
      <c r="AF401" s="68">
        <f t="shared" si="135"/>
        <v>1.4358191836356275E-2</v>
      </c>
      <c r="AG401" s="68">
        <f t="shared" si="136"/>
        <v>1.5556329040267875E-2</v>
      </c>
      <c r="AH401" s="68">
        <f t="shared" si="137"/>
        <v>0.32646164548615969</v>
      </c>
      <c r="AI401" s="68">
        <f t="shared" si="138"/>
        <v>3.7349646267808158E-2</v>
      </c>
      <c r="AJ401" s="68">
        <f t="shared" si="139"/>
        <v>3.5715471714174072E-3</v>
      </c>
      <c r="AK401" s="68">
        <f t="shared" si="140"/>
        <v>3.7583473025422265E-3</v>
      </c>
      <c r="AL401" s="68">
        <f t="shared" si="141"/>
        <v>1.8715329500673273E-2</v>
      </c>
      <c r="AO401" s="67">
        <f t="shared" si="110"/>
        <v>1.8151604691830348E-2</v>
      </c>
      <c r="AP401" s="67">
        <f t="shared" si="110"/>
        <v>2.900855107515446E-2</v>
      </c>
      <c r="AQ401" s="67">
        <f t="shared" si="110"/>
        <v>1.9957878684691819E-2</v>
      </c>
      <c r="AR401" s="67">
        <f t="shared" si="110"/>
        <v>4.0626036420290758E-2</v>
      </c>
      <c r="AS401" s="67">
        <f t="shared" si="110"/>
        <v>5.5528700038320798E-2</v>
      </c>
      <c r="AT401" s="67">
        <f t="shared" si="110"/>
        <v>0.97912584866589603</v>
      </c>
      <c r="AU401" s="67">
        <f t="shared" si="110"/>
        <v>0.15381062345973406</v>
      </c>
      <c r="AV401" s="67">
        <f t="shared" si="110"/>
        <v>1.3960112681681012E-2</v>
      </c>
      <c r="AW401" s="67">
        <f t="shared" si="110"/>
        <v>1.5570809180099248E-2</v>
      </c>
      <c r="AX401" s="67">
        <f t="shared" si="110"/>
        <v>5.3488069388993705E-2</v>
      </c>
      <c r="BA401" s="67">
        <f t="shared" si="111"/>
        <v>2.9221843022204687E-2</v>
      </c>
      <c r="BB401" s="67">
        <f t="shared" si="115"/>
        <v>4.2182598374200825E-2</v>
      </c>
      <c r="BC401" s="67">
        <f t="shared" si="116"/>
        <v>2.8751835179150861E-2</v>
      </c>
      <c r="BD401" s="67">
        <f t="shared" si="117"/>
        <v>5.9445982824799702E-2</v>
      </c>
      <c r="BE401" s="67">
        <f t="shared" si="118"/>
        <v>8.0089631796913752E-2</v>
      </c>
      <c r="BF401" s="67">
        <f t="shared" si="119"/>
        <v>1.4051893748212554</v>
      </c>
      <c r="BG401" s="67">
        <f t="shared" si="120"/>
        <v>0.22465472126003511</v>
      </c>
      <c r="BH401" s="67">
        <f t="shared" si="121"/>
        <v>2.0437521482870369E-2</v>
      </c>
      <c r="BI401" s="67">
        <f t="shared" si="122"/>
        <v>2.2850002572403747E-2</v>
      </c>
      <c r="BJ401" s="67">
        <f t="shared" si="123"/>
        <v>7.8429832108348543E-2</v>
      </c>
      <c r="BK401" s="55"/>
    </row>
    <row r="402" spans="4:63">
      <c r="D402" s="52">
        <f t="shared" si="106"/>
        <v>6.25</v>
      </c>
      <c r="E402" s="67">
        <f t="shared" si="142"/>
        <v>2.1233279751669269E-2</v>
      </c>
      <c r="F402" s="67">
        <f t="shared" si="142"/>
        <v>3.3852550062042713E-2</v>
      </c>
      <c r="G402" s="67">
        <f t="shared" si="142"/>
        <v>2.376726777483296E-2</v>
      </c>
      <c r="H402" s="67">
        <f t="shared" si="142"/>
        <v>4.554336042323219E-2</v>
      </c>
      <c r="I402" s="67">
        <f t="shared" si="142"/>
        <v>6.5539985560256503E-2</v>
      </c>
      <c r="J402" s="67">
        <f t="shared" si="142"/>
        <v>1.1315461293048545</v>
      </c>
      <c r="K402" s="67">
        <f t="shared" si="142"/>
        <v>0.19399884964082309</v>
      </c>
      <c r="L402" s="67">
        <f t="shared" si="142"/>
        <v>1.7300182278148842E-2</v>
      </c>
      <c r="M402" s="67">
        <f t="shared" si="142"/>
        <v>1.9696341177139972E-2</v>
      </c>
      <c r="N402" s="67">
        <f t="shared" si="142"/>
        <v>6.2267450132941563E-2</v>
      </c>
      <c r="Q402" s="55">
        <f t="shared" si="113"/>
        <v>3.0352036136421473E-3</v>
      </c>
      <c r="R402" s="55">
        <f t="shared" si="124"/>
        <v>3.997411060561294E-3</v>
      </c>
      <c r="S402" s="55">
        <f t="shared" si="125"/>
        <v>3.2749589927093502E-3</v>
      </c>
      <c r="T402" s="55">
        <f t="shared" si="126"/>
        <v>4.4798147763391409E-3</v>
      </c>
      <c r="U402" s="55">
        <f t="shared" si="127"/>
        <v>9.054144259016246E-3</v>
      </c>
      <c r="V402" s="55">
        <f t="shared" si="128"/>
        <v>0.10299311580659694</v>
      </c>
      <c r="W402" s="55">
        <f t="shared" si="129"/>
        <v>3.4044168760269285E-2</v>
      </c>
      <c r="X402" s="55">
        <f t="shared" si="130"/>
        <v>2.9308624282035757E-3</v>
      </c>
      <c r="Y402" s="55">
        <f t="shared" si="131"/>
        <v>3.5704352248496218E-3</v>
      </c>
      <c r="Z402" s="55">
        <f t="shared" si="132"/>
        <v>6.2535608197454521E-3</v>
      </c>
      <c r="AC402" s="68">
        <f t="shared" si="114"/>
        <v>8.0354825422389673E-3</v>
      </c>
      <c r="AD402" s="68">
        <f t="shared" si="133"/>
        <v>9.3097959235646059E-3</v>
      </c>
      <c r="AE402" s="68">
        <f t="shared" si="134"/>
        <v>5.5894068269002296E-3</v>
      </c>
      <c r="AF402" s="68">
        <f t="shared" si="135"/>
        <v>1.4367221162436711E-2</v>
      </c>
      <c r="AG402" s="68">
        <f t="shared" si="136"/>
        <v>1.5592912926088684E-2</v>
      </c>
      <c r="AH402" s="68">
        <f t="shared" si="137"/>
        <v>0.33602482036670916</v>
      </c>
      <c r="AI402" s="68">
        <f t="shared" si="138"/>
        <v>3.8055269541982469E-2</v>
      </c>
      <c r="AJ402" s="68">
        <f t="shared" si="139"/>
        <v>3.6045181695661681E-3</v>
      </c>
      <c r="AK402" s="68">
        <f t="shared" si="140"/>
        <v>3.8083003466037953E-3</v>
      </c>
      <c r="AL402" s="68">
        <f t="shared" si="141"/>
        <v>1.925436365004515E-2</v>
      </c>
      <c r="AO402" s="67">
        <f t="shared" si="110"/>
        <v>1.8198076138027122E-2</v>
      </c>
      <c r="AP402" s="67">
        <f t="shared" si="110"/>
        <v>2.9855139001481418E-2</v>
      </c>
      <c r="AQ402" s="67">
        <f t="shared" si="110"/>
        <v>2.049230878212361E-2</v>
      </c>
      <c r="AR402" s="67">
        <f t="shared" si="110"/>
        <v>4.1063545646893046E-2</v>
      </c>
      <c r="AS402" s="67">
        <f t="shared" si="110"/>
        <v>5.6485841301240257E-2</v>
      </c>
      <c r="AT402" s="67">
        <f t="shared" si="110"/>
        <v>1.0285530134982577</v>
      </c>
      <c r="AU402" s="67">
        <f t="shared" si="110"/>
        <v>0.15995468088055381</v>
      </c>
      <c r="AV402" s="67">
        <f t="shared" si="110"/>
        <v>1.4369319849945265E-2</v>
      </c>
      <c r="AW402" s="67">
        <f t="shared" si="110"/>
        <v>1.612590595229035E-2</v>
      </c>
      <c r="AX402" s="67">
        <f t="shared" si="110"/>
        <v>5.6013889313196112E-2</v>
      </c>
      <c r="BA402" s="67">
        <f t="shared" si="111"/>
        <v>2.9268762293908235E-2</v>
      </c>
      <c r="BB402" s="67">
        <f t="shared" si="115"/>
        <v>4.3162345985607323E-2</v>
      </c>
      <c r="BC402" s="67">
        <f t="shared" si="116"/>
        <v>2.935667460173319E-2</v>
      </c>
      <c r="BD402" s="67">
        <f t="shared" si="117"/>
        <v>5.99105815856689E-2</v>
      </c>
      <c r="BE402" s="67">
        <f t="shared" si="118"/>
        <v>8.1132898486345181E-2</v>
      </c>
      <c r="BF402" s="67">
        <f t="shared" si="119"/>
        <v>1.4675709496715637</v>
      </c>
      <c r="BG402" s="67">
        <f t="shared" si="120"/>
        <v>0.23205411918280555</v>
      </c>
      <c r="BH402" s="67">
        <f t="shared" si="121"/>
        <v>2.0904700447715009E-2</v>
      </c>
      <c r="BI402" s="67">
        <f t="shared" si="122"/>
        <v>2.3504641523743767E-2</v>
      </c>
      <c r="BJ402" s="67">
        <f t="shared" si="123"/>
        <v>8.1521813782986716E-2</v>
      </c>
      <c r="BK402" s="55"/>
    </row>
    <row r="403" spans="4:63">
      <c r="D403" s="52">
        <f t="shared" si="106"/>
        <v>6.5</v>
      </c>
      <c r="E403" s="67">
        <f t="shared" ref="E403:N418" si="143">E402+E314/$R$179</f>
        <v>2.1276645057550853E-2</v>
      </c>
      <c r="F403" s="67">
        <f t="shared" si="143"/>
        <v>3.4745160221720812E-2</v>
      </c>
      <c r="G403" s="67">
        <f t="shared" si="143"/>
        <v>2.4315259201733459E-2</v>
      </c>
      <c r="H403" s="67">
        <f t="shared" si="143"/>
        <v>4.6001036825363883E-2</v>
      </c>
      <c r="I403" s="67">
        <f t="shared" si="143"/>
        <v>6.6530322752981125E-2</v>
      </c>
      <c r="J403" s="67">
        <f t="shared" si="143"/>
        <v>1.1843477726768983</v>
      </c>
      <c r="K403" s="67">
        <f t="shared" si="143"/>
        <v>0.20069776230556385</v>
      </c>
      <c r="L403" s="67">
        <f t="shared" si="143"/>
        <v>1.7731688756559269E-2</v>
      </c>
      <c r="M403" s="67">
        <f t="shared" si="143"/>
        <v>2.0300175079044785E-2</v>
      </c>
      <c r="N403" s="67">
        <f t="shared" si="143"/>
        <v>6.4814033367038351E-2</v>
      </c>
      <c r="Q403" s="55">
        <f t="shared" si="113"/>
        <v>3.0354355423574241E-3</v>
      </c>
      <c r="R403" s="55">
        <f t="shared" si="124"/>
        <v>4.0623439890517792E-3</v>
      </c>
      <c r="S403" s="55">
        <f t="shared" si="125"/>
        <v>3.2881564523260607E-3</v>
      </c>
      <c r="T403" s="55">
        <f t="shared" si="126"/>
        <v>4.4978545509357475E-3</v>
      </c>
      <c r="U403" s="55">
        <f t="shared" si="127"/>
        <v>9.1002247012653761E-3</v>
      </c>
      <c r="V403" s="55">
        <f t="shared" si="128"/>
        <v>0.10636596993067474</v>
      </c>
      <c r="W403" s="55">
        <f t="shared" si="129"/>
        <v>3.4586102755809728E-2</v>
      </c>
      <c r="X403" s="55">
        <f t="shared" si="130"/>
        <v>2.9555390711173629E-3</v>
      </c>
      <c r="Y403" s="55">
        <f t="shared" si="131"/>
        <v>3.6185538042450556E-3</v>
      </c>
      <c r="Z403" s="55">
        <f t="shared" si="132"/>
        <v>6.2811012861377045E-3</v>
      </c>
      <c r="AC403" s="68">
        <f t="shared" si="114"/>
        <v>8.0356332110105601E-3</v>
      </c>
      <c r="AD403" s="68">
        <f t="shared" si="133"/>
        <v>9.3701499336796504E-3</v>
      </c>
      <c r="AE403" s="68">
        <f t="shared" si="134"/>
        <v>5.6449786143985096E-3</v>
      </c>
      <c r="AF403" s="68">
        <f t="shared" si="135"/>
        <v>1.4376373919473374E-2</v>
      </c>
      <c r="AG403" s="68">
        <f t="shared" si="136"/>
        <v>1.5629311201549586E-2</v>
      </c>
      <c r="AH403" s="68">
        <f t="shared" si="137"/>
        <v>0.34530553051477031</v>
      </c>
      <c r="AI403" s="68">
        <f t="shared" si="138"/>
        <v>3.8748961850000499E-2</v>
      </c>
      <c r="AJ403" s="68">
        <f t="shared" si="139"/>
        <v>3.6365872435122691E-3</v>
      </c>
      <c r="AK403" s="68">
        <f t="shared" si="140"/>
        <v>3.8576400043212437E-3</v>
      </c>
      <c r="AL403" s="68">
        <f t="shared" si="141"/>
        <v>1.9774507182497559E-2</v>
      </c>
      <c r="AO403" s="67">
        <f t="shared" si="110"/>
        <v>1.8241209515193431E-2</v>
      </c>
      <c r="AP403" s="67">
        <f t="shared" si="110"/>
        <v>3.0682816232669032E-2</v>
      </c>
      <c r="AQ403" s="67">
        <f t="shared" si="110"/>
        <v>2.1027102749407396E-2</v>
      </c>
      <c r="AR403" s="67">
        <f t="shared" si="110"/>
        <v>4.1503182274428133E-2</v>
      </c>
      <c r="AS403" s="67">
        <f t="shared" si="110"/>
        <v>5.7430098051715749E-2</v>
      </c>
      <c r="AT403" s="67">
        <f t="shared" si="110"/>
        <v>1.0779818027462236</v>
      </c>
      <c r="AU403" s="67">
        <f t="shared" si="110"/>
        <v>0.16611165954975413</v>
      </c>
      <c r="AV403" s="67">
        <f t="shared" si="110"/>
        <v>1.4776149685441907E-2</v>
      </c>
      <c r="AW403" s="67">
        <f t="shared" si="110"/>
        <v>1.6681621274799729E-2</v>
      </c>
      <c r="AX403" s="67">
        <f t="shared" si="110"/>
        <v>5.8532932080900643E-2</v>
      </c>
      <c r="BA403" s="67">
        <f t="shared" si="111"/>
        <v>2.9312278268561413E-2</v>
      </c>
      <c r="BB403" s="67">
        <f t="shared" si="115"/>
        <v>4.4115310155400461E-2</v>
      </c>
      <c r="BC403" s="67">
        <f t="shared" si="116"/>
        <v>2.9960237816131968E-2</v>
      </c>
      <c r="BD403" s="67">
        <f t="shared" si="117"/>
        <v>6.0377410744837254E-2</v>
      </c>
      <c r="BE403" s="67">
        <f t="shared" si="118"/>
        <v>8.2159633954530714E-2</v>
      </c>
      <c r="BF403" s="67">
        <f t="shared" si="119"/>
        <v>1.5296533031916686</v>
      </c>
      <c r="BG403" s="67">
        <f t="shared" si="120"/>
        <v>0.23944672415556434</v>
      </c>
      <c r="BH403" s="67">
        <f t="shared" si="121"/>
        <v>2.1368276000071539E-2</v>
      </c>
      <c r="BI403" s="67">
        <f t="shared" si="122"/>
        <v>2.4157815083366029E-2</v>
      </c>
      <c r="BJ403" s="67">
        <f t="shared" si="123"/>
        <v>8.4588540549535907E-2</v>
      </c>
      <c r="BK403" s="55"/>
    </row>
    <row r="404" spans="4:63">
      <c r="D404" s="52">
        <f t="shared" si="106"/>
        <v>6.75</v>
      </c>
      <c r="E404" s="67">
        <f t="shared" si="143"/>
        <v>2.1316853872790791E-2</v>
      </c>
      <c r="F404" s="67">
        <f t="shared" si="143"/>
        <v>3.5613987301303066E-2</v>
      </c>
      <c r="G404" s="67">
        <f t="shared" si="143"/>
        <v>2.4864125741873338E-2</v>
      </c>
      <c r="H404" s="67">
        <f t="shared" si="143"/>
        <v>4.6462927162181436E-2</v>
      </c>
      <c r="I404" s="67">
        <f t="shared" si="143"/>
        <v>6.7505404042212142E-2</v>
      </c>
      <c r="J404" s="67">
        <f t="shared" si="143"/>
        <v>1.2371159028535124</v>
      </c>
      <c r="K404" s="67">
        <f t="shared" si="143"/>
        <v>0.2074069510025939</v>
      </c>
      <c r="L404" s="67">
        <f t="shared" si="143"/>
        <v>1.8160673845903277E-2</v>
      </c>
      <c r="M404" s="67">
        <f t="shared" si="143"/>
        <v>2.0903213775934206E-2</v>
      </c>
      <c r="N404" s="67">
        <f t="shared" si="143"/>
        <v>6.7348255489580525E-2</v>
      </c>
      <c r="Q404" s="55">
        <f t="shared" si="113"/>
        <v>3.0356299445751986E-3</v>
      </c>
      <c r="R404" s="55">
        <f t="shared" si="124"/>
        <v>4.1234418767097051E-3</v>
      </c>
      <c r="S404" s="55">
        <f t="shared" si="125"/>
        <v>3.3015540830724989E-3</v>
      </c>
      <c r="T404" s="55">
        <f t="shared" si="126"/>
        <v>4.5159262375402522E-3</v>
      </c>
      <c r="U404" s="55">
        <f t="shared" si="127"/>
        <v>9.1432044044359711E-3</v>
      </c>
      <c r="V404" s="55">
        <f t="shared" si="128"/>
        <v>0.1097228343669929</v>
      </c>
      <c r="W404" s="55">
        <f t="shared" si="129"/>
        <v>3.5121554989226811E-2</v>
      </c>
      <c r="X404" s="55">
        <f t="shared" si="130"/>
        <v>2.9799072936515028E-3</v>
      </c>
      <c r="Y404" s="55">
        <f t="shared" si="131"/>
        <v>3.6653176113458667E-3</v>
      </c>
      <c r="Z404" s="55">
        <f t="shared" si="132"/>
        <v>6.3095913510077791E-3</v>
      </c>
      <c r="AC404" s="68">
        <f t="shared" si="114"/>
        <v>8.0357652353717345E-3</v>
      </c>
      <c r="AD404" s="68">
        <f t="shared" si="133"/>
        <v>9.4266400206173846E-3</v>
      </c>
      <c r="AE404" s="68">
        <f t="shared" si="134"/>
        <v>5.6989718318705201E-3</v>
      </c>
      <c r="AF404" s="68">
        <f t="shared" si="135"/>
        <v>1.4385781639515332E-2</v>
      </c>
      <c r="AG404" s="68">
        <f t="shared" si="136"/>
        <v>1.5665531933838728E-2</v>
      </c>
      <c r="AH404" s="68">
        <f t="shared" si="137"/>
        <v>0.35430874330469142</v>
      </c>
      <c r="AI404" s="68">
        <f t="shared" si="138"/>
        <v>3.9432255490776856E-2</v>
      </c>
      <c r="AJ404" s="68">
        <f t="shared" si="139"/>
        <v>3.6678229640087711E-3</v>
      </c>
      <c r="AK404" s="68">
        <f t="shared" si="140"/>
        <v>3.9064225473873946E-3</v>
      </c>
      <c r="AL404" s="68">
        <f t="shared" si="141"/>
        <v>2.027332601791661E-2</v>
      </c>
      <c r="AO404" s="67">
        <f t="shared" si="110"/>
        <v>1.8281223928215594E-2</v>
      </c>
      <c r="AP404" s="67">
        <f t="shared" si="110"/>
        <v>3.1490545424593362E-2</v>
      </c>
      <c r="AQ404" s="67">
        <f t="shared" si="110"/>
        <v>2.1562571658800839E-2</v>
      </c>
      <c r="AR404" s="67">
        <f t="shared" si="110"/>
        <v>4.1947000924641181E-2</v>
      </c>
      <c r="AS404" s="67">
        <f t="shared" si="110"/>
        <v>5.8362199637776169E-2</v>
      </c>
      <c r="AT404" s="67">
        <f t="shared" si="110"/>
        <v>1.1273930684865194</v>
      </c>
      <c r="AU404" s="67">
        <f t="shared" si="110"/>
        <v>0.17228539601336709</v>
      </c>
      <c r="AV404" s="67">
        <f t="shared" si="110"/>
        <v>1.5180766552251774E-2</v>
      </c>
      <c r="AW404" s="67">
        <f t="shared" si="110"/>
        <v>1.7237896164588339E-2</v>
      </c>
      <c r="AX404" s="67">
        <f t="shared" si="110"/>
        <v>6.1038664138572743E-2</v>
      </c>
      <c r="BA404" s="67">
        <f t="shared" si="111"/>
        <v>2.9352619108162524E-2</v>
      </c>
      <c r="BB404" s="67">
        <f t="shared" si="115"/>
        <v>4.5040627321920448E-2</v>
      </c>
      <c r="BC404" s="67">
        <f t="shared" si="116"/>
        <v>3.0563097573743859E-2</v>
      </c>
      <c r="BD404" s="67">
        <f t="shared" si="117"/>
        <v>6.0848708801696766E-2</v>
      </c>
      <c r="BE404" s="67">
        <f t="shared" si="118"/>
        <v>8.3170935976050867E-2</v>
      </c>
      <c r="BF404" s="67">
        <f t="shared" si="119"/>
        <v>1.5914246461582038</v>
      </c>
      <c r="BG404" s="67">
        <f t="shared" si="120"/>
        <v>0.24683920649337077</v>
      </c>
      <c r="BH404" s="67">
        <f t="shared" si="121"/>
        <v>2.1828496809912046E-2</v>
      </c>
      <c r="BI404" s="67">
        <f t="shared" si="122"/>
        <v>2.4809636323321602E-2</v>
      </c>
      <c r="BJ404" s="67">
        <f t="shared" si="123"/>
        <v>8.7621581507497132E-2</v>
      </c>
      <c r="BK404" s="55"/>
    </row>
    <row r="405" spans="4:63">
      <c r="D405" s="52">
        <f t="shared" si="106"/>
        <v>7</v>
      </c>
      <c r="E405" s="67">
        <f t="shared" si="143"/>
        <v>2.1354131661006345E-2</v>
      </c>
      <c r="F405" s="67">
        <f t="shared" si="143"/>
        <v>3.6458118132588771E-2</v>
      </c>
      <c r="G405" s="67">
        <f t="shared" si="143"/>
        <v>2.5414304951872288E-2</v>
      </c>
      <c r="H405" s="67">
        <f t="shared" si="143"/>
        <v>4.6931138401027778E-2</v>
      </c>
      <c r="I405" s="67">
        <f t="shared" si="143"/>
        <v>6.8466319135341944E-2</v>
      </c>
      <c r="J405" s="67">
        <f t="shared" si="143"/>
        <v>1.2898337632369816</v>
      </c>
      <c r="K405" s="67">
        <f t="shared" si="143"/>
        <v>0.21413155374805787</v>
      </c>
      <c r="L405" s="67">
        <f t="shared" si="143"/>
        <v>1.8587317645399896E-2</v>
      </c>
      <c r="M405" s="67">
        <f t="shared" si="143"/>
        <v>2.1505514068166476E-2</v>
      </c>
      <c r="N405" s="67">
        <f t="shared" si="143"/>
        <v>6.9864560645124196E-2</v>
      </c>
      <c r="Q405" s="55">
        <f t="shared" si="113"/>
        <v>3.0357924672899466E-3</v>
      </c>
      <c r="R405" s="55">
        <f t="shared" si="124"/>
        <v>4.1808190817462379E-3</v>
      </c>
      <c r="S405" s="55">
        <f t="shared" si="125"/>
        <v>3.3152799065041785E-3</v>
      </c>
      <c r="T405" s="55">
        <f t="shared" si="126"/>
        <v>4.5340817957260004E-3</v>
      </c>
      <c r="U405" s="55">
        <f t="shared" si="127"/>
        <v>9.1834137633021225E-3</v>
      </c>
      <c r="V405" s="55">
        <f t="shared" si="128"/>
        <v>0.11306578966479015</v>
      </c>
      <c r="W405" s="55">
        <f t="shared" si="129"/>
        <v>3.5651749609897712E-2</v>
      </c>
      <c r="X405" s="55">
        <f t="shared" si="130"/>
        <v>3.0039821747135879E-3</v>
      </c>
      <c r="Y405" s="55">
        <f t="shared" si="131"/>
        <v>3.7108338387692522E-3</v>
      </c>
      <c r="Z405" s="55">
        <f t="shared" si="132"/>
        <v>6.3395872639321685E-3</v>
      </c>
      <c r="AC405" s="68">
        <f t="shared" si="114"/>
        <v>8.035881049677656E-3</v>
      </c>
      <c r="AD405" s="68">
        <f t="shared" si="133"/>
        <v>9.4793209494245054E-3</v>
      </c>
      <c r="AE405" s="68">
        <f t="shared" si="134"/>
        <v>5.7515131164547623E-3</v>
      </c>
      <c r="AF405" s="68">
        <f t="shared" si="135"/>
        <v>1.4395580996987569E-2</v>
      </c>
      <c r="AG405" s="68">
        <f t="shared" si="136"/>
        <v>1.57015830839888E-2</v>
      </c>
      <c r="AH405" s="68">
        <f t="shared" si="137"/>
        <v>0.36303838723024018</v>
      </c>
      <c r="AI405" s="68">
        <f t="shared" si="138"/>
        <v>4.0106572944212653E-2</v>
      </c>
      <c r="AJ405" s="68">
        <f t="shared" si="139"/>
        <v>3.6982899538939083E-3</v>
      </c>
      <c r="AK405" s="68">
        <f t="shared" si="140"/>
        <v>3.9547012855371639E-3</v>
      </c>
      <c r="AL405" s="68">
        <f t="shared" si="141"/>
        <v>2.0748841566320425E-2</v>
      </c>
      <c r="AO405" s="67">
        <f t="shared" si="110"/>
        <v>1.83183391937164E-2</v>
      </c>
      <c r="AP405" s="67">
        <f t="shared" si="110"/>
        <v>3.2277299050842534E-2</v>
      </c>
      <c r="AQ405" s="67">
        <f t="shared" si="110"/>
        <v>2.209902504536811E-2</v>
      </c>
      <c r="AR405" s="67">
        <f t="shared" si="110"/>
        <v>4.2397056605301776E-2</v>
      </c>
      <c r="AS405" s="67">
        <f t="shared" si="110"/>
        <v>5.9282905372039819E-2</v>
      </c>
      <c r="AT405" s="67">
        <f t="shared" si="110"/>
        <v>1.1767679735721914</v>
      </c>
      <c r="AU405" s="67">
        <f t="shared" si="110"/>
        <v>0.17847980413816017</v>
      </c>
      <c r="AV405" s="67">
        <f t="shared" si="110"/>
        <v>1.5583335470686308E-2</v>
      </c>
      <c r="AW405" s="67">
        <f t="shared" si="110"/>
        <v>1.7794680229397224E-2</v>
      </c>
      <c r="AX405" s="67">
        <f t="shared" si="110"/>
        <v>6.3524973381192035E-2</v>
      </c>
      <c r="BA405" s="67">
        <f t="shared" si="111"/>
        <v>2.9390012710684001E-2</v>
      </c>
      <c r="BB405" s="67">
        <f t="shared" si="115"/>
        <v>4.5937439082013275E-2</v>
      </c>
      <c r="BC405" s="67">
        <f t="shared" si="116"/>
        <v>3.116581806832705E-2</v>
      </c>
      <c r="BD405" s="67">
        <f t="shared" si="117"/>
        <v>6.1326719398015345E-2</v>
      </c>
      <c r="BE405" s="67">
        <f t="shared" si="118"/>
        <v>8.4167902219330737E-2</v>
      </c>
      <c r="BF405" s="67">
        <f t="shared" si="119"/>
        <v>1.6528721504672217</v>
      </c>
      <c r="BG405" s="67">
        <f t="shared" si="120"/>
        <v>0.25423812669227053</v>
      </c>
      <c r="BH405" s="67">
        <f t="shared" si="121"/>
        <v>2.2285607599293804E-2</v>
      </c>
      <c r="BI405" s="67">
        <f t="shared" si="122"/>
        <v>2.5460215353703641E-2</v>
      </c>
      <c r="BJ405" s="67">
        <f t="shared" si="123"/>
        <v>9.0613402211444621E-2</v>
      </c>
      <c r="BK405" s="55"/>
    </row>
    <row r="406" spans="4:63">
      <c r="D406" s="52">
        <f t="shared" si="106"/>
        <v>7.25</v>
      </c>
      <c r="E406" s="67">
        <f t="shared" si="143"/>
        <v>2.1388703885814774E-2</v>
      </c>
      <c r="F406" s="67">
        <f t="shared" si="143"/>
        <v>3.727663954737722E-2</v>
      </c>
      <c r="G406" s="67">
        <f t="shared" si="143"/>
        <v>2.5966234388349999E-2</v>
      </c>
      <c r="H406" s="67">
        <f t="shared" si="143"/>
        <v>4.7407777509245831E-2</v>
      </c>
      <c r="I406" s="67">
        <f t="shared" si="143"/>
        <v>6.9414157739762949E-2</v>
      </c>
      <c r="J406" s="67">
        <f t="shared" si="143"/>
        <v>1.3424845972295911</v>
      </c>
      <c r="K406" s="67">
        <f t="shared" si="143"/>
        <v>0.22087670855810038</v>
      </c>
      <c r="L406" s="67">
        <f t="shared" si="143"/>
        <v>1.9011800254268154E-2</v>
      </c>
      <c r="M406" s="67">
        <f t="shared" si="143"/>
        <v>2.2107132756099837E-2</v>
      </c>
      <c r="N406" s="67">
        <f t="shared" si="143"/>
        <v>7.2357833943166749E-2</v>
      </c>
      <c r="Q406" s="55">
        <f t="shared" si="113"/>
        <v>3.0359280972478151E-3</v>
      </c>
      <c r="R406" s="55">
        <f t="shared" si="124"/>
        <v>4.2345822282539546E-3</v>
      </c>
      <c r="S406" s="55">
        <f t="shared" si="125"/>
        <v>3.329465144673738E-3</v>
      </c>
      <c r="T406" s="55">
        <f t="shared" si="126"/>
        <v>4.552373023746923E-3</v>
      </c>
      <c r="U406" s="55">
        <f t="shared" si="127"/>
        <v>9.221156373478423E-3</v>
      </c>
      <c r="V406" s="55">
        <f t="shared" si="128"/>
        <v>0.11639665321585113</v>
      </c>
      <c r="W406" s="55">
        <f t="shared" si="129"/>
        <v>3.6177843592905379E-2</v>
      </c>
      <c r="X406" s="55">
        <f t="shared" si="130"/>
        <v>3.0277781817442564E-3</v>
      </c>
      <c r="Y406" s="55">
        <f t="shared" si="131"/>
        <v>3.7552020793691241E-3</v>
      </c>
      <c r="Z406" s="55">
        <f t="shared" si="132"/>
        <v>6.37167832030226E-3</v>
      </c>
      <c r="AC406" s="68">
        <f t="shared" si="114"/>
        <v>8.0359828431683412E-3</v>
      </c>
      <c r="AD406" s="68">
        <f t="shared" si="133"/>
        <v>9.5282531058362239E-3</v>
      </c>
      <c r="AE406" s="68">
        <f t="shared" si="134"/>
        <v>5.8027214263537139E-3</v>
      </c>
      <c r="AF406" s="68">
        <f t="shared" si="135"/>
        <v>1.4405916507160435E-2</v>
      </c>
      <c r="AG406" s="68">
        <f t="shared" si="136"/>
        <v>1.573747251079476E-2</v>
      </c>
      <c r="AH406" s="68">
        <f t="shared" si="137"/>
        <v>0.37149755480394808</v>
      </c>
      <c r="AI406" s="68">
        <f t="shared" si="138"/>
        <v>4.0773241215587792E-2</v>
      </c>
      <c r="AJ406" s="68">
        <f t="shared" si="139"/>
        <v>3.7280492660722499E-3</v>
      </c>
      <c r="AK406" s="68">
        <f t="shared" si="140"/>
        <v>4.0025268508316206E-3</v>
      </c>
      <c r="AL406" s="68">
        <f t="shared" si="141"/>
        <v>2.119948892807149E-2</v>
      </c>
      <c r="AO406" s="67">
        <f t="shared" si="110"/>
        <v>1.835277578856696E-2</v>
      </c>
      <c r="AP406" s="67">
        <f t="shared" si="110"/>
        <v>3.3042057319123269E-2</v>
      </c>
      <c r="AQ406" s="67">
        <f t="shared" si="110"/>
        <v>2.2636769243676261E-2</v>
      </c>
      <c r="AR406" s="67">
        <f t="shared" si="110"/>
        <v>4.2855404485498905E-2</v>
      </c>
      <c r="AS406" s="67">
        <f t="shared" si="110"/>
        <v>6.0193001366284526E-2</v>
      </c>
      <c r="AT406" s="67">
        <f t="shared" si="110"/>
        <v>1.22608794401374</v>
      </c>
      <c r="AU406" s="67">
        <f t="shared" si="110"/>
        <v>0.184698864965195</v>
      </c>
      <c r="AV406" s="67">
        <f t="shared" si="110"/>
        <v>1.5984022072523897E-2</v>
      </c>
      <c r="AW406" s="67">
        <f t="shared" si="110"/>
        <v>1.8351930676730712E-2</v>
      </c>
      <c r="AX406" s="67">
        <f t="shared" si="110"/>
        <v>6.5986155622864487E-2</v>
      </c>
      <c r="BA406" s="67">
        <f t="shared" si="111"/>
        <v>2.9424686728983115E-2</v>
      </c>
      <c r="BB406" s="67">
        <f t="shared" si="115"/>
        <v>4.6804892653213442E-2</v>
      </c>
      <c r="BC406" s="67">
        <f t="shared" si="116"/>
        <v>3.1768955814703716E-2</v>
      </c>
      <c r="BD406" s="67">
        <f t="shared" si="117"/>
        <v>6.1813694016406268E-2</v>
      </c>
      <c r="BE406" s="67">
        <f t="shared" si="118"/>
        <v>8.5151630250557706E-2</v>
      </c>
      <c r="BF406" s="67">
        <f t="shared" si="119"/>
        <v>1.7139821520335392</v>
      </c>
      <c r="BG406" s="67">
        <f t="shared" si="120"/>
        <v>0.26164994977368816</v>
      </c>
      <c r="BH406" s="67">
        <f t="shared" si="121"/>
        <v>2.2739849520340402E-2</v>
      </c>
      <c r="BI406" s="67">
        <f t="shared" si="122"/>
        <v>2.6109659606931457E-2</v>
      </c>
      <c r="BJ406" s="67">
        <f t="shared" si="123"/>
        <v>9.3557322871238247E-2</v>
      </c>
      <c r="BK406" s="55"/>
    </row>
    <row r="407" spans="4:63">
      <c r="D407" s="52">
        <f t="shared" si="106"/>
        <v>7.5</v>
      </c>
      <c r="E407" s="67">
        <f t="shared" si="143"/>
        <v>2.142079601083334E-2</v>
      </c>
      <c r="F407" s="67">
        <f t="shared" si="143"/>
        <v>3.8068638377467705E-2</v>
      </c>
      <c r="G407" s="67">
        <f t="shared" si="143"/>
        <v>2.6520351607926158E-2</v>
      </c>
      <c r="H407" s="67">
        <f t="shared" si="143"/>
        <v>4.7894951454178533E-2</v>
      </c>
      <c r="I407" s="67">
        <f t="shared" si="143"/>
        <v>7.0350009562867549E-2</v>
      </c>
      <c r="J407" s="67">
        <f t="shared" si="143"/>
        <v>1.3950516482336259</v>
      </c>
      <c r="K407" s="67">
        <f t="shared" si="143"/>
        <v>0.22764755344886606</v>
      </c>
      <c r="L407" s="67">
        <f t="shared" si="143"/>
        <v>1.9434301771727083E-2</v>
      </c>
      <c r="M407" s="67">
        <f t="shared" si="143"/>
        <v>2.2708126640092533E-2</v>
      </c>
      <c r="N407" s="67">
        <f t="shared" si="143"/>
        <v>7.482340145814681E-2</v>
      </c>
      <c r="Q407" s="55">
        <f t="shared" si="113"/>
        <v>3.0360412122176915E-3</v>
      </c>
      <c r="R407" s="55">
        <f t="shared" si="124"/>
        <v>4.2848319872021267E-3</v>
      </c>
      <c r="S407" s="55">
        <f t="shared" si="125"/>
        <v>3.3442457874721934E-3</v>
      </c>
      <c r="T407" s="55">
        <f t="shared" si="126"/>
        <v>4.5708517720354147E-3</v>
      </c>
      <c r="U407" s="55">
        <f t="shared" si="127"/>
        <v>9.2567118811963042E-3</v>
      </c>
      <c r="V407" s="55">
        <f t="shared" si="128"/>
        <v>0.11971701809210883</v>
      </c>
      <c r="W407" s="55">
        <f t="shared" si="129"/>
        <v>3.670093546752716E-2</v>
      </c>
      <c r="X407" s="55">
        <f t="shared" si="130"/>
        <v>3.0513092117491394E-3</v>
      </c>
      <c r="Y407" s="55">
        <f t="shared" si="131"/>
        <v>3.7985151791128141E-3</v>
      </c>
      <c r="Z407" s="55">
        <f t="shared" si="132"/>
        <v>6.4064992780043534E-3</v>
      </c>
      <c r="AC407" s="68">
        <f t="shared" si="114"/>
        <v>8.0360725788634849E-3</v>
      </c>
      <c r="AD407" s="68">
        <f t="shared" si="133"/>
        <v>9.5735029726837905E-3</v>
      </c>
      <c r="AE407" s="68">
        <f t="shared" si="134"/>
        <v>5.8527088169897769E-3</v>
      </c>
      <c r="AF407" s="68">
        <f t="shared" si="135"/>
        <v>1.4416943196685067E-2</v>
      </c>
      <c r="AG407" s="68">
        <f t="shared" si="136"/>
        <v>1.5773207974621527E-2</v>
      </c>
      <c r="AH407" s="68">
        <f t="shared" si="137"/>
        <v>0.37968866763955572</v>
      </c>
      <c r="AI407" s="68">
        <f t="shared" si="138"/>
        <v>4.1433503998076729E-2</v>
      </c>
      <c r="AJ407" s="68">
        <f t="shared" si="139"/>
        <v>3.7571587213315019E-3</v>
      </c>
      <c r="AK407" s="68">
        <f t="shared" si="140"/>
        <v>4.0499474497944464E-3</v>
      </c>
      <c r="AL407" s="68">
        <f t="shared" si="141"/>
        <v>2.1624079142300894E-2</v>
      </c>
      <c r="AO407" s="67">
        <f t="shared" si="110"/>
        <v>1.8384754798615649E-2</v>
      </c>
      <c r="AP407" s="67">
        <f t="shared" si="110"/>
        <v>3.3783806390265576E-2</v>
      </c>
      <c r="AQ407" s="67">
        <f t="shared" si="110"/>
        <v>2.3176105820453964E-2</v>
      </c>
      <c r="AR407" s="67">
        <f t="shared" si="110"/>
        <v>4.3324099682143118E-2</v>
      </c>
      <c r="AS407" s="67">
        <f t="shared" si="110"/>
        <v>6.1093297681671245E-2</v>
      </c>
      <c r="AT407" s="67">
        <f t="shared" si="110"/>
        <v>1.2753346301415172</v>
      </c>
      <c r="AU407" s="67">
        <f t="shared" si="110"/>
        <v>0.19094661798133888</v>
      </c>
      <c r="AV407" s="67">
        <f t="shared" si="110"/>
        <v>1.6382992559977945E-2</v>
      </c>
      <c r="AW407" s="67">
        <f t="shared" si="110"/>
        <v>1.8909611460979719E-2</v>
      </c>
      <c r="AX407" s="67">
        <f t="shared" si="110"/>
        <v>6.8416902180142458E-2</v>
      </c>
      <c r="BA407" s="67">
        <f t="shared" si="111"/>
        <v>2.9456868589696823E-2</v>
      </c>
      <c r="BB407" s="67">
        <f t="shared" si="115"/>
        <v>4.7642141350151497E-2</v>
      </c>
      <c r="BC407" s="67">
        <f t="shared" si="116"/>
        <v>3.2373060424915938E-2</v>
      </c>
      <c r="BD407" s="67">
        <f t="shared" si="117"/>
        <v>6.2311894650863599E-2</v>
      </c>
      <c r="BE407" s="67">
        <f t="shared" si="118"/>
        <v>8.6123217537489083E-2</v>
      </c>
      <c r="BF407" s="67">
        <f t="shared" si="119"/>
        <v>1.7747403158731816</v>
      </c>
      <c r="BG407" s="67">
        <f t="shared" si="120"/>
        <v>0.26908105744694277</v>
      </c>
      <c r="BH407" s="67">
        <f t="shared" si="121"/>
        <v>2.3191460493058584E-2</v>
      </c>
      <c r="BI407" s="67">
        <f t="shared" si="122"/>
        <v>2.675807408988698E-2</v>
      </c>
      <c r="BJ407" s="67">
        <f t="shared" si="123"/>
        <v>9.6447480600447708E-2</v>
      </c>
      <c r="BK407" s="55"/>
    </row>
    <row r="408" spans="4:63">
      <c r="D408" s="52">
        <f t="shared" si="106"/>
        <v>7.75</v>
      </c>
      <c r="E408" s="67">
        <f t="shared" si="143"/>
        <v>2.1450633499679302E-2</v>
      </c>
      <c r="F408" s="67">
        <f t="shared" si="143"/>
        <v>3.8833201454659516E-2</v>
      </c>
      <c r="G408" s="67">
        <f t="shared" si="143"/>
        <v>2.7077094167220459E-2</v>
      </c>
      <c r="H408" s="67">
        <f t="shared" si="143"/>
        <v>4.8394767203168813E-2</v>
      </c>
      <c r="I408" s="67">
        <f t="shared" si="143"/>
        <v>7.1274964312048147E-2</v>
      </c>
      <c r="J408" s="67">
        <f t="shared" si="143"/>
        <v>1.4475181596513711</v>
      </c>
      <c r="K408" s="67">
        <f t="shared" si="143"/>
        <v>0.23444922643649954</v>
      </c>
      <c r="L408" s="67">
        <f t="shared" si="143"/>
        <v>1.9855002296995713E-2</v>
      </c>
      <c r="M408" s="67">
        <f t="shared" si="143"/>
        <v>2.3308552520502807E-2</v>
      </c>
      <c r="N408" s="67">
        <f t="shared" si="143"/>
        <v>7.7257030229444246E-2</v>
      </c>
      <c r="Q408" s="55">
        <f t="shared" si="113"/>
        <v>3.036135632092497E-3</v>
      </c>
      <c r="R408" s="55">
        <f t="shared" si="124"/>
        <v>4.3316646206363919E-3</v>
      </c>
      <c r="S408" s="55">
        <f t="shared" si="125"/>
        <v>3.3597640574485718E-3</v>
      </c>
      <c r="T408" s="55">
        <f t="shared" si="126"/>
        <v>4.5895701457195912E-3</v>
      </c>
      <c r="U408" s="55">
        <f t="shared" si="127"/>
        <v>9.2903385732427297E-3</v>
      </c>
      <c r="V408" s="55">
        <f t="shared" si="128"/>
        <v>0.12302828498842186</v>
      </c>
      <c r="W408" s="55">
        <f t="shared" si="129"/>
        <v>3.7222072861558396E-2</v>
      </c>
      <c r="X408" s="55">
        <f t="shared" si="130"/>
        <v>3.0745886289816255E-3</v>
      </c>
      <c r="Y408" s="55">
        <f t="shared" si="131"/>
        <v>3.840859975467392E-3</v>
      </c>
      <c r="Z408" s="55">
        <f t="shared" si="132"/>
        <v>6.4447414987012924E-3</v>
      </c>
      <c r="AC408" s="68">
        <f t="shared" si="114"/>
        <v>8.0361520124443784E-3</v>
      </c>
      <c r="AD408" s="68">
        <f t="shared" si="133"/>
        <v>9.6151436226160469E-3</v>
      </c>
      <c r="AE408" s="68">
        <f t="shared" si="134"/>
        <v>5.9015811300507639E-3</v>
      </c>
      <c r="AF408" s="68">
        <f t="shared" si="135"/>
        <v>1.4428829241264259E-2</v>
      </c>
      <c r="AG408" s="68">
        <f t="shared" si="136"/>
        <v>1.5808797141105994E-2</v>
      </c>
      <c r="AH408" s="68">
        <f t="shared" si="137"/>
        <v>0.38761361233603886</v>
      </c>
      <c r="AI408" s="68">
        <f t="shared" si="138"/>
        <v>4.2088532048867491E-2</v>
      </c>
      <c r="AJ408" s="68">
        <f t="shared" si="139"/>
        <v>3.785673211578328E-3</v>
      </c>
      <c r="AK408" s="68">
        <f t="shared" si="140"/>
        <v>4.0970090877845908E-3</v>
      </c>
      <c r="AL408" s="68">
        <f t="shared" si="141"/>
        <v>2.2021765372106008E-2</v>
      </c>
      <c r="AO408" s="67">
        <f t="shared" si="110"/>
        <v>1.8414497867586803E-2</v>
      </c>
      <c r="AP408" s="67">
        <f t="shared" si="110"/>
        <v>3.4501536834023128E-2</v>
      </c>
      <c r="AQ408" s="67">
        <f t="shared" si="110"/>
        <v>2.3717330109771888E-2</v>
      </c>
      <c r="AR408" s="67">
        <f t="shared" si="110"/>
        <v>4.3805197057449223E-2</v>
      </c>
      <c r="AS408" s="67">
        <f t="shared" si="110"/>
        <v>6.1984625738805421E-2</v>
      </c>
      <c r="AT408" s="67">
        <f t="shared" si="110"/>
        <v>1.3244898746629492</v>
      </c>
      <c r="AU408" s="67">
        <f t="shared" si="110"/>
        <v>0.19722715357494114</v>
      </c>
      <c r="AV408" s="67">
        <f t="shared" si="110"/>
        <v>1.6780413668014086E-2</v>
      </c>
      <c r="AW408" s="67">
        <f t="shared" si="110"/>
        <v>1.9467692545035414E-2</v>
      </c>
      <c r="AX408" s="67">
        <f t="shared" si="110"/>
        <v>7.0812288730742953E-2</v>
      </c>
      <c r="BA408" s="67">
        <f t="shared" si="111"/>
        <v>2.9486785512123678E-2</v>
      </c>
      <c r="BB408" s="67">
        <f t="shared" si="115"/>
        <v>4.8448345077275565E-2</v>
      </c>
      <c r="BC408" s="67">
        <f t="shared" si="116"/>
        <v>3.297867529727122E-2</v>
      </c>
      <c r="BD408" s="67">
        <f t="shared" si="117"/>
        <v>6.2823596444433069E-2</v>
      </c>
      <c r="BE408" s="67">
        <f t="shared" si="118"/>
        <v>8.7083761453154135E-2</v>
      </c>
      <c r="BF408" s="67">
        <f t="shared" si="119"/>
        <v>1.8351317719874101</v>
      </c>
      <c r="BG408" s="67">
        <f t="shared" si="120"/>
        <v>0.27653775848536705</v>
      </c>
      <c r="BH408" s="67">
        <f t="shared" si="121"/>
        <v>2.364067550857404E-2</v>
      </c>
      <c r="BI408" s="67">
        <f t="shared" si="122"/>
        <v>2.7405561608287398E-2</v>
      </c>
      <c r="BJ408" s="67">
        <f t="shared" si="123"/>
        <v>9.9278795601550257E-2</v>
      </c>
      <c r="BK408" s="55"/>
    </row>
    <row r="409" spans="4:63">
      <c r="D409" s="52">
        <f t="shared" si="106"/>
        <v>8</v>
      </c>
      <c r="E409" s="67">
        <f t="shared" si="143"/>
        <v>2.1478441815969918E-2</v>
      </c>
      <c r="F409" s="67">
        <f t="shared" si="143"/>
        <v>3.9569415610751946E-2</v>
      </c>
      <c r="G409" s="67">
        <f t="shared" si="143"/>
        <v>2.7636899622852592E-2</v>
      </c>
      <c r="H409" s="67">
        <f t="shared" si="143"/>
        <v>4.8909331723559595E-2</v>
      </c>
      <c r="I409" s="67">
        <f t="shared" si="143"/>
        <v>7.2190111694697134E-2</v>
      </c>
      <c r="J409" s="67">
        <f t="shared" si="143"/>
        <v>1.4998673748851119</v>
      </c>
      <c r="K409" s="67">
        <f t="shared" si="143"/>
        <v>0.24128686553714548</v>
      </c>
      <c r="L409" s="67">
        <f t="shared" si="143"/>
        <v>2.0274081929293072E-2</v>
      </c>
      <c r="M409" s="67">
        <f t="shared" si="143"/>
        <v>2.3908467197688899E-2</v>
      </c>
      <c r="N409" s="67">
        <f t="shared" si="143"/>
        <v>7.9654928261380195E-2</v>
      </c>
      <c r="Q409" s="55">
        <f t="shared" si="113"/>
        <v>3.0362146698592143E-3</v>
      </c>
      <c r="R409" s="55">
        <f t="shared" si="124"/>
        <v>4.3751733401657736E-3</v>
      </c>
      <c r="S409" s="55">
        <f t="shared" si="125"/>
        <v>3.3761697625550014E-3</v>
      </c>
      <c r="T409" s="55">
        <f t="shared" si="126"/>
        <v>4.6085806962569992E-3</v>
      </c>
      <c r="U409" s="55">
        <f t="shared" si="127"/>
        <v>9.3222757520722357E-3</v>
      </c>
      <c r="V409" s="55">
        <f t="shared" si="128"/>
        <v>0.12633168869768666</v>
      </c>
      <c r="W409" s="55">
        <f t="shared" si="129"/>
        <v>3.7742259048409006E-2</v>
      </c>
      <c r="X409" s="55">
        <f t="shared" si="130"/>
        <v>3.0976292996130273E-3</v>
      </c>
      <c r="Y409" s="55">
        <f t="shared" si="131"/>
        <v>3.8823179402650418E-3</v>
      </c>
      <c r="Z409" s="55">
        <f t="shared" si="132"/>
        <v>6.4871625956128623E-3</v>
      </c>
      <c r="AC409" s="68">
        <f t="shared" si="114"/>
        <v>8.0362227111254268E-3</v>
      </c>
      <c r="AD409" s="68">
        <f t="shared" si="133"/>
        <v>9.6532552289990397E-3</v>
      </c>
      <c r="AE409" s="68">
        <f t="shared" si="134"/>
        <v>5.9494386081467105E-3</v>
      </c>
      <c r="AF409" s="68">
        <f t="shared" si="135"/>
        <v>1.4441758563769421E-2</v>
      </c>
      <c r="AG409" s="68">
        <f t="shared" si="136"/>
        <v>1.584424758475746E-2</v>
      </c>
      <c r="AH409" s="68">
        <f t="shared" si="137"/>
        <v>0.39527385361884909</v>
      </c>
      <c r="AI409" s="68">
        <f t="shared" si="138"/>
        <v>4.2739432090596087E-2</v>
      </c>
      <c r="AJ409" s="68">
        <f t="shared" si="139"/>
        <v>3.8136449731644134E-3</v>
      </c>
      <c r="AK409" s="68">
        <f t="shared" si="140"/>
        <v>4.1437557692860609E-3</v>
      </c>
      <c r="AL409" s="68">
        <f t="shared" si="141"/>
        <v>2.2392012706359949E-2</v>
      </c>
      <c r="AO409" s="67">
        <f t="shared" ref="AO409:AX434" si="144">E409-Q409</f>
        <v>1.8442227146110702E-2</v>
      </c>
      <c r="AP409" s="67">
        <f t="shared" si="144"/>
        <v>3.5194242270586172E-2</v>
      </c>
      <c r="AQ409" s="67">
        <f t="shared" si="144"/>
        <v>2.4260729860297592E-2</v>
      </c>
      <c r="AR409" s="67">
        <f t="shared" si="144"/>
        <v>4.4300751027302597E-2</v>
      </c>
      <c r="AS409" s="67">
        <f t="shared" si="144"/>
        <v>6.2867835942624906E-2</v>
      </c>
      <c r="AT409" s="67">
        <f t="shared" si="144"/>
        <v>1.3735356861874253</v>
      </c>
      <c r="AU409" s="67">
        <f t="shared" si="144"/>
        <v>0.20354460648873648</v>
      </c>
      <c r="AV409" s="67">
        <f t="shared" si="144"/>
        <v>1.7176452629680046E-2</v>
      </c>
      <c r="AW409" s="67">
        <f t="shared" si="144"/>
        <v>2.0026149257423857E-2</v>
      </c>
      <c r="AX409" s="67">
        <f t="shared" si="144"/>
        <v>7.3167765665767326E-2</v>
      </c>
      <c r="BA409" s="67">
        <f t="shared" si="111"/>
        <v>2.9514664527095343E-2</v>
      </c>
      <c r="BB409" s="67">
        <f t="shared" si="115"/>
        <v>4.9222670839750987E-2</v>
      </c>
      <c r="BC409" s="67">
        <f t="shared" si="116"/>
        <v>3.3586338230999303E-2</v>
      </c>
      <c r="BD409" s="67">
        <f t="shared" si="117"/>
        <v>6.335109028732902E-2</v>
      </c>
      <c r="BE409" s="67">
        <f t="shared" si="118"/>
        <v>8.8034359279454591E-2</v>
      </c>
      <c r="BF409" s="67">
        <f t="shared" si="119"/>
        <v>1.8951412285039611</v>
      </c>
      <c r="BG409" s="67">
        <f t="shared" si="120"/>
        <v>0.28402629762774156</v>
      </c>
      <c r="BH409" s="67">
        <f t="shared" si="121"/>
        <v>2.4087726902457487E-2</v>
      </c>
      <c r="BI409" s="67">
        <f t="shared" si="122"/>
        <v>2.805222296697496E-2</v>
      </c>
      <c r="BJ409" s="67">
        <f t="shared" si="123"/>
        <v>0.10204694096774014</v>
      </c>
      <c r="BK409" s="55"/>
    </row>
    <row r="410" spans="4:63">
      <c r="D410" s="52">
        <f t="shared" si="106"/>
        <v>8.25</v>
      </c>
      <c r="E410" s="67">
        <f t="shared" si="143"/>
        <v>2.1504446423322453E-2</v>
      </c>
      <c r="F410" s="67">
        <f t="shared" si="143"/>
        <v>4.0276367677544285E-2</v>
      </c>
      <c r="G410" s="67">
        <f t="shared" si="143"/>
        <v>2.8200205531442243E-2</v>
      </c>
      <c r="H410" s="67">
        <f t="shared" si="143"/>
        <v>4.9440751982693813E-2</v>
      </c>
      <c r="I410" s="67">
        <f t="shared" si="143"/>
        <v>7.3096541418206928E-2</v>
      </c>
      <c r="J410" s="67">
        <f t="shared" si="143"/>
        <v>1.5520825373371332</v>
      </c>
      <c r="K410" s="67">
        <f t="shared" si="143"/>
        <v>0.24816560876694854</v>
      </c>
      <c r="L410" s="67">
        <f t="shared" si="143"/>
        <v>2.0691720767838193E-2</v>
      </c>
      <c r="M410" s="67">
        <f t="shared" si="143"/>
        <v>2.4507927472009052E-2</v>
      </c>
      <c r="N410" s="67">
        <f t="shared" si="143"/>
        <v>8.2013744523217039E-2</v>
      </c>
      <c r="Q410" s="55">
        <f t="shared" si="113"/>
        <v>3.0362811824686388E-3</v>
      </c>
      <c r="R410" s="55">
        <f t="shared" si="124"/>
        <v>4.4154495198556274E-3</v>
      </c>
      <c r="S410" s="55">
        <f t="shared" si="125"/>
        <v>3.3936215245095823E-3</v>
      </c>
      <c r="T410" s="55">
        <f t="shared" si="126"/>
        <v>4.6279366021664495E-3</v>
      </c>
      <c r="U410" s="55">
        <f t="shared" si="127"/>
        <v>9.3527459325083457E-3</v>
      </c>
      <c r="V410" s="55">
        <f t="shared" si="128"/>
        <v>0.12962832021027854</v>
      </c>
      <c r="W410" s="55">
        <f t="shared" si="129"/>
        <v>3.8262458647564661E-2</v>
      </c>
      <c r="X410" s="55">
        <f t="shared" si="130"/>
        <v>3.1204436236870296E-3</v>
      </c>
      <c r="Y410" s="55">
        <f t="shared" si="131"/>
        <v>3.9229657423734696E-3</v>
      </c>
      <c r="Z410" s="55">
        <f t="shared" si="132"/>
        <v>6.5345943205733018E-3</v>
      </c>
      <c r="AC410" s="68">
        <f t="shared" si="114"/>
        <v>8.0362860725173655E-3</v>
      </c>
      <c r="AD410" s="68">
        <f t="shared" si="133"/>
        <v>9.6879255966177049E-3</v>
      </c>
      <c r="AE410" s="68">
        <f t="shared" si="134"/>
        <v>5.9963764456173801E-3</v>
      </c>
      <c r="AF410" s="68">
        <f t="shared" si="135"/>
        <v>1.4455933384139627E-2</v>
      </c>
      <c r="AG410" s="68">
        <f t="shared" si="136"/>
        <v>1.5879566792460369E-2</v>
      </c>
      <c r="AH410" s="68">
        <f t="shared" si="137"/>
        <v>0.40267052963665462</v>
      </c>
      <c r="AI410" s="68">
        <f t="shared" si="138"/>
        <v>4.3387254485895442E-2</v>
      </c>
      <c r="AJ410" s="68">
        <f t="shared" si="139"/>
        <v>3.8411238342276701E-3</v>
      </c>
      <c r="AK410" s="68">
        <f t="shared" si="140"/>
        <v>4.1902296772199548E-3</v>
      </c>
      <c r="AL410" s="68">
        <f t="shared" si="141"/>
        <v>2.2734571158281494E-2</v>
      </c>
      <c r="AO410" s="67">
        <f t="shared" si="144"/>
        <v>1.8468165240853814E-2</v>
      </c>
      <c r="AP410" s="67">
        <f t="shared" si="144"/>
        <v>3.5860918157688659E-2</v>
      </c>
      <c r="AQ410" s="67">
        <f t="shared" si="144"/>
        <v>2.4806584006932662E-2</v>
      </c>
      <c r="AR410" s="67">
        <f t="shared" si="144"/>
        <v>4.4812815380527365E-2</v>
      </c>
      <c r="AS410" s="67">
        <f t="shared" si="144"/>
        <v>6.3743795485698584E-2</v>
      </c>
      <c r="AT410" s="67">
        <f t="shared" si="144"/>
        <v>1.4224542171268546</v>
      </c>
      <c r="AU410" s="67">
        <f t="shared" si="144"/>
        <v>0.20990315011938387</v>
      </c>
      <c r="AV410" s="67">
        <f t="shared" si="144"/>
        <v>1.7571277144151163E-2</v>
      </c>
      <c r="AW410" s="67">
        <f t="shared" si="144"/>
        <v>2.0584961729635583E-2</v>
      </c>
      <c r="AX410" s="67">
        <f t="shared" si="144"/>
        <v>7.547915020264373E-2</v>
      </c>
      <c r="BA410" s="67">
        <f t="shared" si="111"/>
        <v>2.9540732495839821E-2</v>
      </c>
      <c r="BB410" s="67">
        <f t="shared" si="115"/>
        <v>4.9964293274161992E-2</v>
      </c>
      <c r="BC410" s="67">
        <f t="shared" si="116"/>
        <v>3.4196581977059624E-2</v>
      </c>
      <c r="BD410" s="67">
        <f t="shared" si="117"/>
        <v>6.3896685366833433E-2</v>
      </c>
      <c r="BE410" s="67">
        <f t="shared" si="118"/>
        <v>8.8976108210667301E-2</v>
      </c>
      <c r="BF410" s="67">
        <f t="shared" si="119"/>
        <v>1.9547530669737878</v>
      </c>
      <c r="BG410" s="67">
        <f t="shared" si="120"/>
        <v>0.29155286325284396</v>
      </c>
      <c r="BH410" s="67">
        <f t="shared" si="121"/>
        <v>2.4532844602065864E-2</v>
      </c>
      <c r="BI410" s="67">
        <f t="shared" si="122"/>
        <v>2.8698157149229006E-2</v>
      </c>
      <c r="BJ410" s="67">
        <f t="shared" si="123"/>
        <v>0.10474831568149853</v>
      </c>
      <c r="BK410" s="55"/>
    </row>
    <row r="411" spans="4:63">
      <c r="D411" s="52">
        <f t="shared" si="106"/>
        <v>8.5</v>
      </c>
      <c r="E411" s="67">
        <f t="shared" si="143"/>
        <v>2.1528872785354165E-2</v>
      </c>
      <c r="F411" s="67">
        <f t="shared" si="143"/>
        <v>4.0953144486835825E-2</v>
      </c>
      <c r="G411" s="67">
        <f t="shared" si="143"/>
        <v>2.8767449449609107E-2</v>
      </c>
      <c r="H411" s="67">
        <f t="shared" si="143"/>
        <v>4.9991134947914392E-2</v>
      </c>
      <c r="I411" s="67">
        <f t="shared" si="143"/>
        <v>7.399534318996992E-2</v>
      </c>
      <c r="J411" s="67">
        <f t="shared" si="143"/>
        <v>1.60414689040972</v>
      </c>
      <c r="K411" s="67">
        <f t="shared" si="143"/>
        <v>0.25509059414205332</v>
      </c>
      <c r="L411" s="67">
        <f t="shared" si="143"/>
        <v>2.1108098911850101E-2</v>
      </c>
      <c r="M411" s="67">
        <f t="shared" si="143"/>
        <v>2.5106990143821509E-2</v>
      </c>
      <c r="N411" s="67">
        <f t="shared" si="143"/>
        <v>8.4330568949158399E-2</v>
      </c>
      <c r="Q411" s="55">
        <f t="shared" si="113"/>
        <v>3.0363376216294849E-3</v>
      </c>
      <c r="R411" s="55">
        <f t="shared" si="124"/>
        <v>4.4525837953792819E-3</v>
      </c>
      <c r="S411" s="55">
        <f t="shared" si="125"/>
        <v>3.4122878679889693E-3</v>
      </c>
      <c r="T411" s="55">
        <f t="shared" si="126"/>
        <v>4.6476918387369287E-3</v>
      </c>
      <c r="U411" s="55">
        <f t="shared" si="127"/>
        <v>9.3819568895548329E-3</v>
      </c>
      <c r="V411" s="55">
        <f t="shared" si="128"/>
        <v>0.13291914528211968</v>
      </c>
      <c r="W411" s="55">
        <f t="shared" si="129"/>
        <v>3.8783602600586956E-2</v>
      </c>
      <c r="X411" s="55">
        <f t="shared" si="130"/>
        <v>3.1430435646209475E-3</v>
      </c>
      <c r="Y411" s="55">
        <f t="shared" si="131"/>
        <v>3.9628757426372748E-3</v>
      </c>
      <c r="Z411" s="55">
        <f t="shared" si="132"/>
        <v>6.5879483845392509E-3</v>
      </c>
      <c r="AC411" s="68">
        <f t="shared" si="114"/>
        <v>8.0363433434838538E-3</v>
      </c>
      <c r="AD411" s="68">
        <f t="shared" si="133"/>
        <v>9.7192507135381162E-3</v>
      </c>
      <c r="AE411" s="68">
        <f t="shared" si="134"/>
        <v>6.042485284263599E-3</v>
      </c>
      <c r="AF411" s="68">
        <f t="shared" si="135"/>
        <v>1.4471576710172672E-2</v>
      </c>
      <c r="AG411" s="68">
        <f t="shared" si="136"/>
        <v>1.5914762166883034E-2</v>
      </c>
      <c r="AH411" s="68">
        <f t="shared" si="137"/>
        <v>0.40980453317556093</v>
      </c>
      <c r="AI411" s="68">
        <f t="shared" si="138"/>
        <v>4.4032999883631803E-2</v>
      </c>
      <c r="AJ411" s="68">
        <f t="shared" si="139"/>
        <v>3.8681574393594283E-3</v>
      </c>
      <c r="AK411" s="68">
        <f t="shared" si="140"/>
        <v>4.236471333909626E-3</v>
      </c>
      <c r="AL411" s="68">
        <f t="shared" si="141"/>
        <v>2.3049451405874027E-2</v>
      </c>
      <c r="AO411" s="67">
        <f t="shared" si="144"/>
        <v>1.8492535163724681E-2</v>
      </c>
      <c r="AP411" s="67">
        <f t="shared" si="144"/>
        <v>3.6500560691456546E-2</v>
      </c>
      <c r="AQ411" s="67">
        <f t="shared" si="144"/>
        <v>2.5355161581620139E-2</v>
      </c>
      <c r="AR411" s="67">
        <f t="shared" si="144"/>
        <v>4.5343443109177463E-2</v>
      </c>
      <c r="AS411" s="67">
        <f t="shared" si="144"/>
        <v>6.461338630041509E-2</v>
      </c>
      <c r="AT411" s="67">
        <f t="shared" si="144"/>
        <v>1.4712277451276004</v>
      </c>
      <c r="AU411" s="67">
        <f t="shared" si="144"/>
        <v>0.21630699154146638</v>
      </c>
      <c r="AV411" s="67">
        <f t="shared" si="144"/>
        <v>1.7965055347229152E-2</v>
      </c>
      <c r="AW411" s="67">
        <f t="shared" si="144"/>
        <v>2.1144114401184234E-2</v>
      </c>
      <c r="AX411" s="67">
        <f t="shared" si="144"/>
        <v>7.7742620564619141E-2</v>
      </c>
      <c r="BA411" s="67">
        <f t="shared" si="111"/>
        <v>2.9565216128838018E-2</v>
      </c>
      <c r="BB411" s="67">
        <f t="shared" si="115"/>
        <v>5.0672395200373942E-2</v>
      </c>
      <c r="BC411" s="67">
        <f t="shared" si="116"/>
        <v>3.4809934733872706E-2</v>
      </c>
      <c r="BD411" s="67">
        <f t="shared" si="117"/>
        <v>6.4462711658087063E-2</v>
      </c>
      <c r="BE411" s="67">
        <f t="shared" si="118"/>
        <v>8.9910105356852954E-2</v>
      </c>
      <c r="BF411" s="67">
        <f t="shared" si="119"/>
        <v>2.0139514235852811</v>
      </c>
      <c r="BG411" s="67">
        <f t="shared" si="120"/>
        <v>0.29912359402568511</v>
      </c>
      <c r="BH411" s="67">
        <f t="shared" si="121"/>
        <v>2.4976256351209529E-2</v>
      </c>
      <c r="BI411" s="67">
        <f t="shared" si="122"/>
        <v>2.9343461477731134E-2</v>
      </c>
      <c r="BJ411" s="67">
        <f t="shared" si="123"/>
        <v>0.10738002035503243</v>
      </c>
      <c r="BK411" s="55"/>
    </row>
    <row r="412" spans="4:63">
      <c r="D412" s="52">
        <f t="shared" si="106"/>
        <v>8.75</v>
      </c>
      <c r="E412" s="67">
        <f t="shared" si="143"/>
        <v>2.1551946365682313E-2</v>
      </c>
      <c r="F412" s="67">
        <f t="shared" si="143"/>
        <v>4.1598832870425866E-2</v>
      </c>
      <c r="G412" s="67">
        <f t="shared" si="143"/>
        <v>2.9339068933972871E-2</v>
      </c>
      <c r="H412" s="67">
        <f t="shared" si="143"/>
        <v>5.0562587586564262E-2</v>
      </c>
      <c r="I412" s="67">
        <f t="shared" si="143"/>
        <v>7.4887606717378499E-2</v>
      </c>
      <c r="J412" s="67">
        <f t="shared" si="143"/>
        <v>1.6560436775051577</v>
      </c>
      <c r="K412" s="67">
        <f t="shared" si="143"/>
        <v>0.26206695967860444</v>
      </c>
      <c r="L412" s="67">
        <f t="shared" si="143"/>
        <v>2.1523396460547833E-2</v>
      </c>
      <c r="M412" s="67">
        <f t="shared" si="143"/>
        <v>2.5705712013484514E-2</v>
      </c>
      <c r="N412" s="67">
        <f t="shared" si="143"/>
        <v>8.6602932438349156E-2</v>
      </c>
      <c r="Q412" s="55">
        <f t="shared" si="113"/>
        <v>3.0363860845461503E-3</v>
      </c>
      <c r="R412" s="55">
        <f t="shared" si="124"/>
        <v>4.4866670749740233E-3</v>
      </c>
      <c r="S412" s="55">
        <f t="shared" si="125"/>
        <v>3.4323481537349028E-3</v>
      </c>
      <c r="T412" s="55">
        <f t="shared" si="126"/>
        <v>4.6679013365016359E-3</v>
      </c>
      <c r="U412" s="55">
        <f t="shared" si="127"/>
        <v>9.4101035812586831E-3</v>
      </c>
      <c r="V412" s="55">
        <f t="shared" si="128"/>
        <v>0.13620502013047686</v>
      </c>
      <c r="W412" s="55">
        <f t="shared" si="129"/>
        <v>3.930659252245388E-2</v>
      </c>
      <c r="X412" s="55">
        <f t="shared" si="130"/>
        <v>3.1654406764864266E-3</v>
      </c>
      <c r="Y412" s="55">
        <f t="shared" si="131"/>
        <v>4.0021164312935738E-3</v>
      </c>
      <c r="Z412" s="55">
        <f t="shared" si="132"/>
        <v>6.6482198839386717E-3</v>
      </c>
      <c r="AC412" s="68">
        <f t="shared" si="114"/>
        <v>8.0363956389928413E-3</v>
      </c>
      <c r="AD412" s="68">
        <f t="shared" si="133"/>
        <v>9.7473353251865489E-3</v>
      </c>
      <c r="AE412" s="68">
        <f t="shared" si="134"/>
        <v>6.0878516613373842E-3</v>
      </c>
      <c r="AF412" s="68">
        <f t="shared" si="135"/>
        <v>1.4488934755817291E-2</v>
      </c>
      <c r="AG412" s="68">
        <f t="shared" si="136"/>
        <v>1.5949841029795832E-2</v>
      </c>
      <c r="AH412" s="68">
        <f t="shared" si="137"/>
        <v>0.41667658171366279</v>
      </c>
      <c r="AI412" s="68">
        <f t="shared" si="138"/>
        <v>4.4677624997154108E-2</v>
      </c>
      <c r="AJ412" s="68">
        <f t="shared" si="139"/>
        <v>3.8947914544005683E-3</v>
      </c>
      <c r="AK412" s="68">
        <f t="shared" si="140"/>
        <v>4.2825197459374171E-3</v>
      </c>
      <c r="AL412" s="68">
        <f t="shared" si="141"/>
        <v>2.333690282076659E-2</v>
      </c>
      <c r="AO412" s="67">
        <f t="shared" si="144"/>
        <v>1.8515560281136163E-2</v>
      </c>
      <c r="AP412" s="67">
        <f t="shared" si="144"/>
        <v>3.7112165795451846E-2</v>
      </c>
      <c r="AQ412" s="67">
        <f t="shared" si="144"/>
        <v>2.5906720780237969E-2</v>
      </c>
      <c r="AR412" s="67">
        <f t="shared" si="144"/>
        <v>4.5894686250062627E-2</v>
      </c>
      <c r="AS412" s="67">
        <f t="shared" si="144"/>
        <v>6.5477503136119816E-2</v>
      </c>
      <c r="AT412" s="67">
        <f t="shared" si="144"/>
        <v>1.5198386573746809</v>
      </c>
      <c r="AU412" s="67">
        <f t="shared" si="144"/>
        <v>0.22276036715615055</v>
      </c>
      <c r="AV412" s="67">
        <f t="shared" si="144"/>
        <v>1.8357955784061405E-2</v>
      </c>
      <c r="AW412" s="67">
        <f t="shared" si="144"/>
        <v>2.170359558219094E-2</v>
      </c>
      <c r="AX412" s="67">
        <f t="shared" si="144"/>
        <v>7.9954712554410487E-2</v>
      </c>
      <c r="BA412" s="67">
        <f t="shared" si="111"/>
        <v>2.9588342004675153E-2</v>
      </c>
      <c r="BB412" s="67">
        <f t="shared" si="115"/>
        <v>5.1346168195612413E-2</v>
      </c>
      <c r="BC412" s="67">
        <f t="shared" si="116"/>
        <v>3.5426920595310253E-2</v>
      </c>
      <c r="BD412" s="67">
        <f t="shared" si="117"/>
        <v>6.5051522342381554E-2</v>
      </c>
      <c r="BE412" s="67">
        <f t="shared" si="118"/>
        <v>9.0837447747174338E-2</v>
      </c>
      <c r="BF412" s="67">
        <f t="shared" si="119"/>
        <v>2.0727202592188205</v>
      </c>
      <c r="BG412" s="67">
        <f t="shared" si="120"/>
        <v>0.30674458467575855</v>
      </c>
      <c r="BH412" s="67">
        <f t="shared" si="121"/>
        <v>2.54181879149484E-2</v>
      </c>
      <c r="BI412" s="67">
        <f t="shared" si="122"/>
        <v>2.9988231759421932E-2</v>
      </c>
      <c r="BJ412" s="67">
        <f t="shared" si="123"/>
        <v>0.10993983525911574</v>
      </c>
      <c r="BK412" s="55"/>
    </row>
    <row r="413" spans="4:63">
      <c r="D413" s="52">
        <f t="shared" si="106"/>
        <v>9</v>
      </c>
      <c r="E413" s="67">
        <f t="shared" si="143"/>
        <v>2.1573892627924161E-2</v>
      </c>
      <c r="F413" s="67">
        <f t="shared" si="143"/>
        <v>4.2212519660113697E-2</v>
      </c>
      <c r="G413" s="67">
        <f t="shared" si="143"/>
        <v>2.9915501541153224E-2</v>
      </c>
      <c r="H413" s="67">
        <f t="shared" si="143"/>
        <v>5.1157216865986357E-2</v>
      </c>
      <c r="I413" s="67">
        <f t="shared" si="143"/>
        <v>7.5774421707825085E-2</v>
      </c>
      <c r="J413" s="67">
        <f t="shared" si="143"/>
        <v>1.707756142025731</v>
      </c>
      <c r="K413" s="67">
        <f t="shared" si="143"/>
        <v>0.26909984339274656</v>
      </c>
      <c r="L413" s="67">
        <f t="shared" si="143"/>
        <v>2.1937793513150415E-2</v>
      </c>
      <c r="M413" s="67">
        <f t="shared" si="143"/>
        <v>2.6304149881356306E-2</v>
      </c>
      <c r="N413" s="67">
        <f t="shared" si="143"/>
        <v>8.8828806854875444E-2</v>
      </c>
      <c r="Q413" s="55">
        <f t="shared" si="113"/>
        <v>3.0364283646150221E-3</v>
      </c>
      <c r="R413" s="55">
        <f t="shared" si="124"/>
        <v>4.5177914828726422E-3</v>
      </c>
      <c r="S413" s="55">
        <f t="shared" si="125"/>
        <v>3.4539933370031921E-3</v>
      </c>
      <c r="T413" s="55">
        <f t="shared" si="126"/>
        <v>4.6886211281855408E-3</v>
      </c>
      <c r="U413" s="55">
        <f t="shared" si="127"/>
        <v>9.4373699660155463E-3</v>
      </c>
      <c r="V413" s="55">
        <f t="shared" si="128"/>
        <v>0.13948670477663014</v>
      </c>
      <c r="W413" s="55">
        <f t="shared" si="129"/>
        <v>3.9832304510317447E-2</v>
      </c>
      <c r="X413" s="55">
        <f t="shared" si="130"/>
        <v>3.1876461292762314E-3</v>
      </c>
      <c r="Y413" s="55">
        <f t="shared" si="131"/>
        <v>4.0407528162620231E-3</v>
      </c>
      <c r="Z413" s="55">
        <f t="shared" si="132"/>
        <v>6.7164880082200371E-3</v>
      </c>
      <c r="AC413" s="68">
        <f t="shared" si="114"/>
        <v>8.0364439609638145E-3</v>
      </c>
      <c r="AD413" s="68">
        <f t="shared" si="133"/>
        <v>9.7722935313507269E-3</v>
      </c>
      <c r="AE413" s="68">
        <f t="shared" si="134"/>
        <v>6.1325584159479529E-3</v>
      </c>
      <c r="AF413" s="68">
        <f t="shared" si="135"/>
        <v>1.4508279270791262E-2</v>
      </c>
      <c r="AG413" s="68">
        <f t="shared" si="136"/>
        <v>1.5984810625302159E-2</v>
      </c>
      <c r="AH413" s="68">
        <f t="shared" si="137"/>
        <v>0.42328727861230414</v>
      </c>
      <c r="AI413" s="68">
        <f t="shared" si="138"/>
        <v>4.53220476449245E-2</v>
      </c>
      <c r="AJ413" s="68">
        <f t="shared" si="139"/>
        <v>3.9210697537473997E-3</v>
      </c>
      <c r="AK413" s="68">
        <f t="shared" si="140"/>
        <v>4.3284125348051136E-3</v>
      </c>
      <c r="AL413" s="68">
        <f t="shared" si="141"/>
        <v>2.359739335252023E-2</v>
      </c>
      <c r="AO413" s="67">
        <f t="shared" si="144"/>
        <v>1.8537464263309138E-2</v>
      </c>
      <c r="AP413" s="67">
        <f t="shared" si="144"/>
        <v>3.7694728177241052E-2</v>
      </c>
      <c r="AQ413" s="67">
        <f t="shared" si="144"/>
        <v>2.6461508204150032E-2</v>
      </c>
      <c r="AR413" s="67">
        <f t="shared" si="144"/>
        <v>4.6468595737800815E-2</v>
      </c>
      <c r="AS413" s="67">
        <f t="shared" si="144"/>
        <v>6.6337051741809538E-2</v>
      </c>
      <c r="AT413" s="67">
        <f t="shared" si="144"/>
        <v>1.5682694372491008</v>
      </c>
      <c r="AU413" s="67">
        <f t="shared" si="144"/>
        <v>0.22926753888242912</v>
      </c>
      <c r="AV413" s="67">
        <f t="shared" si="144"/>
        <v>1.8750147383874184E-2</v>
      </c>
      <c r="AW413" s="67">
        <f t="shared" si="144"/>
        <v>2.2263397065094281E-2</v>
      </c>
      <c r="AX413" s="67">
        <f t="shared" si="144"/>
        <v>8.2112318846655402E-2</v>
      </c>
      <c r="BA413" s="67">
        <f t="shared" si="111"/>
        <v>2.9610336588887974E-2</v>
      </c>
      <c r="BB413" s="67">
        <f t="shared" si="115"/>
        <v>5.1984813191464425E-2</v>
      </c>
      <c r="BC413" s="67">
        <f t="shared" si="116"/>
        <v>3.6048059957101176E-2</v>
      </c>
      <c r="BD413" s="67">
        <f t="shared" si="117"/>
        <v>6.5665496136777621E-2</v>
      </c>
      <c r="BE413" s="67">
        <f t="shared" si="118"/>
        <v>9.1759232333127244E-2</v>
      </c>
      <c r="BF413" s="67">
        <f t="shared" si="119"/>
        <v>2.1310434206380351</v>
      </c>
      <c r="BG413" s="67">
        <f t="shared" si="120"/>
        <v>0.31442189103767104</v>
      </c>
      <c r="BH413" s="67">
        <f t="shared" si="121"/>
        <v>2.5858863266897816E-2</v>
      </c>
      <c r="BI413" s="67">
        <f t="shared" si="122"/>
        <v>3.063256241616142E-2</v>
      </c>
      <c r="BJ413" s="67">
        <f t="shared" si="123"/>
        <v>0.11242620020739567</v>
      </c>
      <c r="BK413" s="55"/>
    </row>
    <row r="414" spans="4:63">
      <c r="D414" s="52">
        <f t="shared" si="106"/>
        <v>9.25</v>
      </c>
      <c r="E414" s="67">
        <f t="shared" si="143"/>
        <v>2.1594937035696968E-2</v>
      </c>
      <c r="F414" s="67">
        <f t="shared" si="143"/>
        <v>4.2793291687698604E-2</v>
      </c>
      <c r="G414" s="67">
        <f t="shared" si="143"/>
        <v>3.049718482776986E-2</v>
      </c>
      <c r="H414" s="67">
        <f t="shared" si="143"/>
        <v>5.1777129753523603E-2</v>
      </c>
      <c r="I414" s="67">
        <f t="shared" si="143"/>
        <v>7.6656877868702067E-2</v>
      </c>
      <c r="J414" s="67">
        <f t="shared" si="143"/>
        <v>1.7592675273737253</v>
      </c>
      <c r="K414" s="67">
        <f t="shared" si="143"/>
        <v>0.27619438330062435</v>
      </c>
      <c r="L414" s="67">
        <f t="shared" si="143"/>
        <v>2.2351470168876876E-2</v>
      </c>
      <c r="M414" s="67">
        <f t="shared" si="143"/>
        <v>2.6902360547795129E-2</v>
      </c>
      <c r="N414" s="67">
        <f t="shared" si="143"/>
        <v>9.1006605027764628E-2</v>
      </c>
      <c r="Q414" s="55">
        <f t="shared" si="113"/>
        <v>3.0364660020906049E-3</v>
      </c>
      <c r="R414" s="55">
        <f t="shared" si="124"/>
        <v>4.5460512520598779E-3</v>
      </c>
      <c r="S414" s="55">
        <f t="shared" si="125"/>
        <v>3.4774265317555728E-3</v>
      </c>
      <c r="T414" s="55">
        <f t="shared" si="126"/>
        <v>4.7099084837663313E-3</v>
      </c>
      <c r="U414" s="55">
        <f t="shared" si="127"/>
        <v>9.4639307299636422E-3</v>
      </c>
      <c r="V414" s="55">
        <f t="shared" si="128"/>
        <v>0.14276487444771799</v>
      </c>
      <c r="W414" s="55">
        <f t="shared" si="129"/>
        <v>4.0361592477636501E-2</v>
      </c>
      <c r="X414" s="55">
        <f t="shared" si="130"/>
        <v>3.2096707323410294E-3</v>
      </c>
      <c r="Y414" s="55">
        <f t="shared" si="131"/>
        <v>4.0788467692625232E-3</v>
      </c>
      <c r="Z414" s="55">
        <f t="shared" si="132"/>
        <v>6.7939137402698432E-3</v>
      </c>
      <c r="AC414" s="68">
        <f t="shared" si="114"/>
        <v>8.0364892171117929E-3</v>
      </c>
      <c r="AD414" s="68">
        <f t="shared" si="133"/>
        <v>9.7942494063964682E-3</v>
      </c>
      <c r="AE414" s="68">
        <f t="shared" si="134"/>
        <v>6.176685059070674E-3</v>
      </c>
      <c r="AF414" s="68">
        <f t="shared" si="135"/>
        <v>1.4529909762292403E-2</v>
      </c>
      <c r="AG414" s="68">
        <f t="shared" si="136"/>
        <v>1.6019678122985267E-2</v>
      </c>
      <c r="AH414" s="68">
        <f t="shared" si="137"/>
        <v>0.42963716726806894</v>
      </c>
      <c r="AI414" s="68">
        <f t="shared" si="138"/>
        <v>4.5967151160257361E-2</v>
      </c>
      <c r="AJ414" s="68">
        <f t="shared" si="139"/>
        <v>3.9470345921954813E-3</v>
      </c>
      <c r="AK414" s="68">
        <f t="shared" si="140"/>
        <v>4.3741860550377759E-3</v>
      </c>
      <c r="AL414" s="68">
        <f t="shared" si="141"/>
        <v>2.3831590864808887E-2</v>
      </c>
      <c r="AO414" s="67">
        <f t="shared" si="144"/>
        <v>1.8558471033606364E-2</v>
      </c>
      <c r="AP414" s="67">
        <f t="shared" si="144"/>
        <v>3.8247240435638728E-2</v>
      </c>
      <c r="AQ414" s="67">
        <f t="shared" si="144"/>
        <v>2.7019758296014287E-2</v>
      </c>
      <c r="AR414" s="67">
        <f t="shared" si="144"/>
        <v>4.7067221269757271E-2</v>
      </c>
      <c r="AS414" s="67">
        <f t="shared" si="144"/>
        <v>6.7192947138738426E-2</v>
      </c>
      <c r="AT414" s="67">
        <f t="shared" si="144"/>
        <v>1.6165026529260074</v>
      </c>
      <c r="AU414" s="67">
        <f t="shared" si="144"/>
        <v>0.23583279082298786</v>
      </c>
      <c r="AV414" s="67">
        <f t="shared" si="144"/>
        <v>1.9141799436535847E-2</v>
      </c>
      <c r="AW414" s="67">
        <f t="shared" si="144"/>
        <v>2.2823513778532607E-2</v>
      </c>
      <c r="AX414" s="67">
        <f t="shared" si="144"/>
        <v>8.4212691287494784E-2</v>
      </c>
      <c r="BA414" s="67">
        <f t="shared" si="111"/>
        <v>2.9631426252808762E-2</v>
      </c>
      <c r="BB414" s="67">
        <f t="shared" si="115"/>
        <v>5.2587541094095074E-2</v>
      </c>
      <c r="BC414" s="67">
        <f t="shared" si="116"/>
        <v>3.6673869886840536E-2</v>
      </c>
      <c r="BD414" s="67">
        <f t="shared" si="117"/>
        <v>6.6307039515816013E-2</v>
      </c>
      <c r="BE414" s="67">
        <f t="shared" si="118"/>
        <v>9.2676555991687337E-2</v>
      </c>
      <c r="BF414" s="67">
        <f t="shared" si="119"/>
        <v>2.1889046946417943</v>
      </c>
      <c r="BG414" s="67">
        <f t="shared" si="120"/>
        <v>0.32216153446088169</v>
      </c>
      <c r="BH414" s="67">
        <f t="shared" si="121"/>
        <v>2.6298504761072358E-2</v>
      </c>
      <c r="BI414" s="67">
        <f t="shared" si="122"/>
        <v>3.1276546602832904E-2</v>
      </c>
      <c r="BJ414" s="67">
        <f t="shared" si="123"/>
        <v>0.11483819589257352</v>
      </c>
      <c r="BK414" s="55"/>
    </row>
    <row r="415" spans="4:63">
      <c r="D415" s="52">
        <f t="shared" si="106"/>
        <v>9.5</v>
      </c>
      <c r="E415" s="67">
        <f t="shared" si="143"/>
        <v>2.1615305052617991E-2</v>
      </c>
      <c r="F415" s="67">
        <f t="shared" si="143"/>
        <v>4.3340235784979884E-2</v>
      </c>
      <c r="G415" s="67">
        <f t="shared" si="143"/>
        <v>3.1084556350442466E-2</v>
      </c>
      <c r="H415" s="67">
        <f t="shared" si="143"/>
        <v>5.2424433216518927E-2</v>
      </c>
      <c r="I415" s="67">
        <f t="shared" si="143"/>
        <v>7.753606490740185E-2</v>
      </c>
      <c r="J415" s="67">
        <f t="shared" si="143"/>
        <v>1.8105610769514253</v>
      </c>
      <c r="K415" s="67">
        <f t="shared" si="143"/>
        <v>0.28335571741838239</v>
      </c>
      <c r="L415" s="67">
        <f t="shared" si="143"/>
        <v>2.2764606526946247E-2</v>
      </c>
      <c r="M415" s="67">
        <f t="shared" si="143"/>
        <v>2.7500400813159225E-2</v>
      </c>
      <c r="N415" s="67">
        <f t="shared" si="143"/>
        <v>9.3135180750985341E-2</v>
      </c>
      <c r="Q415" s="55">
        <f t="shared" si="113"/>
        <v>3.0365003347298494E-3</v>
      </c>
      <c r="R415" s="55">
        <f t="shared" si="124"/>
        <v>4.5715435801544453E-3</v>
      </c>
      <c r="S415" s="55">
        <f t="shared" si="125"/>
        <v>3.5028633607784294E-3</v>
      </c>
      <c r="T415" s="55">
        <f t="shared" si="126"/>
        <v>4.7318220332312685E-3</v>
      </c>
      <c r="U415" s="55">
        <f t="shared" si="127"/>
        <v>9.4899529370023883E-3</v>
      </c>
      <c r="V415" s="55">
        <f t="shared" si="128"/>
        <v>0.14604012936775224</v>
      </c>
      <c r="W415" s="55">
        <f t="shared" si="129"/>
        <v>4.0895291070342829E-2</v>
      </c>
      <c r="X415" s="55">
        <f t="shared" si="130"/>
        <v>3.2315249561602217E-3</v>
      </c>
      <c r="Y415" s="55">
        <f t="shared" si="131"/>
        <v>4.1164573355453662E-3</v>
      </c>
      <c r="Z415" s="55">
        <f t="shared" si="132"/>
        <v>6.881734338703603E-3</v>
      </c>
      <c r="AC415" s="68">
        <f t="shared" si="114"/>
        <v>8.0365322397887677E-3</v>
      </c>
      <c r="AD415" s="68">
        <f t="shared" si="133"/>
        <v>9.8133376425060502E-3</v>
      </c>
      <c r="AE415" s="68">
        <f t="shared" si="134"/>
        <v>6.2203081115430377E-3</v>
      </c>
      <c r="AF415" s="68">
        <f t="shared" si="135"/>
        <v>1.4554155586271605E-2</v>
      </c>
      <c r="AG415" s="68">
        <f t="shared" si="136"/>
        <v>1.605445062097393E-2</v>
      </c>
      <c r="AH415" s="68">
        <f t="shared" si="137"/>
        <v>0.43572677969018436</v>
      </c>
      <c r="AI415" s="68">
        <f t="shared" si="138"/>
        <v>4.6613788258109481E-2</v>
      </c>
      <c r="AJ415" s="68">
        <f t="shared" si="139"/>
        <v>3.9727267630537792E-3</v>
      </c>
      <c r="AK415" s="68">
        <f t="shared" si="140"/>
        <v>4.4198755011421219E-3</v>
      </c>
      <c r="AL415" s="68">
        <f t="shared" si="141"/>
        <v>2.4040345552295318E-2</v>
      </c>
      <c r="AO415" s="67">
        <f t="shared" si="144"/>
        <v>1.8578804717888142E-2</v>
      </c>
      <c r="AP415" s="67">
        <f t="shared" si="144"/>
        <v>3.8768692204825442E-2</v>
      </c>
      <c r="AQ415" s="67">
        <f t="shared" si="144"/>
        <v>2.7581692989664036E-2</v>
      </c>
      <c r="AR415" s="67">
        <f t="shared" si="144"/>
        <v>4.7692611183287659E-2</v>
      </c>
      <c r="AS415" s="67">
        <f t="shared" si="144"/>
        <v>6.8046111970399462E-2</v>
      </c>
      <c r="AT415" s="67">
        <f t="shared" si="144"/>
        <v>1.6645209475836731</v>
      </c>
      <c r="AU415" s="67">
        <f t="shared" si="144"/>
        <v>0.24246042634803955</v>
      </c>
      <c r="AV415" s="67">
        <f t="shared" si="144"/>
        <v>1.9533081570786023E-2</v>
      </c>
      <c r="AW415" s="67">
        <f t="shared" si="144"/>
        <v>2.3383943477613859E-2</v>
      </c>
      <c r="AX415" s="67">
        <f t="shared" si="144"/>
        <v>8.6253446412281734E-2</v>
      </c>
      <c r="BA415" s="67">
        <f t="shared" si="111"/>
        <v>2.9651837292406759E-2</v>
      </c>
      <c r="BB415" s="67">
        <f t="shared" si="115"/>
        <v>5.3153573427485931E-2</v>
      </c>
      <c r="BC415" s="67">
        <f t="shared" si="116"/>
        <v>3.7304864461985505E-2</v>
      </c>
      <c r="BD415" s="67">
        <f t="shared" si="117"/>
        <v>6.6978588802790534E-2</v>
      </c>
      <c r="BE415" s="67">
        <f t="shared" si="118"/>
        <v>9.3590515528375773E-2</v>
      </c>
      <c r="BF415" s="67">
        <f t="shared" si="119"/>
        <v>2.2462878566416098</v>
      </c>
      <c r="BG415" s="67">
        <f t="shared" si="120"/>
        <v>0.32996950567649186</v>
      </c>
      <c r="BH415" s="67">
        <f t="shared" si="121"/>
        <v>2.6737333290000026E-2</v>
      </c>
      <c r="BI415" s="67">
        <f t="shared" si="122"/>
        <v>3.1920276314301346E-2</v>
      </c>
      <c r="BJ415" s="67">
        <f t="shared" si="123"/>
        <v>0.11717552630328065</v>
      </c>
      <c r="BK415" s="55"/>
    </row>
    <row r="416" spans="4:63">
      <c r="D416" s="52">
        <f t="shared" si="106"/>
        <v>9.75</v>
      </c>
      <c r="E416" s="67">
        <f t="shared" si="143"/>
        <v>2.1635222142304494E-2</v>
      </c>
      <c r="F416" s="67">
        <f t="shared" si="143"/>
        <v>4.3852438783756831E-2</v>
      </c>
      <c r="G416" s="67">
        <f t="shared" si="143"/>
        <v>3.1678053665790733E-2</v>
      </c>
      <c r="H416" s="67">
        <f t="shared" si="143"/>
        <v>5.3101234222315261E-2</v>
      </c>
      <c r="I416" s="67">
        <f t="shared" si="143"/>
        <v>7.8413072531316824E-2</v>
      </c>
      <c r="J416" s="67">
        <f t="shared" si="143"/>
        <v>1.8616200341611164</v>
      </c>
      <c r="K416" s="67">
        <f t="shared" si="143"/>
        <v>0.29058898376216535</v>
      </c>
      <c r="L416" s="67">
        <f t="shared" si="143"/>
        <v>2.3177382686577559E-2</v>
      </c>
      <c r="M416" s="67">
        <f t="shared" si="143"/>
        <v>2.8098327477806835E-2</v>
      </c>
      <c r="N416" s="67">
        <f t="shared" si="143"/>
        <v>9.5213828783447474E-2</v>
      </c>
      <c r="Q416" s="55">
        <f t="shared" si="113"/>
        <v>3.036532548420717E-3</v>
      </c>
      <c r="R416" s="55">
        <f t="shared" si="124"/>
        <v>4.5943694597326713E-3</v>
      </c>
      <c r="S416" s="55">
        <f t="shared" si="125"/>
        <v>3.5305320727067918E-3</v>
      </c>
      <c r="T416" s="55">
        <f t="shared" si="126"/>
        <v>4.7544218765667359E-3</v>
      </c>
      <c r="U416" s="55">
        <f t="shared" si="127"/>
        <v>9.5155976113638404E-3</v>
      </c>
      <c r="V416" s="55">
        <f t="shared" si="128"/>
        <v>0.14931300320383009</v>
      </c>
      <c r="W416" s="55">
        <f t="shared" si="129"/>
        <v>4.1434218212619403E-2</v>
      </c>
      <c r="X416" s="55">
        <f t="shared" si="130"/>
        <v>3.2532189525934009E-3</v>
      </c>
      <c r="Y416" s="55">
        <f t="shared" si="131"/>
        <v>4.1536410120691352E-3</v>
      </c>
      <c r="Z416" s="55">
        <f t="shared" si="132"/>
        <v>6.9812545140705024E-3</v>
      </c>
      <c r="AC416" s="68">
        <f t="shared" si="114"/>
        <v>8.0365738048230728E-3</v>
      </c>
      <c r="AD416" s="68">
        <f t="shared" si="133"/>
        <v>9.82970421516852E-3</v>
      </c>
      <c r="AE416" s="68">
        <f t="shared" si="134"/>
        <v>6.2635014137636487E-3</v>
      </c>
      <c r="AF416" s="68">
        <f t="shared" si="135"/>
        <v>1.4581377882260268E-2</v>
      </c>
      <c r="AG416" s="68">
        <f t="shared" si="136"/>
        <v>1.6089135148929762E-2</v>
      </c>
      <c r="AH416" s="68">
        <f t="shared" si="137"/>
        <v>0.44155668069246951</v>
      </c>
      <c r="AI416" s="68">
        <f t="shared" si="138"/>
        <v>4.7262784431842265E-2</v>
      </c>
      <c r="AJ416" s="68">
        <f t="shared" si="139"/>
        <v>3.9981857440122733E-3</v>
      </c>
      <c r="AK416" s="68">
        <f t="shared" si="140"/>
        <v>4.4655150046382496E-3</v>
      </c>
      <c r="AL416" s="68">
        <f t="shared" si="141"/>
        <v>2.4224673099624137E-2</v>
      </c>
      <c r="AO416" s="67">
        <f t="shared" si="144"/>
        <v>1.8598689593883777E-2</v>
      </c>
      <c r="AP416" s="67">
        <f t="shared" si="144"/>
        <v>3.9258069324024161E-2</v>
      </c>
      <c r="AQ416" s="67">
        <f t="shared" si="144"/>
        <v>2.8147521593083941E-2</v>
      </c>
      <c r="AR416" s="67">
        <f t="shared" si="144"/>
        <v>4.8346812345748523E-2</v>
      </c>
      <c r="AS416" s="67">
        <f t="shared" si="144"/>
        <v>6.8897474919952989E-2</v>
      </c>
      <c r="AT416" s="67">
        <f t="shared" si="144"/>
        <v>1.7123070309572863</v>
      </c>
      <c r="AU416" s="67">
        <f t="shared" si="144"/>
        <v>0.24915476554954596</v>
      </c>
      <c r="AV416" s="67">
        <f t="shared" si="144"/>
        <v>1.9924163733984156E-2</v>
      </c>
      <c r="AW416" s="67">
        <f t="shared" si="144"/>
        <v>2.3944686465737698E-2</v>
      </c>
      <c r="AX416" s="67">
        <f t="shared" si="144"/>
        <v>8.8232574269376973E-2</v>
      </c>
      <c r="BA416" s="67">
        <f t="shared" si="111"/>
        <v>2.9671795947127565E-2</v>
      </c>
      <c r="BB416" s="67">
        <f t="shared" si="115"/>
        <v>5.3682142998925347E-2</v>
      </c>
      <c r="BC416" s="67">
        <f t="shared" si="116"/>
        <v>3.7941555079554379E-2</v>
      </c>
      <c r="BD416" s="67">
        <f t="shared" si="117"/>
        <v>6.7682612104575532E-2</v>
      </c>
      <c r="BE416" s="67">
        <f t="shared" si="118"/>
        <v>9.4502207680246586E-2</v>
      </c>
      <c r="BF416" s="67">
        <f t="shared" si="119"/>
        <v>2.3031767148535858</v>
      </c>
      <c r="BG416" s="67">
        <f t="shared" si="120"/>
        <v>0.33785176819400764</v>
      </c>
      <c r="BH416" s="67">
        <f t="shared" si="121"/>
        <v>2.7175568430589832E-2</v>
      </c>
      <c r="BI416" s="67">
        <f t="shared" si="122"/>
        <v>3.2563842482445086E-2</v>
      </c>
      <c r="BJ416" s="67">
        <f t="shared" si="123"/>
        <v>0.11943850188307162</v>
      </c>
      <c r="BK416" s="55"/>
    </row>
    <row r="417" spans="4:63">
      <c r="D417" s="52">
        <f t="shared" si="106"/>
        <v>10</v>
      </c>
      <c r="E417" s="67">
        <f t="shared" si="143"/>
        <v>2.1654913768373737E-2</v>
      </c>
      <c r="F417" s="67">
        <f t="shared" si="143"/>
        <v>4.4328987515828741E-2</v>
      </c>
      <c r="G417" s="67">
        <f t="shared" si="143"/>
        <v>3.227811433043435E-2</v>
      </c>
      <c r="H417" s="67">
        <f t="shared" si="143"/>
        <v>5.3809639738255532E-2</v>
      </c>
      <c r="I417" s="67">
        <f t="shared" si="143"/>
        <v>7.9288990447839394E-2</v>
      </c>
      <c r="J417" s="67">
        <f t="shared" si="143"/>
        <v>1.9124276424050834</v>
      </c>
      <c r="K417" s="67">
        <f t="shared" si="143"/>
        <v>0.29789932034811784</v>
      </c>
      <c r="L417" s="67">
        <f t="shared" si="143"/>
        <v>2.3589978746989839E-2</v>
      </c>
      <c r="M417" s="67">
        <f t="shared" si="143"/>
        <v>2.8696197342096205E-2</v>
      </c>
      <c r="N417" s="67">
        <f t="shared" si="143"/>
        <v>9.7242284849002145E-2</v>
      </c>
      <c r="Q417" s="55">
        <f t="shared" si="113"/>
        <v>3.0365637277992019E-3</v>
      </c>
      <c r="R417" s="55">
        <f t="shared" si="124"/>
        <v>4.6146344923289721E-3</v>
      </c>
      <c r="S417" s="55">
        <f t="shared" si="125"/>
        <v>3.5606734089331212E-3</v>
      </c>
      <c r="T417" s="55">
        <f t="shared" si="126"/>
        <v>4.7777696804836471E-3</v>
      </c>
      <c r="U417" s="55">
        <f t="shared" si="127"/>
        <v>9.5410212604528886E-3</v>
      </c>
      <c r="V417" s="55">
        <f t="shared" si="128"/>
        <v>0.15258397038345514</v>
      </c>
      <c r="W417" s="55">
        <f t="shared" si="129"/>
        <v>4.1979177322551034E-2</v>
      </c>
      <c r="X417" s="55">
        <f t="shared" si="130"/>
        <v>3.2747625737436902E-3</v>
      </c>
      <c r="Y417" s="55">
        <f t="shared" si="131"/>
        <v>4.1904519981857524E-3</v>
      </c>
      <c r="Z417" s="55">
        <f t="shared" si="132"/>
        <v>7.0938343789756836E-3</v>
      </c>
      <c r="AC417" s="68">
        <f t="shared" si="114"/>
        <v>8.0366146503570868E-3</v>
      </c>
      <c r="AD417" s="68">
        <f t="shared" si="133"/>
        <v>9.8435070694720544E-3</v>
      </c>
      <c r="AE417" s="68">
        <f t="shared" si="134"/>
        <v>6.3063364102518811E-3</v>
      </c>
      <c r="AF417" s="68">
        <f t="shared" si="135"/>
        <v>1.4611971322183021E-2</v>
      </c>
      <c r="AG417" s="68">
        <f t="shared" si="136"/>
        <v>1.6123738670958794E-2</v>
      </c>
      <c r="AH417" s="68">
        <f t="shared" si="137"/>
        <v>0.44712750867615547</v>
      </c>
      <c r="AI417" s="68">
        <f t="shared" si="138"/>
        <v>4.791494094079346E-2</v>
      </c>
      <c r="AJ417" s="68">
        <f t="shared" si="139"/>
        <v>4.0234498320352611E-3</v>
      </c>
      <c r="AK417" s="68">
        <f t="shared" si="140"/>
        <v>4.511137722220962E-3</v>
      </c>
      <c r="AL417" s="68">
        <f t="shared" si="141"/>
        <v>2.4385738275675535E-2</v>
      </c>
      <c r="AO417" s="67">
        <f t="shared" si="144"/>
        <v>1.8618350040574536E-2</v>
      </c>
      <c r="AP417" s="67">
        <f t="shared" si="144"/>
        <v>3.9714353023499765E-2</v>
      </c>
      <c r="AQ417" s="67">
        <f t="shared" si="144"/>
        <v>2.871744092150123E-2</v>
      </c>
      <c r="AR417" s="67">
        <f t="shared" si="144"/>
        <v>4.9031870057771883E-2</v>
      </c>
      <c r="AS417" s="67">
        <f t="shared" si="144"/>
        <v>6.9747969187386502E-2</v>
      </c>
      <c r="AT417" s="67">
        <f t="shared" si="144"/>
        <v>1.7598436720216284</v>
      </c>
      <c r="AU417" s="67">
        <f t="shared" si="144"/>
        <v>0.25592014302556682</v>
      </c>
      <c r="AV417" s="67">
        <f t="shared" si="144"/>
        <v>2.0315216173246151E-2</v>
      </c>
      <c r="AW417" s="67">
        <f t="shared" si="144"/>
        <v>2.4505745343910451E-2</v>
      </c>
      <c r="AX417" s="67">
        <f t="shared" si="144"/>
        <v>9.0148450470026467E-2</v>
      </c>
      <c r="BA417" s="67">
        <f t="shared" si="111"/>
        <v>2.9691528418730823E-2</v>
      </c>
      <c r="BB417" s="67">
        <f t="shared" si="115"/>
        <v>5.4172494585300796E-2</v>
      </c>
      <c r="BC417" s="67">
        <f t="shared" si="116"/>
        <v>3.8584450740686234E-2</v>
      </c>
      <c r="BD417" s="67">
        <f t="shared" si="117"/>
        <v>6.842161106043855E-2</v>
      </c>
      <c r="BE417" s="67">
        <f t="shared" si="118"/>
        <v>9.5412729118798195E-2</v>
      </c>
      <c r="BF417" s="67">
        <f t="shared" si="119"/>
        <v>2.3595551510812389</v>
      </c>
      <c r="BG417" s="67">
        <f t="shared" si="120"/>
        <v>0.3458142612889113</v>
      </c>
      <c r="BH417" s="67">
        <f t="shared" si="121"/>
        <v>2.7613428579025101E-2</v>
      </c>
      <c r="BI417" s="67">
        <f t="shared" si="122"/>
        <v>3.3207335064317167E-2</v>
      </c>
      <c r="BJ417" s="67">
        <f t="shared" si="123"/>
        <v>0.12162802312467769</v>
      </c>
      <c r="BK417" s="55"/>
    </row>
    <row r="418" spans="4:63">
      <c r="D418" s="52">
        <f t="shared" si="106"/>
        <v>10.25</v>
      </c>
      <c r="E418" s="67">
        <f t="shared" si="143"/>
        <v>2.1674549028538666E-2</v>
      </c>
      <c r="F418" s="67">
        <f t="shared" si="143"/>
        <v>4.4787480822497949E-2</v>
      </c>
      <c r="G418" s="67">
        <f t="shared" si="143"/>
        <v>3.2881566058880568E-2</v>
      </c>
      <c r="H418" s="67">
        <f t="shared" si="143"/>
        <v>5.4534374251103503E-2</v>
      </c>
      <c r="I418" s="67">
        <f t="shared" si="143"/>
        <v>8.016463593751387E-2</v>
      </c>
      <c r="J418" s="67">
        <f t="shared" si="143"/>
        <v>1.9631053870167599</v>
      </c>
      <c r="K418" s="67">
        <f t="shared" si="143"/>
        <v>0.30524947655919127</v>
      </c>
      <c r="L418" s="67">
        <f t="shared" si="143"/>
        <v>2.4002529782597364E-2</v>
      </c>
      <c r="M418" s="67">
        <f t="shared" si="143"/>
        <v>2.9294053006296013E-2</v>
      </c>
      <c r="N418" s="67">
        <f t="shared" si="143"/>
        <v>9.9245633982683532E-2</v>
      </c>
      <c r="Q418" s="55">
        <f t="shared" si="113"/>
        <v>3.0365946510027418E-3</v>
      </c>
      <c r="R418" s="55">
        <f t="shared" si="124"/>
        <v>4.6336280332815779E-3</v>
      </c>
      <c r="S418" s="55">
        <f t="shared" si="125"/>
        <v>3.5919869969767413E-3</v>
      </c>
      <c r="T418" s="55">
        <f t="shared" si="126"/>
        <v>4.8014496646336261E-3</v>
      </c>
      <c r="U418" s="55">
        <f t="shared" si="127"/>
        <v>9.5663394904614944E-3</v>
      </c>
      <c r="V418" s="55">
        <f t="shared" si="128"/>
        <v>0.15581988106503328</v>
      </c>
      <c r="W418" s="55">
        <f t="shared" si="129"/>
        <v>4.25238184761908E-2</v>
      </c>
      <c r="X418" s="55">
        <f t="shared" si="130"/>
        <v>3.2961637343650574E-3</v>
      </c>
      <c r="Y418" s="55">
        <f t="shared" si="131"/>
        <v>4.2269318283178993E-3</v>
      </c>
      <c r="Z418" s="55">
        <f t="shared" si="132"/>
        <v>7.212380762841945E-3</v>
      </c>
      <c r="AC418" s="68">
        <f t="shared" si="114"/>
        <v>8.0366553168440338E-3</v>
      </c>
      <c r="AD418" s="68">
        <f t="shared" si="133"/>
        <v>9.8560898801089408E-3</v>
      </c>
      <c r="AE418" s="68">
        <f t="shared" si="134"/>
        <v>6.3488669043136421E-3</v>
      </c>
      <c r="AF418" s="68">
        <f t="shared" si="135"/>
        <v>1.464434419324725E-2</v>
      </c>
      <c r="AG418" s="68">
        <f t="shared" si="136"/>
        <v>1.6158266493303021E-2</v>
      </c>
      <c r="AH418" s="68">
        <f t="shared" si="137"/>
        <v>0.45253745247545063</v>
      </c>
      <c r="AI418" s="68">
        <f t="shared" si="138"/>
        <v>4.856447489839176E-2</v>
      </c>
      <c r="AJ418" s="68">
        <f t="shared" si="139"/>
        <v>4.0485478737534927E-3</v>
      </c>
      <c r="AK418" s="68">
        <f t="shared" si="140"/>
        <v>4.5565320954374022E-3</v>
      </c>
      <c r="AL418" s="68">
        <f t="shared" si="141"/>
        <v>2.453524147779924E-2</v>
      </c>
      <c r="AO418" s="67">
        <f t="shared" si="144"/>
        <v>1.8637954377535924E-2</v>
      </c>
      <c r="AP418" s="67">
        <f t="shared" si="144"/>
        <v>4.015385278921637E-2</v>
      </c>
      <c r="AQ418" s="67">
        <f t="shared" si="144"/>
        <v>2.9289579061903825E-2</v>
      </c>
      <c r="AR418" s="67">
        <f t="shared" si="144"/>
        <v>4.9732924586469877E-2</v>
      </c>
      <c r="AS418" s="67">
        <f t="shared" si="144"/>
        <v>7.0598296447052372E-2</v>
      </c>
      <c r="AT418" s="67">
        <f t="shared" si="144"/>
        <v>1.8072855059517265</v>
      </c>
      <c r="AU418" s="67">
        <f t="shared" si="144"/>
        <v>0.26272565808300047</v>
      </c>
      <c r="AV418" s="67">
        <f t="shared" si="144"/>
        <v>2.0706366048232307E-2</v>
      </c>
      <c r="AW418" s="67">
        <f t="shared" si="144"/>
        <v>2.5067121177978113E-2</v>
      </c>
      <c r="AX418" s="67">
        <f t="shared" si="144"/>
        <v>9.2033253219841585E-2</v>
      </c>
      <c r="BA418" s="67">
        <f t="shared" si="111"/>
        <v>2.97112043453827E-2</v>
      </c>
      <c r="BB418" s="67">
        <f t="shared" si="115"/>
        <v>5.4643570702606892E-2</v>
      </c>
      <c r="BC418" s="67">
        <f t="shared" si="116"/>
        <v>3.9230432963194208E-2</v>
      </c>
      <c r="BD418" s="67">
        <f t="shared" si="117"/>
        <v>6.9178718444350751E-2</v>
      </c>
      <c r="BE418" s="67">
        <f t="shared" si="118"/>
        <v>9.6322902430816898E-2</v>
      </c>
      <c r="BF418" s="67">
        <f t="shared" si="119"/>
        <v>2.4156428394922105</v>
      </c>
      <c r="BG418" s="67">
        <f t="shared" si="120"/>
        <v>0.35381395145758304</v>
      </c>
      <c r="BH418" s="67">
        <f t="shared" si="121"/>
        <v>2.8051077656350856E-2</v>
      </c>
      <c r="BI418" s="67">
        <f t="shared" si="122"/>
        <v>3.3850585101733416E-2</v>
      </c>
      <c r="BJ418" s="67">
        <f t="shared" si="123"/>
        <v>0.12378087546048278</v>
      </c>
      <c r="BK418" s="55"/>
    </row>
    <row r="419" spans="4:63">
      <c r="D419" s="52">
        <f t="shared" si="106"/>
        <v>10.5</v>
      </c>
      <c r="E419" s="67">
        <f t="shared" ref="E419:N434" si="145">E418+E330/$R$179</f>
        <v>2.1693983377168428E-2</v>
      </c>
      <c r="F419" s="67">
        <f t="shared" si="145"/>
        <v>4.5241282742685282E-2</v>
      </c>
      <c r="G419" s="67">
        <f t="shared" si="145"/>
        <v>3.3478843160041898E-2</v>
      </c>
      <c r="H419" s="67">
        <f t="shared" si="145"/>
        <v>5.5251693149269504E-2</v>
      </c>
      <c r="I419" s="67">
        <f t="shared" si="145"/>
        <v>8.1031321664082931E-2</v>
      </c>
      <c r="J419" s="67">
        <f t="shared" si="145"/>
        <v>2.0132645877750259</v>
      </c>
      <c r="K419" s="67">
        <f t="shared" si="145"/>
        <v>0.31252442464184338</v>
      </c>
      <c r="L419" s="67">
        <f t="shared" si="145"/>
        <v>2.4410859521354137E-2</v>
      </c>
      <c r="M419" s="67">
        <f t="shared" si="145"/>
        <v>2.9885791303152959E-2</v>
      </c>
      <c r="N419" s="67">
        <f t="shared" si="145"/>
        <v>0.10122848448550702</v>
      </c>
      <c r="Q419" s="55">
        <f t="shared" si="113"/>
        <v>3.0366249443148836E-3</v>
      </c>
      <c r="R419" s="55">
        <f t="shared" si="124"/>
        <v>4.6521596792365762E-3</v>
      </c>
      <c r="S419" s="55">
        <f t="shared" si="125"/>
        <v>3.6224005828444485E-3</v>
      </c>
      <c r="T419" s="55">
        <f t="shared" si="126"/>
        <v>4.824534831906686E-3</v>
      </c>
      <c r="U419" s="55">
        <f t="shared" si="127"/>
        <v>9.5910774429749223E-3</v>
      </c>
      <c r="V419" s="55">
        <f t="shared" si="128"/>
        <v>0.15892603428203653</v>
      </c>
      <c r="W419" s="55">
        <f t="shared" si="129"/>
        <v>4.3050690094426282E-2</v>
      </c>
      <c r="X419" s="55">
        <f t="shared" si="130"/>
        <v>3.3169952858183387E-3</v>
      </c>
      <c r="Y419" s="55">
        <f t="shared" si="131"/>
        <v>4.262366206522223E-3</v>
      </c>
      <c r="Z419" s="55">
        <f t="shared" si="132"/>
        <v>7.3266538996873696E-3</v>
      </c>
      <c r="AC419" s="68">
        <f t="shared" si="114"/>
        <v>8.0366951551754193E-3</v>
      </c>
      <c r="AD419" s="68">
        <f t="shared" si="133"/>
        <v>9.8684009517544125E-3</v>
      </c>
      <c r="AE419" s="68">
        <f t="shared" si="134"/>
        <v>6.3902570209828074E-3</v>
      </c>
      <c r="AF419" s="68">
        <f t="shared" si="135"/>
        <v>1.4675988720342358E-2</v>
      </c>
      <c r="AG419" s="68">
        <f t="shared" si="136"/>
        <v>1.619201994716165E-2</v>
      </c>
      <c r="AH419" s="68">
        <f t="shared" si="137"/>
        <v>0.45777526090607473</v>
      </c>
      <c r="AI419" s="68">
        <f t="shared" si="138"/>
        <v>4.9192469005454147E-2</v>
      </c>
      <c r="AJ419" s="68">
        <f t="shared" si="139"/>
        <v>4.0729849655567283E-3</v>
      </c>
      <c r="AK419" s="68">
        <f t="shared" si="140"/>
        <v>4.6005679492228226E-3</v>
      </c>
      <c r="AL419" s="68">
        <f t="shared" si="141"/>
        <v>2.4680822719404891E-2</v>
      </c>
      <c r="AO419" s="67">
        <f t="shared" si="144"/>
        <v>1.8657358432853544E-2</v>
      </c>
      <c r="AP419" s="67">
        <f t="shared" si="144"/>
        <v>4.0589123063448709E-2</v>
      </c>
      <c r="AQ419" s="67">
        <f t="shared" si="144"/>
        <v>2.985644257719745E-2</v>
      </c>
      <c r="AR419" s="67">
        <f t="shared" si="144"/>
        <v>5.0427158317362816E-2</v>
      </c>
      <c r="AS419" s="67">
        <f t="shared" si="144"/>
        <v>7.1440244221108007E-2</v>
      </c>
      <c r="AT419" s="67">
        <f t="shared" si="144"/>
        <v>1.8543385534929895</v>
      </c>
      <c r="AU419" s="67">
        <f t="shared" si="144"/>
        <v>0.26947373454741708</v>
      </c>
      <c r="AV419" s="67">
        <f t="shared" si="144"/>
        <v>2.10938642355358E-2</v>
      </c>
      <c r="AW419" s="67">
        <f t="shared" si="144"/>
        <v>2.5623425096630736E-2</v>
      </c>
      <c r="AX419" s="67">
        <f t="shared" si="144"/>
        <v>9.3901830585819648E-2</v>
      </c>
      <c r="BA419" s="67">
        <f t="shared" si="111"/>
        <v>2.9730678532343846E-2</v>
      </c>
      <c r="BB419" s="67">
        <f t="shared" si="115"/>
        <v>5.5109683694439693E-2</v>
      </c>
      <c r="BC419" s="67">
        <f t="shared" si="116"/>
        <v>3.9869100181024707E-2</v>
      </c>
      <c r="BD419" s="67">
        <f t="shared" si="117"/>
        <v>6.992768186961186E-2</v>
      </c>
      <c r="BE419" s="67">
        <f t="shared" si="118"/>
        <v>9.7223341611244574E-2</v>
      </c>
      <c r="BF419" s="67">
        <f t="shared" si="119"/>
        <v>2.4710398486811007</v>
      </c>
      <c r="BG419" s="67">
        <f t="shared" si="120"/>
        <v>0.36171689364729753</v>
      </c>
      <c r="BH419" s="67">
        <f t="shared" si="121"/>
        <v>2.8483844486910867E-2</v>
      </c>
      <c r="BI419" s="67">
        <f t="shared" si="122"/>
        <v>3.4486359252375781E-2</v>
      </c>
      <c r="BJ419" s="67">
        <f t="shared" si="123"/>
        <v>0.12590930720491192</v>
      </c>
      <c r="BK419" s="55"/>
    </row>
    <row r="420" spans="4:63">
      <c r="D420" s="52">
        <f t="shared" si="106"/>
        <v>10.75</v>
      </c>
      <c r="E420" s="67">
        <f t="shared" si="145"/>
        <v>2.1713017856491986E-2</v>
      </c>
      <c r="F420" s="67">
        <f t="shared" si="145"/>
        <v>4.5685747511294422E-2</v>
      </c>
      <c r="G420" s="67">
        <f t="shared" si="145"/>
        <v>3.4063831051793482E-2</v>
      </c>
      <c r="H420" s="67">
        <f t="shared" si="145"/>
        <v>5.5954252931212908E-2</v>
      </c>
      <c r="I420" s="67">
        <f t="shared" si="145"/>
        <v>8.1880174993653118E-2</v>
      </c>
      <c r="J420" s="67">
        <f t="shared" si="145"/>
        <v>2.0623917434059207</v>
      </c>
      <c r="K420" s="67">
        <f t="shared" si="145"/>
        <v>0.31964968782906095</v>
      </c>
      <c r="L420" s="67">
        <f t="shared" si="145"/>
        <v>2.4810787716408576E-2</v>
      </c>
      <c r="M420" s="67">
        <f t="shared" si="145"/>
        <v>3.0465354353659921E-2</v>
      </c>
      <c r="N420" s="67">
        <f t="shared" si="145"/>
        <v>0.10317053706554048</v>
      </c>
      <c r="Q420" s="55">
        <f t="shared" si="113"/>
        <v>3.0366540035741724E-3</v>
      </c>
      <c r="R420" s="55">
        <f t="shared" si="124"/>
        <v>4.6698674710033859E-3</v>
      </c>
      <c r="S420" s="55">
        <f t="shared" si="125"/>
        <v>3.6513374471190021E-3</v>
      </c>
      <c r="T420" s="55">
        <f t="shared" si="126"/>
        <v>4.8465764679399004E-3</v>
      </c>
      <c r="U420" s="55">
        <f t="shared" si="127"/>
        <v>9.6147480692301956E-3</v>
      </c>
      <c r="V420" s="55">
        <f t="shared" si="128"/>
        <v>0.16184967183701127</v>
      </c>
      <c r="W420" s="55">
        <f t="shared" si="129"/>
        <v>4.3550113990447475E-2</v>
      </c>
      <c r="X420" s="55">
        <f t="shared" si="130"/>
        <v>3.3368562122239021E-3</v>
      </c>
      <c r="Y420" s="55">
        <f t="shared" si="131"/>
        <v>4.2960827895136321E-3</v>
      </c>
      <c r="Z420" s="55">
        <f t="shared" si="132"/>
        <v>7.4346225893308394E-3</v>
      </c>
      <c r="AC420" s="68">
        <f t="shared" si="114"/>
        <v>8.0367333708082234E-3</v>
      </c>
      <c r="AD420" s="68">
        <f t="shared" si="133"/>
        <v>9.8801962094457914E-3</v>
      </c>
      <c r="AE420" s="68">
        <f t="shared" si="134"/>
        <v>6.4297110440499307E-3</v>
      </c>
      <c r="AF420" s="68">
        <f t="shared" si="135"/>
        <v>1.4706280458795669E-2</v>
      </c>
      <c r="AG420" s="68">
        <f t="shared" si="136"/>
        <v>1.6224332719850538E-2</v>
      </c>
      <c r="AH420" s="68">
        <f t="shared" si="137"/>
        <v>0.46274403607444836</v>
      </c>
      <c r="AI420" s="68">
        <f t="shared" si="138"/>
        <v>4.978744322050329E-2</v>
      </c>
      <c r="AJ420" s="68">
        <f t="shared" si="139"/>
        <v>4.0962898012908613E-3</v>
      </c>
      <c r="AK420" s="68">
        <f t="shared" si="140"/>
        <v>4.6424178198913816E-3</v>
      </c>
      <c r="AL420" s="68">
        <f t="shared" si="141"/>
        <v>2.4819672366782199E-2</v>
      </c>
      <c r="AO420" s="67">
        <f t="shared" si="144"/>
        <v>1.8676363852917814E-2</v>
      </c>
      <c r="AP420" s="67">
        <f t="shared" si="144"/>
        <v>4.1015880040291039E-2</v>
      </c>
      <c r="AQ420" s="67">
        <f t="shared" si="144"/>
        <v>3.0412493604674479E-2</v>
      </c>
      <c r="AR420" s="67">
        <f t="shared" si="144"/>
        <v>5.1107676463273008E-2</v>
      </c>
      <c r="AS420" s="67">
        <f t="shared" si="144"/>
        <v>7.2265426924422921E-2</v>
      </c>
      <c r="AT420" s="67">
        <f t="shared" si="144"/>
        <v>1.9005420715689094</v>
      </c>
      <c r="AU420" s="67">
        <f t="shared" si="144"/>
        <v>0.2760995738386135</v>
      </c>
      <c r="AV420" s="67">
        <f t="shared" si="144"/>
        <v>2.1473931504184675E-2</v>
      </c>
      <c r="AW420" s="67">
        <f t="shared" si="144"/>
        <v>2.616927156414629E-2</v>
      </c>
      <c r="AX420" s="67">
        <f t="shared" si="144"/>
        <v>9.5735914476209646E-2</v>
      </c>
      <c r="BA420" s="67">
        <f t="shared" si="111"/>
        <v>2.9749751227300211E-2</v>
      </c>
      <c r="BB420" s="67">
        <f t="shared" si="115"/>
        <v>5.556594372074021E-2</v>
      </c>
      <c r="BC420" s="67">
        <f t="shared" si="116"/>
        <v>4.049354209584341E-2</v>
      </c>
      <c r="BD420" s="67">
        <f t="shared" si="117"/>
        <v>7.0660533390008579E-2</v>
      </c>
      <c r="BE420" s="67">
        <f t="shared" si="118"/>
        <v>9.8104507713503653E-2</v>
      </c>
      <c r="BF420" s="67">
        <f t="shared" si="119"/>
        <v>2.5251357794803688</v>
      </c>
      <c r="BG420" s="67">
        <f t="shared" si="120"/>
        <v>0.36943713104956422</v>
      </c>
      <c r="BH420" s="67">
        <f t="shared" si="121"/>
        <v>2.8907077517699435E-2</v>
      </c>
      <c r="BI420" s="67">
        <f t="shared" si="122"/>
        <v>3.5107772173551301E-2</v>
      </c>
      <c r="BJ420" s="67">
        <f t="shared" si="123"/>
        <v>0.12799020943232267</v>
      </c>
      <c r="BK420" s="55"/>
    </row>
    <row r="421" spans="4:63">
      <c r="D421" s="52">
        <f t="shared" si="106"/>
        <v>11</v>
      </c>
      <c r="E421" s="67">
        <f t="shared" si="145"/>
        <v>2.1731723127406056E-2</v>
      </c>
      <c r="F421" s="67">
        <f t="shared" si="145"/>
        <v>4.6122525096184995E-2</v>
      </c>
      <c r="G421" s="67">
        <f t="shared" si="145"/>
        <v>3.4638701360072466E-2</v>
      </c>
      <c r="H421" s="67">
        <f t="shared" si="145"/>
        <v>5.6644661680051993E-2</v>
      </c>
      <c r="I421" s="67">
        <f t="shared" si="145"/>
        <v>8.2714347088724244E-2</v>
      </c>
      <c r="J421" s="67">
        <f t="shared" si="145"/>
        <v>2.1106692265822651</v>
      </c>
      <c r="K421" s="67">
        <f t="shared" si="145"/>
        <v>0.3266517169355781</v>
      </c>
      <c r="L421" s="67">
        <f t="shared" si="145"/>
        <v>2.5203799004372182E-2</v>
      </c>
      <c r="M421" s="67">
        <f t="shared" si="145"/>
        <v>3.1034893645344151E-2</v>
      </c>
      <c r="N421" s="67">
        <f t="shared" si="145"/>
        <v>0.10507900112286483</v>
      </c>
      <c r="Q421" s="55">
        <f t="shared" si="113"/>
        <v>3.0366820660805891E-3</v>
      </c>
      <c r="R421" s="55">
        <f t="shared" si="124"/>
        <v>4.6869045338263316E-3</v>
      </c>
      <c r="S421" s="55">
        <f t="shared" si="125"/>
        <v>3.6790660026975158E-3</v>
      </c>
      <c r="T421" s="55">
        <f t="shared" si="126"/>
        <v>4.8677675304235066E-3</v>
      </c>
      <c r="U421" s="55">
        <f t="shared" si="127"/>
        <v>9.6375518108566816E-3</v>
      </c>
      <c r="V421" s="55">
        <f t="shared" si="128"/>
        <v>0.16462377836868461</v>
      </c>
      <c r="W421" s="55">
        <f t="shared" si="129"/>
        <v>4.4027034986292117E-2</v>
      </c>
      <c r="X421" s="55">
        <f t="shared" si="130"/>
        <v>3.3559245137964331E-3</v>
      </c>
      <c r="Y421" s="55">
        <f t="shared" si="131"/>
        <v>4.3283938990112819E-3</v>
      </c>
      <c r="Z421" s="55">
        <f t="shared" si="132"/>
        <v>7.5374210622447943E-3</v>
      </c>
      <c r="AC421" s="68">
        <f t="shared" si="114"/>
        <v>8.0367702757927831E-3</v>
      </c>
      <c r="AD421" s="68">
        <f t="shared" si="133"/>
        <v>9.8915736386087291E-3</v>
      </c>
      <c r="AE421" s="68">
        <f t="shared" si="134"/>
        <v>6.4675836871528709E-3</v>
      </c>
      <c r="AF421" s="68">
        <f t="shared" si="135"/>
        <v>1.4735474340394296E-2</v>
      </c>
      <c r="AG421" s="68">
        <f t="shared" si="136"/>
        <v>1.6255476470034277E-2</v>
      </c>
      <c r="AH421" s="68">
        <f t="shared" si="137"/>
        <v>0.46749230103451955</v>
      </c>
      <c r="AI421" s="68">
        <f t="shared" si="138"/>
        <v>5.0355342793140995E-2</v>
      </c>
      <c r="AJ421" s="68">
        <f t="shared" si="139"/>
        <v>4.118670317144712E-3</v>
      </c>
      <c r="AK421" s="68">
        <f t="shared" si="140"/>
        <v>4.6824775886064188E-3</v>
      </c>
      <c r="AL421" s="68">
        <f t="shared" si="141"/>
        <v>2.4953027312964331E-2</v>
      </c>
      <c r="AO421" s="67">
        <f t="shared" si="144"/>
        <v>1.8695041061325468E-2</v>
      </c>
      <c r="AP421" s="67">
        <f t="shared" si="144"/>
        <v>4.1435620562358666E-2</v>
      </c>
      <c r="AQ421" s="67">
        <f t="shared" si="144"/>
        <v>3.0959635357374948E-2</v>
      </c>
      <c r="AR421" s="67">
        <f t="shared" si="144"/>
        <v>5.1776894149628487E-2</v>
      </c>
      <c r="AS421" s="67">
        <f t="shared" si="144"/>
        <v>7.3076795277867562E-2</v>
      </c>
      <c r="AT421" s="67">
        <f t="shared" si="144"/>
        <v>1.9460454482135805</v>
      </c>
      <c r="AU421" s="67">
        <f t="shared" si="144"/>
        <v>0.28262468194928597</v>
      </c>
      <c r="AV421" s="67">
        <f t="shared" si="144"/>
        <v>2.184787449057575E-2</v>
      </c>
      <c r="AW421" s="67">
        <f t="shared" si="144"/>
        <v>2.6706499746332869E-2</v>
      </c>
      <c r="AX421" s="67">
        <f t="shared" si="144"/>
        <v>9.7541580060620039E-2</v>
      </c>
      <c r="BA421" s="67">
        <f t="shared" si="111"/>
        <v>2.9768493403198839E-2</v>
      </c>
      <c r="BB421" s="67">
        <f t="shared" si="115"/>
        <v>5.6014098734793724E-2</v>
      </c>
      <c r="BC421" s="67">
        <f t="shared" si="116"/>
        <v>4.1106285047225334E-2</v>
      </c>
      <c r="BD421" s="67">
        <f t="shared" si="117"/>
        <v>7.1380136020446294E-2</v>
      </c>
      <c r="BE421" s="67">
        <f t="shared" si="118"/>
        <v>9.8969823558758524E-2</v>
      </c>
      <c r="BF421" s="67">
        <f t="shared" si="119"/>
        <v>2.5781615276167846</v>
      </c>
      <c r="BG421" s="67">
        <f t="shared" si="120"/>
        <v>0.37700705972871906</v>
      </c>
      <c r="BH421" s="67">
        <f t="shared" si="121"/>
        <v>2.9322469321516893E-2</v>
      </c>
      <c r="BI421" s="67">
        <f t="shared" si="122"/>
        <v>3.5717371233950572E-2</v>
      </c>
      <c r="BJ421" s="67">
        <f t="shared" si="123"/>
        <v>0.13003202843582917</v>
      </c>
      <c r="BK421" s="55"/>
    </row>
    <row r="422" spans="4:63">
      <c r="D422" s="52">
        <f t="shared" si="106"/>
        <v>12</v>
      </c>
      <c r="E422" s="67">
        <f t="shared" si="145"/>
        <v>2.1803522396982009E-2</v>
      </c>
      <c r="F422" s="67">
        <f t="shared" si="145"/>
        <v>4.7799074540796523E-2</v>
      </c>
      <c r="G422" s="67">
        <f t="shared" si="145"/>
        <v>3.6845312984408116E-2</v>
      </c>
      <c r="H422" s="67">
        <f t="shared" si="145"/>
        <v>5.9294761970136931E-2</v>
      </c>
      <c r="I422" s="67">
        <f t="shared" si="145"/>
        <v>8.5916275967588995E-2</v>
      </c>
      <c r="J422" s="67">
        <f t="shared" si="145"/>
        <v>2.2959799897864266</v>
      </c>
      <c r="K422" s="67">
        <f t="shared" si="145"/>
        <v>0.35352866395799942</v>
      </c>
      <c r="L422" s="67">
        <f t="shared" si="145"/>
        <v>2.6712353654049368E-2</v>
      </c>
      <c r="M422" s="67">
        <f t="shared" si="145"/>
        <v>3.3221042422637431E-2</v>
      </c>
      <c r="N422" s="67">
        <f t="shared" si="145"/>
        <v>0.11240454727278874</v>
      </c>
      <c r="Q422" s="55">
        <f t="shared" si="113"/>
        <v>3.0370955007905836E-3</v>
      </c>
      <c r="R422" s="55">
        <f t="shared" si="124"/>
        <v>4.9311056181253034E-3</v>
      </c>
      <c r="S422" s="55">
        <f t="shared" si="125"/>
        <v>4.0657498882592765E-3</v>
      </c>
      <c r="T422" s="55">
        <f t="shared" si="126"/>
        <v>5.1699324527106115E-3</v>
      </c>
      <c r="U422" s="55">
        <f t="shared" si="127"/>
        <v>9.9674903117037781E-3</v>
      </c>
      <c r="V422" s="55">
        <f t="shared" si="128"/>
        <v>0.20110916629556172</v>
      </c>
      <c r="W422" s="55">
        <f t="shared" si="129"/>
        <v>5.0534821564090705E-2</v>
      </c>
      <c r="X422" s="55">
        <f t="shared" si="130"/>
        <v>3.6252647539881302E-3</v>
      </c>
      <c r="Y422" s="55">
        <f t="shared" si="131"/>
        <v>4.7792031930303566E-3</v>
      </c>
      <c r="Z422" s="55">
        <f t="shared" si="132"/>
        <v>8.9156835492931255E-3</v>
      </c>
      <c r="AC422" s="68">
        <f t="shared" si="114"/>
        <v>8.0373140034032554E-3</v>
      </c>
      <c r="AD422" s="68">
        <f t="shared" si="133"/>
        <v>1.005771369294373E-2</v>
      </c>
      <c r="AE422" s="68">
        <f t="shared" si="134"/>
        <v>7.0018845036317993E-3</v>
      </c>
      <c r="AF422" s="68">
        <f t="shared" si="135"/>
        <v>1.5159093218112219E-2</v>
      </c>
      <c r="AG422" s="68">
        <f t="shared" si="136"/>
        <v>1.6707611887991469E-2</v>
      </c>
      <c r="AH422" s="68">
        <f t="shared" si="137"/>
        <v>0.53256733359456576</v>
      </c>
      <c r="AI422" s="68">
        <f t="shared" si="138"/>
        <v>5.8082543865988073E-2</v>
      </c>
      <c r="AJ422" s="68">
        <f t="shared" si="139"/>
        <v>4.4353479750258822E-3</v>
      </c>
      <c r="AK422" s="68">
        <f t="shared" si="140"/>
        <v>5.2373103122047284E-3</v>
      </c>
      <c r="AL422" s="68">
        <f t="shared" si="141"/>
        <v>2.6841155131236489E-2</v>
      </c>
      <c r="AO422" s="67">
        <f t="shared" si="144"/>
        <v>1.8766426896191426E-2</v>
      </c>
      <c r="AP422" s="67">
        <f t="shared" si="144"/>
        <v>4.2867968922671217E-2</v>
      </c>
      <c r="AQ422" s="67">
        <f t="shared" si="144"/>
        <v>3.2779563096148837E-2</v>
      </c>
      <c r="AR422" s="67">
        <f t="shared" si="144"/>
        <v>5.4124829517426316E-2</v>
      </c>
      <c r="AS422" s="67">
        <f t="shared" si="144"/>
        <v>7.5948785655885212E-2</v>
      </c>
      <c r="AT422" s="67">
        <f t="shared" si="144"/>
        <v>2.0948708234908651</v>
      </c>
      <c r="AU422" s="67">
        <f t="shared" si="144"/>
        <v>0.3029938423939087</v>
      </c>
      <c r="AV422" s="67">
        <f t="shared" si="144"/>
        <v>2.3087088900061239E-2</v>
      </c>
      <c r="AW422" s="67">
        <f t="shared" si="144"/>
        <v>2.8441839229607073E-2</v>
      </c>
      <c r="AX422" s="67">
        <f t="shared" si="144"/>
        <v>0.10348886372349561</v>
      </c>
      <c r="BA422" s="67">
        <f t="shared" si="111"/>
        <v>2.9840836400385262E-2</v>
      </c>
      <c r="BB422" s="67">
        <f t="shared" si="115"/>
        <v>5.7856788233740256E-2</v>
      </c>
      <c r="BC422" s="67">
        <f t="shared" si="116"/>
        <v>4.3847197488039918E-2</v>
      </c>
      <c r="BD422" s="67">
        <f t="shared" si="117"/>
        <v>7.4453855188249152E-2</v>
      </c>
      <c r="BE422" s="67">
        <f t="shared" si="118"/>
        <v>0.10262388785558046</v>
      </c>
      <c r="BF422" s="67">
        <f t="shared" si="119"/>
        <v>2.8285473233809926</v>
      </c>
      <c r="BG422" s="67">
        <f t="shared" si="120"/>
        <v>0.41161120782398752</v>
      </c>
      <c r="BH422" s="67">
        <f t="shared" si="121"/>
        <v>3.114770162907525E-2</v>
      </c>
      <c r="BI422" s="67">
        <f t="shared" si="122"/>
        <v>3.8458352734842161E-2</v>
      </c>
      <c r="BJ422" s="67">
        <f t="shared" si="123"/>
        <v>0.13924570240402523</v>
      </c>
      <c r="BK422" s="55"/>
    </row>
    <row r="423" spans="4:63">
      <c r="D423" s="52">
        <f t="shared" si="106"/>
        <v>13</v>
      </c>
      <c r="E423" s="67">
        <f t="shared" si="145"/>
        <v>2.1869952737562297E-2</v>
      </c>
      <c r="F423" s="67">
        <f t="shared" si="145"/>
        <v>4.935025676400031E-2</v>
      </c>
      <c r="G423" s="67">
        <f t="shared" si="145"/>
        <v>3.8886920964527907E-2</v>
      </c>
      <c r="H423" s="67">
        <f t="shared" si="145"/>
        <v>6.1746695894841108E-2</v>
      </c>
      <c r="I423" s="67">
        <f t="shared" si="145"/>
        <v>8.8878774433006263E-2</v>
      </c>
      <c r="J423" s="67">
        <f t="shared" si="145"/>
        <v>2.4674337829176078</v>
      </c>
      <c r="K423" s="67">
        <f t="shared" si="145"/>
        <v>0.37839583537913818</v>
      </c>
      <c r="L423" s="67">
        <f t="shared" si="145"/>
        <v>2.8108103217434822E-2</v>
      </c>
      <c r="M423" s="67">
        <f t="shared" si="145"/>
        <v>3.524371770460729E-2</v>
      </c>
      <c r="N423" s="67">
        <f t="shared" si="145"/>
        <v>0.11918231156691242</v>
      </c>
      <c r="Q423" s="55">
        <f t="shared" si="113"/>
        <v>3.0374493717956544E-3</v>
      </c>
      <c r="R423" s="55">
        <f t="shared" si="124"/>
        <v>5.1309261184711236E-3</v>
      </c>
      <c r="S423" s="55">
        <f t="shared" si="125"/>
        <v>4.3696659015999076E-3</v>
      </c>
      <c r="T423" s="55">
        <f t="shared" si="126"/>
        <v>5.4152191970283283E-3</v>
      </c>
      <c r="U423" s="55">
        <f t="shared" si="127"/>
        <v>1.0241489509951839E-2</v>
      </c>
      <c r="V423" s="55">
        <f t="shared" si="128"/>
        <v>0.22774500163403461</v>
      </c>
      <c r="W423" s="55">
        <f t="shared" si="129"/>
        <v>5.5502827513656539E-2</v>
      </c>
      <c r="X423" s="55">
        <f t="shared" si="130"/>
        <v>3.8408547595149083E-3</v>
      </c>
      <c r="Y423" s="55">
        <f t="shared" si="131"/>
        <v>5.1337602012417544E-3</v>
      </c>
      <c r="Z423" s="55">
        <f t="shared" si="132"/>
        <v>9.9449243955428666E-3</v>
      </c>
      <c r="AC423" s="68">
        <f t="shared" si="114"/>
        <v>8.0377794255319483E-3</v>
      </c>
      <c r="AD423" s="68">
        <f t="shared" si="133"/>
        <v>1.0197785806625994E-2</v>
      </c>
      <c r="AE423" s="68">
        <f t="shared" si="134"/>
        <v>7.4288003260187929E-3</v>
      </c>
      <c r="AF423" s="68">
        <f t="shared" si="135"/>
        <v>1.5512539640110054E-2</v>
      </c>
      <c r="AG423" s="68">
        <f t="shared" si="136"/>
        <v>1.7085154162116544E-2</v>
      </c>
      <c r="AH423" s="68">
        <f t="shared" si="137"/>
        <v>0.58252722674194546</v>
      </c>
      <c r="AI423" s="68">
        <f t="shared" si="138"/>
        <v>6.3959942107204265E-2</v>
      </c>
      <c r="AJ423" s="68">
        <f t="shared" si="139"/>
        <v>4.6894779630184567E-3</v>
      </c>
      <c r="AK423" s="68">
        <f t="shared" si="140"/>
        <v>5.6692944350352206E-3</v>
      </c>
      <c r="AL423" s="68">
        <f t="shared" si="141"/>
        <v>2.8357767785682834E-2</v>
      </c>
      <c r="AO423" s="67">
        <f t="shared" si="144"/>
        <v>1.8832503365766643E-2</v>
      </c>
      <c r="AP423" s="67">
        <f t="shared" si="144"/>
        <v>4.4219330645529187E-2</v>
      </c>
      <c r="AQ423" s="67">
        <f t="shared" si="144"/>
        <v>3.4517255062928E-2</v>
      </c>
      <c r="AR423" s="67">
        <f t="shared" si="144"/>
        <v>5.6331476697812778E-2</v>
      </c>
      <c r="AS423" s="67">
        <f t="shared" si="144"/>
        <v>7.8637284923054426E-2</v>
      </c>
      <c r="AT423" s="67">
        <f t="shared" si="144"/>
        <v>2.2396887812835731</v>
      </c>
      <c r="AU423" s="67">
        <f t="shared" si="144"/>
        <v>0.32289300786548164</v>
      </c>
      <c r="AV423" s="67">
        <f t="shared" si="144"/>
        <v>2.4267248457919915E-2</v>
      </c>
      <c r="AW423" s="67">
        <f t="shared" si="144"/>
        <v>3.0109957503365536E-2</v>
      </c>
      <c r="AX423" s="67">
        <f t="shared" si="144"/>
        <v>0.10923738717136955</v>
      </c>
      <c r="BA423" s="67">
        <f t="shared" si="111"/>
        <v>2.9907732163094246E-2</v>
      </c>
      <c r="BB423" s="67">
        <f t="shared" si="115"/>
        <v>5.9548042570626306E-2</v>
      </c>
      <c r="BC423" s="67">
        <f t="shared" si="116"/>
        <v>4.6315721290546702E-2</v>
      </c>
      <c r="BD423" s="67">
        <f t="shared" si="117"/>
        <v>7.7259235534951162E-2</v>
      </c>
      <c r="BE423" s="67">
        <f t="shared" si="118"/>
        <v>0.10596392859512281</v>
      </c>
      <c r="BF423" s="67">
        <f t="shared" si="119"/>
        <v>3.0499610096595533</v>
      </c>
      <c r="BG423" s="67">
        <f t="shared" si="120"/>
        <v>0.44235577748634247</v>
      </c>
      <c r="BH423" s="67">
        <f t="shared" si="121"/>
        <v>3.2797581180453277E-2</v>
      </c>
      <c r="BI423" s="67">
        <f t="shared" si="122"/>
        <v>4.0913012139642511E-2</v>
      </c>
      <c r="BJ423" s="67">
        <f t="shared" si="123"/>
        <v>0.14754007935259525</v>
      </c>
      <c r="BK423" s="55"/>
    </row>
    <row r="424" spans="4:63">
      <c r="D424" s="52">
        <f t="shared" si="106"/>
        <v>14</v>
      </c>
      <c r="E424" s="67">
        <f t="shared" si="145"/>
        <v>2.1931821702644384E-2</v>
      </c>
      <c r="F424" s="67">
        <f t="shared" si="145"/>
        <v>5.0794928550491593E-2</v>
      </c>
      <c r="G424" s="67">
        <f t="shared" si="145"/>
        <v>4.0788343894622325E-2</v>
      </c>
      <c r="H424" s="67">
        <f t="shared" si="145"/>
        <v>6.4030270132847067E-2</v>
      </c>
      <c r="I424" s="67">
        <f t="shared" si="145"/>
        <v>9.1637855788175834E-2</v>
      </c>
      <c r="J424" s="67">
        <f t="shared" si="145"/>
        <v>2.6271148661058525</v>
      </c>
      <c r="K424" s="67">
        <f t="shared" si="145"/>
        <v>0.40155552637131758</v>
      </c>
      <c r="L424" s="67">
        <f t="shared" si="145"/>
        <v>2.9408014978327658E-2</v>
      </c>
      <c r="M424" s="67">
        <f t="shared" si="145"/>
        <v>3.7127507932076434E-2</v>
      </c>
      <c r="N424" s="67">
        <f t="shared" si="145"/>
        <v>0.12549468718902662</v>
      </c>
      <c r="Q424" s="55">
        <f t="shared" si="113"/>
        <v>3.037756281403927E-3</v>
      </c>
      <c r="R424" s="55">
        <f t="shared" si="124"/>
        <v>5.2981478522008607E-3</v>
      </c>
      <c r="S424" s="55">
        <f t="shared" si="125"/>
        <v>4.617105458928729E-3</v>
      </c>
      <c r="T424" s="55">
        <f t="shared" si="126"/>
        <v>5.6193130754973444E-3</v>
      </c>
      <c r="U424" s="55">
        <f t="shared" si="127"/>
        <v>1.0473348999327319E-2</v>
      </c>
      <c r="V424" s="55">
        <f t="shared" si="128"/>
        <v>0.2485474752375289</v>
      </c>
      <c r="W424" s="55">
        <f t="shared" si="129"/>
        <v>5.9476881277011229E-2</v>
      </c>
      <c r="X424" s="55">
        <f t="shared" si="130"/>
        <v>4.0184983348372999E-3</v>
      </c>
      <c r="Y424" s="55">
        <f t="shared" si="131"/>
        <v>5.4225553913943439E-3</v>
      </c>
      <c r="Z424" s="55">
        <f t="shared" si="132"/>
        <v>1.0758221277825263E-2</v>
      </c>
      <c r="AC424" s="68">
        <f t="shared" si="114"/>
        <v>8.0381831046583783E-3</v>
      </c>
      <c r="AD424" s="68">
        <f t="shared" si="133"/>
        <v>1.0317742553050355E-2</v>
      </c>
      <c r="AE424" s="68">
        <f t="shared" si="134"/>
        <v>7.7801524837575993E-3</v>
      </c>
      <c r="AF424" s="68">
        <f t="shared" si="135"/>
        <v>1.5812717451846904E-2</v>
      </c>
      <c r="AG424" s="68">
        <f t="shared" si="136"/>
        <v>1.7405998489811909E-2</v>
      </c>
      <c r="AH424" s="68">
        <f t="shared" si="137"/>
        <v>0.62262355064152208</v>
      </c>
      <c r="AI424" s="68">
        <f t="shared" si="138"/>
        <v>6.8651613009950416E-2</v>
      </c>
      <c r="AJ424" s="68">
        <f t="shared" si="139"/>
        <v>4.8992427475310031E-3</v>
      </c>
      <c r="AK424" s="68">
        <f t="shared" si="140"/>
        <v>6.0189346584767845E-3</v>
      </c>
      <c r="AL424" s="68">
        <f t="shared" si="141"/>
        <v>2.9610413759359775E-2</v>
      </c>
      <c r="AO424" s="67">
        <f t="shared" si="144"/>
        <v>1.8894065421240457E-2</v>
      </c>
      <c r="AP424" s="67">
        <f t="shared" si="144"/>
        <v>4.5496780698290731E-2</v>
      </c>
      <c r="AQ424" s="67">
        <f t="shared" si="144"/>
        <v>3.6171238435693594E-2</v>
      </c>
      <c r="AR424" s="67">
        <f t="shared" si="144"/>
        <v>5.8410957057349722E-2</v>
      </c>
      <c r="AS424" s="67">
        <f t="shared" si="144"/>
        <v>8.1164506788848512E-2</v>
      </c>
      <c r="AT424" s="67">
        <f t="shared" si="144"/>
        <v>2.3785673908683238</v>
      </c>
      <c r="AU424" s="67">
        <f t="shared" si="144"/>
        <v>0.34207864509430636</v>
      </c>
      <c r="AV424" s="67">
        <f t="shared" si="144"/>
        <v>2.5389516643490359E-2</v>
      </c>
      <c r="AW424" s="67">
        <f t="shared" si="144"/>
        <v>3.1704952540682091E-2</v>
      </c>
      <c r="AX424" s="67">
        <f t="shared" si="144"/>
        <v>0.11473646591120136</v>
      </c>
      <c r="BA424" s="67">
        <f t="shared" si="111"/>
        <v>2.9970004807302761E-2</v>
      </c>
      <c r="BB424" s="67">
        <f t="shared" si="115"/>
        <v>6.1112671103541946E-2</v>
      </c>
      <c r="BC424" s="67">
        <f t="shared" si="116"/>
        <v>4.8568496378379927E-2</v>
      </c>
      <c r="BD424" s="67">
        <f t="shared" si="117"/>
        <v>7.9842987584693964E-2</v>
      </c>
      <c r="BE424" s="67">
        <f t="shared" si="118"/>
        <v>0.10904385427798774</v>
      </c>
      <c r="BF424" s="67">
        <f t="shared" si="119"/>
        <v>3.2497384167473746</v>
      </c>
      <c r="BG424" s="67">
        <f t="shared" si="120"/>
        <v>0.47020713938126801</v>
      </c>
      <c r="BH424" s="67">
        <f t="shared" si="121"/>
        <v>3.4307257725858659E-2</v>
      </c>
      <c r="BI424" s="67">
        <f t="shared" si="122"/>
        <v>4.3146442590553218E-2</v>
      </c>
      <c r="BJ424" s="67">
        <f t="shared" si="123"/>
        <v>0.15510510094838639</v>
      </c>
      <c r="BK424" s="55"/>
    </row>
    <row r="425" spans="4:63">
      <c r="D425" s="52">
        <f t="shared" si="106"/>
        <v>15</v>
      </c>
      <c r="E425" s="67">
        <f t="shared" si="145"/>
        <v>2.1990017600936971E-2</v>
      </c>
      <c r="F425" s="67">
        <f t="shared" si="145"/>
        <v>5.2153832360200818E-2</v>
      </c>
      <c r="G425" s="67">
        <f t="shared" si="145"/>
        <v>4.2576882224044023E-2</v>
      </c>
      <c r="H425" s="67">
        <f t="shared" si="145"/>
        <v>6.6178272025593135E-2</v>
      </c>
      <c r="I425" s="67">
        <f t="shared" si="145"/>
        <v>9.4233134660440462E-2</v>
      </c>
      <c r="J425" s="67">
        <f t="shared" si="145"/>
        <v>2.7773159251367168</v>
      </c>
      <c r="K425" s="67">
        <f t="shared" si="145"/>
        <v>0.42334026157224336</v>
      </c>
      <c r="L425" s="67">
        <f t="shared" si="145"/>
        <v>3.0630752945996657E-2</v>
      </c>
      <c r="M425" s="67">
        <f t="shared" si="145"/>
        <v>3.8899460385732429E-2</v>
      </c>
      <c r="N425" s="67">
        <f t="shared" si="145"/>
        <v>0.13143230662716907</v>
      </c>
      <c r="Q425" s="55">
        <f t="shared" si="113"/>
        <v>3.0380278053810873E-3</v>
      </c>
      <c r="R425" s="55">
        <f t="shared" si="124"/>
        <v>5.4418206377698699E-3</v>
      </c>
      <c r="S425" s="55">
        <f t="shared" si="125"/>
        <v>4.8254688707413526E-3</v>
      </c>
      <c r="T425" s="55">
        <f t="shared" si="126"/>
        <v>5.79390131366156E-3</v>
      </c>
      <c r="U425" s="55">
        <f t="shared" si="127"/>
        <v>1.0674296887784127E-2</v>
      </c>
      <c r="V425" s="55">
        <f t="shared" si="128"/>
        <v>0.26559815136004261</v>
      </c>
      <c r="W425" s="55">
        <f t="shared" si="129"/>
        <v>6.2783678856377381E-2</v>
      </c>
      <c r="X425" s="55">
        <f t="shared" si="130"/>
        <v>4.1693689158158473E-3</v>
      </c>
      <c r="Y425" s="55">
        <f t="shared" si="131"/>
        <v>5.6658169966164271E-3</v>
      </c>
      <c r="Z425" s="55">
        <f t="shared" si="132"/>
        <v>1.1429663418538271E-2</v>
      </c>
      <c r="AC425" s="68">
        <f t="shared" si="114"/>
        <v>8.038540258058894E-3</v>
      </c>
      <c r="AD425" s="68">
        <f t="shared" si="133"/>
        <v>1.0422727693842981E-2</v>
      </c>
      <c r="AE425" s="68">
        <f t="shared" si="134"/>
        <v>8.0782925783845806E-3</v>
      </c>
      <c r="AF425" s="68">
        <f t="shared" si="135"/>
        <v>1.6073637473008519E-2</v>
      </c>
      <c r="AG425" s="68">
        <f t="shared" si="136"/>
        <v>1.768502475828795E-2</v>
      </c>
      <c r="AH425" s="68">
        <f t="shared" si="137"/>
        <v>0.65606013212268688</v>
      </c>
      <c r="AI425" s="68">
        <f t="shared" si="138"/>
        <v>7.2550203986530712E-2</v>
      </c>
      <c r="AJ425" s="68">
        <f t="shared" si="139"/>
        <v>5.0776195283677543E-3</v>
      </c>
      <c r="AK425" s="68">
        <f t="shared" si="140"/>
        <v>6.3121639713033095E-3</v>
      </c>
      <c r="AL425" s="68">
        <f t="shared" si="141"/>
        <v>3.0676118191457723E-2</v>
      </c>
      <c r="AO425" s="67">
        <f t="shared" si="144"/>
        <v>1.8951989795555884E-2</v>
      </c>
      <c r="AP425" s="67">
        <f t="shared" si="144"/>
        <v>4.6712011722430946E-2</v>
      </c>
      <c r="AQ425" s="67">
        <f t="shared" si="144"/>
        <v>3.7751413353302669E-2</v>
      </c>
      <c r="AR425" s="67">
        <f t="shared" si="144"/>
        <v>6.0384370711931576E-2</v>
      </c>
      <c r="AS425" s="67">
        <f t="shared" si="144"/>
        <v>8.3558837772656339E-2</v>
      </c>
      <c r="AT425" s="67">
        <f t="shared" si="144"/>
        <v>2.5117177737766743</v>
      </c>
      <c r="AU425" s="67">
        <f t="shared" si="144"/>
        <v>0.36055658271586599</v>
      </c>
      <c r="AV425" s="67">
        <f t="shared" si="144"/>
        <v>2.646138403018081E-2</v>
      </c>
      <c r="AW425" s="67">
        <f t="shared" si="144"/>
        <v>3.3233643389116004E-2</v>
      </c>
      <c r="AX425" s="67">
        <f t="shared" si="144"/>
        <v>0.1200026432086308</v>
      </c>
      <c r="BA425" s="67">
        <f t="shared" si="111"/>
        <v>3.0028557858995865E-2</v>
      </c>
      <c r="BB425" s="67">
        <f t="shared" si="115"/>
        <v>6.2576560054043801E-2</v>
      </c>
      <c r="BC425" s="67">
        <f t="shared" si="116"/>
        <v>5.0655174802428607E-2</v>
      </c>
      <c r="BD425" s="67">
        <f t="shared" si="117"/>
        <v>8.2251909498601658E-2</v>
      </c>
      <c r="BE425" s="67">
        <f t="shared" si="118"/>
        <v>0.11191815941872842</v>
      </c>
      <c r="BF425" s="67">
        <f t="shared" si="119"/>
        <v>3.4333760572594034</v>
      </c>
      <c r="BG425" s="67">
        <f t="shared" si="120"/>
        <v>0.49589046555877409</v>
      </c>
      <c r="BH425" s="67">
        <f t="shared" si="121"/>
        <v>3.5708372474364411E-2</v>
      </c>
      <c r="BI425" s="67">
        <f t="shared" si="122"/>
        <v>4.521162435703574E-2</v>
      </c>
      <c r="BJ425" s="67">
        <f t="shared" si="123"/>
        <v>0.16210842481862678</v>
      </c>
      <c r="BK425" s="55"/>
    </row>
    <row r="426" spans="4:63">
      <c r="D426" s="52">
        <f t="shared" si="106"/>
        <v>16</v>
      </c>
      <c r="E426" s="67">
        <f t="shared" si="145"/>
        <v>2.2044348964797126E-2</v>
      </c>
      <c r="F426" s="67">
        <f t="shared" si="145"/>
        <v>5.3422497326330726E-2</v>
      </c>
      <c r="G426" s="67">
        <f t="shared" si="145"/>
        <v>4.4246651565262772E-2</v>
      </c>
      <c r="H426" s="67">
        <f t="shared" si="145"/>
        <v>6.8183634531045811E-2</v>
      </c>
      <c r="I426" s="67">
        <f t="shared" si="145"/>
        <v>9.6656072442389718E-2</v>
      </c>
      <c r="J426" s="67">
        <f t="shared" si="145"/>
        <v>2.9175427904281181</v>
      </c>
      <c r="K426" s="67">
        <f t="shared" si="145"/>
        <v>0.44367836802861232</v>
      </c>
      <c r="L426" s="67">
        <f t="shared" si="145"/>
        <v>3.1772294246606061E-2</v>
      </c>
      <c r="M426" s="67">
        <f t="shared" si="145"/>
        <v>4.0553745246470527E-2</v>
      </c>
      <c r="N426" s="67">
        <f t="shared" si="145"/>
        <v>0.13697563479327018</v>
      </c>
      <c r="Q426" s="55">
        <f t="shared" si="113"/>
        <v>3.0382644454735475E-3</v>
      </c>
      <c r="R426" s="55">
        <f t="shared" si="124"/>
        <v>5.5640205069642885E-3</v>
      </c>
      <c r="S426" s="55">
        <f t="shared" si="125"/>
        <v>5.0000008494819059E-3</v>
      </c>
      <c r="T426" s="55">
        <f t="shared" si="126"/>
        <v>5.9418895040151687E-3</v>
      </c>
      <c r="U426" s="55">
        <f t="shared" si="127"/>
        <v>1.0846406637822652E-2</v>
      </c>
      <c r="V426" s="55">
        <f t="shared" si="128"/>
        <v>0.27961271908442104</v>
      </c>
      <c r="W426" s="55">
        <f t="shared" si="129"/>
        <v>6.552991442003335E-2</v>
      </c>
      <c r="X426" s="55">
        <f t="shared" si="130"/>
        <v>4.296548612238783E-3</v>
      </c>
      <c r="Y426" s="55">
        <f t="shared" si="131"/>
        <v>5.8696260876122787E-3</v>
      </c>
      <c r="Z426" s="55">
        <f t="shared" si="132"/>
        <v>1.1984246995477812E-2</v>
      </c>
      <c r="AC426" s="68">
        <f t="shared" si="114"/>
        <v>8.038851539475797E-3</v>
      </c>
      <c r="AD426" s="68">
        <f t="shared" si="133"/>
        <v>1.0513377525806835E-2</v>
      </c>
      <c r="AE426" s="68">
        <f t="shared" si="134"/>
        <v>8.3294514804350232E-3</v>
      </c>
      <c r="AF426" s="68">
        <f t="shared" si="135"/>
        <v>1.6297648189190581E-2</v>
      </c>
      <c r="AG426" s="68">
        <f t="shared" si="136"/>
        <v>1.7924681249812079E-2</v>
      </c>
      <c r="AH426" s="68">
        <f t="shared" si="137"/>
        <v>0.68387127821262295</v>
      </c>
      <c r="AI426" s="68">
        <f t="shared" si="138"/>
        <v>7.5784805290219998E-2</v>
      </c>
      <c r="AJ426" s="68">
        <f t="shared" si="139"/>
        <v>5.2281308406517167E-3</v>
      </c>
      <c r="AK426" s="68">
        <f t="shared" si="140"/>
        <v>6.5570553042515181E-3</v>
      </c>
      <c r="AL426" s="68">
        <f t="shared" si="141"/>
        <v>3.1575660858760138E-2</v>
      </c>
      <c r="AO426" s="67">
        <f t="shared" si="144"/>
        <v>1.9006084519323577E-2</v>
      </c>
      <c r="AP426" s="67">
        <f t="shared" si="144"/>
        <v>4.785847681936644E-2</v>
      </c>
      <c r="AQ426" s="67">
        <f t="shared" si="144"/>
        <v>3.9246650715780866E-2</v>
      </c>
      <c r="AR426" s="67">
        <f t="shared" si="144"/>
        <v>6.2241745027030643E-2</v>
      </c>
      <c r="AS426" s="67">
        <f t="shared" si="144"/>
        <v>8.5809665804567059E-2</v>
      </c>
      <c r="AT426" s="67">
        <f t="shared" si="144"/>
        <v>2.6379300713436971</v>
      </c>
      <c r="AU426" s="67">
        <f t="shared" si="144"/>
        <v>0.37814845360857896</v>
      </c>
      <c r="AV426" s="67">
        <f t="shared" si="144"/>
        <v>2.7475745634367277E-2</v>
      </c>
      <c r="AW426" s="67">
        <f t="shared" si="144"/>
        <v>3.4684119158858245E-2</v>
      </c>
      <c r="AX426" s="67">
        <f t="shared" si="144"/>
        <v>0.12499138779779237</v>
      </c>
      <c r="BA426" s="67">
        <f t="shared" si="111"/>
        <v>3.0083200504272923E-2</v>
      </c>
      <c r="BB426" s="67">
        <f t="shared" si="115"/>
        <v>6.3935874852137559E-2</v>
      </c>
      <c r="BC426" s="67">
        <f t="shared" si="116"/>
        <v>5.2576103045697792E-2</v>
      </c>
      <c r="BD426" s="67">
        <f t="shared" si="117"/>
        <v>8.4481282720236389E-2</v>
      </c>
      <c r="BE426" s="67">
        <f t="shared" si="118"/>
        <v>0.1145807536922018</v>
      </c>
      <c r="BF426" s="67">
        <f t="shared" si="119"/>
        <v>3.6014140686407412</v>
      </c>
      <c r="BG426" s="67">
        <f t="shared" si="120"/>
        <v>0.51946317331883229</v>
      </c>
      <c r="BH426" s="67">
        <f t="shared" si="121"/>
        <v>3.7000425087257781E-2</v>
      </c>
      <c r="BI426" s="67">
        <f t="shared" si="122"/>
        <v>4.7110800550722046E-2</v>
      </c>
      <c r="BJ426" s="67">
        <f t="shared" si="123"/>
        <v>0.16855129565203031</v>
      </c>
      <c r="BK426" s="55"/>
    </row>
    <row r="427" spans="4:63">
      <c r="D427" s="52">
        <f t="shared" si="106"/>
        <v>17</v>
      </c>
      <c r="E427" s="67">
        <f t="shared" si="145"/>
        <v>2.2095030707961965E-2</v>
      </c>
      <c r="F427" s="67">
        <f t="shared" si="145"/>
        <v>5.4605941793896884E-2</v>
      </c>
      <c r="G427" s="67">
        <f t="shared" si="145"/>
        <v>4.5804256876147163E-2</v>
      </c>
      <c r="H427" s="67">
        <f t="shared" si="145"/>
        <v>7.0054290083064547E-2</v>
      </c>
      <c r="I427" s="67">
        <f t="shared" si="145"/>
        <v>9.8916253333213855E-2</v>
      </c>
      <c r="J427" s="67">
        <f t="shared" si="145"/>
        <v>3.0483501449020816</v>
      </c>
      <c r="K427" s="67">
        <f t="shared" si="145"/>
        <v>0.4626502953767635</v>
      </c>
      <c r="L427" s="67">
        <f t="shared" si="145"/>
        <v>3.2837154373409734E-2</v>
      </c>
      <c r="M427" s="67">
        <f t="shared" si="145"/>
        <v>4.2096906221578967E-2</v>
      </c>
      <c r="N427" s="67">
        <f t="shared" si="145"/>
        <v>0.14214659893685186</v>
      </c>
      <c r="Q427" s="55">
        <f t="shared" si="113"/>
        <v>3.0384703465280165E-3</v>
      </c>
      <c r="R427" s="55">
        <f t="shared" si="124"/>
        <v>5.6682114076811044E-3</v>
      </c>
      <c r="S427" s="55">
        <f t="shared" si="125"/>
        <v>5.1470592956119705E-3</v>
      </c>
      <c r="T427" s="55">
        <f t="shared" si="126"/>
        <v>6.0677275979779139E-3</v>
      </c>
      <c r="U427" s="55">
        <f t="shared" si="127"/>
        <v>1.0993978487039244E-2</v>
      </c>
      <c r="V427" s="55">
        <f t="shared" si="128"/>
        <v>0.29125953340210498</v>
      </c>
      <c r="W427" s="55">
        <f t="shared" si="129"/>
        <v>6.7829182870677351E-2</v>
      </c>
      <c r="X427" s="55">
        <f t="shared" si="130"/>
        <v>4.4042287578910152E-3</v>
      </c>
      <c r="Y427" s="55">
        <f t="shared" si="131"/>
        <v>6.0413818014318716E-3</v>
      </c>
      <c r="Z427" s="55">
        <f t="shared" si="132"/>
        <v>1.2446736498182481E-2</v>
      </c>
      <c r="AC427" s="68">
        <f t="shared" si="114"/>
        <v>8.0391223960262041E-3</v>
      </c>
      <c r="AD427" s="68">
        <f t="shared" si="133"/>
        <v>1.0591626621483687E-2</v>
      </c>
      <c r="AE427" s="68">
        <f t="shared" si="134"/>
        <v>8.5419945822073819E-3</v>
      </c>
      <c r="AF427" s="68">
        <f t="shared" si="135"/>
        <v>1.649009868857616E-2</v>
      </c>
      <c r="AG427" s="68">
        <f t="shared" si="136"/>
        <v>1.8130644640696067E-2</v>
      </c>
      <c r="AH427" s="68">
        <f t="shared" si="137"/>
        <v>0.70718220283932942</v>
      </c>
      <c r="AI427" s="68">
        <f t="shared" si="138"/>
        <v>7.8491057753629787E-2</v>
      </c>
      <c r="AJ427" s="68">
        <f t="shared" si="139"/>
        <v>5.3556599676771463E-3</v>
      </c>
      <c r="AK427" s="68">
        <f t="shared" si="140"/>
        <v>6.7629396977065782E-3</v>
      </c>
      <c r="AL427" s="68">
        <f t="shared" si="141"/>
        <v>3.2338058106166925E-2</v>
      </c>
      <c r="AO427" s="67">
        <f t="shared" si="144"/>
        <v>1.9056560361433949E-2</v>
      </c>
      <c r="AP427" s="67">
        <f t="shared" si="144"/>
        <v>4.893773038621578E-2</v>
      </c>
      <c r="AQ427" s="67">
        <f t="shared" si="144"/>
        <v>4.0657197580535195E-2</v>
      </c>
      <c r="AR427" s="67">
        <f t="shared" si="144"/>
        <v>6.3986562485086634E-2</v>
      </c>
      <c r="AS427" s="67">
        <f t="shared" si="144"/>
        <v>8.7922274846174611E-2</v>
      </c>
      <c r="AT427" s="67">
        <f t="shared" si="144"/>
        <v>2.7570906114999767</v>
      </c>
      <c r="AU427" s="67">
        <f t="shared" si="144"/>
        <v>0.39482111250608615</v>
      </c>
      <c r="AV427" s="67">
        <f t="shared" si="144"/>
        <v>2.8432925615518717E-2</v>
      </c>
      <c r="AW427" s="67">
        <f t="shared" si="144"/>
        <v>3.6055524420147096E-2</v>
      </c>
      <c r="AX427" s="67">
        <f t="shared" si="144"/>
        <v>0.12969986243866938</v>
      </c>
      <c r="BA427" s="67">
        <f t="shared" si="111"/>
        <v>3.0134153103988169E-2</v>
      </c>
      <c r="BB427" s="67">
        <f t="shared" si="115"/>
        <v>6.5197568415380575E-2</v>
      </c>
      <c r="BC427" s="67">
        <f t="shared" si="116"/>
        <v>5.4346251458354547E-2</v>
      </c>
      <c r="BD427" s="67">
        <f t="shared" si="117"/>
        <v>8.654438877164071E-2</v>
      </c>
      <c r="BE427" s="67">
        <f t="shared" si="118"/>
        <v>0.11704689797390992</v>
      </c>
      <c r="BF427" s="67">
        <f t="shared" si="119"/>
        <v>3.7555323477414109</v>
      </c>
      <c r="BG427" s="67">
        <f t="shared" si="120"/>
        <v>0.54114135313039324</v>
      </c>
      <c r="BH427" s="67">
        <f t="shared" si="121"/>
        <v>3.819281434108688E-2</v>
      </c>
      <c r="BI427" s="67">
        <f t="shared" si="122"/>
        <v>4.8859845919285542E-2</v>
      </c>
      <c r="BJ427" s="67">
        <f t="shared" si="123"/>
        <v>0.1744846570430188</v>
      </c>
      <c r="BK427" s="55"/>
    </row>
    <row r="428" spans="4:63">
      <c r="D428" s="52">
        <f t="shared" si="106"/>
        <v>18</v>
      </c>
      <c r="E428" s="67">
        <f t="shared" si="145"/>
        <v>2.2142295979183314E-2</v>
      </c>
      <c r="F428" s="67">
        <f t="shared" si="145"/>
        <v>5.5709609904778377E-2</v>
      </c>
      <c r="G428" s="67">
        <f t="shared" si="145"/>
        <v>4.7256863532459628E-2</v>
      </c>
      <c r="H428" s="67">
        <f t="shared" si="145"/>
        <v>7.1798844167171652E-2</v>
      </c>
      <c r="I428" s="67">
        <f t="shared" si="145"/>
        <v>0.10102407473285792</v>
      </c>
      <c r="J428" s="67">
        <f t="shared" si="145"/>
        <v>3.1703397352531937</v>
      </c>
      <c r="K428" s="67">
        <f t="shared" si="145"/>
        <v>0.48034331924900064</v>
      </c>
      <c r="L428" s="67">
        <f t="shared" si="145"/>
        <v>3.3830231950526167E-2</v>
      </c>
      <c r="M428" s="67">
        <f t="shared" si="145"/>
        <v>4.3536042239246626E-2</v>
      </c>
      <c r="N428" s="67">
        <f t="shared" si="145"/>
        <v>0.14696898679212628</v>
      </c>
      <c r="Q428" s="55">
        <f t="shared" si="113"/>
        <v>3.0386494121765108E-3</v>
      </c>
      <c r="R428" s="55">
        <f t="shared" si="124"/>
        <v>5.7572957928905587E-3</v>
      </c>
      <c r="S428" s="55">
        <f t="shared" si="125"/>
        <v>5.2716250175784234E-3</v>
      </c>
      <c r="T428" s="55">
        <f t="shared" si="126"/>
        <v>6.1750872836112683E-3</v>
      </c>
      <c r="U428" s="55">
        <f t="shared" si="127"/>
        <v>1.1120733094081564E-2</v>
      </c>
      <c r="V428" s="55">
        <f t="shared" si="128"/>
        <v>0.30102287475743988</v>
      </c>
      <c r="W428" s="55">
        <f t="shared" si="129"/>
        <v>6.976732726516785E-2</v>
      </c>
      <c r="X428" s="55">
        <f t="shared" si="130"/>
        <v>4.4957842227038086E-3</v>
      </c>
      <c r="Y428" s="55">
        <f t="shared" si="131"/>
        <v>6.1868861525373308E-3</v>
      </c>
      <c r="Z428" s="55">
        <f t="shared" si="132"/>
        <v>1.2835432189603164E-2</v>
      </c>
      <c r="AC428" s="68">
        <f t="shared" si="114"/>
        <v>8.039357958922369E-3</v>
      </c>
      <c r="AD428" s="68">
        <f t="shared" si="133"/>
        <v>1.0659214663043129E-2</v>
      </c>
      <c r="AE428" s="68">
        <f t="shared" si="134"/>
        <v>8.7226384369060422E-3</v>
      </c>
      <c r="AF428" s="68">
        <f t="shared" si="135"/>
        <v>1.6655669489137794E-2</v>
      </c>
      <c r="AG428" s="68">
        <f t="shared" si="136"/>
        <v>1.8307891991316237E-2</v>
      </c>
      <c r="AH428" s="68">
        <f t="shared" si="137"/>
        <v>0.72684865643054652</v>
      </c>
      <c r="AI428" s="68">
        <f t="shared" si="138"/>
        <v>8.0771058724560876E-2</v>
      </c>
      <c r="AJ428" s="68">
        <f t="shared" si="139"/>
        <v>5.4641555362173258E-3</v>
      </c>
      <c r="AK428" s="68">
        <f t="shared" si="140"/>
        <v>6.9370357492501466E-3</v>
      </c>
      <c r="AL428" s="68">
        <f t="shared" si="141"/>
        <v>3.2986809185520015E-2</v>
      </c>
      <c r="AO428" s="67">
        <f t="shared" si="144"/>
        <v>1.9103646567006805E-2</v>
      </c>
      <c r="AP428" s="67">
        <f t="shared" si="144"/>
        <v>4.9952314111887816E-2</v>
      </c>
      <c r="AQ428" s="67">
        <f t="shared" si="144"/>
        <v>4.1985238514881201E-2</v>
      </c>
      <c r="AR428" s="67">
        <f t="shared" si="144"/>
        <v>6.5623756883560383E-2</v>
      </c>
      <c r="AS428" s="67">
        <f t="shared" si="144"/>
        <v>8.9903341638776349E-2</v>
      </c>
      <c r="AT428" s="67">
        <f t="shared" si="144"/>
        <v>2.8693168604957537</v>
      </c>
      <c r="AU428" s="67">
        <f t="shared" si="144"/>
        <v>0.41057599198383277</v>
      </c>
      <c r="AV428" s="67">
        <f t="shared" si="144"/>
        <v>2.9334447727822358E-2</v>
      </c>
      <c r="AW428" s="67">
        <f t="shared" si="144"/>
        <v>3.7349156086709294E-2</v>
      </c>
      <c r="AX428" s="67">
        <f t="shared" si="144"/>
        <v>0.1341335546025231</v>
      </c>
      <c r="BA428" s="67">
        <f t="shared" si="111"/>
        <v>3.0181653938105683E-2</v>
      </c>
      <c r="BB428" s="67">
        <f t="shared" si="115"/>
        <v>6.6368824567821505E-2</v>
      </c>
      <c r="BC428" s="67">
        <f t="shared" si="116"/>
        <v>5.5979501969365672E-2</v>
      </c>
      <c r="BD428" s="67">
        <f t="shared" si="117"/>
        <v>8.845451365630945E-2</v>
      </c>
      <c r="BE428" s="67">
        <f t="shared" si="118"/>
        <v>0.11933196672417415</v>
      </c>
      <c r="BF428" s="67">
        <f t="shared" si="119"/>
        <v>3.8971883916837404</v>
      </c>
      <c r="BG428" s="67">
        <f t="shared" si="120"/>
        <v>0.56111437797356156</v>
      </c>
      <c r="BH428" s="67">
        <f t="shared" si="121"/>
        <v>3.9294387486743493E-2</v>
      </c>
      <c r="BI428" s="67">
        <f t="shared" si="122"/>
        <v>5.0473077988496776E-2</v>
      </c>
      <c r="BJ428" s="67">
        <f t="shared" si="123"/>
        <v>0.1799557959776463</v>
      </c>
      <c r="BK428" s="55"/>
    </row>
    <row r="429" spans="4:63">
      <c r="D429" s="52">
        <f t="shared" si="106"/>
        <v>19</v>
      </c>
      <c r="E429" s="67">
        <f t="shared" si="145"/>
        <v>2.2186372717147945E-2</v>
      </c>
      <c r="F429" s="67">
        <f t="shared" si="145"/>
        <v>5.6738824143186685E-2</v>
      </c>
      <c r="G429" s="67">
        <f t="shared" si="145"/>
        <v>4.8611476788694236E-2</v>
      </c>
      <c r="H429" s="67">
        <f t="shared" si="145"/>
        <v>7.3425709966168359E-2</v>
      </c>
      <c r="I429" s="67">
        <f t="shared" si="145"/>
        <v>0.10298970169548051</v>
      </c>
      <c r="J429" s="67">
        <f t="shared" si="145"/>
        <v>3.2840998612268275</v>
      </c>
      <c r="K429" s="67">
        <f t="shared" si="145"/>
        <v>0.49684276497028768</v>
      </c>
      <c r="L429" s="67">
        <f t="shared" si="145"/>
        <v>3.4756316134834001E-2</v>
      </c>
      <c r="M429" s="67">
        <f t="shared" si="145"/>
        <v>4.487809359126655E-2</v>
      </c>
      <c r="N429" s="67">
        <f t="shared" si="145"/>
        <v>0.15146605452004278</v>
      </c>
      <c r="Q429" s="55">
        <f t="shared" si="113"/>
        <v>3.0388051244833723E-3</v>
      </c>
      <c r="R429" s="55">
        <f t="shared" si="124"/>
        <v>5.8336604475441233E-3</v>
      </c>
      <c r="S429" s="55">
        <f t="shared" si="125"/>
        <v>5.3776059569583768E-3</v>
      </c>
      <c r="T429" s="55">
        <f t="shared" si="126"/>
        <v>6.2669555255357107E-3</v>
      </c>
      <c r="U429" s="55">
        <f t="shared" si="127"/>
        <v>1.1229799684246968E-2</v>
      </c>
      <c r="V429" s="55">
        <f t="shared" si="128"/>
        <v>0.30926290188937111</v>
      </c>
      <c r="W429" s="55">
        <f t="shared" si="129"/>
        <v>7.1410045341466569E-2</v>
      </c>
      <c r="X429" s="55">
        <f t="shared" si="130"/>
        <v>4.5739140127184618E-3</v>
      </c>
      <c r="Y429" s="55">
        <f t="shared" si="131"/>
        <v>6.3106943969574517E-3</v>
      </c>
      <c r="Z429" s="55">
        <f t="shared" si="132"/>
        <v>1.3164126852060616E-2</v>
      </c>
      <c r="AC429" s="68">
        <f t="shared" si="114"/>
        <v>8.0395628059054744E-3</v>
      </c>
      <c r="AD429" s="68">
        <f t="shared" si="133"/>
        <v>1.0717644768679197E-2</v>
      </c>
      <c r="AE429" s="68">
        <f t="shared" si="134"/>
        <v>8.8767437821431067E-3</v>
      </c>
      <c r="AF429" s="68">
        <f t="shared" si="135"/>
        <v>1.6798328233444682E-2</v>
      </c>
      <c r="AG429" s="68">
        <f t="shared" si="136"/>
        <v>1.8460648201426125E-2</v>
      </c>
      <c r="AH429" s="68">
        <f t="shared" si="137"/>
        <v>0.74352843966443893</v>
      </c>
      <c r="AI429" s="68">
        <f t="shared" si="138"/>
        <v>8.2702733286993776E-2</v>
      </c>
      <c r="AJ429" s="68">
        <f t="shared" si="139"/>
        <v>5.5567847100129273E-3</v>
      </c>
      <c r="AK429" s="68">
        <f t="shared" si="140"/>
        <v>7.0849580059404458E-3</v>
      </c>
      <c r="AL429" s="68">
        <f t="shared" si="141"/>
        <v>3.3540783215205316E-2</v>
      </c>
      <c r="AO429" s="67">
        <f t="shared" si="144"/>
        <v>1.9147567592664571E-2</v>
      </c>
      <c r="AP429" s="67">
        <f t="shared" si="144"/>
        <v>5.0905163695642561E-2</v>
      </c>
      <c r="AQ429" s="67">
        <f t="shared" si="144"/>
        <v>4.3233870831735861E-2</v>
      </c>
      <c r="AR429" s="67">
        <f t="shared" si="144"/>
        <v>6.7158754440632643E-2</v>
      </c>
      <c r="AS429" s="67">
        <f t="shared" si="144"/>
        <v>9.1759902011233546E-2</v>
      </c>
      <c r="AT429" s="67">
        <f t="shared" si="144"/>
        <v>2.9748369593374564</v>
      </c>
      <c r="AU429" s="67">
        <f t="shared" si="144"/>
        <v>0.42543271962882112</v>
      </c>
      <c r="AV429" s="67">
        <f t="shared" si="144"/>
        <v>3.0182402122115537E-2</v>
      </c>
      <c r="AW429" s="67">
        <f t="shared" si="144"/>
        <v>3.8567399194309099E-2</v>
      </c>
      <c r="AX429" s="67">
        <f t="shared" si="144"/>
        <v>0.13830192766798216</v>
      </c>
      <c r="BA429" s="67">
        <f t="shared" si="111"/>
        <v>3.0225935523053419E-2</v>
      </c>
      <c r="BB429" s="67">
        <f t="shared" si="115"/>
        <v>6.745646891186588E-2</v>
      </c>
      <c r="BC429" s="67">
        <f t="shared" si="116"/>
        <v>5.7488220570837342E-2</v>
      </c>
      <c r="BD429" s="67">
        <f t="shared" si="117"/>
        <v>9.0224038199613041E-2</v>
      </c>
      <c r="BE429" s="67">
        <f t="shared" si="118"/>
        <v>0.12145034989690663</v>
      </c>
      <c r="BF429" s="67">
        <f t="shared" si="119"/>
        <v>4.0276283008912666</v>
      </c>
      <c r="BG429" s="67">
        <f t="shared" si="120"/>
        <v>0.57954549825728141</v>
      </c>
      <c r="BH429" s="67">
        <f t="shared" si="121"/>
        <v>4.0313100844846926E-2</v>
      </c>
      <c r="BI429" s="67">
        <f t="shared" si="122"/>
        <v>5.1963051597206995E-2</v>
      </c>
      <c r="BJ429" s="67">
        <f t="shared" si="123"/>
        <v>0.18500683773524809</v>
      </c>
      <c r="BK429" s="55"/>
    </row>
    <row r="430" spans="4:63">
      <c r="D430" s="52">
        <f t="shared" si="106"/>
        <v>20</v>
      </c>
      <c r="E430" s="67">
        <f t="shared" si="145"/>
        <v>2.2227479742967741E-2</v>
      </c>
      <c r="F430" s="67">
        <f t="shared" si="145"/>
        <v>5.7698694093324621E-2</v>
      </c>
      <c r="G430" s="67">
        <f t="shared" si="145"/>
        <v>4.9874821688322669E-2</v>
      </c>
      <c r="H430" s="67">
        <f t="shared" si="145"/>
        <v>7.4942964134531873E-2</v>
      </c>
      <c r="I430" s="67">
        <f t="shared" si="145"/>
        <v>0.10482289267185119</v>
      </c>
      <c r="J430" s="67">
        <f t="shared" si="145"/>
        <v>3.3901952905077795</v>
      </c>
      <c r="K430" s="67">
        <f t="shared" si="145"/>
        <v>0.51223054484232677</v>
      </c>
      <c r="L430" s="67">
        <f t="shared" si="145"/>
        <v>3.5620004516360687E-2</v>
      </c>
      <c r="M430" s="67">
        <f t="shared" si="145"/>
        <v>4.6129722956925273E-2</v>
      </c>
      <c r="N430" s="67">
        <f t="shared" si="145"/>
        <v>0.15566012803231541</v>
      </c>
      <c r="Q430" s="55">
        <f t="shared" si="113"/>
        <v>3.0389405546317845E-3</v>
      </c>
      <c r="R430" s="55">
        <f t="shared" si="124"/>
        <v>5.8992777083688103E-3</v>
      </c>
      <c r="S430" s="55">
        <f t="shared" si="125"/>
        <v>5.4681168253799747E-3</v>
      </c>
      <c r="T430" s="55">
        <f t="shared" si="126"/>
        <v>6.3457799898480457E-3</v>
      </c>
      <c r="U430" s="55">
        <f t="shared" si="127"/>
        <v>1.1323810272537215E-2</v>
      </c>
      <c r="V430" s="55">
        <f t="shared" si="128"/>
        <v>0.31625544349155527</v>
      </c>
      <c r="W430" s="55">
        <f t="shared" si="129"/>
        <v>7.2808729160131924E-2</v>
      </c>
      <c r="X430" s="55">
        <f t="shared" si="130"/>
        <v>4.6408008733492059E-3</v>
      </c>
      <c r="Y430" s="55">
        <f t="shared" si="131"/>
        <v>6.4164389813483646E-3</v>
      </c>
      <c r="Z430" s="55">
        <f t="shared" si="132"/>
        <v>1.3443487937718367E-2</v>
      </c>
      <c r="AC430" s="68">
        <f t="shared" si="114"/>
        <v>8.03974097503048E-3</v>
      </c>
      <c r="AD430" s="68">
        <f t="shared" si="133"/>
        <v>1.0768208740738512E-2</v>
      </c>
      <c r="AE430" s="68">
        <f t="shared" si="134"/>
        <v>9.0086393187463077E-3</v>
      </c>
      <c r="AF430" s="68">
        <f t="shared" si="135"/>
        <v>1.692143307920977E-2</v>
      </c>
      <c r="AG430" s="68">
        <f t="shared" si="136"/>
        <v>1.859249313618332E-2</v>
      </c>
      <c r="AH430" s="68">
        <f t="shared" si="137"/>
        <v>0.7577378034231268</v>
      </c>
      <c r="AI430" s="68">
        <f t="shared" si="138"/>
        <v>8.4346914769729539E-2</v>
      </c>
      <c r="AJ430" s="68">
        <f t="shared" si="139"/>
        <v>5.6361146379640915E-3</v>
      </c>
      <c r="AK430" s="68">
        <f t="shared" si="140"/>
        <v>7.2111519844097567E-3</v>
      </c>
      <c r="AL430" s="68">
        <f t="shared" si="141"/>
        <v>3.4015287404885894E-2</v>
      </c>
      <c r="AO430" s="67">
        <f t="shared" si="144"/>
        <v>1.9188539188335955E-2</v>
      </c>
      <c r="AP430" s="67">
        <f t="shared" si="144"/>
        <v>5.1799416384955811E-2</v>
      </c>
      <c r="AQ430" s="67">
        <f t="shared" si="144"/>
        <v>4.4406704862942695E-2</v>
      </c>
      <c r="AR430" s="67">
        <f t="shared" si="144"/>
        <v>6.8597184144683826E-2</v>
      </c>
      <c r="AS430" s="67">
        <f t="shared" si="144"/>
        <v>9.3499082399313968E-2</v>
      </c>
      <c r="AT430" s="67">
        <f t="shared" si="144"/>
        <v>3.073939847016224</v>
      </c>
      <c r="AU430" s="67">
        <f t="shared" si="144"/>
        <v>0.43942181568219485</v>
      </c>
      <c r="AV430" s="67">
        <f t="shared" si="144"/>
        <v>3.0979203643011481E-2</v>
      </c>
      <c r="AW430" s="67">
        <f t="shared" si="144"/>
        <v>3.9713283975576906E-2</v>
      </c>
      <c r="AX430" s="67">
        <f t="shared" si="144"/>
        <v>0.14221664009459703</v>
      </c>
      <c r="BA430" s="67">
        <f t="shared" si="111"/>
        <v>3.0267220717998221E-2</v>
      </c>
      <c r="BB430" s="67">
        <f t="shared" si="115"/>
        <v>6.8466902834063134E-2</v>
      </c>
      <c r="BC430" s="67">
        <f t="shared" si="116"/>
        <v>5.8883461007068975E-2</v>
      </c>
      <c r="BD430" s="67">
        <f t="shared" si="117"/>
        <v>9.186439721374165E-2</v>
      </c>
      <c r="BE430" s="67">
        <f t="shared" si="118"/>
        <v>0.1234153858080345</v>
      </c>
      <c r="BF430" s="67">
        <f t="shared" si="119"/>
        <v>4.1479330939309058</v>
      </c>
      <c r="BG430" s="67">
        <f t="shared" si="120"/>
        <v>0.59657745961205633</v>
      </c>
      <c r="BH430" s="67">
        <f t="shared" si="121"/>
        <v>4.1256119154324776E-2</v>
      </c>
      <c r="BI430" s="67">
        <f t="shared" si="122"/>
        <v>5.3340874941335027E-2</v>
      </c>
      <c r="BJ430" s="67">
        <f t="shared" si="123"/>
        <v>0.18967541543720129</v>
      </c>
      <c r="BK430" s="55"/>
    </row>
    <row r="431" spans="4:63">
      <c r="D431" s="52">
        <f t="shared" si="106"/>
        <v>25</v>
      </c>
      <c r="E431" s="67">
        <f t="shared" si="145"/>
        <v>2.2396674980506483E-2</v>
      </c>
      <c r="F431" s="67">
        <f t="shared" si="145"/>
        <v>6.1649488902266479E-2</v>
      </c>
      <c r="G431" s="67">
        <f t="shared" si="145"/>
        <v>5.5074709934264651E-2</v>
      </c>
      <c r="H431" s="67">
        <f t="shared" si="145"/>
        <v>8.11879350197591E-2</v>
      </c>
      <c r="I431" s="67">
        <f t="shared" si="145"/>
        <v>0.11236824961546998</v>
      </c>
      <c r="J431" s="67">
        <f t="shared" si="145"/>
        <v>3.8268807719059694</v>
      </c>
      <c r="K431" s="67">
        <f t="shared" si="145"/>
        <v>0.57556616737208244</v>
      </c>
      <c r="L431" s="67">
        <f t="shared" si="145"/>
        <v>3.9174918985543372E-2</v>
      </c>
      <c r="M431" s="67">
        <f t="shared" si="145"/>
        <v>5.1281390430058547E-2</v>
      </c>
      <c r="N431" s="67">
        <f t="shared" si="145"/>
        <v>0.17292280393776083</v>
      </c>
      <c r="Q431" s="55">
        <f t="shared" si="113"/>
        <v>3.0412339872680724E-3</v>
      </c>
      <c r="R431" s="55">
        <f t="shared" si="124"/>
        <v>6.9169518902922585E-3</v>
      </c>
      <c r="S431" s="55">
        <f t="shared" si="125"/>
        <v>6.8213435757856072E-3</v>
      </c>
      <c r="T431" s="55">
        <f t="shared" si="126"/>
        <v>7.5572303629127605E-3</v>
      </c>
      <c r="U431" s="55">
        <f t="shared" si="127"/>
        <v>1.281205425003506E-2</v>
      </c>
      <c r="V431" s="55">
        <f t="shared" si="128"/>
        <v>0.41727411413673915</v>
      </c>
      <c r="W431" s="55">
        <f t="shared" si="129"/>
        <v>9.3372533133507615E-2</v>
      </c>
      <c r="X431" s="55">
        <f t="shared" si="130"/>
        <v>5.6549649352826952E-3</v>
      </c>
      <c r="Y431" s="55">
        <f t="shared" si="131"/>
        <v>7.9981614342289516E-3</v>
      </c>
      <c r="Z431" s="55">
        <f t="shared" si="132"/>
        <v>1.7511525999935586E-2</v>
      </c>
      <c r="AC431" s="68">
        <f t="shared" si="114"/>
        <v>8.0427587738999204E-3</v>
      </c>
      <c r="AD431" s="68">
        <f t="shared" si="133"/>
        <v>1.159135064148749E-2</v>
      </c>
      <c r="AE431" s="68">
        <f t="shared" si="134"/>
        <v>1.1005449075206447E-2</v>
      </c>
      <c r="AF431" s="68">
        <f t="shared" si="135"/>
        <v>1.8885415935618093E-2</v>
      </c>
      <c r="AG431" s="68">
        <f t="shared" si="136"/>
        <v>2.0698867551455145E-2</v>
      </c>
      <c r="AH431" s="68">
        <f t="shared" si="137"/>
        <v>0.96724190005804367</v>
      </c>
      <c r="AI431" s="68">
        <f t="shared" si="138"/>
        <v>0.10847797399732713</v>
      </c>
      <c r="AJ431" s="68">
        <f t="shared" si="139"/>
        <v>6.8416679014721782E-3</v>
      </c>
      <c r="AK431" s="68">
        <f t="shared" si="140"/>
        <v>9.086475826210326E-3</v>
      </c>
      <c r="AL431" s="68">
        <f t="shared" si="141"/>
        <v>4.1232277959549347E-2</v>
      </c>
      <c r="AO431" s="67">
        <f t="shared" si="144"/>
        <v>1.935544099323841E-2</v>
      </c>
      <c r="AP431" s="67">
        <f t="shared" si="144"/>
        <v>5.4732537011974218E-2</v>
      </c>
      <c r="AQ431" s="67">
        <f t="shared" si="144"/>
        <v>4.8253366358479044E-2</v>
      </c>
      <c r="AR431" s="67">
        <f t="shared" si="144"/>
        <v>7.3630704656846346E-2</v>
      </c>
      <c r="AS431" s="67">
        <f t="shared" si="144"/>
        <v>9.9556195365434919E-2</v>
      </c>
      <c r="AT431" s="67">
        <f t="shared" si="144"/>
        <v>3.4096066577692303</v>
      </c>
      <c r="AU431" s="67">
        <f t="shared" si="144"/>
        <v>0.48219363423857481</v>
      </c>
      <c r="AV431" s="67">
        <f t="shared" si="144"/>
        <v>3.3519954050260675E-2</v>
      </c>
      <c r="AW431" s="67">
        <f t="shared" si="144"/>
        <v>4.3283228995829592E-2</v>
      </c>
      <c r="AX431" s="67">
        <f t="shared" si="144"/>
        <v>0.15541127793782525</v>
      </c>
      <c r="BA431" s="67">
        <f t="shared" si="111"/>
        <v>3.0439433754406404E-2</v>
      </c>
      <c r="BB431" s="67">
        <f t="shared" si="115"/>
        <v>7.3240839543753974E-2</v>
      </c>
      <c r="BC431" s="67">
        <f t="shared" si="116"/>
        <v>6.6080159009471104E-2</v>
      </c>
      <c r="BD431" s="67">
        <f t="shared" si="117"/>
        <v>0.1000733509553772</v>
      </c>
      <c r="BE431" s="67">
        <f t="shared" si="118"/>
        <v>0.13306711716692513</v>
      </c>
      <c r="BF431" s="67">
        <f t="shared" si="119"/>
        <v>4.7941226719640131</v>
      </c>
      <c r="BG431" s="67">
        <f t="shared" si="120"/>
        <v>0.68404414136940961</v>
      </c>
      <c r="BH431" s="67">
        <f t="shared" si="121"/>
        <v>4.601658688701555E-2</v>
      </c>
      <c r="BI431" s="67">
        <f t="shared" si="122"/>
        <v>6.0367866256268873E-2</v>
      </c>
      <c r="BJ431" s="67">
        <f t="shared" si="123"/>
        <v>0.21415508189731017</v>
      </c>
      <c r="BK431" s="55"/>
    </row>
    <row r="432" spans="4:63">
      <c r="D432" s="52">
        <f t="shared" si="106"/>
        <v>30</v>
      </c>
      <c r="E432" s="67">
        <f t="shared" si="145"/>
        <v>2.2515782395001599E-2</v>
      </c>
      <c r="F432" s="67">
        <f t="shared" si="145"/>
        <v>6.4430707580398788E-2</v>
      </c>
      <c r="G432" s="67">
        <f t="shared" si="145"/>
        <v>5.8735245855057731E-2</v>
      </c>
      <c r="H432" s="67">
        <f t="shared" si="145"/>
        <v>8.5584171855718261E-2</v>
      </c>
      <c r="I432" s="67">
        <f t="shared" si="145"/>
        <v>0.11767991187068806</v>
      </c>
      <c r="J432" s="67">
        <f t="shared" si="145"/>
        <v>4.1342917805933919</v>
      </c>
      <c r="K432" s="67">
        <f t="shared" si="145"/>
        <v>0.62015218737297251</v>
      </c>
      <c r="L432" s="67">
        <f t="shared" si="145"/>
        <v>4.167745201977649E-2</v>
      </c>
      <c r="M432" s="67">
        <f t="shared" si="145"/>
        <v>5.4907980646127605E-2</v>
      </c>
      <c r="N432" s="67">
        <f t="shared" si="145"/>
        <v>0.18507511226673434</v>
      </c>
      <c r="Q432" s="55">
        <f t="shared" si="113"/>
        <v>3.0423698933700338E-3</v>
      </c>
      <c r="R432" s="55">
        <f t="shared" si="124"/>
        <v>7.3693800467629945E-3</v>
      </c>
      <c r="S432" s="55">
        <f t="shared" si="125"/>
        <v>7.4008241970930089E-3</v>
      </c>
      <c r="T432" s="55">
        <f t="shared" si="126"/>
        <v>8.090639646857788E-3</v>
      </c>
      <c r="U432" s="55">
        <f t="shared" si="127"/>
        <v>1.3488865217248312E-2</v>
      </c>
      <c r="V432" s="55">
        <f t="shared" si="128"/>
        <v>0.45917230054043451</v>
      </c>
      <c r="W432" s="55">
        <f t="shared" si="129"/>
        <v>0.10203889608257234</v>
      </c>
      <c r="X432" s="55">
        <f t="shared" si="130"/>
        <v>6.0953364234983985E-3</v>
      </c>
      <c r="Y432" s="55">
        <f t="shared" si="131"/>
        <v>8.6757959606574026E-3</v>
      </c>
      <c r="Z432" s="55">
        <f t="shared" si="132"/>
        <v>1.9210888794052271E-2</v>
      </c>
      <c r="AC432" s="68">
        <f t="shared" si="114"/>
        <v>8.0442538722677193E-3</v>
      </c>
      <c r="AD432" s="68">
        <f t="shared" si="133"/>
        <v>1.1978328051875094E-2</v>
      </c>
      <c r="AE432" s="68">
        <f t="shared" si="134"/>
        <v>1.1871177824890737E-2</v>
      </c>
      <c r="AF432" s="68">
        <f t="shared" si="135"/>
        <v>1.9786589471273798E-2</v>
      </c>
      <c r="AG432" s="68">
        <f t="shared" si="136"/>
        <v>2.1666963136569267E-2</v>
      </c>
      <c r="AH432" s="68">
        <f t="shared" si="137"/>
        <v>1.0557696590462036</v>
      </c>
      <c r="AI432" s="68">
        <f t="shared" si="138"/>
        <v>0.1186312463185344</v>
      </c>
      <c r="AJ432" s="68">
        <f t="shared" si="139"/>
        <v>7.3663446392635383E-3</v>
      </c>
      <c r="AK432" s="68">
        <f t="shared" si="140"/>
        <v>9.8848461784958319E-3</v>
      </c>
      <c r="AL432" s="68">
        <f t="shared" si="141"/>
        <v>4.4375930279442512E-2</v>
      </c>
      <c r="AO432" s="67">
        <f t="shared" si="144"/>
        <v>1.9473412501631565E-2</v>
      </c>
      <c r="AP432" s="67">
        <f t="shared" si="144"/>
        <v>5.7061327533635797E-2</v>
      </c>
      <c r="AQ432" s="67">
        <f t="shared" si="144"/>
        <v>5.1334421657964723E-2</v>
      </c>
      <c r="AR432" s="67">
        <f t="shared" si="144"/>
        <v>7.7493532208860474E-2</v>
      </c>
      <c r="AS432" s="67">
        <f t="shared" si="144"/>
        <v>0.10419104665343976</v>
      </c>
      <c r="AT432" s="67">
        <f t="shared" si="144"/>
        <v>3.6751194800529574</v>
      </c>
      <c r="AU432" s="67">
        <f t="shared" si="144"/>
        <v>0.51811329129040018</v>
      </c>
      <c r="AV432" s="67">
        <f t="shared" si="144"/>
        <v>3.5582115596278094E-2</v>
      </c>
      <c r="AW432" s="67">
        <f t="shared" si="144"/>
        <v>4.6232184685470204E-2</v>
      </c>
      <c r="AX432" s="67">
        <f t="shared" si="144"/>
        <v>0.16586422347268207</v>
      </c>
      <c r="BA432" s="67">
        <f t="shared" si="111"/>
        <v>3.0560036267269317E-2</v>
      </c>
      <c r="BB432" s="67">
        <f t="shared" si="115"/>
        <v>7.6409035632273886E-2</v>
      </c>
      <c r="BC432" s="67">
        <f t="shared" si="116"/>
        <v>7.0606423679948474E-2</v>
      </c>
      <c r="BD432" s="67">
        <f t="shared" si="117"/>
        <v>0.10537076132699205</v>
      </c>
      <c r="BE432" s="67">
        <f t="shared" si="118"/>
        <v>0.13934687500725734</v>
      </c>
      <c r="BF432" s="67">
        <f t="shared" si="119"/>
        <v>5.1900614396395959</v>
      </c>
      <c r="BG432" s="67">
        <f t="shared" si="120"/>
        <v>0.7387834336915069</v>
      </c>
      <c r="BH432" s="67">
        <f t="shared" si="121"/>
        <v>4.9043796659040031E-2</v>
      </c>
      <c r="BI432" s="67">
        <f t="shared" si="122"/>
        <v>6.4792826824623437E-2</v>
      </c>
      <c r="BJ432" s="67">
        <f t="shared" si="123"/>
        <v>0.22945104254617685</v>
      </c>
      <c r="BK432" s="55"/>
    </row>
    <row r="433" spans="4:63">
      <c r="D433" s="52">
        <f t="shared" si="106"/>
        <v>40</v>
      </c>
      <c r="E433" s="67">
        <f t="shared" si="145"/>
        <v>2.2663212679649131E-2</v>
      </c>
      <c r="F433" s="67">
        <f t="shared" si="145"/>
        <v>6.7873279674858095E-2</v>
      </c>
      <c r="G433" s="67">
        <f t="shared" si="145"/>
        <v>6.3266230387403324E-2</v>
      </c>
      <c r="H433" s="67">
        <f t="shared" si="145"/>
        <v>9.1025801588433264E-2</v>
      </c>
      <c r="I433" s="67">
        <f t="shared" si="145"/>
        <v>0.12425464847762256</v>
      </c>
      <c r="J433" s="67">
        <f t="shared" si="145"/>
        <v>4.5148028739345243</v>
      </c>
      <c r="K433" s="67">
        <f t="shared" si="145"/>
        <v>0.67534043613057926</v>
      </c>
      <c r="L433" s="67">
        <f t="shared" si="145"/>
        <v>4.477506906688293E-2</v>
      </c>
      <c r="M433" s="67">
        <f t="shared" si="145"/>
        <v>5.9396947433975604E-2</v>
      </c>
      <c r="N433" s="67">
        <f t="shared" si="145"/>
        <v>0.2001171504442873</v>
      </c>
      <c r="Q433" s="55">
        <f t="shared" si="113"/>
        <v>3.0441094277771298E-3</v>
      </c>
      <c r="R433" s="55">
        <f t="shared" si="124"/>
        <v>8.0131609554721962E-3</v>
      </c>
      <c r="S433" s="55">
        <f t="shared" si="125"/>
        <v>8.2097021200164023E-3</v>
      </c>
      <c r="T433" s="55">
        <f t="shared" si="126"/>
        <v>8.8457172963087322E-3</v>
      </c>
      <c r="U433" s="55">
        <f t="shared" si="127"/>
        <v>1.4464527695477477E-2</v>
      </c>
      <c r="V433" s="55">
        <f t="shared" si="128"/>
        <v>0.51681850031242815</v>
      </c>
      <c r="W433" s="55">
        <f t="shared" si="129"/>
        <v>0.11404652298527905</v>
      </c>
      <c r="X433" s="55">
        <f t="shared" si="130"/>
        <v>6.7142484960234922E-3</v>
      </c>
      <c r="Y433" s="55">
        <f t="shared" si="131"/>
        <v>9.6218890692703965E-3</v>
      </c>
      <c r="Z433" s="55">
        <f t="shared" si="132"/>
        <v>2.1556215180716803E-2</v>
      </c>
      <c r="AC433" s="68">
        <f t="shared" si="114"/>
        <v>8.0465440195011742E-3</v>
      </c>
      <c r="AD433" s="68">
        <f t="shared" si="133"/>
        <v>1.2548099644036277E-2</v>
      </c>
      <c r="AE433" s="68">
        <f t="shared" si="134"/>
        <v>1.3086964517208395E-2</v>
      </c>
      <c r="AF433" s="68">
        <f t="shared" si="135"/>
        <v>2.1092751490003312E-2</v>
      </c>
      <c r="AG433" s="68">
        <f t="shared" si="136"/>
        <v>2.3071548841168386E-2</v>
      </c>
      <c r="AH433" s="68">
        <f t="shared" si="137"/>
        <v>1.1785766690365245</v>
      </c>
      <c r="AI433" s="68">
        <f t="shared" si="138"/>
        <v>0.13268879180085799</v>
      </c>
      <c r="AJ433" s="68">
        <f t="shared" si="139"/>
        <v>8.1045959656622264E-3</v>
      </c>
      <c r="AK433" s="68">
        <f t="shared" si="140"/>
        <v>1.099618349954627E-2</v>
      </c>
      <c r="AL433" s="68">
        <f t="shared" si="141"/>
        <v>4.8801167433526256E-2</v>
      </c>
      <c r="AO433" s="67">
        <f t="shared" si="144"/>
        <v>1.9619103251872001E-2</v>
      </c>
      <c r="AP433" s="67">
        <f t="shared" si="144"/>
        <v>5.9860118719385902E-2</v>
      </c>
      <c r="AQ433" s="67">
        <f t="shared" si="144"/>
        <v>5.5056528267386926E-2</v>
      </c>
      <c r="AR433" s="67">
        <f t="shared" si="144"/>
        <v>8.2180084292124533E-2</v>
      </c>
      <c r="AS433" s="67">
        <f t="shared" si="144"/>
        <v>0.10979012078214509</v>
      </c>
      <c r="AT433" s="67">
        <f t="shared" si="144"/>
        <v>3.9979843736220961</v>
      </c>
      <c r="AU433" s="67">
        <f t="shared" si="144"/>
        <v>0.56129391314530019</v>
      </c>
      <c r="AV433" s="67">
        <f t="shared" si="144"/>
        <v>3.8060820570859438E-2</v>
      </c>
      <c r="AW433" s="67">
        <f t="shared" si="144"/>
        <v>4.9775058364705208E-2</v>
      </c>
      <c r="AX433" s="67">
        <f t="shared" si="144"/>
        <v>0.1785609352635705</v>
      </c>
      <c r="BA433" s="67">
        <f t="shared" si="111"/>
        <v>3.0709756699150305E-2</v>
      </c>
      <c r="BB433" s="67">
        <f t="shared" si="115"/>
        <v>8.042137931889437E-2</v>
      </c>
      <c r="BC433" s="67">
        <f t="shared" si="116"/>
        <v>7.6353194904611718E-2</v>
      </c>
      <c r="BD433" s="67">
        <f t="shared" si="117"/>
        <v>0.11211855307843657</v>
      </c>
      <c r="BE433" s="67">
        <f t="shared" si="118"/>
        <v>0.14732619731879096</v>
      </c>
      <c r="BF433" s="67">
        <f t="shared" si="119"/>
        <v>5.6933795429710488</v>
      </c>
      <c r="BG433" s="67">
        <f t="shared" si="120"/>
        <v>0.80802922793143728</v>
      </c>
      <c r="BH433" s="67">
        <f t="shared" si="121"/>
        <v>5.2879665032545153E-2</v>
      </c>
      <c r="BI433" s="67">
        <f t="shared" si="122"/>
        <v>7.0393130933521869E-2</v>
      </c>
      <c r="BJ433" s="67">
        <f t="shared" si="123"/>
        <v>0.24891831787781354</v>
      </c>
      <c r="BK433" s="55"/>
    </row>
    <row r="434" spans="4:63">
      <c r="D434" s="52">
        <f t="shared" ref="D434:D450" si="146">D345</f>
        <v>50</v>
      </c>
      <c r="E434" s="67">
        <f t="shared" si="145"/>
        <v>2.2736986383527686E-2</v>
      </c>
      <c r="F434" s="67">
        <f t="shared" si="145"/>
        <v>6.9595933164162516E-2</v>
      </c>
      <c r="G434" s="67">
        <f t="shared" si="145"/>
        <v>6.5533522429650423E-2</v>
      </c>
      <c r="H434" s="67">
        <f t="shared" si="145"/>
        <v>9.3748777953010023E-2</v>
      </c>
      <c r="I434" s="67">
        <f t="shared" si="145"/>
        <v>0.12754462836661953</v>
      </c>
      <c r="J434" s="67">
        <f t="shared" si="145"/>
        <v>4.705209565407487</v>
      </c>
      <c r="K434" s="67">
        <f t="shared" si="145"/>
        <v>0.70295648212244222</v>
      </c>
      <c r="L434" s="67">
        <f t="shared" si="145"/>
        <v>4.6325108011111601E-2</v>
      </c>
      <c r="M434" s="67">
        <f t="shared" si="145"/>
        <v>6.1643213913885761E-2</v>
      </c>
      <c r="N434" s="67">
        <f t="shared" si="145"/>
        <v>0.20764414445975521</v>
      </c>
      <c r="Q434" s="55">
        <f t="shared" si="113"/>
        <v>3.044544847029419E-3</v>
      </c>
      <c r="R434" s="55">
        <f t="shared" si="124"/>
        <v>8.1664208949784652E-3</v>
      </c>
      <c r="S434" s="55">
        <f t="shared" si="125"/>
        <v>8.400058277073158E-3</v>
      </c>
      <c r="T434" s="55">
        <f t="shared" si="126"/>
        <v>9.0249023454642696E-3</v>
      </c>
      <c r="U434" s="55">
        <f t="shared" si="127"/>
        <v>1.4698696139075691E-2</v>
      </c>
      <c r="V434" s="55">
        <f t="shared" si="128"/>
        <v>0.53027281610493648</v>
      </c>
      <c r="W434" s="55">
        <f t="shared" si="129"/>
        <v>0.11686021021252152</v>
      </c>
      <c r="X434" s="55">
        <f t="shared" si="130"/>
        <v>6.8604872224908705E-3</v>
      </c>
      <c r="Y434" s="55">
        <f t="shared" si="131"/>
        <v>9.844564832323436E-3</v>
      </c>
      <c r="Z434" s="55">
        <f t="shared" si="132"/>
        <v>2.210455717213624E-2</v>
      </c>
      <c r="AC434" s="68">
        <f t="shared" si="114"/>
        <v>8.047117364320738E-3</v>
      </c>
      <c r="AD434" s="68">
        <f t="shared" si="133"/>
        <v>1.2686763700416681E-2</v>
      </c>
      <c r="AE434" s="68">
        <f t="shared" si="134"/>
        <v>1.3374103424304683E-2</v>
      </c>
      <c r="AF434" s="68">
        <f t="shared" si="135"/>
        <v>2.1407338550051166E-2</v>
      </c>
      <c r="AG434" s="68">
        <f t="shared" si="136"/>
        <v>2.3410064183486099E-2</v>
      </c>
      <c r="AH434" s="68">
        <f t="shared" si="137"/>
        <v>1.2073733263927109</v>
      </c>
      <c r="AI434" s="68">
        <f t="shared" si="138"/>
        <v>0.13598145124369579</v>
      </c>
      <c r="AJ434" s="68">
        <f t="shared" si="139"/>
        <v>8.279153033080449E-3</v>
      </c>
      <c r="AK434" s="68">
        <f t="shared" si="140"/>
        <v>1.1257297181694777E-2</v>
      </c>
      <c r="AL434" s="68">
        <f t="shared" si="141"/>
        <v>4.9847773076301505E-2</v>
      </c>
      <c r="AO434" s="67">
        <f t="shared" si="144"/>
        <v>1.9692441536498267E-2</v>
      </c>
      <c r="AP434" s="67">
        <f t="shared" si="144"/>
        <v>6.1429512269184049E-2</v>
      </c>
      <c r="AQ434" s="67">
        <f t="shared" si="144"/>
        <v>5.7133464152577265E-2</v>
      </c>
      <c r="AR434" s="67">
        <f t="shared" si="144"/>
        <v>8.4723875607545754E-2</v>
      </c>
      <c r="AS434" s="67">
        <f t="shared" si="144"/>
        <v>0.11284593222754384</v>
      </c>
      <c r="AT434" s="67">
        <f t="shared" ref="AT434:AX450" si="147">J434-V434</f>
        <v>4.1749367493025504</v>
      </c>
      <c r="AU434" s="67">
        <f t="shared" si="147"/>
        <v>0.58609627190992075</v>
      </c>
      <c r="AV434" s="67">
        <f t="shared" si="147"/>
        <v>3.946462078862073E-2</v>
      </c>
      <c r="AW434" s="67">
        <f t="shared" si="147"/>
        <v>5.1798649081562329E-2</v>
      </c>
      <c r="AX434" s="67">
        <f t="shared" si="147"/>
        <v>0.18553958728761896</v>
      </c>
      <c r="BA434" s="67">
        <f t="shared" ref="BA434:BA450" si="148">E434+AC434</f>
        <v>3.0784103747848422E-2</v>
      </c>
      <c r="BB434" s="67">
        <f t="shared" si="115"/>
        <v>8.2282696864579202E-2</v>
      </c>
      <c r="BC434" s="67">
        <f t="shared" si="116"/>
        <v>7.890762585395511E-2</v>
      </c>
      <c r="BD434" s="67">
        <f t="shared" si="117"/>
        <v>0.11515611650306119</v>
      </c>
      <c r="BE434" s="67">
        <f t="shared" si="118"/>
        <v>0.15095469255010563</v>
      </c>
      <c r="BF434" s="67">
        <f t="shared" si="119"/>
        <v>5.9125828918001977</v>
      </c>
      <c r="BG434" s="67">
        <f t="shared" si="120"/>
        <v>0.83893793336613798</v>
      </c>
      <c r="BH434" s="67">
        <f t="shared" si="121"/>
        <v>5.4604261044192054E-2</v>
      </c>
      <c r="BI434" s="67">
        <f t="shared" si="122"/>
        <v>7.2900511095580545E-2</v>
      </c>
      <c r="BJ434" s="67">
        <f t="shared" si="123"/>
        <v>0.25749191753605671</v>
      </c>
      <c r="BK434" s="55"/>
    </row>
    <row r="435" spans="4:63">
      <c r="D435" s="52">
        <f t="shared" si="146"/>
        <v>60</v>
      </c>
      <c r="E435" s="67">
        <f t="shared" ref="E435:N450" si="149">E434+E346/$R$179</f>
        <v>2.2773755984815205E-2</v>
      </c>
      <c r="F435" s="67">
        <f t="shared" si="149"/>
        <v>7.0454522046490414E-2</v>
      </c>
      <c r="G435" s="67">
        <f t="shared" si="149"/>
        <v>6.6663564978863207E-2</v>
      </c>
      <c r="H435" s="67">
        <f t="shared" si="149"/>
        <v>9.5105938431297068E-2</v>
      </c>
      <c r="I435" s="67">
        <f t="shared" si="149"/>
        <v>0.12918438945224317</v>
      </c>
      <c r="J435" s="67">
        <f t="shared" si="149"/>
        <v>4.8001102923584043</v>
      </c>
      <c r="K435" s="67">
        <f t="shared" si="149"/>
        <v>0.71672061414881005</v>
      </c>
      <c r="L435" s="67">
        <f t="shared" si="149"/>
        <v>4.7097663962121443E-2</v>
      </c>
      <c r="M435" s="67">
        <f t="shared" si="149"/>
        <v>6.2762777098455985E-2</v>
      </c>
      <c r="N435" s="67">
        <f t="shared" si="149"/>
        <v>0.21139567860121439</v>
      </c>
      <c r="Q435" s="55">
        <f t="shared" ref="Q435:Q450" si="150">(Q434^2+(Q346/$R$179)^2)^0.5</f>
        <v>3.0446530012624815E-3</v>
      </c>
      <c r="R435" s="55">
        <f t="shared" si="124"/>
        <v>8.2040487506188954E-3</v>
      </c>
      <c r="S435" s="55">
        <f t="shared" si="125"/>
        <v>8.4466800870494976E-3</v>
      </c>
      <c r="T435" s="55">
        <f t="shared" si="126"/>
        <v>9.0688653167578688E-3</v>
      </c>
      <c r="U435" s="55">
        <f t="shared" si="127"/>
        <v>1.4756290469788111E-2</v>
      </c>
      <c r="V435" s="55">
        <f t="shared" si="128"/>
        <v>0.53356244161032673</v>
      </c>
      <c r="W435" s="55">
        <f t="shared" si="129"/>
        <v>0.11754872444154325</v>
      </c>
      <c r="X435" s="55">
        <f t="shared" si="130"/>
        <v>6.8963340189909343E-3</v>
      </c>
      <c r="Y435" s="55">
        <f t="shared" si="131"/>
        <v>9.8991037615549036E-3</v>
      </c>
      <c r="Z435" s="55">
        <f t="shared" si="132"/>
        <v>2.2238676147550401E-2</v>
      </c>
      <c r="AC435" s="68">
        <f t="shared" ref="AC435:AC450" si="151">(AC434^2+(AC346/$R$179)^2)^0.5</f>
        <v>8.0472597844064766E-3</v>
      </c>
      <c r="AD435" s="68">
        <f t="shared" si="133"/>
        <v>1.2720975309662876E-2</v>
      </c>
      <c r="AE435" s="68">
        <f t="shared" si="134"/>
        <v>1.3444481634005943E-2</v>
      </c>
      <c r="AF435" s="68">
        <f t="shared" si="135"/>
        <v>2.1484771883243211E-2</v>
      </c>
      <c r="AG435" s="68">
        <f t="shared" si="136"/>
        <v>2.3493399539801826E-2</v>
      </c>
      <c r="AH435" s="68">
        <f t="shared" si="137"/>
        <v>1.214420919760959</v>
      </c>
      <c r="AI435" s="68">
        <f t="shared" si="138"/>
        <v>0.13678710186685952</v>
      </c>
      <c r="AJ435" s="68">
        <f t="shared" si="139"/>
        <v>8.3219475872220051E-3</v>
      </c>
      <c r="AK435" s="68">
        <f t="shared" si="140"/>
        <v>1.1321227472862447E-2</v>
      </c>
      <c r="AL435" s="68">
        <f t="shared" si="141"/>
        <v>5.0104373893345162E-2</v>
      </c>
      <c r="AO435" s="67">
        <f t="shared" ref="AO435:AS450" si="152">E435-Q435</f>
        <v>1.9729102983552724E-2</v>
      </c>
      <c r="AP435" s="67">
        <f t="shared" si="152"/>
        <v>6.2250473295871522E-2</v>
      </c>
      <c r="AQ435" s="67">
        <f t="shared" si="152"/>
        <v>5.821688489181371E-2</v>
      </c>
      <c r="AR435" s="67">
        <f t="shared" si="152"/>
        <v>8.6037073114539203E-2</v>
      </c>
      <c r="AS435" s="67">
        <f t="shared" si="152"/>
        <v>0.11442809898245505</v>
      </c>
      <c r="AT435" s="67">
        <f t="shared" si="147"/>
        <v>4.2665478507480774</v>
      </c>
      <c r="AU435" s="67">
        <f t="shared" si="147"/>
        <v>0.59917188970726676</v>
      </c>
      <c r="AV435" s="67">
        <f t="shared" si="147"/>
        <v>4.0201329943130512E-2</v>
      </c>
      <c r="AW435" s="67">
        <f t="shared" si="147"/>
        <v>5.2863673336901083E-2</v>
      </c>
      <c r="AX435" s="67">
        <f t="shared" si="147"/>
        <v>0.18915700245366399</v>
      </c>
      <c r="BA435" s="67">
        <f t="shared" si="148"/>
        <v>3.082101576922168E-2</v>
      </c>
      <c r="BB435" s="67">
        <f t="shared" si="115"/>
        <v>8.3175497356153288E-2</v>
      </c>
      <c r="BC435" s="67">
        <f t="shared" si="116"/>
        <v>8.0108046612869147E-2</v>
      </c>
      <c r="BD435" s="67">
        <f t="shared" si="117"/>
        <v>0.11659071031454028</v>
      </c>
      <c r="BE435" s="67">
        <f t="shared" si="118"/>
        <v>0.15267778899204498</v>
      </c>
      <c r="BF435" s="67">
        <f t="shared" si="119"/>
        <v>6.0145312121193637</v>
      </c>
      <c r="BG435" s="67">
        <f t="shared" si="120"/>
        <v>0.85350771601566955</v>
      </c>
      <c r="BH435" s="67">
        <f t="shared" si="121"/>
        <v>5.5419611549343446E-2</v>
      </c>
      <c r="BI435" s="67">
        <f t="shared" si="122"/>
        <v>7.4084004571318432E-2</v>
      </c>
      <c r="BJ435" s="67">
        <f t="shared" si="123"/>
        <v>0.26150005249455954</v>
      </c>
      <c r="BK435" s="55"/>
    </row>
    <row r="436" spans="4:63">
      <c r="D436" s="52">
        <f t="shared" si="146"/>
        <v>75</v>
      </c>
      <c r="E436" s="67">
        <f t="shared" si="149"/>
        <v>2.2798549071867933E-2</v>
      </c>
      <c r="F436" s="67">
        <f t="shared" si="149"/>
        <v>7.1033453233032465E-2</v>
      </c>
      <c r="G436" s="67">
        <f t="shared" si="149"/>
        <v>6.7425532536706467E-2</v>
      </c>
      <c r="H436" s="67">
        <f t="shared" si="149"/>
        <v>9.6021047562331249E-2</v>
      </c>
      <c r="I436" s="67">
        <f t="shared" si="149"/>
        <v>0.13029005113792874</v>
      </c>
      <c r="J436" s="67">
        <f t="shared" si="149"/>
        <v>4.8641001617688202</v>
      </c>
      <c r="K436" s="67">
        <f t="shared" si="149"/>
        <v>0.72600152314933375</v>
      </c>
      <c r="L436" s="67">
        <f t="shared" si="149"/>
        <v>4.7618584675857681E-2</v>
      </c>
      <c r="M436" s="67">
        <f t="shared" si="149"/>
        <v>6.3517678607423467E-2</v>
      </c>
      <c r="N436" s="67">
        <f t="shared" si="149"/>
        <v>0.21392527123462857</v>
      </c>
      <c r="Q436" s="55">
        <f t="shared" si="150"/>
        <v>3.0447021730131375E-3</v>
      </c>
      <c r="R436" s="55">
        <f t="shared" si="124"/>
        <v>8.2210995473897576E-3</v>
      </c>
      <c r="S436" s="55">
        <f t="shared" si="125"/>
        <v>8.4677921114860739E-3</v>
      </c>
      <c r="T436" s="55">
        <f t="shared" si="126"/>
        <v>9.0887830455442364E-3</v>
      </c>
      <c r="U436" s="55">
        <f t="shared" si="127"/>
        <v>1.4782401900520832E-2</v>
      </c>
      <c r="V436" s="55">
        <f t="shared" si="128"/>
        <v>0.53505140291974418</v>
      </c>
      <c r="W436" s="55">
        <f t="shared" si="129"/>
        <v>0.1178604318321808</v>
      </c>
      <c r="X436" s="55">
        <f t="shared" si="130"/>
        <v>6.9125705253238155E-3</v>
      </c>
      <c r="Y436" s="55">
        <f t="shared" si="131"/>
        <v>9.9238011215406034E-3</v>
      </c>
      <c r="Z436" s="55">
        <f t="shared" si="132"/>
        <v>2.2299387460076581E-2</v>
      </c>
      <c r="AC436" s="68">
        <f t="shared" si="151"/>
        <v>8.0473245357854696E-3</v>
      </c>
      <c r="AD436" s="68">
        <f t="shared" si="133"/>
        <v>1.2736499450361512E-2</v>
      </c>
      <c r="AE436" s="68">
        <f t="shared" si="134"/>
        <v>1.3476358002901607E-2</v>
      </c>
      <c r="AF436" s="68">
        <f t="shared" si="135"/>
        <v>2.1519885312767117E-2</v>
      </c>
      <c r="AG436" s="68">
        <f t="shared" si="136"/>
        <v>2.3531190903169876E-2</v>
      </c>
      <c r="AH436" s="68">
        <f t="shared" si="137"/>
        <v>1.2176116644962238</v>
      </c>
      <c r="AI436" s="68">
        <f t="shared" si="138"/>
        <v>0.13715183116996268</v>
      </c>
      <c r="AJ436" s="68">
        <f t="shared" si="139"/>
        <v>8.341331805030652E-3</v>
      </c>
      <c r="AK436" s="68">
        <f t="shared" si="140"/>
        <v>1.1350174717462434E-2</v>
      </c>
      <c r="AL436" s="68">
        <f t="shared" si="141"/>
        <v>5.022060555645462E-2</v>
      </c>
      <c r="AO436" s="67">
        <f t="shared" si="152"/>
        <v>1.9753846898854795E-2</v>
      </c>
      <c r="AP436" s="67">
        <f t="shared" si="152"/>
        <v>6.2812353685642711E-2</v>
      </c>
      <c r="AQ436" s="67">
        <f t="shared" si="152"/>
        <v>5.8957740425220395E-2</v>
      </c>
      <c r="AR436" s="67">
        <f t="shared" si="152"/>
        <v>8.6932264516787011E-2</v>
      </c>
      <c r="AS436" s="67">
        <f t="shared" si="152"/>
        <v>0.11550764923740792</v>
      </c>
      <c r="AT436" s="67">
        <f t="shared" si="147"/>
        <v>4.3290487588490763</v>
      </c>
      <c r="AU436" s="67">
        <f t="shared" si="147"/>
        <v>0.60814109131715299</v>
      </c>
      <c r="AV436" s="67">
        <f t="shared" si="147"/>
        <v>4.0706014150533862E-2</v>
      </c>
      <c r="AW436" s="67">
        <f t="shared" si="147"/>
        <v>5.359387748588286E-2</v>
      </c>
      <c r="AX436" s="67">
        <f t="shared" si="147"/>
        <v>0.19162588377455197</v>
      </c>
      <c r="BA436" s="67">
        <f t="shared" si="148"/>
        <v>3.0845873607653403E-2</v>
      </c>
      <c r="BB436" s="67">
        <f t="shared" si="115"/>
        <v>8.3769952683393975E-2</v>
      </c>
      <c r="BC436" s="67">
        <f t="shared" si="116"/>
        <v>8.0901890539608071E-2</v>
      </c>
      <c r="BD436" s="67">
        <f t="shared" si="117"/>
        <v>0.11754093287509837</v>
      </c>
      <c r="BE436" s="67">
        <f t="shared" si="118"/>
        <v>0.15382124204109862</v>
      </c>
      <c r="BF436" s="67">
        <f t="shared" si="119"/>
        <v>6.0817118262650443</v>
      </c>
      <c r="BG436" s="67">
        <f t="shared" si="120"/>
        <v>0.86315335431929641</v>
      </c>
      <c r="BH436" s="67">
        <f t="shared" si="121"/>
        <v>5.5959916480888335E-2</v>
      </c>
      <c r="BI436" s="67">
        <f t="shared" si="122"/>
        <v>7.4867853324885908E-2</v>
      </c>
      <c r="BJ436" s="67">
        <f t="shared" si="123"/>
        <v>0.2641458767910832</v>
      </c>
      <c r="BK436" s="55"/>
    </row>
    <row r="437" spans="4:63">
      <c r="D437" s="52">
        <f t="shared" si="146"/>
        <v>100</v>
      </c>
      <c r="E437" s="67">
        <f t="shared" si="149"/>
        <v>2.28111800524054E-2</v>
      </c>
      <c r="F437" s="67">
        <f t="shared" si="149"/>
        <v>7.1328393049691546E-2</v>
      </c>
      <c r="G437" s="67">
        <f t="shared" si="149"/>
        <v>6.7813721283546652E-2</v>
      </c>
      <c r="H437" s="67">
        <f t="shared" si="149"/>
        <v>9.6487255162827607E-2</v>
      </c>
      <c r="I437" s="67">
        <f t="shared" si="149"/>
        <v>0.13085333683136477</v>
      </c>
      <c r="J437" s="67">
        <f t="shared" si="149"/>
        <v>4.8967001681092563</v>
      </c>
      <c r="K437" s="67">
        <f t="shared" si="149"/>
        <v>0.73072973552185083</v>
      </c>
      <c r="L437" s="67">
        <f t="shared" si="149"/>
        <v>4.7883970724104587E-2</v>
      </c>
      <c r="M437" s="67">
        <f t="shared" si="149"/>
        <v>6.3902267515097325E-2</v>
      </c>
      <c r="N437" s="67">
        <f t="shared" si="149"/>
        <v>0.21521398672424949</v>
      </c>
      <c r="Q437" s="55">
        <f t="shared" si="150"/>
        <v>3.0447149351728381E-3</v>
      </c>
      <c r="R437" s="55">
        <f t="shared" si="124"/>
        <v>8.2255192217625048E-3</v>
      </c>
      <c r="S437" s="55">
        <f t="shared" si="125"/>
        <v>8.4732630369195577E-3</v>
      </c>
      <c r="T437" s="55">
        <f t="shared" si="126"/>
        <v>9.0939454649291273E-3</v>
      </c>
      <c r="U437" s="55">
        <f t="shared" si="127"/>
        <v>1.4789171460247446E-2</v>
      </c>
      <c r="V437" s="55">
        <f t="shared" si="128"/>
        <v>0.53543717881807218</v>
      </c>
      <c r="W437" s="55">
        <f t="shared" si="129"/>
        <v>0.11794119931848814</v>
      </c>
      <c r="X437" s="55">
        <f t="shared" si="130"/>
        <v>6.9167784019766986E-3</v>
      </c>
      <c r="Y437" s="55">
        <f t="shared" si="131"/>
        <v>9.9302011614614185E-3</v>
      </c>
      <c r="Z437" s="55">
        <f t="shared" si="132"/>
        <v>2.2315117788617132E-2</v>
      </c>
      <c r="AC437" s="68">
        <f t="shared" si="151"/>
        <v>8.047341341606817E-3</v>
      </c>
      <c r="AD437" s="68">
        <f t="shared" si="133"/>
        <v>1.274052557392758E-2</v>
      </c>
      <c r="AE437" s="68">
        <f t="shared" si="134"/>
        <v>1.3484619043183285E-2</v>
      </c>
      <c r="AF437" s="68">
        <f t="shared" si="135"/>
        <v>2.1528989472234202E-2</v>
      </c>
      <c r="AG437" s="68">
        <f t="shared" si="136"/>
        <v>2.354098955185583E-2</v>
      </c>
      <c r="AH437" s="68">
        <f t="shared" si="137"/>
        <v>1.218438441055764</v>
      </c>
      <c r="AI437" s="68">
        <f t="shared" si="138"/>
        <v>0.13724633646257475</v>
      </c>
      <c r="AJ437" s="68">
        <f t="shared" si="139"/>
        <v>8.3463555261737224E-3</v>
      </c>
      <c r="AK437" s="68">
        <f t="shared" si="140"/>
        <v>1.1357675775183373E-2</v>
      </c>
      <c r="AL437" s="68">
        <f t="shared" si="141"/>
        <v>5.0250728976787513E-2</v>
      </c>
      <c r="AO437" s="67">
        <f t="shared" si="152"/>
        <v>1.9766465117232561E-2</v>
      </c>
      <c r="AP437" s="67">
        <f t="shared" si="152"/>
        <v>6.3102873827929035E-2</v>
      </c>
      <c r="AQ437" s="67">
        <f t="shared" si="152"/>
        <v>5.9340458246627092E-2</v>
      </c>
      <c r="AR437" s="67">
        <f t="shared" si="152"/>
        <v>8.7393309697898477E-2</v>
      </c>
      <c r="AS437" s="67">
        <f t="shared" si="152"/>
        <v>0.11606416537111733</v>
      </c>
      <c r="AT437" s="67">
        <f t="shared" si="147"/>
        <v>4.3612629892911841</v>
      </c>
      <c r="AU437" s="67">
        <f t="shared" si="147"/>
        <v>0.61278853620336271</v>
      </c>
      <c r="AV437" s="67">
        <f t="shared" si="147"/>
        <v>4.0967192322127886E-2</v>
      </c>
      <c r="AW437" s="67">
        <f t="shared" si="147"/>
        <v>5.3972066353635904E-2</v>
      </c>
      <c r="AX437" s="67">
        <f t="shared" si="147"/>
        <v>0.19289886893563235</v>
      </c>
      <c r="BA437" s="67">
        <f t="shared" si="148"/>
        <v>3.0858521394012219E-2</v>
      </c>
      <c r="BB437" s="67">
        <f t="shared" si="115"/>
        <v>8.4068918623619121E-2</v>
      </c>
      <c r="BC437" s="67">
        <f t="shared" si="116"/>
        <v>8.1298340326729931E-2</v>
      </c>
      <c r="BD437" s="67">
        <f t="shared" si="117"/>
        <v>0.1180162446350618</v>
      </c>
      <c r="BE437" s="67">
        <f t="shared" si="118"/>
        <v>0.15439432638322059</v>
      </c>
      <c r="BF437" s="67">
        <f t="shared" si="119"/>
        <v>6.1151386091650206</v>
      </c>
      <c r="BG437" s="67">
        <f t="shared" si="120"/>
        <v>0.86797607198442561</v>
      </c>
      <c r="BH437" s="67">
        <f t="shared" si="121"/>
        <v>5.6230326250278309E-2</v>
      </c>
      <c r="BI437" s="67">
        <f t="shared" si="122"/>
        <v>7.5259943290280698E-2</v>
      </c>
      <c r="BJ437" s="67">
        <f t="shared" si="123"/>
        <v>0.26546471570103702</v>
      </c>
      <c r="BK437" s="55"/>
    </row>
    <row r="438" spans="4:63">
      <c r="D438" s="52">
        <f t="shared" si="146"/>
        <v>125</v>
      </c>
      <c r="E438" s="67">
        <f t="shared" si="149"/>
        <v>2.2813391040018883E-2</v>
      </c>
      <c r="F438" s="67">
        <f t="shared" si="149"/>
        <v>7.1380020734448199E-2</v>
      </c>
      <c r="G438" s="67">
        <f t="shared" si="149"/>
        <v>6.7881671709755509E-2</v>
      </c>
      <c r="H438" s="67">
        <f t="shared" si="149"/>
        <v>9.6568862384606699E-2</v>
      </c>
      <c r="I438" s="67">
        <f t="shared" si="149"/>
        <v>0.13095193706967123</v>
      </c>
      <c r="J438" s="67">
        <f t="shared" si="149"/>
        <v>4.9024066300901232</v>
      </c>
      <c r="K438" s="67">
        <f t="shared" si="149"/>
        <v>0.73155738456766617</v>
      </c>
      <c r="L438" s="67">
        <f t="shared" si="149"/>
        <v>4.7930425175025812E-2</v>
      </c>
      <c r="M438" s="67">
        <f t="shared" si="149"/>
        <v>6.3969587808136094E-2</v>
      </c>
      <c r="N438" s="67">
        <f t="shared" si="149"/>
        <v>0.21543956968484404</v>
      </c>
      <c r="Q438" s="55">
        <f t="shared" si="150"/>
        <v>3.0447153262133241E-3</v>
      </c>
      <c r="R438" s="55">
        <f t="shared" si="124"/>
        <v>8.2256546061220143E-3</v>
      </c>
      <c r="S438" s="55">
        <f t="shared" si="125"/>
        <v>8.4734306140542143E-3</v>
      </c>
      <c r="T438" s="55">
        <f t="shared" si="126"/>
        <v>9.0941035987291193E-3</v>
      </c>
      <c r="U438" s="55">
        <f t="shared" si="127"/>
        <v>1.4789378835275997E-2</v>
      </c>
      <c r="V438" s="55">
        <f t="shared" si="128"/>
        <v>0.53544899486770003</v>
      </c>
      <c r="W438" s="55">
        <f t="shared" si="129"/>
        <v>0.11794367321637002</v>
      </c>
      <c r="X438" s="55">
        <f t="shared" si="130"/>
        <v>6.9169072937854178E-3</v>
      </c>
      <c r="Y438" s="55">
        <f t="shared" si="131"/>
        <v>9.9303971979473223E-3</v>
      </c>
      <c r="Z438" s="55">
        <f t="shared" si="132"/>
        <v>2.2315599601595338E-2</v>
      </c>
      <c r="AC438" s="68">
        <f t="shared" si="151"/>
        <v>8.0473418565481618E-3</v>
      </c>
      <c r="AD438" s="68">
        <f t="shared" si="133"/>
        <v>1.274064891702739E-2</v>
      </c>
      <c r="AE438" s="68">
        <f t="shared" si="134"/>
        <v>1.348487208721679E-2</v>
      </c>
      <c r="AF438" s="68">
        <f t="shared" si="135"/>
        <v>2.1529268369138432E-2</v>
      </c>
      <c r="AG438" s="68">
        <f t="shared" si="136"/>
        <v>2.3541289724776645E-2</v>
      </c>
      <c r="AH438" s="68">
        <f t="shared" si="137"/>
        <v>1.2184637651988102</v>
      </c>
      <c r="AI438" s="68">
        <f t="shared" si="138"/>
        <v>0.13724923114209928</v>
      </c>
      <c r="AJ438" s="68">
        <f t="shared" si="139"/>
        <v>8.3465094086925089E-3</v>
      </c>
      <c r="AK438" s="68">
        <f t="shared" si="140"/>
        <v>1.1357905534518363E-2</v>
      </c>
      <c r="AL438" s="68">
        <f t="shared" si="141"/>
        <v>5.0251651693933239E-2</v>
      </c>
      <c r="AO438" s="67">
        <f t="shared" si="152"/>
        <v>1.9768675713805559E-2</v>
      </c>
      <c r="AP438" s="67">
        <f t="shared" si="152"/>
        <v>6.3154366128326186E-2</v>
      </c>
      <c r="AQ438" s="67">
        <f t="shared" si="152"/>
        <v>5.9408241095701295E-2</v>
      </c>
      <c r="AR438" s="67">
        <f t="shared" si="152"/>
        <v>8.7474758785877585E-2</v>
      </c>
      <c r="AS438" s="67">
        <f t="shared" si="152"/>
        <v>0.11616255823439524</v>
      </c>
      <c r="AT438" s="67">
        <f t="shared" si="147"/>
        <v>4.3669576352224233</v>
      </c>
      <c r="AU438" s="67">
        <f t="shared" si="147"/>
        <v>0.61361371135129616</v>
      </c>
      <c r="AV438" s="67">
        <f t="shared" si="147"/>
        <v>4.1013517881240392E-2</v>
      </c>
      <c r="AW438" s="67">
        <f t="shared" si="147"/>
        <v>5.4039190610188775E-2</v>
      </c>
      <c r="AX438" s="67">
        <f t="shared" si="147"/>
        <v>0.19312397008324869</v>
      </c>
      <c r="BA438" s="67">
        <f t="shared" si="148"/>
        <v>3.0860732896567045E-2</v>
      </c>
      <c r="BB438" s="67">
        <f t="shared" si="115"/>
        <v>8.4120669651475591E-2</v>
      </c>
      <c r="BC438" s="67">
        <f t="shared" si="116"/>
        <v>8.1366543796972293E-2</v>
      </c>
      <c r="BD438" s="67">
        <f t="shared" si="117"/>
        <v>0.11809813075374513</v>
      </c>
      <c r="BE438" s="67">
        <f t="shared" si="118"/>
        <v>0.15449322679444788</v>
      </c>
      <c r="BF438" s="67">
        <f t="shared" si="119"/>
        <v>6.1208703952889332</v>
      </c>
      <c r="BG438" s="67">
        <f t="shared" si="120"/>
        <v>0.86880661570976547</v>
      </c>
      <c r="BH438" s="67">
        <f t="shared" si="121"/>
        <v>5.6276934583718324E-2</v>
      </c>
      <c r="BI438" s="67">
        <f t="shared" si="122"/>
        <v>7.5327493342654456E-2</v>
      </c>
      <c r="BJ438" s="67">
        <f t="shared" si="123"/>
        <v>0.26569122137877726</v>
      </c>
      <c r="BK438" s="55"/>
    </row>
    <row r="439" spans="4:63">
      <c r="D439" s="52">
        <f t="shared" si="146"/>
        <v>150</v>
      </c>
      <c r="E439" s="67">
        <f t="shared" si="149"/>
        <v>2.281377527578311E-2</v>
      </c>
      <c r="F439" s="67">
        <f t="shared" si="149"/>
        <v>7.1388992834873738E-2</v>
      </c>
      <c r="G439" s="67">
        <f t="shared" si="149"/>
        <v>6.7893480452502319E-2</v>
      </c>
      <c r="H439" s="67">
        <f t="shared" si="149"/>
        <v>9.6583044469135626E-2</v>
      </c>
      <c r="I439" s="67">
        <f t="shared" si="149"/>
        <v>0.13096907228005764</v>
      </c>
      <c r="J439" s="67">
        <f t="shared" si="149"/>
        <v>4.9033983257318745</v>
      </c>
      <c r="K439" s="67">
        <f t="shared" si="149"/>
        <v>0.73170121728825321</v>
      </c>
      <c r="L439" s="67">
        <f t="shared" si="149"/>
        <v>4.7938498246689658E-2</v>
      </c>
      <c r="M439" s="67">
        <f t="shared" si="149"/>
        <v>6.3981287043394619E-2</v>
      </c>
      <c r="N439" s="67">
        <f t="shared" si="149"/>
        <v>0.21547877254637629</v>
      </c>
      <c r="Q439" s="55">
        <f t="shared" si="150"/>
        <v>3.044715338023181E-3</v>
      </c>
      <c r="R439" s="55">
        <f t="shared" si="124"/>
        <v>8.2256586948457333E-3</v>
      </c>
      <c r="S439" s="55">
        <f t="shared" si="125"/>
        <v>8.4734356750186916E-3</v>
      </c>
      <c r="T439" s="55">
        <f t="shared" si="126"/>
        <v>9.094108374503156E-3</v>
      </c>
      <c r="U439" s="55">
        <f t="shared" si="127"/>
        <v>1.47893850981875E-2</v>
      </c>
      <c r="V439" s="55">
        <f t="shared" si="128"/>
        <v>0.53544935172149744</v>
      </c>
      <c r="W439" s="55">
        <f t="shared" si="129"/>
        <v>0.11794374793003307</v>
      </c>
      <c r="X439" s="55">
        <f t="shared" si="130"/>
        <v>6.916911186424176E-3</v>
      </c>
      <c r="Y439" s="55">
        <f t="shared" si="131"/>
        <v>9.9304031184072467E-3</v>
      </c>
      <c r="Z439" s="55">
        <f t="shared" si="132"/>
        <v>2.2315614152721864E-2</v>
      </c>
      <c r="AC439" s="68">
        <f t="shared" si="151"/>
        <v>8.0473418720999629E-3</v>
      </c>
      <c r="AD439" s="68">
        <f t="shared" si="133"/>
        <v>1.2740652642107751E-2</v>
      </c>
      <c r="AE439" s="68">
        <f t="shared" si="134"/>
        <v>1.3484879729354454E-2</v>
      </c>
      <c r="AF439" s="68">
        <f t="shared" si="135"/>
        <v>2.1529276792079239E-2</v>
      </c>
      <c r="AG439" s="68">
        <f t="shared" si="136"/>
        <v>2.3541298790273502E-2</v>
      </c>
      <c r="AH439" s="68">
        <f t="shared" si="137"/>
        <v>1.2184645300079362</v>
      </c>
      <c r="AI439" s="68">
        <f t="shared" si="138"/>
        <v>0.13724931856369388</v>
      </c>
      <c r="AJ439" s="68">
        <f t="shared" si="139"/>
        <v>8.3465140560717629E-3</v>
      </c>
      <c r="AK439" s="68">
        <f t="shared" si="140"/>
        <v>1.1357912473433773E-2</v>
      </c>
      <c r="AL439" s="68">
        <f t="shared" si="141"/>
        <v>5.0251679560754749E-2</v>
      </c>
      <c r="AO439" s="67">
        <f t="shared" si="152"/>
        <v>1.9769059937759927E-2</v>
      </c>
      <c r="AP439" s="67">
        <f t="shared" si="152"/>
        <v>6.3163334140028005E-2</v>
      </c>
      <c r="AQ439" s="67">
        <f t="shared" si="152"/>
        <v>5.9420044777483624E-2</v>
      </c>
      <c r="AR439" s="67">
        <f t="shared" si="152"/>
        <v>8.7488936094632472E-2</v>
      </c>
      <c r="AS439" s="67">
        <f t="shared" si="152"/>
        <v>0.11617968718187013</v>
      </c>
      <c r="AT439" s="67">
        <f t="shared" si="147"/>
        <v>4.3679489740103774</v>
      </c>
      <c r="AU439" s="67">
        <f t="shared" si="147"/>
        <v>0.61375746935822018</v>
      </c>
      <c r="AV439" s="67">
        <f t="shared" si="147"/>
        <v>4.1021587060265485E-2</v>
      </c>
      <c r="AW439" s="67">
        <f t="shared" si="147"/>
        <v>5.4050883924987372E-2</v>
      </c>
      <c r="AX439" s="67">
        <f t="shared" si="147"/>
        <v>0.19316315839365442</v>
      </c>
      <c r="BA439" s="67">
        <f t="shared" si="148"/>
        <v>3.0861117147883074E-2</v>
      </c>
      <c r="BB439" s="67">
        <f t="shared" si="115"/>
        <v>8.4129645476981485E-2</v>
      </c>
      <c r="BC439" s="67">
        <f t="shared" si="116"/>
        <v>8.1378360181856776E-2</v>
      </c>
      <c r="BD439" s="67">
        <f t="shared" si="117"/>
        <v>0.11811232126121486</v>
      </c>
      <c r="BE439" s="67">
        <f t="shared" si="118"/>
        <v>0.15451037107033114</v>
      </c>
      <c r="BF439" s="67">
        <f t="shared" si="119"/>
        <v>6.1218628557398107</v>
      </c>
      <c r="BG439" s="67">
        <f t="shared" si="120"/>
        <v>0.86895053585194715</v>
      </c>
      <c r="BH439" s="67">
        <f t="shared" si="121"/>
        <v>5.6285012302761422E-2</v>
      </c>
      <c r="BI439" s="67">
        <f t="shared" si="122"/>
        <v>7.5339199516828395E-2</v>
      </c>
      <c r="BJ439" s="67">
        <f t="shared" si="123"/>
        <v>0.26573045210713103</v>
      </c>
      <c r="BK439" s="55"/>
    </row>
    <row r="440" spans="4:63">
      <c r="D440" s="52">
        <f t="shared" si="146"/>
        <v>175</v>
      </c>
      <c r="E440" s="67">
        <f t="shared" si="149"/>
        <v>2.2813844293661199E-2</v>
      </c>
      <c r="F440" s="67">
        <f t="shared" si="149"/>
        <v>7.1390604437413185E-2</v>
      </c>
      <c r="G440" s="67">
        <f t="shared" si="149"/>
        <v>6.7895601583441087E-2</v>
      </c>
      <c r="H440" s="67">
        <f t="shared" si="149"/>
        <v>9.6585591908682364E-2</v>
      </c>
      <c r="I440" s="67">
        <f t="shared" si="149"/>
        <v>0.13097215017121611</v>
      </c>
      <c r="J440" s="67">
        <f t="shared" si="149"/>
        <v>4.9035764578457384</v>
      </c>
      <c r="K440" s="67">
        <f t="shared" si="149"/>
        <v>0.73172705306435448</v>
      </c>
      <c r="L440" s="67">
        <f t="shared" si="149"/>
        <v>4.7939948362289958E-2</v>
      </c>
      <c r="M440" s="67">
        <f t="shared" si="149"/>
        <v>6.3983388504185057E-2</v>
      </c>
      <c r="N440" s="67">
        <f t="shared" si="149"/>
        <v>0.21548581431231761</v>
      </c>
      <c r="Q440" s="55">
        <f t="shared" si="150"/>
        <v>3.0447153384042225E-3</v>
      </c>
      <c r="R440" s="55">
        <f t="shared" si="124"/>
        <v>8.2256588267671446E-3</v>
      </c>
      <c r="S440" s="55">
        <f t="shared" si="125"/>
        <v>8.4734358383091422E-3</v>
      </c>
      <c r="T440" s="55">
        <f t="shared" si="126"/>
        <v>9.0941085285920313E-3</v>
      </c>
      <c r="U440" s="55">
        <f t="shared" si="127"/>
        <v>1.4789385300258417E-2</v>
      </c>
      <c r="V440" s="55">
        <f t="shared" si="128"/>
        <v>0.53544936323527426</v>
      </c>
      <c r="W440" s="55">
        <f t="shared" si="129"/>
        <v>0.11794375034064622</v>
      </c>
      <c r="X440" s="55">
        <f t="shared" si="130"/>
        <v>6.9169113120189623E-3</v>
      </c>
      <c r="Y440" s="55">
        <f t="shared" si="131"/>
        <v>9.9304033094290527E-3</v>
      </c>
      <c r="Z440" s="55">
        <f t="shared" si="132"/>
        <v>2.2315614622209441E-2</v>
      </c>
      <c r="AC440" s="68">
        <f t="shared" si="151"/>
        <v>8.0473418726017369E-3</v>
      </c>
      <c r="AD440" s="68">
        <f t="shared" si="133"/>
        <v>1.2740652762296334E-2</v>
      </c>
      <c r="AE440" s="68">
        <f t="shared" si="134"/>
        <v>1.3484879975925663E-2</v>
      </c>
      <c r="AF440" s="68">
        <f t="shared" si="135"/>
        <v>2.1529277063842844E-2</v>
      </c>
      <c r="AG440" s="68">
        <f t="shared" si="136"/>
        <v>2.3541299082768984E-2</v>
      </c>
      <c r="AH440" s="68">
        <f t="shared" si="137"/>
        <v>1.2184645546842654</v>
      </c>
      <c r="AI440" s="68">
        <f t="shared" si="138"/>
        <v>0.1372493213843245</v>
      </c>
      <c r="AJ440" s="68">
        <f t="shared" si="139"/>
        <v>8.3465142060180179E-3</v>
      </c>
      <c r="AK440" s="68">
        <f t="shared" si="140"/>
        <v>1.1357912697315727E-2</v>
      </c>
      <c r="AL440" s="68">
        <f t="shared" si="141"/>
        <v>5.0251680459869136E-2</v>
      </c>
      <c r="AO440" s="67">
        <f t="shared" si="152"/>
        <v>1.9769128955256978E-2</v>
      </c>
      <c r="AP440" s="67">
        <f t="shared" si="152"/>
        <v>6.3164945610646034E-2</v>
      </c>
      <c r="AQ440" s="67">
        <f t="shared" si="152"/>
        <v>5.9422165745131941E-2</v>
      </c>
      <c r="AR440" s="67">
        <f t="shared" si="152"/>
        <v>8.7491483380090329E-2</v>
      </c>
      <c r="AS440" s="67">
        <f t="shared" si="152"/>
        <v>0.11618276487095769</v>
      </c>
      <c r="AT440" s="67">
        <f t="shared" si="147"/>
        <v>4.3681270946104638</v>
      </c>
      <c r="AU440" s="67">
        <f t="shared" si="147"/>
        <v>0.61378330272370829</v>
      </c>
      <c r="AV440" s="67">
        <f t="shared" si="147"/>
        <v>4.1023037050270994E-2</v>
      </c>
      <c r="AW440" s="67">
        <f t="shared" si="147"/>
        <v>5.4052985194756001E-2</v>
      </c>
      <c r="AX440" s="67">
        <f t="shared" si="147"/>
        <v>0.19317019969010818</v>
      </c>
      <c r="BA440" s="67">
        <f t="shared" si="148"/>
        <v>3.0861186166262936E-2</v>
      </c>
      <c r="BB440" s="67">
        <f t="shared" si="115"/>
        <v>8.4131257199709514E-2</v>
      </c>
      <c r="BC440" s="67">
        <f t="shared" si="116"/>
        <v>8.1380481559366752E-2</v>
      </c>
      <c r="BD440" s="67">
        <f t="shared" si="117"/>
        <v>0.11811486897252521</v>
      </c>
      <c r="BE440" s="67">
        <f t="shared" si="118"/>
        <v>0.15451344925398508</v>
      </c>
      <c r="BF440" s="67">
        <f t="shared" si="119"/>
        <v>6.122041012530004</v>
      </c>
      <c r="BG440" s="67">
        <f t="shared" si="120"/>
        <v>0.86897637444867892</v>
      </c>
      <c r="BH440" s="67">
        <f t="shared" si="121"/>
        <v>5.6286462568307979E-2</v>
      </c>
      <c r="BI440" s="67">
        <f t="shared" si="122"/>
        <v>7.5341301201500788E-2</v>
      </c>
      <c r="BJ440" s="67">
        <f t="shared" si="123"/>
        <v>0.26573749477218678</v>
      </c>
      <c r="BK440" s="55"/>
    </row>
    <row r="441" spans="4:63">
      <c r="D441" s="52">
        <f t="shared" si="146"/>
        <v>200</v>
      </c>
      <c r="E441" s="67">
        <f t="shared" si="149"/>
        <v>2.2813856521280939E-2</v>
      </c>
      <c r="F441" s="67">
        <f t="shared" si="149"/>
        <v>7.1390889958550197E-2</v>
      </c>
      <c r="G441" s="67">
        <f t="shared" si="149"/>
        <v>6.7895977375674321E-2</v>
      </c>
      <c r="H441" s="67">
        <f t="shared" si="149"/>
        <v>9.6586043228296267E-2</v>
      </c>
      <c r="I441" s="67">
        <f t="shared" si="149"/>
        <v>0.13097269546880758</v>
      </c>
      <c r="J441" s="67">
        <f t="shared" si="149"/>
        <v>4.9036080167955687</v>
      </c>
      <c r="K441" s="67">
        <f t="shared" si="149"/>
        <v>0.73173163028484622</v>
      </c>
      <c r="L441" s="67">
        <f t="shared" si="149"/>
        <v>4.7940205273435767E-2</v>
      </c>
      <c r="M441" s="67">
        <f t="shared" si="149"/>
        <v>6.3983760811537269E-2</v>
      </c>
      <c r="N441" s="67">
        <f t="shared" si="149"/>
        <v>0.21548706187365418</v>
      </c>
      <c r="Q441" s="55">
        <f t="shared" si="150"/>
        <v>3.0447153384161826E-3</v>
      </c>
      <c r="R441" s="55">
        <f t="shared" si="124"/>
        <v>8.2256588309078654E-3</v>
      </c>
      <c r="S441" s="55">
        <f t="shared" si="125"/>
        <v>8.4734358434344677E-3</v>
      </c>
      <c r="T441" s="55">
        <f t="shared" si="126"/>
        <v>9.0941085334285392E-3</v>
      </c>
      <c r="U441" s="55">
        <f t="shared" si="127"/>
        <v>1.4789385306600974E-2</v>
      </c>
      <c r="V441" s="55">
        <f t="shared" si="128"/>
        <v>0.53544936359666617</v>
      </c>
      <c r="W441" s="55">
        <f t="shared" si="129"/>
        <v>0.11794375041631003</v>
      </c>
      <c r="X441" s="55">
        <f t="shared" si="130"/>
        <v>6.916911315961104E-3</v>
      </c>
      <c r="Y441" s="55">
        <f t="shared" si="131"/>
        <v>9.9304033154248034E-3</v>
      </c>
      <c r="Z441" s="55">
        <f t="shared" si="132"/>
        <v>2.2315614636945612E-2</v>
      </c>
      <c r="AC441" s="68">
        <f t="shared" si="151"/>
        <v>8.0473418726174865E-3</v>
      </c>
      <c r="AD441" s="68">
        <f t="shared" si="133"/>
        <v>1.2740652766068786E-2</v>
      </c>
      <c r="AE441" s="68">
        <f t="shared" si="134"/>
        <v>1.3484879983664988E-2</v>
      </c>
      <c r="AF441" s="68">
        <f t="shared" si="135"/>
        <v>2.1529277072372902E-2</v>
      </c>
      <c r="AG441" s="68">
        <f t="shared" si="136"/>
        <v>2.3541299091949769E-2</v>
      </c>
      <c r="AH441" s="68">
        <f t="shared" si="137"/>
        <v>1.2184645554588005</v>
      </c>
      <c r="AI441" s="68">
        <f t="shared" si="138"/>
        <v>0.13724932147285784</v>
      </c>
      <c r="AJ441" s="68">
        <f t="shared" si="139"/>
        <v>8.3465142107244979E-3</v>
      </c>
      <c r="AK441" s="68">
        <f t="shared" si="140"/>
        <v>1.1357912704342886E-2</v>
      </c>
      <c r="AL441" s="68">
        <f t="shared" si="141"/>
        <v>5.0251680488090346E-2</v>
      </c>
      <c r="AO441" s="67">
        <f t="shared" si="152"/>
        <v>1.9769141182864755E-2</v>
      </c>
      <c r="AP441" s="67">
        <f t="shared" si="152"/>
        <v>6.316523112764233E-2</v>
      </c>
      <c r="AQ441" s="67">
        <f t="shared" si="152"/>
        <v>5.9422541532239852E-2</v>
      </c>
      <c r="AR441" s="67">
        <f t="shared" si="152"/>
        <v>8.7491934694867726E-2</v>
      </c>
      <c r="AS441" s="67">
        <f t="shared" si="152"/>
        <v>0.11618331016220661</v>
      </c>
      <c r="AT441" s="67">
        <f t="shared" si="147"/>
        <v>4.3681586531989023</v>
      </c>
      <c r="AU441" s="67">
        <f t="shared" si="147"/>
        <v>0.61378787986853622</v>
      </c>
      <c r="AV441" s="67">
        <f t="shared" si="147"/>
        <v>4.1023293957474664E-2</v>
      </c>
      <c r="AW441" s="67">
        <f t="shared" si="147"/>
        <v>5.4053357496112467E-2</v>
      </c>
      <c r="AX441" s="67">
        <f t="shared" si="147"/>
        <v>0.19317144723670857</v>
      </c>
      <c r="BA441" s="67">
        <f t="shared" si="148"/>
        <v>3.0861198393898427E-2</v>
      </c>
      <c r="BB441" s="67">
        <f t="shared" si="115"/>
        <v>8.413154272461898E-2</v>
      </c>
      <c r="BC441" s="67">
        <f t="shared" si="116"/>
        <v>8.1380857359339309E-2</v>
      </c>
      <c r="BD441" s="67">
        <f t="shared" si="117"/>
        <v>0.11811532030066917</v>
      </c>
      <c r="BE441" s="67">
        <f t="shared" si="118"/>
        <v>0.15451399456075735</v>
      </c>
      <c r="BF441" s="67">
        <f t="shared" si="119"/>
        <v>6.1220725722543694</v>
      </c>
      <c r="BG441" s="67">
        <f t="shared" si="120"/>
        <v>0.86898095175770407</v>
      </c>
      <c r="BH441" s="67">
        <f t="shared" si="121"/>
        <v>5.6286719484160266E-2</v>
      </c>
      <c r="BI441" s="67">
        <f t="shared" si="122"/>
        <v>7.5341673515880156E-2</v>
      </c>
      <c r="BJ441" s="67">
        <f t="shared" si="123"/>
        <v>0.26573874236174455</v>
      </c>
      <c r="BK441" s="55"/>
    </row>
    <row r="442" spans="4:63">
      <c r="D442" s="52">
        <f t="shared" si="146"/>
        <v>225</v>
      </c>
      <c r="E442" s="67">
        <f t="shared" si="149"/>
        <v>2.2813858664380307E-2</v>
      </c>
      <c r="F442" s="67">
        <f t="shared" si="149"/>
        <v>7.1390940001009942E-2</v>
      </c>
      <c r="G442" s="67">
        <f t="shared" si="149"/>
        <v>6.7896043239686704E-2</v>
      </c>
      <c r="H442" s="67">
        <f t="shared" si="149"/>
        <v>9.6586122329773122E-2</v>
      </c>
      <c r="I442" s="67">
        <f t="shared" si="149"/>
        <v>0.13097279104153139</v>
      </c>
      <c r="J442" s="67">
        <f t="shared" si="149"/>
        <v>4.9036135480409708</v>
      </c>
      <c r="K442" s="67">
        <f t="shared" si="149"/>
        <v>0.73173243252097686</v>
      </c>
      <c r="L442" s="67">
        <f t="shared" si="149"/>
        <v>4.7940250301505512E-2</v>
      </c>
      <c r="M442" s="67">
        <f t="shared" si="149"/>
        <v>6.3983826064764687E-2</v>
      </c>
      <c r="N442" s="67">
        <f t="shared" si="149"/>
        <v>0.21548728053010327</v>
      </c>
      <c r="Q442" s="55">
        <f t="shared" si="150"/>
        <v>3.0447153384165499E-3</v>
      </c>
      <c r="R442" s="55">
        <f t="shared" si="124"/>
        <v>8.2256588310350622E-3</v>
      </c>
      <c r="S442" s="55">
        <f t="shared" si="125"/>
        <v>8.4734358435919095E-3</v>
      </c>
      <c r="T442" s="55">
        <f t="shared" si="126"/>
        <v>9.0941085335771096E-3</v>
      </c>
      <c r="U442" s="55">
        <f t="shared" si="127"/>
        <v>1.4789385306795808E-2</v>
      </c>
      <c r="V442" s="55">
        <f t="shared" si="128"/>
        <v>0.53544936360776763</v>
      </c>
      <c r="W442" s="55">
        <f t="shared" si="129"/>
        <v>0.11794375041863431</v>
      </c>
      <c r="X442" s="55">
        <f t="shared" si="130"/>
        <v>6.9169113160822008E-3</v>
      </c>
      <c r="Y442" s="55">
        <f t="shared" si="131"/>
        <v>9.9304033156089842E-3</v>
      </c>
      <c r="Z442" s="55">
        <f t="shared" si="132"/>
        <v>2.2315614637398284E-2</v>
      </c>
      <c r="AC442" s="68">
        <f t="shared" si="151"/>
        <v>8.0473418726179705E-3</v>
      </c>
      <c r="AD442" s="68">
        <f t="shared" si="133"/>
        <v>1.2740652766184669E-2</v>
      </c>
      <c r="AE442" s="68">
        <f t="shared" si="134"/>
        <v>1.3484879983902728E-2</v>
      </c>
      <c r="AF442" s="68">
        <f t="shared" si="135"/>
        <v>2.1529277072634932E-2</v>
      </c>
      <c r="AG442" s="68">
        <f t="shared" si="136"/>
        <v>2.354129909223179E-2</v>
      </c>
      <c r="AH442" s="68">
        <f t="shared" si="137"/>
        <v>1.2184645554825932</v>
      </c>
      <c r="AI442" s="68">
        <f t="shared" si="138"/>
        <v>0.13724932147557747</v>
      </c>
      <c r="AJ442" s="68">
        <f t="shared" si="139"/>
        <v>8.346514210869075E-3</v>
      </c>
      <c r="AK442" s="68">
        <f t="shared" si="140"/>
        <v>1.1357912704558749E-2</v>
      </c>
      <c r="AL442" s="68">
        <f t="shared" si="141"/>
        <v>5.0251680488957257E-2</v>
      </c>
      <c r="AO442" s="67">
        <f t="shared" si="152"/>
        <v>1.9769143325963759E-2</v>
      </c>
      <c r="AP442" s="67">
        <f t="shared" si="152"/>
        <v>6.3165281169974885E-2</v>
      </c>
      <c r="AQ442" s="67">
        <f t="shared" si="152"/>
        <v>5.9422607396094798E-2</v>
      </c>
      <c r="AR442" s="67">
        <f t="shared" si="152"/>
        <v>8.7492013796196005E-2</v>
      </c>
      <c r="AS442" s="67">
        <f t="shared" si="152"/>
        <v>0.11618340573473558</v>
      </c>
      <c r="AT442" s="67">
        <f t="shared" si="147"/>
        <v>4.3681641844332031</v>
      </c>
      <c r="AU442" s="67">
        <f t="shared" si="147"/>
        <v>0.61378868210234261</v>
      </c>
      <c r="AV442" s="67">
        <f t="shared" si="147"/>
        <v>4.1023338985423312E-2</v>
      </c>
      <c r="AW442" s="67">
        <f t="shared" si="147"/>
        <v>5.40534227491557E-2</v>
      </c>
      <c r="AX442" s="67">
        <f t="shared" si="147"/>
        <v>0.19317166589270499</v>
      </c>
      <c r="BA442" s="67">
        <f t="shared" si="148"/>
        <v>3.0861200536998278E-2</v>
      </c>
      <c r="BB442" s="67">
        <f t="shared" si="115"/>
        <v>8.4131592767194618E-2</v>
      </c>
      <c r="BC442" s="67">
        <f t="shared" si="116"/>
        <v>8.1380923223589433E-2</v>
      </c>
      <c r="BD442" s="67">
        <f t="shared" si="117"/>
        <v>0.11811539940240806</v>
      </c>
      <c r="BE442" s="67">
        <f t="shared" si="118"/>
        <v>0.15451409013376319</v>
      </c>
      <c r="BF442" s="67">
        <f t="shared" si="119"/>
        <v>6.1220781035235641</v>
      </c>
      <c r="BG442" s="67">
        <f t="shared" si="120"/>
        <v>0.86898175399655431</v>
      </c>
      <c r="BH442" s="67">
        <f t="shared" si="121"/>
        <v>5.628676451237459E-2</v>
      </c>
      <c r="BI442" s="67">
        <f t="shared" si="122"/>
        <v>7.534173876932343E-2</v>
      </c>
      <c r="BJ442" s="67">
        <f t="shared" si="123"/>
        <v>0.26573896101906053</v>
      </c>
      <c r="BK442" s="55"/>
    </row>
    <row r="443" spans="4:63">
      <c r="D443" s="52">
        <f t="shared" si="146"/>
        <v>250</v>
      </c>
      <c r="E443" s="67">
        <f t="shared" si="149"/>
        <v>2.28138590395334E-2</v>
      </c>
      <c r="F443" s="67">
        <f t="shared" si="149"/>
        <v>7.1390948761025363E-2</v>
      </c>
      <c r="G443" s="67">
        <f t="shared" si="149"/>
        <v>6.78960547692911E-2</v>
      </c>
      <c r="H443" s="67">
        <f t="shared" si="149"/>
        <v>9.6586136176617585E-2</v>
      </c>
      <c r="I443" s="67">
        <f t="shared" si="149"/>
        <v>0.1309728077716949</v>
      </c>
      <c r="J443" s="67">
        <f t="shared" si="149"/>
        <v>4.9036145162946347</v>
      </c>
      <c r="K443" s="67">
        <f t="shared" si="149"/>
        <v>0.73173257295373961</v>
      </c>
      <c r="L443" s="67">
        <f t="shared" si="149"/>
        <v>4.7940258183743659E-2</v>
      </c>
      <c r="M443" s="67">
        <f t="shared" si="149"/>
        <v>6.3983837487450165E-2</v>
      </c>
      <c r="N443" s="67">
        <f t="shared" si="149"/>
        <v>0.21548731880627664</v>
      </c>
      <c r="Q443" s="55">
        <f t="shared" si="150"/>
        <v>3.0447153384165612E-3</v>
      </c>
      <c r="R443" s="55">
        <f t="shared" si="124"/>
        <v>8.2256588310389601E-3</v>
      </c>
      <c r="S443" s="55">
        <f t="shared" si="125"/>
        <v>8.4734358435967338E-3</v>
      </c>
      <c r="T443" s="55">
        <f t="shared" si="126"/>
        <v>9.0941085335816615E-3</v>
      </c>
      <c r="U443" s="55">
        <f t="shared" si="127"/>
        <v>1.4789385306801777E-2</v>
      </c>
      <c r="V443" s="55">
        <f t="shared" si="128"/>
        <v>0.5354493636081078</v>
      </c>
      <c r="W443" s="55">
        <f t="shared" si="129"/>
        <v>0.11794375041870553</v>
      </c>
      <c r="X443" s="55">
        <f t="shared" si="130"/>
        <v>6.9169113160859113E-3</v>
      </c>
      <c r="Y443" s="55">
        <f t="shared" si="131"/>
        <v>9.9304033156146273E-3</v>
      </c>
      <c r="Z443" s="55">
        <f t="shared" si="132"/>
        <v>2.2315614637412155E-2</v>
      </c>
      <c r="AC443" s="68">
        <f t="shared" si="151"/>
        <v>8.0473418726179861E-3</v>
      </c>
      <c r="AD443" s="68">
        <f t="shared" si="133"/>
        <v>1.274065276618822E-2</v>
      </c>
      <c r="AE443" s="68">
        <f t="shared" si="134"/>
        <v>1.3484879983910012E-2</v>
      </c>
      <c r="AF443" s="68">
        <f t="shared" si="135"/>
        <v>2.1529277072642961E-2</v>
      </c>
      <c r="AG443" s="68">
        <f t="shared" si="136"/>
        <v>2.3541299092240432E-2</v>
      </c>
      <c r="AH443" s="68">
        <f t="shared" si="137"/>
        <v>1.2184645554833224</v>
      </c>
      <c r="AI443" s="68">
        <f t="shared" si="138"/>
        <v>0.13724932147566082</v>
      </c>
      <c r="AJ443" s="68">
        <f t="shared" si="139"/>
        <v>8.3465142108735055E-3</v>
      </c>
      <c r="AK443" s="68">
        <f t="shared" si="140"/>
        <v>1.1357912704565364E-2</v>
      </c>
      <c r="AL443" s="68">
        <f t="shared" si="141"/>
        <v>5.0251680488983819E-2</v>
      </c>
      <c r="AO443" s="67">
        <f t="shared" si="152"/>
        <v>1.9769143701116838E-2</v>
      </c>
      <c r="AP443" s="67">
        <f t="shared" si="152"/>
        <v>6.3165289929986407E-2</v>
      </c>
      <c r="AQ443" s="67">
        <f t="shared" si="152"/>
        <v>5.9422618925694365E-2</v>
      </c>
      <c r="AR443" s="67">
        <f t="shared" si="152"/>
        <v>8.749202764303593E-2</v>
      </c>
      <c r="AS443" s="67">
        <f t="shared" si="152"/>
        <v>0.11618342246489312</v>
      </c>
      <c r="AT443" s="67">
        <f t="shared" si="147"/>
        <v>4.3681651526865268</v>
      </c>
      <c r="AU443" s="67">
        <f t="shared" si="147"/>
        <v>0.61378882253503408</v>
      </c>
      <c r="AV443" s="67">
        <f t="shared" si="147"/>
        <v>4.1023346867657746E-2</v>
      </c>
      <c r="AW443" s="67">
        <f t="shared" si="147"/>
        <v>5.4053434171835536E-2</v>
      </c>
      <c r="AX443" s="67">
        <f t="shared" si="147"/>
        <v>0.19317170416886448</v>
      </c>
      <c r="BA443" s="67">
        <f t="shared" si="148"/>
        <v>3.0861200912151387E-2</v>
      </c>
      <c r="BB443" s="67">
        <f t="shared" si="115"/>
        <v>8.4131601527213579E-2</v>
      </c>
      <c r="BC443" s="67">
        <f t="shared" si="116"/>
        <v>8.1380934753201115E-2</v>
      </c>
      <c r="BD443" s="67">
        <f t="shared" si="117"/>
        <v>0.11811541324926055</v>
      </c>
      <c r="BE443" s="67">
        <f t="shared" si="118"/>
        <v>0.15451410686393532</v>
      </c>
      <c r="BF443" s="67">
        <f t="shared" si="119"/>
        <v>6.1220790717779572</v>
      </c>
      <c r="BG443" s="67">
        <f t="shared" si="120"/>
        <v>0.86898189442940044</v>
      </c>
      <c r="BH443" s="67">
        <f t="shared" si="121"/>
        <v>5.6286772394617164E-2</v>
      </c>
      <c r="BI443" s="67">
        <f t="shared" si="122"/>
        <v>7.5341750192015527E-2</v>
      </c>
      <c r="BJ443" s="67">
        <f t="shared" si="123"/>
        <v>0.26573899929526046</v>
      </c>
      <c r="BK443" s="55"/>
    </row>
    <row r="444" spans="4:63">
      <c r="D444" s="52">
        <f t="shared" si="146"/>
        <v>300</v>
      </c>
      <c r="E444" s="67">
        <f t="shared" si="149"/>
        <v>2.2813859150890493E-2</v>
      </c>
      <c r="F444" s="67">
        <f t="shared" si="149"/>
        <v>7.1390951361270119E-2</v>
      </c>
      <c r="G444" s="67">
        <f t="shared" si="149"/>
        <v>6.7896058191635925E-2</v>
      </c>
      <c r="H444" s="67">
        <f t="shared" si="149"/>
        <v>9.6586140286791258E-2</v>
      </c>
      <c r="I444" s="67">
        <f t="shared" si="149"/>
        <v>0.13097281273772726</v>
      </c>
      <c r="J444" s="67">
        <f t="shared" si="149"/>
        <v>4.903614803702407</v>
      </c>
      <c r="K444" s="67">
        <f t="shared" si="149"/>
        <v>0.73173261463854689</v>
      </c>
      <c r="L444" s="67">
        <f t="shared" si="149"/>
        <v>4.7940260523436848E-2</v>
      </c>
      <c r="M444" s="67">
        <f t="shared" si="149"/>
        <v>6.3983840878058126E-2</v>
      </c>
      <c r="N444" s="67">
        <f t="shared" si="149"/>
        <v>0.21548733016783417</v>
      </c>
      <c r="Q444" s="55">
        <f t="shared" si="150"/>
        <v>3.0447153384165621E-3</v>
      </c>
      <c r="R444" s="55">
        <f t="shared" si="124"/>
        <v>8.2256588310393036E-3</v>
      </c>
      <c r="S444" s="55">
        <f t="shared" si="125"/>
        <v>8.4734358435971588E-3</v>
      </c>
      <c r="T444" s="55">
        <f t="shared" si="126"/>
        <v>9.0941085335820623E-3</v>
      </c>
      <c r="U444" s="55">
        <f t="shared" si="127"/>
        <v>1.4789385306802303E-2</v>
      </c>
      <c r="V444" s="55">
        <f t="shared" si="128"/>
        <v>0.53544936360813777</v>
      </c>
      <c r="W444" s="55">
        <f t="shared" si="129"/>
        <v>0.1179437504187118</v>
      </c>
      <c r="X444" s="55">
        <f t="shared" si="130"/>
        <v>6.9169113160862383E-3</v>
      </c>
      <c r="Y444" s="55">
        <f t="shared" si="131"/>
        <v>9.9304033156151252E-3</v>
      </c>
      <c r="Z444" s="55">
        <f t="shared" si="132"/>
        <v>2.2315614637413377E-2</v>
      </c>
      <c r="AC444" s="68">
        <f t="shared" si="151"/>
        <v>8.0473418726179878E-3</v>
      </c>
      <c r="AD444" s="68">
        <f t="shared" si="133"/>
        <v>1.2740652766188533E-2</v>
      </c>
      <c r="AE444" s="68">
        <f t="shared" si="134"/>
        <v>1.3484879983910654E-2</v>
      </c>
      <c r="AF444" s="68">
        <f t="shared" si="135"/>
        <v>2.1529277072643668E-2</v>
      </c>
      <c r="AG444" s="68">
        <f t="shared" si="136"/>
        <v>2.3541299092241195E-2</v>
      </c>
      <c r="AH444" s="68">
        <f t="shared" si="137"/>
        <v>1.2184645554833866</v>
      </c>
      <c r="AI444" s="68">
        <f t="shared" si="138"/>
        <v>0.13724932147566815</v>
      </c>
      <c r="AJ444" s="68">
        <f t="shared" si="139"/>
        <v>8.3465142108738958E-3</v>
      </c>
      <c r="AK444" s="68">
        <f t="shared" si="140"/>
        <v>1.1357912704565947E-2</v>
      </c>
      <c r="AL444" s="68">
        <f t="shared" si="141"/>
        <v>5.0251680488986157E-2</v>
      </c>
      <c r="AO444" s="67">
        <f t="shared" si="152"/>
        <v>1.9769143812473931E-2</v>
      </c>
      <c r="AP444" s="67">
        <f t="shared" si="152"/>
        <v>6.3165292530230815E-2</v>
      </c>
      <c r="AQ444" s="67">
        <f t="shared" si="152"/>
        <v>5.9422622348038766E-2</v>
      </c>
      <c r="AR444" s="67">
        <f t="shared" si="152"/>
        <v>8.7492031753209201E-2</v>
      </c>
      <c r="AS444" s="67">
        <f t="shared" si="152"/>
        <v>0.11618342743092495</v>
      </c>
      <c r="AT444" s="67">
        <f t="shared" si="147"/>
        <v>4.3681654400942689</v>
      </c>
      <c r="AU444" s="67">
        <f t="shared" si="147"/>
        <v>0.61378886421983503</v>
      </c>
      <c r="AV444" s="67">
        <f t="shared" si="147"/>
        <v>4.102334920735061E-2</v>
      </c>
      <c r="AW444" s="67">
        <f t="shared" si="147"/>
        <v>5.4053437562443005E-2</v>
      </c>
      <c r="AX444" s="67">
        <f t="shared" si="147"/>
        <v>0.19317171553042078</v>
      </c>
      <c r="BA444" s="67">
        <f t="shared" si="148"/>
        <v>3.0861201023508481E-2</v>
      </c>
      <c r="BB444" s="67">
        <f t="shared" si="115"/>
        <v>8.4131604127458653E-2</v>
      </c>
      <c r="BC444" s="67">
        <f t="shared" si="116"/>
        <v>8.1380938175546577E-2</v>
      </c>
      <c r="BD444" s="67">
        <f t="shared" si="117"/>
        <v>0.11811541735943493</v>
      </c>
      <c r="BE444" s="67">
        <f t="shared" si="118"/>
        <v>0.15451411182996846</v>
      </c>
      <c r="BF444" s="67">
        <f t="shared" si="119"/>
        <v>6.1220793591857934</v>
      </c>
      <c r="BG444" s="67">
        <f t="shared" si="120"/>
        <v>0.86898193611421504</v>
      </c>
      <c r="BH444" s="67">
        <f t="shared" si="121"/>
        <v>5.6286774734310742E-2</v>
      </c>
      <c r="BI444" s="67">
        <f t="shared" si="122"/>
        <v>7.5341753582624071E-2</v>
      </c>
      <c r="BJ444" s="67">
        <f t="shared" si="123"/>
        <v>0.26573901065682032</v>
      </c>
      <c r="BK444" s="55"/>
    </row>
    <row r="445" spans="4:63">
      <c r="D445" s="52">
        <f t="shared" si="146"/>
        <v>365</v>
      </c>
      <c r="E445" s="67">
        <f t="shared" si="149"/>
        <v>2.2813859155447314E-2</v>
      </c>
      <c r="F445" s="67">
        <f t="shared" si="149"/>
        <v>7.1390951467674157E-2</v>
      </c>
      <c r="G445" s="67">
        <f t="shared" si="149"/>
        <v>6.7896058331680942E-2</v>
      </c>
      <c r="H445" s="67">
        <f t="shared" si="149"/>
        <v>9.6586140454982775E-2</v>
      </c>
      <c r="I445" s="67">
        <f t="shared" si="149"/>
        <v>0.13097281294094118</v>
      </c>
      <c r="J445" s="67">
        <f t="shared" si="149"/>
        <v>4.9036148154633574</v>
      </c>
      <c r="K445" s="67">
        <f t="shared" si="149"/>
        <v>0.73173261634432174</v>
      </c>
      <c r="L445" s="67">
        <f t="shared" si="149"/>
        <v>4.7940260619178922E-2</v>
      </c>
      <c r="M445" s="67">
        <f t="shared" si="149"/>
        <v>6.3983841016804446E-2</v>
      </c>
      <c r="N445" s="67">
        <f t="shared" si="149"/>
        <v>0.21548733063275796</v>
      </c>
      <c r="Q445" s="55">
        <f t="shared" si="150"/>
        <v>3.0447153384165621E-3</v>
      </c>
      <c r="R445" s="55">
        <f t="shared" si="124"/>
        <v>8.2256588310393036E-3</v>
      </c>
      <c r="S445" s="55">
        <f t="shared" si="125"/>
        <v>8.4734358435971605E-3</v>
      </c>
      <c r="T445" s="55">
        <f t="shared" si="126"/>
        <v>9.094108533582064E-3</v>
      </c>
      <c r="U445" s="55">
        <f t="shared" si="127"/>
        <v>1.4789385306802304E-2</v>
      </c>
      <c r="V445" s="55">
        <f t="shared" si="128"/>
        <v>0.53544936360813777</v>
      </c>
      <c r="W445" s="55">
        <f t="shared" si="129"/>
        <v>0.11794375041871182</v>
      </c>
      <c r="X445" s="55">
        <f t="shared" si="130"/>
        <v>6.9169113160862383E-3</v>
      </c>
      <c r="Y445" s="55">
        <f t="shared" si="131"/>
        <v>9.9304033156151269E-3</v>
      </c>
      <c r="Z445" s="55">
        <f t="shared" si="132"/>
        <v>2.231561463741338E-2</v>
      </c>
      <c r="AC445" s="68">
        <f t="shared" si="151"/>
        <v>8.0473418726179878E-3</v>
      </c>
      <c r="AD445" s="68">
        <f t="shared" si="133"/>
        <v>1.2740652766188533E-2</v>
      </c>
      <c r="AE445" s="68">
        <f t="shared" si="134"/>
        <v>1.3484879983910656E-2</v>
      </c>
      <c r="AF445" s="68">
        <f t="shared" si="135"/>
        <v>2.1529277072643668E-2</v>
      </c>
      <c r="AG445" s="68">
        <f t="shared" si="136"/>
        <v>2.3541299092241199E-2</v>
      </c>
      <c r="AH445" s="68">
        <f t="shared" si="137"/>
        <v>1.2184645554833866</v>
      </c>
      <c r="AI445" s="68">
        <f t="shared" si="138"/>
        <v>0.13724932147566815</v>
      </c>
      <c r="AJ445" s="68">
        <f t="shared" si="139"/>
        <v>8.3465142108738975E-3</v>
      </c>
      <c r="AK445" s="68">
        <f t="shared" si="140"/>
        <v>1.1357912704565949E-2</v>
      </c>
      <c r="AL445" s="68">
        <f t="shared" si="141"/>
        <v>5.0251680488986164E-2</v>
      </c>
      <c r="AO445" s="67">
        <f t="shared" si="152"/>
        <v>1.9769143817030752E-2</v>
      </c>
      <c r="AP445" s="67">
        <f t="shared" si="152"/>
        <v>6.3165292636634854E-2</v>
      </c>
      <c r="AQ445" s="67">
        <f t="shared" si="152"/>
        <v>5.9422622488083783E-2</v>
      </c>
      <c r="AR445" s="67">
        <f t="shared" si="152"/>
        <v>8.7492031921400704E-2</v>
      </c>
      <c r="AS445" s="67">
        <f t="shared" si="152"/>
        <v>0.11618342763413887</v>
      </c>
      <c r="AT445" s="67">
        <f t="shared" si="147"/>
        <v>4.3681654518552193</v>
      </c>
      <c r="AU445" s="67">
        <f t="shared" si="147"/>
        <v>0.61378886592560988</v>
      </c>
      <c r="AV445" s="67">
        <f t="shared" si="147"/>
        <v>4.1023349303092684E-2</v>
      </c>
      <c r="AW445" s="67">
        <f t="shared" si="147"/>
        <v>5.4053437701189318E-2</v>
      </c>
      <c r="AX445" s="67">
        <f t="shared" si="147"/>
        <v>0.19317171599534458</v>
      </c>
      <c r="BA445" s="67">
        <f t="shared" si="148"/>
        <v>3.0861201028065301E-2</v>
      </c>
      <c r="BB445" s="67">
        <f t="shared" si="115"/>
        <v>8.4131604233862692E-2</v>
      </c>
      <c r="BC445" s="67">
        <f t="shared" si="116"/>
        <v>8.1380938315591594E-2</v>
      </c>
      <c r="BD445" s="67">
        <f t="shared" si="117"/>
        <v>0.11811541752762644</v>
      </c>
      <c r="BE445" s="67">
        <f t="shared" si="118"/>
        <v>0.15451411203318238</v>
      </c>
      <c r="BF445" s="67">
        <f t="shared" si="119"/>
        <v>6.1220793709467438</v>
      </c>
      <c r="BG445" s="67">
        <f t="shared" si="120"/>
        <v>0.86898193781998989</v>
      </c>
      <c r="BH445" s="67">
        <f t="shared" si="121"/>
        <v>5.6286774830052816E-2</v>
      </c>
      <c r="BI445" s="67">
        <f t="shared" si="122"/>
        <v>7.5341753721370391E-2</v>
      </c>
      <c r="BJ445" s="67">
        <f t="shared" si="123"/>
        <v>0.26573901112174414</v>
      </c>
      <c r="BK445" s="55"/>
    </row>
    <row r="446" spans="4:63">
      <c r="D446" s="52">
        <f t="shared" si="146"/>
        <v>730</v>
      </c>
      <c r="E446" s="67">
        <f t="shared" si="149"/>
        <v>2.2813859155718846E-2</v>
      </c>
      <c r="F446" s="67">
        <f t="shared" si="149"/>
        <v>7.1390951474014572E-2</v>
      </c>
      <c r="G446" s="67">
        <f t="shared" si="149"/>
        <v>6.7896058340025961E-2</v>
      </c>
      <c r="H446" s="67">
        <f t="shared" si="149"/>
        <v>9.658614046500498E-2</v>
      </c>
      <c r="I446" s="67">
        <f t="shared" si="149"/>
        <v>0.1309728129530503</v>
      </c>
      <c r="J446" s="67">
        <f t="shared" si="149"/>
        <v>4.9036148161641702</v>
      </c>
      <c r="K446" s="67">
        <f t="shared" si="149"/>
        <v>0.73173261644596554</v>
      </c>
      <c r="L446" s="67">
        <f t="shared" si="149"/>
        <v>4.7940260624884004E-2</v>
      </c>
      <c r="M446" s="67">
        <f t="shared" si="149"/>
        <v>6.3983841025072069E-2</v>
      </c>
      <c r="N446" s="67">
        <f t="shared" si="149"/>
        <v>0.21548733066046188</v>
      </c>
      <c r="Q446" s="55">
        <f t="shared" si="150"/>
        <v>3.0447153384165621E-3</v>
      </c>
      <c r="R446" s="55">
        <f t="shared" si="124"/>
        <v>8.2256588310393036E-3</v>
      </c>
      <c r="S446" s="55">
        <f t="shared" si="125"/>
        <v>8.4734358435971605E-3</v>
      </c>
      <c r="T446" s="55">
        <f t="shared" si="126"/>
        <v>9.094108533582064E-3</v>
      </c>
      <c r="U446" s="55">
        <f t="shared" si="127"/>
        <v>1.4789385306802304E-2</v>
      </c>
      <c r="V446" s="55">
        <f t="shared" si="128"/>
        <v>0.53544936360813777</v>
      </c>
      <c r="W446" s="55">
        <f t="shared" si="129"/>
        <v>0.11794375041871182</v>
      </c>
      <c r="X446" s="55">
        <f t="shared" si="130"/>
        <v>6.9169113160862383E-3</v>
      </c>
      <c r="Y446" s="55">
        <f t="shared" si="131"/>
        <v>9.9304033156151269E-3</v>
      </c>
      <c r="Z446" s="55">
        <f t="shared" si="132"/>
        <v>2.231561463741338E-2</v>
      </c>
      <c r="AC446" s="68">
        <f t="shared" si="151"/>
        <v>8.0473418726179878E-3</v>
      </c>
      <c r="AD446" s="68">
        <f t="shared" si="133"/>
        <v>1.2740652766188533E-2</v>
      </c>
      <c r="AE446" s="68">
        <f t="shared" si="134"/>
        <v>1.3484879983910656E-2</v>
      </c>
      <c r="AF446" s="68">
        <f t="shared" si="135"/>
        <v>2.1529277072643668E-2</v>
      </c>
      <c r="AG446" s="68">
        <f t="shared" si="136"/>
        <v>2.3541299092241199E-2</v>
      </c>
      <c r="AH446" s="68">
        <f t="shared" si="137"/>
        <v>1.2184645554833866</v>
      </c>
      <c r="AI446" s="68">
        <f t="shared" si="138"/>
        <v>0.13724932147566815</v>
      </c>
      <c r="AJ446" s="68">
        <f t="shared" si="139"/>
        <v>8.3465142108738975E-3</v>
      </c>
      <c r="AK446" s="68">
        <f t="shared" si="140"/>
        <v>1.1357912704565949E-2</v>
      </c>
      <c r="AL446" s="68">
        <f t="shared" si="141"/>
        <v>5.0251680488986164E-2</v>
      </c>
      <c r="AO446" s="67">
        <f t="shared" si="152"/>
        <v>1.9769143817302284E-2</v>
      </c>
      <c r="AP446" s="67">
        <f t="shared" si="152"/>
        <v>6.3165292642975268E-2</v>
      </c>
      <c r="AQ446" s="67">
        <f t="shared" si="152"/>
        <v>5.9422622496428802E-2</v>
      </c>
      <c r="AR446" s="67">
        <f t="shared" si="152"/>
        <v>8.7492031931422909E-2</v>
      </c>
      <c r="AS446" s="67">
        <f t="shared" si="152"/>
        <v>0.11618342764624799</v>
      </c>
      <c r="AT446" s="67">
        <f t="shared" si="147"/>
        <v>4.3681654525560321</v>
      </c>
      <c r="AU446" s="67">
        <f t="shared" si="147"/>
        <v>0.61378886602725369</v>
      </c>
      <c r="AV446" s="67">
        <f t="shared" si="147"/>
        <v>4.1023349308797766E-2</v>
      </c>
      <c r="AW446" s="67">
        <f t="shared" si="147"/>
        <v>5.405343770945694E-2</v>
      </c>
      <c r="AX446" s="67">
        <f t="shared" si="147"/>
        <v>0.1931717160230485</v>
      </c>
      <c r="BA446" s="67">
        <f t="shared" si="148"/>
        <v>3.0861201028336834E-2</v>
      </c>
      <c r="BB446" s="67">
        <f t="shared" si="115"/>
        <v>8.4131604240203106E-2</v>
      </c>
      <c r="BC446" s="67">
        <f t="shared" si="116"/>
        <v>8.1380938323936614E-2</v>
      </c>
      <c r="BD446" s="67">
        <f t="shared" si="117"/>
        <v>0.11811541753764865</v>
      </c>
      <c r="BE446" s="67">
        <f t="shared" si="118"/>
        <v>0.1545141120452915</v>
      </c>
      <c r="BF446" s="67">
        <f t="shared" si="119"/>
        <v>6.1220793716475566</v>
      </c>
      <c r="BG446" s="67">
        <f t="shared" si="120"/>
        <v>0.8689819379216337</v>
      </c>
      <c r="BH446" s="67">
        <f t="shared" si="121"/>
        <v>5.6286774835757905E-2</v>
      </c>
      <c r="BI446" s="67">
        <f t="shared" si="122"/>
        <v>7.5341753729638014E-2</v>
      </c>
      <c r="BJ446" s="67">
        <f t="shared" si="123"/>
        <v>0.26573901114944803</v>
      </c>
      <c r="BK446" s="55"/>
    </row>
    <row r="447" spans="4:63">
      <c r="D447" s="52">
        <f t="shared" si="146"/>
        <v>1460</v>
      </c>
      <c r="E447" s="67">
        <f t="shared" si="149"/>
        <v>2.2813859155718846E-2</v>
      </c>
      <c r="F447" s="67">
        <f t="shared" si="149"/>
        <v>7.1390951474014572E-2</v>
      </c>
      <c r="G447" s="67">
        <f t="shared" si="149"/>
        <v>6.7896058340025961E-2</v>
      </c>
      <c r="H447" s="67">
        <f t="shared" si="149"/>
        <v>9.658614046500498E-2</v>
      </c>
      <c r="I447" s="67">
        <f t="shared" si="149"/>
        <v>0.1309728129530503</v>
      </c>
      <c r="J447" s="67">
        <f t="shared" si="149"/>
        <v>4.9036148161641702</v>
      </c>
      <c r="K447" s="67">
        <f t="shared" si="149"/>
        <v>0.73173261644596554</v>
      </c>
      <c r="L447" s="67">
        <f t="shared" si="149"/>
        <v>4.7940260624884004E-2</v>
      </c>
      <c r="M447" s="67">
        <f t="shared" si="149"/>
        <v>6.3983841025072069E-2</v>
      </c>
      <c r="N447" s="67">
        <f t="shared" si="149"/>
        <v>0.21548733066046188</v>
      </c>
      <c r="Q447" s="55">
        <f t="shared" si="150"/>
        <v>3.0447153384165621E-3</v>
      </c>
      <c r="R447" s="55">
        <f t="shared" si="124"/>
        <v>8.2256588310393036E-3</v>
      </c>
      <c r="S447" s="55">
        <f t="shared" si="125"/>
        <v>8.4734358435971605E-3</v>
      </c>
      <c r="T447" s="55">
        <f t="shared" si="126"/>
        <v>9.094108533582064E-3</v>
      </c>
      <c r="U447" s="55">
        <f t="shared" si="127"/>
        <v>1.4789385306802304E-2</v>
      </c>
      <c r="V447" s="55">
        <f t="shared" si="128"/>
        <v>0.53544936360813777</v>
      </c>
      <c r="W447" s="55">
        <f t="shared" si="129"/>
        <v>0.11794375041871182</v>
      </c>
      <c r="X447" s="55">
        <f t="shared" si="130"/>
        <v>6.9169113160862383E-3</v>
      </c>
      <c r="Y447" s="55">
        <f t="shared" si="131"/>
        <v>9.9304033156151269E-3</v>
      </c>
      <c r="Z447" s="55">
        <f t="shared" si="132"/>
        <v>2.231561463741338E-2</v>
      </c>
      <c r="AC447" s="68">
        <f t="shared" si="151"/>
        <v>8.0473418726179878E-3</v>
      </c>
      <c r="AD447" s="68">
        <f t="shared" si="133"/>
        <v>1.2740652766188533E-2</v>
      </c>
      <c r="AE447" s="68">
        <f t="shared" si="134"/>
        <v>1.3484879983910656E-2</v>
      </c>
      <c r="AF447" s="68">
        <f t="shared" si="135"/>
        <v>2.1529277072643668E-2</v>
      </c>
      <c r="AG447" s="68">
        <f t="shared" si="136"/>
        <v>2.3541299092241199E-2</v>
      </c>
      <c r="AH447" s="68">
        <f t="shared" si="137"/>
        <v>1.2184645554833866</v>
      </c>
      <c r="AI447" s="68">
        <f t="shared" si="138"/>
        <v>0.13724932147566815</v>
      </c>
      <c r="AJ447" s="68">
        <f t="shared" si="139"/>
        <v>8.3465142108738975E-3</v>
      </c>
      <c r="AK447" s="68">
        <f t="shared" si="140"/>
        <v>1.1357912704565949E-2</v>
      </c>
      <c r="AL447" s="68">
        <f t="shared" si="141"/>
        <v>5.0251680488986164E-2</v>
      </c>
      <c r="AO447" s="67">
        <f t="shared" si="152"/>
        <v>1.9769143817302284E-2</v>
      </c>
      <c r="AP447" s="67">
        <f t="shared" si="152"/>
        <v>6.3165292642975268E-2</v>
      </c>
      <c r="AQ447" s="67">
        <f t="shared" si="152"/>
        <v>5.9422622496428802E-2</v>
      </c>
      <c r="AR447" s="67">
        <f t="shared" si="152"/>
        <v>8.7492031931422909E-2</v>
      </c>
      <c r="AS447" s="67">
        <f t="shared" si="152"/>
        <v>0.11618342764624799</v>
      </c>
      <c r="AT447" s="67">
        <f t="shared" si="147"/>
        <v>4.3681654525560321</v>
      </c>
      <c r="AU447" s="67">
        <f t="shared" si="147"/>
        <v>0.61378886602725369</v>
      </c>
      <c r="AV447" s="67">
        <f t="shared" si="147"/>
        <v>4.1023349308797766E-2</v>
      </c>
      <c r="AW447" s="67">
        <f t="shared" si="147"/>
        <v>5.405343770945694E-2</v>
      </c>
      <c r="AX447" s="67">
        <f t="shared" si="147"/>
        <v>0.1931717160230485</v>
      </c>
      <c r="BA447" s="67">
        <f t="shared" si="148"/>
        <v>3.0861201028336834E-2</v>
      </c>
      <c r="BB447" s="67">
        <f t="shared" si="115"/>
        <v>8.4131604240203106E-2</v>
      </c>
      <c r="BC447" s="67">
        <f t="shared" si="116"/>
        <v>8.1380938323936614E-2</v>
      </c>
      <c r="BD447" s="67">
        <f t="shared" si="117"/>
        <v>0.11811541753764865</v>
      </c>
      <c r="BE447" s="67">
        <f t="shared" si="118"/>
        <v>0.1545141120452915</v>
      </c>
      <c r="BF447" s="67">
        <f t="shared" si="119"/>
        <v>6.1220793716475566</v>
      </c>
      <c r="BG447" s="67">
        <f t="shared" si="120"/>
        <v>0.8689819379216337</v>
      </c>
      <c r="BH447" s="67">
        <f t="shared" si="121"/>
        <v>5.6286774835757905E-2</v>
      </c>
      <c r="BI447" s="67">
        <f t="shared" si="122"/>
        <v>7.5341753729638014E-2</v>
      </c>
      <c r="BJ447" s="67">
        <f t="shared" si="123"/>
        <v>0.26573901114944803</v>
      </c>
      <c r="BK447" s="55"/>
    </row>
    <row r="448" spans="4:63">
      <c r="D448" s="52">
        <f t="shared" si="146"/>
        <v>2920</v>
      </c>
      <c r="E448" s="67">
        <f t="shared" si="149"/>
        <v>2.2813859155718846E-2</v>
      </c>
      <c r="F448" s="67">
        <f t="shared" si="149"/>
        <v>7.1390951474014572E-2</v>
      </c>
      <c r="G448" s="67">
        <f t="shared" si="149"/>
        <v>6.7896058340025961E-2</v>
      </c>
      <c r="H448" s="67">
        <f t="shared" si="149"/>
        <v>9.658614046500498E-2</v>
      </c>
      <c r="I448" s="67">
        <f t="shared" si="149"/>
        <v>0.1309728129530503</v>
      </c>
      <c r="J448" s="67">
        <f t="shared" si="149"/>
        <v>4.9036148161641702</v>
      </c>
      <c r="K448" s="67">
        <f t="shared" si="149"/>
        <v>0.73173261644596554</v>
      </c>
      <c r="L448" s="67">
        <f t="shared" si="149"/>
        <v>4.7940260624884004E-2</v>
      </c>
      <c r="M448" s="67">
        <f t="shared" si="149"/>
        <v>6.3983841025072069E-2</v>
      </c>
      <c r="N448" s="67">
        <f t="shared" si="149"/>
        <v>0.21548733066046188</v>
      </c>
      <c r="Q448" s="55">
        <f t="shared" si="150"/>
        <v>3.0447153384165621E-3</v>
      </c>
      <c r="R448" s="55">
        <f t="shared" si="124"/>
        <v>8.2256588310393036E-3</v>
      </c>
      <c r="S448" s="55">
        <f t="shared" si="125"/>
        <v>8.4734358435971605E-3</v>
      </c>
      <c r="T448" s="55">
        <f t="shared" si="126"/>
        <v>9.094108533582064E-3</v>
      </c>
      <c r="U448" s="55">
        <f t="shared" si="127"/>
        <v>1.4789385306802304E-2</v>
      </c>
      <c r="V448" s="55">
        <f t="shared" si="128"/>
        <v>0.53544936360813777</v>
      </c>
      <c r="W448" s="55">
        <f t="shared" si="129"/>
        <v>0.11794375041871182</v>
      </c>
      <c r="X448" s="55">
        <f t="shared" si="130"/>
        <v>6.9169113160862383E-3</v>
      </c>
      <c r="Y448" s="55">
        <f t="shared" si="131"/>
        <v>9.9304033156151269E-3</v>
      </c>
      <c r="Z448" s="55">
        <f t="shared" si="132"/>
        <v>2.231561463741338E-2</v>
      </c>
      <c r="AC448" s="68">
        <f t="shared" si="151"/>
        <v>8.0473418726179878E-3</v>
      </c>
      <c r="AD448" s="68">
        <f t="shared" si="133"/>
        <v>1.2740652766188533E-2</v>
      </c>
      <c r="AE448" s="68">
        <f t="shared" si="134"/>
        <v>1.3484879983910656E-2</v>
      </c>
      <c r="AF448" s="68">
        <f t="shared" si="135"/>
        <v>2.1529277072643668E-2</v>
      </c>
      <c r="AG448" s="68">
        <f t="shared" si="136"/>
        <v>2.3541299092241199E-2</v>
      </c>
      <c r="AH448" s="68">
        <f t="shared" si="137"/>
        <v>1.2184645554833866</v>
      </c>
      <c r="AI448" s="68">
        <f t="shared" si="138"/>
        <v>0.13724932147566815</v>
      </c>
      <c r="AJ448" s="68">
        <f t="shared" si="139"/>
        <v>8.3465142108738975E-3</v>
      </c>
      <c r="AK448" s="68">
        <f t="shared" si="140"/>
        <v>1.1357912704565949E-2</v>
      </c>
      <c r="AL448" s="68">
        <f t="shared" si="141"/>
        <v>5.0251680488986164E-2</v>
      </c>
      <c r="AO448" s="67">
        <f t="shared" si="152"/>
        <v>1.9769143817302284E-2</v>
      </c>
      <c r="AP448" s="67">
        <f t="shared" si="152"/>
        <v>6.3165292642975268E-2</v>
      </c>
      <c r="AQ448" s="67">
        <f t="shared" si="152"/>
        <v>5.9422622496428802E-2</v>
      </c>
      <c r="AR448" s="67">
        <f t="shared" si="152"/>
        <v>8.7492031931422909E-2</v>
      </c>
      <c r="AS448" s="67">
        <f t="shared" si="152"/>
        <v>0.11618342764624799</v>
      </c>
      <c r="AT448" s="67">
        <f t="shared" si="147"/>
        <v>4.3681654525560321</v>
      </c>
      <c r="AU448" s="67">
        <f t="shared" si="147"/>
        <v>0.61378886602725369</v>
      </c>
      <c r="AV448" s="67">
        <f t="shared" si="147"/>
        <v>4.1023349308797766E-2</v>
      </c>
      <c r="AW448" s="67">
        <f t="shared" si="147"/>
        <v>5.405343770945694E-2</v>
      </c>
      <c r="AX448" s="67">
        <f t="shared" si="147"/>
        <v>0.1931717160230485</v>
      </c>
      <c r="BA448" s="67">
        <f t="shared" si="148"/>
        <v>3.0861201028336834E-2</v>
      </c>
      <c r="BB448" s="67">
        <f t="shared" si="115"/>
        <v>8.4131604240203106E-2</v>
      </c>
      <c r="BC448" s="67">
        <f t="shared" si="116"/>
        <v>8.1380938323936614E-2</v>
      </c>
      <c r="BD448" s="67">
        <f t="shared" si="117"/>
        <v>0.11811541753764865</v>
      </c>
      <c r="BE448" s="67">
        <f t="shared" si="118"/>
        <v>0.1545141120452915</v>
      </c>
      <c r="BF448" s="67">
        <f t="shared" si="119"/>
        <v>6.1220793716475566</v>
      </c>
      <c r="BG448" s="67">
        <f t="shared" si="120"/>
        <v>0.8689819379216337</v>
      </c>
      <c r="BH448" s="67">
        <f t="shared" si="121"/>
        <v>5.6286774835757905E-2</v>
      </c>
      <c r="BI448" s="67">
        <f t="shared" si="122"/>
        <v>7.5341753729638014E-2</v>
      </c>
      <c r="BJ448" s="67">
        <f t="shared" si="123"/>
        <v>0.26573901114944803</v>
      </c>
      <c r="BK448" s="55"/>
    </row>
    <row r="449" spans="4:63">
      <c r="D449" s="52">
        <f t="shared" si="146"/>
        <v>5840</v>
      </c>
      <c r="E449" s="67">
        <f t="shared" si="149"/>
        <v>2.2813859155718846E-2</v>
      </c>
      <c r="F449" s="67">
        <f t="shared" si="149"/>
        <v>7.1390951474014572E-2</v>
      </c>
      <c r="G449" s="67">
        <f t="shared" si="149"/>
        <v>6.7896058340025961E-2</v>
      </c>
      <c r="H449" s="67">
        <f t="shared" si="149"/>
        <v>9.658614046500498E-2</v>
      </c>
      <c r="I449" s="67">
        <f t="shared" si="149"/>
        <v>0.1309728129530503</v>
      </c>
      <c r="J449" s="67">
        <f t="shared" si="149"/>
        <v>4.9036148161641702</v>
      </c>
      <c r="K449" s="67">
        <f t="shared" si="149"/>
        <v>0.73173261644596554</v>
      </c>
      <c r="L449" s="67">
        <f t="shared" si="149"/>
        <v>4.7940260624884004E-2</v>
      </c>
      <c r="M449" s="67">
        <f t="shared" si="149"/>
        <v>6.3983841025072069E-2</v>
      </c>
      <c r="N449" s="67">
        <f t="shared" si="149"/>
        <v>0.21548733066046188</v>
      </c>
      <c r="Q449" s="55">
        <f t="shared" si="150"/>
        <v>3.0447153384165621E-3</v>
      </c>
      <c r="R449" s="55">
        <f t="shared" si="124"/>
        <v>8.2256588310393036E-3</v>
      </c>
      <c r="S449" s="55">
        <f t="shared" si="125"/>
        <v>8.4734358435971605E-3</v>
      </c>
      <c r="T449" s="55">
        <f t="shared" si="126"/>
        <v>9.094108533582064E-3</v>
      </c>
      <c r="U449" s="55">
        <f t="shared" si="127"/>
        <v>1.4789385306802304E-2</v>
      </c>
      <c r="V449" s="55">
        <f t="shared" si="128"/>
        <v>0.53544936360813777</v>
      </c>
      <c r="W449" s="55">
        <f t="shared" si="129"/>
        <v>0.11794375041871182</v>
      </c>
      <c r="X449" s="55">
        <f t="shared" si="130"/>
        <v>6.9169113160862383E-3</v>
      </c>
      <c r="Y449" s="55">
        <f t="shared" si="131"/>
        <v>9.9304033156151269E-3</v>
      </c>
      <c r="Z449" s="55">
        <f t="shared" si="132"/>
        <v>2.231561463741338E-2</v>
      </c>
      <c r="AC449" s="68">
        <f t="shared" si="151"/>
        <v>8.0473418726179878E-3</v>
      </c>
      <c r="AD449" s="68">
        <f t="shared" si="133"/>
        <v>1.2740652766188533E-2</v>
      </c>
      <c r="AE449" s="68">
        <f t="shared" si="134"/>
        <v>1.3484879983910656E-2</v>
      </c>
      <c r="AF449" s="68">
        <f t="shared" si="135"/>
        <v>2.1529277072643668E-2</v>
      </c>
      <c r="AG449" s="68">
        <f t="shared" si="136"/>
        <v>2.3541299092241199E-2</v>
      </c>
      <c r="AH449" s="68">
        <f t="shared" si="137"/>
        <v>1.2184645554833866</v>
      </c>
      <c r="AI449" s="68">
        <f t="shared" si="138"/>
        <v>0.13724932147566815</v>
      </c>
      <c r="AJ449" s="68">
        <f t="shared" si="139"/>
        <v>8.3465142108738975E-3</v>
      </c>
      <c r="AK449" s="68">
        <f t="shared" si="140"/>
        <v>1.1357912704565949E-2</v>
      </c>
      <c r="AL449" s="68">
        <f t="shared" si="141"/>
        <v>5.0251680488986164E-2</v>
      </c>
      <c r="AO449" s="67">
        <f t="shared" si="152"/>
        <v>1.9769143817302284E-2</v>
      </c>
      <c r="AP449" s="67">
        <f t="shared" si="152"/>
        <v>6.3165292642975268E-2</v>
      </c>
      <c r="AQ449" s="67">
        <f t="shared" si="152"/>
        <v>5.9422622496428802E-2</v>
      </c>
      <c r="AR449" s="67">
        <f t="shared" si="152"/>
        <v>8.7492031931422909E-2</v>
      </c>
      <c r="AS449" s="67">
        <f t="shared" si="152"/>
        <v>0.11618342764624799</v>
      </c>
      <c r="AT449" s="67">
        <f t="shared" si="147"/>
        <v>4.3681654525560321</v>
      </c>
      <c r="AU449" s="67">
        <f t="shared" si="147"/>
        <v>0.61378886602725369</v>
      </c>
      <c r="AV449" s="67">
        <f t="shared" si="147"/>
        <v>4.1023349308797766E-2</v>
      </c>
      <c r="AW449" s="67">
        <f t="shared" si="147"/>
        <v>5.405343770945694E-2</v>
      </c>
      <c r="AX449" s="67">
        <f t="shared" si="147"/>
        <v>0.1931717160230485</v>
      </c>
      <c r="BA449" s="67">
        <f t="shared" si="148"/>
        <v>3.0861201028336834E-2</v>
      </c>
      <c r="BB449" s="67">
        <f t="shared" ref="BB449:BB450" si="153">F449+AD449</f>
        <v>8.4131604240203106E-2</v>
      </c>
      <c r="BC449" s="67">
        <f t="shared" ref="BC449:BC450" si="154">G449+AE449</f>
        <v>8.1380938323936614E-2</v>
      </c>
      <c r="BD449" s="67">
        <f t="shared" ref="BD449:BD450" si="155">H449+AF449</f>
        <v>0.11811541753764865</v>
      </c>
      <c r="BE449" s="67">
        <f t="shared" ref="BE449:BE450" si="156">I449+AG449</f>
        <v>0.1545141120452915</v>
      </c>
      <c r="BF449" s="67">
        <f t="shared" ref="BF449:BF450" si="157">J449+AH449</f>
        <v>6.1220793716475566</v>
      </c>
      <c r="BG449" s="67">
        <f t="shared" ref="BG449:BG450" si="158">K449+AI449</f>
        <v>0.8689819379216337</v>
      </c>
      <c r="BH449" s="67">
        <f t="shared" ref="BH449:BH450" si="159">L449+AJ449</f>
        <v>5.6286774835757905E-2</v>
      </c>
      <c r="BI449" s="67">
        <f t="shared" ref="BI449:BI450" si="160">M449+AK449</f>
        <v>7.5341753729638014E-2</v>
      </c>
      <c r="BJ449" s="67">
        <f t="shared" ref="BJ449:BJ450" si="161">N449+AL449</f>
        <v>0.26573901114944803</v>
      </c>
      <c r="BK449" s="55"/>
    </row>
    <row r="450" spans="4:63">
      <c r="D450" s="52">
        <f t="shared" si="146"/>
        <v>7946.78</v>
      </c>
      <c r="E450" s="67">
        <f t="shared" si="149"/>
        <v>2.2813859155718846E-2</v>
      </c>
      <c r="F450" s="67">
        <f t="shared" si="149"/>
        <v>7.1390951474014572E-2</v>
      </c>
      <c r="G450" s="67">
        <f t="shared" si="149"/>
        <v>6.7896058340025961E-2</v>
      </c>
      <c r="H450" s="67">
        <f t="shared" si="149"/>
        <v>9.658614046500498E-2</v>
      </c>
      <c r="I450" s="67">
        <f t="shared" si="149"/>
        <v>0.1309728129530503</v>
      </c>
      <c r="J450" s="67">
        <f t="shared" si="149"/>
        <v>4.9036148161641702</v>
      </c>
      <c r="K450" s="67">
        <f t="shared" si="149"/>
        <v>0.73173261644596554</v>
      </c>
      <c r="L450" s="67">
        <f t="shared" si="149"/>
        <v>4.7940260624884004E-2</v>
      </c>
      <c r="M450" s="67">
        <f t="shared" si="149"/>
        <v>6.3983841025072069E-2</v>
      </c>
      <c r="N450" s="67">
        <f t="shared" si="149"/>
        <v>0.21548733066046188</v>
      </c>
      <c r="Q450" s="55">
        <f t="shared" si="150"/>
        <v>3.0447153384165621E-3</v>
      </c>
      <c r="R450" s="55">
        <f t="shared" ref="R450" si="162">(R449^2+(R361/$R$179)^2)^0.5</f>
        <v>8.2256588310393036E-3</v>
      </c>
      <c r="S450" s="55">
        <f t="shared" ref="S450" si="163">(S449^2+(S361/$R$179)^2)^0.5</f>
        <v>8.4734358435971605E-3</v>
      </c>
      <c r="T450" s="55">
        <f t="shared" ref="T450" si="164">(T449^2+(T361/$R$179)^2)^0.5</f>
        <v>9.094108533582064E-3</v>
      </c>
      <c r="U450" s="55">
        <f t="shared" ref="U450" si="165">(U449^2+(U361/$R$179)^2)^0.5</f>
        <v>1.4789385306802304E-2</v>
      </c>
      <c r="V450" s="55">
        <f t="shared" ref="V450" si="166">(V449^2+(V361/$R$179)^2)^0.5</f>
        <v>0.53544936360813777</v>
      </c>
      <c r="W450" s="55">
        <f t="shared" ref="W450" si="167">(W449^2+(W361/$R$179)^2)^0.5</f>
        <v>0.11794375041871182</v>
      </c>
      <c r="X450" s="55">
        <f t="shared" ref="X450" si="168">(X449^2+(X361/$R$179)^2)^0.5</f>
        <v>6.9169113160862383E-3</v>
      </c>
      <c r="Y450" s="55">
        <f t="shared" ref="Y450" si="169">(Y449^2+(Y361/$R$179)^2)^0.5</f>
        <v>9.9304033156151269E-3</v>
      </c>
      <c r="Z450" s="55">
        <f t="shared" ref="Z450" si="170">(Z449^2+(Z361/$R$179)^2)^0.5</f>
        <v>2.231561463741338E-2</v>
      </c>
      <c r="AC450" s="68">
        <f t="shared" si="151"/>
        <v>8.0473418726179878E-3</v>
      </c>
      <c r="AD450" s="68">
        <f t="shared" ref="AD450" si="171">(AD449^2+(AD361/$R$179)^2)^0.5</f>
        <v>1.2740652766188533E-2</v>
      </c>
      <c r="AE450" s="68">
        <f t="shared" ref="AE450" si="172">(AE449^2+(AE361/$R$179)^2)^0.5</f>
        <v>1.3484879983910656E-2</v>
      </c>
      <c r="AF450" s="68">
        <f t="shared" ref="AF450" si="173">(AF449^2+(AF361/$R$179)^2)^0.5</f>
        <v>2.1529277072643668E-2</v>
      </c>
      <c r="AG450" s="68">
        <f t="shared" ref="AG450" si="174">(AG449^2+(AG361/$R$179)^2)^0.5</f>
        <v>2.3541299092241199E-2</v>
      </c>
      <c r="AH450" s="68">
        <f t="shared" ref="AH450" si="175">(AH449^2+(AH361/$R$179)^2)^0.5</f>
        <v>1.2184645554833866</v>
      </c>
      <c r="AI450" s="68">
        <f t="shared" ref="AI450" si="176">(AI449^2+(AI361/$R$179)^2)^0.5</f>
        <v>0.13724932147566815</v>
      </c>
      <c r="AJ450" s="68">
        <f t="shared" ref="AJ450" si="177">(AJ449^2+(AJ361/$R$179)^2)^0.5</f>
        <v>8.3465142108738975E-3</v>
      </c>
      <c r="AK450" s="68">
        <f t="shared" ref="AK450" si="178">(AK449^2+(AK361/$R$179)^2)^0.5</f>
        <v>1.1357912704565949E-2</v>
      </c>
      <c r="AL450" s="68">
        <f t="shared" ref="AL450" si="179">(AL449^2+(AL361/$R$179)^2)^0.5</f>
        <v>5.0251680488986164E-2</v>
      </c>
      <c r="AO450" s="67">
        <f t="shared" si="152"/>
        <v>1.9769143817302284E-2</v>
      </c>
      <c r="AP450" s="67">
        <f t="shared" si="152"/>
        <v>6.3165292642975268E-2</v>
      </c>
      <c r="AQ450" s="67">
        <f t="shared" si="152"/>
        <v>5.9422622496428802E-2</v>
      </c>
      <c r="AR450" s="67">
        <f t="shared" si="152"/>
        <v>8.7492031931422909E-2</v>
      </c>
      <c r="AS450" s="67">
        <f t="shared" si="152"/>
        <v>0.11618342764624799</v>
      </c>
      <c r="AT450" s="67">
        <f t="shared" si="147"/>
        <v>4.3681654525560321</v>
      </c>
      <c r="AU450" s="67">
        <f t="shared" si="147"/>
        <v>0.61378886602725369</v>
      </c>
      <c r="AV450" s="67">
        <f t="shared" si="147"/>
        <v>4.1023349308797766E-2</v>
      </c>
      <c r="AW450" s="67">
        <f t="shared" si="147"/>
        <v>5.405343770945694E-2</v>
      </c>
      <c r="AX450" s="67">
        <f t="shared" si="147"/>
        <v>0.1931717160230485</v>
      </c>
      <c r="BA450" s="67">
        <f t="shared" si="148"/>
        <v>3.0861201028336834E-2</v>
      </c>
      <c r="BB450" s="67">
        <f t="shared" si="153"/>
        <v>8.4131604240203106E-2</v>
      </c>
      <c r="BC450" s="67">
        <f t="shared" si="154"/>
        <v>8.1380938323936614E-2</v>
      </c>
      <c r="BD450" s="67">
        <f t="shared" si="155"/>
        <v>0.11811541753764865</v>
      </c>
      <c r="BE450" s="67">
        <f t="shared" si="156"/>
        <v>0.1545141120452915</v>
      </c>
      <c r="BF450" s="67">
        <f t="shared" si="157"/>
        <v>6.1220793716475566</v>
      </c>
      <c r="BG450" s="67">
        <f t="shared" si="158"/>
        <v>0.8689819379216337</v>
      </c>
      <c r="BH450" s="67">
        <f t="shared" si="159"/>
        <v>5.6286774835757905E-2</v>
      </c>
      <c r="BI450" s="67">
        <f t="shared" si="160"/>
        <v>7.5341753729638014E-2</v>
      </c>
      <c r="BJ450" s="67">
        <f t="shared" si="161"/>
        <v>0.26573901114944803</v>
      </c>
      <c r="BK450" s="55"/>
    </row>
    <row r="453" spans="4:63">
      <c r="D453" s="53" t="s">
        <v>77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J455"/>
  <sheetViews>
    <sheetView tabSelected="1" topLeftCell="A67" zoomScale="80" zoomScaleNormal="80" zoomScalePageLayoutView="110" workbookViewId="0">
      <selection activeCell="I79" sqref="I79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>
      <c r="A1" s="74">
        <v>43271</v>
      </c>
    </row>
    <row r="2" spans="1:29">
      <c r="A2" s="53" t="s">
        <v>95</v>
      </c>
      <c r="B2" s="75"/>
      <c r="C2" s="75"/>
      <c r="D2" s="75"/>
      <c r="E2" s="75"/>
    </row>
    <row r="3" spans="1:29" ht="12">
      <c r="A3" s="53"/>
      <c r="B3" s="53"/>
      <c r="C3" s="75"/>
      <c r="D3" s="79" t="s">
        <v>2</v>
      </c>
      <c r="E3" s="79" t="s">
        <v>14</v>
      </c>
      <c r="F3" s="4"/>
      <c r="G3" s="4"/>
      <c r="H3" s="4"/>
      <c r="I3" s="4"/>
      <c r="J3" s="4"/>
      <c r="K3" s="4"/>
      <c r="L3" s="4"/>
      <c r="M3" s="4"/>
      <c r="N3" s="4"/>
    </row>
    <row r="4" spans="1:29" ht="12">
      <c r="A4" s="53"/>
      <c r="B4" s="53"/>
      <c r="C4" s="75"/>
      <c r="D4" s="77" t="s">
        <v>101</v>
      </c>
      <c r="E4" s="80">
        <f>31907.37/2220</f>
        <v>14.372689189189188</v>
      </c>
      <c r="F4" s="76"/>
      <c r="G4" s="76"/>
      <c r="H4" s="76"/>
      <c r="I4" s="76"/>
      <c r="J4" s="76"/>
      <c r="K4" s="76"/>
      <c r="L4" s="76"/>
      <c r="M4" s="76"/>
      <c r="N4" s="76"/>
    </row>
    <row r="5" spans="1:29" ht="12">
      <c r="A5" s="53"/>
      <c r="B5" s="53"/>
      <c r="C5" s="75"/>
      <c r="D5" s="77" t="s">
        <v>102</v>
      </c>
      <c r="E5" s="80">
        <f>43479.96/2220</f>
        <v>19.585567567567566</v>
      </c>
      <c r="F5" s="76"/>
      <c r="G5" s="76"/>
      <c r="H5" s="76"/>
      <c r="I5" s="76"/>
      <c r="J5" s="76"/>
      <c r="K5" s="76"/>
      <c r="L5" s="76"/>
      <c r="M5" s="76"/>
      <c r="N5" s="76"/>
    </row>
    <row r="6" spans="1:29" ht="12">
      <c r="A6" s="53"/>
      <c r="B6" s="53"/>
      <c r="C6" s="75"/>
      <c r="D6" s="78" t="s">
        <v>103</v>
      </c>
      <c r="E6" s="80">
        <f>43132.241/2220</f>
        <v>19.428937387387389</v>
      </c>
      <c r="F6" s="76"/>
      <c r="G6" s="76"/>
      <c r="H6" s="76"/>
      <c r="I6" s="76"/>
      <c r="J6" s="76"/>
      <c r="K6" s="76"/>
      <c r="L6" s="76"/>
      <c r="M6" s="76"/>
      <c r="N6" s="76"/>
    </row>
    <row r="7" spans="1:29" ht="12">
      <c r="A7" s="53"/>
      <c r="B7" s="53"/>
      <c r="C7" s="75"/>
      <c r="D7" s="78" t="s">
        <v>104</v>
      </c>
      <c r="E7" s="80">
        <f>37138.12/2220</f>
        <v>16.728882882882885</v>
      </c>
      <c r="F7" s="76"/>
      <c r="G7" s="76"/>
      <c r="H7" s="76"/>
      <c r="I7" s="76"/>
      <c r="J7" s="76"/>
      <c r="K7" s="76"/>
      <c r="L7" s="76"/>
      <c r="M7" s="76"/>
      <c r="N7" s="76"/>
    </row>
    <row r="8" spans="1:29" ht="12">
      <c r="A8" s="53"/>
      <c r="B8" s="53"/>
      <c r="C8" s="75"/>
      <c r="D8" s="78" t="s">
        <v>105</v>
      </c>
      <c r="E8" s="80">
        <f>36147.46/2220</f>
        <v>16.28263963963964</v>
      </c>
      <c r="F8" s="76"/>
      <c r="G8" s="76"/>
      <c r="H8" s="76"/>
      <c r="I8" s="76"/>
      <c r="J8" s="76"/>
      <c r="K8" s="76"/>
      <c r="L8" s="76"/>
      <c r="M8" s="76"/>
      <c r="N8" s="76"/>
    </row>
    <row r="9" spans="1:29" s="36" customFormat="1" ht="12.75" thickBot="1">
      <c r="D9" s="35" t="str">
        <f>'[2]% Avg'!$B$1</f>
        <v>Ab + Ac-227 DOTA</v>
      </c>
      <c r="E9" s="35" t="s">
        <v>0</v>
      </c>
      <c r="R9" s="35" t="s">
        <v>1</v>
      </c>
    </row>
    <row r="10" spans="1:29" s="37" customFormat="1" ht="12.75" thickBot="1">
      <c r="D10" s="1" t="s">
        <v>2</v>
      </c>
      <c r="E10" s="2" t="s">
        <v>3</v>
      </c>
      <c r="F10" s="2" t="s">
        <v>4</v>
      </c>
      <c r="G10" s="2" t="s">
        <v>5</v>
      </c>
      <c r="H10" s="2" t="s">
        <v>6</v>
      </c>
      <c r="I10" s="2" t="s">
        <v>7</v>
      </c>
      <c r="J10" s="2" t="s">
        <v>8</v>
      </c>
      <c r="K10" s="2" t="s">
        <v>9</v>
      </c>
      <c r="L10" s="2" t="s">
        <v>10</v>
      </c>
      <c r="M10" s="3" t="s">
        <v>11</v>
      </c>
      <c r="N10" s="3" t="s">
        <v>12</v>
      </c>
      <c r="O10" s="4"/>
      <c r="P10" s="4"/>
      <c r="R10" s="5" t="str">
        <f t="shared" ref="R10:AA10" si="0">E10</f>
        <v>Blood</v>
      </c>
      <c r="S10" s="2" t="str">
        <f t="shared" si="0"/>
        <v>Thymus</v>
      </c>
      <c r="T10" s="2" t="str">
        <f t="shared" si="0"/>
        <v>Heart</v>
      </c>
      <c r="U10" s="2" t="str">
        <f t="shared" si="0"/>
        <v>Lungs</v>
      </c>
      <c r="V10" s="2" t="str">
        <f t="shared" si="0"/>
        <v>Kidneys</v>
      </c>
      <c r="W10" s="2" t="str">
        <f t="shared" si="0"/>
        <v>Spleen</v>
      </c>
      <c r="X10" s="2" t="str">
        <f t="shared" si="0"/>
        <v>Liver</v>
      </c>
      <c r="Y10" s="2" t="str">
        <f t="shared" si="0"/>
        <v>ART</v>
      </c>
      <c r="Z10" s="3" t="str">
        <f t="shared" si="0"/>
        <v>Carcass</v>
      </c>
      <c r="AA10" s="3" t="str">
        <f t="shared" si="0"/>
        <v>Tumor</v>
      </c>
      <c r="AB10" s="4"/>
      <c r="AC10" s="4"/>
    </row>
    <row r="11" spans="1:29" s="38" customFormat="1" ht="12">
      <c r="D11" s="6" t="s">
        <v>101</v>
      </c>
      <c r="E11" s="7">
        <v>0.32029610423097737</v>
      </c>
      <c r="F11" s="7">
        <v>0.10644653217238809</v>
      </c>
      <c r="G11" s="7">
        <v>9.3562517737576137E-2</v>
      </c>
      <c r="H11" s="7">
        <v>0.15256241690916772</v>
      </c>
      <c r="I11" s="7">
        <v>0.12929868415254328</v>
      </c>
      <c r="J11" s="7">
        <v>0.48776162189872552</v>
      </c>
      <c r="K11" s="7">
        <v>0.18575315695386582</v>
      </c>
      <c r="L11" s="7">
        <v>1.565553822635923E-2</v>
      </c>
      <c r="M11" s="8">
        <v>2.4996340548989898E-2</v>
      </c>
      <c r="N11" s="8">
        <v>2.0785731652140541E-2</v>
      </c>
      <c r="O11" s="9"/>
      <c r="P11" s="9"/>
      <c r="R11" s="10">
        <v>6.8089579836620598E-3</v>
      </c>
      <c r="S11" s="7">
        <v>2.2973820657723368E-2</v>
      </c>
      <c r="T11" s="7">
        <v>5.4593538588695381E-3</v>
      </c>
      <c r="U11" s="7">
        <v>4.7264510337176619E-3</v>
      </c>
      <c r="V11" s="7">
        <v>8.1813122665780873E-3</v>
      </c>
      <c r="W11" s="7">
        <v>5.8030951402364986E-2</v>
      </c>
      <c r="X11" s="7">
        <v>1.9362465607955556E-2</v>
      </c>
      <c r="Y11" s="7">
        <v>1.5947401609291453E-3</v>
      </c>
      <c r="Z11" s="8">
        <v>2.6403058935484136E-3</v>
      </c>
      <c r="AA11" s="8">
        <v>1.8134307265172515E-2</v>
      </c>
      <c r="AB11" s="9"/>
      <c r="AC11" s="9"/>
    </row>
    <row r="12" spans="1:29" s="38" customFormat="1" ht="12">
      <c r="D12" s="11" t="s">
        <v>102</v>
      </c>
      <c r="E12" s="12">
        <v>0.16499781925434562</v>
      </c>
      <c r="F12" s="12">
        <v>7.0863014516824419E-2</v>
      </c>
      <c r="G12" s="12">
        <v>6.9070021568706744E-2</v>
      </c>
      <c r="H12" s="12">
        <v>9.9825924860589568E-2</v>
      </c>
      <c r="I12" s="12">
        <v>0.11334900271360654</v>
      </c>
      <c r="J12" s="12">
        <v>0.42160196891951229</v>
      </c>
      <c r="K12" s="12">
        <v>0.19758487554561133</v>
      </c>
      <c r="L12" s="12">
        <v>2.8348588173673975E-2</v>
      </c>
      <c r="M12" s="13">
        <v>2.8154741694983911E-2</v>
      </c>
      <c r="N12" s="13">
        <v>0.1221500647182719</v>
      </c>
      <c r="O12" s="9"/>
      <c r="P12" s="9"/>
      <c r="R12" s="14">
        <v>1.3304041675051856E-2</v>
      </c>
      <c r="S12" s="12">
        <v>1.2029683000655985E-2</v>
      </c>
      <c r="T12" s="12">
        <v>2.3843303422069442E-2</v>
      </c>
      <c r="U12" s="12">
        <v>9.7817435178160113E-3</v>
      </c>
      <c r="V12" s="12">
        <v>2.0730810616181906E-2</v>
      </c>
      <c r="W12" s="12">
        <v>6.4334793040217095E-2</v>
      </c>
      <c r="X12" s="12">
        <v>4.4782085850386608E-2</v>
      </c>
      <c r="Y12" s="12">
        <v>2.736238621386881E-3</v>
      </c>
      <c r="Z12" s="13">
        <v>6.1248239405050492E-4</v>
      </c>
      <c r="AA12" s="13">
        <v>8.4106034681791161E-2</v>
      </c>
      <c r="AB12" s="9"/>
      <c r="AC12" s="9"/>
    </row>
    <row r="13" spans="1:29" s="38" customFormat="1" ht="12">
      <c r="D13" s="39" t="s">
        <v>103</v>
      </c>
      <c r="E13" s="12">
        <v>1.2054213753305379E-2</v>
      </c>
      <c r="F13" s="12">
        <v>0.1487932032798526</v>
      </c>
      <c r="G13" s="12">
        <v>4.538569159939073E-2</v>
      </c>
      <c r="H13" s="12">
        <v>7.5664777560518856E-2</v>
      </c>
      <c r="I13" s="12">
        <v>7.6521781092578678E-2</v>
      </c>
      <c r="J13" s="12">
        <v>0.62003466962832088</v>
      </c>
      <c r="K13" s="12">
        <v>0.29047092037996941</v>
      </c>
      <c r="L13" s="12">
        <v>2.5020089771002316E-2</v>
      </c>
      <c r="M13" s="13">
        <v>3.0306669522527207E-2</v>
      </c>
      <c r="N13" s="13">
        <v>0.4057454422182632</v>
      </c>
      <c r="O13" s="9"/>
      <c r="P13" s="9"/>
      <c r="R13" s="14">
        <v>1.4620704621173836E-3</v>
      </c>
      <c r="S13" s="12">
        <v>3.6773398756347948E-2</v>
      </c>
      <c r="T13" s="12">
        <v>3.4697947654666874E-3</v>
      </c>
      <c r="U13" s="12">
        <v>2.5383154438630769E-2</v>
      </c>
      <c r="V13" s="12">
        <v>1.9204105265651038E-2</v>
      </c>
      <c r="W13" s="12">
        <v>0.19015241403425859</v>
      </c>
      <c r="X13" s="12">
        <v>4.8477327451713029E-2</v>
      </c>
      <c r="Y13" s="12">
        <v>6.1315540830332313E-3</v>
      </c>
      <c r="Z13" s="13">
        <v>4.4473328049492574E-3</v>
      </c>
      <c r="AA13" s="13">
        <v>0.2937962501309419</v>
      </c>
      <c r="AB13" s="9"/>
      <c r="AC13" s="9"/>
    </row>
    <row r="14" spans="1:29" s="38" customFormat="1" ht="12">
      <c r="D14" s="39" t="s">
        <v>104</v>
      </c>
      <c r="E14" s="12">
        <v>7.4015660561149146E-4</v>
      </c>
      <c r="F14" s="12">
        <v>1.1952036555230028E-2</v>
      </c>
      <c r="G14" s="12">
        <v>1.554593817033042E-2</v>
      </c>
      <c r="H14" s="12">
        <v>1.2441414321114369E-2</v>
      </c>
      <c r="I14" s="12">
        <v>3.3838744583395967E-2</v>
      </c>
      <c r="J14" s="12">
        <v>0.70142986155597553</v>
      </c>
      <c r="K14" s="12">
        <v>0.20193431254704677</v>
      </c>
      <c r="L14" s="12">
        <v>1.2534338255987569E-2</v>
      </c>
      <c r="M14" s="13">
        <v>2.2323554896134717E-2</v>
      </c>
      <c r="N14" s="13">
        <v>7.8537089015243228E-2</v>
      </c>
      <c r="O14" s="9"/>
      <c r="P14" s="9"/>
      <c r="R14" s="14">
        <v>1.520794303887026E-4</v>
      </c>
      <c r="S14" s="12">
        <v>9.2686345558543205E-3</v>
      </c>
      <c r="T14" s="12">
        <v>4.2069920075122778E-3</v>
      </c>
      <c r="U14" s="12">
        <v>2.1666976122316044E-3</v>
      </c>
      <c r="V14" s="12">
        <v>5.2756695633405712E-4</v>
      </c>
      <c r="W14" s="12">
        <v>0.17552769569144414</v>
      </c>
      <c r="X14" s="12">
        <v>1.8792831725841327E-2</v>
      </c>
      <c r="Y14" s="12">
        <v>1.8443969712842849E-3</v>
      </c>
      <c r="Z14" s="13">
        <v>2.5103432918084454E-3</v>
      </c>
      <c r="AA14" s="13">
        <v>2.8463006662613293E-2</v>
      </c>
      <c r="AB14" s="9"/>
      <c r="AC14" s="9"/>
    </row>
    <row r="15" spans="1:29" s="38" customFormat="1" ht="12.75" thickBot="1">
      <c r="D15" s="40" t="s">
        <v>105</v>
      </c>
      <c r="E15" s="16">
        <v>6.2982325554080128E-5</v>
      </c>
      <c r="F15" s="16">
        <v>9.2547237611995889E-3</v>
      </c>
      <c r="G15" s="16">
        <v>1.3356769711682719E-2</v>
      </c>
      <c r="H15" s="16">
        <v>1.4067703833351998E-2</v>
      </c>
      <c r="I15" s="16">
        <v>2.5212710890395812E-2</v>
      </c>
      <c r="J15" s="16">
        <v>0.5971553441407973</v>
      </c>
      <c r="K15" s="16">
        <v>0.20871789303244967</v>
      </c>
      <c r="L15" s="16">
        <v>1.1051348171480435E-2</v>
      </c>
      <c r="M15" s="17">
        <v>2.0349578178236603E-2</v>
      </c>
      <c r="N15" s="17">
        <v>6.4588669444390082E-2</v>
      </c>
      <c r="O15" s="9"/>
      <c r="P15" s="9"/>
      <c r="R15" s="18">
        <v>1.0908858783851045E-4</v>
      </c>
      <c r="S15" s="16">
        <v>9.801278826216276E-3</v>
      </c>
      <c r="T15" s="16">
        <v>1.5179046578749685E-3</v>
      </c>
      <c r="U15" s="16">
        <v>3.1787995377446556E-3</v>
      </c>
      <c r="V15" s="16">
        <v>3.3181687233454367E-3</v>
      </c>
      <c r="W15" s="16">
        <v>0.18457351670511404</v>
      </c>
      <c r="X15" s="16">
        <v>2.1985045095392865E-2</v>
      </c>
      <c r="Y15" s="16">
        <v>1.80187675169573E-4</v>
      </c>
      <c r="Z15" s="17">
        <v>8.4239915798365E-4</v>
      </c>
      <c r="AA15" s="17">
        <v>2.3352634261550306E-2</v>
      </c>
      <c r="AB15" s="9"/>
      <c r="AC15" s="9"/>
    </row>
    <row r="16" spans="1:29" s="37" customFormat="1" ht="12.75" thickBot="1">
      <c r="E16" s="37" t="s">
        <v>15</v>
      </c>
      <c r="N16" s="41"/>
      <c r="O16" s="41"/>
      <c r="P16" s="41"/>
      <c r="R16" s="35" t="s">
        <v>1</v>
      </c>
      <c r="AB16" s="41"/>
      <c r="AC16" s="41"/>
    </row>
    <row r="17" spans="4:29" s="37" customFormat="1" ht="12.75" thickBot="1">
      <c r="D17" s="19" t="str">
        <f t="shared" ref="D17:N17" si="1">D10</f>
        <v>Group</v>
      </c>
      <c r="E17" s="20" t="str">
        <f t="shared" si="1"/>
        <v>Blood</v>
      </c>
      <c r="F17" s="20" t="str">
        <f t="shared" si="1"/>
        <v>Thymus</v>
      </c>
      <c r="G17" s="20" t="str">
        <f t="shared" si="1"/>
        <v>Heart</v>
      </c>
      <c r="H17" s="20" t="str">
        <f t="shared" si="1"/>
        <v>Lungs</v>
      </c>
      <c r="I17" s="20" t="str">
        <f t="shared" si="1"/>
        <v>Kidneys</v>
      </c>
      <c r="J17" s="20" t="str">
        <f t="shared" si="1"/>
        <v>Spleen</v>
      </c>
      <c r="K17" s="20" t="str">
        <f t="shared" si="1"/>
        <v>Liver</v>
      </c>
      <c r="L17" s="20" t="str">
        <f t="shared" si="1"/>
        <v>ART</v>
      </c>
      <c r="M17" s="21" t="str">
        <f t="shared" si="1"/>
        <v>Carcass</v>
      </c>
      <c r="N17" s="21" t="str">
        <f t="shared" si="1"/>
        <v>Tumor</v>
      </c>
      <c r="O17" s="22"/>
      <c r="P17" s="22"/>
      <c r="R17" s="23" t="str">
        <f t="shared" ref="R17:AA17" si="2">R10</f>
        <v>Blood</v>
      </c>
      <c r="S17" s="20" t="str">
        <f t="shared" si="2"/>
        <v>Thymus</v>
      </c>
      <c r="T17" s="20" t="str">
        <f t="shared" si="2"/>
        <v>Heart</v>
      </c>
      <c r="U17" s="20" t="str">
        <f t="shared" si="2"/>
        <v>Lungs</v>
      </c>
      <c r="V17" s="20" t="str">
        <f t="shared" si="2"/>
        <v>Kidneys</v>
      </c>
      <c r="W17" s="20" t="str">
        <f t="shared" si="2"/>
        <v>Spleen</v>
      </c>
      <c r="X17" s="20" t="str">
        <f t="shared" si="2"/>
        <v>Liver</v>
      </c>
      <c r="Y17" s="20" t="str">
        <f t="shared" si="2"/>
        <v>ART</v>
      </c>
      <c r="Z17" s="21" t="str">
        <f t="shared" si="2"/>
        <v>Carcass</v>
      </c>
      <c r="AA17" s="21" t="str">
        <f t="shared" si="2"/>
        <v>Tumor</v>
      </c>
      <c r="AB17" s="22"/>
      <c r="AC17" s="22"/>
    </row>
    <row r="18" spans="4:29" s="37" customFormat="1" ht="12">
      <c r="D18" s="43" t="str">
        <f>D11</f>
        <v>Ab + Ac-227 DOTA @ 1 h</v>
      </c>
      <c r="E18" s="44">
        <f t="shared" ref="E18:N18" si="3">E11*$E4</f>
        <v>4.6035163546199822</v>
      </c>
      <c r="F18" s="44">
        <f t="shared" si="3"/>
        <v>1.5299229221807613</v>
      </c>
      <c r="G18" s="44">
        <f t="shared" si="3"/>
        <v>1.3447449872001822</v>
      </c>
      <c r="H18" s="44">
        <f t="shared" si="3"/>
        <v>2.1927322001869687</v>
      </c>
      <c r="I18" s="44">
        <f t="shared" si="3"/>
        <v>1.8583697998956463</v>
      </c>
      <c r="J18" s="44">
        <f t="shared" si="3"/>
        <v>7.0104461899651964</v>
      </c>
      <c r="K18" s="44">
        <f t="shared" si="3"/>
        <v>2.66977239080859</v>
      </c>
      <c r="L18" s="44">
        <f t="shared" si="3"/>
        <v>0.22501218501693138</v>
      </c>
      <c r="M18" s="44">
        <f t="shared" si="3"/>
        <v>0.35926463357775845</v>
      </c>
      <c r="N18" s="44">
        <f t="shared" si="3"/>
        <v>0.29874686060610789</v>
      </c>
      <c r="O18" s="45"/>
      <c r="P18" s="45"/>
      <c r="Q18" s="46"/>
      <c r="R18" s="47">
        <f t="shared" ref="R18:AA18" si="4">R11*$E4</f>
        <v>9.7863036801423095E-2</v>
      </c>
      <c r="S18" s="47">
        <f t="shared" si="4"/>
        <v>0.33019558380163189</v>
      </c>
      <c r="T18" s="47">
        <f t="shared" si="4"/>
        <v>7.8465596187332481E-2</v>
      </c>
      <c r="U18" s="47">
        <f t="shared" si="4"/>
        <v>6.7931811675545906E-2</v>
      </c>
      <c r="V18" s="47">
        <f t="shared" si="4"/>
        <v>0.11758745836722777</v>
      </c>
      <c r="W18" s="47">
        <f t="shared" si="4"/>
        <v>0.83406082785913438</v>
      </c>
      <c r="X18" s="47">
        <f t="shared" si="4"/>
        <v>0.27829070011951029</v>
      </c>
      <c r="Y18" s="47">
        <f t="shared" si="4"/>
        <v>2.2920704670552152E-2</v>
      </c>
      <c r="Z18" s="47">
        <f t="shared" si="4"/>
        <v>3.7948295972355786E-2</v>
      </c>
      <c r="AA18" s="47">
        <f t="shared" si="4"/>
        <v>0.26063876198357994</v>
      </c>
      <c r="AB18" s="26"/>
      <c r="AC18" s="26"/>
    </row>
    <row r="19" spans="4:29" s="37" customFormat="1" ht="12">
      <c r="D19" s="48" t="str">
        <f>D12</f>
        <v>Ab + Ac-227 DOTA @ 4 h</v>
      </c>
      <c r="E19" s="44">
        <f t="shared" ref="E19:N19" si="5">E12*$E5</f>
        <v>3.2315759375072868</v>
      </c>
      <c r="F19" s="44">
        <f t="shared" si="5"/>
        <v>1.3878923588607859</v>
      </c>
      <c r="G19" s="44">
        <f t="shared" si="5"/>
        <v>1.3527755743272549</v>
      </c>
      <c r="H19" s="44">
        <f t="shared" si="5"/>
        <v>1.9551473963519999</v>
      </c>
      <c r="I19" s="44">
        <f t="shared" si="5"/>
        <v>2.2200045513637403</v>
      </c>
      <c r="J19" s="44">
        <f t="shared" si="5"/>
        <v>8.257313848892629</v>
      </c>
      <c r="K19" s="44">
        <f t="shared" si="5"/>
        <v>3.869811930327999</v>
      </c>
      <c r="L19" s="44">
        <f t="shared" si="5"/>
        <v>0.55522318912063851</v>
      </c>
      <c r="M19" s="44">
        <f t="shared" si="5"/>
        <v>0.55142659581451914</v>
      </c>
      <c r="N19" s="44">
        <f t="shared" si="5"/>
        <v>2.3923783459224652</v>
      </c>
      <c r="O19" s="45"/>
      <c r="P19" s="45"/>
      <c r="Q19" s="46"/>
      <c r="R19" s="47">
        <f t="shared" ref="R19:AA19" si="6">R12*$E5</f>
        <v>0.26056720714846288</v>
      </c>
      <c r="S19" s="47">
        <f t="shared" si="6"/>
        <v>0.23560816922576674</v>
      </c>
      <c r="T19" s="47">
        <f t="shared" si="6"/>
        <v>0.46698463020695602</v>
      </c>
      <c r="U19" s="47">
        <f t="shared" si="6"/>
        <v>0.19158099859680153</v>
      </c>
      <c r="V19" s="47">
        <f t="shared" si="6"/>
        <v>0.40602469205367775</v>
      </c>
      <c r="W19" s="47">
        <f t="shared" si="6"/>
        <v>1.2600334360346475</v>
      </c>
      <c r="X19" s="47">
        <f t="shared" si="6"/>
        <v>0.87708256823935837</v>
      </c>
      <c r="Y19" s="47">
        <f t="shared" si="6"/>
        <v>5.3590786400160684E-2</v>
      </c>
      <c r="Z19" s="47">
        <f t="shared" si="6"/>
        <v>1.1995815312621706E-2</v>
      </c>
      <c r="AA19" s="47">
        <f t="shared" si="6"/>
        <v>1.6472644251004018</v>
      </c>
      <c r="AB19" s="26"/>
      <c r="AC19" s="26"/>
    </row>
    <row r="20" spans="4:29" s="37" customFormat="1" ht="12">
      <c r="D20" s="49" t="str">
        <f>D13</f>
        <v>Ab + Ac-227 DOTA @ 1 d</v>
      </c>
      <c r="E20" s="44">
        <f t="shared" ref="E20:N20" si="7">E13*$E6</f>
        <v>0.23420056426715416</v>
      </c>
      <c r="F20" s="44">
        <f t="shared" si="7"/>
        <v>2.8908938301930602</v>
      </c>
      <c r="G20" s="44">
        <f t="shared" si="7"/>
        <v>0.88179576036783636</v>
      </c>
      <c r="H20" s="44">
        <f t="shared" si="7"/>
        <v>1.4700862256539151</v>
      </c>
      <c r="I20" s="44">
        <f t="shared" si="7"/>
        <v>1.4867368936190752</v>
      </c>
      <c r="J20" s="44">
        <f t="shared" si="7"/>
        <v>12.046614774218071</v>
      </c>
      <c r="K20" s="44">
        <f t="shared" si="7"/>
        <v>5.6435413249192132</v>
      </c>
      <c r="L20" s="44">
        <f t="shared" si="7"/>
        <v>0.48611375758761566</v>
      </c>
      <c r="M20" s="44">
        <f t="shared" si="7"/>
        <v>0.58882638457342273</v>
      </c>
      <c r="N20" s="44">
        <f t="shared" si="7"/>
        <v>7.8832027920764434</v>
      </c>
      <c r="O20" s="45"/>
      <c r="P20" s="45"/>
      <c r="Q20" s="46"/>
      <c r="R20" s="47">
        <f t="shared" ref="R20:AA20" si="8">R13*$E6</f>
        <v>2.8406475464427192E-2</v>
      </c>
      <c r="S20" s="47">
        <f t="shared" si="8"/>
        <v>0.71446806195851353</v>
      </c>
      <c r="T20" s="47">
        <f t="shared" si="8"/>
        <v>6.7414425245336779E-2</v>
      </c>
      <c r="U20" s="47">
        <f t="shared" si="8"/>
        <v>0.49316771828254152</v>
      </c>
      <c r="V20" s="47">
        <f t="shared" si="8"/>
        <v>0.37311535878713048</v>
      </c>
      <c r="W20" s="47">
        <f t="shared" si="8"/>
        <v>3.6944593463321733</v>
      </c>
      <c r="X20" s="47">
        <f t="shared" si="8"/>
        <v>0.94186295976720824</v>
      </c>
      <c r="Y20" s="47">
        <f t="shared" si="8"/>
        <v>0.11912958036663215</v>
      </c>
      <c r="Z20" s="47">
        <f t="shared" si="8"/>
        <v>8.6406950608233057E-2</v>
      </c>
      <c r="AA20" s="47">
        <f t="shared" si="8"/>
        <v>5.7081489484432746</v>
      </c>
      <c r="AB20" s="26"/>
      <c r="AC20" s="26"/>
    </row>
    <row r="21" spans="4:29" s="37" customFormat="1" ht="12">
      <c r="D21" s="49" t="str">
        <f>D14</f>
        <v>Ab + Ac-227 DOTA @ 6 d</v>
      </c>
      <c r="E21" s="44">
        <f t="shared" ref="E21:N21" si="9">E14*$E7</f>
        <v>1.2381993170266779E-2</v>
      </c>
      <c r="F21" s="44">
        <f t="shared" si="9"/>
        <v>0.19994421974437815</v>
      </c>
      <c r="G21" s="44">
        <f t="shared" si="9"/>
        <v>0.26006617895599626</v>
      </c>
      <c r="H21" s="44">
        <f t="shared" si="9"/>
        <v>0.20813096307534418</v>
      </c>
      <c r="I21" s="44">
        <f t="shared" si="9"/>
        <v>0.56608439503941876</v>
      </c>
      <c r="J21" s="44">
        <f t="shared" si="9"/>
        <v>11.73413800452667</v>
      </c>
      <c r="K21" s="44">
        <f t="shared" si="9"/>
        <v>3.3781354646350135</v>
      </c>
      <c r="L21" s="44">
        <f t="shared" si="9"/>
        <v>0.20968547669885457</v>
      </c>
      <c r="M21" s="44">
        <f t="shared" si="9"/>
        <v>0.37344813538704452</v>
      </c>
      <c r="N21" s="44">
        <f t="shared" si="9"/>
        <v>1.3138377640985519</v>
      </c>
      <c r="O21" s="45"/>
      <c r="P21" s="45"/>
      <c r="Q21" s="46"/>
      <c r="R21" s="47">
        <f t="shared" ref="R21:AA21" si="10">R14*$E7</f>
        <v>2.5441189798681464E-3</v>
      </c>
      <c r="S21" s="47">
        <f t="shared" si="10"/>
        <v>0.15505390196912816</v>
      </c>
      <c r="T21" s="47">
        <f t="shared" si="10"/>
        <v>7.0378276582897248E-2</v>
      </c>
      <c r="U21" s="47">
        <f t="shared" si="10"/>
        <v>3.6246430597644506E-2</v>
      </c>
      <c r="V21" s="47">
        <f t="shared" si="10"/>
        <v>8.8256058253914308E-3</v>
      </c>
      <c r="W21" s="47">
        <f t="shared" si="10"/>
        <v>2.9363822639244757</v>
      </c>
      <c r="X21" s="47">
        <f t="shared" si="10"/>
        <v>0.31438308097932544</v>
      </c>
      <c r="Y21" s="47">
        <f t="shared" si="10"/>
        <v>3.0854700922158709E-2</v>
      </c>
      <c r="Z21" s="47">
        <f t="shared" si="10"/>
        <v>4.199523892449418E-2</v>
      </c>
      <c r="AA21" s="47">
        <f t="shared" si="10"/>
        <v>0.47615430495357303</v>
      </c>
      <c r="AB21" s="26"/>
      <c r="AC21" s="26"/>
    </row>
    <row r="22" spans="4:29" s="37" customFormat="1" ht="12.75" thickBot="1">
      <c r="D22" s="50" t="str">
        <f>D15</f>
        <v>Ab + Ac-227 DOTA @ 10 d</v>
      </c>
      <c r="E22" s="44">
        <f t="shared" ref="E22:N22" si="11">E15*$E8</f>
        <v>1.0255185106635538E-3</v>
      </c>
      <c r="F22" s="44">
        <f t="shared" si="11"/>
        <v>0.15069133196802328</v>
      </c>
      <c r="G22" s="44">
        <f t="shared" si="11"/>
        <v>0.21748346796498316</v>
      </c>
      <c r="H22" s="44">
        <f t="shared" si="11"/>
        <v>0.22905935207564776</v>
      </c>
      <c r="I22" s="44">
        <f t="shared" si="11"/>
        <v>0.41052948576673293</v>
      </c>
      <c r="J22" s="44">
        <f t="shared" si="11"/>
        <v>9.7232652775295971</v>
      </c>
      <c r="K22" s="44">
        <f t="shared" si="11"/>
        <v>3.3984782385922312</v>
      </c>
      <c r="L22" s="44">
        <f t="shared" si="11"/>
        <v>0.17994511980840638</v>
      </c>
      <c r="M22" s="44">
        <f t="shared" si="11"/>
        <v>0.33134484829490113</v>
      </c>
      <c r="N22" s="44">
        <f t="shared" si="11"/>
        <v>1.0516740293668077</v>
      </c>
      <c r="O22" s="45"/>
      <c r="P22" s="45"/>
      <c r="Q22" s="46"/>
      <c r="R22" s="47">
        <f t="shared" ref="R22:AA22" si="12">R15*$E8</f>
        <v>1.7762501645716411E-3</v>
      </c>
      <c r="S22" s="47">
        <f t="shared" si="12"/>
        <v>0.15959069113490981</v>
      </c>
      <c r="T22" s="47">
        <f t="shared" si="12"/>
        <v>2.4715494551508611E-2</v>
      </c>
      <c r="U22" s="47">
        <f t="shared" si="12"/>
        <v>5.1759247359749294E-2</v>
      </c>
      <c r="V22" s="47">
        <f t="shared" si="12"/>
        <v>5.4028545585756871E-2</v>
      </c>
      <c r="W22" s="47">
        <f t="shared" si="12"/>
        <v>3.0053440595303793</v>
      </c>
      <c r="X22" s="47">
        <f t="shared" si="12"/>
        <v>0.35797456674950895</v>
      </c>
      <c r="Y22" s="47">
        <f t="shared" si="12"/>
        <v>2.9339309822906008E-3</v>
      </c>
      <c r="Z22" s="47">
        <f t="shared" si="12"/>
        <v>1.3716481922183636E-2</v>
      </c>
      <c r="AA22" s="47">
        <f t="shared" si="12"/>
        <v>0.38024252831712579</v>
      </c>
      <c r="AB22" s="26"/>
      <c r="AC22" s="26"/>
    </row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31" spans="4:29" s="37" customFormat="1" ht="12"/>
    <row r="32" spans="4:29" s="37" customFormat="1" ht="12"/>
    <row r="33" s="37" customFormat="1" ht="12"/>
    <row r="34" s="37" customFormat="1" ht="12"/>
    <row r="35" s="37" customFormat="1" ht="12"/>
    <row r="57" spans="4:88">
      <c r="CJ57" s="42" t="s">
        <v>23</v>
      </c>
    </row>
    <row r="59" spans="4:88">
      <c r="D59" s="42" t="s">
        <v>17</v>
      </c>
      <c r="P59" s="42" t="s">
        <v>19</v>
      </c>
      <c r="AB59" s="42" t="s">
        <v>18</v>
      </c>
    </row>
    <row r="60" spans="4:88">
      <c r="D60" s="42" t="s">
        <v>16</v>
      </c>
      <c r="E60" s="42" t="str">
        <f>E17</f>
        <v>Blood</v>
      </c>
      <c r="F60" s="42" t="str">
        <f t="shared" ref="F60:N61" si="13">F17</f>
        <v>Thymus</v>
      </c>
      <c r="G60" s="42" t="str">
        <f t="shared" si="13"/>
        <v>Heart</v>
      </c>
      <c r="H60" s="42" t="str">
        <f t="shared" si="13"/>
        <v>Lungs</v>
      </c>
      <c r="I60" s="42" t="str">
        <f t="shared" si="13"/>
        <v>Kidneys</v>
      </c>
      <c r="J60" s="42" t="str">
        <f t="shared" si="13"/>
        <v>Spleen</v>
      </c>
      <c r="K60" s="42" t="str">
        <f t="shared" si="13"/>
        <v>Liver</v>
      </c>
      <c r="L60" s="42" t="str">
        <f t="shared" si="13"/>
        <v>ART</v>
      </c>
      <c r="M60" s="42" t="str">
        <f t="shared" si="13"/>
        <v>Carcass</v>
      </c>
      <c r="N60" s="42" t="str">
        <f t="shared" si="13"/>
        <v>Tumor</v>
      </c>
      <c r="Q60" s="42" t="str">
        <f t="shared" ref="Q60:Z60" si="14">E60</f>
        <v>Blood</v>
      </c>
      <c r="R60" s="42" t="str">
        <f t="shared" si="14"/>
        <v>Thymus</v>
      </c>
      <c r="S60" s="42" t="str">
        <f t="shared" si="14"/>
        <v>Heart</v>
      </c>
      <c r="T60" s="42" t="str">
        <f t="shared" si="14"/>
        <v>Lungs</v>
      </c>
      <c r="U60" s="42" t="str">
        <f t="shared" si="14"/>
        <v>Kidneys</v>
      </c>
      <c r="V60" s="42" t="str">
        <f t="shared" si="14"/>
        <v>Spleen</v>
      </c>
      <c r="W60" s="42" t="str">
        <f t="shared" si="14"/>
        <v>Liver</v>
      </c>
      <c r="X60" s="42" t="str">
        <f t="shared" si="14"/>
        <v>ART</v>
      </c>
      <c r="Y60" s="42" t="str">
        <f t="shared" si="14"/>
        <v>Carcass</v>
      </c>
      <c r="Z60" s="42" t="str">
        <f t="shared" si="14"/>
        <v>Tumor</v>
      </c>
      <c r="AC60" s="42" t="str">
        <f t="shared" ref="AC60:AL60" si="15">Q60</f>
        <v>Blood</v>
      </c>
      <c r="AD60" s="42" t="str">
        <f t="shared" si="15"/>
        <v>Thymus</v>
      </c>
      <c r="AE60" s="42" t="str">
        <f t="shared" si="15"/>
        <v>Heart</v>
      </c>
      <c r="AF60" s="42" t="str">
        <f t="shared" si="15"/>
        <v>Lungs</v>
      </c>
      <c r="AG60" s="42" t="str">
        <f t="shared" si="15"/>
        <v>Kidneys</v>
      </c>
      <c r="AH60" s="42" t="str">
        <f t="shared" si="15"/>
        <v>Spleen</v>
      </c>
      <c r="AI60" s="42" t="str">
        <f t="shared" si="15"/>
        <v>Liver</v>
      </c>
      <c r="AJ60" s="42" t="str">
        <f t="shared" si="15"/>
        <v>ART</v>
      </c>
      <c r="AK60" s="42" t="str">
        <f t="shared" si="15"/>
        <v>Carcass</v>
      </c>
      <c r="AL60" s="42" t="str">
        <f t="shared" si="15"/>
        <v>Tumor</v>
      </c>
    </row>
    <row r="61" spans="4:88">
      <c r="D61" s="42">
        <f>1/24</f>
        <v>4.1666666666666664E-2</v>
      </c>
      <c r="E61" s="51">
        <f>E18</f>
        <v>4.6035163546199822</v>
      </c>
      <c r="F61" s="51">
        <f t="shared" si="13"/>
        <v>1.5299229221807613</v>
      </c>
      <c r="G61" s="51">
        <f t="shared" si="13"/>
        <v>1.3447449872001822</v>
      </c>
      <c r="H61" s="51">
        <f t="shared" si="13"/>
        <v>2.1927322001869687</v>
      </c>
      <c r="I61" s="51">
        <f t="shared" si="13"/>
        <v>1.8583697998956463</v>
      </c>
      <c r="J61" s="51">
        <f t="shared" si="13"/>
        <v>7.0104461899651964</v>
      </c>
      <c r="K61" s="51">
        <f t="shared" si="13"/>
        <v>2.66977239080859</v>
      </c>
      <c r="L61" s="51">
        <f t="shared" si="13"/>
        <v>0.22501218501693138</v>
      </c>
      <c r="M61" s="51">
        <f t="shared" si="13"/>
        <v>0.35926463357775845</v>
      </c>
      <c r="N61" s="51">
        <f t="shared" si="13"/>
        <v>0.29874686060610789</v>
      </c>
      <c r="Q61" s="51">
        <f>E61-R18</f>
        <v>4.5056533178185587</v>
      </c>
      <c r="R61" s="51">
        <f t="shared" ref="Q61:Z65" si="16">F61-S18</f>
        <v>1.1997273383791294</v>
      </c>
      <c r="S61" s="51">
        <f t="shared" si="16"/>
        <v>1.2662793910128498</v>
      </c>
      <c r="T61" s="51">
        <f t="shared" si="16"/>
        <v>2.1248003885114226</v>
      </c>
      <c r="U61" s="51">
        <f t="shared" si="16"/>
        <v>1.7407823415284185</v>
      </c>
      <c r="V61" s="51">
        <f t="shared" si="16"/>
        <v>6.1763853621060623</v>
      </c>
      <c r="W61" s="51">
        <f t="shared" si="16"/>
        <v>2.3914816906890799</v>
      </c>
      <c r="X61" s="51">
        <f t="shared" si="16"/>
        <v>0.20209148034637922</v>
      </c>
      <c r="Y61" s="51">
        <f t="shared" si="16"/>
        <v>0.32131633760540268</v>
      </c>
      <c r="Z61" s="51">
        <f t="shared" si="16"/>
        <v>3.8108098622527953E-2</v>
      </c>
      <c r="AC61" s="51">
        <f t="shared" ref="AC61:AL65" si="17">E61+R18</f>
        <v>4.7013793914214057</v>
      </c>
      <c r="AD61" s="51">
        <f t="shared" si="17"/>
        <v>1.8601185059823933</v>
      </c>
      <c r="AE61" s="51">
        <f t="shared" si="17"/>
        <v>1.4232105833875146</v>
      </c>
      <c r="AF61" s="51">
        <f t="shared" si="17"/>
        <v>2.2606640118625148</v>
      </c>
      <c r="AG61" s="51">
        <f t="shared" si="17"/>
        <v>1.9759572582628742</v>
      </c>
      <c r="AH61" s="51">
        <f t="shared" si="17"/>
        <v>7.8445070178243306</v>
      </c>
      <c r="AI61" s="51">
        <f t="shared" si="17"/>
        <v>2.9480630909281</v>
      </c>
      <c r="AJ61" s="51">
        <f t="shared" si="17"/>
        <v>0.24793288968748353</v>
      </c>
      <c r="AK61" s="51">
        <f t="shared" si="17"/>
        <v>0.39721292955011422</v>
      </c>
      <c r="AL61" s="51">
        <f t="shared" si="17"/>
        <v>0.55938562258968783</v>
      </c>
    </row>
    <row r="62" spans="4:88">
      <c r="D62" s="42">
        <f>4/24</f>
        <v>0.16666666666666666</v>
      </c>
      <c r="E62" s="51">
        <f t="shared" ref="E62:N65" si="18">E19</f>
        <v>3.2315759375072868</v>
      </c>
      <c r="F62" s="51">
        <f t="shared" si="18"/>
        <v>1.3878923588607859</v>
      </c>
      <c r="G62" s="51">
        <f t="shared" si="18"/>
        <v>1.3527755743272549</v>
      </c>
      <c r="H62" s="51">
        <f t="shared" si="18"/>
        <v>1.9551473963519999</v>
      </c>
      <c r="I62" s="51">
        <f t="shared" si="18"/>
        <v>2.2200045513637403</v>
      </c>
      <c r="J62" s="51">
        <f t="shared" si="18"/>
        <v>8.257313848892629</v>
      </c>
      <c r="K62" s="51">
        <f t="shared" si="18"/>
        <v>3.869811930327999</v>
      </c>
      <c r="L62" s="51">
        <f t="shared" si="18"/>
        <v>0.55522318912063851</v>
      </c>
      <c r="M62" s="51">
        <f t="shared" si="18"/>
        <v>0.55142659581451914</v>
      </c>
      <c r="N62" s="51">
        <f t="shared" si="18"/>
        <v>2.3923783459224652</v>
      </c>
      <c r="Q62" s="51">
        <f t="shared" si="16"/>
        <v>2.971008730358824</v>
      </c>
      <c r="R62" s="51">
        <f t="shared" si="16"/>
        <v>1.1522841896350191</v>
      </c>
      <c r="S62" s="51">
        <f t="shared" si="16"/>
        <v>0.88579094412029891</v>
      </c>
      <c r="T62" s="51">
        <f t="shared" si="16"/>
        <v>1.7635663977551983</v>
      </c>
      <c r="U62" s="51">
        <f t="shared" si="16"/>
        <v>1.8139798593100624</v>
      </c>
      <c r="V62" s="51">
        <f t="shared" si="16"/>
        <v>6.9972804128579815</v>
      </c>
      <c r="W62" s="51">
        <f t="shared" si="16"/>
        <v>2.9927293620886406</v>
      </c>
      <c r="X62" s="51">
        <f t="shared" si="16"/>
        <v>0.50163240272047782</v>
      </c>
      <c r="Y62" s="51">
        <f t="shared" si="16"/>
        <v>0.53943078050189741</v>
      </c>
      <c r="Z62" s="51">
        <f t="shared" si="16"/>
        <v>0.7451139208220634</v>
      </c>
      <c r="AC62" s="51">
        <f t="shared" si="17"/>
        <v>3.4921431446557496</v>
      </c>
      <c r="AD62" s="51">
        <f t="shared" si="17"/>
        <v>1.6235005280865527</v>
      </c>
      <c r="AE62" s="51">
        <f t="shared" si="17"/>
        <v>1.8197602045342109</v>
      </c>
      <c r="AF62" s="51">
        <f t="shared" si="17"/>
        <v>2.1467283949488012</v>
      </c>
      <c r="AG62" s="51">
        <f t="shared" si="17"/>
        <v>2.6260292434174182</v>
      </c>
      <c r="AH62" s="51">
        <f t="shared" si="17"/>
        <v>9.5173472849272756</v>
      </c>
      <c r="AI62" s="51">
        <f t="shared" si="17"/>
        <v>4.7468944985673573</v>
      </c>
      <c r="AJ62" s="51">
        <f t="shared" si="17"/>
        <v>0.60881397552079919</v>
      </c>
      <c r="AK62" s="51">
        <f t="shared" si="17"/>
        <v>0.56342241112714087</v>
      </c>
      <c r="AL62" s="51">
        <f t="shared" si="17"/>
        <v>4.0396427710228675</v>
      </c>
    </row>
    <row r="63" spans="4:88">
      <c r="D63" s="42">
        <f>24/24</f>
        <v>1</v>
      </c>
      <c r="E63" s="51">
        <f t="shared" si="18"/>
        <v>0.23420056426715416</v>
      </c>
      <c r="F63" s="51">
        <f t="shared" si="18"/>
        <v>2.8908938301930602</v>
      </c>
      <c r="G63" s="51">
        <f t="shared" si="18"/>
        <v>0.88179576036783636</v>
      </c>
      <c r="H63" s="51">
        <f t="shared" si="18"/>
        <v>1.4700862256539151</v>
      </c>
      <c r="I63" s="51">
        <f t="shared" si="18"/>
        <v>1.4867368936190752</v>
      </c>
      <c r="J63" s="51">
        <f t="shared" si="18"/>
        <v>12.046614774218071</v>
      </c>
      <c r="K63" s="51">
        <f t="shared" si="18"/>
        <v>5.6435413249192132</v>
      </c>
      <c r="L63" s="51">
        <f t="shared" si="18"/>
        <v>0.48611375758761566</v>
      </c>
      <c r="M63" s="51">
        <f t="shared" si="18"/>
        <v>0.58882638457342273</v>
      </c>
      <c r="N63" s="51">
        <f t="shared" si="18"/>
        <v>7.8832027920764434</v>
      </c>
      <c r="Q63" s="51">
        <f t="shared" si="16"/>
        <v>0.20579408880272698</v>
      </c>
      <c r="R63" s="51">
        <f t="shared" si="16"/>
        <v>2.1764257682345467</v>
      </c>
      <c r="S63" s="51">
        <f t="shared" si="16"/>
        <v>0.81438133512249955</v>
      </c>
      <c r="T63" s="51">
        <f t="shared" si="16"/>
        <v>0.97691850737137353</v>
      </c>
      <c r="U63" s="51">
        <f t="shared" si="16"/>
        <v>1.1136215348319447</v>
      </c>
      <c r="V63" s="51">
        <f t="shared" si="16"/>
        <v>8.3521554278858972</v>
      </c>
      <c r="W63" s="51">
        <f t="shared" si="16"/>
        <v>4.7016783651520049</v>
      </c>
      <c r="X63" s="51">
        <f t="shared" si="16"/>
        <v>0.36698417722098353</v>
      </c>
      <c r="Y63" s="51">
        <f t="shared" si="16"/>
        <v>0.50241943396518973</v>
      </c>
      <c r="Z63" s="51">
        <f t="shared" si="16"/>
        <v>2.1750538436331688</v>
      </c>
      <c r="AC63" s="51">
        <f t="shared" si="17"/>
        <v>0.26260703973158134</v>
      </c>
      <c r="AD63" s="51">
        <f t="shared" si="17"/>
        <v>3.6053618921515738</v>
      </c>
      <c r="AE63" s="51">
        <f t="shared" si="17"/>
        <v>0.94921018561317316</v>
      </c>
      <c r="AF63" s="51">
        <f t="shared" si="17"/>
        <v>1.9632539439364567</v>
      </c>
      <c r="AG63" s="51">
        <f t="shared" si="17"/>
        <v>1.8598522524062058</v>
      </c>
      <c r="AH63" s="51">
        <f t="shared" si="17"/>
        <v>15.741074120550245</v>
      </c>
      <c r="AI63" s="51">
        <f t="shared" si="17"/>
        <v>6.5854042846864216</v>
      </c>
      <c r="AJ63" s="51">
        <f t="shared" si="17"/>
        <v>0.60524333795424778</v>
      </c>
      <c r="AK63" s="51">
        <f t="shared" si="17"/>
        <v>0.67523333518165574</v>
      </c>
      <c r="AL63" s="51">
        <f t="shared" si="17"/>
        <v>13.591351740519718</v>
      </c>
    </row>
    <row r="64" spans="4:88">
      <c r="D64" s="42">
        <f>6*24/24</f>
        <v>6</v>
      </c>
      <c r="E64" s="51">
        <f t="shared" si="18"/>
        <v>1.2381993170266779E-2</v>
      </c>
      <c r="F64" s="51">
        <f t="shared" si="18"/>
        <v>0.19994421974437815</v>
      </c>
      <c r="G64" s="51">
        <f t="shared" si="18"/>
        <v>0.26006617895599626</v>
      </c>
      <c r="H64" s="51">
        <f t="shared" si="18"/>
        <v>0.20813096307534418</v>
      </c>
      <c r="I64" s="51">
        <f t="shared" si="18"/>
        <v>0.56608439503941876</v>
      </c>
      <c r="J64" s="51">
        <f t="shared" si="18"/>
        <v>11.73413800452667</v>
      </c>
      <c r="K64" s="51">
        <f t="shared" si="18"/>
        <v>3.3781354646350135</v>
      </c>
      <c r="L64" s="51">
        <f t="shared" si="18"/>
        <v>0.20968547669885457</v>
      </c>
      <c r="M64" s="51">
        <f t="shared" si="18"/>
        <v>0.37344813538704452</v>
      </c>
      <c r="N64" s="51">
        <f t="shared" si="18"/>
        <v>1.3138377640985519</v>
      </c>
      <c r="Q64" s="51">
        <f t="shared" si="16"/>
        <v>9.8378741903986325E-3</v>
      </c>
      <c r="R64" s="51">
        <f t="shared" si="16"/>
        <v>4.4890317775249988E-2</v>
      </c>
      <c r="S64" s="51">
        <f t="shared" si="16"/>
        <v>0.18968790237309902</v>
      </c>
      <c r="T64" s="51">
        <f t="shared" si="16"/>
        <v>0.17188453247769966</v>
      </c>
      <c r="U64" s="51">
        <f t="shared" si="16"/>
        <v>0.55725878921402738</v>
      </c>
      <c r="V64" s="51">
        <f t="shared" si="16"/>
        <v>8.7977557406021951</v>
      </c>
      <c r="W64" s="51">
        <f t="shared" si="16"/>
        <v>3.0637523836556881</v>
      </c>
      <c r="X64" s="51">
        <f t="shared" si="16"/>
        <v>0.17883077577669587</v>
      </c>
      <c r="Y64" s="51">
        <f t="shared" si="16"/>
        <v>0.33145289646255033</v>
      </c>
      <c r="Z64" s="51">
        <f t="shared" si="16"/>
        <v>0.83768345914497888</v>
      </c>
      <c r="AC64" s="51">
        <f t="shared" si="17"/>
        <v>1.4926112150134925E-2</v>
      </c>
      <c r="AD64" s="51">
        <f t="shared" si="17"/>
        <v>0.35499812171350631</v>
      </c>
      <c r="AE64" s="51">
        <f t="shared" si="17"/>
        <v>0.33044445553889351</v>
      </c>
      <c r="AF64" s="51">
        <f t="shared" si="17"/>
        <v>0.24437739367298869</v>
      </c>
      <c r="AG64" s="51">
        <f t="shared" si="17"/>
        <v>0.57491000086481014</v>
      </c>
      <c r="AH64" s="51">
        <f t="shared" si="17"/>
        <v>14.670520268451146</v>
      </c>
      <c r="AI64" s="51">
        <f t="shared" si="17"/>
        <v>3.6925185456143388</v>
      </c>
      <c r="AJ64" s="51">
        <f t="shared" si="17"/>
        <v>0.24054017762101326</v>
      </c>
      <c r="AK64" s="51">
        <f t="shared" si="17"/>
        <v>0.41544337431153872</v>
      </c>
      <c r="AL64" s="51">
        <f t="shared" si="17"/>
        <v>1.7899920690521249</v>
      </c>
    </row>
    <row r="65" spans="1:38">
      <c r="D65" s="42">
        <v>10</v>
      </c>
      <c r="E65" s="51">
        <f t="shared" si="18"/>
        <v>1.0255185106635538E-3</v>
      </c>
      <c r="F65" s="51">
        <f t="shared" si="18"/>
        <v>0.15069133196802328</v>
      </c>
      <c r="G65" s="51">
        <f t="shared" si="18"/>
        <v>0.21748346796498316</v>
      </c>
      <c r="H65" s="51">
        <f t="shared" si="18"/>
        <v>0.22905935207564776</v>
      </c>
      <c r="I65" s="51">
        <f t="shared" si="18"/>
        <v>0.41052948576673293</v>
      </c>
      <c r="J65" s="51">
        <f t="shared" si="18"/>
        <v>9.7232652775295971</v>
      </c>
      <c r="K65" s="51">
        <f t="shared" si="18"/>
        <v>3.3984782385922312</v>
      </c>
      <c r="L65" s="51">
        <f t="shared" si="18"/>
        <v>0.17994511980840638</v>
      </c>
      <c r="M65" s="51">
        <f t="shared" si="18"/>
        <v>0.33134484829490113</v>
      </c>
      <c r="N65" s="51">
        <f t="shared" si="18"/>
        <v>1.0516740293668077</v>
      </c>
      <c r="Q65" s="51">
        <f t="shared" si="16"/>
        <v>-7.5073165390808732E-4</v>
      </c>
      <c r="R65" s="51">
        <f t="shared" si="16"/>
        <v>-8.8993591668865279E-3</v>
      </c>
      <c r="S65" s="51">
        <f t="shared" si="16"/>
        <v>0.19276797341347454</v>
      </c>
      <c r="T65" s="51">
        <f t="shared" si="16"/>
        <v>0.17730010471589847</v>
      </c>
      <c r="U65" s="51">
        <f t="shared" si="16"/>
        <v>0.35650094018097606</v>
      </c>
      <c r="V65" s="51">
        <f t="shared" si="16"/>
        <v>6.7179212179992174</v>
      </c>
      <c r="W65" s="51">
        <f t="shared" si="16"/>
        <v>3.0405036718427221</v>
      </c>
      <c r="X65" s="51">
        <f t="shared" si="16"/>
        <v>0.17701118882611577</v>
      </c>
      <c r="Y65" s="51">
        <f t="shared" si="16"/>
        <v>0.31762836637271752</v>
      </c>
      <c r="Z65" s="51">
        <f t="shared" si="16"/>
        <v>0.67143150104968186</v>
      </c>
      <c r="AC65" s="51">
        <f t="shared" si="17"/>
        <v>2.8017686752351946E-3</v>
      </c>
      <c r="AD65" s="51">
        <f t="shared" si="17"/>
        <v>0.31028202310293307</v>
      </c>
      <c r="AE65" s="51">
        <f t="shared" si="17"/>
        <v>0.24219896251649178</v>
      </c>
      <c r="AF65" s="51">
        <f t="shared" si="17"/>
        <v>0.28081859943539705</v>
      </c>
      <c r="AG65" s="51">
        <f t="shared" si="17"/>
        <v>0.4645580313524898</v>
      </c>
      <c r="AH65" s="51">
        <f t="shared" si="17"/>
        <v>12.728609337059977</v>
      </c>
      <c r="AI65" s="51">
        <f t="shared" si="17"/>
        <v>3.7564528053417403</v>
      </c>
      <c r="AJ65" s="51">
        <f t="shared" si="17"/>
        <v>0.182879050790697</v>
      </c>
      <c r="AK65" s="51">
        <f t="shared" si="17"/>
        <v>0.34506133021708474</v>
      </c>
      <c r="AL65" s="51">
        <f t="shared" si="17"/>
        <v>1.4319165576839334</v>
      </c>
    </row>
    <row r="73" spans="1:38" ht="12" thickBot="1"/>
    <row r="74" spans="1:38" ht="12" thickBot="1">
      <c r="B74" s="53"/>
      <c r="D74" s="53" t="s">
        <v>73</v>
      </c>
      <c r="E74" s="65">
        <v>10000000</v>
      </c>
    </row>
    <row r="75" spans="1:38">
      <c r="D75" s="66" t="s">
        <v>75</v>
      </c>
    </row>
    <row r="78" spans="1:38">
      <c r="A78" s="53" t="s">
        <v>92</v>
      </c>
    </row>
    <row r="80" spans="1:38">
      <c r="A80" s="53" t="s">
        <v>91</v>
      </c>
    </row>
    <row r="81" spans="1:38">
      <c r="A81" s="42" t="s">
        <v>82</v>
      </c>
    </row>
    <row r="82" spans="1:38">
      <c r="A82" s="42" t="s">
        <v>83</v>
      </c>
      <c r="E82" s="53" t="s">
        <v>65</v>
      </c>
    </row>
    <row r="83" spans="1:38">
      <c r="A83" s="42" t="s">
        <v>84</v>
      </c>
      <c r="Q83" s="42" t="s">
        <v>20</v>
      </c>
    </row>
    <row r="84" spans="1:38">
      <c r="A84" s="42" t="s">
        <v>85</v>
      </c>
      <c r="E84" s="53" t="s">
        <v>24</v>
      </c>
      <c r="H84" s="53" t="s">
        <v>25</v>
      </c>
      <c r="Q84" s="42" t="s">
        <v>22</v>
      </c>
      <c r="AC84" s="53" t="s">
        <v>24</v>
      </c>
      <c r="AF84" s="53" t="s">
        <v>25</v>
      </c>
    </row>
    <row r="85" spans="1:38">
      <c r="A85" s="42" t="s">
        <v>86</v>
      </c>
      <c r="D85" s="42" t="s">
        <v>21</v>
      </c>
      <c r="E85" s="42" t="str">
        <f t="shared" ref="E85:N85" si="19">E17</f>
        <v>Blood</v>
      </c>
      <c r="F85" s="42" t="str">
        <f t="shared" si="19"/>
        <v>Thymus</v>
      </c>
      <c r="G85" s="42" t="str">
        <f t="shared" si="19"/>
        <v>Heart</v>
      </c>
      <c r="H85" s="42" t="str">
        <f t="shared" si="19"/>
        <v>Lungs</v>
      </c>
      <c r="I85" s="42" t="str">
        <f t="shared" si="19"/>
        <v>Kidneys</v>
      </c>
      <c r="J85" s="42" t="str">
        <f t="shared" si="19"/>
        <v>Spleen</v>
      </c>
      <c r="K85" s="42" t="str">
        <f t="shared" si="19"/>
        <v>Liver</v>
      </c>
      <c r="L85" s="42" t="str">
        <f t="shared" si="19"/>
        <v>ART</v>
      </c>
      <c r="M85" s="42" t="str">
        <f t="shared" si="19"/>
        <v>Carcass</v>
      </c>
      <c r="N85" s="42" t="str">
        <f t="shared" si="19"/>
        <v>Tumor</v>
      </c>
      <c r="P85" s="53" t="s">
        <v>62</v>
      </c>
      <c r="Q85" s="42" t="str">
        <f>Q60</f>
        <v>Blood</v>
      </c>
      <c r="R85" s="42" t="str">
        <f t="shared" ref="R85:Z85" si="20">R60</f>
        <v>Thymus</v>
      </c>
      <c r="S85" s="42" t="str">
        <f t="shared" si="20"/>
        <v>Heart</v>
      </c>
      <c r="T85" s="42" t="str">
        <f t="shared" si="20"/>
        <v>Lungs</v>
      </c>
      <c r="U85" s="42" t="str">
        <f t="shared" si="20"/>
        <v>Kidneys</v>
      </c>
      <c r="V85" s="42" t="str">
        <f t="shared" si="20"/>
        <v>Spleen</v>
      </c>
      <c r="W85" s="42" t="str">
        <f t="shared" si="20"/>
        <v>Liver</v>
      </c>
      <c r="X85" s="42" t="str">
        <f t="shared" si="20"/>
        <v>ART</v>
      </c>
      <c r="Y85" s="42" t="str">
        <f t="shared" si="20"/>
        <v>Carcass</v>
      </c>
      <c r="Z85" s="42" t="str">
        <f t="shared" si="20"/>
        <v>Tumor</v>
      </c>
      <c r="AB85" s="53" t="s">
        <v>61</v>
      </c>
      <c r="AC85" s="42" t="str">
        <f>AC60</f>
        <v>Blood</v>
      </c>
      <c r="AD85" s="42" t="str">
        <f t="shared" ref="AD85:AL85" si="21">AD60</f>
        <v>Thymus</v>
      </c>
      <c r="AE85" s="42" t="str">
        <f t="shared" si="21"/>
        <v>Heart</v>
      </c>
      <c r="AF85" s="42" t="str">
        <f t="shared" si="21"/>
        <v>Lungs</v>
      </c>
      <c r="AG85" s="42" t="str">
        <f t="shared" si="21"/>
        <v>Kidneys</v>
      </c>
      <c r="AH85" s="42" t="str">
        <f t="shared" si="21"/>
        <v>Spleen</v>
      </c>
      <c r="AI85" s="42" t="str">
        <f t="shared" si="21"/>
        <v>Liver</v>
      </c>
      <c r="AJ85" s="42" t="str">
        <f t="shared" si="21"/>
        <v>ART</v>
      </c>
      <c r="AK85" s="42" t="str">
        <f t="shared" si="21"/>
        <v>Carcass</v>
      </c>
      <c r="AL85" s="42" t="str">
        <f t="shared" si="21"/>
        <v>Tumor</v>
      </c>
    </row>
    <row r="86" spans="1:38">
      <c r="B86" s="42" t="s">
        <v>87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P86" s="42">
        <f>D86</f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B86" s="42">
        <f>P86</f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</row>
    <row r="87" spans="1:38">
      <c r="A87" s="42" t="s">
        <v>88</v>
      </c>
      <c r="D87" s="42">
        <f>$D$61</f>
        <v>4.1666666666666664E-2</v>
      </c>
      <c r="E87" s="42">
        <f>_xll.SRS1Splines.Functions25.OneWay_Spline($D$61:$D$65,$E$61:$E$65,D87)</f>
        <v>4.6035163546199804</v>
      </c>
      <c r="F87" s="42">
        <f>_xll.SRS1Splines.Functions25.OneWay_Spline($D$61:$D$65,F$61:F$65,$D87)</f>
        <v>1.52992292218076</v>
      </c>
      <c r="G87" s="42">
        <f>_xll.SRS1Splines.Functions25.OneWay_Spline($D$61:$D$65,G$61:G$65,$D87)</f>
        <v>1.34474498720018</v>
      </c>
      <c r="H87" s="42">
        <f>_xll.SRS1Splines.Functions25.OneWay_Spline($D$61:$D$65,H$61:H$65,$D87)</f>
        <v>2.19273220018697</v>
      </c>
      <c r="I87" s="42">
        <f>_xll.SRS1Splines.Functions25.OneWay_Spline($D$61:$D$65,I$61:I$65,$D87)</f>
        <v>1.8583697998956501</v>
      </c>
      <c r="J87" s="42">
        <f>_xll.SRS1Splines.Functions25.OneWay_Spline($D$61:$D$65,J$61:J$65,$D87)</f>
        <v>7.0104461899652</v>
      </c>
      <c r="K87" s="42">
        <f>_xll.SRS1Splines.Functions25.OneWay_Spline($D$61:$D$65,K$61:K$65,$D87)</f>
        <v>2.66977239080859</v>
      </c>
      <c r="L87" s="42">
        <f>_xll.SRS1Splines.Functions25.OneWay_Spline($D$61:$D$65,L$61:L$65,$D87)</f>
        <v>0.22501218501693099</v>
      </c>
      <c r="M87" s="42">
        <f>_xll.SRS1Splines.Functions25.OneWay_Spline($D$61:$D$65,M$61:M$65,$D87)</f>
        <v>0.35926463357775801</v>
      </c>
      <c r="N87" s="42">
        <f>_xll.SRS1Splines.Functions25.OneWay_Spline($D$61:$D$65,N$61:N$65,$D87)</f>
        <v>0.298746860606108</v>
      </c>
      <c r="P87" s="42">
        <f t="shared" ref="P87:P150" si="22">D87</f>
        <v>4.1666666666666664E-2</v>
      </c>
      <c r="Q87" s="42">
        <f>_xll.SRS1Splines.Functions25.OneWay_Spline($D$61:$D$65,Q$61:Q$65,P87)</f>
        <v>4.5056533178185596</v>
      </c>
      <c r="R87" s="42">
        <f>_xll.SRS1Splines.Functions25.OneWay_Spline($D$61:$D$65,R$61:R$65,$D87)</f>
        <v>1.19972733837913</v>
      </c>
      <c r="S87" s="42">
        <f>_xll.SRS1Splines.Functions25.OneWay_Spline($D$61:$D$65,S$61:S$65,$D87)</f>
        <v>1.26627939101285</v>
      </c>
      <c r="T87" s="42">
        <f>_xll.SRS1Splines.Functions25.OneWay_Spline($D$61:$D$65,T$61:T$65,$D87)</f>
        <v>2.1248003885114199</v>
      </c>
      <c r="U87" s="42">
        <f>_xll.SRS1Splines.Functions25.OneWay_Spline($D$61:$D$65,U$61:U$65,$D87)</f>
        <v>1.74078234152842</v>
      </c>
      <c r="V87" s="42">
        <f>_xll.SRS1Splines.Functions25.OneWay_Spline($D$61:$D$65,V$61:V$65,$D87)</f>
        <v>6.1763853621060596</v>
      </c>
      <c r="W87" s="42">
        <f>_xll.SRS1Splines.Functions25.OneWay_Spline($D$61:$D$65,W$61:W$65,$D87)</f>
        <v>2.3914816906890799</v>
      </c>
      <c r="X87" s="42">
        <f>_xll.SRS1Splines.Functions25.OneWay_Spline($D$61:$D$65,X$61:X$65,$D87)</f>
        <v>0.202091480346379</v>
      </c>
      <c r="Y87" s="42">
        <f>_xll.SRS1Splines.Functions25.OneWay_Spline($D$61:$D$65,Y$61:Y$65,$D87)</f>
        <v>0.32131633760540301</v>
      </c>
      <c r="Z87" s="42">
        <f>_xll.SRS1Splines.Functions25.OneWay_Spline($D$61:$D$65,Z$61:Z$65,$D87)</f>
        <v>3.8108098622528001E-2</v>
      </c>
      <c r="AB87" s="42">
        <f t="shared" ref="AB87:AB150" si="23">P87</f>
        <v>4.1666666666666664E-2</v>
      </c>
      <c r="AC87" s="42">
        <f>_xll.SRS1Splines.Functions25.OneWay_Spline($D$61:$D$65,AC$61:AC$65,AB87)</f>
        <v>4.7013793914214101</v>
      </c>
      <c r="AD87" s="42">
        <f>_xll.SRS1Splines.Functions25.OneWay_Spline($D$61:$D$65,AD$61:AD$65,$D87)</f>
        <v>1.8601185059823899</v>
      </c>
      <c r="AE87" s="42">
        <f>_xll.SRS1Splines.Functions25.OneWay_Spline($D$61:$D$65,AE$61:AE$65,$D87)</f>
        <v>1.4232105833875099</v>
      </c>
      <c r="AF87" s="42">
        <f>_xll.SRS1Splines.Functions25.OneWay_Spline($D$61:$D$65,AF$61:AF$65,$D87)</f>
        <v>2.2606640118625099</v>
      </c>
      <c r="AG87" s="42">
        <f>_xll.SRS1Splines.Functions25.OneWay_Spline($D$61:$D$65,AG$61:AG$65,$D87)</f>
        <v>1.9759572582628699</v>
      </c>
      <c r="AH87" s="42">
        <f>_xll.SRS1Splines.Functions25.OneWay_Spline($D$61:$D$65,AH$61:AH$65,$D87)</f>
        <v>7.8445070178243297</v>
      </c>
      <c r="AI87" s="42">
        <f>_xll.SRS1Splines.Functions25.OneWay_Spline($D$61:$D$65,AI$61:AI$65,$D87)</f>
        <v>2.9480630909281</v>
      </c>
      <c r="AJ87" s="42">
        <f>_xll.SRS1Splines.Functions25.OneWay_Spline($D$61:$D$65,AJ$61:AJ$65,$D87)</f>
        <v>0.247932889687484</v>
      </c>
      <c r="AK87" s="42">
        <f>_xll.SRS1Splines.Functions25.OneWay_Spline($D$61:$D$65,AK$61:AK$65,$D87)</f>
        <v>0.397212929550114</v>
      </c>
      <c r="AL87" s="42">
        <f>_xll.SRS1Splines.Functions25.OneWay_Spline($D$61:$D$65,AL$61:AL$65,$D87)</f>
        <v>0.55938562258968805</v>
      </c>
    </row>
    <row r="88" spans="1:38">
      <c r="A88" s="42" t="s">
        <v>89</v>
      </c>
      <c r="D88" s="42">
        <v>7.4999999999999997E-2</v>
      </c>
      <c r="E88" s="42">
        <f>_xll.SRS1Splines.Functions25.OneWay_Spline($D$61:$D$65,$E$61:$E$65,D88)</f>
        <v>4.1957611479365902</v>
      </c>
      <c r="F88" s="42">
        <f>_xll.SRS1Splines.Functions25.OneWay_Spline($D$61:$D$65,F$61:F$65,$D88)</f>
        <v>1.4777676309802501</v>
      </c>
      <c r="G88" s="42">
        <f>_xll.SRS1Splines.Functions25.OneWay_Spline($D$61:$D$65,G$61:G$65,$D88)</f>
        <v>1.34845690302781</v>
      </c>
      <c r="H88" s="42">
        <f>_xll.SRS1Splines.Functions25.OneWay_Spline($D$61:$D$65,H$61:H$65,$D88)</f>
        <v>2.1214920423537702</v>
      </c>
      <c r="I88" s="42">
        <f>_xll.SRS1Splines.Functions25.OneWay_Spline($D$61:$D$65,I$61:I$65,$D88)</f>
        <v>1.9824862080672501</v>
      </c>
      <c r="J88" s="42">
        <f>_xll.SRS1Splines.Functions25.OneWay_Spline($D$61:$D$65,J$61:J$65,$D88)</f>
        <v>7.3613756054711201</v>
      </c>
      <c r="K88" s="42">
        <f>_xll.SRS1Splines.Functions25.OneWay_Spline($D$61:$D$65,K$61:K$65,$D88)</f>
        <v>3.0420841550143898</v>
      </c>
      <c r="L88" s="42">
        <f>_xll.SRS1Splines.Functions25.OneWay_Spline($D$61:$D$65,L$61:L$65,$D88)</f>
        <v>0.33665895270395302</v>
      </c>
      <c r="M88" s="42">
        <f>_xll.SRS1Splines.Functions25.OneWay_Spline($D$61:$D$65,M$61:M$65,$D88)</f>
        <v>0.42343312869070698</v>
      </c>
      <c r="N88" s="42">
        <f>_xll.SRS1Splines.Functions25.OneWay_Spline($D$61:$D$65,N$61:N$65,$D88)</f>
        <v>0.90408259192342599</v>
      </c>
      <c r="P88" s="42">
        <f t="shared" si="22"/>
        <v>7.4999999999999997E-2</v>
      </c>
      <c r="Q88" s="42">
        <f>_xll.SRS1Splines.Functions25.OneWay_Spline($D$61:$D$65,Q$61:Q$65,P88)</f>
        <v>4.0386987570223196</v>
      </c>
      <c r="R88" s="42">
        <f>_xll.SRS1Splines.Functions25.OneWay_Spline($D$61:$D$65,R$61:R$65,$D88)</f>
        <v>1.18084078723047</v>
      </c>
      <c r="S88" s="42">
        <f>_xll.SRS1Splines.Functions25.OneWay_Spline($D$61:$D$65,S$61:S$65,$D88)</f>
        <v>1.1391744059361599</v>
      </c>
      <c r="T88" s="42">
        <f>_xll.SRS1Splines.Functions25.OneWay_Spline($D$61:$D$65,T$61:T$65,$D88)</f>
        <v>2.0173904890047498</v>
      </c>
      <c r="U88" s="42">
        <f>_xll.SRS1Splines.Functions25.OneWay_Spline($D$61:$D$65,U$61:U$65,$D88)</f>
        <v>1.7674530405165101</v>
      </c>
      <c r="V88" s="42">
        <f>_xll.SRS1Splines.Functions25.OneWay_Spline($D$61:$D$65,V$61:V$65,$D88)</f>
        <v>6.4284561940954603</v>
      </c>
      <c r="W88" s="42">
        <f>_xll.SRS1Splines.Functions25.OneWay_Spline($D$61:$D$65,W$61:W$65,$D88)</f>
        <v>2.5628843602991398</v>
      </c>
      <c r="X88" s="42">
        <f>_xll.SRS1Splines.Functions25.OneWay_Spline($D$61:$D$65,X$61:X$65,$D88)</f>
        <v>0.303570366655109</v>
      </c>
      <c r="Y88" s="42">
        <f>_xll.SRS1Splines.Functions25.OneWay_Spline($D$61:$D$65,Y$61:Y$65,$D88)</f>
        <v>0.39503819879913998</v>
      </c>
      <c r="Z88" s="42">
        <f>_xll.SRS1Splines.Functions25.OneWay_Spline($D$61:$D$65,Z$61:Z$65,$D88)</f>
        <v>0.25035405783898901</v>
      </c>
      <c r="AB88" s="42">
        <f t="shared" si="23"/>
        <v>7.4999999999999997E-2</v>
      </c>
      <c r="AC88" s="42">
        <f>_xll.SRS1Splines.Functions25.OneWay_Spline($D$61:$D$65,AC$61:AC$65,AB88)</f>
        <v>4.3528235388508696</v>
      </c>
      <c r="AD88" s="42">
        <f>_xll.SRS1Splines.Functions25.OneWay_Spline($D$61:$D$65,AD$61:AD$65,$D88)</f>
        <v>1.7746944747300299</v>
      </c>
      <c r="AE88" s="42">
        <f>_xll.SRS1Splines.Functions25.OneWay_Spline($D$61:$D$65,AE$61:AE$65,$D88)</f>
        <v>1.5594966493219999</v>
      </c>
      <c r="AF88" s="42">
        <f>_xll.SRS1Splines.Functions25.OneWay_Spline($D$61:$D$65,AF$61:AF$65,$D88)</f>
        <v>2.2255935957027799</v>
      </c>
      <c r="AG88" s="42">
        <f>_xll.SRS1Splines.Functions25.OneWay_Spline($D$61:$D$65,AG$61:AG$65,$D88)</f>
        <v>2.197519375618</v>
      </c>
      <c r="AH88" s="42">
        <f>_xll.SRS1Splines.Functions25.OneWay_Spline($D$61:$D$65,AH$61:AH$65,$D88)</f>
        <v>8.3094547844937594</v>
      </c>
      <c r="AI88" s="42">
        <f>_xll.SRS1Splines.Functions25.OneWay_Spline($D$61:$D$65,AI$61:AI$65,$D88)</f>
        <v>3.52128394972963</v>
      </c>
      <c r="AJ88" s="42">
        <f>_xll.SRS1Splines.Functions25.OneWay_Spline($D$61:$D$65,AJ$61:AJ$65,$D88)</f>
        <v>0.36974753875279598</v>
      </c>
      <c r="AK88" s="42">
        <f>_xll.SRS1Splines.Functions25.OneWay_Spline($D$61:$D$65,AK$61:AK$65,$D88)</f>
        <v>0.45124903662756599</v>
      </c>
      <c r="AL88" s="42">
        <f>_xll.SRS1Splines.Functions25.OneWay_Spline($D$61:$D$65,AL$61:AL$65,$D88)</f>
        <v>1.55781112600786</v>
      </c>
    </row>
    <row r="89" spans="1:38">
      <c r="A89" s="42" t="s">
        <v>90</v>
      </c>
      <c r="D89" s="42">
        <v>0.1</v>
      </c>
      <c r="E89" s="42">
        <f>_xll.SRS1Splines.Functions25.OneWay_Spline($D$61:$D$65,$E$61:$E$65,D89)</f>
        <v>3.8924017324440099</v>
      </c>
      <c r="F89" s="42">
        <f>_xll.SRS1Splines.Functions25.OneWay_Spline($D$61:$D$65,F$61:F$65,$D89)</f>
        <v>1.44078283987633</v>
      </c>
      <c r="G89" s="42">
        <f>_xll.SRS1Splines.Functions25.OneWay_Spline($D$61:$D$65,G$61:G$65,$D89)</f>
        <v>1.35049131843333</v>
      </c>
      <c r="H89" s="42">
        <f>_xll.SRS1Splines.Functions25.OneWay_Spline($D$61:$D$65,H$61:H$65,$D89)</f>
        <v>2.0683121512319298</v>
      </c>
      <c r="I89" s="42">
        <f>_xll.SRS1Splines.Functions25.OneWay_Spline($D$61:$D$65,I$61:I$65,$D89)</f>
        <v>2.0773016086807301</v>
      </c>
      <c r="J89" s="42">
        <f>_xll.SRS1Splines.Functions25.OneWay_Spline($D$61:$D$65,J$61:J$65,$D89)</f>
        <v>7.6168501278945797</v>
      </c>
      <c r="K89" s="42">
        <f>_xll.SRS1Splines.Functions25.OneWay_Spline($D$61:$D$65,K$61:K$65,$D89)</f>
        <v>3.32353953845525</v>
      </c>
      <c r="L89" s="42">
        <f>_xll.SRS1Splines.Functions25.OneWay_Spline($D$61:$D$65,L$61:L$65,$D89)</f>
        <v>0.42336081094373701</v>
      </c>
      <c r="M89" s="42">
        <f>_xll.SRS1Splines.Functions25.OneWay_Spline($D$61:$D$65,M$61:M$65,$D89)</f>
        <v>0.47318626017679999</v>
      </c>
      <c r="N89" s="42">
        <f>_xll.SRS1Splines.Functions25.OneWay_Spline($D$61:$D$65,N$61:N$65,$D89)</f>
        <v>1.3496105072812801</v>
      </c>
      <c r="P89" s="42">
        <f t="shared" si="22"/>
        <v>0.1</v>
      </c>
      <c r="Q89" s="42">
        <f>_xll.SRS1Splines.Functions25.OneWay_Spline($D$61:$D$65,Q$61:Q$65,P89)</f>
        <v>3.6882027764647001</v>
      </c>
      <c r="R89" s="42">
        <f>_xll.SRS1Splines.Functions25.OneWay_Spline($D$61:$D$65,R$61:R$65,$D89)</f>
        <v>1.1685955377158099</v>
      </c>
      <c r="S89" s="42">
        <f>_xll.SRS1Splines.Functions25.OneWay_Spline($D$61:$D$65,S$61:S$65,$D89)</f>
        <v>1.0406109928048199</v>
      </c>
      <c r="T89" s="42">
        <f>_xll.SRS1Splines.Functions25.OneWay_Spline($D$61:$D$65,T$61:T$65,$D89)</f>
        <v>1.9374667713678799</v>
      </c>
      <c r="U89" s="42">
        <f>_xll.SRS1Splines.Functions25.OneWay_Spline($D$61:$D$65,U$61:U$65,$D89)</f>
        <v>1.7865291834488399</v>
      </c>
      <c r="V89" s="42">
        <f>_xll.SRS1Splines.Functions25.OneWay_Spline($D$61:$D$65,V$61:V$65,$D89)</f>
        <v>6.6182995288770901</v>
      </c>
      <c r="W89" s="42">
        <f>_xll.SRS1Splines.Functions25.OneWay_Spline($D$61:$D$65,W$61:W$65,$D89)</f>
        <v>2.6883220564172001</v>
      </c>
      <c r="X89" s="42">
        <f>_xll.SRS1Splines.Functions25.OneWay_Spline($D$61:$D$65,X$61:X$65,$D89)</f>
        <v>0.38220431707498598</v>
      </c>
      <c r="Y89" s="42">
        <f>_xll.SRS1Splines.Functions25.OneWay_Spline($D$61:$D$65,Y$61:Y$65,$D89)</f>
        <v>0.45230922404398599</v>
      </c>
      <c r="Z89" s="42">
        <f>_xll.SRS1Splines.Functions25.OneWay_Spline($D$61:$D$65,Z$61:Z$65,$D89)</f>
        <v>0.40886351035208901</v>
      </c>
      <c r="AB89" s="42">
        <f t="shared" si="23"/>
        <v>0.1</v>
      </c>
      <c r="AC89" s="42">
        <f>_xll.SRS1Splines.Functions25.OneWay_Spline($D$61:$D$65,AC$61:AC$65,AB89)</f>
        <v>4.0966006884233197</v>
      </c>
      <c r="AD89" s="42">
        <f>_xll.SRS1Splines.Functions25.OneWay_Spline($D$61:$D$65,AD$61:AD$65,$D89)</f>
        <v>1.7129701420368399</v>
      </c>
      <c r="AE89" s="42">
        <f>_xll.SRS1Splines.Functions25.OneWay_Spline($D$61:$D$65,AE$61:AE$65,$D89)</f>
        <v>1.66345234808875</v>
      </c>
      <c r="AF89" s="42">
        <f>_xll.SRS1Splines.Functions25.OneWay_Spline($D$61:$D$65,AF$61:AF$65,$D89)</f>
        <v>2.1991575310959699</v>
      </c>
      <c r="AG89" s="42">
        <f>_xll.SRS1Splines.Functions25.OneWay_Spline($D$61:$D$65,AG$61:AG$65,$D89)</f>
        <v>2.36807403391263</v>
      </c>
      <c r="AH89" s="42">
        <f>_xll.SRS1Splines.Functions25.OneWay_Spline($D$61:$D$65,AH$61:AH$65,$D89)</f>
        <v>8.6491656639439807</v>
      </c>
      <c r="AI89" s="42">
        <f>_xll.SRS1Splines.Functions25.OneWay_Spline($D$61:$D$65,AI$61:AI$65,$D89)</f>
        <v>3.9587570204932998</v>
      </c>
      <c r="AJ89" s="42">
        <f>_xll.SRS1Splines.Functions25.OneWay_Spline($D$61:$D$65,AJ$61:AJ$65,$D89)</f>
        <v>0.46451730481248699</v>
      </c>
      <c r="AK89" s="42">
        <f>_xll.SRS1Splines.Functions25.OneWay_Spline($D$61:$D$65,AK$61:AK$65,$D89)</f>
        <v>0.49277365650140198</v>
      </c>
      <c r="AL89" s="42">
        <f>_xll.SRS1Splines.Functions25.OneWay_Spline($D$61:$D$65,AL$61:AL$65,$D89)</f>
        <v>2.2903575042104798</v>
      </c>
    </row>
    <row r="90" spans="1:38">
      <c r="D90" s="42">
        <v>0.125</v>
      </c>
      <c r="E90" s="42">
        <f>_xll.SRS1Splines.Functions25.OneWay_Spline($D$61:$D$65,$E$61:$E$65,D90)</f>
        <v>3.60994422028124</v>
      </c>
      <c r="F90" s="42">
        <f>_xll.SRS1Splines.Functions25.OneWay_Spline($D$61:$D$65,F$61:F$65,$D90)</f>
        <v>1.41064377605511</v>
      </c>
      <c r="G90" s="42">
        <f>_xll.SRS1Splines.Functions25.OneWay_Spline($D$61:$D$65,G$61:G$65,$D90)</f>
        <v>1.3518832868686901</v>
      </c>
      <c r="H90" s="42">
        <f>_xll.SRS1Splines.Functions25.OneWay_Spline($D$61:$D$65,H$61:H$65,$D90)</f>
        <v>2.0191103383534599</v>
      </c>
      <c r="I90" s="42">
        <f>_xll.SRS1Splines.Functions25.OneWay_Spline($D$61:$D$65,I$61:I$65,$D90)</f>
        <v>2.1575919152638199</v>
      </c>
      <c r="J90" s="42">
        <f>_xll.SRS1Splines.Functions25.OneWay_Spline($D$61:$D$65,J$61:J$65,$D90)</f>
        <v>7.8645543461633798</v>
      </c>
      <c r="K90" s="42">
        <f>_xll.SRS1Splines.Functions25.OneWay_Spline($D$61:$D$65,K$61:K$65,$D90)</f>
        <v>3.57777393104706</v>
      </c>
      <c r="L90" s="42">
        <f>_xll.SRS1Splines.Functions25.OneWay_Spline($D$61:$D$65,L$61:L$65,$D90)</f>
        <v>0.49736360625602599</v>
      </c>
      <c r="M90" s="42">
        <f>_xll.SRS1Splines.Functions25.OneWay_Spline($D$61:$D$65,M$61:M$65,$D90)</f>
        <v>0.51598126914232001</v>
      </c>
      <c r="N90" s="42">
        <f>_xll.SRS1Splines.Functions25.OneWay_Spline($D$61:$D$65,N$61:N$65,$D90)</f>
        <v>1.7729027764943299</v>
      </c>
      <c r="P90" s="42">
        <f t="shared" si="22"/>
        <v>0.125</v>
      </c>
      <c r="Q90" s="42">
        <f>_xll.SRS1Splines.Functions25.OneWay_Spline($D$61:$D$65,Q$61:Q$65,P90)</f>
        <v>3.36728067450932</v>
      </c>
      <c r="R90" s="42">
        <f>_xll.SRS1Splines.Functions25.OneWay_Spline($D$61:$D$65,R$61:R$65,$D90)</f>
        <v>1.1591273068529999</v>
      </c>
      <c r="S90" s="42">
        <f>_xll.SRS1Splines.Functions25.OneWay_Spline($D$61:$D$65,S$61:S$65,$D90)</f>
        <v>0.95585280332758604</v>
      </c>
      <c r="T90" s="42">
        <f>_xll.SRS1Splines.Functions25.OneWay_Spline($D$61:$D$65,T$61:T$65,$D90)</f>
        <v>1.8630735956108599</v>
      </c>
      <c r="U90" s="42">
        <f>_xll.SRS1Splines.Functions25.OneWay_Spline($D$61:$D$65,U$61:U$65,$D90)</f>
        <v>1.80214699788306</v>
      </c>
      <c r="V90" s="42">
        <f>_xll.SRS1Splines.Functions25.OneWay_Spline($D$61:$D$65,V$61:V$65,$D90)</f>
        <v>6.7910139097013698</v>
      </c>
      <c r="W90" s="42">
        <f>_xll.SRS1Splines.Functions25.OneWay_Spline($D$61:$D$65,W$61:W$65,$D90)</f>
        <v>2.8087663302531198</v>
      </c>
      <c r="X90" s="42">
        <f>_xll.SRS1Splines.Functions25.OneWay_Spline($D$61:$D$65,X$61:X$65,$D90)</f>
        <v>0.44925111908790599</v>
      </c>
      <c r="Y90" s="42">
        <f>_xll.SRS1Splines.Functions25.OneWay_Spline($D$61:$D$65,Y$61:Y$65,$D90)</f>
        <v>0.50120024255691398</v>
      </c>
      <c r="Z90" s="42">
        <f>_xll.SRS1Splines.Functions25.OneWay_Spline($D$61:$D$65,Z$61:Z$65,$D90)</f>
        <v>0.55539262868057204</v>
      </c>
      <c r="AB90" s="42">
        <f t="shared" si="23"/>
        <v>0.125</v>
      </c>
      <c r="AC90" s="42">
        <f>_xll.SRS1Splines.Functions25.OneWay_Spline($D$61:$D$65,AC$61:AC$65,AB90)</f>
        <v>3.8526077660531701</v>
      </c>
      <c r="AD90" s="42">
        <f>_xll.SRS1Splines.Functions25.OneWay_Spline($D$61:$D$65,AD$61:AD$65,$D90)</f>
        <v>1.6621602452572299</v>
      </c>
      <c r="AE90" s="42">
        <f>_xll.SRS1Splines.Functions25.OneWay_Spline($D$61:$D$65,AE$61:AE$65,$D90)</f>
        <v>1.7514181535069</v>
      </c>
      <c r="AF90" s="42">
        <f>_xll.SRS1Splines.Functions25.OneWay_Spline($D$61:$D$65,AF$61:AF$65,$D90)</f>
        <v>2.17514708109606</v>
      </c>
      <c r="AG90" s="42">
        <f>_xll.SRS1Splines.Functions25.OneWay_Spline($D$61:$D$65,AG$61:AG$65,$D90)</f>
        <v>2.51303683264458</v>
      </c>
      <c r="AH90" s="42">
        <f>_xll.SRS1Splines.Functions25.OneWay_Spline($D$61:$D$65,AH$61:AH$65,$D90)</f>
        <v>8.9811623043497608</v>
      </c>
      <c r="AI90" s="42">
        <f>_xll.SRS1Splines.Functions25.OneWay_Spline($D$61:$D$65,AI$61:AI$65,$D90)</f>
        <v>4.3467815318409899</v>
      </c>
      <c r="AJ90" s="42">
        <f>_xll.SRS1Splines.Functions25.OneWay_Spline($D$61:$D$65,AJ$61:AJ$65,$D90)</f>
        <v>0.54547609342414605</v>
      </c>
      <c r="AK90" s="42">
        <f>_xll.SRS1Splines.Functions25.OneWay_Spline($D$61:$D$65,AK$61:AK$65,$D90)</f>
        <v>0.52911734699276103</v>
      </c>
      <c r="AL90" s="42">
        <f>_xll.SRS1Splines.Functions25.OneWay_Spline($D$61:$D$65,AL$61:AL$65,$D90)</f>
        <v>2.9904129243080901</v>
      </c>
    </row>
    <row r="91" spans="1:38">
      <c r="D91" s="42">
        <f>D90+0.125</f>
        <v>0.25</v>
      </c>
      <c r="E91" s="42">
        <f>_xll.SRS1Splines.Functions25.OneWay_Spline($D$61:$D$65,$E$61:$E$65,D91)</f>
        <v>2.6627400723049499</v>
      </c>
      <c r="F91" s="42">
        <f>_xll.SRS1Splines.Functions25.OneWay_Spline($D$61:$D$65,F$61:F$65,$D91)</f>
        <v>1.4299764000580899</v>
      </c>
      <c r="G91" s="42">
        <f>_xll.SRS1Splines.Functions25.OneWay_Spline($D$61:$D$65,G$61:G$65,$D91)</f>
        <v>1.34145332828063</v>
      </c>
      <c r="H91" s="42">
        <f>_xll.SRS1Splines.Functions25.OneWay_Spline($D$61:$D$65,H$61:H$65,$D91)</f>
        <v>1.8667716397070999</v>
      </c>
      <c r="I91" s="42">
        <f>_xll.SRS1Splines.Functions25.OneWay_Spline($D$61:$D$65,I$61:I$65,$D91)</f>
        <v>2.2022350144426301</v>
      </c>
      <c r="J91" s="42">
        <f>_xll.SRS1Splines.Functions25.OneWay_Spline($D$61:$D$65,J$61:J$65,$D91)</f>
        <v>8.9772810247044603</v>
      </c>
      <c r="K91" s="42">
        <f>_xll.SRS1Splines.Functions25.OneWay_Spline($D$61:$D$65,K$61:K$65,$D91)</f>
        <v>4.20682051530033</v>
      </c>
      <c r="L91" s="42">
        <f>_xll.SRS1Splines.Functions25.OneWay_Spline($D$61:$D$65,L$61:L$65,$D91)</f>
        <v>0.55388048956973002</v>
      </c>
      <c r="M91" s="42">
        <f>_xll.SRS1Splines.Functions25.OneWay_Spline($D$61:$D$65,M$61:M$65,$D91)</f>
        <v>0.55853255567871096</v>
      </c>
      <c r="N91" s="42">
        <f>_xll.SRS1Splines.Functions25.OneWay_Spline($D$61:$D$65,N$61:N$65,$D91)</f>
        <v>3.4356349906917201</v>
      </c>
      <c r="P91" s="42">
        <f t="shared" si="22"/>
        <v>0.25</v>
      </c>
      <c r="Q91" s="42">
        <f>_xll.SRS1Splines.Functions25.OneWay_Spline($D$61:$D$65,Q$61:Q$65,P91)</f>
        <v>2.4462058171069998</v>
      </c>
      <c r="R91" s="42">
        <f>_xll.SRS1Splines.Functions25.OneWay_Spline($D$61:$D$65,R$61:R$65,$D91)</f>
        <v>1.1809601538358101</v>
      </c>
      <c r="S91" s="42">
        <f>_xll.SRS1Splines.Functions25.OneWay_Spline($D$61:$D$65,S$61:S$65,$D91)</f>
        <v>0.87290785541571803</v>
      </c>
      <c r="T91" s="42">
        <f>_xll.SRS1Splines.Functions25.OneWay_Spline($D$61:$D$65,T$61:T$65,$D91)</f>
        <v>1.6165184005069499</v>
      </c>
      <c r="U91" s="42">
        <f>_xll.SRS1Splines.Functions25.OneWay_Spline($D$61:$D$65,U$61:U$65,$D91)</f>
        <v>1.7960389144615301</v>
      </c>
      <c r="V91" s="42">
        <f>_xll.SRS1Splines.Functions25.OneWay_Spline($D$61:$D$65,V$61:V$65,$D91)</f>
        <v>7.2533698647751397</v>
      </c>
      <c r="W91" s="42">
        <f>_xll.SRS1Splines.Functions25.OneWay_Spline($D$61:$D$65,W$61:W$65,$D91)</f>
        <v>3.3174296726706798</v>
      </c>
      <c r="X91" s="42">
        <f>_xll.SRS1Splines.Functions25.OneWay_Spline($D$61:$D$65,X$61:X$65,$D91)</f>
        <v>0.498426712610825</v>
      </c>
      <c r="Y91" s="42">
        <f>_xll.SRS1Splines.Functions25.OneWay_Spline($D$61:$D$65,Y$61:Y$65,$D91)</f>
        <v>0.538716614587332</v>
      </c>
      <c r="Z91" s="42">
        <f>_xll.SRS1Splines.Functions25.OneWay_Spline($D$61:$D$65,Z$61:Z$65,$D91)</f>
        <v>1.0168025061561701</v>
      </c>
      <c r="AB91" s="42">
        <f t="shared" si="23"/>
        <v>0.25</v>
      </c>
      <c r="AC91" s="42">
        <f>_xll.SRS1Splines.Functions25.OneWay_Spline($D$61:$D$65,AC$61:AC$65,AB91)</f>
        <v>2.8792743275029</v>
      </c>
      <c r="AD91" s="42">
        <f>_xll.SRS1Splines.Functions25.OneWay_Spline($D$61:$D$65,AD$61:AD$65,$D91)</f>
        <v>1.6789926462803699</v>
      </c>
      <c r="AE91" s="42">
        <f>_xll.SRS1Splines.Functions25.OneWay_Spline($D$61:$D$65,AE$61:AE$65,$D91)</f>
        <v>1.7972411011946401</v>
      </c>
      <c r="AF91" s="42">
        <f>_xll.SRS1Splines.Functions25.OneWay_Spline($D$61:$D$65,AF$61:AF$65,$D91)</f>
        <v>2.1136519542821799</v>
      </c>
      <c r="AG91" s="42">
        <f>_xll.SRS1Splines.Functions25.OneWay_Spline($D$61:$D$65,AG$61:AG$65,$D91)</f>
        <v>2.60843111442373</v>
      </c>
      <c r="AH91" s="42">
        <f>_xll.SRS1Splines.Functions25.OneWay_Spline($D$61:$D$65,AH$61:AH$65,$D91)</f>
        <v>10.5428742670103</v>
      </c>
      <c r="AI91" s="42">
        <f>_xll.SRS1Splines.Functions25.OneWay_Spline($D$61:$D$65,AI$61:AI$65,$D91)</f>
        <v>5.0962113579299801</v>
      </c>
      <c r="AJ91" s="42">
        <f>_xll.SRS1Splines.Functions25.OneWay_Spline($D$61:$D$65,AJ$61:AJ$65,$D91)</f>
        <v>0.608778269145134</v>
      </c>
      <c r="AK91" s="42">
        <f>_xll.SRS1Splines.Functions25.OneWay_Spline($D$61:$D$65,AK$61:AK$65,$D91)</f>
        <v>0.58466648669749899</v>
      </c>
      <c r="AL91" s="42">
        <f>_xll.SRS1Splines.Functions25.OneWay_Spline($D$61:$D$65,AL$61:AL$65,$D91)</f>
        <v>5.8544674752272696</v>
      </c>
    </row>
    <row r="92" spans="1:38">
      <c r="D92" s="42">
        <f t="shared" ref="D92:D98" si="24">D91+0.125</f>
        <v>0.375</v>
      </c>
      <c r="E92" s="42">
        <f>_xll.SRS1Splines.Functions25.OneWay_Spline($D$61:$D$65,$E$61:$E$65,D92)</f>
        <v>1.9236901268881199</v>
      </c>
      <c r="F92" s="42">
        <f>_xll.SRS1Splines.Functions25.OneWay_Spline($D$61:$D$65,F$61:F$65,$D92)</f>
        <v>1.62273633875645</v>
      </c>
      <c r="G92" s="42">
        <f>_xll.SRS1Splines.Functions25.OneWay_Spline($D$61:$D$65,G$61:G$65,$D92)</f>
        <v>1.28889950310566</v>
      </c>
      <c r="H92" s="42">
        <f>_xll.SRS1Splines.Functions25.OneWay_Spline($D$61:$D$65,H$61:H$65,$D92)</f>
        <v>1.76265118514938</v>
      </c>
      <c r="I92" s="42">
        <f>_xll.SRS1Splines.Functions25.OneWay_Spline($D$61:$D$65,I$61:I$65,$D92)</f>
        <v>2.1198166751314398</v>
      </c>
      <c r="J92" s="42">
        <f>_xll.SRS1Splines.Functions25.OneWay_Spline($D$61:$D$65,J$61:J$65,$D92)</f>
        <v>9.9151330037225094</v>
      </c>
      <c r="K92" s="42">
        <f>_xll.SRS1Splines.Functions25.OneWay_Spline($D$61:$D$65,K$61:K$65,$D92)</f>
        <v>4.6458185404616597</v>
      </c>
      <c r="L92" s="42">
        <f>_xll.SRS1Splines.Functions25.OneWay_Spline($D$61:$D$65,L$61:L$65,$D92)</f>
        <v>0.54751007238118998</v>
      </c>
      <c r="M92" s="42">
        <f>_xll.SRS1Splines.Functions25.OneWay_Spline($D$61:$D$65,M$61:M$65,$D92)</f>
        <v>0.56778900339653904</v>
      </c>
      <c r="N92" s="42">
        <f>_xll.SRS1Splines.Functions25.OneWay_Spline($D$61:$D$65,N$61:N$65,$D92)</f>
        <v>4.7946140411148299</v>
      </c>
      <c r="P92" s="42">
        <f t="shared" si="22"/>
        <v>0.375</v>
      </c>
      <c r="Q92" s="42">
        <f>_xll.SRS1Splines.Functions25.OneWay_Spline($D$61:$D$65,Q$61:Q$65,P92)</f>
        <v>1.7642891405313501</v>
      </c>
      <c r="R92" s="42">
        <f>_xll.SRS1Splines.Functions25.OneWay_Spline($D$61:$D$65,R$61:R$65,$D92)</f>
        <v>1.3123063112911999</v>
      </c>
      <c r="S92" s="42">
        <f>_xll.SRS1Splines.Functions25.OneWay_Spline($D$61:$D$65,S$61:S$65,$D92)</f>
        <v>0.85811557875147404</v>
      </c>
      <c r="T92" s="42">
        <f>_xll.SRS1Splines.Functions25.OneWay_Spline($D$61:$D$65,T$61:T$65,$D92)</f>
        <v>1.43198660156999</v>
      </c>
      <c r="U92" s="42">
        <f>_xll.SRS1Splines.Functions25.OneWay_Spline($D$61:$D$65,U$61:U$65,$D92)</f>
        <v>1.71324203901064</v>
      </c>
      <c r="V92" s="42">
        <f>_xll.SRS1Splines.Functions25.OneWay_Spline($D$61:$D$65,V$61:V$65,$D92)</f>
        <v>7.5830757270465003</v>
      </c>
      <c r="W92" s="42">
        <f>_xll.SRS1Splines.Functions25.OneWay_Spline($D$61:$D$65,W$61:W$65,$D92)</f>
        <v>3.7403945509288601</v>
      </c>
      <c r="X92" s="42">
        <f>_xll.SRS1Splines.Functions25.OneWay_Spline($D$61:$D$65,X$61:X$65,$D92)</f>
        <v>0.48353351438374897</v>
      </c>
      <c r="Y92" s="42">
        <f>_xll.SRS1Splines.Functions25.OneWay_Spline($D$61:$D$65,Y$61:Y$65,$D92)</f>
        <v>0.53532563150377799</v>
      </c>
      <c r="Z92" s="42">
        <f>_xll.SRS1Splines.Functions25.OneWay_Spline($D$61:$D$65,Z$61:Z$65,$D92)</f>
        <v>1.37071263705192</v>
      </c>
      <c r="AB92" s="42">
        <f t="shared" si="23"/>
        <v>0.375</v>
      </c>
      <c r="AC92" s="42">
        <f>_xll.SRS1Splines.Functions25.OneWay_Spline($D$61:$D$65,AC$61:AC$65,AB92)</f>
        <v>2.0830911132448899</v>
      </c>
      <c r="AD92" s="42">
        <f>_xll.SRS1Splines.Functions25.OneWay_Spline($D$61:$D$65,AD$61:AD$65,$D92)</f>
        <v>1.93316636622171</v>
      </c>
      <c r="AE92" s="42">
        <f>_xll.SRS1Splines.Functions25.OneWay_Spline($D$61:$D$65,AE$61:AE$65,$D92)</f>
        <v>1.6934049786102101</v>
      </c>
      <c r="AF92" s="42">
        <f>_xll.SRS1Splines.Functions25.OneWay_Spline($D$61:$D$65,AF$61:AF$65,$D92)</f>
        <v>2.07574845297321</v>
      </c>
      <c r="AG92" s="42">
        <f>_xll.SRS1Splines.Functions25.OneWay_Spline($D$61:$D$65,AG$61:AG$65,$D92)</f>
        <v>2.52639131125225</v>
      </c>
      <c r="AH92" s="42">
        <f>_xll.SRS1Splines.Functions25.OneWay_Spline($D$61:$D$65,AH$61:AH$65,$D92)</f>
        <v>11.967691114600299</v>
      </c>
      <c r="AI92" s="42">
        <f>_xll.SRS1Splines.Functions25.OneWay_Spline($D$61:$D$65,AI$61:AI$65,$D92)</f>
        <v>5.5512425299944503</v>
      </c>
      <c r="AJ92" s="42">
        <f>_xll.SRS1Splines.Functions25.OneWay_Spline($D$61:$D$65,AJ$61:AJ$65,$D92)</f>
        <v>0.60859081067289</v>
      </c>
      <c r="AK92" s="42">
        <f>_xll.SRS1Splines.Functions25.OneWay_Spline($D$61:$D$65,AK$61:AK$65,$D92)</f>
        <v>0.61233969040099101</v>
      </c>
      <c r="AL92" s="42">
        <f>_xll.SRS1Splines.Functions25.OneWay_Spline($D$61:$D$65,AL$61:AL$65,$D92)</f>
        <v>8.21851544517774</v>
      </c>
    </row>
    <row r="93" spans="1:38">
      <c r="D93" s="42">
        <f t="shared" si="24"/>
        <v>0.5</v>
      </c>
      <c r="E93" s="42">
        <f>_xll.SRS1Splines.Functions25.OneWay_Spline($D$61:$D$65,$E$61:$E$65,D93)</f>
        <v>1.3203538929087</v>
      </c>
      <c r="F93" s="42">
        <f>_xll.SRS1Splines.Functions25.OneWay_Spline($D$61:$D$65,F$61:F$65,$D93)</f>
        <v>1.91694887676975</v>
      </c>
      <c r="G93" s="42">
        <f>_xll.SRS1Splines.Functions25.OneWay_Spline($D$61:$D$65,G$61:G$65,$D93)</f>
        <v>1.20688602641872</v>
      </c>
      <c r="H93" s="42">
        <f>_xll.SRS1Splines.Functions25.OneWay_Spline($D$61:$D$65,H$61:H$65,$D93)</f>
        <v>1.68509081550774</v>
      </c>
      <c r="I93" s="42">
        <f>_xll.SRS1Splines.Functions25.OneWay_Spline($D$61:$D$65,I$61:I$65,$D93)</f>
        <v>1.9913552157921699</v>
      </c>
      <c r="J93" s="42">
        <f>_xll.SRS1Splines.Functions25.OneWay_Spline($D$61:$D$65,J$61:J$65,$D93)</f>
        <v>10.6824664411009</v>
      </c>
      <c r="K93" s="42">
        <f>_xll.SRS1Splines.Functions25.OneWay_Spline($D$61:$D$65,K$61:K$65,$D93)</f>
        <v>5.0049987428663796</v>
      </c>
      <c r="L93" s="42">
        <f>_xll.SRS1Splines.Functions25.OneWay_Spline($D$61:$D$65,L$61:L$65,$D93)</f>
        <v>0.53721522422919199</v>
      </c>
      <c r="M93" s="42">
        <f>_xll.SRS1Splines.Functions25.OneWay_Spline($D$61:$D$65,M$61:M$65,$D93)</f>
        <v>0.57536246062021701</v>
      </c>
      <c r="N93" s="42">
        <f>_xll.SRS1Splines.Functions25.OneWay_Spline($D$61:$D$65,N$61:N$65,$D93)</f>
        <v>5.9065059914610103</v>
      </c>
      <c r="P93" s="42">
        <f t="shared" si="22"/>
        <v>0.5</v>
      </c>
      <c r="Q93" s="42">
        <f>_xll.SRS1Splines.Functions25.OneWay_Spline($D$61:$D$65,Q$61:Q$65,P93)</f>
        <v>1.2075419586305201</v>
      </c>
      <c r="R93" s="42">
        <f>_xll.SRS1Splines.Functions25.OneWay_Spline($D$61:$D$65,R$61:R$65,$D93)</f>
        <v>1.5127820253020501</v>
      </c>
      <c r="S93" s="42">
        <f>_xll.SRS1Splines.Functions25.OneWay_Spline($D$61:$D$65,S$61:S$65,$D93)</f>
        <v>0.84739265574838196</v>
      </c>
      <c r="T93" s="42">
        <f>_xll.SRS1Splines.Functions25.OneWay_Spline($D$61:$D$65,T$61:T$65,$D93)</f>
        <v>1.2858728351061499</v>
      </c>
      <c r="U93" s="42">
        <f>_xll.SRS1Splines.Functions25.OneWay_Spline($D$61:$D$65,U$61:U$65,$D93)</f>
        <v>1.5852573369535401</v>
      </c>
      <c r="V93" s="42">
        <f>_xll.SRS1Splines.Functions25.OneWay_Spline($D$61:$D$65,V$61:V$65,$D93)</f>
        <v>7.8501412124689303</v>
      </c>
      <c r="W93" s="42">
        <f>_xll.SRS1Splines.Functions25.OneWay_Spline($D$61:$D$65,W$61:W$65,$D93)</f>
        <v>4.0864567240491896</v>
      </c>
      <c r="X93" s="42">
        <f>_xll.SRS1Splines.Functions25.OneWay_Spline($D$61:$D$65,X$61:X$65,$D93)</f>
        <v>0.460257136190873</v>
      </c>
      <c r="Y93" s="42">
        <f>_xll.SRS1Splines.Functions25.OneWay_Spline($D$61:$D$65,Y$61:Y$65,$D93)</f>
        <v>0.52983907226457405</v>
      </c>
      <c r="Z93" s="42">
        <f>_xll.SRS1Splines.Functions25.OneWay_Spline($D$61:$D$65,Z$61:Z$65,$D93)</f>
        <v>1.66027547142117</v>
      </c>
      <c r="AB93" s="42">
        <f t="shared" si="23"/>
        <v>0.5</v>
      </c>
      <c r="AC93" s="42">
        <f>_xll.SRS1Splines.Functions25.OneWay_Spline($D$61:$D$65,AC$61:AC$65,AB93)</f>
        <v>1.4331658271868899</v>
      </c>
      <c r="AD93" s="42">
        <f>_xll.SRS1Splines.Functions25.OneWay_Spline($D$61:$D$65,AD$61:AD$65,$D93)</f>
        <v>2.3211157282374399</v>
      </c>
      <c r="AE93" s="42">
        <f>_xll.SRS1Splines.Functions25.OneWay_Spline($D$61:$D$65,AE$61:AE$65,$D93)</f>
        <v>1.5331271012363801</v>
      </c>
      <c r="AF93" s="42">
        <f>_xll.SRS1Splines.Functions25.OneWay_Spline($D$61:$D$65,AF$61:AF$65,$D93)</f>
        <v>2.0483309332419499</v>
      </c>
      <c r="AG93" s="42">
        <f>_xll.SRS1Splines.Functions25.OneWay_Spline($D$61:$D$65,AG$61:AG$65,$D93)</f>
        <v>2.3974530946308001</v>
      </c>
      <c r="AH93" s="42">
        <f>_xll.SRS1Splines.Functions25.OneWay_Spline($D$61:$D$65,AH$61:AH$65,$D93)</f>
        <v>13.221454918952</v>
      </c>
      <c r="AI93" s="42">
        <f>_xll.SRS1Splines.Functions25.OneWay_Spline($D$61:$D$65,AI$61:AI$65,$D93)</f>
        <v>5.9235407616835598</v>
      </c>
      <c r="AJ93" s="42">
        <f>_xll.SRS1Splines.Functions25.OneWay_Spline($D$61:$D$65,AJ$61:AJ$65,$D93)</f>
        <v>0.60824267351015104</v>
      </c>
      <c r="AK93" s="42">
        <f>_xll.SRS1Splines.Functions25.OneWay_Spline($D$61:$D$65,AK$61:AK$65,$D93)</f>
        <v>0.63498140252202995</v>
      </c>
      <c r="AL93" s="42">
        <f>_xll.SRS1Splines.Functions25.OneWay_Spline($D$61:$D$65,AL$61:AL$65,$D93)</f>
        <v>10.152736511500899</v>
      </c>
    </row>
    <row r="94" spans="1:38">
      <c r="D94" s="42">
        <f t="shared" si="24"/>
        <v>0.625</v>
      </c>
      <c r="E94" s="42">
        <f>_xll.SRS1Splines.Functions25.OneWay_Spline($D$61:$D$65,$E$61:$E$65,D94)</f>
        <v>0.85123409501180203</v>
      </c>
      <c r="F94" s="42">
        <f>_xll.SRS1Splines.Functions25.OneWay_Spline($D$61:$D$65,F$61:F$65,$D94)</f>
        <v>2.2517424545090101</v>
      </c>
      <c r="G94" s="42">
        <f>_xll.SRS1Splines.Functions25.OneWay_Spline($D$61:$D$65,G$61:G$65,$D94)</f>
        <v>1.1102909060106401</v>
      </c>
      <c r="H94" s="42">
        <f>_xll.SRS1Splines.Functions25.OneWay_Spline($D$61:$D$65,H$61:H$65,$D94)</f>
        <v>1.62557233275978</v>
      </c>
      <c r="I94" s="42">
        <f>_xll.SRS1Splines.Functions25.OneWay_Spline($D$61:$D$65,I$61:I$65,$D94)</f>
        <v>1.84033357219805</v>
      </c>
      <c r="J94" s="42">
        <f>_xll.SRS1Splines.Functions25.OneWay_Spline($D$61:$D$65,J$61:J$65,$D94)</f>
        <v>11.2792813368397</v>
      </c>
      <c r="K94" s="42">
        <f>_xll.SRS1Splines.Functions25.OneWay_Spline($D$61:$D$65,K$61:K$65,$D94)</f>
        <v>5.2843611225144898</v>
      </c>
      <c r="L94" s="42">
        <f>_xll.SRS1Splines.Functions25.OneWay_Spline($D$61:$D$65,L$61:L$65,$D94)</f>
        <v>0.524462056893785</v>
      </c>
      <c r="M94" s="42">
        <f>_xll.SRS1Splines.Functions25.OneWay_Spline($D$61:$D$65,M$61:M$65,$D94)</f>
        <v>0.58125292734974499</v>
      </c>
      <c r="N94" s="42">
        <f>_xll.SRS1Splines.Functions25.OneWay_Spline($D$61:$D$65,N$61:N$65,$D94)</f>
        <v>6.7713108417302603</v>
      </c>
      <c r="P94" s="42">
        <f t="shared" si="22"/>
        <v>0.625</v>
      </c>
      <c r="Q94" s="42">
        <f>_xll.SRS1Splines.Functions25.OneWay_Spline($D$61:$D$65,Q$61:Q$65,P94)</f>
        <v>0.77464156695587105</v>
      </c>
      <c r="R94" s="42">
        <f>_xll.SRS1Splines.Functions25.OneWay_Spline($D$61:$D$65,R$61:R$65,$D94)</f>
        <v>1.7409095619351</v>
      </c>
      <c r="S94" s="42">
        <f>_xll.SRS1Splines.Functions25.OneWay_Spline($D$61:$D$65,S$61:S$65,$D94)</f>
        <v>0.83919842814518997</v>
      </c>
      <c r="T94" s="42">
        <f>_xll.SRS1Splines.Functions25.OneWay_Spline($D$61:$D$65,T$61:T$65,$D94)</f>
        <v>1.1727431217849</v>
      </c>
      <c r="U94" s="42">
        <f>_xll.SRS1Splines.Functions25.OneWay_Spline($D$61:$D$65,U$61:U$65,$D94)</f>
        <v>1.4366938718986799</v>
      </c>
      <c r="V94" s="42">
        <f>_xll.SRS1Splines.Functions25.OneWay_Spline($D$61:$D$65,V$61:V$65,$D94)</f>
        <v>8.0575741231532394</v>
      </c>
      <c r="W94" s="42">
        <f>_xll.SRS1Splines.Functions25.OneWay_Spline($D$61:$D$65,W$61:W$65,$D94)</f>
        <v>4.3556161920316701</v>
      </c>
      <c r="X94" s="42">
        <f>_xll.SRS1Splines.Functions25.OneWay_Spline($D$61:$D$65,X$61:X$65,$D94)</f>
        <v>0.43278079570517802</v>
      </c>
      <c r="Y94" s="42">
        <f>_xll.SRS1Splines.Functions25.OneWay_Spline($D$61:$D$65,Y$61:Y$65,$D94)</f>
        <v>0.52303105488041701</v>
      </c>
      <c r="Z94" s="42">
        <f>_xll.SRS1Splines.Functions25.OneWay_Spline($D$61:$D$65,Z$61:Z$65,$D94)</f>
        <v>1.8854910092639201</v>
      </c>
      <c r="AB94" s="42">
        <f t="shared" si="23"/>
        <v>0.625</v>
      </c>
      <c r="AC94" s="42">
        <f>_xll.SRS1Splines.Functions25.OneWay_Spline($D$61:$D$65,AC$61:AC$65,AB94)</f>
        <v>0.927826623067734</v>
      </c>
      <c r="AD94" s="42">
        <f>_xll.SRS1Splines.Functions25.OneWay_Spline($D$61:$D$65,AD$61:AD$65,$D94)</f>
        <v>2.7625753470829202</v>
      </c>
      <c r="AE94" s="42">
        <f>_xll.SRS1Splines.Functions25.OneWay_Spline($D$61:$D$65,AE$61:AE$65,$D94)</f>
        <v>1.34748807616146</v>
      </c>
      <c r="AF94" s="42">
        <f>_xll.SRS1Splines.Functions25.OneWay_Spline($D$61:$D$65,AF$61:AF$65,$D94)</f>
        <v>2.0273860587805199</v>
      </c>
      <c r="AG94" s="42">
        <f>_xll.SRS1Splines.Functions25.OneWay_Spline($D$61:$D$65,AG$61:AG$65,$D94)</f>
        <v>2.24397327249741</v>
      </c>
      <c r="AH94" s="42">
        <f>_xll.SRS1Splines.Functions25.OneWay_Spline($D$61:$D$65,AH$61:AH$65,$D94)</f>
        <v>14.2649204008942</v>
      </c>
      <c r="AI94" s="42">
        <f>_xll.SRS1Splines.Functions25.OneWay_Spline($D$61:$D$65,AI$61:AI$65,$D94)</f>
        <v>6.2131060529973103</v>
      </c>
      <c r="AJ94" s="42">
        <f>_xll.SRS1Splines.Functions25.OneWay_Spline($D$61:$D$65,AJ$61:AJ$65,$D94)</f>
        <v>0.60773385765691701</v>
      </c>
      <c r="AK94" s="42">
        <f>_xll.SRS1Splines.Functions25.OneWay_Spline($D$61:$D$65,AK$61:AK$65,$D94)</f>
        <v>0.65259162306061602</v>
      </c>
      <c r="AL94" s="42">
        <f>_xll.SRS1Splines.Functions25.OneWay_Spline($D$61:$D$65,AL$61:AL$65,$D94)</f>
        <v>11.657130674196599</v>
      </c>
    </row>
    <row r="95" spans="1:38">
      <c r="D95" s="42">
        <f t="shared" si="24"/>
        <v>0.75</v>
      </c>
      <c r="E95" s="42">
        <f>_xll.SRS1Splines.Functions25.OneWay_Spline($D$61:$D$65,$E$61:$E$65,D95)</f>
        <v>0.514833457842513</v>
      </c>
      <c r="F95" s="42">
        <f>_xll.SRS1Splines.Functions25.OneWay_Spline($D$61:$D$65,F$61:F$65,$D95)</f>
        <v>2.5662455123852901</v>
      </c>
      <c r="G95" s="42">
        <f>_xll.SRS1Splines.Functions25.OneWay_Spline($D$61:$D$65,G$61:G$65,$D95)</f>
        <v>1.0139921496722499</v>
      </c>
      <c r="H95" s="42">
        <f>_xll.SRS1Splines.Functions25.OneWay_Spline($D$61:$D$65,H$61:H$65,$D95)</f>
        <v>1.5755775388830899</v>
      </c>
      <c r="I95" s="42">
        <f>_xll.SRS1Splines.Functions25.OneWay_Spline($D$61:$D$65,I$61:I$65,$D95)</f>
        <v>1.69023468012233</v>
      </c>
      <c r="J95" s="42">
        <f>_xll.SRS1Splines.Functions25.OneWay_Spline($D$61:$D$65,J$61:J$65,$D95)</f>
        <v>11.705577690938799</v>
      </c>
      <c r="K95" s="42">
        <f>_xll.SRS1Splines.Functions25.OneWay_Spline($D$61:$D$65,K$61:K$65,$D95)</f>
        <v>5.4839056794059999</v>
      </c>
      <c r="L95" s="42">
        <f>_xll.SRS1Splines.Functions25.OneWay_Spline($D$61:$D$65,L$61:L$65,$D95)</f>
        <v>0.51071668215501997</v>
      </c>
      <c r="M95" s="42">
        <f>_xll.SRS1Splines.Functions25.OneWay_Spline($D$61:$D$65,M$61:M$65,$D95)</f>
        <v>0.58546040358512097</v>
      </c>
      <c r="N95" s="42">
        <f>_xll.SRS1Splines.Functions25.OneWay_Spline($D$61:$D$65,N$61:N$65,$D95)</f>
        <v>7.3890285919225898</v>
      </c>
      <c r="P95" s="42">
        <f t="shared" si="22"/>
        <v>0.75</v>
      </c>
      <c r="Q95" s="42">
        <f>_xll.SRS1Splines.Functions25.OneWay_Spline($D$61:$D$65,Q$61:Q$65,P95)</f>
        <v>0.46426526105878002</v>
      </c>
      <c r="R95" s="42">
        <f>_xll.SRS1Splines.Functions25.OneWay_Spline($D$61:$D$65,R$61:R$65,$D95)</f>
        <v>1.9552111872570499</v>
      </c>
      <c r="S95" s="42">
        <f>_xll.SRS1Splines.Functions25.OneWay_Spline($D$61:$D$65,S$61:S$65,$D95)</f>
        <v>0.83199223768064701</v>
      </c>
      <c r="T95" s="42">
        <f>_xll.SRS1Splines.Functions25.OneWay_Spline($D$61:$D$65,T$61:T$65,$D95)</f>
        <v>1.0871634822757099</v>
      </c>
      <c r="U95" s="42">
        <f>_xll.SRS1Splines.Functions25.OneWay_Spline($D$61:$D$65,U$61:U$65,$D95)</f>
        <v>1.2921607074545001</v>
      </c>
      <c r="V95" s="42">
        <f>_xll.SRS1Splines.Functions25.OneWay_Spline($D$61:$D$65,V$61:V$65,$D95)</f>
        <v>8.2083822612102892</v>
      </c>
      <c r="W95" s="42">
        <f>_xll.SRS1Splines.Functions25.OneWay_Spline($D$61:$D$65,W$61:W$65,$D95)</f>
        <v>4.5478729548762997</v>
      </c>
      <c r="X95" s="42">
        <f>_xll.SRS1Splines.Functions25.OneWay_Spline($D$61:$D$65,X$61:X$65,$D95)</f>
        <v>0.40528771059964402</v>
      </c>
      <c r="Y95" s="42">
        <f>_xll.SRS1Splines.Functions25.OneWay_Spline($D$61:$D$65,Y$61:Y$65,$D95)</f>
        <v>0.51567569736200303</v>
      </c>
      <c r="Z95" s="42">
        <f>_xll.SRS1Splines.Functions25.OneWay_Spline($D$61:$D$65,Z$61:Z$65,$D95)</f>
        <v>2.0463592505801702</v>
      </c>
      <c r="AB95" s="42">
        <f t="shared" si="23"/>
        <v>0.75</v>
      </c>
      <c r="AC95" s="42">
        <f>_xll.SRS1Splines.Functions25.OneWay_Spline($D$61:$D$65,AC$61:AC$65,AB95)</f>
        <v>0.56540165462624703</v>
      </c>
      <c r="AD95" s="42">
        <f>_xll.SRS1Splines.Functions25.OneWay_Spline($D$61:$D$65,AD$61:AD$65,$D95)</f>
        <v>3.17727983751353</v>
      </c>
      <c r="AE95" s="42">
        <f>_xll.SRS1Splines.Functions25.OneWay_Spline($D$61:$D$65,AE$61:AE$65,$D95)</f>
        <v>1.1675685104737601</v>
      </c>
      <c r="AF95" s="42">
        <f>_xll.SRS1Splines.Functions25.OneWay_Spline($D$61:$D$65,AF$61:AF$65,$D95)</f>
        <v>2.0089004932810499</v>
      </c>
      <c r="AG95" s="42">
        <f>_xll.SRS1Splines.Functions25.OneWay_Spline($D$61:$D$65,AG$61:AG$65,$D95)</f>
        <v>2.0883086527901602</v>
      </c>
      <c r="AH95" s="42">
        <f>_xll.SRS1Splines.Functions25.OneWay_Spline($D$61:$D$65,AH$61:AH$65,$D95)</f>
        <v>15.0588422812556</v>
      </c>
      <c r="AI95" s="42">
        <f>_xll.SRS1Splines.Functions25.OneWay_Spline($D$61:$D$65,AI$61:AI$65,$D95)</f>
        <v>6.4199384039357099</v>
      </c>
      <c r="AJ95" s="42">
        <f>_xll.SRS1Splines.Functions25.OneWay_Spline($D$61:$D$65,AJ$61:AJ$65,$D95)</f>
        <v>0.60706436311318901</v>
      </c>
      <c r="AK95" s="42">
        <f>_xll.SRS1Splines.Functions25.OneWay_Spline($D$61:$D$65,AK$61:AK$65,$D95)</f>
        <v>0.66517035201674901</v>
      </c>
      <c r="AL95" s="42">
        <f>_xll.SRS1Splines.Functions25.OneWay_Spline($D$61:$D$65,AL$61:AL$65,$D95)</f>
        <v>12.731697933265</v>
      </c>
    </row>
    <row r="96" spans="1:38">
      <c r="D96" s="42">
        <f t="shared" si="24"/>
        <v>0.875</v>
      </c>
      <c r="E96" s="42">
        <f>_xll.SRS1Splines.Functions25.OneWay_Spline($D$61:$D$65,$E$61:$E$65,D96)</f>
        <v>0.30965470604593198</v>
      </c>
      <c r="F96" s="42">
        <f>_xll.SRS1Splines.Functions25.OneWay_Spline($D$61:$D$65,F$61:F$65,$D96)</f>
        <v>2.79958649080963</v>
      </c>
      <c r="G96" s="42">
        <f>_xll.SRS1Splines.Functions25.OneWay_Spline($D$61:$D$65,G$61:G$65,$D96)</f>
        <v>0.93286776519437398</v>
      </c>
      <c r="H96" s="42">
        <f>_xll.SRS1Splines.Functions25.OneWay_Spline($D$61:$D$65,H$61:H$65,$D96)</f>
        <v>1.52658823585527</v>
      </c>
      <c r="I96" s="42">
        <f>_xll.SRS1Splines.Functions25.OneWay_Spline($D$61:$D$65,I$61:I$65,$D96)</f>
        <v>1.5645414753382501</v>
      </c>
      <c r="J96" s="42">
        <f>_xll.SRS1Splines.Functions25.OneWay_Spline($D$61:$D$65,J$61:J$65,$D96)</f>
        <v>11.961355503398201</v>
      </c>
      <c r="K96" s="42">
        <f>_xll.SRS1Splines.Functions25.OneWay_Spline($D$61:$D$65,K$61:K$65,$D96)</f>
        <v>5.6036324135409101</v>
      </c>
      <c r="L96" s="42">
        <f>_xll.SRS1Splines.Functions25.OneWay_Spline($D$61:$D$65,L$61:L$65,$D96)</f>
        <v>0.49744521179294698</v>
      </c>
      <c r="M96" s="42">
        <f>_xll.SRS1Splines.Functions25.OneWay_Spline($D$61:$D$65,M$61:M$65,$D96)</f>
        <v>0.58798488932634696</v>
      </c>
      <c r="N96" s="42">
        <f>_xll.SRS1Splines.Functions25.OneWay_Spline($D$61:$D$65,N$61:N$65,$D96)</f>
        <v>7.75965924203798</v>
      </c>
      <c r="P96" s="42">
        <f t="shared" si="22"/>
        <v>0.875</v>
      </c>
      <c r="Q96" s="42">
        <f>_xll.SRS1Splines.Functions25.OneWay_Spline($D$61:$D$65,Q$61:Q$65,P96)</f>
        <v>0.27509033649060899</v>
      </c>
      <c r="R96" s="42">
        <f>_xll.SRS1Splines.Functions25.OneWay_Spline($D$61:$D$65,R$61:R$65,$D96)</f>
        <v>2.1142091673346299</v>
      </c>
      <c r="S96" s="42">
        <f>_xll.SRS1Splines.Functions25.OneWay_Spline($D$61:$D$65,S$61:S$65,$D96)</f>
        <v>0.82423342609350103</v>
      </c>
      <c r="T96" s="42">
        <f>_xll.SRS1Splines.Functions25.OneWay_Spline($D$61:$D$65,T$61:T$65,$D96)</f>
        <v>1.02369993724804</v>
      </c>
      <c r="U96" s="42">
        <f>_xll.SRS1Splines.Functions25.OneWay_Spline($D$61:$D$65,U$61:U$65,$D96)</f>
        <v>1.1762669072294401</v>
      </c>
      <c r="V96" s="42">
        <f>_xll.SRS1Splines.Functions25.OneWay_Spline($D$61:$D$65,V$61:V$65,$D96)</f>
        <v>8.3055734287508898</v>
      </c>
      <c r="W96" s="42">
        <f>_xll.SRS1Splines.Functions25.OneWay_Spline($D$61:$D$65,W$61:W$65,$D96)</f>
        <v>4.6632270125830804</v>
      </c>
      <c r="X96" s="42">
        <f>_xll.SRS1Splines.Functions25.OneWay_Spline($D$61:$D$65,X$61:X$65,$D96)</f>
        <v>0.38196109854725302</v>
      </c>
      <c r="Y96" s="42">
        <f>_xll.SRS1Splines.Functions25.OneWay_Spline($D$61:$D$65,Y$61:Y$65,$D96)</f>
        <v>0.50854711772002803</v>
      </c>
      <c r="Z96" s="42">
        <f>_xll.SRS1Splines.Functions25.OneWay_Spline($D$61:$D$65,Z$61:Z$65,$D96)</f>
        <v>2.1428801953699201</v>
      </c>
      <c r="AB96" s="42">
        <f t="shared" si="23"/>
        <v>0.875</v>
      </c>
      <c r="AC96" s="42">
        <f>_xll.SRS1Splines.Functions25.OneWay_Spline($D$61:$D$65,AC$61:AC$65,AB96)</f>
        <v>0.34421907560125498</v>
      </c>
      <c r="AD96" s="42">
        <f>_xll.SRS1Splines.Functions25.OneWay_Spline($D$61:$D$65,AD$61:AD$65,$D96)</f>
        <v>3.4849638142846202</v>
      </c>
      <c r="AE96" s="42">
        <f>_xll.SRS1Splines.Functions25.OneWay_Spline($D$61:$D$65,AE$61:AE$65,$D96)</f>
        <v>1.0244490112615601</v>
      </c>
      <c r="AF96" s="42">
        <f>_xll.SRS1Splines.Functions25.OneWay_Spline($D$61:$D$65,AF$61:AF$65,$D96)</f>
        <v>1.9888609004356499</v>
      </c>
      <c r="AG96" s="42">
        <f>_xll.SRS1Splines.Functions25.OneWay_Spline($D$61:$D$65,AG$61:AG$65,$D96)</f>
        <v>1.95281604344707</v>
      </c>
      <c r="AH96" s="42">
        <f>_xll.SRS1Splines.Functions25.OneWay_Spline($D$61:$D$65,AH$61:AH$65,$D96)</f>
        <v>15.5639752808647</v>
      </c>
      <c r="AI96" s="42">
        <f>_xll.SRS1Splines.Functions25.OneWay_Spline($D$61:$D$65,AI$61:AI$65,$D96)</f>
        <v>6.5440378144987399</v>
      </c>
      <c r="AJ96" s="42">
        <f>_xll.SRS1Splines.Functions25.OneWay_Spline($D$61:$D$65,AJ$61:AJ$65,$D96)</f>
        <v>0.60623418987896605</v>
      </c>
      <c r="AK96" s="42">
        <f>_xll.SRS1Splines.Functions25.OneWay_Spline($D$61:$D$65,AK$61:AK$65,$D96)</f>
        <v>0.67271758939042903</v>
      </c>
      <c r="AL96" s="42">
        <f>_xll.SRS1Splines.Functions25.OneWay_Spline($D$61:$D$65,AL$61:AL$65,$D96)</f>
        <v>13.376438288706</v>
      </c>
    </row>
    <row r="97" spans="4:38">
      <c r="D97" s="42">
        <f t="shared" si="24"/>
        <v>1</v>
      </c>
      <c r="E97" s="42">
        <f>_xll.SRS1Splines.Functions25.OneWay_Spline($D$61:$D$65,$E$61:$E$65,D97)</f>
        <v>0.23420056426715399</v>
      </c>
      <c r="F97" s="42">
        <f>_xll.SRS1Splines.Functions25.OneWay_Spline($D$61:$D$65,F$61:F$65,$D97)</f>
        <v>2.8908938301930598</v>
      </c>
      <c r="G97" s="42">
        <f>_xll.SRS1Splines.Functions25.OneWay_Spline($D$61:$D$65,G$61:G$65,$D97)</f>
        <v>0.88179576036783602</v>
      </c>
      <c r="H97" s="42">
        <f>_xll.SRS1Splines.Functions25.OneWay_Spline($D$61:$D$65,H$61:H$65,$D97)</f>
        <v>1.47008622565392</v>
      </c>
      <c r="I97" s="42">
        <f>_xll.SRS1Splines.Functions25.OneWay_Spline($D$61:$D$65,I$61:I$65,$D97)</f>
        <v>1.4867368936190799</v>
      </c>
      <c r="J97" s="42">
        <f>_xll.SRS1Splines.Functions25.OneWay_Spline($D$61:$D$65,J$61:J$65,$D97)</f>
        <v>12.046614774218099</v>
      </c>
      <c r="K97" s="42">
        <f>_xll.SRS1Splines.Functions25.OneWay_Spline($D$61:$D$65,K$61:K$65,$D97)</f>
        <v>5.6435413249192097</v>
      </c>
      <c r="L97" s="42">
        <f>_xll.SRS1Splines.Functions25.OneWay_Spline($D$61:$D$65,L$61:L$65,$D97)</f>
        <v>0.48611375758761599</v>
      </c>
      <c r="M97" s="42">
        <f>_xll.SRS1Splines.Functions25.OneWay_Spline($D$61:$D$65,M$61:M$65,$D97)</f>
        <v>0.58882638457342296</v>
      </c>
      <c r="N97" s="42">
        <f>_xll.SRS1Splines.Functions25.OneWay_Spline($D$61:$D$65,N$61:N$65,$D97)</f>
        <v>7.8832027920764398</v>
      </c>
      <c r="P97" s="42">
        <f t="shared" si="22"/>
        <v>1</v>
      </c>
      <c r="Q97" s="42">
        <f>_xll.SRS1Splines.Functions25.OneWay_Spline($D$61:$D$65,Q$61:Q$65,P97)</f>
        <v>0.20579408880272701</v>
      </c>
      <c r="R97" s="42">
        <f>_xll.SRS1Splines.Functions25.OneWay_Spline($D$61:$D$65,R$61:R$65,$D97)</f>
        <v>2.1764257682345498</v>
      </c>
      <c r="S97" s="42">
        <f>_xll.SRS1Splines.Functions25.OneWay_Spline($D$61:$D$65,S$61:S$65,$D97)</f>
        <v>0.81438133512249999</v>
      </c>
      <c r="T97" s="42">
        <f>_xll.SRS1Splines.Functions25.OneWay_Spline($D$61:$D$65,T$61:T$65,$D97)</f>
        <v>0.97691850737137398</v>
      </c>
      <c r="U97" s="42">
        <f>_xll.SRS1Splines.Functions25.OneWay_Spline($D$61:$D$65,U$61:U$65,$D97)</f>
        <v>1.11362153483194</v>
      </c>
      <c r="V97" s="42">
        <f>_xll.SRS1Splines.Functions25.OneWay_Spline($D$61:$D$65,V$61:V$65,$D97)</f>
        <v>8.3521554278859007</v>
      </c>
      <c r="W97" s="42">
        <f>_xll.SRS1Splines.Functions25.OneWay_Spline($D$61:$D$65,W$61:W$65,$D97)</f>
        <v>4.7016783651520004</v>
      </c>
      <c r="X97" s="42">
        <f>_xll.SRS1Splines.Functions25.OneWay_Spline($D$61:$D$65,X$61:X$65,$D97)</f>
        <v>0.36698417722098398</v>
      </c>
      <c r="Y97" s="42">
        <f>_xll.SRS1Splines.Functions25.OneWay_Spline($D$61:$D$65,Y$61:Y$65,$D97)</f>
        <v>0.50241943396518995</v>
      </c>
      <c r="Z97" s="42">
        <f>_xll.SRS1Splines.Functions25.OneWay_Spline($D$61:$D$65,Z$61:Z$65,$D97)</f>
        <v>2.1750538436331701</v>
      </c>
      <c r="AB97" s="42">
        <f t="shared" si="23"/>
        <v>1</v>
      </c>
      <c r="AC97" s="42">
        <f>_xll.SRS1Splines.Functions25.OneWay_Spline($D$61:$D$65,AC$61:AC$65,AB97)</f>
        <v>0.262607039731581</v>
      </c>
      <c r="AD97" s="42">
        <f>_xll.SRS1Splines.Functions25.OneWay_Spline($D$61:$D$65,AD$61:AD$65,$D97)</f>
        <v>3.6053618921515702</v>
      </c>
      <c r="AE97" s="42">
        <f>_xll.SRS1Splines.Functions25.OneWay_Spline($D$61:$D$65,AE$61:AE$65,$D97)</f>
        <v>0.94921018561317305</v>
      </c>
      <c r="AF97" s="42">
        <f>_xll.SRS1Splines.Functions25.OneWay_Spline($D$61:$D$65,AF$61:AF$65,$D97)</f>
        <v>1.96325394393646</v>
      </c>
      <c r="AG97" s="42">
        <f>_xll.SRS1Splines.Functions25.OneWay_Spline($D$61:$D$65,AG$61:AG$65,$D97)</f>
        <v>1.85985225240621</v>
      </c>
      <c r="AH97" s="42">
        <f>_xll.SRS1Splines.Functions25.OneWay_Spline($D$61:$D$65,AH$61:AH$65,$D97)</f>
        <v>15.7410741205502</v>
      </c>
      <c r="AI97" s="42">
        <f>_xll.SRS1Splines.Functions25.OneWay_Spline($D$61:$D$65,AI$61:AI$65,$D97)</f>
        <v>6.5854042846864198</v>
      </c>
      <c r="AJ97" s="42">
        <f>_xll.SRS1Splines.Functions25.OneWay_Spline($D$61:$D$65,AJ$61:AJ$65,$D97)</f>
        <v>0.60524333795424801</v>
      </c>
      <c r="AK97" s="42">
        <f>_xll.SRS1Splines.Functions25.OneWay_Spline($D$61:$D$65,AK$61:AK$65,$D97)</f>
        <v>0.67523333518165596</v>
      </c>
      <c r="AL97" s="42">
        <f>_xll.SRS1Splines.Functions25.OneWay_Spline($D$61:$D$65,AL$61:AL$65,$D97)</f>
        <v>13.5913517405197</v>
      </c>
    </row>
    <row r="98" spans="4:38">
      <c r="D98" s="42">
        <f t="shared" si="24"/>
        <v>1.125</v>
      </c>
      <c r="E98" s="42">
        <f>_xll.SRS1Splines.Functions25.OneWay_Spline($D$61:$D$65,$E$61:$E$65,D98)</f>
        <v>0.22326557319861001</v>
      </c>
      <c r="F98" s="42">
        <f>_xll.SRS1Splines.Functions25.OneWay_Spline($D$61:$D$65,F$61:F$65,$D98)</f>
        <v>2.8860074255450199</v>
      </c>
      <c r="G98" s="42">
        <f>_xll.SRS1Splines.Functions25.OneWay_Spline($D$61:$D$65,G$61:G$65,$D98)</f>
        <v>0.85116273438440204</v>
      </c>
      <c r="H98" s="42">
        <f>_xll.SRS1Splines.Functions25.OneWay_Spline($D$61:$D$65,H$61:H$65,$D98)</f>
        <v>1.4077771845641001</v>
      </c>
      <c r="I98" s="42">
        <f>_xll.SRS1Splines.Functions25.OneWay_Spline($D$61:$D$65,I$61:I$65,$D98)</f>
        <v>1.4415166546838001</v>
      </c>
      <c r="J98" s="42">
        <f>_xll.SRS1Splines.Functions25.OneWay_Spline($D$61:$D$65,J$61:J$65,$D98)</f>
        <v>12.046419476237</v>
      </c>
      <c r="K98" s="42">
        <f>_xll.SRS1Splines.Functions25.OneWay_Spline($D$61:$D$65,K$61:K$65,$D98)</f>
        <v>5.6393644828643099</v>
      </c>
      <c r="L98" s="42">
        <f>_xll.SRS1Splines.Functions25.OneWay_Spline($D$61:$D$65,L$61:L$65,$D98)</f>
        <v>0.47626412496553899</v>
      </c>
      <c r="M98" s="42">
        <f>_xll.SRS1Splines.Functions25.OneWay_Spline($D$61:$D$65,M$61:M$65,$D98)</f>
        <v>0.58849342265291504</v>
      </c>
      <c r="N98" s="42">
        <f>_xll.SRS1Splines.Functions25.OneWay_Spline($D$61:$D$65,N$61:N$65,$D98)</f>
        <v>7.8714899153707396</v>
      </c>
      <c r="P98" s="42">
        <f t="shared" si="22"/>
        <v>1.125</v>
      </c>
      <c r="Q98" s="42">
        <f>_xll.SRS1Splines.Functions25.OneWay_Spline($D$61:$D$65,Q$61:Q$65,P98)</f>
        <v>0.19613488178545899</v>
      </c>
      <c r="R98" s="42">
        <f>_xll.SRS1Splines.Functions25.OneWay_Spline($D$61:$D$65,R$61:R$65,$D98)</f>
        <v>2.1725776949587301</v>
      </c>
      <c r="S98" s="42">
        <f>_xll.SRS1Splines.Functions25.OneWay_Spline($D$61:$D$65,S$61:S$65,$D98)</f>
        <v>0.80238075468288705</v>
      </c>
      <c r="T98" s="42">
        <f>_xll.SRS1Splines.Functions25.OneWay_Spline($D$61:$D$65,T$61:T$65,$D98)</f>
        <v>0.93716995486099797</v>
      </c>
      <c r="U98" s="42">
        <f>_xll.SRS1Splines.Functions25.OneWay_Spline($D$61:$D$65,U$61:U$65,$D98)</f>
        <v>1.0863867619650101</v>
      </c>
      <c r="V98" s="42">
        <f>_xll.SRS1Splines.Functions25.OneWay_Spline($D$61:$D$65,V$61:V$65,$D98)</f>
        <v>8.3741569433262608</v>
      </c>
      <c r="W98" s="42">
        <f>_xll.SRS1Splines.Functions25.OneWay_Spline($D$61:$D$65,W$61:W$65,$D98)</f>
        <v>4.6986938570830201</v>
      </c>
      <c r="X98" s="42">
        <f>_xll.SRS1Splines.Functions25.OneWay_Spline($D$61:$D$65,X$61:X$65,$D98)</f>
        <v>0.35769687505166697</v>
      </c>
      <c r="Y98" s="42">
        <f>_xll.SRS1Splines.Functions25.OneWay_Spline($D$61:$D$65,Y$61:Y$65,$D98)</f>
        <v>0.49702118282077801</v>
      </c>
      <c r="Z98" s="42">
        <f>_xll.SRS1Splines.Functions25.OneWay_Spline($D$61:$D$65,Z$61:Z$65,$D98)</f>
        <v>2.1728413414541801</v>
      </c>
      <c r="AB98" s="42">
        <f t="shared" si="23"/>
        <v>1.125</v>
      </c>
      <c r="AC98" s="42">
        <f>_xll.SRS1Splines.Functions25.OneWay_Spline($D$61:$D$65,AC$61:AC$65,AB98)</f>
        <v>0.25039626461176001</v>
      </c>
      <c r="AD98" s="42">
        <f>_xll.SRS1Splines.Functions25.OneWay_Spline($D$61:$D$65,AD$61:AD$65,$D98)</f>
        <v>3.5994371561313101</v>
      </c>
      <c r="AE98" s="42">
        <f>_xll.SRS1Splines.Functions25.OneWay_Spline($D$61:$D$65,AE$61:AE$65,$D98)</f>
        <v>0.91879306418403195</v>
      </c>
      <c r="AF98" s="42">
        <f>_xll.SRS1Splines.Functions25.OneWay_Spline($D$61:$D$65,AF$61:AF$65,$D98)</f>
        <v>1.93182418879561</v>
      </c>
      <c r="AG98" s="42">
        <f>_xll.SRS1Splines.Functions25.OneWay_Spline($D$61:$D$65,AG$61:AG$65,$D98)</f>
        <v>1.7965763430649</v>
      </c>
      <c r="AH98" s="42">
        <f>_xll.SRS1Splines.Functions25.OneWay_Spline($D$61:$D$65,AH$61:AH$65,$D98)</f>
        <v>15.740212000757801</v>
      </c>
      <c r="AI98" s="42">
        <f>_xll.SRS1Splines.Functions25.OneWay_Spline($D$61:$D$65,AI$61:AI$65,$D98)</f>
        <v>6.5800705266050104</v>
      </c>
      <c r="AJ98" s="42">
        <f>_xll.SRS1Splines.Functions25.OneWay_Spline($D$61:$D$65,AJ$61:AJ$65,$D98)</f>
        <v>0.60364045842427805</v>
      </c>
      <c r="AK98" s="42">
        <f>_xll.SRS1Splines.Functions25.OneWay_Spline($D$61:$D$65,AK$61:AK$65,$D98)</f>
        <v>0.67485449129050901</v>
      </c>
      <c r="AL98" s="42">
        <f>_xll.SRS1Splines.Functions25.OneWay_Spline($D$61:$D$65,AL$61:AL$65,$D98)</f>
        <v>13.5701384892873</v>
      </c>
    </row>
    <row r="99" spans="4:38">
      <c r="D99" s="52">
        <f>D98+0.2</f>
        <v>1.325</v>
      </c>
      <c r="E99" s="42">
        <f>_xll.SRS1Splines.Functions25.OneWay_Spline($D$61:$D$65,$E$61:$E$65,D99)</f>
        <v>0.20641348932140199</v>
      </c>
      <c r="F99" s="42">
        <f>_xll.SRS1Splines.Functions25.OneWay_Spline($D$61:$D$65,F$61:F$65,$D99)</f>
        <v>2.8587504663955401</v>
      </c>
      <c r="G99" s="42">
        <f>_xll.SRS1Splines.Functions25.OneWay_Spline($D$61:$D$65,G$61:G$65,$D99)</f>
        <v>0.80401826645809005</v>
      </c>
      <c r="H99" s="42">
        <f>_xll.SRS1Splines.Functions25.OneWay_Spline($D$61:$D$65,H$61:H$65,$D99)</f>
        <v>1.3113638025031</v>
      </c>
      <c r="I99" s="42">
        <f>_xll.SRS1Splines.Functions25.OneWay_Spline($D$61:$D$65,I$61:I$65,$D99)</f>
        <v>1.3724780761720099</v>
      </c>
      <c r="J99" s="42">
        <f>_xll.SRS1Splines.Functions25.OneWay_Spline($D$61:$D$65,J$61:J$65,$D99)</f>
        <v>12.0452945598661</v>
      </c>
      <c r="K99" s="42">
        <f>_xll.SRS1Splines.Functions25.OneWay_Spline($D$61:$D$65,K$61:K$65,$D99)</f>
        <v>5.6160715798088701</v>
      </c>
      <c r="L99" s="42">
        <f>_xll.SRS1Splines.Functions25.OneWay_Spline($D$61:$D$65,L$61:L$65,$D99)</f>
        <v>0.46061497633641002</v>
      </c>
      <c r="M99" s="42">
        <f>_xll.SRS1Splines.Functions25.OneWay_Spline($D$61:$D$65,M$61:M$65,$D99)</f>
        <v>0.586630571200218</v>
      </c>
      <c r="N99" s="42">
        <f>_xll.SRS1Splines.Functions25.OneWay_Spline($D$61:$D$65,N$61:N$65,$D99)</f>
        <v>7.8061334267474196</v>
      </c>
      <c r="P99" s="42">
        <f t="shared" si="22"/>
        <v>1.325</v>
      </c>
      <c r="Q99" s="42">
        <f>_xll.SRS1Splines.Functions25.OneWay_Spline($D$61:$D$65,Q$61:Q$65,P99)</f>
        <v>0.18125226831939201</v>
      </c>
      <c r="R99" s="42">
        <f>_xll.SRS1Splines.Functions25.OneWay_Spline($D$61:$D$65,R$61:R$65,$D99)</f>
        <v>2.1511105257337699</v>
      </c>
      <c r="S99" s="42">
        <f>_xll.SRS1Splines.Functions25.OneWay_Spline($D$61:$D$65,S$61:S$65,$D99)</f>
        <v>0.78086650970847804</v>
      </c>
      <c r="T99" s="42">
        <f>_xll.SRS1Splines.Functions25.OneWay_Spline($D$61:$D$65,T$61:T$65,$D99)</f>
        <v>0.87566535917912203</v>
      </c>
      <c r="U99" s="42">
        <f>_xll.SRS1Splines.Functions25.OneWay_Spline($D$61:$D$65,U$61:U$65,$D99)</f>
        <v>1.0451725711517501</v>
      </c>
      <c r="V99" s="42">
        <f>_xll.SRS1Splines.Functions25.OneWay_Spline($D$61:$D$65,V$61:V$65,$D99)</f>
        <v>8.4082008072177903</v>
      </c>
      <c r="W99" s="42">
        <f>_xll.SRS1Splines.Functions25.OneWay_Spline($D$61:$D$65,W$61:W$65,$D99)</f>
        <v>4.6820468870066998</v>
      </c>
      <c r="X99" s="42">
        <f>_xll.SRS1Splines.Functions25.OneWay_Spline($D$61:$D$65,X$61:X$65,$D99)</f>
        <v>0.34333715328132802</v>
      </c>
      <c r="Y99" s="42">
        <f>_xll.SRS1Splines.Functions25.OneWay_Spline($D$61:$D$65,Y$61:Y$65,$D99)</f>
        <v>0.48827876361990102</v>
      </c>
      <c r="Z99" s="42">
        <f>_xll.SRS1Splines.Functions25.OneWay_Spline($D$61:$D$65,Z$61:Z$65,$D99)</f>
        <v>2.1604791186408598</v>
      </c>
      <c r="AB99" s="42">
        <f t="shared" si="23"/>
        <v>1.325</v>
      </c>
      <c r="AC99" s="42">
        <f>_xll.SRS1Splines.Functions25.OneWay_Spline($D$61:$D$65,AC$61:AC$65,AB99)</f>
        <v>0.23157471032341201</v>
      </c>
      <c r="AD99" s="42">
        <f>_xll.SRS1Splines.Functions25.OneWay_Spline($D$61:$D$65,AD$61:AD$65,$D99)</f>
        <v>3.5663904070573098</v>
      </c>
      <c r="AE99" s="42">
        <f>_xll.SRS1Splines.Functions25.OneWay_Spline($D$61:$D$65,AE$61:AE$65,$D99)</f>
        <v>0.87225643288682697</v>
      </c>
      <c r="AF99" s="42">
        <f>_xll.SRS1Splines.Functions25.OneWay_Spline($D$61:$D$65,AF$61:AF$65,$D99)</f>
        <v>1.87483903047555</v>
      </c>
      <c r="AG99" s="42">
        <f>_xll.SRS1Splines.Functions25.OneWay_Spline($D$61:$D$65,AG$61:AG$65,$D99)</f>
        <v>1.69932846987249</v>
      </c>
      <c r="AH99" s="42">
        <f>_xll.SRS1Splines.Functions25.OneWay_Spline($D$61:$D$65,AH$61:AH$65,$D99)</f>
        <v>15.7352997226411</v>
      </c>
      <c r="AI99" s="42">
        <f>_xll.SRS1Splines.Functions25.OneWay_Spline($D$61:$D$65,AI$61:AI$65,$D99)</f>
        <v>6.5503258754358704</v>
      </c>
      <c r="AJ99" s="42">
        <f>_xll.SRS1Splines.Functions25.OneWay_Spline($D$61:$D$65,AJ$61:AJ$65,$D99)</f>
        <v>0.59895569460383002</v>
      </c>
      <c r="AK99" s="42">
        <f>_xll.SRS1Splines.Functions25.OneWay_Spline($D$61:$D$65,AK$61:AK$65,$D99)</f>
        <v>0.67273238625676701</v>
      </c>
      <c r="AL99" s="42">
        <f>_xll.SRS1Splines.Functions25.OneWay_Spline($D$61:$D$65,AL$61:AL$65,$D99)</f>
        <v>13.451787734853999</v>
      </c>
    </row>
    <row r="100" spans="4:38">
      <c r="D100" s="52">
        <f t="shared" ref="D100:D101" si="25">D99+0.2</f>
        <v>1.5249999999999999</v>
      </c>
      <c r="E100" s="42">
        <f>_xll.SRS1Splines.Functions25.OneWay_Spline($D$61:$D$65,$E$61:$E$65,D100)</f>
        <v>0.19034436056851201</v>
      </c>
      <c r="F100" s="42">
        <f>_xll.SRS1Splines.Functions25.OneWay_Spline($D$61:$D$65,F$61:F$65,$D100)</f>
        <v>2.8093358846968699</v>
      </c>
      <c r="G100" s="42">
        <f>_xll.SRS1Splines.Functions25.OneWay_Spline($D$61:$D$65,G$61:G$65,$D100)</f>
        <v>0.75913756585107794</v>
      </c>
      <c r="H100" s="42">
        <f>_xll.SRS1Splines.Functions25.OneWay_Spline($D$61:$D$65,H$61:H$65,$D100)</f>
        <v>1.2189886772823399</v>
      </c>
      <c r="I100" s="42">
        <f>_xll.SRS1Splines.Functions25.OneWay_Spline($D$61:$D$65,I$61:I$65,$D100)</f>
        <v>1.3073873592714</v>
      </c>
      <c r="J100" s="42">
        <f>_xll.SRS1Splines.Functions25.OneWay_Spline($D$61:$D$65,J$61:J$65,$D100)</f>
        <v>12.0431697178322</v>
      </c>
      <c r="K100" s="42">
        <f>_xll.SRS1Splines.Functions25.OneWay_Spline($D$61:$D$65,K$61:K$65,$D100)</f>
        <v>5.5738580070083401</v>
      </c>
      <c r="L100" s="42">
        <f>_xll.SRS1Splines.Functions25.OneWay_Spline($D$61:$D$65,L$61:L$65,$D100)</f>
        <v>0.445129624961624</v>
      </c>
      <c r="M100" s="42">
        <f>_xll.SRS1Splines.Functions25.OneWay_Spline($D$61:$D$65,M$61:M$65,$D100)</f>
        <v>0.58324002577918899</v>
      </c>
      <c r="N100" s="42">
        <f>_xll.SRS1Splines.Functions25.OneWay_Spline($D$61:$D$65,N$61:N$65,$D100)</f>
        <v>7.6875979358621001</v>
      </c>
      <c r="P100" s="42">
        <f t="shared" si="22"/>
        <v>1.5249999999999999</v>
      </c>
      <c r="Q100" s="42">
        <f>_xll.SRS1Splines.Functions25.OneWay_Spline($D$61:$D$65,Q$61:Q$65,P100)</f>
        <v>0.167064905361721</v>
      </c>
      <c r="R100" s="42">
        <f>_xll.SRS1Splines.Functions25.OneWay_Spline($D$61:$D$65,R$61:R$65,$D100)</f>
        <v>2.1121871779460699</v>
      </c>
      <c r="S100" s="42">
        <f>_xll.SRS1Splines.Functions25.OneWay_Spline($D$61:$D$65,S$61:S$65,$D100)</f>
        <v>0.75677151914433505</v>
      </c>
      <c r="T100" s="42">
        <f>_xll.SRS1Splines.Functions25.OneWay_Spline($D$61:$D$65,T$61:T$65,$D100)</f>
        <v>0.81673687221690505</v>
      </c>
      <c r="U100" s="42">
        <f>_xll.SRS1Splines.Functions25.OneWay_Spline($D$61:$D$65,U$61:U$65,$D100)</f>
        <v>1.00673484813561</v>
      </c>
      <c r="V100" s="42">
        <f>_xll.SRS1Splines.Functions25.OneWay_Spline($D$61:$D$65,V$61:V$65,$D100)</f>
        <v>8.4408187501086207</v>
      </c>
      <c r="W100" s="42">
        <f>_xll.SRS1Splines.Functions25.OneWay_Spline($D$61:$D$65,W$61:W$65,$D100)</f>
        <v>4.6518696808369899</v>
      </c>
      <c r="X100" s="42">
        <f>_xll.SRS1Splines.Functions25.OneWay_Spline($D$61:$D$65,X$61:X$65,$D100)</f>
        <v>0.32959124053557298</v>
      </c>
      <c r="Y100" s="42">
        <f>_xll.SRS1Splines.Functions25.OneWay_Spline($D$61:$D$65,Y$61:Y$65,$D100)</f>
        <v>0.47943796102501901</v>
      </c>
      <c r="Z100" s="42">
        <f>_xll.SRS1Splines.Functions25.OneWay_Spline($D$61:$D$65,Z$61:Z$65,$D100)</f>
        <v>2.1380178409864299</v>
      </c>
      <c r="AB100" s="42">
        <f t="shared" si="23"/>
        <v>1.5249999999999999</v>
      </c>
      <c r="AC100" s="42">
        <f>_xll.SRS1Splines.Functions25.OneWay_Spline($D$61:$D$65,AC$61:AC$65,AB100)</f>
        <v>0.21362381577530201</v>
      </c>
      <c r="AD100" s="42">
        <f>_xll.SRS1Splines.Functions25.OneWay_Spline($D$61:$D$65,AD$61:AD$65,$D100)</f>
        <v>3.5064845914476601</v>
      </c>
      <c r="AE100" s="42">
        <f>_xll.SRS1Splines.Functions25.OneWay_Spline($D$61:$D$65,AE$61:AE$65,$D100)</f>
        <v>0.82826815290092304</v>
      </c>
      <c r="AF100" s="42">
        <f>_xll.SRS1Splines.Functions25.OneWay_Spline($D$61:$D$65,AF$61:AF$65,$D100)</f>
        <v>1.8103662686933999</v>
      </c>
      <c r="AG100" s="42">
        <f>_xll.SRS1Splines.Functions25.OneWay_Spline($D$61:$D$65,AG$61:AG$65,$D100)</f>
        <v>1.60690307856867</v>
      </c>
      <c r="AH100" s="42">
        <f>_xll.SRS1Splines.Functions25.OneWay_Spline($D$61:$D$65,AH$61:AH$65,$D100)</f>
        <v>15.7261457068503</v>
      </c>
      <c r="AI100" s="42">
        <f>_xll.SRS1Splines.Functions25.OneWay_Spline($D$61:$D$65,AI$61:AI$65,$D100)</f>
        <v>6.4964198425740003</v>
      </c>
      <c r="AJ100" s="42">
        <f>_xll.SRS1Splines.Functions25.OneWay_Spline($D$61:$D$65,AJ$61:AJ$65,$D100)</f>
        <v>0.59184375567608005</v>
      </c>
      <c r="AK100" s="42">
        <f>_xll.SRS1Splines.Functions25.OneWay_Spline($D$61:$D$65,AK$61:AK$65,$D100)</f>
        <v>0.66886385176614005</v>
      </c>
      <c r="AL100" s="42">
        <f>_xll.SRS1Splines.Functions25.OneWay_Spline($D$61:$D$65,AL$61:AL$65,$D100)</f>
        <v>13.2371780307378</v>
      </c>
    </row>
    <row r="101" spans="4:38">
      <c r="D101" s="52">
        <f t="shared" si="25"/>
        <v>1.7249999999999999</v>
      </c>
      <c r="E101" s="42">
        <f>_xll.SRS1Splines.Functions25.OneWay_Spline($D$61:$D$65,$E$61:$E$65,D101)</f>
        <v>0.17504728472426601</v>
      </c>
      <c r="F101" s="42">
        <f>_xll.SRS1Splines.Functions25.OneWay_Spline($D$61:$D$65,F$61:F$65,$D101)</f>
        <v>2.7397830469775699</v>
      </c>
      <c r="G101" s="42">
        <f>_xll.SRS1Splines.Functions25.OneWay_Spline($D$61:$D$65,G$61:G$65,$D101)</f>
        <v>0.71647975316081403</v>
      </c>
      <c r="H101" s="42">
        <f>_xll.SRS1Splines.Functions25.OneWay_Spline($D$61:$D$65,H$61:H$65,$D101)</f>
        <v>1.13065180890184</v>
      </c>
      <c r="I101" s="42">
        <f>_xll.SRS1Splines.Functions25.OneWay_Spline($D$61:$D$65,I$61:I$65,$D101)</f>
        <v>1.24609517126905</v>
      </c>
      <c r="J101" s="42">
        <f>_xll.SRS1Splines.Functions25.OneWay_Spline($D$61:$D$65,J$61:J$65,$D101)</f>
        <v>12.0400449501353</v>
      </c>
      <c r="K101" s="42">
        <f>_xll.SRS1Splines.Functions25.OneWay_Spline($D$61:$D$65,K$61:K$65,$D101)</f>
        <v>5.5144635961634103</v>
      </c>
      <c r="L101" s="42">
        <f>_xll.SRS1Splines.Functions25.OneWay_Spline($D$61:$D$65,L$61:L$65,$D101)</f>
        <v>0.42984017169809402</v>
      </c>
      <c r="M101" s="42">
        <f>_xll.SRS1Splines.Functions25.OneWay_Spline($D$61:$D$65,M$61:M$65,$D101)</f>
        <v>0.57844677772959596</v>
      </c>
      <c r="N101" s="42">
        <f>_xll.SRS1Splines.Functions25.OneWay_Spline($D$61:$D$65,N$61:N$65,$D101)</f>
        <v>7.5206770378709198</v>
      </c>
      <c r="P101" s="42">
        <f t="shared" si="22"/>
        <v>1.7249999999999999</v>
      </c>
      <c r="Q101" s="42">
        <f>_xll.SRS1Splines.Functions25.OneWay_Spline($D$61:$D$65,Q$61:Q$65,P101)</f>
        <v>0.15356262785083699</v>
      </c>
      <c r="R101" s="42">
        <f>_xll.SRS1Splines.Functions25.OneWay_Spline($D$61:$D$65,R$61:R$65,$D101)</f>
        <v>2.0573930327317398</v>
      </c>
      <c r="S101" s="42">
        <f>_xll.SRS1Splines.Functions25.OneWay_Spline($D$61:$D$65,S$61:S$65,$D101)</f>
        <v>0.730400254873531</v>
      </c>
      <c r="T101" s="42">
        <f>_xll.SRS1Splines.Functions25.OneWay_Spline($D$61:$D$65,T$61:T$65,$D101)</f>
        <v>0.76038449397434804</v>
      </c>
      <c r="U101" s="42">
        <f>_xll.SRS1Splines.Functions25.OneWay_Spline($D$61:$D$65,U$61:U$65,$D101)</f>
        <v>0.970925104914932</v>
      </c>
      <c r="V101" s="42">
        <f>_xll.SRS1Splines.Functions25.OneWay_Spline($D$61:$D$65,V$61:V$65,$D101)</f>
        <v>8.4720107719987592</v>
      </c>
      <c r="W101" s="42">
        <f>_xll.SRS1Splines.Functions25.OneWay_Spline($D$61:$D$65,W$61:W$65,$D101)</f>
        <v>4.6093978469643497</v>
      </c>
      <c r="X101" s="42">
        <f>_xll.SRS1Splines.Functions25.OneWay_Spline($D$61:$D$65,X$61:X$65,$D101)</f>
        <v>0.31645739001092799</v>
      </c>
      <c r="Y101" s="42">
        <f>_xll.SRS1Splines.Functions25.OneWay_Spline($D$61:$D$65,Y$61:Y$65,$D101)</f>
        <v>0.47053433493020203</v>
      </c>
      <c r="Z101" s="42">
        <f>_xll.SRS1Splines.Functions25.OneWay_Spline($D$61:$D$65,Z$61:Z$65,$D101)</f>
        <v>2.1063250070664101</v>
      </c>
      <c r="AB101" s="42">
        <f t="shared" si="23"/>
        <v>1.7249999999999999</v>
      </c>
      <c r="AC101" s="42">
        <f>_xll.SRS1Splines.Functions25.OneWay_Spline($D$61:$D$65,AC$61:AC$65,AB101)</f>
        <v>0.19653194159769599</v>
      </c>
      <c r="AD101" s="42">
        <f>_xll.SRS1Splines.Functions25.OneWay_Spline($D$61:$D$65,AD$61:AD$65,$D101)</f>
        <v>3.4221730612234</v>
      </c>
      <c r="AE101" s="42">
        <f>_xll.SRS1Splines.Functions25.OneWay_Spline($D$61:$D$65,AE$61:AE$65,$D101)</f>
        <v>0.78674350855302</v>
      </c>
      <c r="AF101" s="42">
        <f>_xll.SRS1Splines.Functions25.OneWay_Spline($D$61:$D$65,AF$61:AF$65,$D101)</f>
        <v>1.73926937215319</v>
      </c>
      <c r="AG101" s="42">
        <f>_xll.SRS1Splines.Functions25.OneWay_Spline($D$61:$D$65,AG$61:AG$65,$D101)</f>
        <v>1.51919423126271</v>
      </c>
      <c r="AH101" s="42">
        <f>_xll.SRS1Splines.Functions25.OneWay_Spline($D$61:$D$65,AH$61:AH$65,$D101)</f>
        <v>15.7128715879713</v>
      </c>
      <c r="AI101" s="42">
        <f>_xll.SRS1Splines.Functions25.OneWay_Spline($D$61:$D$65,AI$61:AI$65,$D101)</f>
        <v>6.42057416426701</v>
      </c>
      <c r="AJ101" s="42">
        <f>_xll.SRS1Splines.Functions25.OneWay_Spline($D$61:$D$65,AJ$61:AJ$65,$D101)</f>
        <v>0.58251292548849798</v>
      </c>
      <c r="AK101" s="42">
        <f>_xll.SRS1Splines.Functions25.OneWay_Spline($D$61:$D$65,AK$61:AK$65,$D101)</f>
        <v>0.66338530047682998</v>
      </c>
      <c r="AL101" s="42">
        <f>_xll.SRS1Splines.Functions25.OneWay_Spline($D$61:$D$65,AL$61:AL$65,$D101)</f>
        <v>12.9350290686754</v>
      </c>
    </row>
    <row r="102" spans="4:38">
      <c r="D102" s="42">
        <v>2</v>
      </c>
      <c r="E102" s="42">
        <f>_xll.SRS1Splines.Functions25.OneWay_Spline($D$61:$D$65,$E$61:$E$65,D102)</f>
        <v>0.15525439664504301</v>
      </c>
      <c r="F102" s="42">
        <f>_xll.SRS1Splines.Functions25.OneWay_Spline($D$61:$D$65,F$61:F$65,$D102)</f>
        <v>2.61497530172851</v>
      </c>
      <c r="G102" s="42">
        <f>_xll.SRS1Splines.Functions25.OneWay_Spline($D$61:$D$65,G$61:G$65,$D102)</f>
        <v>0.66137972793885502</v>
      </c>
      <c r="H102" s="42">
        <f>_xll.SRS1Splines.Functions25.OneWay_Spline($D$61:$D$65,H$61:H$65,$D102)</f>
        <v>1.01578233112563</v>
      </c>
      <c r="I102" s="42">
        <f>_xll.SRS1Splines.Functions25.OneWay_Spline($D$61:$D$65,I$61:I$65,$D102)</f>
        <v>1.16774638687221</v>
      </c>
      <c r="J102" s="42">
        <f>_xll.SRS1Splines.Functions25.OneWay_Spline($D$61:$D$65,J$61:J$65,$D102)</f>
        <v>12.0341157034304</v>
      </c>
      <c r="K102" s="42">
        <f>_xll.SRS1Splines.Functions25.OneWay_Spline($D$61:$D$65,K$61:K$65,$D102)</f>
        <v>5.4079391154496603</v>
      </c>
      <c r="L102" s="42">
        <f>_xll.SRS1Splines.Functions25.OneWay_Spline($D$61:$D$65,L$61:L$65,$D102)</f>
        <v>0.40919600486100199</v>
      </c>
      <c r="M102" s="42">
        <f>_xll.SRS1Splines.Functions25.OneWay_Spline($D$61:$D$65,M$61:M$65,$D102)</f>
        <v>0.56979530962541103</v>
      </c>
      <c r="N102" s="42">
        <f>_xll.SRS1Splines.Functions25.OneWay_Spline($D$61:$D$65,N$61:N$65,$D102)</f>
        <v>7.2209619279452797</v>
      </c>
      <c r="P102" s="42">
        <f t="shared" si="22"/>
        <v>2</v>
      </c>
      <c r="Q102" s="42">
        <f>_xll.SRS1Splines.Functions25.OneWay_Spline($D$61:$D$65,Q$61:Q$65,P102)</f>
        <v>0.136096940009833</v>
      </c>
      <c r="R102" s="42">
        <f>_xll.SRS1Splines.Functions25.OneWay_Spline($D$61:$D$65,R$61:R$65,$D102)</f>
        <v>1.9590492555421499</v>
      </c>
      <c r="S102" s="42">
        <f>_xll.SRS1Splines.Functions25.OneWay_Spline($D$61:$D$65,S$61:S$65,$D102)</f>
        <v>0.69098232702316398</v>
      </c>
      <c r="T102" s="42">
        <f>_xll.SRS1Splines.Functions25.OneWay_Spline($D$61:$D$65,T$61:T$65,$D102)</f>
        <v>0.68710627640965105</v>
      </c>
      <c r="U102" s="42">
        <f>_xll.SRS1Splines.Functions25.OneWay_Spline($D$61:$D$65,U$61:U$65,$D102)</f>
        <v>0.92570494654790603</v>
      </c>
      <c r="V102" s="42">
        <f>_xll.SRS1Splines.Functions25.OneWay_Spline($D$61:$D$65,V$61:V$65,$D102)</f>
        <v>8.5125715404637692</v>
      </c>
      <c r="W102" s="42">
        <f>_xll.SRS1Splines.Functions25.OneWay_Spline($D$61:$D$65,W$61:W$65,$D102)</f>
        <v>4.5331939600214204</v>
      </c>
      <c r="X102" s="42">
        <f>_xll.SRS1Splines.Functions25.OneWay_Spline($D$61:$D$65,X$61:X$65,$D102)</f>
        <v>0.29939451965708602</v>
      </c>
      <c r="Y102" s="42">
        <f>_xll.SRS1Splines.Functions25.OneWay_Spline($D$61:$D$65,Y$61:Y$65,$D102)</f>
        <v>0.45825459052331802</v>
      </c>
      <c r="Z102" s="42">
        <f>_xll.SRS1Splines.Functions25.OneWay_Spline($D$61:$D$65,Z$61:Z$65,$D102)</f>
        <v>2.0492674802940201</v>
      </c>
      <c r="AB102" s="42">
        <f t="shared" si="23"/>
        <v>2</v>
      </c>
      <c r="AC102" s="42">
        <f>_xll.SRS1Splines.Functions25.OneWay_Spline($D$61:$D$65,AC$61:AC$65,AB102)</f>
        <v>0.17441185328025299</v>
      </c>
      <c r="AD102" s="42">
        <f>_xll.SRS1Splines.Functions25.OneWay_Spline($D$61:$D$65,AD$61:AD$65,$D102)</f>
        <v>3.2709013479148599</v>
      </c>
      <c r="AE102" s="42">
        <f>_xll.SRS1Splines.Functions25.OneWay_Spline($D$61:$D$65,AE$61:AE$65,$D102)</f>
        <v>0.73351416222822496</v>
      </c>
      <c r="AF102" s="42">
        <f>_xll.SRS1Splines.Functions25.OneWay_Spline($D$61:$D$65,AF$61:AF$65,$D102)</f>
        <v>1.63228128718068</v>
      </c>
      <c r="AG102" s="42">
        <f>_xll.SRS1Splines.Functions25.OneWay_Spline($D$61:$D$65,AG$61:AG$65,$D102)</f>
        <v>1.4061011994122901</v>
      </c>
      <c r="AH102" s="42">
        <f>_xll.SRS1Splines.Functions25.OneWay_Spline($D$61:$D$65,AH$61:AH$65,$D102)</f>
        <v>15.6881157509705</v>
      </c>
      <c r="AI102" s="42">
        <f>_xll.SRS1Splines.Functions25.OneWay_Spline($D$61:$D$65,AI$61:AI$65,$D102)</f>
        <v>6.2845441678229204</v>
      </c>
      <c r="AJ102" s="42">
        <f>_xll.SRS1Splines.Functions25.OneWay_Spline($D$61:$D$65,AJ$61:AJ$65,$D102)</f>
        <v>0.56644260012379399</v>
      </c>
      <c r="AK102" s="42">
        <f>_xll.SRS1Splines.Functions25.OneWay_Spline($D$61:$D$65,AK$61:AK$65,$D102)</f>
        <v>0.65347401523008197</v>
      </c>
      <c r="AL102" s="42">
        <f>_xll.SRS1Splines.Functions25.OneWay_Spline($D$61:$D$65,AL$61:AL$65,$D102)</f>
        <v>12.3926563755965</v>
      </c>
    </row>
    <row r="103" spans="4:38">
      <c r="D103" s="42">
        <f>D102+0.25</f>
        <v>2.25</v>
      </c>
      <c r="E103" s="42">
        <f>_xll.SRS1Splines.Functions25.OneWay_Spline($D$61:$D$65,$E$61:$E$65,D103)</f>
        <v>0.13848577628643799</v>
      </c>
      <c r="F103" s="42">
        <f>_xll.SRS1Splines.Functions25.OneWay_Spline($D$61:$D$65,F$61:F$65,$D103)</f>
        <v>2.4762047763467501</v>
      </c>
      <c r="G103" s="42">
        <f>_xll.SRS1Splines.Functions25.OneWay_Spline($D$61:$D$65,G$61:G$65,$D103)</f>
        <v>0.61477922994441603</v>
      </c>
      <c r="H103" s="42">
        <f>_xll.SRS1Splines.Functions25.OneWay_Spline($D$61:$D$65,H$61:H$65,$D103)</f>
        <v>0.91798079827579004</v>
      </c>
      <c r="I103" s="42">
        <f>_xll.SRS1Splines.Functions25.OneWay_Spline($D$61:$D$65,I$61:I$65,$D103)</f>
        <v>1.10218051642087</v>
      </c>
      <c r="J103" s="42">
        <f>_xll.SRS1Splines.Functions25.OneWay_Spline($D$61:$D$65,J$61:J$65,$D103)</f>
        <v>12.0270849761124</v>
      </c>
      <c r="K103" s="42">
        <f>_xll.SRS1Splines.Functions25.OneWay_Spline($D$61:$D$65,K$61:K$65,$D103)</f>
        <v>5.2895716592498099</v>
      </c>
      <c r="L103" s="42">
        <f>_xll.SRS1Splines.Functions25.OneWay_Spline($D$61:$D$65,L$61:L$65,$D103)</f>
        <v>0.39087286189528803</v>
      </c>
      <c r="M103" s="42">
        <f>_xll.SRS1Splines.Functions25.OneWay_Spline($D$61:$D$65,M$61:M$65,$D103)</f>
        <v>0.56010751209416199</v>
      </c>
      <c r="N103" s="42">
        <f>_xll.SRS1Splines.Functions25.OneWay_Spline($D$61:$D$65,N$61:N$65,$D103)</f>
        <v>6.8874618191187702</v>
      </c>
      <c r="P103" s="42">
        <f t="shared" si="22"/>
        <v>2.25</v>
      </c>
      <c r="Q103" s="42">
        <f>_xll.SRS1Splines.Functions25.OneWay_Spline($D$61:$D$65,Q$61:Q$65,P103)</f>
        <v>0.12130409715721301</v>
      </c>
      <c r="R103" s="42">
        <f>_xll.SRS1Splines.Functions25.OneWay_Spline($D$61:$D$65,R$61:R$65,$D103)</f>
        <v>1.8496768318669401</v>
      </c>
      <c r="S103" s="42">
        <f>_xll.SRS1Splines.Functions25.OneWay_Spline($D$61:$D$65,S$61:S$65,$D103)</f>
        <v>0.65257889203658503</v>
      </c>
      <c r="T103" s="42">
        <f>_xll.SRS1Splines.Functions25.OneWay_Spline($D$61:$D$65,T$61:T$65,$D103)</f>
        <v>0.62471614335539105</v>
      </c>
      <c r="U103" s="42">
        <f>_xll.SRS1Splines.Functions25.OneWay_Spline($D$61:$D$65,U$61:U$65,$D103)</f>
        <v>0.88833881038935703</v>
      </c>
      <c r="V103" s="42">
        <f>_xll.SRS1Splines.Functions25.OneWay_Spline($D$61:$D$65,V$61:V$65,$D103)</f>
        <v>8.5471055646992795</v>
      </c>
      <c r="W103" s="42">
        <f>_xll.SRS1Splines.Functions25.OneWay_Spline($D$61:$D$65,W$61:W$65,$D103)</f>
        <v>4.4484768889587896</v>
      </c>
      <c r="X103" s="42">
        <f>_xll.SRS1Splines.Functions25.OneWay_Spline($D$61:$D$65,X$61:X$65,$D103)</f>
        <v>0.28488029693487898</v>
      </c>
      <c r="Y103" s="42">
        <f>_xll.SRS1Splines.Functions25.OneWay_Spline($D$61:$D$65,Y$61:Y$65,$D103)</f>
        <v>0.44712424443196302</v>
      </c>
      <c r="Z103" s="42">
        <f>_xll.SRS1Splines.Functions25.OneWay_Spline($D$61:$D$65,Z$61:Z$65,$D103)</f>
        <v>1.98557237239618</v>
      </c>
      <c r="AB103" s="42">
        <f t="shared" si="23"/>
        <v>2.25</v>
      </c>
      <c r="AC103" s="42">
        <f>_xll.SRS1Splines.Functions25.OneWay_Spline($D$61:$D$65,AC$61:AC$65,AB103)</f>
        <v>0.15566745541566299</v>
      </c>
      <c r="AD103" s="42">
        <f>_xll.SRS1Splines.Functions25.OneWay_Spline($D$61:$D$65,AD$61:AD$65,$D103)</f>
        <v>3.1027327208265501</v>
      </c>
      <c r="AE103" s="42">
        <f>_xll.SRS1Splines.Functions25.OneWay_Spline($D$61:$D$65,AE$61:AE$65,$D103)</f>
        <v>0.68884144741923803</v>
      </c>
      <c r="AF103" s="42">
        <f>_xll.SRS1Splines.Functions25.OneWay_Spline($D$61:$D$65,AF$61:AF$65,$D103)</f>
        <v>1.5274571367962499</v>
      </c>
      <c r="AG103" s="42">
        <f>_xll.SRS1Splines.Functions25.OneWay_Spline($D$61:$D$65,AG$61:AG$65,$D103)</f>
        <v>1.3106218887840699</v>
      </c>
      <c r="AH103" s="42">
        <f>_xll.SRS1Splines.Functions25.OneWay_Spline($D$61:$D$65,AH$61:AH$65,$D103)</f>
        <v>15.659316532876399</v>
      </c>
      <c r="AI103" s="42">
        <f>_xll.SRS1Splines.Functions25.OneWay_Spline($D$61:$D$65,AI$61:AI$65,$D103)</f>
        <v>6.1333908879564101</v>
      </c>
      <c r="AJ103" s="42">
        <f>_xll.SRS1Splines.Functions25.OneWay_Spline($D$61:$D$65,AJ$61:AJ$65,$D103)</f>
        <v>0.54899018155905199</v>
      </c>
      <c r="AK103" s="42">
        <f>_xll.SRS1Splines.Functions25.OneWay_Spline($D$61:$D$65,AK$61:AK$65,$D103)</f>
        <v>0.64234452681169396</v>
      </c>
      <c r="AL103" s="42">
        <f>_xll.SRS1Splines.Functions25.OneWay_Spline($D$61:$D$65,AL$61:AL$65,$D103)</f>
        <v>11.7893512658414</v>
      </c>
    </row>
    <row r="104" spans="4:38">
      <c r="D104" s="42">
        <f t="shared" ref="D104:D122" si="26">D103+0.25</f>
        <v>2.5</v>
      </c>
      <c r="E104" s="42">
        <f>_xll.SRS1Splines.Functions25.OneWay_Spline($D$61:$D$65,$E$61:$E$65,D104)</f>
        <v>0.122861737766629</v>
      </c>
      <c r="F104" s="42">
        <f>_xll.SRS1Splines.Functions25.OneWay_Spline($D$61:$D$65,F$61:F$65,$D104)</f>
        <v>2.3174060441609199</v>
      </c>
      <c r="G104" s="42">
        <f>_xll.SRS1Splines.Functions25.OneWay_Spline($D$61:$D$65,G$61:G$65,$D104)</f>
        <v>0.57142045082888204</v>
      </c>
      <c r="H104" s="42">
        <f>_xll.SRS1Splines.Functions25.OneWay_Spline($D$61:$D$65,H$61:H$65,$D104)</f>
        <v>0.82648904173884397</v>
      </c>
      <c r="I104" s="42">
        <f>_xll.SRS1Splines.Functions25.OneWay_Spline($D$61:$D$65,I$61:I$65,$D104)</f>
        <v>1.0417040175539001</v>
      </c>
      <c r="J104" s="42">
        <f>_xll.SRS1Splines.Functions25.OneWay_Spline($D$61:$D$65,J$61:J$65,$D104)</f>
        <v>12.018491864945799</v>
      </c>
      <c r="K104" s="42">
        <f>_xll.SRS1Splines.Functions25.OneWay_Spline($D$61:$D$65,K$61:K$65,$D104)</f>
        <v>5.15421365909783</v>
      </c>
      <c r="L104" s="42">
        <f>_xll.SRS1Splines.Functions25.OneWay_Spline($D$61:$D$65,L$61:L$65,$D104)</f>
        <v>0.37303763098825998</v>
      </c>
      <c r="M104" s="42">
        <f>_xll.SRS1Splines.Functions25.OneWay_Spline($D$61:$D$65,M$61:M$65,$D104)</f>
        <v>0.54893595046617805</v>
      </c>
      <c r="N104" s="42">
        <f>_xll.SRS1Splines.Functions25.OneWay_Spline($D$61:$D$65,N$61:N$65,$D104)</f>
        <v>6.5055107342534697</v>
      </c>
      <c r="P104" s="42">
        <f t="shared" si="22"/>
        <v>2.5</v>
      </c>
      <c r="Q104" s="42">
        <f>_xll.SRS1Splines.Functions25.OneWay_Spline($D$61:$D$65,Q$61:Q$65,P104)</f>
        <v>0.10752412477091799</v>
      </c>
      <c r="R104" s="42">
        <f>_xll.SRS1Splines.Functions25.OneWay_Spline($D$61:$D$65,R$61:R$65,$D104)</f>
        <v>1.72448598505373</v>
      </c>
      <c r="S104" s="42">
        <f>_xll.SRS1Splines.Functions25.OneWay_Spline($D$61:$D$65,S$61:S$65,$D104)</f>
        <v>0.612343327158555</v>
      </c>
      <c r="T104" s="42">
        <f>_xll.SRS1Splines.Functions25.OneWay_Spline($D$61:$D$65,T$61:T$65,$D104)</f>
        <v>0.56635118017560004</v>
      </c>
      <c r="U104" s="42">
        <f>_xll.SRS1Splines.Functions25.OneWay_Spline($D$61:$D$65,U$61:U$65,$D104)</f>
        <v>0.85423784733930497</v>
      </c>
      <c r="V104" s="42">
        <f>_xll.SRS1Splines.Functions25.OneWay_Spline($D$61:$D$65,V$61:V$65,$D104)</f>
        <v>8.5794115873712098</v>
      </c>
      <c r="W104" s="42">
        <f>_xll.SRS1Splines.Functions25.OneWay_Spline($D$61:$D$65,W$61:W$65,$D104)</f>
        <v>4.3515480252593397</v>
      </c>
      <c r="X104" s="42">
        <f>_xll.SRS1Splines.Functions25.OneWay_Spline($D$61:$D$65,X$61:X$65,$D104)</f>
        <v>0.27131252742911299</v>
      </c>
      <c r="Y104" s="42">
        <f>_xll.SRS1Splines.Functions25.OneWay_Spline($D$61:$D$65,Y$61:Y$65,$D104)</f>
        <v>0.43609715008446198</v>
      </c>
      <c r="Z104" s="42">
        <f>_xll.SRS1Splines.Functions25.OneWay_Spline($D$61:$D$65,Z$61:Z$65,$D104)</f>
        <v>1.91236652398373</v>
      </c>
      <c r="AB104" s="42">
        <f t="shared" si="23"/>
        <v>2.5</v>
      </c>
      <c r="AC104" s="42">
        <f>_xll.SRS1Splines.Functions25.OneWay_Spline($D$61:$D$65,AC$61:AC$65,AB104)</f>
        <v>0.13819935076234</v>
      </c>
      <c r="AD104" s="42">
        <f>_xll.SRS1Splines.Functions25.OneWay_Spline($D$61:$D$65,AD$61:AD$65,$D104)</f>
        <v>2.9103261032681198</v>
      </c>
      <c r="AE104" s="42">
        <f>_xll.SRS1Splines.Functions25.OneWay_Spline($D$61:$D$65,AE$61:AE$65,$D104)</f>
        <v>0.64753832842631898</v>
      </c>
      <c r="AF104" s="42">
        <f>_xll.SRS1Splines.Functions25.OneWay_Spline($D$61:$D$65,AF$61:AF$65,$D104)</f>
        <v>1.4171735165586801</v>
      </c>
      <c r="AG104" s="42">
        <f>_xll.SRS1Splines.Functions25.OneWay_Spline($D$61:$D$65,AG$61:AG$65,$D104)</f>
        <v>1.2219121393182799</v>
      </c>
      <c r="AH104" s="42">
        <f>_xll.SRS1Splines.Functions25.OneWay_Spline($D$61:$D$65,AH$61:AH$65,$D104)</f>
        <v>15.624768599604</v>
      </c>
      <c r="AI104" s="42">
        <f>_xll.SRS1Splines.Functions25.OneWay_Spline($D$61:$D$65,AI$61:AI$65,$D104)</f>
        <v>5.9605409650468504</v>
      </c>
      <c r="AJ104" s="42">
        <f>_xll.SRS1Splines.Functions25.OneWay_Spline($D$61:$D$65,AJ$61:AJ$65,$D104)</f>
        <v>0.52925047813064696</v>
      </c>
      <c r="AK104" s="42">
        <f>_xll.SRS1Splines.Functions25.OneWay_Spline($D$61:$D$65,AK$61:AK$65,$D104)</f>
        <v>0.62947203696720599</v>
      </c>
      <c r="AL104" s="42">
        <f>_xll.SRS1Splines.Functions25.OneWay_Spline($D$61:$D$65,AL$61:AL$65,$D104)</f>
        <v>11.098654944523201</v>
      </c>
    </row>
    <row r="105" spans="4:38">
      <c r="D105" s="42">
        <f t="shared" si="26"/>
        <v>2.75</v>
      </c>
      <c r="E105" s="42">
        <f>_xll.SRS1Splines.Functions25.OneWay_Spline($D$61:$D$65,$E$61:$E$65,D105)</f>
        <v>0.108360987695629</v>
      </c>
      <c r="F105" s="42">
        <f>_xll.SRS1Splines.Functions25.OneWay_Spline($D$61:$D$65,F$61:F$65,$D105)</f>
        <v>2.1425231804221201</v>
      </c>
      <c r="G105" s="42">
        <f>_xll.SRS1Splines.Functions25.OneWay_Spline($D$61:$D$65,G$61:G$65,$D105)</f>
        <v>0.53122354800914695</v>
      </c>
      <c r="H105" s="42">
        <f>_xll.SRS1Splines.Functions25.OneWay_Spline($D$61:$D$65,H$61:H$65,$D105)</f>
        <v>0.74130706151479098</v>
      </c>
      <c r="I105" s="42">
        <f>_xll.SRS1Splines.Functions25.OneWay_Spline($D$61:$D$65,I$61:I$65,$D105)</f>
        <v>0.98602522481641797</v>
      </c>
      <c r="J105" s="42">
        <f>_xll.SRS1Splines.Functions25.OneWay_Spline($D$61:$D$65,J$61:J$65,$D105)</f>
        <v>12.0083363699309</v>
      </c>
      <c r="K105" s="42">
        <f>_xll.SRS1Splines.Functions25.OneWay_Spline($D$61:$D$65,K$61:K$65,$D105)</f>
        <v>5.0052632237841399</v>
      </c>
      <c r="L105" s="42">
        <f>_xll.SRS1Splines.Functions25.OneWay_Spline($D$61:$D$65,L$61:L$65,$D105)</f>
        <v>0.35575300912607299</v>
      </c>
      <c r="M105" s="42">
        <f>_xll.SRS1Splines.Functions25.OneWay_Spline($D$61:$D$65,M$61:M$65,$D105)</f>
        <v>0.53652474845194098</v>
      </c>
      <c r="N105" s="42">
        <f>_xll.SRS1Splines.Functions25.OneWay_Spline($D$61:$D$65,N$61:N$65,$D105)</f>
        <v>6.0844711638887103</v>
      </c>
      <c r="P105" s="42">
        <f t="shared" si="22"/>
        <v>2.75</v>
      </c>
      <c r="Q105" s="42">
        <f>_xll.SRS1Splines.Functions25.OneWay_Spline($D$61:$D$65,Q$61:Q$65,P105)</f>
        <v>9.4737169214989703E-2</v>
      </c>
      <c r="R105" s="42">
        <f>_xll.SRS1Splines.Functions25.OneWay_Spline($D$61:$D$65,R$61:R$65,$D105)</f>
        <v>1.5865731626339299</v>
      </c>
      <c r="S105" s="42">
        <f>_xll.SRS1Splines.Functions25.OneWay_Spline($D$61:$D$65,S$61:S$65,$D105)</f>
        <v>0.57087030403569805</v>
      </c>
      <c r="T105" s="42">
        <f>_xll.SRS1Splines.Functions25.OneWay_Spline($D$61:$D$65,T$61:T$65,$D105)</f>
        <v>0.51201138687027703</v>
      </c>
      <c r="U105" s="42">
        <f>_xll.SRS1Splines.Functions25.OneWay_Spline($D$61:$D$65,U$61:U$65,$D105)</f>
        <v>0.82311204176950403</v>
      </c>
      <c r="V105" s="42">
        <f>_xll.SRS1Splines.Functions25.OneWay_Spline($D$61:$D$65,V$61:V$65,$D105)</f>
        <v>8.60948960847956</v>
      </c>
      <c r="W105" s="42">
        <f>_xll.SRS1Splines.Functions25.OneWay_Spline($D$61:$D$65,W$61:W$65,$D105)</f>
        <v>4.24482066656069</v>
      </c>
      <c r="X105" s="42">
        <f>_xll.SRS1Splines.Functions25.OneWay_Spline($D$61:$D$65,X$61:X$65,$D105)</f>
        <v>0.25868779941425701</v>
      </c>
      <c r="Y105" s="42">
        <f>_xll.SRS1Splines.Functions25.OneWay_Spline($D$61:$D$65,Y$61:Y$65,$D105)</f>
        <v>0.42524276039891901</v>
      </c>
      <c r="Z105" s="42">
        <f>_xll.SRS1Splines.Functions25.OneWay_Spline($D$61:$D$65,Z$61:Z$65,$D105)</f>
        <v>1.83134426821197</v>
      </c>
      <c r="AB105" s="42">
        <f t="shared" si="23"/>
        <v>2.75</v>
      </c>
      <c r="AC105" s="42">
        <f>_xll.SRS1Splines.Functions25.OneWay_Spline($D$61:$D$65,AC$61:AC$65,AB105)</f>
        <v>0.121984806176268</v>
      </c>
      <c r="AD105" s="42">
        <f>_xll.SRS1Splines.Functions25.OneWay_Spline($D$61:$D$65,AD$61:AD$65,$D105)</f>
        <v>2.6984731982103201</v>
      </c>
      <c r="AE105" s="42">
        <f>_xll.SRS1Splines.Functions25.OneWay_Spline($D$61:$D$65,AE$61:AE$65,$D105)</f>
        <v>0.60943934495004903</v>
      </c>
      <c r="AF105" s="42">
        <f>_xll.SRS1Splines.Functions25.OneWay_Spline($D$61:$D$65,AF$61:AF$65,$D105)</f>
        <v>1.30311688878052</v>
      </c>
      <c r="AG105" s="42">
        <f>_xll.SRS1Splines.Functions25.OneWay_Spline($D$61:$D$65,AG$61:AG$65,$D105)</f>
        <v>1.1397650410721001</v>
      </c>
      <c r="AH105" s="42">
        <f>_xll.SRS1Splines.Functions25.OneWay_Spline($D$61:$D$65,AH$61:AH$65,$D105)</f>
        <v>15.584709518704001</v>
      </c>
      <c r="AI105" s="42">
        <f>_xll.SRS1Splines.Functions25.OneWay_Spline($D$61:$D$65,AI$61:AI$65,$D105)</f>
        <v>5.7703337277028597</v>
      </c>
      <c r="AJ105" s="42">
        <f>_xll.SRS1Splines.Functions25.OneWay_Spline($D$61:$D$65,AJ$61:AJ$65,$D105)</f>
        <v>0.50763029422817296</v>
      </c>
      <c r="AK105" s="42">
        <f>_xll.SRS1Splines.Functions25.OneWay_Spline($D$61:$D$65,AK$61:AK$65,$D105)</f>
        <v>0.61512297666966798</v>
      </c>
      <c r="AL105" s="42">
        <f>_xll.SRS1Splines.Functions25.OneWay_Spline($D$61:$D$65,AL$61:AL$65,$D105)</f>
        <v>10.337598059565501</v>
      </c>
    </row>
    <row r="106" spans="4:38">
      <c r="D106" s="42">
        <f t="shared" si="26"/>
        <v>3</v>
      </c>
      <c r="E106" s="42">
        <f>_xll.SRS1Splines.Functions25.OneWay_Spline($D$61:$D$65,$E$61:$E$65,D106)</f>
        <v>9.4962232683450998E-2</v>
      </c>
      <c r="F106" s="42">
        <f>_xll.SRS1Splines.Functions25.OneWay_Spline($D$61:$D$65,F$61:F$65,$D106)</f>
        <v>1.95550026038145</v>
      </c>
      <c r="G106" s="42">
        <f>_xll.SRS1Splines.Functions25.OneWay_Spline($D$61:$D$65,G$61:G$65,$D106)</f>
        <v>0.49410867890210203</v>
      </c>
      <c r="H106" s="42">
        <f>_xll.SRS1Splines.Functions25.OneWay_Spline($D$61:$D$65,H$61:H$65,$D106)</f>
        <v>0.66243485760362997</v>
      </c>
      <c r="I106" s="42">
        <f>_xll.SRS1Splines.Functions25.OneWay_Spline($D$61:$D$65,I$61:I$65,$D106)</f>
        <v>0.93485247275354</v>
      </c>
      <c r="J106" s="42">
        <f>_xll.SRS1Splines.Functions25.OneWay_Spline($D$61:$D$65,J$61:J$65,$D106)</f>
        <v>11.9966184910674</v>
      </c>
      <c r="K106" s="42">
        <f>_xll.SRS1Splines.Functions25.OneWay_Spline($D$61:$D$65,K$61:K$65,$D106)</f>
        <v>4.84611846209918</v>
      </c>
      <c r="L106" s="42">
        <f>_xll.SRS1Splines.Functions25.OneWay_Spline($D$61:$D$65,L$61:L$65,$D106)</f>
        <v>0.33908169329488302</v>
      </c>
      <c r="M106" s="42">
        <f>_xll.SRS1Splines.Functions25.OneWay_Spline($D$61:$D$65,M$61:M$65,$D106)</f>
        <v>0.523118029761932</v>
      </c>
      <c r="N106" s="42">
        <f>_xll.SRS1Splines.Functions25.OneWay_Spline($D$61:$D$65,N$61:N$65,$D106)</f>
        <v>5.6337055985638402</v>
      </c>
      <c r="P106" s="42">
        <f t="shared" si="22"/>
        <v>3</v>
      </c>
      <c r="Q106" s="42">
        <f>_xll.SRS1Splines.Functions25.OneWay_Spline($D$61:$D$65,Q$61:Q$65,P106)</f>
        <v>8.2923376853470496E-2</v>
      </c>
      <c r="R106" s="42">
        <f>_xll.SRS1Splines.Functions25.OneWay_Spline($D$61:$D$65,R$61:R$65,$D106)</f>
        <v>1.43903481213899</v>
      </c>
      <c r="S106" s="42">
        <f>_xll.SRS1Splines.Functions25.OneWay_Spline($D$61:$D$65,S$61:S$65,$D106)</f>
        <v>0.52875449431463795</v>
      </c>
      <c r="T106" s="42">
        <f>_xll.SRS1Splines.Functions25.OneWay_Spline($D$61:$D$65,T$61:T$65,$D106)</f>
        <v>0.46169676343942201</v>
      </c>
      <c r="U106" s="42">
        <f>_xll.SRS1Splines.Functions25.OneWay_Spline($D$61:$D$65,U$61:U$65,$D106)</f>
        <v>0.79467137805171195</v>
      </c>
      <c r="V106" s="42">
        <f>_xll.SRS1Splines.Functions25.OneWay_Spline($D$61:$D$65,V$61:V$65,$D106)</f>
        <v>8.6373396280243302</v>
      </c>
      <c r="W106" s="42">
        <f>_xll.SRS1Splines.Functions25.OneWay_Spline($D$61:$D$65,W$61:W$65,$D106)</f>
        <v>4.13070811050041</v>
      </c>
      <c r="X106" s="42">
        <f>_xll.SRS1Splines.Functions25.OneWay_Spline($D$61:$D$65,X$61:X$65,$D106)</f>
        <v>0.24700270116477899</v>
      </c>
      <c r="Y106" s="42">
        <f>_xll.SRS1Splines.Functions25.OneWay_Spline($D$61:$D$65,Y$61:Y$65,$D106)</f>
        <v>0.41463052829343899</v>
      </c>
      <c r="Z106" s="42">
        <f>_xll.SRS1Splines.Functions25.OneWay_Spline($D$61:$D$65,Z$61:Z$65,$D106)</f>
        <v>1.7441999382361999</v>
      </c>
      <c r="AB106" s="42">
        <f t="shared" si="23"/>
        <v>3</v>
      </c>
      <c r="AC106" s="42">
        <f>_xll.SRS1Splines.Functions25.OneWay_Spline($D$61:$D$65,AC$61:AC$65,AB106)</f>
        <v>0.107001088513432</v>
      </c>
      <c r="AD106" s="42">
        <f>_xll.SRS1Splines.Functions25.OneWay_Spline($D$61:$D$65,AD$61:AD$65,$D106)</f>
        <v>2.4719657086239102</v>
      </c>
      <c r="AE106" s="42">
        <f>_xll.SRS1Splines.Functions25.OneWay_Spline($D$61:$D$65,AE$61:AE$65,$D106)</f>
        <v>0.57437903669101098</v>
      </c>
      <c r="AF106" s="42">
        <f>_xll.SRS1Splines.Functions25.OneWay_Spline($D$61:$D$65,AF$61:AF$65,$D106)</f>
        <v>1.1869737157743001</v>
      </c>
      <c r="AG106" s="42">
        <f>_xll.SRS1Splines.Functions25.OneWay_Spline($D$61:$D$65,AG$61:AG$65,$D106)</f>
        <v>1.0639736841026699</v>
      </c>
      <c r="AH106" s="42">
        <f>_xll.SRS1Splines.Functions25.OneWay_Spline($D$61:$D$65,AH$61:AH$65,$D106)</f>
        <v>15.539376857727</v>
      </c>
      <c r="AI106" s="42">
        <f>_xll.SRS1Splines.Functions25.OneWay_Spline($D$61:$D$65,AI$61:AI$65,$D106)</f>
        <v>5.5671085045330502</v>
      </c>
      <c r="AJ106" s="42">
        <f>_xll.SRS1Splines.Functions25.OneWay_Spline($D$61:$D$65,AJ$61:AJ$65,$D106)</f>
        <v>0.484536434241224</v>
      </c>
      <c r="AK106" s="42">
        <f>_xll.SRS1Splines.Functions25.OneWay_Spline($D$61:$D$65,AK$61:AK$65,$D106)</f>
        <v>0.59956377689213003</v>
      </c>
      <c r="AL106" s="42">
        <f>_xll.SRS1Splines.Functions25.OneWay_Spline($D$61:$D$65,AL$61:AL$65,$D106)</f>
        <v>9.5232112588914895</v>
      </c>
    </row>
    <row r="107" spans="4:38">
      <c r="D107" s="42">
        <f t="shared" si="26"/>
        <v>3.25</v>
      </c>
      <c r="E107" s="42">
        <f>_xll.SRS1Splines.Functions25.OneWay_Spline($D$61:$D$65,$E$61:$E$65,D107)</f>
        <v>8.2644179340108495E-2</v>
      </c>
      <c r="F107" s="42">
        <f>_xll.SRS1Splines.Functions25.OneWay_Spline($D$61:$D$65,F$61:F$65,$D107)</f>
        <v>1.76028135928999</v>
      </c>
      <c r="G107" s="42">
        <f>_xll.SRS1Splines.Functions25.OneWay_Spline($D$61:$D$65,G$61:G$65,$D107)</f>
        <v>0.45999600092463799</v>
      </c>
      <c r="H107" s="42">
        <f>_xll.SRS1Splines.Functions25.OneWay_Spline($D$61:$D$65,H$61:H$65,$D107)</f>
        <v>0.58987243000536205</v>
      </c>
      <c r="I107" s="42">
        <f>_xll.SRS1Splines.Functions25.OneWay_Spline($D$61:$D$65,I$61:I$65,$D107)</f>
        <v>0.88789409591037805</v>
      </c>
      <c r="J107" s="42">
        <f>_xll.SRS1Splines.Functions25.OneWay_Spline($D$61:$D$65,J$61:J$65,$D107)</f>
        <v>11.983338228355599</v>
      </c>
      <c r="K107" s="42">
        <f>_xll.SRS1Splines.Functions25.OneWay_Spline($D$61:$D$65,K$61:K$65,$D107)</f>
        <v>4.6801774828333604</v>
      </c>
      <c r="L107" s="42">
        <f>_xll.SRS1Splines.Functions25.OneWay_Spline($D$61:$D$65,L$61:L$65,$D107)</f>
        <v>0.32308638048084498</v>
      </c>
      <c r="M107" s="42">
        <f>_xll.SRS1Splines.Functions25.OneWay_Spline($D$61:$D$65,M$61:M$65,$D107)</f>
        <v>0.50895991810663399</v>
      </c>
      <c r="N107" s="42">
        <f>_xll.SRS1Splines.Functions25.OneWay_Spline($D$61:$D$65,N$61:N$65,$D107)</f>
        <v>5.1625765288182102</v>
      </c>
      <c r="P107" s="42">
        <f t="shared" si="22"/>
        <v>3.25</v>
      </c>
      <c r="Q107" s="42">
        <f>_xll.SRS1Splines.Functions25.OneWay_Spline($D$61:$D$65,Q$61:Q$65,P107)</f>
        <v>7.2062894050402101E-2</v>
      </c>
      <c r="R107" s="42">
        <f>_xll.SRS1Splines.Functions25.OneWay_Spline($D$61:$D$65,R$61:R$65,$D107)</f>
        <v>1.2849673811003099</v>
      </c>
      <c r="S107" s="42">
        <f>_xll.SRS1Splines.Functions25.OneWay_Spline($D$61:$D$65,S$61:S$65,$D107)</f>
        <v>0.48659056964199898</v>
      </c>
      <c r="T107" s="42">
        <f>_xll.SRS1Splines.Functions25.OneWay_Spline($D$61:$D$65,T$61:T$65,$D107)</f>
        <v>0.41540730988303598</v>
      </c>
      <c r="U107" s="42">
        <f>_xll.SRS1Splines.Functions25.OneWay_Spline($D$61:$D$65,U$61:U$65,$D107)</f>
        <v>0.76862584055768401</v>
      </c>
      <c r="V107" s="42">
        <f>_xll.SRS1Splines.Functions25.OneWay_Spline($D$61:$D$65,V$61:V$65,$D107)</f>
        <v>8.6629616460055203</v>
      </c>
      <c r="W107" s="42">
        <f>_xll.SRS1Splines.Functions25.OneWay_Spline($D$61:$D$65,W$61:W$65,$D107)</f>
        <v>4.0116236547161197</v>
      </c>
      <c r="X107" s="42">
        <f>_xll.SRS1Splines.Functions25.OneWay_Spline($D$61:$D$65,X$61:X$65,$D107)</f>
        <v>0.23625382095514499</v>
      </c>
      <c r="Y107" s="42">
        <f>_xll.SRS1Splines.Functions25.OneWay_Spline($D$61:$D$65,Y$61:Y$65,$D107)</f>
        <v>0.40432990668612501</v>
      </c>
      <c r="Z107" s="42">
        <f>_xll.SRS1Splines.Functions25.OneWay_Spline($D$61:$D$65,Z$61:Z$65,$D107)</f>
        <v>1.6526278672117301</v>
      </c>
      <c r="AB107" s="42">
        <f t="shared" si="23"/>
        <v>3.25</v>
      </c>
      <c r="AC107" s="42">
        <f>_xll.SRS1Splines.Functions25.OneWay_Spline($D$61:$D$65,AC$61:AC$65,AB107)</f>
        <v>9.3225464629814805E-2</v>
      </c>
      <c r="AD107" s="42">
        <f>_xll.SRS1Splines.Functions25.OneWay_Spline($D$61:$D$65,AD$61:AD$65,$D107)</f>
        <v>2.23559533747967</v>
      </c>
      <c r="AE107" s="42">
        <f>_xll.SRS1Splines.Functions25.OneWay_Spline($D$61:$D$65,AE$61:AE$65,$D107)</f>
        <v>0.54219194334978804</v>
      </c>
      <c r="AF107" s="42">
        <f>_xll.SRS1Splines.Functions25.OneWay_Spline($D$61:$D$65,AF$61:AF$65,$D107)</f>
        <v>1.07043045985254</v>
      </c>
      <c r="AG107" s="42">
        <f>_xll.SRS1Splines.Functions25.OneWay_Spline($D$61:$D$65,AG$61:AG$65,$D107)</f>
        <v>0.99433115846716902</v>
      </c>
      <c r="AH107" s="42">
        <f>_xll.SRS1Splines.Functions25.OneWay_Spline($D$61:$D$65,AH$61:AH$65,$D107)</f>
        <v>15.489008184223801</v>
      </c>
      <c r="AI107" s="42">
        <f>_xll.SRS1Splines.Functions25.OneWay_Spline($D$61:$D$65,AI$61:AI$65,$D107)</f>
        <v>5.3552046241460198</v>
      </c>
      <c r="AJ107" s="42">
        <f>_xll.SRS1Splines.Functions25.OneWay_Spline($D$61:$D$65,AJ$61:AJ$65,$D107)</f>
        <v>0.46037570255939397</v>
      </c>
      <c r="AK107" s="42">
        <f>_xll.SRS1Splines.Functions25.OneWay_Spline($D$61:$D$65,AK$61:AK$65,$D107)</f>
        <v>0.58306086860763995</v>
      </c>
      <c r="AL107" s="42">
        <f>_xll.SRS1Splines.Functions25.OneWay_Spline($D$61:$D$65,AL$61:AL$65,$D107)</f>
        <v>8.6725251904247092</v>
      </c>
    </row>
    <row r="108" spans="4:38">
      <c r="D108" s="42">
        <f t="shared" si="26"/>
        <v>3.5</v>
      </c>
      <c r="E108" s="42">
        <f>_xll.SRS1Splines.Functions25.OneWay_Spline($D$61:$D$65,$E$61:$E$65,D108)</f>
        <v>7.1385534275614601E-2</v>
      </c>
      <c r="F108" s="42">
        <f>_xll.SRS1Splines.Functions25.OneWay_Spline($D$61:$D$65,F$61:F$65,$D108)</f>
        <v>1.56081055239883</v>
      </c>
      <c r="G108" s="42">
        <f>_xll.SRS1Splines.Functions25.OneWay_Spline($D$61:$D$65,G$61:G$65,$D108)</f>
        <v>0.42880567149364801</v>
      </c>
      <c r="H108" s="42">
        <f>_xll.SRS1Splines.Functions25.OneWay_Spline($D$61:$D$65,H$61:H$65,$D108)</f>
        <v>0.52361977871998699</v>
      </c>
      <c r="I108" s="42">
        <f>_xll.SRS1Splines.Functions25.OneWay_Spline($D$61:$D$65,I$61:I$65,$D108)</f>
        <v>0.84485842883204698</v>
      </c>
      <c r="J108" s="42">
        <f>_xll.SRS1Splines.Functions25.OneWay_Spline($D$61:$D$65,J$61:J$65,$D108)</f>
        <v>11.968495581795199</v>
      </c>
      <c r="K108" s="42">
        <f>_xll.SRS1Splines.Functions25.OneWay_Spline($D$61:$D$65,K$61:K$65,$D108)</f>
        <v>4.5108383947771102</v>
      </c>
      <c r="L108" s="42">
        <f>_xll.SRS1Splines.Functions25.OneWay_Spline($D$61:$D$65,L$61:L$65,$D108)</f>
        <v>0.307829767670115</v>
      </c>
      <c r="M108" s="42">
        <f>_xll.SRS1Splines.Functions25.OneWay_Spline($D$61:$D$65,M$61:M$65,$D108)</f>
        <v>0.49429453719652799</v>
      </c>
      <c r="N108" s="42">
        <f>_xll.SRS1Splines.Functions25.OneWay_Spline($D$61:$D$65,N$61:N$65,$D108)</f>
        <v>4.68044644519117</v>
      </c>
      <c r="P108" s="42">
        <f t="shared" si="22"/>
        <v>3.5</v>
      </c>
      <c r="Q108" s="42">
        <f>_xll.SRS1Splines.Functions25.OneWay_Spline($D$61:$D$65,Q$61:Q$65,P108)</f>
        <v>6.2135867169826602E-2</v>
      </c>
      <c r="R108" s="42">
        <f>_xll.SRS1Splines.Functions25.OneWay_Spline($D$61:$D$65,R$61:R$65,$D108)</f>
        <v>1.1274673170493199</v>
      </c>
      <c r="S108" s="42">
        <f>_xll.SRS1Splines.Functions25.OneWay_Spline($D$61:$D$65,S$61:S$65,$D108)</f>
        <v>0.44497320166440302</v>
      </c>
      <c r="T108" s="42">
        <f>_xll.SRS1Splines.Functions25.OneWay_Spline($D$61:$D$65,T$61:T$65,$D108)</f>
        <v>0.373143026201118</v>
      </c>
      <c r="U108" s="42">
        <f>_xll.SRS1Splines.Functions25.OneWay_Spline($D$61:$D$65,U$61:U$65,$D108)</f>
        <v>0.74468541365917695</v>
      </c>
      <c r="V108" s="42">
        <f>_xll.SRS1Splines.Functions25.OneWay_Spline($D$61:$D$65,V$61:V$65,$D108)</f>
        <v>8.6863556624231197</v>
      </c>
      <c r="W108" s="42">
        <f>_xll.SRS1Splines.Functions25.OneWay_Spline($D$61:$D$65,W$61:W$65,$D108)</f>
        <v>3.8899805968454002</v>
      </c>
      <c r="X108" s="42">
        <f>_xll.SRS1Splines.Functions25.OneWay_Spline($D$61:$D$65,X$61:X$65,$D108)</f>
        <v>0.226437747059824</v>
      </c>
      <c r="Y108" s="42">
        <f>_xll.SRS1Splines.Functions25.OneWay_Spline($D$61:$D$65,Y$61:Y$65,$D108)</f>
        <v>0.394410348495084</v>
      </c>
      <c r="Z108" s="42">
        <f>_xll.SRS1Splines.Functions25.OneWay_Spline($D$61:$D$65,Z$61:Z$65,$D108)</f>
        <v>1.5583223882938499</v>
      </c>
      <c r="AB108" s="42">
        <f t="shared" si="23"/>
        <v>3.5</v>
      </c>
      <c r="AC108" s="42">
        <f>_xll.SRS1Splines.Functions25.OneWay_Spline($D$61:$D$65,AC$61:AC$65,AB108)</f>
        <v>8.0635201381402705E-2</v>
      </c>
      <c r="AD108" s="42">
        <f>_xll.SRS1Splines.Functions25.OneWay_Spline($D$61:$D$65,AD$61:AD$65,$D108)</f>
        <v>1.99415378774834</v>
      </c>
      <c r="AE108" s="42">
        <f>_xll.SRS1Splines.Functions25.OneWay_Spline($D$61:$D$65,AE$61:AE$65,$D108)</f>
        <v>0.512712604626964</v>
      </c>
      <c r="AF108" s="42">
        <f>_xll.SRS1Splines.Functions25.OneWay_Spline($D$61:$D$65,AF$61:AF$65,$D108)</f>
        <v>0.955173583327797</v>
      </c>
      <c r="AG108" s="42">
        <f>_xll.SRS1Splines.Functions25.OneWay_Spline($D$61:$D$65,AG$61:AG$65,$D108)</f>
        <v>0.93063055422275898</v>
      </c>
      <c r="AH108" s="42">
        <f>_xll.SRS1Splines.Functions25.OneWay_Spline($D$61:$D$65,AH$61:AH$65,$D108)</f>
        <v>15.433841065745</v>
      </c>
      <c r="AI108" s="42">
        <f>_xll.SRS1Splines.Functions25.OneWay_Spline($D$61:$D$65,AI$61:AI$65,$D108)</f>
        <v>5.13896141515038</v>
      </c>
      <c r="AJ108" s="42">
        <f>_xll.SRS1Splines.Functions25.OneWay_Spline($D$61:$D$65,AJ$61:AJ$65,$D108)</f>
        <v>0.435554903572277</v>
      </c>
      <c r="AK108" s="42">
        <f>_xll.SRS1Splines.Functions25.OneWay_Spline($D$61:$D$65,AK$61:AK$65,$D108)</f>
        <v>0.56588068278924697</v>
      </c>
      <c r="AL108" s="42">
        <f>_xll.SRS1Splines.Functions25.OneWay_Spline($D$61:$D$65,AL$61:AL$65,$D108)</f>
        <v>7.8025705020884804</v>
      </c>
    </row>
    <row r="109" spans="4:38">
      <c r="D109" s="42">
        <f t="shared" si="26"/>
        <v>3.75</v>
      </c>
      <c r="E109" s="42">
        <f>_xll.SRS1Splines.Functions25.OneWay_Spline($D$61:$D$65,$E$61:$E$65,D109)</f>
        <v>6.1165004099982698E-2</v>
      </c>
      <c r="F109" s="42">
        <f>_xll.SRS1Splines.Functions25.OneWay_Spline($D$61:$D$65,F$61:F$65,$D109)</f>
        <v>1.3610319149590699</v>
      </c>
      <c r="G109" s="42">
        <f>_xll.SRS1Splines.Functions25.OneWay_Spline($D$61:$D$65,G$61:G$65,$D109)</f>
        <v>0.40045784802602302</v>
      </c>
      <c r="H109" s="42">
        <f>_xll.SRS1Splines.Functions25.OneWay_Spline($D$61:$D$65,H$61:H$65,$D109)</f>
        <v>0.46367690374750498</v>
      </c>
      <c r="I109" s="42">
        <f>_xll.SRS1Splines.Functions25.OneWay_Spline($D$61:$D$65,I$61:I$65,$D109)</f>
        <v>0.80545380606366002</v>
      </c>
      <c r="J109" s="42">
        <f>_xll.SRS1Splines.Functions25.OneWay_Spline($D$61:$D$65,J$61:J$65,$D109)</f>
        <v>11.9520905513864</v>
      </c>
      <c r="K109" s="42">
        <f>_xll.SRS1Splines.Functions25.OneWay_Spline($D$61:$D$65,K$61:K$65,$D109)</f>
        <v>4.3414993067208698</v>
      </c>
      <c r="L109" s="42">
        <f>_xll.SRS1Splines.Functions25.OneWay_Spline($D$61:$D$65,L$61:L$65,$D109)</f>
        <v>0.29337455184884598</v>
      </c>
      <c r="M109" s="42">
        <f>_xll.SRS1Splines.Functions25.OneWay_Spline($D$61:$D$65,M$61:M$65,$D109)</f>
        <v>0.479366010742097</v>
      </c>
      <c r="N109" s="42">
        <f>_xll.SRS1Splines.Functions25.OneWay_Spline($D$61:$D$65,N$61:N$65,$D109)</f>
        <v>4.1966778382220502</v>
      </c>
      <c r="P109" s="42">
        <f t="shared" si="22"/>
        <v>3.75</v>
      </c>
      <c r="Q109" s="42">
        <f>_xll.SRS1Splines.Functions25.OneWay_Spline($D$61:$D$65,Q$61:Q$65,P109)</f>
        <v>5.31224425757858E-2</v>
      </c>
      <c r="R109" s="42">
        <f>_xll.SRS1Splines.Functions25.OneWay_Spline($D$61:$D$65,R$61:R$65,$D109)</f>
        <v>0.969631067517437</v>
      </c>
      <c r="S109" s="42">
        <f>_xll.SRS1Splines.Functions25.OneWay_Spline($D$61:$D$65,S$61:S$65,$D109)</f>
        <v>0.40449706202847602</v>
      </c>
      <c r="T109" s="42">
        <f>_xll.SRS1Splines.Functions25.OneWay_Spline($D$61:$D$65,T$61:T$65,$D109)</f>
        <v>0.33490391239366901</v>
      </c>
      <c r="U109" s="42">
        <f>_xll.SRS1Splines.Functions25.OneWay_Spline($D$61:$D$65,U$61:U$65,$D109)</f>
        <v>0.72256008172794495</v>
      </c>
      <c r="V109" s="42">
        <f>_xll.SRS1Splines.Functions25.OneWay_Spline($D$61:$D$65,V$61:V$65,$D109)</f>
        <v>8.7075216772771409</v>
      </c>
      <c r="W109" s="42">
        <f>_xll.SRS1Splines.Functions25.OneWay_Spline($D$61:$D$65,W$61:W$65,$D109)</f>
        <v>3.7681922345258498</v>
      </c>
      <c r="X109" s="42">
        <f>_xll.SRS1Splines.Functions25.OneWay_Spline($D$61:$D$65,X$61:X$65,$D109)</f>
        <v>0.21755106775328301</v>
      </c>
      <c r="Y109" s="42">
        <f>_xll.SRS1Splines.Functions25.OneWay_Spline($D$61:$D$65,Y$61:Y$65,$D109)</f>
        <v>0.38494130663841702</v>
      </c>
      <c r="Z109" s="42">
        <f>_xll.SRS1Splines.Functions25.OneWay_Spline($D$61:$D$65,Z$61:Z$65,$D109)</f>
        <v>1.4629778346378901</v>
      </c>
      <c r="AB109" s="42">
        <f t="shared" si="23"/>
        <v>3.75</v>
      </c>
      <c r="AC109" s="42">
        <f>_xll.SRS1Splines.Functions25.OneWay_Spline($D$61:$D$65,AC$61:AC$65,AB109)</f>
        <v>6.9207565624179707E-2</v>
      </c>
      <c r="AD109" s="42">
        <f>_xll.SRS1Splines.Functions25.OneWay_Spline($D$61:$D$65,AD$61:AD$65,$D109)</f>
        <v>1.7524327624007101</v>
      </c>
      <c r="AE109" s="42">
        <f>_xll.SRS1Splines.Functions25.OneWay_Spline($D$61:$D$65,AE$61:AE$65,$D109)</f>
        <v>0.48577556022312102</v>
      </c>
      <c r="AF109" s="42">
        <f>_xll.SRS1Splines.Functions25.OneWay_Spline($D$61:$D$65,AF$61:AF$65,$D109)</f>
        <v>0.84288954851258702</v>
      </c>
      <c r="AG109" s="42">
        <f>_xll.SRS1Splines.Functions25.OneWay_Spline($D$61:$D$65,AG$61:AG$65,$D109)</f>
        <v>0.87266496142660399</v>
      </c>
      <c r="AH109" s="42">
        <f>_xll.SRS1Splines.Functions25.OneWay_Spline($D$61:$D$65,AH$61:AH$65,$D109)</f>
        <v>15.3741130698414</v>
      </c>
      <c r="AI109" s="42">
        <f>_xll.SRS1Splines.Functions25.OneWay_Spline($D$61:$D$65,AI$61:AI$65,$D109)</f>
        <v>4.9227182061547401</v>
      </c>
      <c r="AJ109" s="42">
        <f>_xll.SRS1Splines.Functions25.OneWay_Spline($D$61:$D$65,AJ$61:AJ$65,$D109)</f>
        <v>0.41048084166946702</v>
      </c>
      <c r="AK109" s="42">
        <f>_xll.SRS1Splines.Functions25.OneWay_Spline($D$61:$D$65,AK$61:AK$65,$D109)</f>
        <v>0.54828965041000199</v>
      </c>
      <c r="AL109" s="42">
        <f>_xll.SRS1Splines.Functions25.OneWay_Spline($D$61:$D$65,AL$61:AL$65,$D109)</f>
        <v>6.9303778418062096</v>
      </c>
    </row>
    <row r="110" spans="4:38">
      <c r="D110" s="42">
        <f t="shared" si="26"/>
        <v>4</v>
      </c>
      <c r="E110" s="42">
        <f>_xll.SRS1Splines.Functions25.OneWay_Spline($D$61:$D$65,$E$61:$E$65,D110)</f>
        <v>5.1961295423225903E-2</v>
      </c>
      <c r="F110" s="42">
        <f>_xll.SRS1Splines.Functions25.OneWay_Spline($D$61:$D$65,F$61:F$65,$D110)</f>
        <v>1.1648895222218001</v>
      </c>
      <c r="G110" s="42">
        <f>_xll.SRS1Splines.Functions25.OneWay_Spline($D$61:$D$65,G$61:G$65,$D110)</f>
        <v>0.37487268793865502</v>
      </c>
      <c r="H110" s="42">
        <f>_xll.SRS1Splines.Functions25.OneWay_Spline($D$61:$D$65,H$61:H$65,$D110)</f>
        <v>0.41004380508791599</v>
      </c>
      <c r="I110" s="42">
        <f>_xll.SRS1Splines.Functions25.OneWay_Spline($D$61:$D$65,I$61:I$65,$D110)</f>
        <v>0.76938856215033102</v>
      </c>
      <c r="J110" s="42">
        <f>_xll.SRS1Splines.Functions25.OneWay_Spline($D$61:$D$65,J$61:J$65,$D110)</f>
        <v>11.9341231371292</v>
      </c>
      <c r="K110" s="42">
        <f>_xll.SRS1Splines.Functions25.OneWay_Spline($D$61:$D$65,K$61:K$65,$D110)</f>
        <v>4.1755583274550503</v>
      </c>
      <c r="L110" s="42">
        <f>_xll.SRS1Splines.Functions25.OneWay_Spline($D$61:$D$65,L$61:L$65,$D110)</f>
        <v>0.279783430003196</v>
      </c>
      <c r="M110" s="42">
        <f>_xll.SRS1Splines.Functions25.OneWay_Spline($D$61:$D$65,M$61:M$65,$D110)</f>
        <v>0.46441846245382101</v>
      </c>
      <c r="N110" s="42">
        <f>_xll.SRS1Splines.Functions25.OneWay_Spline($D$61:$D$65,N$61:N$65,$D110)</f>
        <v>3.7206331984502001</v>
      </c>
      <c r="P110" s="42">
        <f t="shared" si="22"/>
        <v>4</v>
      </c>
      <c r="Q110" s="42">
        <f>_xll.SRS1Splines.Functions25.OneWay_Spline($D$61:$D$65,Q$61:Q$65,P110)</f>
        <v>4.5002766632321597E-2</v>
      </c>
      <c r="R110" s="42">
        <f>_xll.SRS1Splines.Functions25.OneWay_Spline($D$61:$D$65,R$61:R$65,$D110)</f>
        <v>0.81455508003609201</v>
      </c>
      <c r="S110" s="42">
        <f>_xll.SRS1Splines.Functions25.OneWay_Spline($D$61:$D$65,S$61:S$65,$D110)</f>
        <v>0.36575682238084001</v>
      </c>
      <c r="T110" s="42">
        <f>_xll.SRS1Splines.Functions25.OneWay_Spline($D$61:$D$65,T$61:T$65,$D110)</f>
        <v>0.30068996846068802</v>
      </c>
      <c r="U110" s="42">
        <f>_xll.SRS1Splines.Functions25.OneWay_Spline($D$61:$D$65,U$61:U$65,$D110)</f>
        <v>0.70195982913574595</v>
      </c>
      <c r="V110" s="42">
        <f>_xll.SRS1Splines.Functions25.OneWay_Spline($D$61:$D$65,V$61:V$65,$D110)</f>
        <v>8.7264596905675909</v>
      </c>
      <c r="W110" s="42">
        <f>_xll.SRS1Splines.Functions25.OneWay_Spline($D$61:$D$65,W$61:W$65,$D110)</f>
        <v>3.6486718653950598</v>
      </c>
      <c r="X110" s="42">
        <f>_xll.SRS1Splines.Functions25.OneWay_Spline($D$61:$D$65,X$61:X$65,$D110)</f>
        <v>0.209590371309991</v>
      </c>
      <c r="Y110" s="42">
        <f>_xll.SRS1Splines.Functions25.OneWay_Spline($D$61:$D$65,Y$61:Y$65,$D110)</f>
        <v>0.37599223403423099</v>
      </c>
      <c r="Z110" s="42">
        <f>_xll.SRS1Splines.Functions25.OneWay_Spline($D$61:$D$65,Z$61:Z$65,$D110)</f>
        <v>1.36828853939913</v>
      </c>
      <c r="AB110" s="42">
        <f t="shared" si="23"/>
        <v>4</v>
      </c>
      <c r="AC110" s="42">
        <f>_xll.SRS1Splines.Functions25.OneWay_Spline($D$61:$D$65,AC$61:AC$65,AB110)</f>
        <v>5.8919824214130299E-2</v>
      </c>
      <c r="AD110" s="42">
        <f>_xll.SRS1Splines.Functions25.OneWay_Spline($D$61:$D$65,AD$61:AD$65,$D110)</f>
        <v>1.5152239644075101</v>
      </c>
      <c r="AE110" s="42">
        <f>_xll.SRS1Splines.Functions25.OneWay_Spline($D$61:$D$65,AE$61:AE$65,$D110)</f>
        <v>0.46121534983884299</v>
      </c>
      <c r="AF110" s="42">
        <f>_xll.SRS1Splines.Functions25.OneWay_Spline($D$61:$D$65,AF$61:AF$65,$D110)</f>
        <v>0.73526481771944996</v>
      </c>
      <c r="AG110" s="42">
        <f>_xll.SRS1Splines.Functions25.OneWay_Spline($D$61:$D$65,AG$61:AG$65,$D110)</f>
        <v>0.82022747013586905</v>
      </c>
      <c r="AH110" s="42">
        <f>_xll.SRS1Splines.Functions25.OneWay_Spline($D$61:$D$65,AH$61:AH$65,$D110)</f>
        <v>15.3100617640635</v>
      </c>
      <c r="AI110" s="42">
        <f>_xll.SRS1Splines.Functions25.OneWay_Spline($D$61:$D$65,AI$61:AI$65,$D110)</f>
        <v>4.7108143257677098</v>
      </c>
      <c r="AJ110" s="42">
        <f>_xll.SRS1Splines.Functions25.OneWay_Spline($D$61:$D$65,AJ$61:AJ$65,$D110)</f>
        <v>0.385560321240558</v>
      </c>
      <c r="AK110" s="42">
        <f>_xll.SRS1Splines.Functions25.OneWay_Spline($D$61:$D$65,AK$61:AK$65,$D110)</f>
        <v>0.53055420244295304</v>
      </c>
      <c r="AL110" s="42">
        <f>_xll.SRS1Splines.Functions25.OneWay_Spline($D$61:$D$65,AL$61:AL$65,$D110)</f>
        <v>6.0729778575012698</v>
      </c>
    </row>
    <row r="111" spans="4:38">
      <c r="D111" s="42">
        <f t="shared" si="26"/>
        <v>4.25</v>
      </c>
      <c r="E111" s="42">
        <f>_xll.SRS1Splines.Functions25.OneWay_Spline($D$61:$D$65,$E$61:$E$65,D111)</f>
        <v>4.3753114855357503E-2</v>
      </c>
      <c r="F111" s="42">
        <f>_xll.SRS1Splines.Functions25.OneWay_Spline($D$61:$D$65,F$61:F$65,$D111)</f>
        <v>0.976327449438115</v>
      </c>
      <c r="G111" s="42">
        <f>_xll.SRS1Splines.Functions25.OneWay_Spline($D$61:$D$65,G$61:G$65,$D111)</f>
        <v>0.35197034864843701</v>
      </c>
      <c r="H111" s="42">
        <f>_xll.SRS1Splines.Functions25.OneWay_Spline($D$61:$D$65,H$61:H$65,$D111)</f>
        <v>0.36272048274121899</v>
      </c>
      <c r="I111" s="42">
        <f>_xll.SRS1Splines.Functions25.OneWay_Spline($D$61:$D$65,I$61:I$65,$D111)</f>
        <v>0.73637103163717199</v>
      </c>
      <c r="J111" s="42">
        <f>_xll.SRS1Splines.Functions25.OneWay_Spline($D$61:$D$65,J$61:J$65,$D111)</f>
        <v>11.914593339023501</v>
      </c>
      <c r="K111" s="42">
        <f>_xll.SRS1Splines.Functions25.OneWay_Spline($D$61:$D$65,K$61:K$65,$D111)</f>
        <v>4.0164135657700903</v>
      </c>
      <c r="L111" s="42">
        <f>_xll.SRS1Splines.Functions25.OneWay_Spline($D$61:$D$65,L$61:L$65,$D111)</f>
        <v>0.26711909911931803</v>
      </c>
      <c r="M111" s="42">
        <f>_xll.SRS1Splines.Functions25.OneWay_Spline($D$61:$D$65,M$61:M$65,$D111)</f>
        <v>0.44969601604218301</v>
      </c>
      <c r="N111" s="42">
        <f>_xll.SRS1Splines.Functions25.OneWay_Spline($D$61:$D$65,N$61:N$65,$D111)</f>
        <v>3.2616750164149599</v>
      </c>
      <c r="P111" s="42">
        <f t="shared" si="22"/>
        <v>4.25</v>
      </c>
      <c r="Q111" s="42">
        <f>_xll.SRS1Splines.Functions25.OneWay_Spline($D$61:$D$65,Q$61:Q$65,P111)</f>
        <v>3.7756985703476E-2</v>
      </c>
      <c r="R111" s="42">
        <f>_xll.SRS1Splines.Functions25.OneWay_Spline($D$61:$D$65,R$61:R$65,$D111)</f>
        <v>0.66533580213670296</v>
      </c>
      <c r="S111" s="42">
        <f>_xll.SRS1Splines.Functions25.OneWay_Spline($D$61:$D$65,S$61:S$65,$D111)</f>
        <v>0.32934715436811901</v>
      </c>
      <c r="T111" s="42">
        <f>_xll.SRS1Splines.Functions25.OneWay_Spline($D$61:$D$65,T$61:T$65,$D111)</f>
        <v>0.27050119440217502</v>
      </c>
      <c r="U111" s="42">
        <f>_xll.SRS1Splines.Functions25.OneWay_Spline($D$61:$D$65,U$61:U$65,$D111)</f>
        <v>0.68259464025433503</v>
      </c>
      <c r="V111" s="42">
        <f>_xll.SRS1Splines.Functions25.OneWay_Spline($D$61:$D$65,V$61:V$65,$D111)</f>
        <v>8.7431697022944501</v>
      </c>
      <c r="W111" s="42">
        <f>_xll.SRS1Splines.Functions25.OneWay_Spline($D$61:$D$65,W$61:W$65,$D111)</f>
        <v>3.5338327870906299</v>
      </c>
      <c r="X111" s="42">
        <f>_xll.SRS1Splines.Functions25.OneWay_Spline($D$61:$D$65,X$61:X$65,$D111)</f>
        <v>0.20255224600441399</v>
      </c>
      <c r="Y111" s="42">
        <f>_xll.SRS1Splines.Functions25.OneWay_Spline($D$61:$D$65,Y$61:Y$65,$D111)</f>
        <v>0.36763258360063</v>
      </c>
      <c r="Z111" s="42">
        <f>_xll.SRS1Splines.Functions25.OneWay_Spline($D$61:$D$65,Z$61:Z$65,$D111)</f>
        <v>1.2759488357328801</v>
      </c>
      <c r="AB111" s="42">
        <f t="shared" si="23"/>
        <v>4.25</v>
      </c>
      <c r="AC111" s="42">
        <f>_xll.SRS1Splines.Functions25.OneWay_Spline($D$61:$D$65,AC$61:AC$65,AB111)</f>
        <v>4.9749244007239103E-2</v>
      </c>
      <c r="AD111" s="42">
        <f>_xll.SRS1Splines.Functions25.OneWay_Spline($D$61:$D$65,AD$61:AD$65,$D111)</f>
        <v>1.28731909673953</v>
      </c>
      <c r="AE111" s="42">
        <f>_xll.SRS1Splines.Functions25.OneWay_Spline($D$61:$D$65,AE$61:AE$65,$D111)</f>
        <v>0.43886651317471198</v>
      </c>
      <c r="AF111" s="42">
        <f>_xll.SRS1Splines.Functions25.OneWay_Spline($D$61:$D$65,AF$61:AF$65,$D111)</f>
        <v>0.63398585326091905</v>
      </c>
      <c r="AG111" s="42">
        <f>_xll.SRS1Splines.Functions25.OneWay_Spline($D$61:$D$65,AG$61:AG$65,$D111)</f>
        <v>0.77311117040771704</v>
      </c>
      <c r="AH111" s="42">
        <f>_xll.SRS1Splines.Functions25.OneWay_Spline($D$61:$D$65,AH$61:AH$65,$D111)</f>
        <v>15.241924715962099</v>
      </c>
      <c r="AI111" s="42">
        <f>_xll.SRS1Splines.Functions25.OneWay_Spline($D$61:$D$65,AI$61:AI$65,$D111)</f>
        <v>4.5075891025979002</v>
      </c>
      <c r="AJ111" s="42">
        <f>_xll.SRS1Splines.Functions25.OneWay_Spline($D$61:$D$65,AJ$61:AJ$65,$D111)</f>
        <v>0.361200146675145</v>
      </c>
      <c r="AK111" s="42">
        <f>_xll.SRS1Splines.Functions25.OneWay_Spline($D$61:$D$65,AK$61:AK$65,$D111)</f>
        <v>0.512940769861149</v>
      </c>
      <c r="AL111" s="42">
        <f>_xll.SRS1Splines.Functions25.OneWay_Spline($D$61:$D$65,AL$61:AL$65,$D111)</f>
        <v>5.2474011970970498</v>
      </c>
    </row>
    <row r="112" spans="4:38">
      <c r="D112" s="42">
        <f t="shared" si="26"/>
        <v>4.5</v>
      </c>
      <c r="E112" s="42">
        <f>_xll.SRS1Splines.Functions25.OneWay_Spline($D$61:$D$65,$E$61:$E$65,D112)</f>
        <v>3.6519169006390802E-2</v>
      </c>
      <c r="F112" s="42">
        <f>_xll.SRS1Splines.Functions25.OneWay_Spline($D$61:$D$65,F$61:F$65,$D112)</f>
        <v>0.79928977185910299</v>
      </c>
      <c r="G112" s="42">
        <f>_xll.SRS1Splines.Functions25.OneWay_Spline($D$61:$D$65,G$61:G$65,$D112)</f>
        <v>0.33167098757225899</v>
      </c>
      <c r="H112" s="42">
        <f>_xll.SRS1Splines.Functions25.OneWay_Spline($D$61:$D$65,H$61:H$65,$D112)</f>
        <v>0.32170693670741601</v>
      </c>
      <c r="I112" s="42">
        <f>_xll.SRS1Splines.Functions25.OneWay_Spline($D$61:$D$65,I$61:I$65,$D112)</f>
        <v>0.70610954906929901</v>
      </c>
      <c r="J112" s="42">
        <f>_xll.SRS1Splines.Functions25.OneWay_Spline($D$61:$D$65,J$61:J$65,$D112)</f>
        <v>11.8935011570693</v>
      </c>
      <c r="K112" s="42">
        <f>_xll.SRS1Splines.Functions25.OneWay_Spline($D$61:$D$65,K$61:K$65,$D112)</f>
        <v>3.8674631304564002</v>
      </c>
      <c r="L112" s="42">
        <f>_xll.SRS1Splines.Functions25.OneWay_Spline($D$61:$D$65,L$61:L$65,$D112)</f>
        <v>0.25544425618336802</v>
      </c>
      <c r="M112" s="42">
        <f>_xll.SRS1Splines.Functions25.OneWay_Spline($D$61:$D$65,M$61:M$65,$D112)</f>
        <v>0.43544279521766499</v>
      </c>
      <c r="N112" s="42">
        <f>_xll.SRS1Splines.Functions25.OneWay_Spline($D$61:$D$65,N$61:N$65,$D112)</f>
        <v>2.8291657826556902</v>
      </c>
      <c r="P112" s="42">
        <f t="shared" si="22"/>
        <v>4.5</v>
      </c>
      <c r="Q112" s="42">
        <f>_xll.SRS1Splines.Functions25.OneWay_Spline($D$61:$D$65,Q$61:Q$65,P112)</f>
        <v>3.1365246153290997E-2</v>
      </c>
      <c r="R112" s="42">
        <f>_xll.SRS1Splines.Functions25.OneWay_Spline($D$61:$D$65,R$61:R$65,$D112)</f>
        <v>0.52506968135069298</v>
      </c>
      <c r="S112" s="42">
        <f>_xll.SRS1Splines.Functions25.OneWay_Spline($D$61:$D$65,S$61:S$65,$D112)</f>
        <v>0.29586272963693799</v>
      </c>
      <c r="T112" s="42">
        <f>_xll.SRS1Splines.Functions25.OneWay_Spline($D$61:$D$65,T$61:T$65,$D112)</f>
        <v>0.24433759021813001</v>
      </c>
      <c r="U112" s="42">
        <f>_xll.SRS1Splines.Functions25.OneWay_Spline($D$61:$D$65,U$61:U$65,$D112)</f>
        <v>0.66417449945546803</v>
      </c>
      <c r="V112" s="42">
        <f>_xll.SRS1Splines.Functions25.OneWay_Spline($D$61:$D$65,V$61:V$65,$D112)</f>
        <v>8.7576517124577293</v>
      </c>
      <c r="W112" s="42">
        <f>_xll.SRS1Splines.Functions25.OneWay_Spline($D$61:$D$65,W$61:W$65,$D112)</f>
        <v>3.4260882972501601</v>
      </c>
      <c r="X112" s="42">
        <f>_xll.SRS1Splines.Functions25.OneWay_Spline($D$61:$D$65,X$61:X$65,$D112)</f>
        <v>0.19643328011101999</v>
      </c>
      <c r="Y112" s="42">
        <f>_xll.SRS1Splines.Functions25.OneWay_Spline($D$61:$D$65,Y$61:Y$65,$D112)</f>
        <v>0.35993180825571702</v>
      </c>
      <c r="Z112" s="42">
        <f>_xll.SRS1Splines.Functions25.OneWay_Spline($D$61:$D$65,Z$61:Z$65,$D112)</f>
        <v>1.1876530567944501</v>
      </c>
      <c r="AB112" s="42">
        <f t="shared" si="23"/>
        <v>4.5</v>
      </c>
      <c r="AC112" s="42">
        <f>_xll.SRS1Splines.Functions25.OneWay_Spline($D$61:$D$65,AC$61:AC$65,AB112)</f>
        <v>4.16730918594908E-2</v>
      </c>
      <c r="AD112" s="42">
        <f>_xll.SRS1Splines.Functions25.OneWay_Spline($D$61:$D$65,AD$61:AD$65,$D112)</f>
        <v>1.0735098623675099</v>
      </c>
      <c r="AE112" s="42">
        <f>_xll.SRS1Splines.Functions25.OneWay_Spline($D$61:$D$65,AE$61:AE$65,$D112)</f>
        <v>0.41856358993131099</v>
      </c>
      <c r="AF112" s="42">
        <f>_xll.SRS1Splines.Functions25.OneWay_Spline($D$61:$D$65,AF$61:AF$65,$D112)</f>
        <v>0.54073911744952696</v>
      </c>
      <c r="AG112" s="42">
        <f>_xll.SRS1Splines.Functions25.OneWay_Spline($D$61:$D$65,AG$61:AG$65,$D112)</f>
        <v>0.73110915229931295</v>
      </c>
      <c r="AH112" s="42">
        <f>_xll.SRS1Splines.Functions25.OneWay_Spline($D$61:$D$65,AH$61:AH$65,$D112)</f>
        <v>15.169939493087901</v>
      </c>
      <c r="AI112" s="42">
        <f>_xll.SRS1Splines.Functions25.OneWay_Spline($D$61:$D$65,AI$61:AI$65,$D112)</f>
        <v>4.3173818652539104</v>
      </c>
      <c r="AJ112" s="42">
        <f>_xll.SRS1Splines.Functions25.OneWay_Spline($D$61:$D$65,AJ$61:AJ$65,$D112)</f>
        <v>0.33780712236282001</v>
      </c>
      <c r="AK112" s="42">
        <f>_xll.SRS1Splines.Functions25.OneWay_Spline($D$61:$D$65,AK$61:AK$65,$D112)</f>
        <v>0.49571578363764102</v>
      </c>
      <c r="AL112" s="42">
        <f>_xll.SRS1Splines.Functions25.OneWay_Spline($D$61:$D$65,AL$61:AL$65,$D112)</f>
        <v>4.47067850851694</v>
      </c>
    </row>
    <row r="113" spans="4:38">
      <c r="D113" s="42">
        <f t="shared" si="26"/>
        <v>4.75</v>
      </c>
      <c r="E113" s="42">
        <f>_xll.SRS1Splines.Functions25.OneWay_Spline($D$61:$D$65,$E$61:$E$65,D113)</f>
        <v>3.0238164486339002E-2</v>
      </c>
      <c r="F113" s="42">
        <f>_xll.SRS1Splines.Functions25.OneWay_Spline($D$61:$D$65,F$61:F$65,$D113)</f>
        <v>0.63772056473585903</v>
      </c>
      <c r="G113" s="42">
        <f>_xll.SRS1Splines.Functions25.OneWay_Spline($D$61:$D$65,G$61:G$65,$D113)</f>
        <v>0.313894762127014</v>
      </c>
      <c r="H113" s="42">
        <f>_xll.SRS1Splines.Functions25.OneWay_Spline($D$61:$D$65,H$61:H$65,$D113)</f>
        <v>0.28700316698650502</v>
      </c>
      <c r="I113" s="42">
        <f>_xll.SRS1Splines.Functions25.OneWay_Spline($D$61:$D$65,I$61:I$65,$D113)</f>
        <v>0.67831244899182597</v>
      </c>
      <c r="J113" s="42">
        <f>_xll.SRS1Splines.Functions25.OneWay_Spline($D$61:$D$65,J$61:J$65,$D113)</f>
        <v>11.8708465912667</v>
      </c>
      <c r="K113" s="42">
        <f>_xll.SRS1Splines.Functions25.OneWay_Spline($D$61:$D$65,K$61:K$65,$D113)</f>
        <v>3.7321051303044199</v>
      </c>
      <c r="L113" s="42">
        <f>_xll.SRS1Splines.Functions25.OneWay_Spline($D$61:$D$65,L$61:L$65,$D113)</f>
        <v>0.24482159818150201</v>
      </c>
      <c r="M113" s="42">
        <f>_xll.SRS1Splines.Functions25.OneWay_Spline($D$61:$D$65,M$61:M$65,$D113)</f>
        <v>0.421902923690748</v>
      </c>
      <c r="N113" s="42">
        <f>_xll.SRS1Splines.Functions25.OneWay_Spline($D$61:$D$65,N$61:N$65,$D113)</f>
        <v>2.4324679877117301</v>
      </c>
      <c r="P113" s="42">
        <f t="shared" si="22"/>
        <v>4.75</v>
      </c>
      <c r="Q113" s="42">
        <f>_xll.SRS1Splines.Functions25.OneWay_Spline($D$61:$D$65,Q$61:Q$65,P113)</f>
        <v>2.5807694345808301E-2</v>
      </c>
      <c r="R113" s="42">
        <f>_xll.SRS1Splines.Functions25.OneWay_Spline($D$61:$D$65,R$61:R$65,$D113)</f>
        <v>0.39685316520948499</v>
      </c>
      <c r="S113" s="42">
        <f>_xll.SRS1Splines.Functions25.OneWay_Spline($D$61:$D$65,S$61:S$65,$D113)</f>
        <v>0.26589821983391898</v>
      </c>
      <c r="T113" s="42">
        <f>_xll.SRS1Splines.Functions25.OneWay_Spline($D$61:$D$65,T$61:T$65,$D113)</f>
        <v>0.22219915590855399</v>
      </c>
      <c r="U113" s="42">
        <f>_xll.SRS1Splines.Functions25.OneWay_Spline($D$61:$D$65,U$61:U$65,$D113)</f>
        <v>0.64640939111090101</v>
      </c>
      <c r="V113" s="42">
        <f>_xll.SRS1Splines.Functions25.OneWay_Spline($D$61:$D$65,V$61:V$65,$D113)</f>
        <v>8.7699057210574303</v>
      </c>
      <c r="W113" s="42">
        <f>_xll.SRS1Splines.Functions25.OneWay_Spline($D$61:$D$65,W$61:W$65,$D113)</f>
        <v>3.3278516935112301</v>
      </c>
      <c r="X113" s="42">
        <f>_xll.SRS1Splines.Functions25.OneWay_Spline($D$61:$D$65,X$61:X$65,$D113)</f>
        <v>0.19123006190427699</v>
      </c>
      <c r="Y113" s="42">
        <f>_xll.SRS1Splines.Functions25.OneWay_Spline($D$61:$D$65,Y$61:Y$65,$D113)</f>
        <v>0.352959360917597</v>
      </c>
      <c r="Z113" s="42">
        <f>_xll.SRS1Splines.Functions25.OneWay_Spline($D$61:$D$65,Z$61:Z$65,$D113)</f>
        <v>1.1050955357391401</v>
      </c>
      <c r="AB113" s="42">
        <f t="shared" si="23"/>
        <v>4.75</v>
      </c>
      <c r="AC113" s="42">
        <f>_xll.SRS1Splines.Functions25.OneWay_Spline($D$61:$D$65,AC$61:AC$65,AB113)</f>
        <v>3.4668634626869803E-2</v>
      </c>
      <c r="AD113" s="42">
        <f>_xll.SRS1Splines.Functions25.OneWay_Spline($D$61:$D$65,AD$61:AD$65,$D113)</f>
        <v>0.87858796426223496</v>
      </c>
      <c r="AE113" s="42">
        <f>_xll.SRS1Splines.Functions25.OneWay_Spline($D$61:$D$65,AE$61:AE$65,$D113)</f>
        <v>0.40014111980922401</v>
      </c>
      <c r="AF113" s="42">
        <f>_xll.SRS1Splines.Functions25.OneWay_Spline($D$61:$D$65,AF$61:AF$65,$D113)</f>
        <v>0.45721107259780802</v>
      </c>
      <c r="AG113" s="42">
        <f>_xll.SRS1Splines.Functions25.OneWay_Spline($D$61:$D$65,AG$61:AG$65,$D113)</f>
        <v>0.69401450586782298</v>
      </c>
      <c r="AH113" s="42">
        <f>_xll.SRS1Splines.Functions25.OneWay_Spline($D$61:$D$65,AH$61:AH$65,$D113)</f>
        <v>15.0943436629915</v>
      </c>
      <c r="AI113" s="42">
        <f>_xll.SRS1Splines.Functions25.OneWay_Spline($D$61:$D$65,AI$61:AI$65,$D113)</f>
        <v>4.1445319423443499</v>
      </c>
      <c r="AJ113" s="42">
        <f>_xll.SRS1Splines.Functions25.OneWay_Spline($D$61:$D$65,AJ$61:AJ$65,$D113)</f>
        <v>0.315788052693179</v>
      </c>
      <c r="AK113" s="42">
        <f>_xll.SRS1Splines.Functions25.OneWay_Spline($D$61:$D$65,AK$61:AK$65,$D113)</f>
        <v>0.47914567474547598</v>
      </c>
      <c r="AL113" s="42">
        <f>_xll.SRS1Splines.Functions25.OneWay_Spline($D$61:$D$65,AL$61:AL$65,$D113)</f>
        <v>3.7598404396843201</v>
      </c>
    </row>
    <row r="114" spans="4:38">
      <c r="D114" s="42">
        <f t="shared" si="26"/>
        <v>5</v>
      </c>
      <c r="E114" s="42">
        <f>_xll.SRS1Splines.Functions25.OneWay_Spline($D$61:$D$65,$E$61:$E$65,D114)</f>
        <v>2.4888807905215301E-2</v>
      </c>
      <c r="F114" s="42">
        <f>_xll.SRS1Splines.Functions25.OneWay_Spline($D$61:$D$65,F$61:F$65,$D114)</f>
        <v>0.49556390331947398</v>
      </c>
      <c r="G114" s="42">
        <f>_xll.SRS1Splines.Functions25.OneWay_Spline($D$61:$D$65,G$61:G$65,$D114)</f>
        <v>0.298561829729594</v>
      </c>
      <c r="H114" s="42">
        <f>_xll.SRS1Splines.Functions25.OneWay_Spline($D$61:$D$65,H$61:H$65,$D114)</f>
        <v>0.25860917357848701</v>
      </c>
      <c r="I114" s="42">
        <f>_xll.SRS1Splines.Functions25.OneWay_Spline($D$61:$D$65,I$61:I$65,$D114)</f>
        <v>0.65268806594986395</v>
      </c>
      <c r="J114" s="42">
        <f>_xll.SRS1Splines.Functions25.OneWay_Spline($D$61:$D$65,J$61:J$65,$D114)</f>
        <v>11.8466296416156</v>
      </c>
      <c r="K114" s="42">
        <f>_xll.SRS1Splines.Functions25.OneWay_Spline($D$61:$D$65,K$61:K$65,$D114)</f>
        <v>3.6137376741045699</v>
      </c>
      <c r="L114" s="42">
        <f>_xll.SRS1Splines.Functions25.OneWay_Spline($D$61:$D$65,L$61:L$65,$D114)</f>
        <v>0.235313822099874</v>
      </c>
      <c r="M114" s="42">
        <f>_xll.SRS1Splines.Functions25.OneWay_Spline($D$61:$D$65,M$61:M$65,$D114)</f>
        <v>0.40932052517191397</v>
      </c>
      <c r="N114" s="42">
        <f>_xll.SRS1Splines.Functions25.OneWay_Spline($D$61:$D$65,N$61:N$65,$D114)</f>
        <v>2.0809441221224101</v>
      </c>
      <c r="P114" s="42">
        <f t="shared" si="22"/>
        <v>5</v>
      </c>
      <c r="Q114" s="42">
        <f>_xll.SRS1Splines.Functions25.OneWay_Spline($D$61:$D$65,Q$61:Q$65,P114)</f>
        <v>2.106447664507E-2</v>
      </c>
      <c r="R114" s="42">
        <f>_xll.SRS1Splines.Functions25.OneWay_Spline($D$61:$D$65,R$61:R$65,$D114)</f>
        <v>0.283782701244501</v>
      </c>
      <c r="S114" s="42">
        <f>_xll.SRS1Splines.Functions25.OneWay_Spline($D$61:$D$65,S$61:S$65,$D114)</f>
        <v>0.24004829660568699</v>
      </c>
      <c r="T114" s="42">
        <f>_xll.SRS1Splines.Functions25.OneWay_Spline($D$61:$D$65,T$61:T$65,$D114)</f>
        <v>0.204085891473447</v>
      </c>
      <c r="U114" s="42">
        <f>_xll.SRS1Splines.Functions25.OneWay_Spline($D$61:$D$65,U$61:U$65,$D114)</f>
        <v>0.62900929959239005</v>
      </c>
      <c r="V114" s="42">
        <f>_xll.SRS1Splines.Functions25.OneWay_Spline($D$61:$D$65,V$61:V$65,$D114)</f>
        <v>8.7799317280935405</v>
      </c>
      <c r="W114" s="42">
        <f>_xll.SRS1Splines.Functions25.OneWay_Spline($D$61:$D$65,W$61:W$65,$D114)</f>
        <v>3.2415362735114499</v>
      </c>
      <c r="X114" s="42">
        <f>_xll.SRS1Splines.Functions25.OneWay_Spline($D$61:$D$65,X$61:X$65,$D114)</f>
        <v>0.186939179658653</v>
      </c>
      <c r="Y114" s="42">
        <f>_xll.SRS1Splines.Functions25.OneWay_Spline($D$61:$D$65,Y$61:Y$65,$D114)</f>
        <v>0.34678469450437499</v>
      </c>
      <c r="Z114" s="42">
        <f>_xll.SRS1Splines.Functions25.OneWay_Spline($D$61:$D$65,Z$61:Z$65,$D114)</f>
        <v>1.02997060572225</v>
      </c>
      <c r="AB114" s="42">
        <f t="shared" si="23"/>
        <v>5</v>
      </c>
      <c r="AC114" s="42">
        <f>_xll.SRS1Splines.Functions25.OneWay_Spline($D$61:$D$65,AC$61:AC$65,AB114)</f>
        <v>2.8713139165360699E-2</v>
      </c>
      <c r="AD114" s="42">
        <f>_xll.SRS1Splines.Functions25.OneWay_Spline($D$61:$D$65,AD$61:AD$65,$D114)</f>
        <v>0.70734510539444895</v>
      </c>
      <c r="AE114" s="42">
        <f>_xll.SRS1Splines.Functions25.OneWay_Spline($D$61:$D$65,AE$61:AE$65,$D114)</f>
        <v>0.383433642509033</v>
      </c>
      <c r="AF114" s="42">
        <f>_xll.SRS1Splines.Functions25.OneWay_Spline($D$61:$D$65,AF$61:AF$65,$D114)</f>
        <v>0.38508818101829601</v>
      </c>
      <c r="AG114" s="42">
        <f>_xll.SRS1Splines.Functions25.OneWay_Spline($D$61:$D$65,AG$61:AG$65,$D114)</f>
        <v>0.66162032117040803</v>
      </c>
      <c r="AH114" s="42">
        <f>_xll.SRS1Splines.Functions25.OneWay_Spline($D$61:$D$65,AH$61:AH$65,$D114)</f>
        <v>15.0153747932236</v>
      </c>
      <c r="AI114" s="42">
        <f>_xll.SRS1Splines.Functions25.OneWay_Spline($D$61:$D$65,AI$61:AI$65,$D114)</f>
        <v>3.99337866247784</v>
      </c>
      <c r="AJ114" s="42">
        <f>_xll.SRS1Splines.Functions25.OneWay_Spline($D$61:$D$65,AJ$61:AJ$65,$D114)</f>
        <v>0.29554974205581502</v>
      </c>
      <c r="AK114" s="42">
        <f>_xll.SRS1Splines.Functions25.OneWay_Spline($D$61:$D$65,AK$61:AK$65,$D114)</f>
        <v>0.46349687415770502</v>
      </c>
      <c r="AL114" s="42">
        <f>_xll.SRS1Splines.Functions25.OneWay_Spline($D$61:$D$65,AL$61:AL$65,$D114)</f>
        <v>3.1319176385225802</v>
      </c>
    </row>
    <row r="115" spans="4:38">
      <c r="D115" s="42">
        <f t="shared" si="26"/>
        <v>5.25</v>
      </c>
      <c r="E115" s="42">
        <f>_xll.SRS1Splines.Functions25.OneWay_Spline($D$61:$D$65,$E$61:$E$65,D115)</f>
        <v>2.0449805873033002E-2</v>
      </c>
      <c r="F115" s="42">
        <f>_xll.SRS1Splines.Functions25.OneWay_Spline($D$61:$D$65,F$61:F$65,$D115)</f>
        <v>0.37676386286104102</v>
      </c>
      <c r="G115" s="42">
        <f>_xll.SRS1Splines.Functions25.OneWay_Spline($D$61:$D$65,G$61:G$65,$D115)</f>
        <v>0.28559234779689002</v>
      </c>
      <c r="H115" s="42">
        <f>_xll.SRS1Splines.Functions25.OneWay_Spline($D$61:$D$65,H$61:H$65,$D115)</f>
        <v>0.236524956483362</v>
      </c>
      <c r="I115" s="42">
        <f>_xll.SRS1Splines.Functions25.OneWay_Spline($D$61:$D$65,I$61:I$65,$D115)</f>
        <v>0.62894473448852894</v>
      </c>
      <c r="J115" s="42">
        <f>_xll.SRS1Splines.Functions25.OneWay_Spline($D$61:$D$65,J$61:J$65,$D115)</f>
        <v>11.820850308116</v>
      </c>
      <c r="K115" s="42">
        <f>_xll.SRS1Splines.Functions25.OneWay_Spline($D$61:$D$65,K$61:K$65,$D115)</f>
        <v>3.51575887064728</v>
      </c>
      <c r="L115" s="42">
        <f>_xll.SRS1Splines.Functions25.OneWay_Spline($D$61:$D$65,L$61:L$65,$D115)</f>
        <v>0.226983624924641</v>
      </c>
      <c r="M115" s="42">
        <f>_xll.SRS1Splines.Functions25.OneWay_Spline($D$61:$D$65,M$61:M$65,$D115)</f>
        <v>0.39793972337164502</v>
      </c>
      <c r="N115" s="42">
        <f>_xll.SRS1Splines.Functions25.OneWay_Spline($D$61:$D$65,N$61:N$65,$D115)</f>
        <v>1.78395667642709</v>
      </c>
      <c r="P115" s="42">
        <f t="shared" si="22"/>
        <v>5.25</v>
      </c>
      <c r="Q115" s="42">
        <f>_xll.SRS1Splines.Functions25.OneWay_Spline($D$61:$D$65,Q$61:Q$65,P115)</f>
        <v>1.71157394151179E-2</v>
      </c>
      <c r="R115" s="42">
        <f>_xll.SRS1Splines.Functions25.OneWay_Spline($D$61:$D$65,R$61:R$65,$D115)</f>
        <v>0.188954736987163</v>
      </c>
      <c r="S115" s="42">
        <f>_xll.SRS1Splines.Functions25.OneWay_Spline($D$61:$D$65,S$61:S$65,$D115)</f>
        <v>0.218907631598866</v>
      </c>
      <c r="T115" s="42">
        <f>_xll.SRS1Splines.Functions25.OneWay_Spline($D$61:$D$65,T$61:T$65,$D115)</f>
        <v>0.18999779691280699</v>
      </c>
      <c r="U115" s="42">
        <f>_xll.SRS1Splines.Functions25.OneWay_Spline($D$61:$D$65,U$61:U$65,$D115)</f>
        <v>0.61168420927169098</v>
      </c>
      <c r="V115" s="42">
        <f>_xll.SRS1Splines.Functions25.OneWay_Spline($D$61:$D$65,V$61:V$65,$D115)</f>
        <v>8.7877297335660796</v>
      </c>
      <c r="W115" s="42">
        <f>_xll.SRS1Splines.Functions25.OneWay_Spline($D$61:$D$65,W$61:W$65,$D115)</f>
        <v>3.1695553348884098</v>
      </c>
      <c r="X115" s="42">
        <f>_xll.SRS1Splines.Functions25.OneWay_Spline($D$61:$D$65,X$61:X$65,$D115)</f>
        <v>0.18355722164861499</v>
      </c>
      <c r="Y115" s="42">
        <f>_xll.SRS1Splines.Functions25.OneWay_Spline($D$61:$D$65,Y$61:Y$65,$D115)</f>
        <v>0.34147726193415501</v>
      </c>
      <c r="Z115" s="42">
        <f>_xll.SRS1Splines.Functions25.OneWay_Spline($D$61:$D$65,Z$61:Z$65,$D115)</f>
        <v>0.96397259989908102</v>
      </c>
      <c r="AB115" s="42">
        <f t="shared" si="23"/>
        <v>5.25</v>
      </c>
      <c r="AC115" s="42">
        <f>_xll.SRS1Splines.Functions25.OneWay_Spline($D$61:$D$65,AC$61:AC$65,AB115)</f>
        <v>2.37838723309482E-2</v>
      </c>
      <c r="AD115" s="42">
        <f>_xll.SRS1Splines.Functions25.OneWay_Spline($D$61:$D$65,AD$61:AD$65,$D115)</f>
        <v>0.56457298873492201</v>
      </c>
      <c r="AE115" s="42">
        <f>_xll.SRS1Splines.Functions25.OneWay_Spline($D$61:$D$65,AE$61:AE$65,$D115)</f>
        <v>0.36827569773132202</v>
      </c>
      <c r="AF115" s="42">
        <f>_xll.SRS1Splines.Functions25.OneWay_Spline($D$61:$D$65,AF$61:AF$65,$D115)</f>
        <v>0.32605690502352502</v>
      </c>
      <c r="AG115" s="42">
        <f>_xll.SRS1Splines.Functions25.OneWay_Spline($D$61:$D$65,AG$61:AG$65,$D115)</f>
        <v>0.63371968826423597</v>
      </c>
      <c r="AH115" s="42">
        <f>_xll.SRS1Splines.Functions25.OneWay_Spline($D$61:$D$65,AH$61:AH$65,$D115)</f>
        <v>14.933270451335</v>
      </c>
      <c r="AI115" s="42">
        <f>_xll.SRS1Splines.Functions25.OneWay_Spline($D$61:$D$65,AI$61:AI$65,$D115)</f>
        <v>3.86826135426297</v>
      </c>
      <c r="AJ115" s="42">
        <f>_xll.SRS1Splines.Functions25.OneWay_Spline($D$61:$D$65,AJ$61:AJ$65,$D115)</f>
        <v>0.27749899484032198</v>
      </c>
      <c r="AK115" s="42">
        <f>_xll.SRS1Splines.Functions25.OneWay_Spline($D$61:$D$65,AK$61:AK$65,$D115)</f>
        <v>0.44903581284737598</v>
      </c>
      <c r="AL115" s="42">
        <f>_xll.SRS1Splines.Functions25.OneWay_Spline($D$61:$D$65,AL$61:AL$65,$D115)</f>
        <v>2.6039407529551002</v>
      </c>
    </row>
    <row r="116" spans="4:38">
      <c r="D116" s="42">
        <f t="shared" si="26"/>
        <v>5.5</v>
      </c>
      <c r="E116" s="42">
        <f>_xll.SRS1Splines.Functions25.OneWay_Spline($D$61:$D$65,$E$61:$E$65,D116)</f>
        <v>1.6899864999805302E-2</v>
      </c>
      <c r="F116" s="42">
        <f>_xll.SRS1Splines.Functions25.OneWay_Spline($D$61:$D$65,F$61:F$65,$D116)</f>
        <v>0.28526451861165197</v>
      </c>
      <c r="G116" s="42">
        <f>_xll.SRS1Splines.Functions25.OneWay_Spline($D$61:$D$65,G$61:G$65,$D116)</f>
        <v>0.27490647374579502</v>
      </c>
      <c r="H116" s="42">
        <f>_xll.SRS1Splines.Functions25.OneWay_Spline($D$61:$D$65,H$61:H$65,$D116)</f>
        <v>0.22075051570113</v>
      </c>
      <c r="I116" s="42">
        <f>_xll.SRS1Splines.Functions25.OneWay_Spline($D$61:$D$65,I$61:I$65,$D116)</f>
        <v>0.60679078915293405</v>
      </c>
      <c r="J116" s="42">
        <f>_xll.SRS1Splines.Functions25.OneWay_Spline($D$61:$D$65,J$61:J$65,$D116)</f>
        <v>11.793508590768001</v>
      </c>
      <c r="K116" s="42">
        <f>_xll.SRS1Splines.Functions25.OneWay_Spline($D$61:$D$65,K$61:K$65,$D116)</f>
        <v>3.4415668287229702</v>
      </c>
      <c r="L116" s="42">
        <f>_xll.SRS1Splines.Functions25.OneWay_Spline($D$61:$D$65,L$61:L$65,$D116)</f>
        <v>0.21989370364195601</v>
      </c>
      <c r="M116" s="42">
        <f>_xll.SRS1Splines.Functions25.OneWay_Spline($D$61:$D$65,M$61:M$65,$D116)</f>
        <v>0.38800464200042201</v>
      </c>
      <c r="N116" s="42">
        <f>_xll.SRS1Splines.Functions25.OneWay_Spline($D$61:$D$65,N$61:N$65,$D116)</f>
        <v>1.55086814116511</v>
      </c>
      <c r="P116" s="42">
        <f t="shared" si="22"/>
        <v>5.5</v>
      </c>
      <c r="Q116" s="42">
        <f>_xll.SRS1Splines.Functions25.OneWay_Spline($D$61:$D$65,Q$61:Q$65,P116)</f>
        <v>1.3941629019994101E-2</v>
      </c>
      <c r="R116" s="42">
        <f>_xll.SRS1Splines.Functions25.OneWay_Spline($D$61:$D$65,R$61:R$65,$D116)</f>
        <v>0.115465719968893</v>
      </c>
      <c r="S116" s="42">
        <f>_xll.SRS1Splines.Functions25.OneWay_Spline($D$61:$D$65,S$61:S$65,$D116)</f>
        <v>0.203070896460078</v>
      </c>
      <c r="T116" s="42">
        <f>_xll.SRS1Splines.Functions25.OneWay_Spline($D$61:$D$65,T$61:T$65,$D116)</f>
        <v>0.17993487222663601</v>
      </c>
      <c r="U116" s="42">
        <f>_xll.SRS1Splines.Functions25.OneWay_Spline($D$61:$D$65,U$61:U$65,$D116)</f>
        <v>0.59414410452056099</v>
      </c>
      <c r="V116" s="42">
        <f>_xll.SRS1Splines.Functions25.OneWay_Spline($D$61:$D$65,V$61:V$65,$D116)</f>
        <v>8.7932997374750297</v>
      </c>
      <c r="W116" s="42">
        <f>_xll.SRS1Splines.Functions25.OneWay_Spline($D$61:$D$65,W$61:W$65,$D116)</f>
        <v>3.1143221752797099</v>
      </c>
      <c r="X116" s="42">
        <f>_xll.SRS1Splines.Functions25.OneWay_Spline($D$61:$D$65,X$61:X$65,$D116)</f>
        <v>0.181080776148631</v>
      </c>
      <c r="Y116" s="42">
        <f>_xll.SRS1Splines.Functions25.OneWay_Spline($D$61:$D$65,Y$61:Y$65,$D116)</f>
        <v>0.337106516125042</v>
      </c>
      <c r="Z116" s="42">
        <f>_xll.SRS1Splines.Functions25.OneWay_Spline($D$61:$D$65,Z$61:Z$65,$D116)</f>
        <v>0.90879585142494601</v>
      </c>
      <c r="AB116" s="42">
        <f t="shared" si="23"/>
        <v>5.5</v>
      </c>
      <c r="AC116" s="42">
        <f>_xll.SRS1Splines.Functions25.OneWay_Spline($D$61:$D$65,AC$61:AC$65,AB116)</f>
        <v>1.98581009796166E-2</v>
      </c>
      <c r="AD116" s="42">
        <f>_xll.SRS1Splines.Functions25.OneWay_Spline($D$61:$D$65,AD$61:AD$65,$D116)</f>
        <v>0.45506331725441401</v>
      </c>
      <c r="AE116" s="42">
        <f>_xll.SRS1Splines.Functions25.OneWay_Spline($D$61:$D$65,AE$61:AE$65,$D116)</f>
        <v>0.354501825176673</v>
      </c>
      <c r="AF116" s="42">
        <f>_xll.SRS1Splines.Functions25.OneWay_Spline($D$61:$D$65,AF$61:AF$65,$D116)</f>
        <v>0.28180370692602802</v>
      </c>
      <c r="AG116" s="42">
        <f>_xll.SRS1Splines.Functions25.OneWay_Spline($D$61:$D$65,AG$61:AG$65,$D116)</f>
        <v>0.61010569720646901</v>
      </c>
      <c r="AH116" s="42">
        <f>_xll.SRS1Splines.Functions25.OneWay_Spline($D$61:$D$65,AH$61:AH$65,$D116)</f>
        <v>14.8482682048762</v>
      </c>
      <c r="AI116" s="42">
        <f>_xll.SRS1Splines.Functions25.OneWay_Spline($D$61:$D$65,AI$61:AI$65,$D116)</f>
        <v>3.7735193463083601</v>
      </c>
      <c r="AJ116" s="42">
        <f>_xll.SRS1Splines.Functions25.OneWay_Spline($D$61:$D$65,AJ$61:AJ$65,$D116)</f>
        <v>0.26204261543629498</v>
      </c>
      <c r="AK116" s="42">
        <f>_xll.SRS1Splines.Functions25.OneWay_Spline($D$61:$D$65,AK$61:AK$65,$D116)</f>
        <v>0.43602892178753899</v>
      </c>
      <c r="AL116" s="42">
        <f>_xll.SRS1Splines.Functions25.OneWay_Spline($D$61:$D$65,AL$61:AL$65,$D116)</f>
        <v>2.19294043090528</v>
      </c>
    </row>
    <row r="117" spans="4:38">
      <c r="D117" s="42">
        <f t="shared" si="26"/>
        <v>5.75</v>
      </c>
      <c r="E117" s="42">
        <f>_xll.SRS1Splines.Functions25.OneWay_Spline($D$61:$D$65,$E$61:$E$65,D117)</f>
        <v>1.42176918955455E-2</v>
      </c>
      <c r="F117" s="42">
        <f>_xll.SRS1Splines.Functions25.OneWay_Spline($D$61:$D$65,F$61:F$65,$D117)</f>
        <v>0.2250099458224</v>
      </c>
      <c r="G117" s="42">
        <f>_xll.SRS1Splines.Functions25.OneWay_Spline($D$61:$D$65,G$61:G$65,$D117)</f>
        <v>0.26642436499319999</v>
      </c>
      <c r="H117" s="42">
        <f>_xll.SRS1Splines.Functions25.OneWay_Spline($D$61:$D$65,H$61:H$65,$D117)</f>
        <v>0.21128585123179</v>
      </c>
      <c r="I117" s="42">
        <f>_xll.SRS1Splines.Functions25.OneWay_Spline($D$61:$D$65,I$61:I$65,$D117)</f>
        <v>0.58593456448819203</v>
      </c>
      <c r="J117" s="42">
        <f>_xll.SRS1Splines.Functions25.OneWay_Spline($D$61:$D$65,J$61:J$65,$D117)</f>
        <v>11.7646044895716</v>
      </c>
      <c r="K117" s="42">
        <f>_xll.SRS1Splines.Functions25.OneWay_Spline($D$61:$D$65,K$61:K$65,$D117)</f>
        <v>3.3945596571220702</v>
      </c>
      <c r="L117" s="42">
        <f>_xll.SRS1Splines.Functions25.OneWay_Spline($D$61:$D$65,L$61:L$65,$D117)</f>
        <v>0.21410675523797501</v>
      </c>
      <c r="M117" s="42">
        <f>_xll.SRS1Splines.Functions25.OneWay_Spline($D$61:$D$65,M$61:M$65,$D117)</f>
        <v>0.37975940476872799</v>
      </c>
      <c r="N117" s="42">
        <f>_xll.SRS1Splines.Functions25.OneWay_Spline($D$61:$D$65,N$61:N$65,$D117)</f>
        <v>1.3910410068758201</v>
      </c>
      <c r="P117" s="42">
        <f t="shared" si="22"/>
        <v>5.75</v>
      </c>
      <c r="Q117" s="42">
        <f>_xll.SRS1Splines.Functions25.OneWay_Spline($D$61:$D$65,Q$61:Q$65,P117)</f>
        <v>1.1522291823740399E-2</v>
      </c>
      <c r="R117" s="42">
        <f>_xll.SRS1Splines.Functions25.OneWay_Spline($D$61:$D$65,R$61:R$65,$D117)</f>
        <v>6.6412097721114893E-2</v>
      </c>
      <c r="S117" s="42">
        <f>_xll.SRS1Splines.Functions25.OneWay_Spline($D$61:$D$65,S$61:S$65,$D117)</f>
        <v>0.19313276283594799</v>
      </c>
      <c r="T117" s="42">
        <f>_xll.SRS1Splines.Functions25.OneWay_Spline($D$61:$D$65,T$61:T$65,$D117)</f>
        <v>0.17389711741493399</v>
      </c>
      <c r="U117" s="42">
        <f>_xll.SRS1Splines.Functions25.OneWay_Spline($D$61:$D$65,U$61:U$65,$D117)</f>
        <v>0.57609896971075403</v>
      </c>
      <c r="V117" s="42">
        <f>_xll.SRS1Splines.Functions25.OneWay_Spline($D$61:$D$65,V$61:V$65,$D117)</f>
        <v>8.7966417398204104</v>
      </c>
      <c r="W117" s="42">
        <f>_xll.SRS1Splines.Functions25.OneWay_Spline($D$61:$D$65,W$61:W$65,$D117)</f>
        <v>3.0782500923229401</v>
      </c>
      <c r="X117" s="42">
        <f>_xll.SRS1Splines.Functions25.OneWay_Spline($D$61:$D$65,X$61:X$65,$D117)</f>
        <v>0.17950643143316899</v>
      </c>
      <c r="Y117" s="42">
        <f>_xll.SRS1Splines.Functions25.OneWay_Spline($D$61:$D$65,Y$61:Y$65,$D117)</f>
        <v>0.33374190999513798</v>
      </c>
      <c r="Z117" s="42">
        <f>_xll.SRS1Splines.Functions25.OneWay_Spline($D$61:$D$65,Z$61:Z$65,$D117)</f>
        <v>0.86613469345514404</v>
      </c>
      <c r="AB117" s="42">
        <f t="shared" si="23"/>
        <v>5.75</v>
      </c>
      <c r="AC117" s="42">
        <f>_xll.SRS1Splines.Functions25.OneWay_Spline($D$61:$D$65,AC$61:AC$65,AB117)</f>
        <v>1.6913091967350701E-2</v>
      </c>
      <c r="AD117" s="42">
        <f>_xll.SRS1Splines.Functions25.OneWay_Spline($D$61:$D$65,AD$61:AD$65,$D117)</f>
        <v>0.38360779392368899</v>
      </c>
      <c r="AE117" s="42">
        <f>_xll.SRS1Splines.Functions25.OneWay_Spline($D$61:$D$65,AE$61:AE$65,$D117)</f>
        <v>0.34194656454566902</v>
      </c>
      <c r="AF117" s="42">
        <f>_xll.SRS1Splines.Functions25.OneWay_Spline($D$61:$D$65,AF$61:AF$65,$D117)</f>
        <v>0.25401504903833699</v>
      </c>
      <c r="AG117" s="42">
        <f>_xll.SRS1Splines.Functions25.OneWay_Spline($D$61:$D$65,AG$61:AG$65,$D117)</f>
        <v>0.59057143805427303</v>
      </c>
      <c r="AH117" s="42">
        <f>_xll.SRS1Splines.Functions25.OneWay_Spline($D$61:$D$65,AH$61:AH$65,$D117)</f>
        <v>14.760605621398099</v>
      </c>
      <c r="AI117" s="42">
        <f>_xll.SRS1Splines.Functions25.OneWay_Spline($D$61:$D$65,AI$61:AI$65,$D117)</f>
        <v>3.7134919672226099</v>
      </c>
      <c r="AJ117" s="42">
        <f>_xll.SRS1Splines.Functions25.OneWay_Spline($D$61:$D$65,AJ$61:AJ$65,$D117)</f>
        <v>0.24958740823332701</v>
      </c>
      <c r="AK117" s="42">
        <f>_xll.SRS1Splines.Functions25.OneWay_Spline($D$61:$D$65,AK$61:AK$65,$D117)</f>
        <v>0.42474263195124401</v>
      </c>
      <c r="AL117" s="42">
        <f>_xll.SRS1Splines.Functions25.OneWay_Spline($D$61:$D$65,AL$61:AL$65,$D117)</f>
        <v>1.9159473202964901</v>
      </c>
    </row>
    <row r="118" spans="4:38">
      <c r="D118" s="42">
        <f t="shared" si="26"/>
        <v>6</v>
      </c>
      <c r="E118" s="42">
        <f>_xll.SRS1Splines.Functions25.OneWay_Spline($D$61:$D$65,$E$61:$E$65,D118)</f>
        <v>1.23819931702668E-2</v>
      </c>
      <c r="F118" s="42">
        <f>_xll.SRS1Splines.Functions25.OneWay_Spline($D$61:$D$65,F$61:F$65,$D118)</f>
        <v>0.19994421974437801</v>
      </c>
      <c r="G118" s="42">
        <f>_xll.SRS1Splines.Functions25.OneWay_Spline($D$61:$D$65,G$61:G$65,$D118)</f>
        <v>0.26006617895599599</v>
      </c>
      <c r="H118" s="42">
        <f>_xll.SRS1Splines.Functions25.OneWay_Spline($D$61:$D$65,H$61:H$65,$D118)</f>
        <v>0.20813096307534401</v>
      </c>
      <c r="I118" s="42">
        <f>_xll.SRS1Splines.Functions25.OneWay_Spline($D$61:$D$65,I$61:I$65,$D118)</f>
        <v>0.56608439503941899</v>
      </c>
      <c r="J118" s="42">
        <f>_xll.SRS1Splines.Functions25.OneWay_Spline($D$61:$D$65,J$61:J$65,$D118)</f>
        <v>11.734138004526701</v>
      </c>
      <c r="K118" s="42">
        <f>_xll.SRS1Splines.Functions25.OneWay_Spline($D$61:$D$65,K$61:K$65,$D118)</f>
        <v>3.3781354646350099</v>
      </c>
      <c r="L118" s="42">
        <f>_xll.SRS1Splines.Functions25.OneWay_Spline($D$61:$D$65,L$61:L$65,$D118)</f>
        <v>0.20968547669885501</v>
      </c>
      <c r="M118" s="42">
        <f>_xll.SRS1Splines.Functions25.OneWay_Spline($D$61:$D$65,M$61:M$65,$D118)</f>
        <v>0.37344813538704502</v>
      </c>
      <c r="N118" s="42">
        <f>_xll.SRS1Splines.Functions25.OneWay_Spline($D$61:$D$65,N$61:N$65,$D118)</f>
        <v>1.3138377640985499</v>
      </c>
      <c r="P118" s="42">
        <f t="shared" si="22"/>
        <v>6</v>
      </c>
      <c r="Q118" s="42">
        <f>_xll.SRS1Splines.Functions25.OneWay_Spline($D$61:$D$65,Q$61:Q$65,P118)</f>
        <v>9.8378741903986308E-3</v>
      </c>
      <c r="R118" s="42">
        <f>_xll.SRS1Splines.Functions25.OneWay_Spline($D$61:$D$65,R$61:R$65,$D118)</f>
        <v>4.4890317775250002E-2</v>
      </c>
      <c r="S118" s="42">
        <f>_xll.SRS1Splines.Functions25.OneWay_Spline($D$61:$D$65,S$61:S$65,$D118)</f>
        <v>0.18968790237309899</v>
      </c>
      <c r="T118" s="42">
        <f>_xll.SRS1Splines.Functions25.OneWay_Spline($D$61:$D$65,T$61:T$65,$D118)</f>
        <v>0.1718845324777</v>
      </c>
      <c r="U118" s="42">
        <f>_xll.SRS1Splines.Functions25.OneWay_Spline($D$61:$D$65,U$61:U$65,$D118)</f>
        <v>0.55725878921402705</v>
      </c>
      <c r="V118" s="42">
        <f>_xll.SRS1Splines.Functions25.OneWay_Spline($D$61:$D$65,V$61:V$65,$D118)</f>
        <v>8.7977557406022004</v>
      </c>
      <c r="W118" s="42">
        <f>_xll.SRS1Splines.Functions25.OneWay_Spline($D$61:$D$65,W$61:W$65,$D118)</f>
        <v>3.0637523836556899</v>
      </c>
      <c r="X118" s="42">
        <f>_xll.SRS1Splines.Functions25.OneWay_Spline($D$61:$D$65,X$61:X$65,$D118)</f>
        <v>0.17883077577669601</v>
      </c>
      <c r="Y118" s="42">
        <f>_xll.SRS1Splines.Functions25.OneWay_Spline($D$61:$D$65,Y$61:Y$65,$D118)</f>
        <v>0.33145289646255</v>
      </c>
      <c r="Z118" s="42">
        <f>_xll.SRS1Splines.Functions25.OneWay_Spline($D$61:$D$65,Z$61:Z$65,$D118)</f>
        <v>0.83768345914497899</v>
      </c>
      <c r="AB118" s="42">
        <f t="shared" si="23"/>
        <v>6</v>
      </c>
      <c r="AC118" s="42">
        <f>_xll.SRS1Splines.Functions25.OneWay_Spline($D$61:$D$65,AC$61:AC$65,AB118)</f>
        <v>1.4926112150134899E-2</v>
      </c>
      <c r="AD118" s="42">
        <f>_xll.SRS1Splines.Functions25.OneWay_Spline($D$61:$D$65,AD$61:AD$65,$D118)</f>
        <v>0.35499812171350598</v>
      </c>
      <c r="AE118" s="42">
        <f>_xll.SRS1Splines.Functions25.OneWay_Spline($D$61:$D$65,AE$61:AE$65,$D118)</f>
        <v>0.33044445553889401</v>
      </c>
      <c r="AF118" s="42">
        <f>_xll.SRS1Splines.Functions25.OneWay_Spline($D$61:$D$65,AF$61:AF$65,$D118)</f>
        <v>0.244377393672989</v>
      </c>
      <c r="AG118" s="42">
        <f>_xll.SRS1Splines.Functions25.OneWay_Spline($D$61:$D$65,AG$61:AG$65,$D118)</f>
        <v>0.57491000086481003</v>
      </c>
      <c r="AH118" s="42">
        <f>_xll.SRS1Splines.Functions25.OneWay_Spline($D$61:$D$65,AH$61:AH$65,$D118)</f>
        <v>14.670520268451099</v>
      </c>
      <c r="AI118" s="42">
        <f>_xll.SRS1Splines.Functions25.OneWay_Spline($D$61:$D$65,AI$61:AI$65,$D118)</f>
        <v>3.6925185456143401</v>
      </c>
      <c r="AJ118" s="42">
        <f>_xll.SRS1Splines.Functions25.OneWay_Spline($D$61:$D$65,AJ$61:AJ$65,$D118)</f>
        <v>0.24054017762101301</v>
      </c>
      <c r="AK118" s="42">
        <f>_xll.SRS1Splines.Functions25.OneWay_Spline($D$61:$D$65,AK$61:AK$65,$D118)</f>
        <v>0.41544337431153899</v>
      </c>
      <c r="AL118" s="42">
        <f>_xll.SRS1Splines.Functions25.OneWay_Spline($D$61:$D$65,AL$61:AL$65,$D118)</f>
        <v>1.78999206905212</v>
      </c>
    </row>
    <row r="119" spans="4:38">
      <c r="D119" s="42">
        <f t="shared" si="26"/>
        <v>6.25</v>
      </c>
      <c r="E119" s="42">
        <f>_xll.SRS1Splines.Functions25.OneWay_Spline($D$61:$D$65,$E$61:$E$65,D119)</f>
        <v>1.10067950669555E-2</v>
      </c>
      <c r="F119" s="42">
        <f>_xll.SRS1Splines.Functions25.OneWay_Spline($D$61:$D$65,F$61:F$65,$D119)</f>
        <v>0.19398000286521</v>
      </c>
      <c r="G119" s="42">
        <f>_xll.SRS1Splines.Functions25.OneWay_Spline($D$61:$D$65,G$61:G$65,$D119)</f>
        <v>0.254909678796928</v>
      </c>
      <c r="H119" s="42">
        <f>_xll.SRS1Splines.Functions25.OneWay_Spline($D$61:$D$65,H$61:H$65,$D119)</f>
        <v>0.208212714594877</v>
      </c>
      <c r="I119" s="42">
        <f>_xll.SRS1Splines.Functions25.OneWay_Spline($D$61:$D$65,I$61:I$65,$D119)</f>
        <v>0.54724766774467903</v>
      </c>
      <c r="J119" s="42">
        <f>_xll.SRS1Splines.Functions25.OneWay_Spline($D$61:$D$65,J$61:J$65,$D119)</f>
        <v>11.6943212525204</v>
      </c>
      <c r="K119" s="42">
        <f>_xll.SRS1Splines.Functions25.OneWay_Spline($D$61:$D$65,K$61:K$65,$D119)</f>
        <v>3.3782149285957801</v>
      </c>
      <c r="L119" s="42">
        <f>_xll.SRS1Splines.Functions25.OneWay_Spline($D$61:$D$65,L$61:L$65,$D119)</f>
        <v>0.206084105356652</v>
      </c>
      <c r="M119" s="42">
        <f>_xll.SRS1Splines.Functions25.OneWay_Spline($D$61:$D$65,M$61:M$65,$D119)</f>
        <v>0.36834969046573002</v>
      </c>
      <c r="N119" s="42">
        <f>_xll.SRS1Splines.Functions25.OneWay_Spline($D$61:$D$65,N$61:N$65,$D119)</f>
        <v>1.2820913743458799</v>
      </c>
      <c r="P119" s="42">
        <f t="shared" si="22"/>
        <v>6.25</v>
      </c>
      <c r="Q119" s="42">
        <f>_xll.SRS1Splines.Functions25.OneWay_Spline($D$61:$D$65,Q$61:Q$65,P119)</f>
        <v>8.5556602014396094E-3</v>
      </c>
      <c r="R119" s="42">
        <f>_xll.SRS1Splines.Functions25.OneWay_Spline($D$61:$D$65,R$61:R$65,$D119)</f>
        <v>3.8376724083038098E-2</v>
      </c>
      <c r="S119" s="42">
        <f>_xll.SRS1Splines.Functions25.OneWay_Spline($D$61:$D$65,S$61:S$65,$D119)</f>
        <v>0.1896999339006</v>
      </c>
      <c r="T119" s="42">
        <f>_xll.SRS1Splines.Functions25.OneWay_Spline($D$61:$D$65,T$61:T$65,$D119)</f>
        <v>0.17190568705675499</v>
      </c>
      <c r="U119" s="42">
        <f>_xll.SRS1Splines.Functions25.OneWay_Spline($D$61:$D$65,U$61:U$65,$D119)</f>
        <v>0.538348602100991</v>
      </c>
      <c r="V119" s="42">
        <f>_xll.SRS1Splines.Functions25.OneWay_Spline($D$61:$D$65,V$61:V$65,$D119)</f>
        <v>8.7859801615700892</v>
      </c>
      <c r="W119" s="42">
        <f>_xll.SRS1Splines.Functions25.OneWay_Spline($D$61:$D$65,W$61:W$65,$D119)</f>
        <v>3.0609371099595899</v>
      </c>
      <c r="X119" s="42">
        <f>_xll.SRS1Splines.Functions25.OneWay_Spline($D$61:$D$65,X$61:X$65,$D119)</f>
        <v>0.17861043516939901</v>
      </c>
      <c r="Y119" s="42">
        <f>_xll.SRS1Splines.Functions25.OneWay_Spline($D$61:$D$65,Y$61:Y$65,$D119)</f>
        <v>0.32977883227198501</v>
      </c>
      <c r="Z119" s="42">
        <f>_xll.SRS1Splines.Functions25.OneWay_Spline($D$61:$D$65,Z$61:Z$65,$D119)</f>
        <v>0.81755138609437705</v>
      </c>
      <c r="AB119" s="42">
        <f t="shared" si="23"/>
        <v>6.25</v>
      </c>
      <c r="AC119" s="42">
        <f>_xll.SRS1Splines.Functions25.OneWay_Spline($D$61:$D$65,AC$61:AC$65,AB119)</f>
        <v>1.34579299324713E-2</v>
      </c>
      <c r="AD119" s="42">
        <f>_xll.SRS1Splines.Functions25.OneWay_Spline($D$61:$D$65,AD$61:AD$65,$D119)</f>
        <v>0.349583281647382</v>
      </c>
      <c r="AE119" s="42">
        <f>_xll.SRS1Splines.Functions25.OneWay_Spline($D$61:$D$65,AE$61:AE$65,$D119)</f>
        <v>0.31975847786821199</v>
      </c>
      <c r="AF119" s="42">
        <f>_xll.SRS1Splines.Functions25.OneWay_Spline($D$61:$D$65,AF$61:AF$65,$D119)</f>
        <v>0.24451974213299801</v>
      </c>
      <c r="AG119" s="42">
        <f>_xll.SRS1Splines.Functions25.OneWay_Spline($D$61:$D$65,AG$61:AG$65,$D119)</f>
        <v>0.56154706705667801</v>
      </c>
      <c r="AH119" s="42">
        <f>_xll.SRS1Splines.Functions25.OneWay_Spline($D$61:$D$65,AH$61:AH$65,$D119)</f>
        <v>14.5774182271588</v>
      </c>
      <c r="AI119" s="42">
        <f>_xll.SRS1Splines.Functions25.OneWay_Spline($D$61:$D$65,AI$61:AI$65,$D119)</f>
        <v>3.6927682888164002</v>
      </c>
      <c r="AJ119" s="42">
        <f>_xll.SRS1Splines.Functions25.OneWay_Spline($D$61:$D$65,AJ$61:AJ$65,$D119)</f>
        <v>0.233557775543905</v>
      </c>
      <c r="AK119" s="42">
        <f>_xll.SRS1Splines.Functions25.OneWay_Spline($D$61:$D$65,AK$61:AK$65,$D119)</f>
        <v>0.40746507143580102</v>
      </c>
      <c r="AL119" s="42">
        <f>_xll.SRS1Splines.Functions25.OneWay_Spline($D$61:$D$65,AL$61:AL$65,$D119)</f>
        <v>1.7466313625973799</v>
      </c>
    </row>
    <row r="120" spans="4:38">
      <c r="D120" s="42">
        <f t="shared" si="26"/>
        <v>6.5</v>
      </c>
      <c r="E120" s="42">
        <f>_xll.SRS1Splines.Functions25.OneWay_Spline($D$61:$D$65,$E$61:$E$65,D120)</f>
        <v>9.7203194219222695E-3</v>
      </c>
      <c r="F120" s="42">
        <f>_xll.SRS1Splines.Functions25.OneWay_Spline($D$61:$D$65,F$61:F$65,$D120)</f>
        <v>0.18840057417179501</v>
      </c>
      <c r="G120" s="42">
        <f>_xll.SRS1Splines.Functions25.OneWay_Spline($D$61:$D$65,G$61:G$65,$D120)</f>
        <v>0.25008585606747802</v>
      </c>
      <c r="H120" s="42">
        <f>_xll.SRS1Splines.Functions25.OneWay_Spline($D$61:$D$65,H$61:H$65,$D120)</f>
        <v>0.208457969153474</v>
      </c>
      <c r="I120" s="42">
        <f>_xll.SRS1Splines.Functions25.OneWay_Spline($D$61:$D$65,I$61:I$65,$D120)</f>
        <v>0.52962621317863301</v>
      </c>
      <c r="J120" s="42">
        <f>_xll.SRS1Splines.Functions25.OneWay_Spline($D$61:$D$65,J$61:J$65,$D120)</f>
        <v>11.6380775726421</v>
      </c>
      <c r="K120" s="42">
        <f>_xll.SRS1Splines.Functions25.OneWay_Spline($D$61:$D$65,K$61:K$65,$D120)</f>
        <v>3.3784533204781</v>
      </c>
      <c r="L120" s="42">
        <f>_xll.SRS1Splines.Functions25.OneWay_Spline($D$61:$D$65,L$61:L$65,$D120)</f>
        <v>0.202715080552656</v>
      </c>
      <c r="M120" s="42">
        <f>_xll.SRS1Splines.Functions25.OneWay_Spline($D$61:$D$65,M$61:M$65,$D120)</f>
        <v>0.36358017747482302</v>
      </c>
      <c r="N120" s="42">
        <f>_xll.SRS1Splines.Functions25.OneWay_Spline($D$61:$D$65,N$61:N$65,$D120)</f>
        <v>1.2523931387708001</v>
      </c>
      <c r="P120" s="42">
        <f t="shared" si="22"/>
        <v>6.5</v>
      </c>
      <c r="Q120" s="42">
        <f>_xll.SRS1Splines.Functions25.OneWay_Spline($D$61:$D$65,Q$61:Q$65,P120)</f>
        <v>7.3561696956392503E-3</v>
      </c>
      <c r="R120" s="42">
        <f>_xll.SRS1Splines.Functions25.OneWay_Spline($D$61:$D$65,R$61:R$65,$D120)</f>
        <v>3.2283362241936703E-2</v>
      </c>
      <c r="S120" s="42">
        <f>_xll.SRS1Splines.Functions25.OneWay_Spline($D$61:$D$65,S$61:S$65,$D120)</f>
        <v>0.189736028483105</v>
      </c>
      <c r="T120" s="42">
        <f>_xll.SRS1Splines.Functions25.OneWay_Spline($D$61:$D$65,T$61:T$65,$D120)</f>
        <v>0.171969150793922</v>
      </c>
      <c r="U120" s="42">
        <f>_xll.SRS1Splines.Functions25.OneWay_Spline($D$61:$D$65,U$61:U$65,$D120)</f>
        <v>0.52028679119441701</v>
      </c>
      <c r="V120" s="42">
        <f>_xll.SRS1Splines.Functions25.OneWay_Spline($D$61:$D$65,V$61:V$65,$D120)</f>
        <v>8.7516270845879394</v>
      </c>
      <c r="W120" s="42">
        <f>_xll.SRS1Splines.Functions25.OneWay_Spline($D$61:$D$65,W$61:W$65,$D120)</f>
        <v>3.0583034668245199</v>
      </c>
      <c r="X120" s="42">
        <f>_xll.SRS1Splines.Functions25.OneWay_Spline($D$61:$D$65,X$61:X$65,$D120)</f>
        <v>0.17840431008515401</v>
      </c>
      <c r="Y120" s="42">
        <f>_xll.SRS1Splines.Functions25.OneWay_Spline($D$61:$D$65,Y$61:Y$65,$D120)</f>
        <v>0.32821277222274597</v>
      </c>
      <c r="Z120" s="42">
        <f>_xll.SRS1Splines.Functions25.OneWay_Spline($D$61:$D$65,Z$61:Z$65,$D120)</f>
        <v>0.79871815646639399</v>
      </c>
      <c r="AB120" s="42">
        <f t="shared" si="23"/>
        <v>6.5</v>
      </c>
      <c r="AC120" s="42">
        <f>_xll.SRS1Splines.Functions25.OneWay_Spline($D$61:$D$65,AC$61:AC$65,AB120)</f>
        <v>1.2084469148205299E-2</v>
      </c>
      <c r="AD120" s="42">
        <f>_xll.SRS1Splines.Functions25.OneWay_Spline($D$61:$D$65,AD$61:AD$65,$D120)</f>
        <v>0.34451778610165301</v>
      </c>
      <c r="AE120" s="42">
        <f>_xll.SRS1Splines.Functions25.OneWay_Spline($D$61:$D$65,AE$61:AE$65,$D120)</f>
        <v>0.30976191811176801</v>
      </c>
      <c r="AF120" s="42">
        <f>_xll.SRS1Splines.Functions25.OneWay_Spline($D$61:$D$65,AF$61:AF$65,$D120)</f>
        <v>0.24494678751302601</v>
      </c>
      <c r="AG120" s="42">
        <f>_xll.SRS1Splines.Functions25.OneWay_Spline($D$61:$D$65,AG$61:AG$65,$D120)</f>
        <v>0.54904625801036</v>
      </c>
      <c r="AH120" s="42">
        <f>_xll.SRS1Splines.Functions25.OneWay_Spline($D$61:$D$65,AH$61:AH$65,$D120)</f>
        <v>14.480547200277099</v>
      </c>
      <c r="AI120" s="42">
        <f>_xll.SRS1Splines.Functions25.OneWay_Spline($D$61:$D$65,AI$61:AI$65,$D120)</f>
        <v>3.6935175184225799</v>
      </c>
      <c r="AJ120" s="42">
        <f>_xll.SRS1Splines.Functions25.OneWay_Spline($D$61:$D$65,AJ$61:AJ$65,$D120)</f>
        <v>0.22702585102015799</v>
      </c>
      <c r="AK120" s="42">
        <f>_xll.SRS1Splines.Functions25.OneWay_Spline($D$61:$D$65,AK$61:AK$65,$D120)</f>
        <v>0.39996402524270802</v>
      </c>
      <c r="AL120" s="42">
        <f>_xll.SRS1Splines.Functions25.OneWay_Spline($D$61:$D$65,AL$61:AL$65,$D120)</f>
        <v>1.7060681210752</v>
      </c>
    </row>
    <row r="121" spans="4:38">
      <c r="D121" s="42">
        <f t="shared" si="26"/>
        <v>6.75</v>
      </c>
      <c r="E121" s="42">
        <f>_xll.SRS1Splines.Functions25.OneWay_Spline($D$61:$D$65,$E$61:$E$65,D121)</f>
        <v>8.5225662351672508E-3</v>
      </c>
      <c r="F121" s="42">
        <f>_xll.SRS1Splines.Functions25.OneWay_Spline($D$61:$D$65,F$61:F$65,$D121)</f>
        <v>0.18320593366413301</v>
      </c>
      <c r="G121" s="42">
        <f>_xll.SRS1Splines.Functions25.OneWay_Spline($D$61:$D$65,G$61:G$65,$D121)</f>
        <v>0.245594710767644</v>
      </c>
      <c r="H121" s="42">
        <f>_xll.SRS1Splines.Functions25.OneWay_Spline($D$61:$D$65,H$61:H$65,$D121)</f>
        <v>0.20886672675113599</v>
      </c>
      <c r="I121" s="42">
        <f>_xll.SRS1Splines.Functions25.OneWay_Spline($D$61:$D$65,I$61:I$65,$D121)</f>
        <v>0.51322003134127903</v>
      </c>
      <c r="J121" s="42">
        <f>_xll.SRS1Splines.Functions25.OneWay_Spline($D$61:$D$65,J$61:J$65,$D121)</f>
        <v>11.566473798194799</v>
      </c>
      <c r="K121" s="42">
        <f>_xll.SRS1Splines.Functions25.OneWay_Spline($D$61:$D$65,K$61:K$65,$D121)</f>
        <v>3.37885064028195</v>
      </c>
      <c r="L121" s="42">
        <f>_xll.SRS1Splines.Functions25.OneWay_Spline($D$61:$D$65,L$61:L$65,$D121)</f>
        <v>0.19957840228686599</v>
      </c>
      <c r="M121" s="42">
        <f>_xll.SRS1Splines.Functions25.OneWay_Spline($D$61:$D$65,M$61:M$65,$D121)</f>
        <v>0.35913959641432402</v>
      </c>
      <c r="N121" s="42">
        <f>_xll.SRS1Splines.Functions25.OneWay_Spline($D$61:$D$65,N$61:N$65,$D121)</f>
        <v>1.22474305737331</v>
      </c>
      <c r="P121" s="42">
        <f t="shared" si="22"/>
        <v>6.75</v>
      </c>
      <c r="Q121" s="42">
        <f>_xll.SRS1Splines.Functions25.OneWay_Spline($D$61:$D$65,Q$61:Q$65,P121)</f>
        <v>6.2394026729975204E-3</v>
      </c>
      <c r="R121" s="42">
        <f>_xll.SRS1Splines.Functions25.OneWay_Spline($D$61:$D$65,R$61:R$65,$D121)</f>
        <v>2.6610232251945799E-2</v>
      </c>
      <c r="S121" s="42">
        <f>_xll.SRS1Splines.Functions25.OneWay_Spline($D$61:$D$65,S$61:S$65,$D121)</f>
        <v>0.189796186120612</v>
      </c>
      <c r="T121" s="42">
        <f>_xll.SRS1Splines.Functions25.OneWay_Spline($D$61:$D$65,T$61:T$65,$D121)</f>
        <v>0.17207492368919899</v>
      </c>
      <c r="U121" s="42">
        <f>_xll.SRS1Splines.Functions25.OneWay_Spline($D$61:$D$65,U$61:U$65,$D121)</f>
        <v>0.50307335649430596</v>
      </c>
      <c r="V121" s="42">
        <f>_xll.SRS1Splines.Functions25.OneWay_Spline($D$61:$D$65,V$61:V$65,$D121)</f>
        <v>8.6961569998270392</v>
      </c>
      <c r="W121" s="42">
        <f>_xll.SRS1Splines.Functions25.OneWay_Spline($D$61:$D$65,W$61:W$65,$D121)</f>
        <v>3.0558514542505</v>
      </c>
      <c r="X121" s="42">
        <f>_xll.SRS1Splines.Functions25.OneWay_Spline($D$61:$D$65,X$61:X$65,$D121)</f>
        <v>0.17821240052396001</v>
      </c>
      <c r="Y121" s="42">
        <f>_xll.SRS1Splines.Functions25.OneWay_Spline($D$61:$D$65,Y$61:Y$65,$D121)</f>
        <v>0.32675471631483399</v>
      </c>
      <c r="Z121" s="42">
        <f>_xll.SRS1Splines.Functions25.OneWay_Spline($D$61:$D$65,Z$61:Z$65,$D121)</f>
        <v>0.78118377026103003</v>
      </c>
      <c r="AB121" s="42">
        <f t="shared" si="23"/>
        <v>6.75</v>
      </c>
      <c r="AC121" s="42">
        <f>_xll.SRS1Splines.Functions25.OneWay_Spline($D$61:$D$65,AC$61:AC$65,AB121)</f>
        <v>1.0805729797337E-2</v>
      </c>
      <c r="AD121" s="42">
        <f>_xll.SRS1Splines.Functions25.OneWay_Spline($D$61:$D$65,AD$61:AD$65,$D121)</f>
        <v>0.339801635076319</v>
      </c>
      <c r="AE121" s="42">
        <f>_xll.SRS1Splines.Functions25.OneWay_Spline($D$61:$D$65,AE$61:AE$65,$D121)</f>
        <v>0.30045477626956202</v>
      </c>
      <c r="AF121" s="42">
        <f>_xll.SRS1Splines.Functions25.OneWay_Spline($D$61:$D$65,AF$61:AF$65,$D121)</f>
        <v>0.24565852981307301</v>
      </c>
      <c r="AG121" s="42">
        <f>_xll.SRS1Splines.Functions25.OneWay_Spline($D$61:$D$65,AG$61:AG$65,$D121)</f>
        <v>0.53740757372585701</v>
      </c>
      <c r="AH121" s="42">
        <f>_xll.SRS1Splines.Functions25.OneWay_Spline($D$61:$D$65,AH$61:AH$65,$D121)</f>
        <v>14.3799071878062</v>
      </c>
      <c r="AI121" s="42">
        <f>_xll.SRS1Splines.Functions25.OneWay_Spline($D$61:$D$65,AI$61:AI$65,$D121)</f>
        <v>3.6947662344328802</v>
      </c>
      <c r="AJ121" s="42">
        <f>_xll.SRS1Splines.Functions25.OneWay_Spline($D$61:$D$65,AJ$61:AJ$65,$D121)</f>
        <v>0.220944404049773</v>
      </c>
      <c r="AK121" s="42">
        <f>_xll.SRS1Splines.Functions25.OneWay_Spline($D$61:$D$65,AK$61:AK$65,$D121)</f>
        <v>0.392940235732259</v>
      </c>
      <c r="AL121" s="42">
        <f>_xll.SRS1Splines.Functions25.OneWay_Spline($D$61:$D$65,AL$61:AL$65,$D121)</f>
        <v>1.66830234448559</v>
      </c>
    </row>
    <row r="122" spans="4:38">
      <c r="D122" s="42">
        <f t="shared" si="26"/>
        <v>7</v>
      </c>
      <c r="E122" s="42">
        <f>_xll.SRS1Splines.Functions25.OneWay_Spline($D$61:$D$65,$E$61:$E$65,D122)</f>
        <v>7.41353550669037E-3</v>
      </c>
      <c r="F122" s="42">
        <f>_xll.SRS1Splines.Functions25.OneWay_Spline($D$61:$D$65,F$61:F$65,$D122)</f>
        <v>0.17839608134222301</v>
      </c>
      <c r="G122" s="42">
        <f>_xll.SRS1Splines.Functions25.OneWay_Spline($D$61:$D$65,G$61:G$65,$D122)</f>
        <v>0.24143624289742799</v>
      </c>
      <c r="H122" s="42">
        <f>_xll.SRS1Splines.Functions25.OneWay_Spline($D$61:$D$65,H$61:H$65,$D122)</f>
        <v>0.20943898738786301</v>
      </c>
      <c r="I122" s="42">
        <f>_xll.SRS1Splines.Functions25.OneWay_Spline($D$61:$D$65,I$61:I$65,$D122)</f>
        <v>0.49802912223261903</v>
      </c>
      <c r="J122" s="42">
        <f>_xll.SRS1Splines.Functions25.OneWay_Spline($D$61:$D$65,J$61:J$65,$D122)</f>
        <v>11.4805767624817</v>
      </c>
      <c r="K122" s="42">
        <f>_xll.SRS1Splines.Functions25.OneWay_Spline($D$61:$D$65,K$61:K$65,$D122)</f>
        <v>3.37940688800734</v>
      </c>
      <c r="L122" s="42">
        <f>_xll.SRS1Splines.Functions25.OneWay_Spline($D$61:$D$65,L$61:L$65,$D122)</f>
        <v>0.19667407055928299</v>
      </c>
      <c r="M122" s="42">
        <f>_xll.SRS1Splines.Functions25.OneWay_Spline($D$61:$D$65,M$61:M$65,$D122)</f>
        <v>0.35502794728423198</v>
      </c>
      <c r="N122" s="42">
        <f>_xll.SRS1Splines.Functions25.OneWay_Spline($D$61:$D$65,N$61:N$65,$D122)</f>
        <v>1.1991411301534101</v>
      </c>
      <c r="P122" s="42">
        <f t="shared" si="22"/>
        <v>7</v>
      </c>
      <c r="Q122" s="42">
        <f>_xll.SRS1Splines.Functions25.OneWay_Spline($D$61:$D$65,Q$61:Q$65,P122)</f>
        <v>5.2053591335144396E-3</v>
      </c>
      <c r="R122" s="42">
        <f>_xll.SRS1Splines.Functions25.OneWay_Spline($D$61:$D$65,R$61:R$65,$D122)</f>
        <v>2.1357334113065299E-2</v>
      </c>
      <c r="S122" s="42">
        <f>_xll.SRS1Splines.Functions25.OneWay_Spline($D$61:$D$65,S$61:S$65,$D122)</f>
        <v>0.18988040681312199</v>
      </c>
      <c r="T122" s="42">
        <f>_xll.SRS1Splines.Functions25.OneWay_Spline($D$61:$D$65,T$61:T$65,$D122)</f>
        <v>0.172223005742587</v>
      </c>
      <c r="U122" s="42">
        <f>_xll.SRS1Splines.Functions25.OneWay_Spline($D$61:$D$65,U$61:U$65,$D122)</f>
        <v>0.48670829800065801</v>
      </c>
      <c r="V122" s="42">
        <f>_xll.SRS1Splines.Functions25.OneWay_Spline($D$61:$D$65,V$61:V$65,$D122)</f>
        <v>8.6210303974586608</v>
      </c>
      <c r="W122" s="42">
        <f>_xll.SRS1Splines.Functions25.OneWay_Spline($D$61:$D$65,W$61:W$65,$D122)</f>
        <v>3.0535810722375198</v>
      </c>
      <c r="X122" s="42">
        <f>_xll.SRS1Splines.Functions25.OneWay_Spline($D$61:$D$65,X$61:X$65,$D122)</f>
        <v>0.17803470648581701</v>
      </c>
      <c r="Y122" s="42">
        <f>_xll.SRS1Splines.Functions25.OneWay_Spline($D$61:$D$65,Y$61:Y$65,$D122)</f>
        <v>0.32540466454824801</v>
      </c>
      <c r="Z122" s="42">
        <f>_xll.SRS1Splines.Functions25.OneWay_Spline($D$61:$D$65,Z$61:Z$65,$D122)</f>
        <v>0.76494822747828595</v>
      </c>
      <c r="AB122" s="42">
        <f t="shared" si="23"/>
        <v>7</v>
      </c>
      <c r="AC122" s="42">
        <f>_xll.SRS1Splines.Functions25.OneWay_Spline($D$61:$D$65,AC$61:AC$65,AB122)</f>
        <v>9.6217118798662907E-3</v>
      </c>
      <c r="AD122" s="42">
        <f>_xll.SRS1Splines.Functions25.OneWay_Spline($D$61:$D$65,AD$61:AD$65,$D122)</f>
        <v>0.33543482857138102</v>
      </c>
      <c r="AE122" s="42">
        <f>_xll.SRS1Splines.Functions25.OneWay_Spline($D$61:$D$65,AE$61:AE$65,$D122)</f>
        <v>0.29183705234159302</v>
      </c>
      <c r="AF122" s="42">
        <f>_xll.SRS1Splines.Functions25.OneWay_Spline($D$61:$D$65,AF$61:AF$65,$D122)</f>
        <v>0.24665496903313899</v>
      </c>
      <c r="AG122" s="42">
        <f>_xll.SRS1Splines.Functions25.OneWay_Spline($D$61:$D$65,AG$61:AG$65,$D122)</f>
        <v>0.52663101420317004</v>
      </c>
      <c r="AH122" s="42">
        <f>_xll.SRS1Splines.Functions25.OneWay_Spline($D$61:$D$65,AH$61:AH$65,$D122)</f>
        <v>14.275498189745999</v>
      </c>
      <c r="AI122" s="42">
        <f>_xll.SRS1Splines.Functions25.OneWay_Spline($D$61:$D$65,AI$61:AI$65,$D122)</f>
        <v>3.6965144368473002</v>
      </c>
      <c r="AJ122" s="42">
        <f>_xll.SRS1Splines.Functions25.OneWay_Spline($D$61:$D$65,AJ$61:AJ$65,$D122)</f>
        <v>0.21531343463274999</v>
      </c>
      <c r="AK122" s="42">
        <f>_xll.SRS1Splines.Functions25.OneWay_Spline($D$61:$D$65,AK$61:AK$65,$D122)</f>
        <v>0.38639370290445502</v>
      </c>
      <c r="AL122" s="42">
        <f>_xll.SRS1Splines.Functions25.OneWay_Spline($D$61:$D$65,AL$61:AL$65,$D122)</f>
        <v>1.63333403282854</v>
      </c>
    </row>
    <row r="123" spans="4:38">
      <c r="D123" s="42">
        <f>D122+0.25</f>
        <v>7.25</v>
      </c>
      <c r="E123" s="42">
        <f>_xll.SRS1Splines.Functions25.OneWay_Spline($D$61:$D$65,$E$61:$E$65,D123)</f>
        <v>6.3932272364916401E-3</v>
      </c>
      <c r="F123" s="42">
        <f>_xll.SRS1Splines.Functions25.OneWay_Spline($D$61:$D$65,F$61:F$65,$D123)</f>
        <v>0.173971017206066</v>
      </c>
      <c r="G123" s="42">
        <f>_xll.SRS1Splines.Functions25.OneWay_Spline($D$61:$D$65,G$61:G$65,$D123)</f>
        <v>0.23761045245682899</v>
      </c>
      <c r="H123" s="42">
        <f>_xll.SRS1Splines.Functions25.OneWay_Spline($D$61:$D$65,H$61:H$65,$D123)</f>
        <v>0.21017475106365499</v>
      </c>
      <c r="I123" s="42">
        <f>_xll.SRS1Splines.Functions25.OneWay_Spline($D$61:$D$65,I$61:I$65,$D123)</f>
        <v>0.48405348585265101</v>
      </c>
      <c r="J123" s="42">
        <f>_xll.SRS1Splines.Functions25.OneWay_Spline($D$61:$D$65,J$61:J$65,$D123)</f>
        <v>11.3814532988059</v>
      </c>
      <c r="K123" s="42">
        <f>_xll.SRS1Splines.Functions25.OneWay_Spline($D$61:$D$65,K$61:K$65,$D123)</f>
        <v>3.3801220636542699</v>
      </c>
      <c r="L123" s="42">
        <f>_xll.SRS1Splines.Functions25.OneWay_Spline($D$61:$D$65,L$61:L$65,$D123)</f>
        <v>0.19400208536990701</v>
      </c>
      <c r="M123" s="42">
        <f>_xll.SRS1Splines.Functions25.OneWay_Spline($D$61:$D$65,M$61:M$65,$D123)</f>
        <v>0.351245230084547</v>
      </c>
      <c r="N123" s="42">
        <f>_xll.SRS1Splines.Functions25.OneWay_Spline($D$61:$D$65,N$61:N$65,$D123)</f>
        <v>1.17558735711111</v>
      </c>
      <c r="P123" s="42">
        <f t="shared" si="22"/>
        <v>7.25</v>
      </c>
      <c r="Q123" s="42">
        <f>_xll.SRS1Splines.Functions25.OneWay_Spline($D$61:$D$65,Q$61:Q$65,P123)</f>
        <v>4.2540390771900099E-3</v>
      </c>
      <c r="R123" s="42">
        <f>_xll.SRS1Splines.Functions25.OneWay_Spline($D$61:$D$65,R$61:R$65,$D123)</f>
        <v>1.65246678252952E-2</v>
      </c>
      <c r="S123" s="42">
        <f>_xll.SRS1Splines.Functions25.OneWay_Spline($D$61:$D$65,S$61:S$65,$D123)</f>
        <v>0.189988690560636</v>
      </c>
      <c r="T123" s="42">
        <f>_xll.SRS1Splines.Functions25.OneWay_Spline($D$61:$D$65,T$61:T$65,$D123)</f>
        <v>0.172413396954086</v>
      </c>
      <c r="U123" s="42">
        <f>_xll.SRS1Splines.Functions25.OneWay_Spline($D$61:$D$65,U$61:U$65,$D123)</f>
        <v>0.47119161571347201</v>
      </c>
      <c r="V123" s="42">
        <f>_xll.SRS1Splines.Functions25.OneWay_Spline($D$61:$D$65,V$61:V$65,$D123)</f>
        <v>8.5277077676540696</v>
      </c>
      <c r="W123" s="42">
        <f>_xll.SRS1Splines.Functions25.OneWay_Spline($D$61:$D$65,W$61:W$65,$D123)</f>
        <v>3.0514923207855702</v>
      </c>
      <c r="X123" s="42">
        <f>_xll.SRS1Splines.Functions25.OneWay_Spline($D$61:$D$65,X$61:X$65,$D123)</f>
        <v>0.17787122797072599</v>
      </c>
      <c r="Y123" s="42">
        <f>_xll.SRS1Splines.Functions25.OneWay_Spline($D$61:$D$65,Y$61:Y$65,$D123)</f>
        <v>0.32416261692298998</v>
      </c>
      <c r="Z123" s="42">
        <f>_xll.SRS1Splines.Functions25.OneWay_Spline($D$61:$D$65,Z$61:Z$65,$D123)</f>
        <v>0.75001152811816196</v>
      </c>
      <c r="AB123" s="42">
        <f t="shared" si="23"/>
        <v>7.25</v>
      </c>
      <c r="AC123" s="42">
        <f>_xll.SRS1Splines.Functions25.OneWay_Spline($D$61:$D$65,AC$61:AC$65,AB123)</f>
        <v>8.5324153957932695E-3</v>
      </c>
      <c r="AD123" s="42">
        <f>_xll.SRS1Splines.Functions25.OneWay_Spline($D$61:$D$65,AD$61:AD$65,$D123)</f>
        <v>0.33141736658683701</v>
      </c>
      <c r="AE123" s="42">
        <f>_xll.SRS1Splines.Functions25.OneWay_Spline($D$61:$D$65,AE$61:AE$65,$D123)</f>
        <v>0.28390874632786101</v>
      </c>
      <c r="AF123" s="42">
        <f>_xll.SRS1Splines.Functions25.OneWay_Spline($D$61:$D$65,AF$61:AF$65,$D123)</f>
        <v>0.24793610517322401</v>
      </c>
      <c r="AG123" s="42">
        <f>_xll.SRS1Splines.Functions25.OneWay_Spline($D$61:$D$65,AG$61:AG$65,$D123)</f>
        <v>0.51671657944229699</v>
      </c>
      <c r="AH123" s="42">
        <f>_xll.SRS1Splines.Functions25.OneWay_Spline($D$61:$D$65,AH$61:AH$65,$D123)</f>
        <v>14.1673202060965</v>
      </c>
      <c r="AI123" s="42">
        <f>_xll.SRS1Splines.Functions25.OneWay_Spline($D$61:$D$65,AI$61:AI$65,$D123)</f>
        <v>3.6987621256658398</v>
      </c>
      <c r="AJ123" s="42">
        <f>_xll.SRS1Splines.Functions25.OneWay_Spline($D$61:$D$65,AJ$61:AJ$65,$D123)</f>
        <v>0.210132942769089</v>
      </c>
      <c r="AK123" s="42">
        <f>_xll.SRS1Splines.Functions25.OneWay_Spline($D$61:$D$65,AK$61:AK$65,$D123)</f>
        <v>0.38032442675929601</v>
      </c>
      <c r="AL123" s="42">
        <f>_xll.SRS1Splines.Functions25.OneWay_Spline($D$61:$D$65,AL$61:AL$65,$D123)</f>
        <v>1.6011631861040601</v>
      </c>
    </row>
    <row r="124" spans="4:38">
      <c r="D124" s="60">
        <f t="shared" ref="D124:D138" si="27">D123+0.25</f>
        <v>7.5</v>
      </c>
      <c r="E124" s="42">
        <f>_xll.SRS1Splines.Functions25.OneWay_Spline($D$61:$D$65,$E$61:$E$65,D124)</f>
        <v>5.4616414245710603E-3</v>
      </c>
      <c r="F124" s="42">
        <f>_xll.SRS1Splines.Functions25.OneWay_Spline($D$61:$D$65,F$61:F$65,$D124)</f>
        <v>0.16993074125566199</v>
      </c>
      <c r="G124" s="42">
        <f>_xll.SRS1Splines.Functions25.OneWay_Spline($D$61:$D$65,G$61:G$65,$D124)</f>
        <v>0.23411733944584801</v>
      </c>
      <c r="H124" s="42">
        <f>_xll.SRS1Splines.Functions25.OneWay_Spline($D$61:$D$65,H$61:H$65,$D124)</f>
        <v>0.21107401777851201</v>
      </c>
      <c r="I124" s="42">
        <f>_xll.SRS1Splines.Functions25.OneWay_Spline($D$61:$D$65,I$61:I$65,$D124)</f>
        <v>0.47129312220137598</v>
      </c>
      <c r="J124" s="42">
        <f>_xll.SRS1Splines.Functions25.OneWay_Spline($D$61:$D$65,J$61:J$65,$D124)</f>
        <v>11.270170240470501</v>
      </c>
      <c r="K124" s="42">
        <f>_xll.SRS1Splines.Functions25.OneWay_Spline($D$61:$D$65,K$61:K$65,$D124)</f>
        <v>3.38099616722275</v>
      </c>
      <c r="L124" s="42">
        <f>_xll.SRS1Splines.Functions25.OneWay_Spline($D$61:$D$65,L$61:L$65,$D124)</f>
        <v>0.19156244671873801</v>
      </c>
      <c r="M124" s="42">
        <f>_xll.SRS1Splines.Functions25.OneWay_Spline($D$61:$D$65,M$61:M$65,$D124)</f>
        <v>0.34779144481527002</v>
      </c>
      <c r="N124" s="42">
        <f>_xll.SRS1Splines.Functions25.OneWay_Spline($D$61:$D$65,N$61:N$65,$D124)</f>
        <v>1.1540817382463999</v>
      </c>
      <c r="P124" s="42">
        <f t="shared" si="22"/>
        <v>7.5</v>
      </c>
      <c r="Q124" s="42">
        <f>_xll.SRS1Splines.Functions25.OneWay_Spline($D$61:$D$65,Q$61:Q$65,P124)</f>
        <v>3.3854425040242301E-3</v>
      </c>
      <c r="R124" s="42">
        <f>_xll.SRS1Splines.Functions25.OneWay_Spline($D$61:$D$65,R$61:R$65,$D124)</f>
        <v>1.2112233388635501E-2</v>
      </c>
      <c r="S124" s="42">
        <f>_xll.SRS1Splines.Functions25.OneWay_Spline($D$61:$D$65,S$61:S$65,$D124)</f>
        <v>0.190121037363152</v>
      </c>
      <c r="T124" s="42">
        <f>_xll.SRS1Splines.Functions25.OneWay_Spline($D$61:$D$65,T$61:T$65,$D124)</f>
        <v>0.17264609732369601</v>
      </c>
      <c r="U124" s="42">
        <f>_xll.SRS1Splines.Functions25.OneWay_Spline($D$61:$D$65,U$61:U$65,$D124)</f>
        <v>0.45652330963275001</v>
      </c>
      <c r="V124" s="42">
        <f>_xll.SRS1Splines.Functions25.OneWay_Spline($D$61:$D$65,V$61:V$65,$D124)</f>
        <v>8.4176496005845607</v>
      </c>
      <c r="W124" s="42">
        <f>_xll.SRS1Splines.Functions25.OneWay_Spline($D$61:$D$65,W$61:W$65,$D124)</f>
        <v>3.0495851998946599</v>
      </c>
      <c r="X124" s="42">
        <f>_xll.SRS1Splines.Functions25.OneWay_Spline($D$61:$D$65,X$61:X$65,$D124)</f>
        <v>0.177721964978686</v>
      </c>
      <c r="Y124" s="42">
        <f>_xll.SRS1Splines.Functions25.OneWay_Spline($D$61:$D$65,Y$61:Y$65,$D124)</f>
        <v>0.323028573439058</v>
      </c>
      <c r="Z124" s="42">
        <f>_xll.SRS1Splines.Functions25.OneWay_Spline($D$61:$D$65,Z$61:Z$65,$D124)</f>
        <v>0.73637367218065697</v>
      </c>
      <c r="AB124" s="42">
        <f t="shared" si="23"/>
        <v>7.5</v>
      </c>
      <c r="AC124" s="42">
        <f>_xll.SRS1Splines.Functions25.OneWay_Spline($D$61:$D$65,AC$61:AC$65,AB124)</f>
        <v>7.5378403451179E-3</v>
      </c>
      <c r="AD124" s="42">
        <f>_xll.SRS1Splines.Functions25.OneWay_Spline($D$61:$D$65,AD$61:AD$65,$D124)</f>
        <v>0.32774924912268799</v>
      </c>
      <c r="AE124" s="42">
        <f>_xll.SRS1Splines.Functions25.OneWay_Spline($D$61:$D$65,AE$61:AE$65,$D124)</f>
        <v>0.27666985822836698</v>
      </c>
      <c r="AF124" s="42">
        <f>_xll.SRS1Splines.Functions25.OneWay_Spline($D$61:$D$65,AF$61:AF$65,$D124)</f>
        <v>0.249501938233327</v>
      </c>
      <c r="AG124" s="42">
        <f>_xll.SRS1Splines.Functions25.OneWay_Spline($D$61:$D$65,AG$61:AG$65,$D124)</f>
        <v>0.50766426944323995</v>
      </c>
      <c r="AH124" s="42">
        <f>_xll.SRS1Splines.Functions25.OneWay_Spline($D$61:$D$65,AH$61:AH$65,$D124)</f>
        <v>14.0553732368578</v>
      </c>
      <c r="AI124" s="42">
        <f>_xll.SRS1Splines.Functions25.OneWay_Spline($D$61:$D$65,AI$61:AI$65,$D124)</f>
        <v>3.7015093008885001</v>
      </c>
      <c r="AJ124" s="42">
        <f>_xll.SRS1Splines.Functions25.OneWay_Spline($D$61:$D$65,AJ$61:AJ$65,$D124)</f>
        <v>0.20540292845878899</v>
      </c>
      <c r="AK124" s="42">
        <f>_xll.SRS1Splines.Functions25.OneWay_Spline($D$61:$D$65,AK$61:AK$65,$D124)</f>
        <v>0.37473240729678098</v>
      </c>
      <c r="AL124" s="42">
        <f>_xll.SRS1Splines.Functions25.OneWay_Spline($D$61:$D$65,AL$61:AL$65,$D124)</f>
        <v>1.5717898043121299</v>
      </c>
    </row>
    <row r="125" spans="4:38">
      <c r="D125" s="42">
        <f t="shared" si="27"/>
        <v>7.75</v>
      </c>
      <c r="E125" s="42">
        <f>_xll.SRS1Splines.Functions25.OneWay_Spline($D$61:$D$65,$E$61:$E$65,D125)</f>
        <v>4.6187780709286402E-3</v>
      </c>
      <c r="F125" s="42">
        <f>_xll.SRS1Splines.Functions25.OneWay_Spline($D$61:$D$65,F$61:F$65,$D125)</f>
        <v>0.16627525349101099</v>
      </c>
      <c r="G125" s="42">
        <f>_xll.SRS1Splines.Functions25.OneWay_Spline($D$61:$D$65,G$61:G$65,$D125)</f>
        <v>0.230956903864483</v>
      </c>
      <c r="H125" s="42">
        <f>_xll.SRS1Splines.Functions25.OneWay_Spline($D$61:$D$65,H$61:H$65,$D125)</f>
        <v>0.21213678753243401</v>
      </c>
      <c r="I125" s="42">
        <f>_xll.SRS1Splines.Functions25.OneWay_Spline($D$61:$D$65,I$61:I$65,$D125)</f>
        <v>0.45974803127879399</v>
      </c>
      <c r="J125" s="42">
        <f>_xll.SRS1Splines.Functions25.OneWay_Spline($D$61:$D$65,J$61:J$65,$D125)</f>
        <v>11.1477944207787</v>
      </c>
      <c r="K125" s="42">
        <f>_xll.SRS1Splines.Functions25.OneWay_Spline($D$61:$D$65,K$61:K$65,$D125)</f>
        <v>3.3820291987127602</v>
      </c>
      <c r="L125" s="42">
        <f>_xll.SRS1Splines.Functions25.OneWay_Spline($D$61:$D$65,L$61:L$65,$D125)</f>
        <v>0.18935515460577501</v>
      </c>
      <c r="M125" s="42">
        <f>_xll.SRS1Splines.Functions25.OneWay_Spline($D$61:$D$65,M$61:M$65,$D125)</f>
        <v>0.3446665914764</v>
      </c>
      <c r="N125" s="42">
        <f>_xll.SRS1Splines.Functions25.OneWay_Spline($D$61:$D$65,N$61:N$65,$D125)</f>
        <v>1.13462427355927</v>
      </c>
      <c r="P125" s="42">
        <f t="shared" si="22"/>
        <v>7.75</v>
      </c>
      <c r="Q125" s="42">
        <f>_xll.SRS1Splines.Functions25.OneWay_Spline($D$61:$D$65,Q$61:Q$65,P125)</f>
        <v>2.5995694140170901E-3</v>
      </c>
      <c r="R125" s="42">
        <f>_xll.SRS1Splines.Functions25.OneWay_Spline($D$61:$D$65,R$61:R$65,$D125)</f>
        <v>8.1200308030863599E-3</v>
      </c>
      <c r="S125" s="42">
        <f>_xll.SRS1Splines.Functions25.OneWay_Spline($D$61:$D$65,S$61:S$65,$D125)</f>
        <v>0.190277447220671</v>
      </c>
      <c r="T125" s="42">
        <f>_xll.SRS1Splines.Functions25.OneWay_Spline($D$61:$D$65,T$61:T$65,$D125)</f>
        <v>0.17292110685141701</v>
      </c>
      <c r="U125" s="42">
        <f>_xll.SRS1Splines.Functions25.OneWay_Spline($D$61:$D$65,U$61:U$65,$D125)</f>
        <v>0.44270337975849</v>
      </c>
      <c r="V125" s="42">
        <f>_xll.SRS1Splines.Functions25.OneWay_Spline($D$61:$D$65,V$61:V$65,$D125)</f>
        <v>8.2923163864213993</v>
      </c>
      <c r="W125" s="42">
        <f>_xll.SRS1Splines.Functions25.OneWay_Spline($D$61:$D$65,W$61:W$65,$D125)</f>
        <v>3.0478597095647899</v>
      </c>
      <c r="X125" s="42">
        <f>_xll.SRS1Splines.Functions25.OneWay_Spline($D$61:$D$65,X$61:X$65,$D125)</f>
        <v>0.17758691750969799</v>
      </c>
      <c r="Y125" s="42">
        <f>_xll.SRS1Splines.Functions25.OneWay_Spline($D$61:$D$65,Y$61:Y$65,$D125)</f>
        <v>0.32200253409645402</v>
      </c>
      <c r="Z125" s="42">
        <f>_xll.SRS1Splines.Functions25.OneWay_Spline($D$61:$D$65,Z$61:Z$65,$D125)</f>
        <v>0.72403465966577196</v>
      </c>
      <c r="AB125" s="42">
        <f t="shared" si="23"/>
        <v>7.75</v>
      </c>
      <c r="AC125" s="42">
        <f>_xll.SRS1Splines.Functions25.OneWay_Spline($D$61:$D$65,AC$61:AC$65,AB125)</f>
        <v>6.6379867278401903E-3</v>
      </c>
      <c r="AD125" s="42">
        <f>_xll.SRS1Splines.Functions25.OneWay_Spline($D$61:$D$65,AD$61:AD$65,$D125)</f>
        <v>0.324430476178935</v>
      </c>
      <c r="AE125" s="42">
        <f>_xll.SRS1Splines.Functions25.OneWay_Spline($D$61:$D$65,AE$61:AE$65,$D125)</f>
        <v>0.270120388043111</v>
      </c>
      <c r="AF125" s="42">
        <f>_xll.SRS1Splines.Functions25.OneWay_Spline($D$61:$D$65,AF$61:AF$65,$D125)</f>
        <v>0.25135246821344998</v>
      </c>
      <c r="AG125" s="42">
        <f>_xll.SRS1Splines.Functions25.OneWay_Spline($D$61:$D$65,AG$61:AG$65,$D125)</f>
        <v>0.49947408420599698</v>
      </c>
      <c r="AH125" s="42">
        <f>_xll.SRS1Splines.Functions25.OneWay_Spline($D$61:$D$65,AH$61:AH$65,$D125)</f>
        <v>13.9396572820297</v>
      </c>
      <c r="AI125" s="42">
        <f>_xll.SRS1Splines.Functions25.OneWay_Spline($D$61:$D$65,AI$61:AI$65,$D125)</f>
        <v>3.7047559625152902</v>
      </c>
      <c r="AJ125" s="42">
        <f>_xll.SRS1Splines.Functions25.OneWay_Spline($D$61:$D$65,AJ$61:AJ$65,$D125)</f>
        <v>0.20112339170185201</v>
      </c>
      <c r="AK125" s="42">
        <f>_xll.SRS1Splines.Functions25.OneWay_Spline($D$61:$D$65,AK$61:AK$65,$D125)</f>
        <v>0.36961764451691098</v>
      </c>
      <c r="AL125" s="42">
        <f>_xll.SRS1Splines.Functions25.OneWay_Spline($D$61:$D$65,AL$61:AL$65,$D125)</f>
        <v>1.5452138874527801</v>
      </c>
    </row>
    <row r="126" spans="4:38">
      <c r="D126" s="42">
        <f t="shared" si="27"/>
        <v>8</v>
      </c>
      <c r="E126" s="42">
        <f>_xll.SRS1Splines.Functions25.OneWay_Spline($D$61:$D$65,$E$61:$E$65,D126)</f>
        <v>3.8646371755643601E-3</v>
      </c>
      <c r="F126" s="42">
        <f>_xll.SRS1Splines.Functions25.OneWay_Spline($D$61:$D$65,F$61:F$65,$D126)</f>
        <v>0.16300455391211199</v>
      </c>
      <c r="G126" s="42">
        <f>_xll.SRS1Splines.Functions25.OneWay_Spline($D$61:$D$65,G$61:G$65,$D126)</f>
        <v>0.22812914571273599</v>
      </c>
      <c r="H126" s="42">
        <f>_xll.SRS1Splines.Functions25.OneWay_Spline($D$61:$D$65,H$61:H$65,$D126)</f>
        <v>0.21336306032541999</v>
      </c>
      <c r="I126" s="42">
        <f>_xll.SRS1Splines.Functions25.OneWay_Spline($D$61:$D$65,I$61:I$65,$D126)</f>
        <v>0.44941821308490398</v>
      </c>
      <c r="J126" s="42">
        <f>_xll.SRS1Splines.Functions25.OneWay_Spline($D$61:$D$65,J$61:J$65,$D126)</f>
        <v>11.015392673033601</v>
      </c>
      <c r="K126" s="42">
        <f>_xll.SRS1Splines.Functions25.OneWay_Spline($D$61:$D$65,K$61:K$65,$D126)</f>
        <v>3.3832211581243201</v>
      </c>
      <c r="L126" s="42">
        <f>_xll.SRS1Splines.Functions25.OneWay_Spline($D$61:$D$65,L$61:L$65,$D126)</f>
        <v>0.18738020903101801</v>
      </c>
      <c r="M126" s="42">
        <f>_xll.SRS1Splines.Functions25.OneWay_Spline($D$61:$D$65,M$61:M$65,$D126)</f>
        <v>0.34187067006793698</v>
      </c>
      <c r="N126" s="42">
        <f>_xll.SRS1Splines.Functions25.OneWay_Spline($D$61:$D$65,N$61:N$65,$D126)</f>
        <v>1.1172149630497401</v>
      </c>
      <c r="P126" s="42">
        <f t="shared" si="22"/>
        <v>8</v>
      </c>
      <c r="Q126" s="42">
        <f>_xll.SRS1Splines.Functions25.OneWay_Spline($D$61:$D$65,Q$61:Q$65,P126)</f>
        <v>1.8964198071685901E-3</v>
      </c>
      <c r="R126" s="42">
        <f>_xll.SRS1Splines.Functions25.OneWay_Spline($D$61:$D$65,R$61:R$65,$D126)</f>
        <v>4.5480600686476002E-3</v>
      </c>
      <c r="S126" s="42">
        <f>_xll.SRS1Splines.Functions25.OneWay_Spline($D$61:$D$65,S$61:S$65,$D126)</f>
        <v>0.19045792013319299</v>
      </c>
      <c r="T126" s="42">
        <f>_xll.SRS1Splines.Functions25.OneWay_Spline($D$61:$D$65,T$61:T$65,$D126)</f>
        <v>0.173238425537249</v>
      </c>
      <c r="U126" s="42">
        <f>_xll.SRS1Splines.Functions25.OneWay_Spline($D$61:$D$65,U$61:U$65,$D126)</f>
        <v>0.42973182609069199</v>
      </c>
      <c r="V126" s="42">
        <f>_xll.SRS1Splines.Functions25.OneWay_Spline($D$61:$D$65,V$61:V$65,$D126)</f>
        <v>8.1531686153358596</v>
      </c>
      <c r="W126" s="42">
        <f>_xll.SRS1Splines.Functions25.OneWay_Spline($D$61:$D$65,W$61:W$65,$D126)</f>
        <v>3.0463158497959602</v>
      </c>
      <c r="X126" s="42">
        <f>_xll.SRS1Splines.Functions25.OneWay_Spline($D$61:$D$65,X$61:X$65,$D126)</f>
        <v>0.17746608556376101</v>
      </c>
      <c r="Y126" s="42">
        <f>_xll.SRS1Splines.Functions25.OneWay_Spline($D$61:$D$65,Y$61:Y$65,$D126)</f>
        <v>0.32108449889517598</v>
      </c>
      <c r="Z126" s="42">
        <f>_xll.SRS1Splines.Functions25.OneWay_Spline($D$61:$D$65,Z$61:Z$65,$D126)</f>
        <v>0.71299449057350595</v>
      </c>
      <c r="AB126" s="42">
        <f t="shared" si="23"/>
        <v>8</v>
      </c>
      <c r="AC126" s="42">
        <f>_xll.SRS1Splines.Functions25.OneWay_Spline($D$61:$D$65,AC$61:AC$65,AB126)</f>
        <v>5.8328545439601297E-3</v>
      </c>
      <c r="AD126" s="42">
        <f>_xll.SRS1Splines.Functions25.OneWay_Spline($D$61:$D$65,AD$61:AD$65,$D126)</f>
        <v>0.32146104775557599</v>
      </c>
      <c r="AE126" s="42">
        <f>_xll.SRS1Splines.Functions25.OneWay_Spline($D$61:$D$65,AE$61:AE$65,$D126)</f>
        <v>0.26426033577209201</v>
      </c>
      <c r="AF126" s="42">
        <f>_xll.SRS1Splines.Functions25.OneWay_Spline($D$61:$D$65,AF$61:AF$65,$D126)</f>
        <v>0.25348769511359098</v>
      </c>
      <c r="AG126" s="42">
        <f>_xll.SRS1Splines.Functions25.OneWay_Spline($D$61:$D$65,AG$61:AG$65,$D126)</f>
        <v>0.49214602373056998</v>
      </c>
      <c r="AH126" s="42">
        <f>_xll.SRS1Splines.Functions25.OneWay_Spline($D$61:$D$65,AH$61:AH$65,$D126)</f>
        <v>13.8201723416124</v>
      </c>
      <c r="AI126" s="42">
        <f>_xll.SRS1Splines.Functions25.OneWay_Spline($D$61:$D$65,AI$61:AI$65,$D126)</f>
        <v>3.7085021105461902</v>
      </c>
      <c r="AJ126" s="42">
        <f>_xll.SRS1Splines.Functions25.OneWay_Spline($D$61:$D$65,AJ$61:AJ$65,$D126)</f>
        <v>0.19729433249827599</v>
      </c>
      <c r="AK126" s="42">
        <f>_xll.SRS1Splines.Functions25.OneWay_Spline($D$61:$D$65,AK$61:AK$65,$D126)</f>
        <v>0.36498013841968502</v>
      </c>
      <c r="AL126" s="42">
        <f>_xll.SRS1Splines.Functions25.OneWay_Spline($D$61:$D$65,AL$61:AL$65,$D126)</f>
        <v>1.52143543552598</v>
      </c>
    </row>
    <row r="127" spans="4:38">
      <c r="D127" s="42">
        <f t="shared" si="27"/>
        <v>8.25</v>
      </c>
      <c r="E127" s="42">
        <f>_xll.SRS1Splines.Functions25.OneWay_Spline($D$61:$D$65,$E$61:$E$65,D127)</f>
        <v>3.1992187384782302E-3</v>
      </c>
      <c r="F127" s="42">
        <f>_xll.SRS1Splines.Functions25.OneWay_Spline($D$61:$D$65,F$61:F$65,$D127)</f>
        <v>0.16011864251896599</v>
      </c>
      <c r="G127" s="42">
        <f>_xll.SRS1Splines.Functions25.OneWay_Spline($D$61:$D$65,G$61:G$65,$D127)</f>
        <v>0.22563406499060701</v>
      </c>
      <c r="H127" s="42">
        <f>_xll.SRS1Splines.Functions25.OneWay_Spline($D$61:$D$65,H$61:H$65,$D127)</f>
        <v>0.21475283615747101</v>
      </c>
      <c r="I127" s="42">
        <f>_xll.SRS1Splines.Functions25.OneWay_Spline($D$61:$D$65,I$61:I$65,$D127)</f>
        <v>0.44030366761970802</v>
      </c>
      <c r="J127" s="42">
        <f>_xll.SRS1Splines.Functions25.OneWay_Spline($D$61:$D$65,J$61:J$65,$D127)</f>
        <v>10.8740318305383</v>
      </c>
      <c r="K127" s="42">
        <f>_xll.SRS1Splines.Functions25.OneWay_Spline($D$61:$D$65,K$61:K$65,$D127)</f>
        <v>3.3845720454574102</v>
      </c>
      <c r="L127" s="42">
        <f>_xll.SRS1Splines.Functions25.OneWay_Spline($D$61:$D$65,L$61:L$65,$D127)</f>
        <v>0.18563760999446899</v>
      </c>
      <c r="M127" s="42">
        <f>_xll.SRS1Splines.Functions25.OneWay_Spline($D$61:$D$65,M$61:M$65,$D127)</f>
        <v>0.33940368058988202</v>
      </c>
      <c r="N127" s="42">
        <f>_xll.SRS1Splines.Functions25.OneWay_Spline($D$61:$D$65,N$61:N$65,$D127)</f>
        <v>1.1018538067178101</v>
      </c>
      <c r="P127" s="42">
        <f t="shared" si="22"/>
        <v>8.25</v>
      </c>
      <c r="Q127" s="42">
        <f>_xll.SRS1Splines.Functions25.OneWay_Spline($D$61:$D$65,Q$61:Q$65,P127)</f>
        <v>1.2759936834787499E-3</v>
      </c>
      <c r="R127" s="42">
        <f>_xll.SRS1Splines.Functions25.OneWay_Spline($D$61:$D$65,R$61:R$65,$D127)</f>
        <v>1.3963211853192899E-3</v>
      </c>
      <c r="S127" s="42">
        <f>_xll.SRS1Splines.Functions25.OneWay_Spline($D$61:$D$65,S$61:S$65,$D127)</f>
        <v>0.190662456100718</v>
      </c>
      <c r="T127" s="42">
        <f>_xll.SRS1Splines.Functions25.OneWay_Spline($D$61:$D$65,T$61:T$65,$D127)</f>
        <v>0.173598053381192</v>
      </c>
      <c r="U127" s="42">
        <f>_xll.SRS1Splines.Functions25.OneWay_Spline($D$61:$D$65,U$61:U$65,$D127)</f>
        <v>0.41760864862935798</v>
      </c>
      <c r="V127" s="42">
        <f>_xll.SRS1Splines.Functions25.OneWay_Spline($D$61:$D$65,V$61:V$65,$D127)</f>
        <v>8.0016667774992207</v>
      </c>
      <c r="W127" s="42">
        <f>_xll.SRS1Splines.Functions25.OneWay_Spline($D$61:$D$65,W$61:W$65,$D127)</f>
        <v>3.0449536205881702</v>
      </c>
      <c r="X127" s="42">
        <f>_xll.SRS1Splines.Functions25.OneWay_Spline($D$61:$D$65,X$61:X$65,$D127)</f>
        <v>0.177359469140875</v>
      </c>
      <c r="Y127" s="42">
        <f>_xll.SRS1Splines.Functions25.OneWay_Spline($D$61:$D$65,Y$61:Y$65,$D127)</f>
        <v>0.32027446783522501</v>
      </c>
      <c r="Z127" s="42">
        <f>_xll.SRS1Splines.Functions25.OneWay_Spline($D$61:$D$65,Z$61:Z$65,$D127)</f>
        <v>0.70325316490386003</v>
      </c>
      <c r="AB127" s="42">
        <f t="shared" si="23"/>
        <v>8.25</v>
      </c>
      <c r="AC127" s="42">
        <f>_xll.SRS1Splines.Functions25.OneWay_Spline($D$61:$D$65,AC$61:AC$65,AB127)</f>
        <v>5.1224437934777201E-3</v>
      </c>
      <c r="AD127" s="42">
        <f>_xll.SRS1Splines.Functions25.OneWay_Spline($D$61:$D$65,AD$61:AD$65,$D127)</f>
        <v>0.31884096385261301</v>
      </c>
      <c r="AE127" s="42">
        <f>_xll.SRS1Splines.Functions25.OneWay_Spline($D$61:$D$65,AE$61:AE$65,$D127)</f>
        <v>0.25908970141531101</v>
      </c>
      <c r="AF127" s="42">
        <f>_xll.SRS1Splines.Functions25.OneWay_Spline($D$61:$D$65,AF$61:AF$65,$D127)</f>
        <v>0.25590761893375102</v>
      </c>
      <c r="AG127" s="42">
        <f>_xll.SRS1Splines.Functions25.OneWay_Spline($D$61:$D$65,AG$61:AG$65,$D127)</f>
        <v>0.485680088016957</v>
      </c>
      <c r="AH127" s="42">
        <f>_xll.SRS1Splines.Functions25.OneWay_Spline($D$61:$D$65,AH$61:AH$65,$D127)</f>
        <v>13.6969184156059</v>
      </c>
      <c r="AI127" s="42">
        <f>_xll.SRS1Splines.Functions25.OneWay_Spline($D$61:$D$65,AI$61:AI$65,$D127)</f>
        <v>3.7127477449812099</v>
      </c>
      <c r="AJ127" s="42">
        <f>_xll.SRS1Splines.Functions25.OneWay_Spline($D$61:$D$65,AJ$61:AJ$65,$D127)</f>
        <v>0.19391575084806201</v>
      </c>
      <c r="AK127" s="42">
        <f>_xll.SRS1Splines.Functions25.OneWay_Spline($D$61:$D$65,AK$61:AK$65,$D127)</f>
        <v>0.36081988900510398</v>
      </c>
      <c r="AL127" s="42">
        <f>_xll.SRS1Splines.Functions25.OneWay_Spline($D$61:$D$65,AL$61:AL$65,$D127)</f>
        <v>1.5004544485317499</v>
      </c>
    </row>
    <row r="128" spans="4:38">
      <c r="D128" s="42">
        <f t="shared" si="27"/>
        <v>8.5</v>
      </c>
      <c r="E128" s="42">
        <f>_xll.SRS1Splines.Functions25.OneWay_Spline($D$61:$D$65,$E$61:$E$65,D128)</f>
        <v>2.6225227596702598E-3</v>
      </c>
      <c r="F128" s="42">
        <f>_xll.SRS1Splines.Functions25.OneWay_Spline($D$61:$D$65,F$61:F$65,$D128)</f>
        <v>0.157617519311573</v>
      </c>
      <c r="G128" s="42">
        <f>_xll.SRS1Splines.Functions25.OneWay_Spline($D$61:$D$65,G$61:G$65,$D128)</f>
        <v>0.22347166169809399</v>
      </c>
      <c r="H128" s="42">
        <f>_xll.SRS1Splines.Functions25.OneWay_Spline($D$61:$D$65,H$61:H$65,$D128)</f>
        <v>0.21630611502858799</v>
      </c>
      <c r="I128" s="42">
        <f>_xll.SRS1Splines.Functions25.OneWay_Spline($D$61:$D$65,I$61:I$65,$D128)</f>
        <v>0.43240439488320398</v>
      </c>
      <c r="J128" s="42">
        <f>_xll.SRS1Splines.Functions25.OneWay_Spline($D$61:$D$65,J$61:J$65,$D128)</f>
        <v>10.724778726596</v>
      </c>
      <c r="K128" s="42">
        <f>_xll.SRS1Splines.Functions25.OneWay_Spline($D$61:$D$65,K$61:K$65,$D128)</f>
        <v>3.38608186071205</v>
      </c>
      <c r="L128" s="42">
        <f>_xll.SRS1Splines.Functions25.OneWay_Spline($D$61:$D$65,L$61:L$65,$D128)</f>
        <v>0.18412735749612599</v>
      </c>
      <c r="M128" s="42">
        <f>_xll.SRS1Splines.Functions25.OneWay_Spline($D$61:$D$65,M$61:M$65,$D128)</f>
        <v>0.33726562304223401</v>
      </c>
      <c r="N128" s="42">
        <f>_xll.SRS1Splines.Functions25.OneWay_Spline($D$61:$D$65,N$61:N$65,$D128)</f>
        <v>1.0885408045634599</v>
      </c>
      <c r="P128" s="42">
        <f t="shared" si="22"/>
        <v>8.5</v>
      </c>
      <c r="Q128" s="42">
        <f>_xll.SRS1Splines.Functions25.OneWay_Spline($D$61:$D$65,Q$61:Q$65,P128)</f>
        <v>7.3829104294754599E-4</v>
      </c>
      <c r="R128" s="42">
        <v>0</v>
      </c>
      <c r="S128" s="42">
        <f>_xll.SRS1Splines.Functions25.OneWay_Spline($D$61:$D$65,S$61:S$65,$D128)</f>
        <v>0.190891055123246</v>
      </c>
      <c r="T128" s="42">
        <f>_xll.SRS1Splines.Functions25.OneWay_Spline($D$61:$D$65,T$61:T$65,$D128)</f>
        <v>0.17399999038324601</v>
      </c>
      <c r="U128" s="42">
        <f>_xll.SRS1Splines.Functions25.OneWay_Spline($D$61:$D$65,U$61:U$65,$D128)</f>
        <v>0.40633384737448702</v>
      </c>
      <c r="V128" s="42">
        <f>_xll.SRS1Splines.Functions25.OneWay_Spline($D$61:$D$65,V$61:V$65,$D128)</f>
        <v>7.8392713630827604</v>
      </c>
      <c r="W128" s="42">
        <f>_xll.SRS1Splines.Functions25.OneWay_Spline($D$61:$D$65,W$61:W$65,$D128)</f>
        <v>3.0437730219414201</v>
      </c>
      <c r="X128" s="42">
        <f>_xll.SRS1Splines.Functions25.OneWay_Spline($D$61:$D$65,X$61:X$65,$D128)</f>
        <v>0.17726706824104099</v>
      </c>
      <c r="Y128" s="42">
        <f>_xll.SRS1Splines.Functions25.OneWay_Spline($D$61:$D$65,Y$61:Y$65,$D128)</f>
        <v>0.31957244091659998</v>
      </c>
      <c r="Z128" s="42">
        <f>_xll.SRS1Splines.Functions25.OneWay_Spline($D$61:$D$65,Z$61:Z$65,$D128)</f>
        <v>0.69481068265683299</v>
      </c>
      <c r="AB128" s="42">
        <f t="shared" si="23"/>
        <v>8.5</v>
      </c>
      <c r="AC128" s="42">
        <f>_xll.SRS1Splines.Functions25.OneWay_Spline($D$61:$D$65,AC$61:AC$65,AB128)</f>
        <v>4.5067544763929702E-3</v>
      </c>
      <c r="AD128" s="42">
        <f>_xll.SRS1Splines.Functions25.OneWay_Spline($D$61:$D$65,AD$61:AD$65,$D128)</f>
        <v>0.31657022447004501</v>
      </c>
      <c r="AE128" s="42">
        <f>_xll.SRS1Splines.Functions25.OneWay_Spline($D$61:$D$65,AE$61:AE$65,$D128)</f>
        <v>0.254608484972767</v>
      </c>
      <c r="AF128" s="42">
        <f>_xll.SRS1Splines.Functions25.OneWay_Spline($D$61:$D$65,AF$61:AF$65,$D128)</f>
        <v>0.25861223967392899</v>
      </c>
      <c r="AG128" s="42">
        <f>_xll.SRS1Splines.Functions25.OneWay_Spline($D$61:$D$65,AG$61:AG$65,$D128)</f>
        <v>0.48007627706515998</v>
      </c>
      <c r="AH128" s="42">
        <f>_xll.SRS1Splines.Functions25.OneWay_Spline($D$61:$D$65,AH$61:AH$65,$D128)</f>
        <v>13.569895504010001</v>
      </c>
      <c r="AI128" s="42">
        <f>_xll.SRS1Splines.Functions25.OneWay_Spline($D$61:$D$65,AI$61:AI$65,$D128)</f>
        <v>3.7174928658203599</v>
      </c>
      <c r="AJ128" s="42">
        <f>_xll.SRS1Splines.Functions25.OneWay_Spline($D$61:$D$65,AJ$61:AJ$65,$D128)</f>
        <v>0.19098764675120999</v>
      </c>
      <c r="AK128" s="42">
        <f>_xll.SRS1Splines.Functions25.OneWay_Spline($D$61:$D$65,AK$61:AK$65,$D128)</f>
        <v>0.35713689627316803</v>
      </c>
      <c r="AL128" s="42">
        <f>_xll.SRS1Splines.Functions25.OneWay_Spline($D$61:$D$65,AL$61:AL$65,$D128)</f>
        <v>1.48227092647009</v>
      </c>
    </row>
    <row r="129" spans="1:38">
      <c r="A129" s="53" t="s">
        <v>67</v>
      </c>
      <c r="D129" s="42">
        <f t="shared" si="27"/>
        <v>8.75</v>
      </c>
      <c r="E129" s="42">
        <f>_xll.SRS1Splines.Functions25.OneWay_Spline($D$61:$D$65,$E$61:$E$65,D129)</f>
        <v>2.13454923914043E-3</v>
      </c>
      <c r="F129" s="42">
        <f>_xll.SRS1Splines.Functions25.OneWay_Spline($D$61:$D$65,F$61:F$65,$D129)</f>
        <v>0.15550118428993301</v>
      </c>
      <c r="G129" s="42">
        <f>_xll.SRS1Splines.Functions25.OneWay_Spline($D$61:$D$65,G$61:G$65,$D129)</f>
        <v>0.22164193583519901</v>
      </c>
      <c r="H129" s="42">
        <f>_xll.SRS1Splines.Functions25.OneWay_Spline($D$61:$D$65,H$61:H$65,$D129)</f>
        <v>0.218022896938769</v>
      </c>
      <c r="I129" s="42">
        <f>_xll.SRS1Splines.Functions25.OneWay_Spline($D$61:$D$65,I$61:I$65,$D129)</f>
        <v>0.42572039487539398</v>
      </c>
      <c r="J129" s="42">
        <f>_xll.SRS1Splines.Functions25.OneWay_Spline($D$61:$D$65,J$61:J$65,$D129)</f>
        <v>10.5687001945098</v>
      </c>
      <c r="K129" s="42">
        <f>_xll.SRS1Splines.Functions25.OneWay_Spline($D$61:$D$65,K$61:K$65,$D129)</f>
        <v>3.3877506038882301</v>
      </c>
      <c r="L129" s="42">
        <f>_xll.SRS1Splines.Functions25.OneWay_Spline($D$61:$D$65,L$61:L$65,$D129)</f>
        <v>0.182849451535989</v>
      </c>
      <c r="M129" s="42">
        <f>_xll.SRS1Splines.Functions25.OneWay_Spline($D$61:$D$65,M$61:M$65,$D129)</f>
        <v>0.33545649742499301</v>
      </c>
      <c r="N129" s="42">
        <f>_xll.SRS1Splines.Functions25.OneWay_Spline($D$61:$D$65,N$61:N$65,$D129)</f>
        <v>1.0772759565867001</v>
      </c>
      <c r="P129" s="42">
        <f t="shared" si="22"/>
        <v>8.75</v>
      </c>
      <c r="Q129" s="42">
        <f>_xll.SRS1Splines.Functions25.OneWay_Spline($D$61:$D$65,Q$61:Q$65,P129)</f>
        <v>2.8331188557499301E-4</v>
      </c>
      <c r="R129" s="42">
        <v>0</v>
      </c>
      <c r="S129" s="42">
        <f>_xll.SRS1Splines.Functions25.OneWay_Spline($D$61:$D$65,S$61:S$65,$D129)</f>
        <v>0.191143717200777</v>
      </c>
      <c r="T129" s="42">
        <f>_xll.SRS1Splines.Functions25.OneWay_Spline($D$61:$D$65,T$61:T$65,$D129)</f>
        <v>0.17444423654341101</v>
      </c>
      <c r="U129" s="42">
        <f>_xll.SRS1Splines.Functions25.OneWay_Spline($D$61:$D$65,U$61:U$65,$D129)</f>
        <v>0.39590742232607801</v>
      </c>
      <c r="V129" s="42">
        <f>_xll.SRS1Splines.Functions25.OneWay_Spline($D$61:$D$65,V$61:V$65,$D129)</f>
        <v>7.66744286225775</v>
      </c>
      <c r="W129" s="42">
        <f>_xll.SRS1Splines.Functions25.OneWay_Spline($D$61:$D$65,W$61:W$65,$D129)</f>
        <v>3.0427740538557102</v>
      </c>
      <c r="X129" s="42">
        <f>_xll.SRS1Splines.Functions25.OneWay_Spline($D$61:$D$65,X$61:X$65,$D129)</f>
        <v>0.17718888286425799</v>
      </c>
      <c r="Y129" s="42">
        <f>_xll.SRS1Splines.Functions25.OneWay_Spline($D$61:$D$65,Y$61:Y$65,$D129)</f>
        <v>0.318978418139303</v>
      </c>
      <c r="Z129" s="42">
        <f>_xll.SRS1Splines.Functions25.OneWay_Spline($D$61:$D$65,Z$61:Z$65,$D129)</f>
        <v>0.68766704383242605</v>
      </c>
      <c r="AB129" s="42">
        <f t="shared" si="23"/>
        <v>8.75</v>
      </c>
      <c r="AC129" s="42">
        <f>_xll.SRS1Splines.Functions25.OneWay_Spline($D$61:$D$65,AC$61:AC$65,AB129)</f>
        <v>3.9857865927058703E-3</v>
      </c>
      <c r="AD129" s="42">
        <f>_xll.SRS1Splines.Functions25.OneWay_Spline($D$61:$D$65,AD$61:AD$65,$D129)</f>
        <v>0.31464882960787199</v>
      </c>
      <c r="AE129" s="42">
        <f>_xll.SRS1Splines.Functions25.OneWay_Spline($D$61:$D$65,AE$61:AE$65,$D129)</f>
        <v>0.25081668644446098</v>
      </c>
      <c r="AF129" s="42">
        <f>_xll.SRS1Splines.Functions25.OneWay_Spline($D$61:$D$65,AF$61:AF$65,$D129)</f>
        <v>0.26160155733412699</v>
      </c>
      <c r="AG129" s="42">
        <f>_xll.SRS1Splines.Functions25.OneWay_Spline($D$61:$D$65,AG$61:AG$65,$D129)</f>
        <v>0.47533459087517699</v>
      </c>
      <c r="AH129" s="42">
        <f>_xll.SRS1Splines.Functions25.OneWay_Spline($D$61:$D$65,AH$61:AH$65,$D129)</f>
        <v>13.4391036068248</v>
      </c>
      <c r="AI129" s="42">
        <f>_xll.SRS1Splines.Functions25.OneWay_Spline($D$61:$D$65,AI$61:AI$65,$D129)</f>
        <v>3.7227374730636198</v>
      </c>
      <c r="AJ129" s="42">
        <f>_xll.SRS1Splines.Functions25.OneWay_Spline($D$61:$D$65,AJ$61:AJ$65,$D129)</f>
        <v>0.18851002020772001</v>
      </c>
      <c r="AK129" s="42">
        <f>_xll.SRS1Splines.Functions25.OneWay_Spline($D$61:$D$65,AK$61:AK$65,$D129)</f>
        <v>0.353931160223876</v>
      </c>
      <c r="AL129" s="42">
        <f>_xll.SRS1Splines.Functions25.OneWay_Spline($D$61:$D$65,AL$61:AL$65,$D129)</f>
        <v>1.4668848693409799</v>
      </c>
    </row>
    <row r="130" spans="1:38">
      <c r="A130" s="53" t="s">
        <v>68</v>
      </c>
      <c r="D130" s="42">
        <f t="shared" si="27"/>
        <v>9</v>
      </c>
      <c r="E130" s="42">
        <f>_xll.SRS1Splines.Functions25.OneWay_Spline($D$61:$D$65,$E$61:$E$65,D130)</f>
        <v>1.7352981768887601E-3</v>
      </c>
      <c r="F130" s="42">
        <f>_xll.SRS1Splines.Functions25.OneWay_Spline($D$61:$D$65,F$61:F$65,$D130)</f>
        <v>0.15376963745404501</v>
      </c>
      <c r="G130" s="42">
        <f>_xll.SRS1Splines.Functions25.OneWay_Spline($D$61:$D$65,G$61:G$65,$D130)</f>
        <v>0.22014488740192101</v>
      </c>
      <c r="H130" s="42">
        <f>_xll.SRS1Splines.Functions25.OneWay_Spline($D$61:$D$65,H$61:H$65,$D130)</f>
        <v>0.219903181888015</v>
      </c>
      <c r="I130" s="42">
        <f>_xll.SRS1Splines.Functions25.OneWay_Spline($D$61:$D$65,I$61:I$65,$D130)</f>
        <v>0.42025166759627602</v>
      </c>
      <c r="J130" s="42">
        <f>_xll.SRS1Splines.Functions25.OneWay_Spline($D$61:$D$65,J$61:J$65,$D130)</f>
        <v>10.4068630675827</v>
      </c>
      <c r="K130" s="42">
        <f>_xll.SRS1Splines.Functions25.OneWay_Spline($D$61:$D$65,K$61:K$65,$D130)</f>
        <v>3.3895782749859502</v>
      </c>
      <c r="L130" s="42">
        <f>_xll.SRS1Splines.Functions25.OneWay_Spline($D$61:$D$65,L$61:L$65,$D130)</f>
        <v>0.18180389211405901</v>
      </c>
      <c r="M130" s="42">
        <f>_xll.SRS1Splines.Functions25.OneWay_Spline($D$61:$D$65,M$61:M$65,$D130)</f>
        <v>0.33397630373816001</v>
      </c>
      <c r="N130" s="42">
        <f>_xll.SRS1Splines.Functions25.OneWay_Spline($D$61:$D$65,N$61:N$65,$D130)</f>
        <v>1.06805926278754</v>
      </c>
      <c r="P130" s="42">
        <f t="shared" si="22"/>
        <v>9</v>
      </c>
      <c r="Q130" s="42">
        <v>0</v>
      </c>
      <c r="R130" s="42">
        <v>0</v>
      </c>
      <c r="S130" s="42">
        <f>_xll.SRS1Splines.Functions25.OneWay_Spline($D$61:$D$65,S$61:S$65,$D130)</f>
        <v>0.19142044233330999</v>
      </c>
      <c r="T130" s="42">
        <f>_xll.SRS1Splines.Functions25.OneWay_Spline($D$61:$D$65,T$61:T$65,$D130)</f>
        <v>0.174930791861687</v>
      </c>
      <c r="U130" s="42">
        <f>_xll.SRS1Splines.Functions25.OneWay_Spline($D$61:$D$65,U$61:U$65,$D130)</f>
        <v>0.38632937348413199</v>
      </c>
      <c r="V130" s="42">
        <f>_xll.SRS1Splines.Functions25.OneWay_Spline($D$61:$D$65,V$61:V$65,$D130)</f>
        <v>7.4876417651954803</v>
      </c>
      <c r="W130" s="42">
        <f>_xll.SRS1Splines.Functions25.OneWay_Spline($D$61:$D$65,W$61:W$65,$D130)</f>
        <v>3.0419567163310299</v>
      </c>
      <c r="X130" s="42">
        <f>_xll.SRS1Splines.Functions25.OneWay_Spline($D$61:$D$65,X$61:X$65,$D130)</f>
        <v>0.17712491301052699</v>
      </c>
      <c r="Y130" s="42">
        <f>_xll.SRS1Splines.Functions25.OneWay_Spline($D$61:$D$65,Y$61:Y$65,$D130)</f>
        <v>0.31849239950333202</v>
      </c>
      <c r="Z130" s="42">
        <f>_xll.SRS1Splines.Functions25.OneWay_Spline($D$61:$D$65,Z$61:Z$65,$D130)</f>
        <v>0.68182224843063799</v>
      </c>
      <c r="AB130" s="42">
        <f t="shared" si="23"/>
        <v>9</v>
      </c>
      <c r="AC130" s="42">
        <f>_xll.SRS1Splines.Functions25.OneWay_Spline($D$61:$D$65,AC$61:AC$65,AB130)</f>
        <v>3.5595401424164202E-3</v>
      </c>
      <c r="AD130" s="42">
        <f>_xll.SRS1Splines.Functions25.OneWay_Spline($D$61:$D$65,AD$61:AD$65,$D130)</f>
        <v>0.31307677926609401</v>
      </c>
      <c r="AE130" s="42">
        <f>_xll.SRS1Splines.Functions25.OneWay_Spline($D$61:$D$65,AE$61:AE$65,$D130)</f>
        <v>0.247714305830392</v>
      </c>
      <c r="AF130" s="42">
        <f>_xll.SRS1Splines.Functions25.OneWay_Spline($D$61:$D$65,AF$61:AF$65,$D130)</f>
        <v>0.26487557191434302</v>
      </c>
      <c r="AG130" s="42">
        <f>_xll.SRS1Splines.Functions25.OneWay_Spline($D$61:$D$65,AG$61:AG$65,$D130)</f>
        <v>0.47145502944701001</v>
      </c>
      <c r="AH130" s="42">
        <f>_xll.SRS1Splines.Functions25.OneWay_Spline($D$61:$D$65,AH$61:AH$65,$D130)</f>
        <v>13.3045427240504</v>
      </c>
      <c r="AI130" s="42">
        <f>_xll.SRS1Splines.Functions25.OneWay_Spline($D$61:$D$65,AI$61:AI$65,$D130)</f>
        <v>3.7284815667109998</v>
      </c>
      <c r="AJ130" s="42">
        <f>_xll.SRS1Splines.Functions25.OneWay_Spline($D$61:$D$65,AJ$61:AJ$65,$D130)</f>
        <v>0.18648287121759199</v>
      </c>
      <c r="AK130" s="42">
        <f>_xll.SRS1Splines.Functions25.OneWay_Spline($D$61:$D$65,AK$61:AK$65,$D130)</f>
        <v>0.351202680857228</v>
      </c>
      <c r="AL130" s="42">
        <f>_xll.SRS1Splines.Functions25.OneWay_Spline($D$61:$D$65,AL$61:AL$65,$D130)</f>
        <v>1.4542962771444501</v>
      </c>
    </row>
    <row r="131" spans="1:38">
      <c r="D131" s="42">
        <f t="shared" si="27"/>
        <v>9.25</v>
      </c>
      <c r="E131" s="42">
        <f>_xll.SRS1Splines.Functions25.OneWay_Spline($D$61:$D$65,$E$61:$E$65,D131)</f>
        <v>1.42476957291523E-3</v>
      </c>
      <c r="F131" s="42">
        <f>_xll.SRS1Splines.Functions25.OneWay_Spline($D$61:$D$65,F$61:F$65,$D131)</f>
        <v>0.152422878803911</v>
      </c>
      <c r="G131" s="42">
        <f>_xll.SRS1Splines.Functions25.OneWay_Spline($D$61:$D$65,G$61:G$65,$D131)</f>
        <v>0.21898051639826099</v>
      </c>
      <c r="H131" s="42">
        <f>_xll.SRS1Splines.Functions25.OneWay_Spline($D$61:$D$65,H$61:H$65,$D131)</f>
        <v>0.22194696987632601</v>
      </c>
      <c r="I131" s="42">
        <f>_xll.SRS1Splines.Functions25.OneWay_Spline($D$61:$D$65,I$61:I$65,$D131)</f>
        <v>0.415998213045851</v>
      </c>
      <c r="J131" s="42">
        <f>_xll.SRS1Splines.Functions25.OneWay_Spline($D$61:$D$65,J$61:J$65,$D131)</f>
        <v>10.240334179118101</v>
      </c>
      <c r="K131" s="42">
        <f>_xll.SRS1Splines.Functions25.OneWay_Spline($D$61:$D$65,K$61:K$65,$D131)</f>
        <v>3.3915648740052098</v>
      </c>
      <c r="L131" s="42">
        <f>_xll.SRS1Splines.Functions25.OneWay_Spline($D$61:$D$65,L$61:L$65,$D131)</f>
        <v>0.18099067923033599</v>
      </c>
      <c r="M131" s="42">
        <f>_xll.SRS1Splines.Functions25.OneWay_Spline($D$61:$D$65,M$61:M$65,$D131)</f>
        <v>0.33282504198173402</v>
      </c>
      <c r="N131" s="42">
        <f>_xll.SRS1Splines.Functions25.OneWay_Spline($D$61:$D$65,N$61:N$65,$D131)</f>
        <v>1.0608907231659701</v>
      </c>
      <c r="P131" s="42">
        <f t="shared" si="22"/>
        <v>9.25</v>
      </c>
      <c r="Q131" s="42">
        <v>0</v>
      </c>
      <c r="R131" s="42">
        <v>0</v>
      </c>
      <c r="S131" s="42">
        <f>_xll.SRS1Splines.Functions25.OneWay_Spline($D$61:$D$65,S$61:S$65,$D131)</f>
        <v>0.191721230520847</v>
      </c>
      <c r="T131" s="42">
        <f>_xll.SRS1Splines.Functions25.OneWay_Spline($D$61:$D$65,T$61:T$65,$D131)</f>
        <v>0.17545965633807301</v>
      </c>
      <c r="U131" s="42">
        <f>_xll.SRS1Splines.Functions25.OneWay_Spline($D$61:$D$65,U$61:U$65,$D131)</f>
        <v>0.37759970084864902</v>
      </c>
      <c r="V131" s="42">
        <f>_xll.SRS1Splines.Functions25.OneWay_Spline($D$61:$D$65,V$61:V$65,$D131)</f>
        <v>7.3013285620672104</v>
      </c>
      <c r="W131" s="42">
        <f>_xll.SRS1Splines.Functions25.OneWay_Spline($D$61:$D$65,W$61:W$65,$D131)</f>
        <v>3.0413210093674001</v>
      </c>
      <c r="X131" s="42">
        <f>_xll.SRS1Splines.Functions25.OneWay_Spline($D$61:$D$65,X$61:X$65,$D131)</f>
        <v>0.17707515867984699</v>
      </c>
      <c r="Y131" s="42">
        <f>_xll.SRS1Splines.Functions25.OneWay_Spline($D$61:$D$65,Y$61:Y$65,$D131)</f>
        <v>0.31811438500868799</v>
      </c>
      <c r="Z131" s="42">
        <f>_xll.SRS1Splines.Functions25.OneWay_Spline($D$61:$D$65,Z$61:Z$65,$D131)</f>
        <v>0.67727629645147003</v>
      </c>
      <c r="AB131" s="42">
        <f t="shared" si="23"/>
        <v>9.25</v>
      </c>
      <c r="AC131" s="42">
        <f>_xll.SRS1Splines.Functions25.OneWay_Spline($D$61:$D$65,AC$61:AC$65,AB131)</f>
        <v>3.22801512552464E-3</v>
      </c>
      <c r="AD131" s="42">
        <f>_xll.SRS1Splines.Functions25.OneWay_Spline($D$61:$D$65,AD$61:AD$65,$D131)</f>
        <v>0.311854073444711</v>
      </c>
      <c r="AE131" s="42">
        <f>_xll.SRS1Splines.Functions25.OneWay_Spline($D$61:$D$65,AE$61:AE$65,$D131)</f>
        <v>0.24530134313056101</v>
      </c>
      <c r="AF131" s="42">
        <f>_xll.SRS1Splines.Functions25.OneWay_Spline($D$61:$D$65,AF$61:AF$65,$D131)</f>
        <v>0.26843428341457898</v>
      </c>
      <c r="AG131" s="42">
        <f>_xll.SRS1Splines.Functions25.OneWay_Spline($D$61:$D$65,AG$61:AG$65,$D131)</f>
        <v>0.468437592780657</v>
      </c>
      <c r="AH131" s="42">
        <f>_xll.SRS1Splines.Functions25.OneWay_Spline($D$61:$D$65,AH$61:AH$65,$D131)</f>
        <v>13.1662128556867</v>
      </c>
      <c r="AI131" s="42">
        <f>_xll.SRS1Splines.Functions25.OneWay_Spline($D$61:$D$65,AI$61:AI$65,$D131)</f>
        <v>3.7347251467625102</v>
      </c>
      <c r="AJ131" s="42">
        <f>_xll.SRS1Splines.Functions25.OneWay_Spline($D$61:$D$65,AJ$61:AJ$65,$D131)</f>
        <v>0.18490619978082501</v>
      </c>
      <c r="AK131" s="42">
        <f>_xll.SRS1Splines.Functions25.OneWay_Spline($D$61:$D$65,AK$61:AK$65,$D131)</f>
        <v>0.34895145817322498</v>
      </c>
      <c r="AL131" s="42">
        <f>_xll.SRS1Splines.Functions25.OneWay_Spline($D$61:$D$65,AL$61:AL$65,$D131)</f>
        <v>1.44450514988047</v>
      </c>
    </row>
    <row r="132" spans="1:38">
      <c r="C132" s="53" t="s">
        <v>71</v>
      </c>
      <c r="D132" s="42">
        <f t="shared" si="27"/>
        <v>9.5</v>
      </c>
      <c r="E132" s="42">
        <f>_xll.SRS1Splines.Functions25.OneWay_Spline($D$61:$D$65,$E$61:$E$65,D132)</f>
        <v>1.20296342721985E-3</v>
      </c>
      <c r="F132" s="42">
        <f>_xll.SRS1Splines.Functions25.OneWay_Spline($D$61:$D$65,F$61:F$65,$D132)</f>
        <v>0.15146090833952899</v>
      </c>
      <c r="G132" s="42">
        <f>_xll.SRS1Splines.Functions25.OneWay_Spline($D$61:$D$65,G$61:G$65,$D132)</f>
        <v>0.21814882282421799</v>
      </c>
      <c r="H132" s="42">
        <f>_xll.SRS1Splines.Functions25.OneWay_Spline($D$61:$D$65,H$61:H$65,$D132)</f>
        <v>0.224154260903702</v>
      </c>
      <c r="I132" s="42">
        <f>_xll.SRS1Splines.Functions25.OneWay_Spline($D$61:$D$65,I$61:I$65,$D132)</f>
        <v>0.41296003122411901</v>
      </c>
      <c r="J132" s="42">
        <f>_xll.SRS1Splines.Functions25.OneWay_Spline($D$61:$D$65,J$61:J$65,$D132)</f>
        <v>10.070180362418901</v>
      </c>
      <c r="K132" s="42">
        <f>_xll.SRS1Splines.Functions25.OneWay_Spline($D$61:$D$65,K$61:K$65,$D132)</f>
        <v>3.3937104009460102</v>
      </c>
      <c r="L132" s="42">
        <f>_xll.SRS1Splines.Functions25.OneWay_Spline($D$61:$D$65,L$61:L$65,$D132)</f>
        <v>0.18040981288482</v>
      </c>
      <c r="M132" s="42">
        <f>_xll.SRS1Splines.Functions25.OneWay_Spline($D$61:$D$65,M$61:M$65,$D132)</f>
        <v>0.33200271215571597</v>
      </c>
      <c r="N132" s="42">
        <f>_xll.SRS1Splines.Functions25.OneWay_Spline($D$61:$D$65,N$61:N$65,$D132)</f>
        <v>1.05577033772199</v>
      </c>
      <c r="P132" s="42">
        <f t="shared" si="22"/>
        <v>9.5</v>
      </c>
      <c r="Q132" s="42">
        <v>0</v>
      </c>
      <c r="R132" s="42">
        <v>0</v>
      </c>
      <c r="S132" s="42">
        <f>_xll.SRS1Splines.Functions25.OneWay_Spline($D$61:$D$65,S$61:S$65,$D132)</f>
        <v>0.192046081763387</v>
      </c>
      <c r="T132" s="42">
        <f>_xll.SRS1Splines.Functions25.OneWay_Spline($D$61:$D$65,T$61:T$65,$D132)</f>
        <v>0.176030829972571</v>
      </c>
      <c r="U132" s="42">
        <f>_xll.SRS1Splines.Functions25.OneWay_Spline($D$61:$D$65,U$61:U$65,$D132)</f>
        <v>0.369718404419628</v>
      </c>
      <c r="V132" s="42">
        <f>_xll.SRS1Splines.Functions25.OneWay_Spline($D$61:$D$65,V$61:V$65,$D132)</f>
        <v>7.1099637430442302</v>
      </c>
      <c r="W132" s="42">
        <f>_xll.SRS1Splines.Functions25.OneWay_Spline($D$61:$D$65,W$61:W$65,$D132)</f>
        <v>3.0408669329647999</v>
      </c>
      <c r="X132" s="42">
        <f>_xll.SRS1Splines.Functions25.OneWay_Spline($D$61:$D$65,X$61:X$65,$D132)</f>
        <v>0.177039619872219</v>
      </c>
      <c r="Y132" s="42">
        <f>_xll.SRS1Splines.Functions25.OneWay_Spline($D$61:$D$65,Y$61:Y$65,$D132)</f>
        <v>0.31784437465537102</v>
      </c>
      <c r="Z132" s="42">
        <f>_xll.SRS1Splines.Functions25.OneWay_Spline($D$61:$D$65,Z$61:Z$65,$D132)</f>
        <v>0.67402918789492094</v>
      </c>
      <c r="AB132" s="42">
        <f t="shared" si="23"/>
        <v>9.5</v>
      </c>
      <c r="AC132" s="42">
        <f>_xll.SRS1Splines.Functions25.OneWay_Spline($D$61:$D$65,AC$61:AC$65,AB132)</f>
        <v>2.9912115420305E-3</v>
      </c>
      <c r="AD132" s="42">
        <f>_xll.SRS1Splines.Functions25.OneWay_Spline($D$61:$D$65,AD$61:AD$65,$D132)</f>
        <v>0.31098071214372303</v>
      </c>
      <c r="AE132" s="42">
        <f>_xll.SRS1Splines.Functions25.OneWay_Spline($D$61:$D$65,AE$61:AE$65,$D132)</f>
        <v>0.24357779834496701</v>
      </c>
      <c r="AF132" s="42">
        <f>_xll.SRS1Splines.Functions25.OneWay_Spline($D$61:$D$65,AF$61:AF$65,$D132)</f>
        <v>0.27227769183483302</v>
      </c>
      <c r="AG132" s="42">
        <f>_xll.SRS1Splines.Functions25.OneWay_Spline($D$61:$D$65,AG$61:AG$65,$D132)</f>
        <v>0.46628228087612</v>
      </c>
      <c r="AH132" s="42">
        <f>_xll.SRS1Splines.Functions25.OneWay_Spline($D$61:$D$65,AH$61:AH$65,$D132)</f>
        <v>13.0241140017338</v>
      </c>
      <c r="AI132" s="42">
        <f>_xll.SRS1Splines.Functions25.OneWay_Spline($D$61:$D$65,AI$61:AI$65,$D132)</f>
        <v>3.7414682132181301</v>
      </c>
      <c r="AJ132" s="42">
        <f>_xll.SRS1Splines.Functions25.OneWay_Spline($D$61:$D$65,AJ$61:AJ$65,$D132)</f>
        <v>0.18378000589742099</v>
      </c>
      <c r="AK132" s="42">
        <f>_xll.SRS1Splines.Functions25.OneWay_Spline($D$61:$D$65,AK$61:AK$65,$D132)</f>
        <v>0.347177492171867</v>
      </c>
      <c r="AL132" s="42">
        <f>_xll.SRS1Splines.Functions25.OneWay_Spline($D$61:$D$65,AL$61:AL$65,$D132)</f>
        <v>1.43751148754906</v>
      </c>
    </row>
    <row r="133" spans="1:38">
      <c r="B133" s="53" t="s">
        <v>66</v>
      </c>
      <c r="C133" s="53" t="s">
        <v>70</v>
      </c>
      <c r="D133" s="42">
        <f t="shared" si="27"/>
        <v>9.75</v>
      </c>
      <c r="E133" s="42">
        <f>_xll.SRS1Splines.Functions25.OneWay_Spline($D$61:$D$65,$E$61:$E$65,D133)</f>
        <v>1.0698797398026301E-3</v>
      </c>
      <c r="F133" s="42">
        <f>_xll.SRS1Splines.Functions25.OneWay_Spline($D$61:$D$65,F$61:F$65,$D133)</f>
        <v>0.1508837260609</v>
      </c>
      <c r="G133" s="42">
        <f>_xll.SRS1Splines.Functions25.OneWay_Spline($D$61:$D$65,G$61:G$65,$D133)</f>
        <v>0.217649806679792</v>
      </c>
      <c r="H133" s="42">
        <f>_xll.SRS1Splines.Functions25.OneWay_Spline($D$61:$D$65,H$61:H$65,$D133)</f>
        <v>0.226525054970142</v>
      </c>
      <c r="I133" s="42">
        <f>_xll.SRS1Splines.Functions25.OneWay_Spline($D$61:$D$65,I$61:I$65,$D133)</f>
        <v>0.411137122131079</v>
      </c>
      <c r="J133" s="42">
        <f>_xll.SRS1Splines.Functions25.OneWay_Spline($D$61:$D$65,J$61:J$65,$D133)</f>
        <v>9.8974684507883897</v>
      </c>
      <c r="K133" s="42">
        <f>_xll.SRS1Splines.Functions25.OneWay_Spline($D$61:$D$65,K$61:K$65,$D133)</f>
        <v>3.3960148558083501</v>
      </c>
      <c r="L133" s="42">
        <f>_xll.SRS1Splines.Functions25.OneWay_Spline($D$61:$D$65,L$61:L$65,$D133)</f>
        <v>0.18006129307751001</v>
      </c>
      <c r="M133" s="42">
        <f>_xll.SRS1Splines.Functions25.OneWay_Spline($D$61:$D$65,M$61:M$65,$D133)</f>
        <v>0.33150931426010499</v>
      </c>
      <c r="N133" s="42">
        <f>_xll.SRS1Splines.Functions25.OneWay_Spline($D$61:$D$65,N$61:N$65,$D133)</f>
        <v>1.0526981064556</v>
      </c>
      <c r="P133" s="42">
        <f t="shared" si="22"/>
        <v>9.75</v>
      </c>
      <c r="Q133" s="42">
        <v>0</v>
      </c>
      <c r="R133" s="42">
        <v>0</v>
      </c>
      <c r="S133" s="42">
        <f>_xll.SRS1Splines.Functions25.OneWay_Spline($D$61:$D$65,S$61:S$65,$D133)</f>
        <v>0.192394996060929</v>
      </c>
      <c r="T133" s="42">
        <f>_xll.SRS1Splines.Functions25.OneWay_Spline($D$61:$D$65,T$61:T$65,$D133)</f>
        <v>0.176644312765179</v>
      </c>
      <c r="U133" s="42">
        <f>_xll.SRS1Splines.Functions25.OneWay_Spline($D$61:$D$65,U$61:U$65,$D133)</f>
        <v>0.36268548419707097</v>
      </c>
      <c r="V133" s="42">
        <f>_xll.SRS1Splines.Functions25.OneWay_Spline($D$61:$D$65,V$61:V$65,$D133)</f>
        <v>6.9150077982978004</v>
      </c>
      <c r="W133" s="42">
        <f>_xll.SRS1Splines.Functions25.OneWay_Spline($D$61:$D$65,W$61:W$65,$D133)</f>
        <v>3.04059448712324</v>
      </c>
      <c r="X133" s="42">
        <f>_xll.SRS1Splines.Functions25.OneWay_Spline($D$61:$D$65,X$61:X$65,$D133)</f>
        <v>0.17701829658764101</v>
      </c>
      <c r="Y133" s="42">
        <f>_xll.SRS1Splines.Functions25.OneWay_Spline($D$61:$D$65,Y$61:Y$65,$D133)</f>
        <v>0.31768236844338099</v>
      </c>
      <c r="Z133" s="42">
        <f>_xll.SRS1Splines.Functions25.OneWay_Spline($D$61:$D$65,Z$61:Z$65,$D133)</f>
        <v>0.67208092276099196</v>
      </c>
      <c r="AB133" s="42">
        <f t="shared" si="23"/>
        <v>9.75</v>
      </c>
      <c r="AC133" s="42">
        <f>_xll.SRS1Splines.Functions25.OneWay_Spline($D$61:$D$65,AC$61:AC$65,AB133)</f>
        <v>2.8491293919340201E-3</v>
      </c>
      <c r="AD133" s="42">
        <f>_xll.SRS1Splines.Functions25.OneWay_Spline($D$61:$D$65,AD$61:AD$65,$D133)</f>
        <v>0.31045669536313097</v>
      </c>
      <c r="AE133" s="42">
        <f>_xll.SRS1Splines.Functions25.OneWay_Spline($D$61:$D$65,AE$61:AE$65,$D133)</f>
        <v>0.242543671473611</v>
      </c>
      <c r="AF133" s="42">
        <f>_xll.SRS1Splines.Functions25.OneWay_Spline($D$61:$D$65,AF$61:AF$65,$D133)</f>
        <v>0.27640579717510499</v>
      </c>
      <c r="AG133" s="42">
        <f>_xll.SRS1Splines.Functions25.OneWay_Spline($D$61:$D$65,AG$61:AG$65,$D133)</f>
        <v>0.46498909373339697</v>
      </c>
      <c r="AH133" s="42">
        <f>_xll.SRS1Splines.Functions25.OneWay_Spline($D$61:$D$65,AH$61:AH$65,$D133)</f>
        <v>12.8782461621915</v>
      </c>
      <c r="AI133" s="42">
        <f>_xll.SRS1Splines.Functions25.OneWay_Spline($D$61:$D$65,AI$61:AI$65,$D133)</f>
        <v>3.7487107660778798</v>
      </c>
      <c r="AJ133" s="42">
        <f>_xll.SRS1Splines.Functions25.OneWay_Spline($D$61:$D$65,AJ$61:AJ$65,$D133)</f>
        <v>0.18310428956737801</v>
      </c>
      <c r="AK133" s="42">
        <f>_xll.SRS1Splines.Functions25.OneWay_Spline($D$61:$D$65,AK$61:AK$65,$D133)</f>
        <v>0.34588078285315399</v>
      </c>
      <c r="AL133" s="42">
        <f>_xll.SRS1Splines.Functions25.OneWay_Spline($D$61:$D$65,AL$61:AL$65,$D133)</f>
        <v>1.43331529015022</v>
      </c>
    </row>
    <row r="134" spans="1:38">
      <c r="D134" s="42">
        <f t="shared" si="27"/>
        <v>10</v>
      </c>
      <c r="E134" s="42">
        <f>_xll.SRS1Splines.Functions25.OneWay_Spline($D$61:$D$65,$E$61:$E$65,D134)</f>
        <v>1.0255185106635501E-3</v>
      </c>
      <c r="F134" s="42">
        <f>_xll.SRS1Splines.Functions25.OneWay_Spline($D$61:$D$65,F$61:F$65,$D134)</f>
        <v>0.15069133196802301</v>
      </c>
      <c r="G134" s="42">
        <f>_xll.SRS1Splines.Functions25.OneWay_Spline($D$61:$D$65,G$61:G$65,$D134)</f>
        <v>0.217483467964983</v>
      </c>
      <c r="H134" s="42">
        <f>_xll.SRS1Splines.Functions25.OneWay_Spline($D$61:$D$65,H$61:H$65,$D134)</f>
        <v>0.22905935207564801</v>
      </c>
      <c r="I134" s="42">
        <f>_xll.SRS1Splines.Functions25.OneWay_Spline($D$61:$D$65,I$61:I$65,$D134)</f>
        <v>0.41052948576673298</v>
      </c>
      <c r="J134" s="42">
        <f>_xll.SRS1Splines.Functions25.OneWay_Spline($D$61:$D$65,J$61:J$65,$D134)</f>
        <v>9.7232652775296007</v>
      </c>
      <c r="K134" s="42">
        <f>_xll.SRS1Splines.Functions25.OneWay_Spline($D$61:$D$65,K$61:K$65,$D134)</f>
        <v>3.3984782385922299</v>
      </c>
      <c r="L134" s="42">
        <f>_xll.SRS1Splines.Functions25.OneWay_Spline($D$61:$D$65,L$61:L$65,$D134)</f>
        <v>0.179945119808406</v>
      </c>
      <c r="M134" s="42">
        <f>_xll.SRS1Splines.Functions25.OneWay_Spline($D$61:$D$65,M$61:M$65,$D134)</f>
        <v>0.33134484829490102</v>
      </c>
      <c r="N134" s="42">
        <f>_xll.SRS1Splines.Functions25.OneWay_Spline($D$61:$D$65,N$61:N$65,$D134)</f>
        <v>1.0516740293668101</v>
      </c>
      <c r="P134" s="42">
        <f t="shared" si="22"/>
        <v>10</v>
      </c>
      <c r="Q134" s="42">
        <v>0</v>
      </c>
      <c r="R134" s="42">
        <v>0</v>
      </c>
      <c r="S134" s="42">
        <f>_xll.SRS1Splines.Functions25.OneWay_Spline($D$61:$D$65,S$61:S$65,$D134)</f>
        <v>0.19276797341347501</v>
      </c>
      <c r="T134" s="42">
        <f>_xll.SRS1Splines.Functions25.OneWay_Spline($D$61:$D$65,T$61:T$65,$D134)</f>
        <v>0.17730010471589799</v>
      </c>
      <c r="U134" s="42">
        <f>_xll.SRS1Splines.Functions25.OneWay_Spline($D$61:$D$65,U$61:U$65,$D134)</f>
        <v>0.356500940180976</v>
      </c>
      <c r="V134" s="42">
        <f>_xll.SRS1Splines.Functions25.OneWay_Spline($D$61:$D$65,V$61:V$65,$D134)</f>
        <v>6.71792121799922</v>
      </c>
      <c r="W134" s="42">
        <f>_xll.SRS1Splines.Functions25.OneWay_Spline($D$61:$D$65,W$61:W$65,$D134)</f>
        <v>3.0405036718427199</v>
      </c>
      <c r="X134" s="42">
        <f>_xll.SRS1Splines.Functions25.OneWay_Spline($D$61:$D$65,X$61:X$65,$D134)</f>
        <v>0.17701118882611599</v>
      </c>
      <c r="Y134" s="42">
        <f>_xll.SRS1Splines.Functions25.OneWay_Spline($D$61:$D$65,Y$61:Y$65,$D134)</f>
        <v>0.31762836637271802</v>
      </c>
      <c r="Z134" s="42">
        <f>_xll.SRS1Splines.Functions25.OneWay_Spline($D$61:$D$65,Z$61:Z$65,$D134)</f>
        <v>0.67143150104968197</v>
      </c>
      <c r="AB134" s="42">
        <f t="shared" si="23"/>
        <v>10</v>
      </c>
      <c r="AC134" s="42">
        <f>_xll.SRS1Splines.Functions25.OneWay_Spline($D$61:$D$65,AC$61:AC$65,AB134)</f>
        <v>2.8017686752351899E-3</v>
      </c>
      <c r="AD134" s="42">
        <f>_xll.SRS1Splines.Functions25.OneWay_Spline($D$61:$D$65,AD$61:AD$65,$D134)</f>
        <v>0.31028202310293301</v>
      </c>
      <c r="AE134" s="42">
        <f>_xll.SRS1Splines.Functions25.OneWay_Spline($D$61:$D$65,AE$61:AE$65,$D134)</f>
        <v>0.24219896251649201</v>
      </c>
      <c r="AF134" s="42">
        <f>_xll.SRS1Splines.Functions25.OneWay_Spline($D$61:$D$65,AF$61:AF$65,$D134)</f>
        <v>0.280818599435397</v>
      </c>
      <c r="AG134" s="42">
        <f>_xll.SRS1Splines.Functions25.OneWay_Spline($D$61:$D$65,AG$61:AG$65,$D134)</f>
        <v>0.46455803135249002</v>
      </c>
      <c r="AH134" s="42">
        <f>_xll.SRS1Splines.Functions25.OneWay_Spline($D$61:$D$65,AH$61:AH$65,$D134)</f>
        <v>12.72860933706</v>
      </c>
      <c r="AI134" s="42">
        <f>_xll.SRS1Splines.Functions25.OneWay_Spline($D$61:$D$65,AI$61:AI$65,$D134)</f>
        <v>3.7564528053417399</v>
      </c>
      <c r="AJ134" s="42">
        <f>_xll.SRS1Splines.Functions25.OneWay_Spline($D$61:$D$65,AJ$61:AJ$65,$D134)</f>
        <v>0.182879050790697</v>
      </c>
      <c r="AK134" s="42">
        <f>_xll.SRS1Splines.Functions25.OneWay_Spline($D$61:$D$65,AK$61:AK$65,$D134)</f>
        <v>0.34506133021708502</v>
      </c>
      <c r="AL134" s="42">
        <f>_xll.SRS1Splines.Functions25.OneWay_Spline($D$61:$D$65,AL$61:AL$65,$D134)</f>
        <v>1.4319165576839299</v>
      </c>
    </row>
    <row r="135" spans="1:38" s="57" customFormat="1">
      <c r="A135" s="59" t="s">
        <v>63</v>
      </c>
      <c r="B135" s="57">
        <v>1.878393</v>
      </c>
      <c r="C135" s="57">
        <f>B135/$B$135</f>
        <v>1</v>
      </c>
      <c r="D135" s="57">
        <f t="shared" si="27"/>
        <v>10.25</v>
      </c>
      <c r="E135" s="57">
        <f>E$134*$C135*(2^(-($D135-$D$135)/$E$74))</f>
        <v>1.0255185106635501E-3</v>
      </c>
      <c r="F135" s="57">
        <f t="shared" ref="F135:N135" si="28">F$134*$C135*(2^(-($D135-$D$135)/$E$74))</f>
        <v>0.15069133196802301</v>
      </c>
      <c r="G135" s="57">
        <f t="shared" si="28"/>
        <v>0.217483467964983</v>
      </c>
      <c r="H135" s="57">
        <f t="shared" si="28"/>
        <v>0.22905935207564801</v>
      </c>
      <c r="I135" s="57">
        <f t="shared" si="28"/>
        <v>0.41052948576673298</v>
      </c>
      <c r="J135" s="57">
        <f t="shared" si="28"/>
        <v>9.7232652775296007</v>
      </c>
      <c r="K135" s="57">
        <f t="shared" si="28"/>
        <v>3.3984782385922299</v>
      </c>
      <c r="L135" s="57">
        <f t="shared" si="28"/>
        <v>0.179945119808406</v>
      </c>
      <c r="M135" s="57">
        <f t="shared" si="28"/>
        <v>0.33134484829490102</v>
      </c>
      <c r="N135" s="57">
        <f t="shared" si="28"/>
        <v>1.0516740293668101</v>
      </c>
      <c r="P135" s="57">
        <f t="shared" si="22"/>
        <v>10.25</v>
      </c>
      <c r="Q135" s="57">
        <f>Q$134*$C135*(2^(-($D135-$D$135)/$E$74))</f>
        <v>0</v>
      </c>
      <c r="R135" s="57">
        <f t="shared" ref="R135:Z135" si="29">R$134*$C135*(2^(-($D135-$D$135)/$E$74))</f>
        <v>0</v>
      </c>
      <c r="S135" s="57">
        <f t="shared" si="29"/>
        <v>0.19276797341347501</v>
      </c>
      <c r="T135" s="57">
        <f t="shared" si="29"/>
        <v>0.17730010471589799</v>
      </c>
      <c r="U135" s="57">
        <f t="shared" si="29"/>
        <v>0.356500940180976</v>
      </c>
      <c r="V135" s="57">
        <f t="shared" si="29"/>
        <v>6.71792121799922</v>
      </c>
      <c r="W135" s="57">
        <f t="shared" si="29"/>
        <v>3.0405036718427199</v>
      </c>
      <c r="X135" s="57">
        <f t="shared" si="29"/>
        <v>0.17701118882611599</v>
      </c>
      <c r="Y135" s="57">
        <f t="shared" si="29"/>
        <v>0.31762836637271802</v>
      </c>
      <c r="Z135" s="57">
        <f t="shared" si="29"/>
        <v>0.67143150104968197</v>
      </c>
      <c r="AB135" s="57">
        <f t="shared" si="23"/>
        <v>10.25</v>
      </c>
      <c r="AC135" s="57">
        <f>AC$134*$C135*(2^(-($D135-$D$135)/$E$74))</f>
        <v>2.8017686752351899E-3</v>
      </c>
      <c r="AD135" s="57">
        <f t="shared" ref="AD135:AL135" si="30">AD$134*$C135*(2^(-($D135-$D$135)/$E$74))</f>
        <v>0.31028202310293301</v>
      </c>
      <c r="AE135" s="57">
        <f t="shared" si="30"/>
        <v>0.24219896251649201</v>
      </c>
      <c r="AF135" s="57">
        <f t="shared" si="30"/>
        <v>0.280818599435397</v>
      </c>
      <c r="AG135" s="57">
        <f t="shared" si="30"/>
        <v>0.46455803135249002</v>
      </c>
      <c r="AH135" s="57">
        <f t="shared" si="30"/>
        <v>12.72860933706</v>
      </c>
      <c r="AI135" s="57">
        <f t="shared" si="30"/>
        <v>3.7564528053417399</v>
      </c>
      <c r="AJ135" s="57">
        <f t="shared" si="30"/>
        <v>0.182879050790697</v>
      </c>
      <c r="AK135" s="57">
        <f t="shared" si="30"/>
        <v>0.34506133021708502</v>
      </c>
      <c r="AL135" s="57">
        <f t="shared" si="30"/>
        <v>1.4319165576839299</v>
      </c>
    </row>
    <row r="136" spans="1:38" s="57" customFormat="1">
      <c r="A136" s="59" t="s">
        <v>64</v>
      </c>
      <c r="B136" s="57">
        <v>1.900706</v>
      </c>
      <c r="C136" s="57">
        <f t="shared" ref="C136:C167" si="31">B136/$B$135</f>
        <v>1.0118787708429493</v>
      </c>
      <c r="D136" s="57">
        <f t="shared" si="27"/>
        <v>10.5</v>
      </c>
      <c r="E136" s="57">
        <f t="shared" ref="E136:N161" si="32">E$134*$C136*(2^(-($D136-$D$135)/$E$74))</f>
        <v>1.0377003920649475E-3</v>
      </c>
      <c r="F136" s="57">
        <f t="shared" si="32"/>
        <v>0.15248135712618938</v>
      </c>
      <c r="G136" s="57">
        <f t="shared" si="32"/>
        <v>0.22006690042960014</v>
      </c>
      <c r="H136" s="57">
        <f t="shared" si="32"/>
        <v>0.23178029161194269</v>
      </c>
      <c r="I136" s="57">
        <f t="shared" si="32"/>
        <v>0.41540606425399124</v>
      </c>
      <c r="J136" s="57">
        <f t="shared" si="32"/>
        <v>9.8387655471137645</v>
      </c>
      <c r="K136" s="57">
        <f t="shared" si="32"/>
        <v>3.4388479232125233</v>
      </c>
      <c r="L136" s="57">
        <f t="shared" si="32"/>
        <v>0.18208264349566533</v>
      </c>
      <c r="M136" s="57">
        <f t="shared" si="32"/>
        <v>0.33528081200781418</v>
      </c>
      <c r="N136" s="57">
        <f t="shared" si="32"/>
        <v>1.0641666057225374</v>
      </c>
      <c r="P136" s="57">
        <f t="shared" si="22"/>
        <v>10.5</v>
      </c>
      <c r="Q136" s="57">
        <f t="shared" ref="Q136:Z161" si="33">Q$134*$C136*(2^(-($D136-$D$135)/$E$74))</f>
        <v>0</v>
      </c>
      <c r="R136" s="57">
        <f t="shared" si="33"/>
        <v>0</v>
      </c>
      <c r="S136" s="57">
        <f t="shared" si="33"/>
        <v>0.19505781661541902</v>
      </c>
      <c r="T136" s="57">
        <f t="shared" si="33"/>
        <v>0.17940620892137635</v>
      </c>
      <c r="U136" s="57">
        <f t="shared" si="33"/>
        <v>0.36073572690360795</v>
      </c>
      <c r="V136" s="57">
        <f t="shared" si="33"/>
        <v>6.7977217468932771</v>
      </c>
      <c r="W136" s="57">
        <f t="shared" si="33"/>
        <v>3.0766210648939047</v>
      </c>
      <c r="X136" s="57">
        <f t="shared" si="33"/>
        <v>0.17911386107101274</v>
      </c>
      <c r="Y136" s="57">
        <f t="shared" si="33"/>
        <v>0.32140139538061813</v>
      </c>
      <c r="Z136" s="57">
        <f t="shared" si="33"/>
        <v>0.67940727021415781</v>
      </c>
      <c r="AB136" s="57">
        <f t="shared" si="23"/>
        <v>10.5</v>
      </c>
      <c r="AC136" s="57">
        <f t="shared" ref="AC136:AL161" si="34">AC$134*$C136*(2^(-($D136-$D$135)/$E$74))</f>
        <v>2.8350501941555861E-3</v>
      </c>
      <c r="AD136" s="57">
        <f t="shared" si="34"/>
        <v>0.31396778671141229</v>
      </c>
      <c r="AE136" s="57">
        <f t="shared" si="34"/>
        <v>0.24507598424378227</v>
      </c>
      <c r="AF136" s="57">
        <f t="shared" si="34"/>
        <v>0.28415437430250795</v>
      </c>
      <c r="AG136" s="57">
        <f t="shared" si="34"/>
        <v>0.47007640160437458</v>
      </c>
      <c r="AH136" s="57">
        <f t="shared" si="34"/>
        <v>12.879809347334271</v>
      </c>
      <c r="AI136" s="57">
        <f t="shared" si="34"/>
        <v>3.8010747815311414</v>
      </c>
      <c r="AJ136" s="57">
        <f t="shared" si="34"/>
        <v>0.18505142592031892</v>
      </c>
      <c r="AK136" s="57">
        <f t="shared" si="34"/>
        <v>0.34916022863501128</v>
      </c>
      <c r="AL136" s="57">
        <f t="shared" si="34"/>
        <v>1.4489259412309088</v>
      </c>
    </row>
    <row r="137" spans="1:38" s="57" customFormat="1">
      <c r="B137" s="57">
        <v>1.9343889999999999</v>
      </c>
      <c r="C137" s="57">
        <f t="shared" si="31"/>
        <v>1.0298105880931201</v>
      </c>
      <c r="D137" s="57">
        <f t="shared" si="27"/>
        <v>10.75</v>
      </c>
      <c r="E137" s="57">
        <f t="shared" si="32"/>
        <v>1.0560897839655278E-3</v>
      </c>
      <c r="F137" s="57">
        <f t="shared" si="32"/>
        <v>0.15518352381627415</v>
      </c>
      <c r="G137" s="57">
        <f t="shared" si="32"/>
        <v>0.22396677028345346</v>
      </c>
      <c r="H137" s="57">
        <f t="shared" si="32"/>
        <v>0.23588773789400594</v>
      </c>
      <c r="I137" s="57">
        <f t="shared" si="32"/>
        <v>0.42276759651499685</v>
      </c>
      <c r="J137" s="57">
        <f t="shared" si="32"/>
        <v>10.01312118660983</v>
      </c>
      <c r="K137" s="57">
        <f t="shared" si="32"/>
        <v>3.4997887522128974</v>
      </c>
      <c r="L137" s="57">
        <f t="shared" si="32"/>
        <v>0.1853093832320476</v>
      </c>
      <c r="M137" s="57">
        <f t="shared" si="32"/>
        <v>0.34122242125832952</v>
      </c>
      <c r="N137" s="57">
        <f t="shared" si="32"/>
        <v>1.0830250131297088</v>
      </c>
      <c r="P137" s="57">
        <f t="shared" si="22"/>
        <v>10.75</v>
      </c>
      <c r="Q137" s="57">
        <f t="shared" si="33"/>
        <v>0</v>
      </c>
      <c r="R137" s="57">
        <f t="shared" si="33"/>
        <v>0</v>
      </c>
      <c r="S137" s="57">
        <f t="shared" si="33"/>
        <v>0.19851449318646144</v>
      </c>
      <c r="T137" s="57">
        <f t="shared" si="33"/>
        <v>0.1825855187785187</v>
      </c>
      <c r="U137" s="57">
        <f t="shared" si="33"/>
        <v>0.36712843013981911</v>
      </c>
      <c r="V137" s="57">
        <f t="shared" si="33"/>
        <v>6.9181861605049608</v>
      </c>
      <c r="W137" s="57">
        <f t="shared" si="33"/>
        <v>3.1311427658825015</v>
      </c>
      <c r="X137" s="57">
        <f t="shared" si="33"/>
        <v>0.18228799014646441</v>
      </c>
      <c r="Y137" s="57">
        <f t="shared" si="33"/>
        <v>0.32709704343302587</v>
      </c>
      <c r="Z137" s="57">
        <f t="shared" si="33"/>
        <v>0.69144724499648347</v>
      </c>
      <c r="AB137" s="57">
        <f t="shared" si="23"/>
        <v>10.75</v>
      </c>
      <c r="AC137" s="57">
        <f t="shared" si="34"/>
        <v>2.8852909471482669E-3</v>
      </c>
      <c r="AD137" s="57">
        <f t="shared" si="34"/>
        <v>0.31953170161222938</v>
      </c>
      <c r="AE137" s="57">
        <f t="shared" si="34"/>
        <v>0.24941904738044654</v>
      </c>
      <c r="AF137" s="57">
        <f t="shared" si="34"/>
        <v>0.28918995700949218</v>
      </c>
      <c r="AG137" s="57">
        <f t="shared" si="34"/>
        <v>0.47840676289017464</v>
      </c>
      <c r="AH137" s="57">
        <f t="shared" si="34"/>
        <v>13.10805621271472</v>
      </c>
      <c r="AI137" s="57">
        <f t="shared" si="34"/>
        <v>3.8684347385432938</v>
      </c>
      <c r="AJ137" s="57">
        <f t="shared" si="34"/>
        <v>0.18833077631763182</v>
      </c>
      <c r="AK137" s="57">
        <f t="shared" si="34"/>
        <v>0.35534779908363417</v>
      </c>
      <c r="AL137" s="57">
        <f t="shared" si="34"/>
        <v>1.474602781262925</v>
      </c>
    </row>
    <row r="138" spans="1:38" s="57" customFormat="1">
      <c r="B138" s="57">
        <v>1.9569810000000001</v>
      </c>
      <c r="C138" s="57">
        <f t="shared" si="31"/>
        <v>1.0418378901539773</v>
      </c>
      <c r="D138" s="57">
        <f t="shared" si="27"/>
        <v>11</v>
      </c>
      <c r="E138" s="57">
        <f t="shared" si="32"/>
        <v>1.0684239859204301E-3</v>
      </c>
      <c r="F138" s="57">
        <f t="shared" si="32"/>
        <v>0.15699593120046093</v>
      </c>
      <c r="G138" s="57">
        <f t="shared" si="32"/>
        <v>0.2265825056288808</v>
      </c>
      <c r="H138" s="57">
        <f t="shared" si="32"/>
        <v>0.23864269968044124</v>
      </c>
      <c r="I138" s="57">
        <f t="shared" si="32"/>
        <v>0.42770515106251328</v>
      </c>
      <c r="J138" s="57">
        <f t="shared" si="32"/>
        <v>10.130065655526868</v>
      </c>
      <c r="K138" s="57">
        <f t="shared" si="32"/>
        <v>3.5406632137640748</v>
      </c>
      <c r="L138" s="57">
        <f t="shared" si="32"/>
        <v>0.18747363421868254</v>
      </c>
      <c r="M138" s="57">
        <f t="shared" si="32"/>
        <v>0.34520759971497328</v>
      </c>
      <c r="N138" s="57">
        <f t="shared" si="32"/>
        <v>1.0956737949255078</v>
      </c>
      <c r="P138" s="57">
        <f t="shared" si="22"/>
        <v>11</v>
      </c>
      <c r="Q138" s="57">
        <f t="shared" si="33"/>
        <v>0</v>
      </c>
      <c r="R138" s="57">
        <f t="shared" si="33"/>
        <v>0</v>
      </c>
      <c r="S138" s="57">
        <f t="shared" si="33"/>
        <v>0.20083296826984209</v>
      </c>
      <c r="T138" s="57">
        <f t="shared" si="33"/>
        <v>0.18471795741853528</v>
      </c>
      <c r="U138" s="57">
        <f t="shared" si="33"/>
        <v>0.37141616804760152</v>
      </c>
      <c r="V138" s="57">
        <f t="shared" si="33"/>
        <v>6.9989845041314567</v>
      </c>
      <c r="W138" s="57">
        <f t="shared" si="33"/>
        <v>3.1677117658012497</v>
      </c>
      <c r="X138" s="57">
        <f t="shared" si="33"/>
        <v>0.18441695391314084</v>
      </c>
      <c r="Y138" s="57">
        <f t="shared" si="33"/>
        <v>0.33091724987172971</v>
      </c>
      <c r="Z138" s="57">
        <f t="shared" si="33"/>
        <v>0.69952274207110143</v>
      </c>
      <c r="AB138" s="57">
        <f t="shared" si="23"/>
        <v>11</v>
      </c>
      <c r="AC138" s="57">
        <f t="shared" si="34"/>
        <v>2.9189886135598756E-3</v>
      </c>
      <c r="AD138" s="57">
        <f t="shared" si="34"/>
        <v>0.32326355149707547</v>
      </c>
      <c r="AE138" s="57">
        <f t="shared" si="34"/>
        <v>0.25233204298792061</v>
      </c>
      <c r="AF138" s="57">
        <f t="shared" si="34"/>
        <v>0.29256744194234618</v>
      </c>
      <c r="AG138" s="57">
        <f t="shared" si="34"/>
        <v>0.48399413407742509</v>
      </c>
      <c r="AH138" s="57">
        <f t="shared" si="34"/>
        <v>13.261146806922298</v>
      </c>
      <c r="AI138" s="57">
        <f t="shared" si="34"/>
        <v>3.9136146617268994</v>
      </c>
      <c r="AJ138" s="57">
        <f t="shared" si="34"/>
        <v>0.19053031452422525</v>
      </c>
      <c r="AK138" s="57">
        <f t="shared" si="34"/>
        <v>0.35949794955821796</v>
      </c>
      <c r="AL138" s="57">
        <f t="shared" si="34"/>
        <v>1.4918248477799054</v>
      </c>
    </row>
    <row r="139" spans="1:38" s="57" customFormat="1">
      <c r="B139" s="57">
        <v>2.0714000000000001</v>
      </c>
      <c r="C139" s="57">
        <f t="shared" si="31"/>
        <v>1.1027511282250306</v>
      </c>
      <c r="D139" s="57">
        <f>D138+1</f>
        <v>12</v>
      </c>
      <c r="E139" s="57">
        <f t="shared" si="32"/>
        <v>1.1308915574718733E-3</v>
      </c>
      <c r="F139" s="57">
        <f t="shared" si="32"/>
        <v>0.1661750161843136</v>
      </c>
      <c r="G139" s="57">
        <f t="shared" si="32"/>
        <v>0.23983011057710171</v>
      </c>
      <c r="H139" s="57">
        <f t="shared" si="32"/>
        <v>0.25259542829189696</v>
      </c>
      <c r="I139" s="57">
        <f t="shared" si="32"/>
        <v>0.45271179868461953</v>
      </c>
      <c r="J139" s="57">
        <f t="shared" si="32"/>
        <v>10.722340454198946</v>
      </c>
      <c r="K139" s="57">
        <f t="shared" si="32"/>
        <v>3.747675257259925</v>
      </c>
      <c r="L139" s="57">
        <f t="shared" si="32"/>
        <v>0.19843465981703221</v>
      </c>
      <c r="M139" s="57">
        <f t="shared" si="32"/>
        <v>0.3653908609665632</v>
      </c>
      <c r="N139" s="57">
        <f t="shared" si="32"/>
        <v>1.1597345817325233</v>
      </c>
      <c r="P139" s="57">
        <f t="shared" si="22"/>
        <v>12</v>
      </c>
      <c r="Q139" s="57">
        <f t="shared" si="33"/>
        <v>0</v>
      </c>
      <c r="R139" s="57">
        <f t="shared" si="33"/>
        <v>0</v>
      </c>
      <c r="S139" s="57">
        <f t="shared" si="33"/>
        <v>0.21257507438184339</v>
      </c>
      <c r="T139" s="57">
        <f t="shared" si="33"/>
        <v>0.19551786679340599</v>
      </c>
      <c r="U139" s="57">
        <f t="shared" si="33"/>
        <v>0.39313176631067193</v>
      </c>
      <c r="V139" s="57">
        <f t="shared" si="33"/>
        <v>7.4081943038558844</v>
      </c>
      <c r="W139" s="57">
        <f t="shared" si="33"/>
        <v>3.3529184477853389</v>
      </c>
      <c r="X139" s="57">
        <f t="shared" si="33"/>
        <v>0.19519926450863348</v>
      </c>
      <c r="Y139" s="57">
        <f t="shared" si="33"/>
        <v>0.35026499688637652</v>
      </c>
      <c r="Z139" s="57">
        <f t="shared" si="33"/>
        <v>0.74042175549463818</v>
      </c>
      <c r="AB139" s="57">
        <f t="shared" si="23"/>
        <v>12</v>
      </c>
      <c r="AC139" s="57">
        <f t="shared" si="34"/>
        <v>3.0896531928638628E-3</v>
      </c>
      <c r="AD139" s="57">
        <f t="shared" si="34"/>
        <v>0.342163809539973</v>
      </c>
      <c r="AE139" s="57">
        <f t="shared" si="34"/>
        <v>0.26708514677236117</v>
      </c>
      <c r="AF139" s="57">
        <f t="shared" si="34"/>
        <v>0.30967298979038677</v>
      </c>
      <c r="AG139" s="57">
        <f t="shared" si="34"/>
        <v>0.51229183105856713</v>
      </c>
      <c r="AH139" s="57">
        <f t="shared" si="34"/>
        <v>14.036486604542027</v>
      </c>
      <c r="AI139" s="57">
        <f t="shared" si="34"/>
        <v>4.1424320667345107</v>
      </c>
      <c r="AJ139" s="57">
        <f t="shared" si="34"/>
        <v>0.20167005512543207</v>
      </c>
      <c r="AK139" s="57">
        <f t="shared" si="34"/>
        <v>0.38051672504675094</v>
      </c>
      <c r="AL139" s="57">
        <f t="shared" si="34"/>
        <v>1.5790474079703991</v>
      </c>
    </row>
    <row r="140" spans="1:38" s="57" customFormat="1">
      <c r="B140" s="57">
        <v>2.1879</v>
      </c>
      <c r="C140" s="57">
        <f t="shared" si="31"/>
        <v>1.164772228175893</v>
      </c>
      <c r="D140" s="57">
        <f t="shared" ref="D140:D147" si="35">D139+1</f>
        <v>13</v>
      </c>
      <c r="E140" s="57">
        <f t="shared" si="32"/>
        <v>1.1944952530119053E-3</v>
      </c>
      <c r="F140" s="57">
        <f t="shared" si="32"/>
        <v>0.17552104504615684</v>
      </c>
      <c r="G140" s="57">
        <f t="shared" si="32"/>
        <v>0.25331865528653341</v>
      </c>
      <c r="H140" s="57">
        <f t="shared" si="32"/>
        <v>0.2668019210450992</v>
      </c>
      <c r="I140" s="57">
        <f t="shared" si="32"/>
        <v>0.47817325272119093</v>
      </c>
      <c r="J140" s="57">
        <f t="shared" si="32"/>
        <v>11.325387203659185</v>
      </c>
      <c r="K140" s="57">
        <f t="shared" si="32"/>
        <v>3.9584523158300167</v>
      </c>
      <c r="L140" s="57">
        <f t="shared" si="32"/>
        <v>0.20959503819655359</v>
      </c>
      <c r="M140" s="57">
        <f t="shared" si="32"/>
        <v>0.38594120367668239</v>
      </c>
      <c r="N140" s="57">
        <f t="shared" si="32"/>
        <v>1.2249604690038556</v>
      </c>
      <c r="P140" s="57">
        <f t="shared" si="22"/>
        <v>13</v>
      </c>
      <c r="Q140" s="57">
        <f t="shared" si="33"/>
        <v>0</v>
      </c>
      <c r="R140" s="57">
        <f t="shared" si="33"/>
        <v>0</v>
      </c>
      <c r="S140" s="57">
        <f t="shared" si="33"/>
        <v>0.22453073911472712</v>
      </c>
      <c r="T140" s="57">
        <f t="shared" si="33"/>
        <v>0.20651419866094992</v>
      </c>
      <c r="U140" s="57">
        <f t="shared" si="33"/>
        <v>0.41524231528977762</v>
      </c>
      <c r="V140" s="57">
        <f t="shared" si="33"/>
        <v>7.8248465742620752</v>
      </c>
      <c r="W140" s="57">
        <f t="shared" si="33"/>
        <v>3.5414935615656886</v>
      </c>
      <c r="X140" s="57">
        <f t="shared" si="33"/>
        <v>0.20617767752039928</v>
      </c>
      <c r="Y140" s="57">
        <f t="shared" si="33"/>
        <v>0.36996462951082948</v>
      </c>
      <c r="Z140" s="57">
        <f t="shared" si="33"/>
        <v>0.78206461647149028</v>
      </c>
      <c r="AB140" s="57">
        <f t="shared" si="23"/>
        <v>13</v>
      </c>
      <c r="AC140" s="57">
        <f t="shared" si="34"/>
        <v>3.2634217206283728E-3</v>
      </c>
      <c r="AD140" s="57">
        <f t="shared" si="34"/>
        <v>0.36140781452259851</v>
      </c>
      <c r="AE140" s="57">
        <f t="shared" si="34"/>
        <v>0.28210657145834084</v>
      </c>
      <c r="AF140" s="57">
        <f t="shared" si="34"/>
        <v>0.3270896434292474</v>
      </c>
      <c r="AG140" s="57">
        <f t="shared" si="34"/>
        <v>0.54110419015260436</v>
      </c>
      <c r="AH140" s="57">
        <f t="shared" si="34"/>
        <v>14.825927833056314</v>
      </c>
      <c r="AI140" s="57">
        <f t="shared" si="34"/>
        <v>4.3754110700943452</v>
      </c>
      <c r="AJ140" s="57">
        <f t="shared" si="34"/>
        <v>0.21301239887270906</v>
      </c>
      <c r="AK140" s="57">
        <f t="shared" si="34"/>
        <v>0.40191777784253641</v>
      </c>
      <c r="AL140" s="57">
        <f t="shared" si="34"/>
        <v>1.6678563215362112</v>
      </c>
    </row>
    <row r="141" spans="1:38" s="57" customFormat="1">
      <c r="B141" s="57">
        <v>2.3061799999999999</v>
      </c>
      <c r="C141" s="57">
        <f t="shared" si="31"/>
        <v>1.2277409466496094</v>
      </c>
      <c r="D141" s="57">
        <f t="shared" si="35"/>
        <v>14</v>
      </c>
      <c r="E141" s="57">
        <f t="shared" si="32"/>
        <v>1.259070739818222E-3</v>
      </c>
      <c r="F141" s="57">
        <f t="shared" si="32"/>
        <v>0.1850098704726536</v>
      </c>
      <c r="G141" s="57">
        <f t="shared" si="32"/>
        <v>0.26701328943514346</v>
      </c>
      <c r="H141" s="57">
        <f t="shared" si="32"/>
        <v>0.28122547265730147</v>
      </c>
      <c r="I141" s="57">
        <f t="shared" si="32"/>
        <v>0.50402372847182431</v>
      </c>
      <c r="J141" s="57">
        <f t="shared" si="32"/>
        <v>11.93764781340397</v>
      </c>
      <c r="K141" s="57">
        <f t="shared" si="32"/>
        <v>4.1724498052714987</v>
      </c>
      <c r="L141" s="57">
        <f t="shared" si="32"/>
        <v>0.22092593431322163</v>
      </c>
      <c r="M141" s="57">
        <f t="shared" si="32"/>
        <v>0.40680553197199898</v>
      </c>
      <c r="N141" s="57">
        <f t="shared" si="32"/>
        <v>1.2911829327641444</v>
      </c>
      <c r="P141" s="57">
        <f t="shared" si="22"/>
        <v>14</v>
      </c>
      <c r="Q141" s="57">
        <f t="shared" si="33"/>
        <v>0</v>
      </c>
      <c r="R141" s="57">
        <f t="shared" si="33"/>
        <v>0</v>
      </c>
      <c r="S141" s="57">
        <f t="shared" si="33"/>
        <v>0.23666907264494091</v>
      </c>
      <c r="T141" s="57">
        <f t="shared" si="33"/>
        <v>0.2176785418237388</v>
      </c>
      <c r="U141" s="57">
        <f t="shared" si="33"/>
        <v>0.43769068801022765</v>
      </c>
      <c r="V141" s="57">
        <f t="shared" si="33"/>
        <v>8.2478648118344911</v>
      </c>
      <c r="W141" s="57">
        <f t="shared" si="33"/>
        <v>3.7329498860532855</v>
      </c>
      <c r="X141" s="57">
        <f t="shared" si="33"/>
        <v>0.21732382804791658</v>
      </c>
      <c r="Y141" s="57">
        <f t="shared" si="33"/>
        <v>0.38996524984945413</v>
      </c>
      <c r="Z141" s="57">
        <f t="shared" si="33"/>
        <v>0.82434373243725168</v>
      </c>
      <c r="AB141" s="57">
        <f t="shared" si="23"/>
        <v>14</v>
      </c>
      <c r="AC141" s="57">
        <f t="shared" si="34"/>
        <v>3.4398452315067239E-3</v>
      </c>
      <c r="AD141" s="57">
        <f t="shared" si="34"/>
        <v>0.38094584575341101</v>
      </c>
      <c r="AE141" s="57">
        <f t="shared" si="34"/>
        <v>0.29735750622534723</v>
      </c>
      <c r="AF141" s="57">
        <f t="shared" si="34"/>
        <v>0.34477240349086291</v>
      </c>
      <c r="AG141" s="57">
        <f t="shared" si="34"/>
        <v>0.57035676893342091</v>
      </c>
      <c r="AH141" s="57">
        <f t="shared" si="34"/>
        <v>15.627430814973472</v>
      </c>
      <c r="AI141" s="57">
        <f t="shared" si="34"/>
        <v>4.6119497244897127</v>
      </c>
      <c r="AJ141" s="57">
        <f t="shared" si="34"/>
        <v>0.2245280405785279</v>
      </c>
      <c r="AK141" s="57">
        <f t="shared" si="34"/>
        <v>0.42364581409454505</v>
      </c>
      <c r="AL141" s="57">
        <f t="shared" si="34"/>
        <v>1.7580221330910271</v>
      </c>
    </row>
    <row r="142" spans="1:38" s="57" customFormat="1">
      <c r="B142" s="57">
        <v>2.4256000000000002</v>
      </c>
      <c r="C142" s="57">
        <f t="shared" si="31"/>
        <v>1.2913165668739184</v>
      </c>
      <c r="D142" s="57">
        <f t="shared" si="35"/>
        <v>15</v>
      </c>
      <c r="E142" s="57">
        <f t="shared" si="32"/>
        <v>1.3242686064469382E-3</v>
      </c>
      <c r="F142" s="57">
        <f t="shared" si="32"/>
        <v>0.19459014938677849</v>
      </c>
      <c r="G142" s="57">
        <f t="shared" si="32"/>
        <v>0.28083991273924835</v>
      </c>
      <c r="H142" s="57">
        <f t="shared" si="32"/>
        <v>0.29578803874596743</v>
      </c>
      <c r="I142" s="57">
        <f t="shared" si="32"/>
        <v>0.53012335162036839</v>
      </c>
      <c r="J142" s="57">
        <f t="shared" si="32"/>
        <v>12.555809403046872</v>
      </c>
      <c r="K142" s="57">
        <f t="shared" si="32"/>
        <v>4.3885098067598811</v>
      </c>
      <c r="L142" s="57">
        <f t="shared" si="32"/>
        <v>0.23236603783135873</v>
      </c>
      <c r="M142" s="57">
        <f t="shared" si="32"/>
        <v>0.42787095107717454</v>
      </c>
      <c r="N142" s="57">
        <f t="shared" si="32"/>
        <v>1.3580436499433755</v>
      </c>
      <c r="P142" s="57">
        <f t="shared" si="22"/>
        <v>15</v>
      </c>
      <c r="Q142" s="57">
        <f t="shared" si="33"/>
        <v>0</v>
      </c>
      <c r="R142" s="57">
        <f t="shared" si="33"/>
        <v>0</v>
      </c>
      <c r="S142" s="57">
        <f t="shared" si="33"/>
        <v>0.24892439567442737</v>
      </c>
      <c r="T142" s="57">
        <f t="shared" si="33"/>
        <v>0.22895048714732447</v>
      </c>
      <c r="U142" s="57">
        <f t="shared" si="33"/>
        <v>0.46035541859211832</v>
      </c>
      <c r="V142" s="57">
        <f t="shared" si="33"/>
        <v>8.6749601075692659</v>
      </c>
      <c r="W142" s="57">
        <f t="shared" si="33"/>
        <v>3.9262514703929559</v>
      </c>
      <c r="X142" s="57">
        <f t="shared" si="33"/>
        <v>0.22857740539525115</v>
      </c>
      <c r="Y142" s="57">
        <f t="shared" si="33"/>
        <v>0.41015863656352336</v>
      </c>
      <c r="Z142" s="57">
        <f t="shared" si="33"/>
        <v>0.86703033536110452</v>
      </c>
      <c r="AB142" s="57">
        <f t="shared" si="23"/>
        <v>15</v>
      </c>
      <c r="AC142" s="57">
        <f t="shared" si="34"/>
        <v>3.6179691156814765E-3</v>
      </c>
      <c r="AD142" s="57">
        <f t="shared" si="34"/>
        <v>0.40067218491667372</v>
      </c>
      <c r="AE142" s="57">
        <f t="shared" si="34"/>
        <v>0.31275542980407073</v>
      </c>
      <c r="AF142" s="57">
        <f t="shared" si="34"/>
        <v>0.36262559034460912</v>
      </c>
      <c r="AG142" s="57">
        <f t="shared" si="34"/>
        <v>0.59989128464861852</v>
      </c>
      <c r="AH142" s="57">
        <f t="shared" si="34"/>
        <v>16.4366586985245</v>
      </c>
      <c r="AI142" s="57">
        <f t="shared" si="34"/>
        <v>4.8507681431268068</v>
      </c>
      <c r="AJ142" s="57">
        <f t="shared" si="34"/>
        <v>0.23615467026746761</v>
      </c>
      <c r="AK142" s="57">
        <f t="shared" si="34"/>
        <v>0.44558326559082695</v>
      </c>
      <c r="AL142" s="57">
        <f t="shared" si="34"/>
        <v>1.8490569645256356</v>
      </c>
    </row>
    <row r="143" spans="1:38" s="57" customFormat="1">
      <c r="B143" s="57">
        <v>2.5460050000000001</v>
      </c>
      <c r="C143" s="57">
        <f t="shared" si="31"/>
        <v>1.3554165715055371</v>
      </c>
      <c r="D143" s="57">
        <f t="shared" si="35"/>
        <v>16</v>
      </c>
      <c r="E143" s="57">
        <f t="shared" si="32"/>
        <v>1.3900042297393732E-3</v>
      </c>
      <c r="F143" s="57">
        <f t="shared" si="32"/>
        <v>0.20424944712610041</v>
      </c>
      <c r="G143" s="57">
        <f t="shared" si="32"/>
        <v>0.29478057902056998</v>
      </c>
      <c r="H143" s="57">
        <f t="shared" si="32"/>
        <v>0.31047071792053577</v>
      </c>
      <c r="I143" s="57">
        <f t="shared" si="32"/>
        <v>0.55643824632601124</v>
      </c>
      <c r="J143" s="57">
        <f t="shared" si="32"/>
        <v>13.179069633661857</v>
      </c>
      <c r="K143" s="57">
        <f t="shared" si="32"/>
        <v>4.6063518865825923</v>
      </c>
      <c r="L143" s="57">
        <f t="shared" si="32"/>
        <v>0.24390050014095055</v>
      </c>
      <c r="M143" s="57">
        <f t="shared" si="32"/>
        <v>0.4491101192646989</v>
      </c>
      <c r="N143" s="57">
        <f t="shared" si="32"/>
        <v>1.4254558390965117</v>
      </c>
      <c r="P143" s="57">
        <f t="shared" si="22"/>
        <v>16</v>
      </c>
      <c r="Q143" s="57">
        <f t="shared" si="33"/>
        <v>0</v>
      </c>
      <c r="R143" s="57">
        <f t="shared" si="33"/>
        <v>0</v>
      </c>
      <c r="S143" s="57">
        <f t="shared" si="33"/>
        <v>0.26128080148416277</v>
      </c>
      <c r="T143" s="57">
        <f t="shared" si="33"/>
        <v>0.24031540428155773</v>
      </c>
      <c r="U143" s="57">
        <f t="shared" si="33"/>
        <v>0.48320708949172236</v>
      </c>
      <c r="V143" s="57">
        <f t="shared" si="33"/>
        <v>9.1055781158282478</v>
      </c>
      <c r="W143" s="57">
        <f t="shared" si="33"/>
        <v>4.1211474200157419</v>
      </c>
      <c r="X143" s="57">
        <f t="shared" si="33"/>
        <v>0.23992380305285241</v>
      </c>
      <c r="Y143" s="57">
        <f t="shared" si="33"/>
        <v>0.43051857977445446</v>
      </c>
      <c r="Z143" s="57">
        <f t="shared" si="33"/>
        <v>0.91006902043673299</v>
      </c>
      <c r="AB143" s="57">
        <f t="shared" si="23"/>
        <v>16</v>
      </c>
      <c r="AC143" s="57">
        <f t="shared" si="34"/>
        <v>3.7975621783836173E-3</v>
      </c>
      <c r="AD143" s="57">
        <f t="shared" si="34"/>
        <v>0.42056122833521881</v>
      </c>
      <c r="AE143" s="57">
        <f t="shared" si="34"/>
        <v>0.32828035655697851</v>
      </c>
      <c r="AF143" s="57">
        <f t="shared" si="34"/>
        <v>0.38062603155951241</v>
      </c>
      <c r="AG143" s="57">
        <f t="shared" si="34"/>
        <v>0.62966940316030018</v>
      </c>
      <c r="AH143" s="57">
        <f t="shared" si="34"/>
        <v>17.252561151495492</v>
      </c>
      <c r="AI143" s="57">
        <f t="shared" si="34"/>
        <v>5.0915563531494428</v>
      </c>
      <c r="AJ143" s="57">
        <f t="shared" si="34"/>
        <v>0.24787719722905008</v>
      </c>
      <c r="AK143" s="57">
        <f t="shared" si="34"/>
        <v>0.46770165875494468</v>
      </c>
      <c r="AL143" s="57">
        <f t="shared" si="34"/>
        <v>1.9408426577562792</v>
      </c>
    </row>
    <row r="144" spans="1:38" s="57" customFormat="1">
      <c r="B144" s="57">
        <v>2.6667999999999998</v>
      </c>
      <c r="C144" s="57">
        <f t="shared" si="31"/>
        <v>1.4197242004202528</v>
      </c>
      <c r="D144" s="57">
        <f t="shared" si="35"/>
        <v>17</v>
      </c>
      <c r="E144" s="57">
        <f t="shared" si="32"/>
        <v>1.4559527663648682E-3</v>
      </c>
      <c r="F144" s="57">
        <f t="shared" si="32"/>
        <v>0.21394003069148881</v>
      </c>
      <c r="G144" s="57">
        <f t="shared" si="32"/>
        <v>0.30876639819729851</v>
      </c>
      <c r="H144" s="57">
        <f t="shared" si="32"/>
        <v>0.32520095332116133</v>
      </c>
      <c r="I144" s="57">
        <f t="shared" si="32"/>
        <v>0.58283837323392551</v>
      </c>
      <c r="J144" s="57">
        <f t="shared" si="32"/>
        <v>13.804348562912642</v>
      </c>
      <c r="K144" s="57">
        <f t="shared" si="32"/>
        <v>4.8248995424837329</v>
      </c>
      <c r="L144" s="57">
        <f t="shared" si="32"/>
        <v>0.25547232181054214</v>
      </c>
      <c r="M144" s="57">
        <f t="shared" si="32"/>
        <v>0.47041807971224503</v>
      </c>
      <c r="N144" s="57">
        <f t="shared" si="32"/>
        <v>1.4930863718685654</v>
      </c>
      <c r="P144" s="57">
        <f t="shared" si="22"/>
        <v>17</v>
      </c>
      <c r="Q144" s="57">
        <f t="shared" si="33"/>
        <v>0</v>
      </c>
      <c r="R144" s="57">
        <f t="shared" si="33"/>
        <v>0</v>
      </c>
      <c r="S144" s="57">
        <f t="shared" si="33"/>
        <v>0.27367722887449369</v>
      </c>
      <c r="T144" s="57">
        <f t="shared" si="33"/>
        <v>0.25171713163018927</v>
      </c>
      <c r="U144" s="57">
        <f t="shared" si="33"/>
        <v>0.5061327754409074</v>
      </c>
      <c r="V144" s="57">
        <f t="shared" si="33"/>
        <v>9.5375908673150516</v>
      </c>
      <c r="W144" s="57">
        <f t="shared" si="33"/>
        <v>4.3166746247199557</v>
      </c>
      <c r="X144" s="57">
        <f t="shared" si="33"/>
        <v>0.25130695094149286</v>
      </c>
      <c r="Y144" s="57">
        <f t="shared" si="33"/>
        <v>0.45094446749390066</v>
      </c>
      <c r="Z144" s="57">
        <f t="shared" si="33"/>
        <v>0.95324710496475895</v>
      </c>
      <c r="AB144" s="57">
        <f t="shared" si="23"/>
        <v>17</v>
      </c>
      <c r="AC144" s="57">
        <f t="shared" si="34"/>
        <v>3.9777369311292865E-3</v>
      </c>
      <c r="AD144" s="57">
        <f t="shared" si="34"/>
        <v>0.44051469104901841</v>
      </c>
      <c r="AE144" s="57">
        <f t="shared" si="34"/>
        <v>0.34385556752010471</v>
      </c>
      <c r="AF144" s="57">
        <f t="shared" si="34"/>
        <v>0.3986847750121319</v>
      </c>
      <c r="AG144" s="57">
        <f t="shared" si="34"/>
        <v>0.65954397102694373</v>
      </c>
      <c r="AH144" s="57">
        <f t="shared" si="34"/>
        <v>18.071106258510255</v>
      </c>
      <c r="AI144" s="57">
        <f t="shared" si="34"/>
        <v>5.333124460247511</v>
      </c>
      <c r="AJ144" s="57">
        <f t="shared" si="34"/>
        <v>0.2596376926795928</v>
      </c>
      <c r="AK144" s="57">
        <f t="shared" si="34"/>
        <v>0.48989169193059084</v>
      </c>
      <c r="AL144" s="57">
        <f t="shared" si="34"/>
        <v>2.0329256387723604</v>
      </c>
    </row>
    <row r="145" spans="2:38" s="57" customFormat="1">
      <c r="B145" s="57">
        <v>2.7880159999999998</v>
      </c>
      <c r="C145" s="57">
        <f t="shared" si="31"/>
        <v>1.4842559570867224</v>
      </c>
      <c r="D145" s="57">
        <f t="shared" si="35"/>
        <v>18</v>
      </c>
      <c r="E145" s="57">
        <f t="shared" si="32"/>
        <v>1.522131140882654E-3</v>
      </c>
      <c r="F145" s="57">
        <f t="shared" si="32"/>
        <v>0.22366438700477581</v>
      </c>
      <c r="G145" s="57">
        <f t="shared" si="32"/>
        <v>0.32280095948971321</v>
      </c>
      <c r="H145" s="57">
        <f t="shared" si="32"/>
        <v>0.33998252520976163</v>
      </c>
      <c r="I145" s="57">
        <f t="shared" si="32"/>
        <v>0.60933050748324891</v>
      </c>
      <c r="J145" s="57">
        <f t="shared" si="32"/>
        <v>14.431806657896987</v>
      </c>
      <c r="K145" s="57">
        <f t="shared" si="32"/>
        <v>5.04420886096554</v>
      </c>
      <c r="L145" s="57">
        <f t="shared" si="32"/>
        <v>0.26708447254941398</v>
      </c>
      <c r="M145" s="57">
        <f t="shared" si="32"/>
        <v>0.49180030074188852</v>
      </c>
      <c r="N145" s="57">
        <f t="shared" si="32"/>
        <v>1.5609526044741895</v>
      </c>
      <c r="P145" s="57">
        <f t="shared" si="22"/>
        <v>18</v>
      </c>
      <c r="Q145" s="57">
        <f t="shared" si="33"/>
        <v>0</v>
      </c>
      <c r="R145" s="57">
        <f t="shared" si="33"/>
        <v>0</v>
      </c>
      <c r="S145" s="57">
        <f t="shared" si="33"/>
        <v>0.28611685917559593</v>
      </c>
      <c r="T145" s="57">
        <f t="shared" si="33"/>
        <v>0.26315859525071361</v>
      </c>
      <c r="U145" s="57">
        <f t="shared" si="33"/>
        <v>0.5291383599232139</v>
      </c>
      <c r="V145" s="57">
        <f t="shared" si="33"/>
        <v>9.9711092306823499</v>
      </c>
      <c r="W145" s="57">
        <f t="shared" si="33"/>
        <v>4.5128832632044187</v>
      </c>
      <c r="X145" s="57">
        <f t="shared" si="33"/>
        <v>0.26272977035056783</v>
      </c>
      <c r="Y145" s="57">
        <f t="shared" si="33"/>
        <v>0.47144154167512176</v>
      </c>
      <c r="Z145" s="57">
        <f t="shared" si="33"/>
        <v>0.9965756698589745</v>
      </c>
      <c r="AB145" s="57">
        <f t="shared" si="23"/>
        <v>18</v>
      </c>
      <c r="AC145" s="57">
        <f t="shared" si="34"/>
        <v>4.1585396126741989E-3</v>
      </c>
      <c r="AD145" s="57">
        <f t="shared" si="34"/>
        <v>0.46053769377156883</v>
      </c>
      <c r="AE145" s="57">
        <f t="shared" si="34"/>
        <v>0.35948505980383211</v>
      </c>
      <c r="AF145" s="57">
        <f t="shared" si="34"/>
        <v>0.4168064551688081</v>
      </c>
      <c r="AG145" s="57">
        <f t="shared" si="34"/>
        <v>0.68952265504328403</v>
      </c>
      <c r="AH145" s="57">
        <f t="shared" si="34"/>
        <v>18.892504085111653</v>
      </c>
      <c r="AI145" s="57">
        <f t="shared" si="34"/>
        <v>5.5755344587266613</v>
      </c>
      <c r="AJ145" s="57">
        <f t="shared" si="34"/>
        <v>0.27143917474826168</v>
      </c>
      <c r="AK145" s="57">
        <f t="shared" si="34"/>
        <v>0.51215905980865684</v>
      </c>
      <c r="AL145" s="57">
        <f t="shared" si="34"/>
        <v>2.125329539089392</v>
      </c>
    </row>
    <row r="146" spans="2:38" s="57" customFormat="1">
      <c r="B146" s="57">
        <v>2.9090799999999999</v>
      </c>
      <c r="C146" s="57">
        <f t="shared" si="31"/>
        <v>1.5487067935197798</v>
      </c>
      <c r="D146" s="57">
        <f t="shared" si="35"/>
        <v>19</v>
      </c>
      <c r="E146" s="57">
        <f t="shared" si="32"/>
        <v>1.5882265210792415E-3</v>
      </c>
      <c r="F146" s="57">
        <f t="shared" si="32"/>
        <v>0.23337654799961949</v>
      </c>
      <c r="G146" s="57">
        <f t="shared" si="32"/>
        <v>0.33681792003420596</v>
      </c>
      <c r="H146" s="57">
        <f t="shared" si="32"/>
        <v>0.35474555952420606</v>
      </c>
      <c r="I146" s="57">
        <f t="shared" si="32"/>
        <v>0.635789417938317</v>
      </c>
      <c r="J146" s="57">
        <f t="shared" si="32"/>
        <v>15.058477857478524</v>
      </c>
      <c r="K146" s="57">
        <f t="shared" si="32"/>
        <v>5.2632431435590767</v>
      </c>
      <c r="L146" s="57">
        <f t="shared" si="32"/>
        <v>0.2786820604862339</v>
      </c>
      <c r="M146" s="57">
        <f t="shared" si="32"/>
        <v>0.51315570632112251</v>
      </c>
      <c r="N146" s="57">
        <f t="shared" si="32"/>
        <v>1.6287337260152335</v>
      </c>
      <c r="P146" s="57">
        <f t="shared" si="22"/>
        <v>19</v>
      </c>
      <c r="Q146" s="57">
        <f t="shared" si="33"/>
        <v>0</v>
      </c>
      <c r="R146" s="57">
        <f t="shared" si="33"/>
        <v>0</v>
      </c>
      <c r="S146" s="57">
        <f t="shared" si="33"/>
        <v>0.29854088893225567</v>
      </c>
      <c r="T146" s="57">
        <f t="shared" si="33"/>
        <v>0.27458571012795713</v>
      </c>
      <c r="U146" s="57">
        <f t="shared" si="33"/>
        <v>0.55211509309447204</v>
      </c>
      <c r="V146" s="57">
        <f t="shared" si="33"/>
        <v>10.404083918527897</v>
      </c>
      <c r="W146" s="57">
        <f t="shared" si="33"/>
        <v>4.7088458363709762</v>
      </c>
      <c r="X146" s="57">
        <f t="shared" si="33"/>
        <v>0.27413826439807354</v>
      </c>
      <c r="Y146" s="57">
        <f t="shared" si="33"/>
        <v>0.49191291046888641</v>
      </c>
      <c r="Z146" s="57">
        <f t="shared" si="33"/>
        <v>1.0398498963857385</v>
      </c>
      <c r="AB146" s="57">
        <f t="shared" si="23"/>
        <v>19</v>
      </c>
      <c r="AC146" s="57">
        <f t="shared" si="34"/>
        <v>4.3391155495168593E-3</v>
      </c>
      <c r="AD146" s="57">
        <f t="shared" si="34"/>
        <v>0.48053558563983473</v>
      </c>
      <c r="AE146" s="57">
        <f t="shared" si="34"/>
        <v>0.37509495113615787</v>
      </c>
      <c r="AF146" s="57">
        <f t="shared" si="34"/>
        <v>0.43490540892045343</v>
      </c>
      <c r="AG146" s="57">
        <f t="shared" si="34"/>
        <v>0.71946374278216207</v>
      </c>
      <c r="AH146" s="57">
        <f t="shared" si="34"/>
        <v>19.712871796429177</v>
      </c>
      <c r="AI146" s="57">
        <f t="shared" si="34"/>
        <v>5.8176404507471764</v>
      </c>
      <c r="AJ146" s="57">
        <f t="shared" si="34"/>
        <v>0.28322585657439575</v>
      </c>
      <c r="AK146" s="57">
        <f t="shared" si="34"/>
        <v>0.53439850217336016</v>
      </c>
      <c r="AL146" s="57">
        <f t="shared" si="34"/>
        <v>2.2176175556447157</v>
      </c>
    </row>
    <row r="147" spans="2:38" s="57" customFormat="1">
      <c r="B147" s="57">
        <v>3.02983</v>
      </c>
      <c r="C147" s="57">
        <f t="shared" si="31"/>
        <v>1.6129904657864462</v>
      </c>
      <c r="D147" s="57">
        <f t="shared" si="35"/>
        <v>20</v>
      </c>
      <c r="E147" s="57">
        <f t="shared" si="32"/>
        <v>1.6541504622819587E-3</v>
      </c>
      <c r="F147" s="57">
        <f t="shared" si="32"/>
        <v>0.24306351747420388</v>
      </c>
      <c r="G147" s="57">
        <f t="shared" si="32"/>
        <v>0.35079852321747734</v>
      </c>
      <c r="H147" s="57">
        <f t="shared" si="32"/>
        <v>0.36947030130229147</v>
      </c>
      <c r="I147" s="57">
        <f t="shared" si="32"/>
        <v>0.66217969895251017</v>
      </c>
      <c r="J147" s="57">
        <f t="shared" si="32"/>
        <v>15.683523589748665</v>
      </c>
      <c r="K147" s="57">
        <f t="shared" si="32"/>
        <v>5.4817092923901729</v>
      </c>
      <c r="L147" s="57">
        <f t="shared" si="32"/>
        <v>0.29024956645966543</v>
      </c>
      <c r="M147" s="57">
        <f t="shared" si="32"/>
        <v>0.53445571999194608</v>
      </c>
      <c r="N147" s="57">
        <f t="shared" si="32"/>
        <v>1.6963390360661879</v>
      </c>
      <c r="P147" s="57">
        <f t="shared" si="22"/>
        <v>20</v>
      </c>
      <c r="Q147" s="57">
        <f t="shared" si="33"/>
        <v>0</v>
      </c>
      <c r="R147" s="57">
        <f t="shared" si="33"/>
        <v>0</v>
      </c>
      <c r="S147" s="57">
        <f t="shared" si="33"/>
        <v>0.31093269309077276</v>
      </c>
      <c r="T147" s="57">
        <f t="shared" si="33"/>
        <v>0.28598318521688909</v>
      </c>
      <c r="U147" s="57">
        <f t="shared" si="33"/>
        <v>0.57503222893826811</v>
      </c>
      <c r="V147" s="57">
        <f t="shared" si="33"/>
        <v>10.835935551409015</v>
      </c>
      <c r="W147" s="57">
        <f t="shared" si="33"/>
        <v>4.9043001194531133</v>
      </c>
      <c r="X147" s="57">
        <f t="shared" si="33"/>
        <v>0.28551716695620044</v>
      </c>
      <c r="Y147" s="57">
        <f t="shared" si="33"/>
        <v>0.51233118037951109</v>
      </c>
      <c r="Z147" s="57">
        <f t="shared" si="33"/>
        <v>1.0830118777021083</v>
      </c>
      <c r="AB147" s="57">
        <f t="shared" si="23"/>
        <v>20</v>
      </c>
      <c r="AC147" s="57">
        <f t="shared" si="34"/>
        <v>4.5192231063178661E-3</v>
      </c>
      <c r="AD147" s="57">
        <f t="shared" si="34"/>
        <v>0.50048160673511721</v>
      </c>
      <c r="AE147" s="57">
        <f t="shared" si="34"/>
        <v>0.39066435334418359</v>
      </c>
      <c r="AF147" s="57">
        <f t="shared" si="34"/>
        <v>0.45295741738769218</v>
      </c>
      <c r="AG147" s="57">
        <f t="shared" si="34"/>
        <v>0.74932716896675211</v>
      </c>
      <c r="AH147" s="57">
        <f t="shared" si="34"/>
        <v>20.531111628088347</v>
      </c>
      <c r="AI147" s="57">
        <f t="shared" si="34"/>
        <v>6.0591184653272334</v>
      </c>
      <c r="AJ147" s="57">
        <f t="shared" si="34"/>
        <v>0.29498196596313209</v>
      </c>
      <c r="AK147" s="57">
        <f t="shared" si="34"/>
        <v>0.55658025960438284</v>
      </c>
      <c r="AL147" s="57">
        <f t="shared" si="34"/>
        <v>2.3096661944302541</v>
      </c>
    </row>
    <row r="148" spans="2:38" s="57" customFormat="1">
      <c r="B148" s="57">
        <v>3.6215999999999999</v>
      </c>
      <c r="C148" s="57">
        <f t="shared" si="31"/>
        <v>1.9280310350389933</v>
      </c>
      <c r="D148" s="57">
        <f>D147+5</f>
        <v>25</v>
      </c>
      <c r="E148" s="57">
        <f t="shared" si="32"/>
        <v>1.9772294940614606E-3</v>
      </c>
      <c r="F148" s="57">
        <f t="shared" si="32"/>
        <v>0.29053726770255539</v>
      </c>
      <c r="G148" s="57">
        <f t="shared" si="32"/>
        <v>0.41931444714040228</v>
      </c>
      <c r="H148" s="57">
        <f t="shared" si="32"/>
        <v>0.44163308814536545</v>
      </c>
      <c r="I148" s="57">
        <f t="shared" si="32"/>
        <v>0.79151278012003967</v>
      </c>
      <c r="J148" s="57">
        <f t="shared" si="32"/>
        <v>18.746738050467584</v>
      </c>
      <c r="K148" s="57">
        <f t="shared" si="32"/>
        <v>6.5523648168210791</v>
      </c>
      <c r="L148" s="57">
        <f t="shared" si="32"/>
        <v>0.34693942088611529</v>
      </c>
      <c r="M148" s="57">
        <f t="shared" si="32"/>
        <v>0.63884249766500523</v>
      </c>
      <c r="N148" s="57">
        <f t="shared" si="32"/>
        <v>2.02765809430106</v>
      </c>
      <c r="P148" s="57">
        <f t="shared" si="22"/>
        <v>25</v>
      </c>
      <c r="Q148" s="57">
        <f t="shared" si="33"/>
        <v>0</v>
      </c>
      <c r="R148" s="57">
        <f t="shared" si="33"/>
        <v>0</v>
      </c>
      <c r="S148" s="57">
        <f t="shared" si="33"/>
        <v>0.37166225531800667</v>
      </c>
      <c r="T148" s="57">
        <f t="shared" si="33"/>
        <v>0.34183975491347418</v>
      </c>
      <c r="U148" s="57">
        <f t="shared" si="33"/>
        <v>0.68734417395389469</v>
      </c>
      <c r="V148" s="57">
        <f t="shared" si="33"/>
        <v>12.952347356865181</v>
      </c>
      <c r="W148" s="57">
        <f t="shared" si="33"/>
        <v>5.8621794480138094</v>
      </c>
      <c r="X148" s="57">
        <f t="shared" si="33"/>
        <v>0.34128271668097032</v>
      </c>
      <c r="Y148" s="57">
        <f t="shared" si="33"/>
        <v>0.6123967218654508</v>
      </c>
      <c r="Z148" s="57">
        <f t="shared" si="33"/>
        <v>1.2945394483990329</v>
      </c>
      <c r="AB148" s="57">
        <f t="shared" si="23"/>
        <v>25</v>
      </c>
      <c r="AC148" s="57">
        <f t="shared" si="34"/>
        <v>5.4018914359996268E-3</v>
      </c>
      <c r="AD148" s="57">
        <f t="shared" si="34"/>
        <v>0.59823275852838698</v>
      </c>
      <c r="AE148" s="57">
        <f t="shared" si="34"/>
        <v>0.46696663896279983</v>
      </c>
      <c r="AF148" s="57">
        <f t="shared" si="34"/>
        <v>0.54142642137725472</v>
      </c>
      <c r="AG148" s="57">
        <f t="shared" si="34"/>
        <v>0.89568138628618466</v>
      </c>
      <c r="AH148" s="57">
        <f t="shared" si="34"/>
        <v>24.541128744070022</v>
      </c>
      <c r="AI148" s="57">
        <f t="shared" si="34"/>
        <v>7.2425501856283487</v>
      </c>
      <c r="AJ148" s="57">
        <f t="shared" si="34"/>
        <v>0.35259612509126215</v>
      </c>
      <c r="AK148" s="57">
        <f t="shared" si="34"/>
        <v>0.66528827346456143</v>
      </c>
      <c r="AL148" s="57">
        <f t="shared" si="34"/>
        <v>2.7607767402030716</v>
      </c>
    </row>
    <row r="149" spans="2:38" s="57" customFormat="1">
      <c r="B149" s="57">
        <v>4.1790000000000003</v>
      </c>
      <c r="C149" s="57">
        <f t="shared" si="31"/>
        <v>2.2247740488811449</v>
      </c>
      <c r="D149" s="57">
        <f>D148+5</f>
        <v>30</v>
      </c>
      <c r="E149" s="57">
        <f t="shared" si="32"/>
        <v>2.281543845814144E-3</v>
      </c>
      <c r="F149" s="57">
        <f t="shared" si="32"/>
        <v>0.33525370580265923</v>
      </c>
      <c r="G149" s="57">
        <f t="shared" si="32"/>
        <v>0.48385091321341939</v>
      </c>
      <c r="H149" s="57">
        <f t="shared" si="32"/>
        <v>0.50960460451973877</v>
      </c>
      <c r="I149" s="57">
        <f t="shared" si="32"/>
        <v>0.91333409591045978</v>
      </c>
      <c r="J149" s="57">
        <f t="shared" si="32"/>
        <v>21.632038646296177</v>
      </c>
      <c r="K149" s="57">
        <f t="shared" si="32"/>
        <v>7.5608358403754217</v>
      </c>
      <c r="L149" s="57">
        <f t="shared" si="32"/>
        <v>0.40033668472499245</v>
      </c>
      <c r="M149" s="57">
        <f t="shared" si="32"/>
        <v>0.73716641056074717</v>
      </c>
      <c r="N149" s="57">
        <f t="shared" si="32"/>
        <v>2.3397338853999603</v>
      </c>
      <c r="P149" s="57">
        <f t="shared" si="22"/>
        <v>30</v>
      </c>
      <c r="Q149" s="57">
        <f t="shared" si="33"/>
        <v>0</v>
      </c>
      <c r="R149" s="57">
        <f t="shared" si="33"/>
        <v>0</v>
      </c>
      <c r="S149" s="57">
        <f t="shared" si="33"/>
        <v>0.42886459760439166</v>
      </c>
      <c r="T149" s="57">
        <f t="shared" si="33"/>
        <v>0.39445213184403821</v>
      </c>
      <c r="U149" s="57">
        <f t="shared" si="33"/>
        <v>0.79313295434382602</v>
      </c>
      <c r="V149" s="57">
        <f t="shared" si="33"/>
        <v>14.945836327881656</v>
      </c>
      <c r="W149" s="57">
        <f t="shared" si="33"/>
        <v>6.7644244043723107</v>
      </c>
      <c r="X149" s="57">
        <f t="shared" si="33"/>
        <v>0.39380936015007478</v>
      </c>
      <c r="Y149" s="57">
        <f t="shared" si="33"/>
        <v>0.70665037931375518</v>
      </c>
      <c r="Z149" s="57">
        <f t="shared" si="33"/>
        <v>1.4937813341998636</v>
      </c>
      <c r="AB149" s="57">
        <f t="shared" si="23"/>
        <v>30</v>
      </c>
      <c r="AC149" s="57">
        <f t="shared" si="34"/>
        <v>6.2332937064603459E-3</v>
      </c>
      <c r="AD149" s="57">
        <f t="shared" si="34"/>
        <v>0.69030644782726147</v>
      </c>
      <c r="AE149" s="57">
        <f t="shared" si="34"/>
        <v>0.53883722882244944</v>
      </c>
      <c r="AF149" s="57">
        <f t="shared" si="34"/>
        <v>0.62475707719543705</v>
      </c>
      <c r="AG149" s="57">
        <f t="shared" si="34"/>
        <v>1.0335352374770936</v>
      </c>
      <c r="AH149" s="57">
        <f t="shared" si="34"/>
        <v>28.318240964710739</v>
      </c>
      <c r="AI149" s="57">
        <f t="shared" si="34"/>
        <v>8.3572472763785317</v>
      </c>
      <c r="AJ149" s="57">
        <f t="shared" si="34"/>
        <v>0.4068640092999124</v>
      </c>
      <c r="AK149" s="57">
        <f t="shared" si="34"/>
        <v>0.76768244180774137</v>
      </c>
      <c r="AL149" s="57">
        <f t="shared" si="34"/>
        <v>3.1856864366000388</v>
      </c>
    </row>
    <row r="150" spans="2:38" s="57" customFormat="1">
      <c r="B150" s="57">
        <v>5.1528</v>
      </c>
      <c r="C150" s="57">
        <f t="shared" si="31"/>
        <v>2.7431959126764207</v>
      </c>
      <c r="D150" s="57">
        <f>D149+10</f>
        <v>40</v>
      </c>
      <c r="E150" s="57">
        <f t="shared" si="32"/>
        <v>2.8131923857000773E-3</v>
      </c>
      <c r="F150" s="57">
        <f t="shared" si="32"/>
        <v>0.41337499350367646</v>
      </c>
      <c r="G150" s="57">
        <f t="shared" si="32"/>
        <v>0.59659853014146358</v>
      </c>
      <c r="H150" s="57">
        <f t="shared" si="32"/>
        <v>0.62835338263729856</v>
      </c>
      <c r="I150" s="57">
        <f t="shared" si="32"/>
        <v>1.1261604851160389</v>
      </c>
      <c r="J150" s="57">
        <f t="shared" si="32"/>
        <v>26.672766564876049</v>
      </c>
      <c r="K150" s="57">
        <f t="shared" si="32"/>
        <v>9.3226723890035021</v>
      </c>
      <c r="L150" s="57">
        <f t="shared" si="32"/>
        <v>0.4936236992556593</v>
      </c>
      <c r="M150" s="57">
        <f t="shared" si="32"/>
        <v>0.90894195918612353</v>
      </c>
      <c r="N150" s="57">
        <f t="shared" si="32"/>
        <v>2.8849419497449404</v>
      </c>
      <c r="P150" s="57">
        <f t="shared" si="22"/>
        <v>40</v>
      </c>
      <c r="Q150" s="57">
        <f t="shared" si="33"/>
        <v>0</v>
      </c>
      <c r="R150" s="57">
        <f t="shared" si="33"/>
        <v>0</v>
      </c>
      <c r="S150" s="57">
        <f t="shared" si="33"/>
        <v>0.52879922631795118</v>
      </c>
      <c r="T150" s="57">
        <f t="shared" si="33"/>
        <v>0.48636791962717585</v>
      </c>
      <c r="U150" s="57">
        <f t="shared" si="33"/>
        <v>0.97794990532459691</v>
      </c>
      <c r="V150" s="57">
        <f t="shared" si="33"/>
        <v>18.428536025137312</v>
      </c>
      <c r="W150" s="57">
        <f t="shared" si="33"/>
        <v>8.3406800456352617</v>
      </c>
      <c r="X150" s="57">
        <f t="shared" si="33"/>
        <v>0.48557536837355036</v>
      </c>
      <c r="Y150" s="57">
        <f t="shared" si="33"/>
        <v>0.87131503963192591</v>
      </c>
      <c r="Z150" s="57">
        <f t="shared" si="33"/>
        <v>1.8418643511855963</v>
      </c>
      <c r="AB150" s="57">
        <f t="shared" si="23"/>
        <v>40</v>
      </c>
      <c r="AC150" s="57">
        <f t="shared" si="34"/>
        <v>7.6857845291985281E-3</v>
      </c>
      <c r="AD150" s="57">
        <f t="shared" si="34"/>
        <v>0.85116262235773554</v>
      </c>
      <c r="AE150" s="57">
        <f t="shared" si="34"/>
        <v>0.66439783396497887</v>
      </c>
      <c r="AF150" s="57">
        <f t="shared" si="34"/>
        <v>0.77033884564741839</v>
      </c>
      <c r="AG150" s="57">
        <f t="shared" si="34"/>
        <v>1.2743710649074815</v>
      </c>
      <c r="AH150" s="57">
        <f t="shared" si="34"/>
        <v>34.916997104614836</v>
      </c>
      <c r="AI150" s="57">
        <f t="shared" si="34"/>
        <v>10.304664732371741</v>
      </c>
      <c r="AJ150" s="57">
        <f t="shared" si="34"/>
        <v>0.50167203013777095</v>
      </c>
      <c r="AK150" s="57">
        <f t="shared" si="34"/>
        <v>0.94656887874032392</v>
      </c>
      <c r="AL150" s="57">
        <f t="shared" si="34"/>
        <v>3.9280195483042615</v>
      </c>
    </row>
    <row r="151" spans="2:38" s="57" customFormat="1">
      <c r="B151" s="57">
        <v>5.9217000000000004</v>
      </c>
      <c r="C151" s="57">
        <f t="shared" si="31"/>
        <v>3.152535172352112</v>
      </c>
      <c r="D151" s="57">
        <f t="shared" ref="D151:D152" si="36">D150+10</f>
        <v>50</v>
      </c>
      <c r="E151" s="57">
        <f t="shared" si="32"/>
        <v>3.2329742670679073E-3</v>
      </c>
      <c r="F151" s="57">
        <f t="shared" si="32"/>
        <v>0.475058415286508</v>
      </c>
      <c r="G151" s="57">
        <f t="shared" si="32"/>
        <v>0.6856223930941362</v>
      </c>
      <c r="H151" s="57">
        <f t="shared" si="32"/>
        <v>0.72211567435546142</v>
      </c>
      <c r="I151" s="57">
        <f t="shared" si="32"/>
        <v>1.2942050772908025</v>
      </c>
      <c r="J151" s="57">
        <f t="shared" si="32"/>
        <v>30.652851320829296</v>
      </c>
      <c r="K151" s="57">
        <f t="shared" si="32"/>
        <v>10.713792660309769</v>
      </c>
      <c r="L151" s="57">
        <f t="shared" si="32"/>
        <v>0.56728175627820543</v>
      </c>
      <c r="M151" s="57">
        <f t="shared" si="32"/>
        <v>1.0445734103520061</v>
      </c>
      <c r="N151" s="57">
        <f t="shared" si="32"/>
        <v>3.3154302325431084</v>
      </c>
      <c r="P151" s="57">
        <f t="shared" ref="P151:P167" si="37">D151</f>
        <v>50</v>
      </c>
      <c r="Q151" s="57">
        <f t="shared" si="33"/>
        <v>0</v>
      </c>
      <c r="R151" s="57">
        <f t="shared" si="33"/>
        <v>0</v>
      </c>
      <c r="S151" s="57">
        <f t="shared" si="33"/>
        <v>0.60770614189825967</v>
      </c>
      <c r="T151" s="57">
        <f t="shared" si="33"/>
        <v>0.55894327614238448</v>
      </c>
      <c r="U151" s="57">
        <f t="shared" si="33"/>
        <v>1.1238786563149028</v>
      </c>
      <c r="V151" s="57">
        <f t="shared" si="33"/>
        <v>21.178424572685699</v>
      </c>
      <c r="W151" s="57">
        <f t="shared" si="33"/>
        <v>9.5852683572066315</v>
      </c>
      <c r="X151" s="57">
        <f t="shared" si="33"/>
        <v>0.55803246114753091</v>
      </c>
      <c r="Y151" s="57">
        <f t="shared" si="33"/>
        <v>1.0013318377933336</v>
      </c>
      <c r="Z151" s="57">
        <f t="shared" si="33"/>
        <v>2.1167055908019257</v>
      </c>
      <c r="AB151" s="57">
        <f t="shared" ref="AB151:AB167" si="38">P151</f>
        <v>50</v>
      </c>
      <c r="AC151" s="57">
        <f t="shared" si="34"/>
        <v>8.8326499571922939E-3</v>
      </c>
      <c r="AD151" s="57">
        <f t="shared" si="34"/>
        <v>0.97817229605781186</v>
      </c>
      <c r="AE151" s="57">
        <f t="shared" si="34"/>
        <v>0.76353864429001594</v>
      </c>
      <c r="AF151" s="57">
        <f t="shared" si="34"/>
        <v>0.88528807256853514</v>
      </c>
      <c r="AG151" s="57">
        <f t="shared" si="34"/>
        <v>1.4645314982667026</v>
      </c>
      <c r="AH151" s="57">
        <f t="shared" si="34"/>
        <v>40.127278068972956</v>
      </c>
      <c r="AI151" s="57">
        <f t="shared" si="34"/>
        <v>11.842316963412905</v>
      </c>
      <c r="AJ151" s="57">
        <f t="shared" si="34"/>
        <v>0.57653105140888294</v>
      </c>
      <c r="AK151" s="57">
        <f t="shared" si="34"/>
        <v>1.0878149829106818</v>
      </c>
      <c r="AL151" s="57">
        <f t="shared" si="34"/>
        <v>4.514154874284265</v>
      </c>
    </row>
    <row r="152" spans="2:38" s="57" customFormat="1">
      <c r="B152" s="57">
        <v>6.5039999999999996</v>
      </c>
      <c r="C152" s="57">
        <f t="shared" si="31"/>
        <v>3.4625341981150908</v>
      </c>
      <c r="D152" s="57">
        <f t="shared" si="36"/>
        <v>60</v>
      </c>
      <c r="E152" s="57">
        <f t="shared" si="32"/>
        <v>3.5508806690689367E-3</v>
      </c>
      <c r="F152" s="57">
        <f t="shared" si="32"/>
        <v>0.52177209101304367</v>
      </c>
      <c r="G152" s="57">
        <f t="shared" si="32"/>
        <v>0.75304134855571825</v>
      </c>
      <c r="H152" s="57">
        <f t="shared" si="32"/>
        <v>0.79312310494385641</v>
      </c>
      <c r="I152" s="57">
        <f t="shared" si="32"/>
        <v>1.4214674819947311</v>
      </c>
      <c r="J152" s="57">
        <f t="shared" si="32"/>
        <v>33.667022442987708</v>
      </c>
      <c r="K152" s="57">
        <f t="shared" si="32"/>
        <v>11.767306544140682</v>
      </c>
      <c r="L152" s="57">
        <f t="shared" si="32"/>
        <v>0.6230639825384805</v>
      </c>
      <c r="M152" s="57">
        <f t="shared" si="32"/>
        <v>1.1472889122641576</v>
      </c>
      <c r="N152" s="57">
        <f t="shared" si="32"/>
        <v>3.6414447347460963</v>
      </c>
      <c r="P152" s="57">
        <f t="shared" si="37"/>
        <v>60</v>
      </c>
      <c r="Q152" s="57">
        <f t="shared" si="33"/>
        <v>0</v>
      </c>
      <c r="R152" s="57">
        <f t="shared" si="33"/>
        <v>0</v>
      </c>
      <c r="S152" s="57">
        <f t="shared" si="33"/>
        <v>0.66746339855592451</v>
      </c>
      <c r="T152" s="57">
        <f t="shared" si="33"/>
        <v>0.61390555890816967</v>
      </c>
      <c r="U152" s="57">
        <f t="shared" si="33"/>
        <v>1.2343924403416646</v>
      </c>
      <c r="V152" s="57">
        <f t="shared" si="33"/>
        <v>23.260951744192965</v>
      </c>
      <c r="W152" s="57">
        <f t="shared" si="33"/>
        <v>10.527811639005623</v>
      </c>
      <c r="X152" s="57">
        <f t="shared" si="33"/>
        <v>0.61290518120913628</v>
      </c>
      <c r="Y152" s="57">
        <f t="shared" si="33"/>
        <v>1.0997952883084101</v>
      </c>
      <c r="Z152" s="57">
        <f t="shared" si="33"/>
        <v>2.3248465170449268</v>
      </c>
      <c r="AB152" s="57">
        <f t="shared" si="38"/>
        <v>60</v>
      </c>
      <c r="AC152" s="57">
        <f t="shared" si="34"/>
        <v>9.7011863995105224E-3</v>
      </c>
      <c r="AD152" s="57">
        <f t="shared" si="34"/>
        <v>1.0743584112225488</v>
      </c>
      <c r="AE152" s="57">
        <f t="shared" si="34"/>
        <v>0.83861929855551565</v>
      </c>
      <c r="AF152" s="57">
        <f t="shared" si="34"/>
        <v>0.97234065097953959</v>
      </c>
      <c r="AG152" s="57">
        <f t="shared" si="34"/>
        <v>1.6085425236477977</v>
      </c>
      <c r="AH152" s="57">
        <f t="shared" si="34"/>
        <v>44.073093141782515</v>
      </c>
      <c r="AI152" s="57">
        <f t="shared" si="34"/>
        <v>13.00680144927574</v>
      </c>
      <c r="AJ152" s="57">
        <f t="shared" si="34"/>
        <v>0.63322278386782815</v>
      </c>
      <c r="AK152" s="57">
        <f t="shared" si="34"/>
        <v>1.1947825362199089</v>
      </c>
      <c r="AL152" s="57">
        <f t="shared" si="34"/>
        <v>4.9580429524472374</v>
      </c>
    </row>
    <row r="153" spans="2:38" s="57" customFormat="1">
      <c r="B153" s="57">
        <v>7.101394</v>
      </c>
      <c r="C153" s="57">
        <f t="shared" si="31"/>
        <v>3.7805688160038926</v>
      </c>
      <c r="D153" s="57">
        <f>D152+15</f>
        <v>75</v>
      </c>
      <c r="E153" s="57">
        <f t="shared" si="32"/>
        <v>3.877025901021844E-3</v>
      </c>
      <c r="F153" s="57">
        <f t="shared" si="32"/>
        <v>0.56969639360432822</v>
      </c>
      <c r="G153" s="57">
        <f t="shared" si="32"/>
        <v>0.82220752680389719</v>
      </c>
      <c r="H153" s="57">
        <f t="shared" si="32"/>
        <v>0.86597075687493363</v>
      </c>
      <c r="I153" s="57">
        <f t="shared" si="32"/>
        <v>1.5520280062238505</v>
      </c>
      <c r="J153" s="57">
        <f t="shared" si="32"/>
        <v>36.759308517110014</v>
      </c>
      <c r="K153" s="57">
        <f t="shared" si="32"/>
        <v>12.848123186538873</v>
      </c>
      <c r="L153" s="57">
        <f t="shared" si="32"/>
        <v>0.68029185529597247</v>
      </c>
      <c r="M153" s="57">
        <f t="shared" si="32"/>
        <v>1.2526663786675856</v>
      </c>
      <c r="N153" s="57">
        <f t="shared" si="32"/>
        <v>3.9759081956004052</v>
      </c>
      <c r="P153" s="57">
        <f t="shared" si="37"/>
        <v>75</v>
      </c>
      <c r="Q153" s="57">
        <f t="shared" si="33"/>
        <v>0</v>
      </c>
      <c r="R153" s="57">
        <f t="shared" si="33"/>
        <v>0</v>
      </c>
      <c r="S153" s="57">
        <f t="shared" si="33"/>
        <v>0.72876931819393287</v>
      </c>
      <c r="T153" s="57">
        <f t="shared" si="33"/>
        <v>0.67029223859903742</v>
      </c>
      <c r="U153" s="57">
        <f t="shared" si="33"/>
        <v>1.3477702883451319</v>
      </c>
      <c r="V153" s="57">
        <f t="shared" si="33"/>
        <v>25.397449477878961</v>
      </c>
      <c r="W153" s="57">
        <f t="shared" si="33"/>
        <v>11.494781776546271</v>
      </c>
      <c r="X153" s="57">
        <f t="shared" si="33"/>
        <v>0.66919997709789991</v>
      </c>
      <c r="Y153" s="57">
        <f t="shared" si="33"/>
        <v>1.2008105075836082</v>
      </c>
      <c r="Z153" s="57">
        <f t="shared" si="33"/>
        <v>2.5383816023440176</v>
      </c>
      <c r="AB153" s="57">
        <f t="shared" si="38"/>
        <v>75</v>
      </c>
      <c r="AC153" s="57">
        <f t="shared" si="34"/>
        <v>1.0592231743852204E-2</v>
      </c>
      <c r="AD153" s="57">
        <f t="shared" si="34"/>
        <v>1.173037275956297</v>
      </c>
      <c r="AE153" s="57">
        <f t="shared" si="34"/>
        <v>0.9156457354138654</v>
      </c>
      <c r="AF153" s="57">
        <f t="shared" si="34"/>
        <v>1.0616492751508257</v>
      </c>
      <c r="AG153" s="57">
        <f t="shared" si="34"/>
        <v>1.7562857241025696</v>
      </c>
      <c r="AH153" s="57">
        <f t="shared" si="34"/>
        <v>48.121167556341135</v>
      </c>
      <c r="AI153" s="57">
        <f t="shared" si="34"/>
        <v>14.201464596531476</v>
      </c>
      <c r="AJ153" s="57">
        <f t="shared" si="34"/>
        <v>0.69138373349404869</v>
      </c>
      <c r="AK153" s="57">
        <f t="shared" si="34"/>
        <v>1.3045222497515665</v>
      </c>
      <c r="AL153" s="57">
        <f t="shared" si="34"/>
        <v>5.4134347888567618</v>
      </c>
    </row>
    <row r="154" spans="2:38" s="57" customFormat="1">
      <c r="B154" s="57">
        <v>7.62</v>
      </c>
      <c r="C154" s="57">
        <f t="shared" si="31"/>
        <v>4.0566590697473854</v>
      </c>
      <c r="D154" s="57">
        <f>D153+25</f>
        <v>100</v>
      </c>
      <c r="E154" s="57">
        <f t="shared" si="32"/>
        <v>4.1601530871011334E-3</v>
      </c>
      <c r="F154" s="57">
        <f t="shared" si="32"/>
        <v>0.61129955565650851</v>
      </c>
      <c r="G154" s="57">
        <f t="shared" si="32"/>
        <v>0.88225079434457676</v>
      </c>
      <c r="H154" s="57">
        <f t="shared" si="32"/>
        <v>0.92920991747902726</v>
      </c>
      <c r="I154" s="57">
        <f t="shared" si="32"/>
        <v>1.6653678015557807</v>
      </c>
      <c r="J154" s="57">
        <f t="shared" si="32"/>
        <v>39.443726895621936</v>
      </c>
      <c r="K154" s="57">
        <f t="shared" si="32"/>
        <v>13.786381804632205</v>
      </c>
      <c r="L154" s="57">
        <f t="shared" si="32"/>
        <v>0.72997146116392453</v>
      </c>
      <c r="M154" s="57">
        <f t="shared" si="32"/>
        <v>1.3441447221047054</v>
      </c>
      <c r="N154" s="57">
        <f t="shared" si="32"/>
        <v>4.2662564492020216</v>
      </c>
      <c r="P154" s="57">
        <f t="shared" si="37"/>
        <v>100</v>
      </c>
      <c r="Q154" s="57">
        <f t="shared" si="33"/>
        <v>0</v>
      </c>
      <c r="R154" s="57">
        <f t="shared" si="33"/>
        <v>0</v>
      </c>
      <c r="S154" s="57">
        <f t="shared" si="33"/>
        <v>0.78198908293855007</v>
      </c>
      <c r="T154" s="57">
        <f t="shared" si="33"/>
        <v>0.71924160344989219</v>
      </c>
      <c r="U154" s="57">
        <f t="shared" si="33"/>
        <v>1.4461937755650276</v>
      </c>
      <c r="V154" s="57">
        <f t="shared" si="33"/>
        <v>27.252146502824697</v>
      </c>
      <c r="W154" s="57">
        <f t="shared" si="33"/>
        <v>12.334210065671515</v>
      </c>
      <c r="X154" s="57">
        <f t="shared" si="33"/>
        <v>0.71806957747640543</v>
      </c>
      <c r="Y154" s="57">
        <f t="shared" si="33"/>
        <v>1.2885019774644213</v>
      </c>
      <c r="Z154" s="57">
        <f t="shared" si="33"/>
        <v>2.7237517439460319</v>
      </c>
      <c r="AB154" s="57">
        <f t="shared" si="38"/>
        <v>100</v>
      </c>
      <c r="AC154" s="57">
        <f t="shared" si="34"/>
        <v>1.136574960122483E-2</v>
      </c>
      <c r="AD154" s="57">
        <f t="shared" si="34"/>
        <v>1.2587005528046888</v>
      </c>
      <c r="AE154" s="57">
        <f t="shared" si="34"/>
        <v>0.98251250575060756</v>
      </c>
      <c r="AF154" s="57">
        <f t="shared" si="34"/>
        <v>1.1391782315081582</v>
      </c>
      <c r="AG154" s="57">
        <f t="shared" si="34"/>
        <v>1.8845418275465338</v>
      </c>
      <c r="AH154" s="57">
        <f t="shared" si="34"/>
        <v>51.635307288419249</v>
      </c>
      <c r="AI154" s="57">
        <f t="shared" si="34"/>
        <v>15.238553543592896</v>
      </c>
      <c r="AJ154" s="57">
        <f t="shared" si="34"/>
        <v>0.74187334485144762</v>
      </c>
      <c r="AK154" s="57">
        <f t="shared" si="34"/>
        <v>1.3997874667449939</v>
      </c>
      <c r="AL154" s="57">
        <f t="shared" si="34"/>
        <v>5.8087611544579767</v>
      </c>
    </row>
    <row r="155" spans="2:38" s="57" customFormat="1">
      <c r="B155" s="57">
        <v>7.8259999999999996</v>
      </c>
      <c r="C155" s="57">
        <f t="shared" si="31"/>
        <v>4.1663272808192957</v>
      </c>
      <c r="D155" s="57">
        <f t="shared" ref="D155:D159" si="39">D154+25</f>
        <v>125</v>
      </c>
      <c r="E155" s="57">
        <f t="shared" si="32"/>
        <v>4.272611764055116E-3</v>
      </c>
      <c r="F155" s="57">
        <f t="shared" si="32"/>
        <v>0.62782441371157394</v>
      </c>
      <c r="G155" s="57">
        <f t="shared" si="32"/>
        <v>0.9061000986841744</v>
      </c>
      <c r="H155" s="57">
        <f t="shared" si="32"/>
        <v>0.95432863684928659</v>
      </c>
      <c r="I155" s="57">
        <f t="shared" si="32"/>
        <v>1.7103865918943904</v>
      </c>
      <c r="J155" s="57">
        <f t="shared" si="32"/>
        <v>40.509983172240553</v>
      </c>
      <c r="K155" s="57">
        <f t="shared" si="32"/>
        <v>14.159059979033653</v>
      </c>
      <c r="L155" s="57">
        <f t="shared" si="32"/>
        <v>0.74970429863838961</v>
      </c>
      <c r="M155" s="57">
        <f t="shared" si="32"/>
        <v>1.380480100615477</v>
      </c>
      <c r="N155" s="57">
        <f t="shared" si="32"/>
        <v>4.3815833484238897</v>
      </c>
      <c r="P155" s="57">
        <f t="shared" si="37"/>
        <v>125</v>
      </c>
      <c r="Q155" s="57">
        <f t="shared" si="33"/>
        <v>0</v>
      </c>
      <c r="R155" s="57">
        <f t="shared" si="33"/>
        <v>0</v>
      </c>
      <c r="S155" s="57">
        <f t="shared" si="33"/>
        <v>0.80312807850397694</v>
      </c>
      <c r="T155" s="57">
        <f t="shared" si="33"/>
        <v>0.73868438775151468</v>
      </c>
      <c r="U155" s="57">
        <f t="shared" si="33"/>
        <v>1.4852877788899046</v>
      </c>
      <c r="V155" s="57">
        <f t="shared" si="33"/>
        <v>27.98883582066885</v>
      </c>
      <c r="W155" s="57">
        <f t="shared" si="33"/>
        <v>12.667632638402958</v>
      </c>
      <c r="X155" s="57">
        <f t="shared" si="33"/>
        <v>0.73748067917222604</v>
      </c>
      <c r="Y155" s="57">
        <f t="shared" si="33"/>
        <v>1.3233332023266799</v>
      </c>
      <c r="Z155" s="57">
        <f t="shared" si="33"/>
        <v>2.7973811299474778</v>
      </c>
      <c r="AB155" s="57">
        <f t="shared" si="38"/>
        <v>125</v>
      </c>
      <c r="AC155" s="57">
        <f t="shared" si="34"/>
        <v>1.1672992420415088E-2</v>
      </c>
      <c r="AD155" s="57">
        <f t="shared" si="34"/>
        <v>1.2927261753926063</v>
      </c>
      <c r="AE155" s="57">
        <f t="shared" si="34"/>
        <v>1.0090721188643761</v>
      </c>
      <c r="AF155" s="57">
        <f t="shared" si="34"/>
        <v>1.1699728859470542</v>
      </c>
      <c r="AG155" s="57">
        <f t="shared" si="34"/>
        <v>1.9354854048988765</v>
      </c>
      <c r="AH155" s="57">
        <f t="shared" si="34"/>
        <v>53.031130523812323</v>
      </c>
      <c r="AI155" s="57">
        <f t="shared" si="34"/>
        <v>15.65048731966435</v>
      </c>
      <c r="AJ155" s="57">
        <f t="shared" si="34"/>
        <v>0.7619279181045574</v>
      </c>
      <c r="AK155" s="57">
        <f t="shared" si="34"/>
        <v>1.4376269989042783</v>
      </c>
      <c r="AL155" s="57">
        <f t="shared" si="34"/>
        <v>5.9657855669002675</v>
      </c>
    </row>
    <row r="156" spans="2:38" s="57" customFormat="1">
      <c r="B156" s="57">
        <v>7.9016999999999999</v>
      </c>
      <c r="C156" s="57">
        <f t="shared" si="31"/>
        <v>4.2066276865384404</v>
      </c>
      <c r="D156" s="57">
        <f t="shared" si="39"/>
        <v>150</v>
      </c>
      <c r="E156" s="57">
        <f t="shared" si="32"/>
        <v>4.3139327719025882E-3</v>
      </c>
      <c r="F156" s="57">
        <f t="shared" si="32"/>
        <v>0.63389618876590026</v>
      </c>
      <c r="G156" s="57">
        <f t="shared" si="32"/>
        <v>0.91486311562929212</v>
      </c>
      <c r="H156" s="57">
        <f t="shared" si="32"/>
        <v>0.96355807852804343</v>
      </c>
      <c r="I156" s="57">
        <f t="shared" si="32"/>
        <v>1.726927972597514</v>
      </c>
      <c r="J156" s="57">
        <f t="shared" si="32"/>
        <v>40.901760713706764</v>
      </c>
      <c r="K156" s="57">
        <f t="shared" si="32"/>
        <v>14.295994168427731</v>
      </c>
      <c r="L156" s="57">
        <f t="shared" si="32"/>
        <v>0.75695479058992587</v>
      </c>
      <c r="M156" s="57">
        <f t="shared" si="32"/>
        <v>1.3938309108975404</v>
      </c>
      <c r="N156" s="57">
        <f t="shared" si="32"/>
        <v>4.4239582352431732</v>
      </c>
      <c r="P156" s="57">
        <f t="shared" si="37"/>
        <v>150</v>
      </c>
      <c r="Q156" s="57">
        <f t="shared" si="33"/>
        <v>0</v>
      </c>
      <c r="R156" s="57">
        <f t="shared" si="33"/>
        <v>0</v>
      </c>
      <c r="S156" s="57">
        <f t="shared" si="33"/>
        <v>0.8108952390762475</v>
      </c>
      <c r="T156" s="57">
        <f t="shared" si="33"/>
        <v>0.74582830465027738</v>
      </c>
      <c r="U156" s="57">
        <f t="shared" si="33"/>
        <v>1.4996521984432072</v>
      </c>
      <c r="V156" s="57">
        <f t="shared" si="33"/>
        <v>28.259519647904728</v>
      </c>
      <c r="W156" s="57">
        <f t="shared" si="33"/>
        <v>12.790143031709453</v>
      </c>
      <c r="X156" s="57">
        <f t="shared" si="33"/>
        <v>0.74461295484206436</v>
      </c>
      <c r="Y156" s="57">
        <f t="shared" si="33"/>
        <v>1.3361313372047865</v>
      </c>
      <c r="Z156" s="57">
        <f t="shared" si="33"/>
        <v>2.8244349822528472</v>
      </c>
      <c r="AB156" s="57">
        <f t="shared" si="38"/>
        <v>150</v>
      </c>
      <c r="AC156" s="57">
        <f t="shared" si="34"/>
        <v>1.1785883513274335E-2</v>
      </c>
      <c r="AD156" s="57">
        <f t="shared" si="34"/>
        <v>1.3052283055621243</v>
      </c>
      <c r="AE156" s="57">
        <f t="shared" si="34"/>
        <v>1.0188309921823411</v>
      </c>
      <c r="AF156" s="57">
        <f t="shared" si="34"/>
        <v>1.181287852405805</v>
      </c>
      <c r="AG156" s="57">
        <f t="shared" si="34"/>
        <v>1.954203746751821</v>
      </c>
      <c r="AH156" s="57">
        <f t="shared" si="34"/>
        <v>53.544001779508868</v>
      </c>
      <c r="AI156" s="57">
        <f t="shared" si="34"/>
        <v>15.80184530514601</v>
      </c>
      <c r="AJ156" s="57">
        <f t="shared" si="34"/>
        <v>0.76929662633779161</v>
      </c>
      <c r="AK156" s="57">
        <f t="shared" si="34"/>
        <v>1.4515304845902983</v>
      </c>
      <c r="AL156" s="57">
        <f t="shared" si="34"/>
        <v>6.0234814882334664</v>
      </c>
    </row>
    <row r="157" spans="2:38" s="57" customFormat="1">
      <c r="B157" s="57">
        <v>7.9210000000000003</v>
      </c>
      <c r="C157" s="57">
        <f t="shared" si="31"/>
        <v>4.2169024267019735</v>
      </c>
      <c r="D157" s="57">
        <f t="shared" si="39"/>
        <v>175</v>
      </c>
      <c r="E157" s="57">
        <f t="shared" si="32"/>
        <v>4.3244621123362742E-3</v>
      </c>
      <c r="F157" s="57">
        <f t="shared" si="32"/>
        <v>0.6354433869083016</v>
      </c>
      <c r="G157" s="57">
        <f t="shared" si="32"/>
        <v>0.91709609089896349</v>
      </c>
      <c r="H157" s="57">
        <f t="shared" si="32"/>
        <v>0.96590990725901726</v>
      </c>
      <c r="I157" s="57">
        <f t="shared" si="32"/>
        <v>1.731143015689137</v>
      </c>
      <c r="J157" s="57">
        <f t="shared" si="32"/>
        <v>41.001592719828132</v>
      </c>
      <c r="K157" s="57">
        <f t="shared" si="32"/>
        <v>14.330887477479225</v>
      </c>
      <c r="L157" s="57">
        <f t="shared" si="32"/>
        <v>0.75880234712463646</v>
      </c>
      <c r="M157" s="57">
        <f t="shared" si="32"/>
        <v>1.3972329389178708</v>
      </c>
      <c r="N157" s="57">
        <f t="shared" si="32"/>
        <v>4.4347561231070447</v>
      </c>
      <c r="P157" s="57">
        <f t="shared" si="37"/>
        <v>175</v>
      </c>
      <c r="Q157" s="57">
        <f t="shared" si="33"/>
        <v>0</v>
      </c>
      <c r="R157" s="57">
        <f t="shared" si="33"/>
        <v>0</v>
      </c>
      <c r="S157" s="57">
        <f t="shared" si="33"/>
        <v>0.81287445212377096</v>
      </c>
      <c r="T157" s="57">
        <f t="shared" si="33"/>
        <v>0.7476487039332449</v>
      </c>
      <c r="U157" s="57">
        <f t="shared" si="33"/>
        <v>1.5033125124454048</v>
      </c>
      <c r="V157" s="57">
        <f t="shared" si="33"/>
        <v>28.328494784653092</v>
      </c>
      <c r="W157" s="57">
        <f t="shared" si="33"/>
        <v>12.821360896543498</v>
      </c>
      <c r="X157" s="57">
        <f t="shared" si="33"/>
        <v>0.74643038772927339</v>
      </c>
      <c r="Y157" s="57">
        <f t="shared" si="33"/>
        <v>1.3393925335324568</v>
      </c>
      <c r="Z157" s="57">
        <f t="shared" si="33"/>
        <v>2.8313287933142175</v>
      </c>
      <c r="AB157" s="57">
        <f t="shared" si="38"/>
        <v>175</v>
      </c>
      <c r="AC157" s="57">
        <f t="shared" si="34"/>
        <v>1.1814650206309354E-2</v>
      </c>
      <c r="AD157" s="57">
        <f t="shared" si="34"/>
        <v>1.3084140745343389</v>
      </c>
      <c r="AE157" s="57">
        <f t="shared" si="34"/>
        <v>1.0213177296741602</v>
      </c>
      <c r="AF157" s="57">
        <f t="shared" si="34"/>
        <v>1.1841711105847852</v>
      </c>
      <c r="AG157" s="57">
        <f t="shared" si="34"/>
        <v>1.9589735189328694</v>
      </c>
      <c r="AH157" s="57">
        <f t="shared" si="34"/>
        <v>53.674690655003253</v>
      </c>
      <c r="AI157" s="57">
        <f t="shared" si="34"/>
        <v>15.840414058414954</v>
      </c>
      <c r="AJ157" s="57">
        <f t="shared" si="34"/>
        <v>0.77117430652000374</v>
      </c>
      <c r="AK157" s="57">
        <f t="shared" si="34"/>
        <v>1.4550733443032893</v>
      </c>
      <c r="AL157" s="57">
        <f t="shared" si="34"/>
        <v>6.0381834528998377</v>
      </c>
    </row>
    <row r="158" spans="2:38" s="57" customFormat="1">
      <c r="B158" s="57">
        <v>7.9189999999999996</v>
      </c>
      <c r="C158" s="57">
        <f t="shared" si="31"/>
        <v>4.215837686788654</v>
      </c>
      <c r="D158" s="57">
        <f t="shared" si="39"/>
        <v>200</v>
      </c>
      <c r="E158" s="57">
        <f t="shared" si="32"/>
        <v>4.3233627224920374E-3</v>
      </c>
      <c r="F158" s="57">
        <f t="shared" si="32"/>
        <v>0.63528184080429906</v>
      </c>
      <c r="G158" s="57">
        <f t="shared" si="32"/>
        <v>0.91686294141069591</v>
      </c>
      <c r="H158" s="57">
        <f t="shared" si="32"/>
        <v>0.96566434803918744</v>
      </c>
      <c r="I158" s="57">
        <f t="shared" si="32"/>
        <v>1.7307029144693942</v>
      </c>
      <c r="J158" s="57">
        <f t="shared" si="32"/>
        <v>40.991169057078231</v>
      </c>
      <c r="K158" s="57">
        <f t="shared" si="32"/>
        <v>14.327244196131771</v>
      </c>
      <c r="L158" s="57">
        <f t="shared" si="32"/>
        <v>0.75860943999016706</v>
      </c>
      <c r="M158" s="57">
        <f t="shared" si="32"/>
        <v>1.3968777262548444</v>
      </c>
      <c r="N158" s="57">
        <f t="shared" si="32"/>
        <v>4.4336286936795783</v>
      </c>
      <c r="P158" s="57">
        <f t="shared" si="37"/>
        <v>200</v>
      </c>
      <c r="Q158" s="57">
        <f t="shared" si="33"/>
        <v>0</v>
      </c>
      <c r="R158" s="57">
        <f t="shared" si="33"/>
        <v>0</v>
      </c>
      <c r="S158" s="57">
        <f t="shared" si="33"/>
        <v>0.81266779846509851</v>
      </c>
      <c r="T158" s="57">
        <f t="shared" si="33"/>
        <v>0.74745863234264953</v>
      </c>
      <c r="U158" s="57">
        <f t="shared" si="33"/>
        <v>1.5029303316178326</v>
      </c>
      <c r="V158" s="57">
        <f t="shared" si="33"/>
        <v>28.321292950376424</v>
      </c>
      <c r="W158" s="57">
        <f t="shared" si="33"/>
        <v>12.818101375800154</v>
      </c>
      <c r="X158" s="57">
        <f t="shared" si="33"/>
        <v>0.74624062586609075</v>
      </c>
      <c r="Y158" s="57">
        <f t="shared" si="33"/>
        <v>1.3390520253928173</v>
      </c>
      <c r="Z158" s="57">
        <f t="shared" si="33"/>
        <v>2.8306089964839516</v>
      </c>
      <c r="AB158" s="57">
        <f t="shared" si="38"/>
        <v>200</v>
      </c>
      <c r="AC158" s="57">
        <f t="shared" si="34"/>
        <v>1.1811646617397573E-2</v>
      </c>
      <c r="AD158" s="57">
        <f t="shared" si="34"/>
        <v>1.3080814419182507</v>
      </c>
      <c r="AE158" s="57">
        <f t="shared" si="34"/>
        <v>1.0210580843562975</v>
      </c>
      <c r="AF158" s="57">
        <f t="shared" si="34"/>
        <v>1.1838700637357209</v>
      </c>
      <c r="AG158" s="57">
        <f t="shared" si="34"/>
        <v>1.9584754973209559</v>
      </c>
      <c r="AH158" s="57">
        <f t="shared" si="34"/>
        <v>53.661045163780116</v>
      </c>
      <c r="AI158" s="57">
        <f t="shared" si="34"/>
        <v>15.836387016463387</v>
      </c>
      <c r="AJ158" s="57">
        <f t="shared" si="34"/>
        <v>0.77097825411424759</v>
      </c>
      <c r="AK158" s="57">
        <f t="shared" si="34"/>
        <v>1.4547034271168755</v>
      </c>
      <c r="AL158" s="57">
        <f t="shared" si="34"/>
        <v>6.03664839087517</v>
      </c>
    </row>
    <row r="159" spans="2:38" s="57" customFormat="1">
      <c r="B159" s="57">
        <v>7.907</v>
      </c>
      <c r="C159" s="57">
        <f t="shared" si="31"/>
        <v>4.2094492473087373</v>
      </c>
      <c r="D159" s="57">
        <f t="shared" si="39"/>
        <v>225</v>
      </c>
      <c r="E159" s="57">
        <f t="shared" si="32"/>
        <v>4.3168038652609151E-3</v>
      </c>
      <c r="F159" s="57">
        <f t="shared" si="32"/>
        <v>0.63431807182103006</v>
      </c>
      <c r="G159" s="57">
        <f t="shared" si="32"/>
        <v>0.91547199331792228</v>
      </c>
      <c r="H159" s="57">
        <f t="shared" si="32"/>
        <v>0.96419936464581568</v>
      </c>
      <c r="I159" s="57">
        <f t="shared" si="32"/>
        <v>1.7280773116564645</v>
      </c>
      <c r="J159" s="57">
        <f t="shared" si="32"/>
        <v>40.928982457701906</v>
      </c>
      <c r="K159" s="57">
        <f t="shared" si="32"/>
        <v>14.305508719552632</v>
      </c>
      <c r="L159" s="57">
        <f t="shared" si="32"/>
        <v>0.75745857402530337</v>
      </c>
      <c r="M159" s="57">
        <f t="shared" si="32"/>
        <v>1.3947585606506783</v>
      </c>
      <c r="N159" s="57">
        <f t="shared" si="32"/>
        <v>4.4269025549111696</v>
      </c>
      <c r="P159" s="57">
        <f t="shared" si="37"/>
        <v>225</v>
      </c>
      <c r="Q159" s="57">
        <f t="shared" si="33"/>
        <v>0</v>
      </c>
      <c r="R159" s="57">
        <f t="shared" si="33"/>
        <v>0</v>
      </c>
      <c r="S159" s="57">
        <f t="shared" si="33"/>
        <v>0.81143492201947154</v>
      </c>
      <c r="T159" s="57">
        <f t="shared" si="33"/>
        <v>0.74632468296796484</v>
      </c>
      <c r="U159" s="57">
        <f t="shared" si="33"/>
        <v>1.5006502764602767</v>
      </c>
      <c r="V159" s="57">
        <f t="shared" si="33"/>
        <v>28.278327479055704</v>
      </c>
      <c r="W159" s="57">
        <f t="shared" si="33"/>
        <v>12.798655379178003</v>
      </c>
      <c r="X159" s="57">
        <f t="shared" si="33"/>
        <v>0.7451085242962513</v>
      </c>
      <c r="Y159" s="57">
        <f t="shared" si="33"/>
        <v>1.337020585603159</v>
      </c>
      <c r="Z159" s="57">
        <f t="shared" si="33"/>
        <v>2.8263147557558996</v>
      </c>
      <c r="AB159" s="57">
        <f t="shared" si="38"/>
        <v>225</v>
      </c>
      <c r="AC159" s="57">
        <f t="shared" si="34"/>
        <v>1.1793727486202559E-2</v>
      </c>
      <c r="AD159" s="57">
        <f t="shared" si="34"/>
        <v>1.3060969867672667</v>
      </c>
      <c r="AE159" s="57">
        <f t="shared" si="34"/>
        <v>1.0195090646163774</v>
      </c>
      <c r="AF159" s="57">
        <f t="shared" si="34"/>
        <v>1.1820740463236623</v>
      </c>
      <c r="AG159" s="57">
        <f t="shared" si="34"/>
        <v>1.9555043468526525</v>
      </c>
      <c r="AH159" s="57">
        <f t="shared" si="34"/>
        <v>53.579637436348186</v>
      </c>
      <c r="AI159" s="57">
        <f t="shared" si="34"/>
        <v>15.812362059927263</v>
      </c>
      <c r="AJ159" s="57">
        <f t="shared" si="34"/>
        <v>0.76980862375435966</v>
      </c>
      <c r="AK159" s="57">
        <f t="shared" si="34"/>
        <v>1.4524965356982016</v>
      </c>
      <c r="AL159" s="57">
        <f t="shared" si="34"/>
        <v>6.0274903540664049</v>
      </c>
    </row>
    <row r="160" spans="2:38" s="57" customFormat="1">
      <c r="B160" s="57">
        <v>7.8920000000000003</v>
      </c>
      <c r="C160" s="57">
        <f t="shared" si="31"/>
        <v>4.2014636979588404</v>
      </c>
      <c r="D160" s="57">
        <v>250</v>
      </c>
      <c r="E160" s="57">
        <f t="shared" si="32"/>
        <v>4.3086071922309906E-3</v>
      </c>
      <c r="F160" s="57">
        <f t="shared" si="32"/>
        <v>0.63311363956189259</v>
      </c>
      <c r="G160" s="57">
        <f t="shared" si="32"/>
        <v>0.91373371082200738</v>
      </c>
      <c r="H160" s="57">
        <f t="shared" si="32"/>
        <v>0.96236855945421007</v>
      </c>
      <c r="I160" s="57">
        <f t="shared" si="32"/>
        <v>1.7247960681401522</v>
      </c>
      <c r="J160" s="57">
        <f t="shared" si="32"/>
        <v>40.851267208845442</v>
      </c>
      <c r="K160" s="57">
        <f t="shared" si="32"/>
        <v>14.278345665320652</v>
      </c>
      <c r="L160" s="57">
        <f t="shared" si="32"/>
        <v>0.7560203246957562</v>
      </c>
      <c r="M160" s="57">
        <f t="shared" si="32"/>
        <v>1.3921102170533832</v>
      </c>
      <c r="N160" s="57">
        <f t="shared" si="32"/>
        <v>4.4184968283804942</v>
      </c>
      <c r="P160" s="57">
        <f t="shared" si="37"/>
        <v>250</v>
      </c>
      <c r="Q160" s="57">
        <f t="shared" si="33"/>
        <v>0</v>
      </c>
      <c r="R160" s="57">
        <f t="shared" si="33"/>
        <v>0</v>
      </c>
      <c r="S160" s="57">
        <f t="shared" si="33"/>
        <v>0.80989418332750085</v>
      </c>
      <c r="T160" s="57">
        <f t="shared" si="33"/>
        <v>0.74490757447951128</v>
      </c>
      <c r="U160" s="57">
        <f t="shared" si="33"/>
        <v>1.4978008674918968</v>
      </c>
      <c r="V160" s="57">
        <f t="shared" si="33"/>
        <v>28.224633076573294</v>
      </c>
      <c r="W160" s="57">
        <f t="shared" si="33"/>
        <v>12.774353512185613</v>
      </c>
      <c r="X160" s="57">
        <f t="shared" si="33"/>
        <v>0.74369372502899367</v>
      </c>
      <c r="Y160" s="57">
        <f t="shared" si="33"/>
        <v>1.3344818738811233</v>
      </c>
      <c r="Z160" s="57">
        <f t="shared" si="33"/>
        <v>2.8209481978450777</v>
      </c>
      <c r="AB160" s="57">
        <f t="shared" si="38"/>
        <v>250</v>
      </c>
      <c r="AC160" s="57">
        <f t="shared" si="34"/>
        <v>1.1771333759031775E-2</v>
      </c>
      <c r="AD160" s="57">
        <f t="shared" si="34"/>
        <v>1.3036169922435279</v>
      </c>
      <c r="AE160" s="57">
        <f t="shared" si="34"/>
        <v>1.0175732383165184</v>
      </c>
      <c r="AF160" s="57">
        <f t="shared" si="34"/>
        <v>1.1798295444289046</v>
      </c>
      <c r="AG160" s="57">
        <f t="shared" si="34"/>
        <v>1.9517912687884076</v>
      </c>
      <c r="AH160" s="57">
        <f t="shared" si="34"/>
        <v>53.477901341117665</v>
      </c>
      <c r="AI160" s="57">
        <f t="shared" si="34"/>
        <v>15.782337818455691</v>
      </c>
      <c r="AJ160" s="57">
        <f t="shared" si="34"/>
        <v>0.76834692436252283</v>
      </c>
      <c r="AK160" s="57">
        <f t="shared" si="34"/>
        <v>1.4497385602256474</v>
      </c>
      <c r="AL160" s="57">
        <f t="shared" si="34"/>
        <v>6.0160454589158761</v>
      </c>
    </row>
    <row r="161" spans="2:38" s="57" customFormat="1">
      <c r="B161" s="57">
        <v>7.859</v>
      </c>
      <c r="C161" s="57">
        <f t="shared" si="31"/>
        <v>4.1838954893890685</v>
      </c>
      <c r="D161" s="57">
        <v>300</v>
      </c>
      <c r="E161" s="57">
        <f t="shared" si="32"/>
        <v>4.2905760985138585E-3</v>
      </c>
      <c r="F161" s="57">
        <f t="shared" si="32"/>
        <v>0.63046412178057343</v>
      </c>
      <c r="G161" s="57">
        <f t="shared" si="32"/>
        <v>0.90990982587792546</v>
      </c>
      <c r="H161" s="57">
        <f t="shared" si="32"/>
        <v>0.95834114249282409</v>
      </c>
      <c r="I161" s="57">
        <f t="shared" si="32"/>
        <v>1.7175779676821539</v>
      </c>
      <c r="J161" s="57">
        <f t="shared" ref="F161:N167" si="40">J$134*$C161*(2^(-($D161-$D$135)/$E$74))</f>
        <v>40.680308707723661</v>
      </c>
      <c r="K161" s="57">
        <f t="shared" si="40"/>
        <v>14.218592205018853</v>
      </c>
      <c r="L161" s="57">
        <f t="shared" si="40"/>
        <v>0.75285645462859696</v>
      </c>
      <c r="M161" s="57">
        <f t="shared" si="40"/>
        <v>1.3862843738821775</v>
      </c>
      <c r="N161" s="57">
        <f t="shared" si="40"/>
        <v>4.4000058574363248</v>
      </c>
      <c r="P161" s="57">
        <f t="shared" si="37"/>
        <v>300</v>
      </c>
      <c r="Q161" s="57">
        <f t="shared" si="33"/>
        <v>0</v>
      </c>
      <c r="R161" s="57">
        <f t="shared" si="33"/>
        <v>0</v>
      </c>
      <c r="S161" s="57">
        <f t="shared" si="33"/>
        <v>0.80650485650586101</v>
      </c>
      <c r="T161" s="57">
        <f t="shared" si="33"/>
        <v>0.74179021016970337</v>
      </c>
      <c r="U161" s="57">
        <f t="shared" si="33"/>
        <v>1.491532719432346</v>
      </c>
      <c r="V161" s="57">
        <f t="shared" ref="R161:Z167" si="41">V$134*$C161*(2^(-($D161-$D$135)/$E$74))</f>
        <v>28.10651578682522</v>
      </c>
      <c r="W161" s="57">
        <f t="shared" si="41"/>
        <v>12.720894109859652</v>
      </c>
      <c r="X161" s="57">
        <f t="shared" si="41"/>
        <v>0.74058144055873132</v>
      </c>
      <c r="Y161" s="57">
        <f t="shared" si="41"/>
        <v>1.3288971996097825</v>
      </c>
      <c r="Z161" s="57">
        <f t="shared" si="41"/>
        <v>2.8091428094545465</v>
      </c>
      <c r="AB161" s="57">
        <f t="shared" si="38"/>
        <v>300</v>
      </c>
      <c r="AC161" s="57">
        <f t="shared" si="34"/>
        <v>1.1722071894880531E-2</v>
      </c>
      <c r="AD161" s="57">
        <f t="shared" si="34"/>
        <v>1.29816148444027</v>
      </c>
      <c r="AE161" s="57">
        <f t="shared" si="34"/>
        <v>1.0133147952499943</v>
      </c>
      <c r="AF161" s="57">
        <f t="shared" si="34"/>
        <v>1.1748920748159406</v>
      </c>
      <c r="AG161" s="57">
        <f t="shared" si="34"/>
        <v>1.9436232159319617</v>
      </c>
      <c r="AH161" s="57">
        <f t="shared" ref="AD161:AL167" si="42">AH$134*$C161*(2^(-($D161-$D$135)/$E$74))</f>
        <v>53.25410162862218</v>
      </c>
      <c r="AI161" s="57">
        <f t="shared" si="42"/>
        <v>15.716290300178056</v>
      </c>
      <c r="AJ161" s="57">
        <f t="shared" si="42"/>
        <v>0.76513146869846682</v>
      </c>
      <c r="AK161" s="57">
        <f t="shared" si="42"/>
        <v>1.4436715481545763</v>
      </c>
      <c r="AL161" s="57">
        <f t="shared" si="42"/>
        <v>5.9908689054180684</v>
      </c>
    </row>
    <row r="162" spans="2:38" s="57" customFormat="1">
      <c r="B162" s="57">
        <v>7.8150000000000004</v>
      </c>
      <c r="C162" s="57">
        <f t="shared" si="31"/>
        <v>4.1604712112960387</v>
      </c>
      <c r="D162" s="57">
        <v>365</v>
      </c>
      <c r="E162" s="57">
        <f t="shared" ref="E162:E167" si="43">E$134*$C162*(2^(-($D162-$D$135)/$E$74))</f>
        <v>4.2665353274493265E-3</v>
      </c>
      <c r="F162" s="57">
        <f t="shared" si="40"/>
        <v>0.62693153238742005</v>
      </c>
      <c r="G162" s="57">
        <f t="shared" si="40"/>
        <v>0.90481145836012855</v>
      </c>
      <c r="H162" s="57">
        <f t="shared" si="40"/>
        <v>0.95297140670923741</v>
      </c>
      <c r="I162" s="57">
        <f t="shared" si="40"/>
        <v>1.7079541088439825</v>
      </c>
      <c r="J162" s="57">
        <f t="shared" si="40"/>
        <v>40.45237055535862</v>
      </c>
      <c r="K162" s="57">
        <f t="shared" si="40"/>
        <v>14.138923202019654</v>
      </c>
      <c r="L162" s="57">
        <f t="shared" si="40"/>
        <v>0.74863808179133395</v>
      </c>
      <c r="M162" s="57">
        <f t="shared" si="40"/>
        <v>1.3785168050295045</v>
      </c>
      <c r="N162" s="57">
        <f t="shared" si="40"/>
        <v>4.375351934263195</v>
      </c>
      <c r="P162" s="57">
        <f t="shared" si="37"/>
        <v>365</v>
      </c>
      <c r="Q162" s="57">
        <f t="shared" ref="Q162:Q167" si="44">Q$134*$C162*(2^(-($D162-$D$135)/$E$74))</f>
        <v>0</v>
      </c>
      <c r="R162" s="57">
        <f t="shared" si="41"/>
        <v>0</v>
      </c>
      <c r="S162" s="57">
        <f t="shared" si="41"/>
        <v>0.80198588325553077</v>
      </c>
      <c r="T162" s="57">
        <f t="shared" si="41"/>
        <v>0.73763384323641978</v>
      </c>
      <c r="U162" s="57">
        <f t="shared" si="41"/>
        <v>1.4831754275862579</v>
      </c>
      <c r="V162" s="57">
        <f t="shared" si="41"/>
        <v>27.949030569004066</v>
      </c>
      <c r="W162" s="57">
        <f t="shared" si="41"/>
        <v>12.649616944274076</v>
      </c>
      <c r="X162" s="57">
        <f t="shared" si="41"/>
        <v>0.73643184655123195</v>
      </c>
      <c r="Y162" s="57">
        <f t="shared" si="41"/>
        <v>1.3214511800985143</v>
      </c>
      <c r="Z162" s="57">
        <f t="shared" si="41"/>
        <v>2.7934027415431393</v>
      </c>
      <c r="AB162" s="57">
        <f t="shared" si="38"/>
        <v>365</v>
      </c>
      <c r="AC162" s="57">
        <f t="shared" ref="AC162:AC167" si="45">AC$134*$C162*(2^(-($D162-$D$135)/$E$74))</f>
        <v>1.1656391286879099E-2</v>
      </c>
      <c r="AD162" s="57">
        <f t="shared" si="42"/>
        <v>1.2908876819634811</v>
      </c>
      <c r="AE162" s="57">
        <f t="shared" si="42"/>
        <v>1.0076370334647307</v>
      </c>
      <c r="AF162" s="57">
        <f t="shared" si="42"/>
        <v>1.1683089701820508</v>
      </c>
      <c r="AG162" s="57">
        <f t="shared" si="42"/>
        <v>1.9327327901017073</v>
      </c>
      <c r="AH162" s="57">
        <f t="shared" si="42"/>
        <v>52.955710541713259</v>
      </c>
      <c r="AI162" s="57">
        <f t="shared" si="42"/>
        <v>15.628229459765235</v>
      </c>
      <c r="AJ162" s="57">
        <f t="shared" si="42"/>
        <v>0.76084431703144018</v>
      </c>
      <c r="AK162" s="57">
        <f t="shared" si="42"/>
        <v>1.4355824299604987</v>
      </c>
      <c r="AL162" s="57">
        <f t="shared" si="42"/>
        <v>5.9573011269832188</v>
      </c>
    </row>
    <row r="163" spans="2:38" s="57" customFormat="1">
      <c r="B163" s="57">
        <v>7.5702999999999996</v>
      </c>
      <c r="C163" s="57">
        <f t="shared" si="31"/>
        <v>4.0302002829013945</v>
      </c>
      <c r="D163" s="57">
        <f>365*2</f>
        <v>730</v>
      </c>
      <c r="E163" s="57">
        <f t="shared" si="43"/>
        <v>4.1328388023496414E-3</v>
      </c>
      <c r="F163" s="57">
        <f t="shared" si="40"/>
        <v>0.60728595092079984</v>
      </c>
      <c r="G163" s="57">
        <f t="shared" si="40"/>
        <v>0.87645820716943768</v>
      </c>
      <c r="H163" s="57">
        <f t="shared" si="40"/>
        <v>0.92310901115453969</v>
      </c>
      <c r="I163" s="57">
        <f t="shared" si="40"/>
        <v>1.6544335091402684</v>
      </c>
      <c r="J163" s="57">
        <f t="shared" si="40"/>
        <v>39.184751524877157</v>
      </c>
      <c r="K163" s="57">
        <f t="shared" si="40"/>
        <v>13.695864664897115</v>
      </c>
      <c r="L163" s="57">
        <f t="shared" si="40"/>
        <v>0.72517869322167872</v>
      </c>
      <c r="M163" s="57">
        <f t="shared" si="40"/>
        <v>1.3353194815623279</v>
      </c>
      <c r="N163" s="57">
        <f t="shared" si="40"/>
        <v>4.2382455224316349</v>
      </c>
      <c r="P163" s="57">
        <f t="shared" si="37"/>
        <v>730</v>
      </c>
      <c r="Q163" s="57">
        <f t="shared" si="44"/>
        <v>0</v>
      </c>
      <c r="R163" s="57">
        <f t="shared" si="41"/>
        <v>0</v>
      </c>
      <c r="S163" s="57">
        <f t="shared" si="41"/>
        <v>0.7768547833017968</v>
      </c>
      <c r="T163" s="57">
        <f t="shared" si="41"/>
        <v>0.71451928445094437</v>
      </c>
      <c r="U163" s="57">
        <f t="shared" si="41"/>
        <v>1.4366985123464469</v>
      </c>
      <c r="V163" s="57">
        <f t="shared" si="41"/>
        <v>27.073217296595363</v>
      </c>
      <c r="W163" s="57">
        <f t="shared" si="41"/>
        <v>12.253227438622755</v>
      </c>
      <c r="X163" s="57">
        <f t="shared" si="41"/>
        <v>0.71335495363927148</v>
      </c>
      <c r="Y163" s="57">
        <f t="shared" si="41"/>
        <v>1.280042070057541</v>
      </c>
      <c r="Z163" s="57">
        <f t="shared" si="41"/>
        <v>2.7058684283158483</v>
      </c>
      <c r="AB163" s="57">
        <f t="shared" si="38"/>
        <v>730</v>
      </c>
      <c r="AC163" s="57">
        <f t="shared" si="45"/>
        <v>1.1291125587511353E-2</v>
      </c>
      <c r="AD163" s="57">
        <f t="shared" si="42"/>
        <v>1.2504363123797955</v>
      </c>
      <c r="AE163" s="57">
        <f t="shared" si="42"/>
        <v>0.97606163103708266</v>
      </c>
      <c r="AF163" s="57">
        <f t="shared" si="42"/>
        <v>1.1316987378581311</v>
      </c>
      <c r="AG163" s="57">
        <f t="shared" si="42"/>
        <v>1.8721685059340905</v>
      </c>
      <c r="AH163" s="57">
        <f t="shared" si="42"/>
        <v>51.296285753159019</v>
      </c>
      <c r="AI163" s="57">
        <f t="shared" si="42"/>
        <v>15.138501891171476</v>
      </c>
      <c r="AJ163" s="57">
        <f t="shared" si="42"/>
        <v>0.73700243280408995</v>
      </c>
      <c r="AK163" s="57">
        <f t="shared" si="42"/>
        <v>1.3905968930671191</v>
      </c>
      <c r="AL163" s="57">
        <f t="shared" si="42"/>
        <v>5.7706226165473868</v>
      </c>
    </row>
    <row r="164" spans="2:38" s="57" customFormat="1">
      <c r="B164" s="57">
        <v>7.1029999999999998</v>
      </c>
      <c r="C164" s="57">
        <f t="shared" si="31"/>
        <v>3.7814238021542881</v>
      </c>
      <c r="D164" s="57">
        <f>D163*2</f>
        <v>1460</v>
      </c>
      <c r="E164" s="57">
        <f t="shared" si="43"/>
        <v>3.8775304369900185E-3</v>
      </c>
      <c r="F164" s="57">
        <f t="shared" si="40"/>
        <v>0.56977053092733054</v>
      </c>
      <c r="G164" s="57">
        <f t="shared" si="40"/>
        <v>0.82231452461128018</v>
      </c>
      <c r="H164" s="57">
        <f t="shared" si="40"/>
        <v>0.86608344980126029</v>
      </c>
      <c r="I164" s="57">
        <f t="shared" si="40"/>
        <v>1.552229979069208</v>
      </c>
      <c r="J164" s="57">
        <f t="shared" si="40"/>
        <v>36.764092182162962</v>
      </c>
      <c r="K164" s="57">
        <f t="shared" si="40"/>
        <v>12.849795174407058</v>
      </c>
      <c r="L164" s="57">
        <f t="shared" si="40"/>
        <v>0.68038038493663389</v>
      </c>
      <c r="M164" s="57">
        <f t="shared" si="40"/>
        <v>1.2528293941491158</v>
      </c>
      <c r="N164" s="57">
        <f t="shared" si="40"/>
        <v>3.9764255995956459</v>
      </c>
      <c r="P164" s="57">
        <f t="shared" si="37"/>
        <v>1460</v>
      </c>
      <c r="Q164" s="57">
        <f t="shared" si="44"/>
        <v>0</v>
      </c>
      <c r="R164" s="57">
        <f t="shared" si="41"/>
        <v>0</v>
      </c>
      <c r="S164" s="57">
        <f t="shared" si="41"/>
        <v>0.72886415643925739</v>
      </c>
      <c r="T164" s="57">
        <f t="shared" si="41"/>
        <v>0.67037946694163675</v>
      </c>
      <c r="U164" s="57">
        <f t="shared" si="41"/>
        <v>1.3479456801543863</v>
      </c>
      <c r="V164" s="57">
        <f t="shared" si="41"/>
        <v>25.40075456974283</v>
      </c>
      <c r="W164" s="57">
        <f t="shared" si="41"/>
        <v>11.496277647608428</v>
      </c>
      <c r="X164" s="57">
        <f t="shared" si="41"/>
        <v>0.66928706329927368</v>
      </c>
      <c r="Y164" s="57">
        <f t="shared" si="41"/>
        <v>1.2009667748120212</v>
      </c>
      <c r="Z164" s="57">
        <f t="shared" si="41"/>
        <v>2.5387119341117259</v>
      </c>
      <c r="AB164" s="57">
        <f t="shared" si="38"/>
        <v>1460</v>
      </c>
      <c r="AC164" s="57">
        <f t="shared" si="45"/>
        <v>1.0593610161751503E-2</v>
      </c>
      <c r="AD164" s="57">
        <f t="shared" si="42"/>
        <v>1.1731899289209249</v>
      </c>
      <c r="AE164" s="57">
        <f t="shared" si="42"/>
        <v>0.91576489278330675</v>
      </c>
      <c r="AF164" s="57">
        <f t="shared" si="42"/>
        <v>1.0617874326608798</v>
      </c>
      <c r="AG164" s="57">
        <f t="shared" si="42"/>
        <v>1.7565142779840299</v>
      </c>
      <c r="AH164" s="57">
        <f t="shared" si="42"/>
        <v>48.127429794583165</v>
      </c>
      <c r="AI164" s="57">
        <f t="shared" si="42"/>
        <v>14.203312701205684</v>
      </c>
      <c r="AJ164" s="57">
        <f t="shared" si="42"/>
        <v>0.69147370657399809</v>
      </c>
      <c r="AK164" s="57">
        <f t="shared" si="42"/>
        <v>1.3046920134862141</v>
      </c>
      <c r="AL164" s="57">
        <f t="shared" si="42"/>
        <v>5.4141392650795348</v>
      </c>
    </row>
    <row r="165" spans="2:38" s="57" customFormat="1">
      <c r="B165" s="57">
        <v>6.2530000000000001</v>
      </c>
      <c r="C165" s="57">
        <f t="shared" si="31"/>
        <v>3.328909338993491</v>
      </c>
      <c r="D165" s="57">
        <f>D164*2</f>
        <v>2920</v>
      </c>
      <c r="E165" s="57">
        <f t="shared" si="43"/>
        <v>3.4131696809568887E-3</v>
      </c>
      <c r="F165" s="57">
        <f t="shared" si="40"/>
        <v>0.50153661792362081</v>
      </c>
      <c r="G165" s="57">
        <f t="shared" si="40"/>
        <v>0.72383674331449832</v>
      </c>
      <c r="H165" s="57">
        <f t="shared" si="40"/>
        <v>0.76236404074107289</v>
      </c>
      <c r="I165" s="57">
        <f t="shared" si="40"/>
        <v>1.3663398362757981</v>
      </c>
      <c r="J165" s="57">
        <f t="shared" si="40"/>
        <v>32.361341019277681</v>
      </c>
      <c r="K165" s="57">
        <f t="shared" si="40"/>
        <v>11.310944429320337</v>
      </c>
      <c r="L165" s="57">
        <f t="shared" si="40"/>
        <v>0.59890018637382358</v>
      </c>
      <c r="M165" s="57">
        <f t="shared" si="40"/>
        <v>1.1027945165120976</v>
      </c>
      <c r="N165" s="57">
        <f t="shared" si="40"/>
        <v>3.5002214723184162</v>
      </c>
      <c r="P165" s="57">
        <f t="shared" si="37"/>
        <v>2920</v>
      </c>
      <c r="Q165" s="57">
        <f t="shared" si="44"/>
        <v>0</v>
      </c>
      <c r="R165" s="57">
        <f t="shared" si="41"/>
        <v>0</v>
      </c>
      <c r="S165" s="57">
        <f t="shared" si="41"/>
        <v>0.64157769506145479</v>
      </c>
      <c r="T165" s="57">
        <f t="shared" si="41"/>
        <v>0.5900969466218855</v>
      </c>
      <c r="U165" s="57">
        <f t="shared" si="41"/>
        <v>1.1865199775584909</v>
      </c>
      <c r="V165" s="57">
        <f t="shared" si="41"/>
        <v>22.358840705367374</v>
      </c>
      <c r="W165" s="57">
        <f t="shared" si="41"/>
        <v>10.119519871812804</v>
      </c>
      <c r="X165" s="57">
        <f t="shared" si="41"/>
        <v>0.58913536577756465</v>
      </c>
      <c r="Y165" s="57">
        <f t="shared" si="41"/>
        <v>1.057142800098031</v>
      </c>
      <c r="Z165" s="57">
        <f t="shared" si="41"/>
        <v>2.2346838388507715</v>
      </c>
      <c r="AB165" s="57">
        <f t="shared" si="38"/>
        <v>2920</v>
      </c>
      <c r="AC165" s="57">
        <f t="shared" si="45"/>
        <v>9.3249529832278941E-3</v>
      </c>
      <c r="AD165" s="57">
        <f t="shared" si="42"/>
        <v>1.0326924212373825</v>
      </c>
      <c r="AE165" s="57">
        <f t="shared" si="42"/>
        <v>0.80609579156754518</v>
      </c>
      <c r="AF165" s="57">
        <f t="shared" si="42"/>
        <v>0.93463113486025695</v>
      </c>
      <c r="AG165" s="57">
        <f t="shared" si="42"/>
        <v>1.5461596949931056</v>
      </c>
      <c r="AH165" s="57">
        <f t="shared" si="42"/>
        <v>42.363841333188049</v>
      </c>
      <c r="AI165" s="57">
        <f t="shared" si="42"/>
        <v>12.50236898682787</v>
      </c>
      <c r="AJ165" s="57">
        <f t="shared" si="42"/>
        <v>0.60866500697008596</v>
      </c>
      <c r="AK165" s="57">
        <f t="shared" si="42"/>
        <v>1.1484462329261673</v>
      </c>
      <c r="AL165" s="57">
        <f t="shared" si="42"/>
        <v>4.7657591057860333</v>
      </c>
    </row>
    <row r="166" spans="2:38" s="57" customFormat="1">
      <c r="B166" s="57">
        <v>4.8559999999999999</v>
      </c>
      <c r="C166" s="57">
        <f t="shared" si="31"/>
        <v>2.5851885095398033</v>
      </c>
      <c r="D166" s="57">
        <f>D165*2</f>
        <v>5840</v>
      </c>
      <c r="E166" s="57">
        <f t="shared" si="43"/>
        <v>2.6500875864884127E-3</v>
      </c>
      <c r="F166" s="57">
        <f t="shared" si="40"/>
        <v>0.38940811315192203</v>
      </c>
      <c r="G166" s="57">
        <f t="shared" si="40"/>
        <v>0.56200861586353124</v>
      </c>
      <c r="H166" s="57">
        <f t="shared" si="40"/>
        <v>0.59192236823885647</v>
      </c>
      <c r="I166" s="57">
        <f t="shared" si="40"/>
        <v>1.0608673395997035</v>
      </c>
      <c r="J166" s="57">
        <f t="shared" si="40"/>
        <v>25.126318388385243</v>
      </c>
      <c r="K166" s="57">
        <f t="shared" si="40"/>
        <v>8.7821574153906532</v>
      </c>
      <c r="L166" s="57">
        <f t="shared" si="40"/>
        <v>0.46500411576664119</v>
      </c>
      <c r="M166" s="57">
        <f t="shared" si="40"/>
        <v>0.85624282758684034</v>
      </c>
      <c r="N166" s="57">
        <f t="shared" si="40"/>
        <v>2.7176772152595459</v>
      </c>
      <c r="P166" s="57">
        <f t="shared" si="37"/>
        <v>5840</v>
      </c>
      <c r="Q166" s="57">
        <f t="shared" si="44"/>
        <v>0</v>
      </c>
      <c r="R166" s="57">
        <f t="shared" si="41"/>
        <v>0</v>
      </c>
      <c r="S166" s="57">
        <f t="shared" si="41"/>
        <v>0.49814021697671501</v>
      </c>
      <c r="T166" s="57">
        <f t="shared" si="41"/>
        <v>0.45816901567839946</v>
      </c>
      <c r="U166" s="57">
        <f t="shared" si="41"/>
        <v>0.9212497934666799</v>
      </c>
      <c r="V166" s="57">
        <f t="shared" si="41"/>
        <v>17.360076333783162</v>
      </c>
      <c r="W166" s="57">
        <f t="shared" si="41"/>
        <v>7.8570995585533128</v>
      </c>
      <c r="X166" s="57">
        <f t="shared" si="41"/>
        <v>0.45742241539270095</v>
      </c>
      <c r="Y166" s="57">
        <f t="shared" si="41"/>
        <v>0.82079746205292137</v>
      </c>
      <c r="Z166" s="57">
        <f t="shared" si="41"/>
        <v>1.7350757374020818</v>
      </c>
      <c r="AB166" s="57">
        <f t="shared" si="38"/>
        <v>5840</v>
      </c>
      <c r="AC166" s="57">
        <f t="shared" si="45"/>
        <v>7.2401739307939392E-3</v>
      </c>
      <c r="AD166" s="57">
        <f t="shared" si="42"/>
        <v>0.80181345259536108</v>
      </c>
      <c r="AE166" s="57">
        <f t="shared" si="42"/>
        <v>0.62587701475035018</v>
      </c>
      <c r="AF166" s="57">
        <f t="shared" si="42"/>
        <v>0.72567572079931086</v>
      </c>
      <c r="AG166" s="57">
        <f t="shared" si="42"/>
        <v>1.2004848857327273</v>
      </c>
      <c r="AH166" s="57">
        <f t="shared" si="42"/>
        <v>32.892560442987367</v>
      </c>
      <c r="AI166" s="57">
        <f t="shared" si="42"/>
        <v>9.7072152722279927</v>
      </c>
      <c r="AJ166" s="57">
        <f t="shared" si="42"/>
        <v>0.47258581614058398</v>
      </c>
      <c r="AK166" s="57">
        <f t="shared" si="42"/>
        <v>0.8916881931207622</v>
      </c>
      <c r="AL166" s="57">
        <f t="shared" si="42"/>
        <v>3.7002786931169886</v>
      </c>
    </row>
    <row r="167" spans="2:38" s="57" customFormat="1">
      <c r="B167" s="57">
        <v>4.0343999999999998</v>
      </c>
      <c r="C167" s="57">
        <f t="shared" si="31"/>
        <v>2.1477933531481432</v>
      </c>
      <c r="D167" s="58">
        <f>365*21.772</f>
        <v>7946.78</v>
      </c>
      <c r="E167" s="57">
        <f t="shared" si="43"/>
        <v>2.2013904822926048E-3</v>
      </c>
      <c r="F167" s="57">
        <f t="shared" si="40"/>
        <v>0.32347584222907766</v>
      </c>
      <c r="G167" s="57">
        <f t="shared" si="40"/>
        <v>0.46685265205434673</v>
      </c>
      <c r="H167" s="57">
        <f t="shared" si="40"/>
        <v>0.49170158538939851</v>
      </c>
      <c r="I167" s="57">
        <f t="shared" si="40"/>
        <v>0.88124757697704703</v>
      </c>
      <c r="J167" s="57">
        <f t="shared" si="40"/>
        <v>20.872079261553413</v>
      </c>
      <c r="K167" s="57">
        <f t="shared" si="40"/>
        <v>7.2952146362280006</v>
      </c>
      <c r="L167" s="57">
        <f t="shared" si="40"/>
        <v>0.38627237827712768</v>
      </c>
      <c r="M167" s="57">
        <f t="shared" si="40"/>
        <v>0.71126887307096931</v>
      </c>
      <c r="N167" s="57">
        <f t="shared" si="40"/>
        <v>2.2575362362054494</v>
      </c>
      <c r="P167" s="57">
        <f t="shared" si="37"/>
        <v>7946.78</v>
      </c>
      <c r="Q167" s="57">
        <f t="shared" si="44"/>
        <v>0</v>
      </c>
      <c r="R167" s="57">
        <f t="shared" si="41"/>
        <v>0</v>
      </c>
      <c r="S167" s="57">
        <f t="shared" si="41"/>
        <v>0.41379807146404607</v>
      </c>
      <c r="T167" s="57">
        <f t="shared" si="41"/>
        <v>0.38059455677549547</v>
      </c>
      <c r="U167" s="57">
        <f t="shared" si="41"/>
        <v>0.76526924524743234</v>
      </c>
      <c r="V167" s="57">
        <f t="shared" si="41"/>
        <v>14.420771225793011</v>
      </c>
      <c r="W167" s="57">
        <f t="shared" si="41"/>
        <v>6.5267820863023083</v>
      </c>
      <c r="X167" s="57">
        <f t="shared" si="41"/>
        <v>0.37997436641975274</v>
      </c>
      <c r="Y167" s="57">
        <f t="shared" si="41"/>
        <v>0.68182490649205829</v>
      </c>
      <c r="Z167" s="57">
        <f t="shared" si="41"/>
        <v>1.4413030096997763</v>
      </c>
      <c r="AB167" s="57">
        <f t="shared" si="38"/>
        <v>7946.78</v>
      </c>
      <c r="AC167" s="57">
        <f t="shared" si="45"/>
        <v>6.0143106449219632E-3</v>
      </c>
      <c r="AD167" s="57">
        <f t="shared" si="42"/>
        <v>0.66605515686238559</v>
      </c>
      <c r="AE167" s="57">
        <f t="shared" si="42"/>
        <v>0.51990723264464955</v>
      </c>
      <c r="AF167" s="57">
        <f t="shared" si="42"/>
        <v>0.60280861400329933</v>
      </c>
      <c r="AG167" s="57">
        <f t="shared" si="42"/>
        <v>0.99722590870666172</v>
      </c>
      <c r="AH167" s="57">
        <f t="shared" si="42"/>
        <v>27.323387297313854</v>
      </c>
      <c r="AI167" s="57">
        <f t="shared" si="42"/>
        <v>8.0636471861536929</v>
      </c>
      <c r="AJ167" s="57">
        <f t="shared" si="42"/>
        <v>0.3925703901345049</v>
      </c>
      <c r="AK167" s="57">
        <f t="shared" si="42"/>
        <v>0.74071283964988266</v>
      </c>
      <c r="AL167" s="57">
        <f t="shared" si="42"/>
        <v>3.0737694627111054</v>
      </c>
    </row>
    <row r="172" spans="2:38">
      <c r="D172" s="42" t="s">
        <v>27</v>
      </c>
    </row>
    <row r="174" spans="2:38">
      <c r="F174" s="42" t="s">
        <v>30</v>
      </c>
      <c r="O174" s="42">
        <v>1</v>
      </c>
      <c r="P174" s="42" t="s">
        <v>48</v>
      </c>
      <c r="Q174" s="42" t="s">
        <v>49</v>
      </c>
      <c r="R174" s="42">
        <v>1</v>
      </c>
      <c r="S174" s="42" t="s">
        <v>50</v>
      </c>
    </row>
    <row r="175" spans="2:38">
      <c r="D175" s="42" t="s">
        <v>31</v>
      </c>
      <c r="E175" s="42" t="s">
        <v>43</v>
      </c>
      <c r="F175" s="42">
        <v>6.1466000000000003</v>
      </c>
      <c r="Q175" s="42" t="s">
        <v>49</v>
      </c>
      <c r="R175" s="55">
        <v>6242000000000</v>
      </c>
      <c r="S175" s="42" t="s">
        <v>52</v>
      </c>
    </row>
    <row r="176" spans="2:38">
      <c r="E176" s="42" t="s">
        <v>44</v>
      </c>
      <c r="F176" s="42">
        <v>5.9789899999999996</v>
      </c>
      <c r="Q176" s="42" t="s">
        <v>49</v>
      </c>
      <c r="R176" s="55">
        <f>R175/1000</f>
        <v>6242000000</v>
      </c>
      <c r="S176" s="42" t="s">
        <v>51</v>
      </c>
    </row>
    <row r="177" spans="4:38">
      <c r="E177" s="42" t="s">
        <v>45</v>
      </c>
      <c r="F177" s="42">
        <v>6.9461199999999996</v>
      </c>
    </row>
    <row r="178" spans="4:38">
      <c r="E178" s="42" t="s">
        <v>46</v>
      </c>
      <c r="F178" s="42">
        <v>7.5262599999999997</v>
      </c>
      <c r="O178" s="53">
        <v>1</v>
      </c>
      <c r="P178" s="53" t="s">
        <v>60</v>
      </c>
      <c r="Q178" s="53" t="s">
        <v>49</v>
      </c>
      <c r="R178" s="56">
        <f>R176/1000</f>
        <v>6242000</v>
      </c>
      <c r="S178" s="53" t="s">
        <v>51</v>
      </c>
    </row>
    <row r="179" spans="4:38">
      <c r="D179" s="42" t="s">
        <v>28</v>
      </c>
      <c r="E179" s="42" t="s">
        <v>47</v>
      </c>
      <c r="F179" s="42">
        <v>6.7503299999999999</v>
      </c>
      <c r="O179" s="53">
        <v>1</v>
      </c>
      <c r="P179" s="53" t="s">
        <v>76</v>
      </c>
      <c r="Q179" s="53" t="s">
        <v>49</v>
      </c>
      <c r="R179" s="56">
        <f>R178/1000</f>
        <v>6242</v>
      </c>
      <c r="S179" s="53" t="s">
        <v>51</v>
      </c>
    </row>
    <row r="180" spans="4:38" ht="12" thickBot="1">
      <c r="E180" s="53" t="s">
        <v>35</v>
      </c>
      <c r="F180" s="53">
        <f>SUM(F175:F179)</f>
        <v>33.348300000000002</v>
      </c>
      <c r="G180" s="42" t="s">
        <v>36</v>
      </c>
    </row>
    <row r="181" spans="4:38" ht="12" thickBot="1">
      <c r="E181" s="42" t="s">
        <v>37</v>
      </c>
      <c r="J181" s="69">
        <v>5.5</v>
      </c>
      <c r="K181" s="70" t="s">
        <v>38</v>
      </c>
      <c r="L181" s="42" t="s">
        <v>39</v>
      </c>
    </row>
    <row r="182" spans="4:38">
      <c r="E182" s="42" t="s">
        <v>93</v>
      </c>
    </row>
    <row r="183" spans="4:38">
      <c r="E183" s="42" t="s">
        <v>41</v>
      </c>
    </row>
    <row r="185" spans="4:38">
      <c r="D185" s="53" t="s">
        <v>55</v>
      </c>
      <c r="E185" s="53" t="s">
        <v>54</v>
      </c>
    </row>
    <row r="186" spans="4:38">
      <c r="E186" s="53" t="s">
        <v>57</v>
      </c>
    </row>
    <row r="188" spans="4:38">
      <c r="E188" s="53"/>
    </row>
    <row r="189" spans="4:38">
      <c r="D189" s="53" t="str">
        <f>D85</f>
        <v>Average</v>
      </c>
      <c r="E189" s="53" t="str">
        <f>E85</f>
        <v>Blood</v>
      </c>
      <c r="F189" s="53" t="str">
        <f t="shared" ref="F189:N190" si="46">F85</f>
        <v>Thymus</v>
      </c>
      <c r="G189" s="53" t="str">
        <f t="shared" si="46"/>
        <v>Heart</v>
      </c>
      <c r="H189" s="53" t="str">
        <f t="shared" si="46"/>
        <v>Lungs</v>
      </c>
      <c r="I189" s="53" t="str">
        <f t="shared" si="46"/>
        <v>Kidneys</v>
      </c>
      <c r="J189" s="53" t="str">
        <f t="shared" si="46"/>
        <v>Spleen</v>
      </c>
      <c r="K189" s="53" t="str">
        <f t="shared" si="46"/>
        <v>Liver</v>
      </c>
      <c r="L189" s="53" t="str">
        <f t="shared" si="46"/>
        <v>ART</v>
      </c>
      <c r="M189" s="53" t="str">
        <f t="shared" si="46"/>
        <v>Carcass</v>
      </c>
      <c r="N189" s="53" t="str">
        <f t="shared" si="46"/>
        <v>Tumor</v>
      </c>
      <c r="O189" s="53"/>
      <c r="P189" s="53" t="str">
        <f>P85</f>
        <v>Average -STDEV</v>
      </c>
      <c r="Q189" s="53" t="str">
        <f>Q85</f>
        <v>Blood</v>
      </c>
      <c r="R189" s="53" t="str">
        <f t="shared" ref="R189:Z190" si="47">R85</f>
        <v>Thymus</v>
      </c>
      <c r="S189" s="53" t="str">
        <f t="shared" si="47"/>
        <v>Heart</v>
      </c>
      <c r="T189" s="53" t="str">
        <f t="shared" si="47"/>
        <v>Lungs</v>
      </c>
      <c r="U189" s="53" t="str">
        <f t="shared" si="47"/>
        <v>Kidneys</v>
      </c>
      <c r="V189" s="53" t="str">
        <f t="shared" si="47"/>
        <v>Spleen</v>
      </c>
      <c r="W189" s="53" t="str">
        <f t="shared" si="47"/>
        <v>Liver</v>
      </c>
      <c r="X189" s="53" t="str">
        <f t="shared" si="47"/>
        <v>ART</v>
      </c>
      <c r="Y189" s="53" t="str">
        <f t="shared" si="47"/>
        <v>Carcass</v>
      </c>
      <c r="Z189" s="53" t="str">
        <f t="shared" si="47"/>
        <v>Tumor</v>
      </c>
      <c r="AA189" s="53"/>
      <c r="AB189" s="53" t="str">
        <f>AB85</f>
        <v>Average +STDEV</v>
      </c>
      <c r="AC189" s="53" t="str">
        <f>AC85</f>
        <v>Blood</v>
      </c>
      <c r="AD189" s="53" t="str">
        <f t="shared" ref="AD189:AL190" si="48">AD85</f>
        <v>Thymus</v>
      </c>
      <c r="AE189" s="53" t="str">
        <f t="shared" si="48"/>
        <v>Heart</v>
      </c>
      <c r="AF189" s="53" t="str">
        <f t="shared" si="48"/>
        <v>Lungs</v>
      </c>
      <c r="AG189" s="53" t="str">
        <f t="shared" si="48"/>
        <v>Kidneys</v>
      </c>
      <c r="AH189" s="53" t="str">
        <f t="shared" si="48"/>
        <v>Spleen</v>
      </c>
      <c r="AI189" s="53" t="str">
        <f t="shared" si="48"/>
        <v>Liver</v>
      </c>
      <c r="AJ189" s="53" t="str">
        <f t="shared" si="48"/>
        <v>ART</v>
      </c>
      <c r="AK189" s="53" t="str">
        <f t="shared" si="48"/>
        <v>Carcass</v>
      </c>
      <c r="AL189" s="53" t="str">
        <f t="shared" si="48"/>
        <v>Tumor</v>
      </c>
    </row>
    <row r="190" spans="4:38">
      <c r="D190" s="42">
        <f>D86</f>
        <v>0</v>
      </c>
      <c r="E190" s="42">
        <f>E86</f>
        <v>0</v>
      </c>
      <c r="F190" s="42">
        <f t="shared" si="46"/>
        <v>0</v>
      </c>
      <c r="G190" s="42">
        <f t="shared" si="46"/>
        <v>0</v>
      </c>
      <c r="H190" s="42">
        <f t="shared" si="46"/>
        <v>0</v>
      </c>
      <c r="I190" s="42">
        <f t="shared" si="46"/>
        <v>0</v>
      </c>
      <c r="J190" s="42">
        <f t="shared" si="46"/>
        <v>0</v>
      </c>
      <c r="K190" s="42">
        <f t="shared" si="46"/>
        <v>0</v>
      </c>
      <c r="L190" s="42">
        <f t="shared" si="46"/>
        <v>0</v>
      </c>
      <c r="M190" s="42">
        <f t="shared" si="46"/>
        <v>0</v>
      </c>
      <c r="N190" s="42">
        <f t="shared" si="46"/>
        <v>0</v>
      </c>
      <c r="Q190" s="42">
        <f>Q86</f>
        <v>0</v>
      </c>
      <c r="R190" s="42">
        <f t="shared" si="47"/>
        <v>0</v>
      </c>
      <c r="S190" s="42">
        <f t="shared" si="47"/>
        <v>0</v>
      </c>
      <c r="T190" s="42">
        <f t="shared" si="47"/>
        <v>0</v>
      </c>
      <c r="U190" s="42">
        <f t="shared" si="47"/>
        <v>0</v>
      </c>
      <c r="V190" s="42">
        <f t="shared" si="47"/>
        <v>0</v>
      </c>
      <c r="W190" s="42">
        <f t="shared" si="47"/>
        <v>0</v>
      </c>
      <c r="X190" s="42">
        <f t="shared" si="47"/>
        <v>0</v>
      </c>
      <c r="Y190" s="42">
        <f t="shared" si="47"/>
        <v>0</v>
      </c>
      <c r="Z190" s="42">
        <f t="shared" si="47"/>
        <v>0</v>
      </c>
      <c r="AC190" s="42">
        <f>AC86</f>
        <v>0</v>
      </c>
      <c r="AD190" s="42">
        <f t="shared" si="48"/>
        <v>0</v>
      </c>
      <c r="AE190" s="42">
        <f t="shared" si="48"/>
        <v>0</v>
      </c>
      <c r="AF190" s="42">
        <f t="shared" si="48"/>
        <v>0</v>
      </c>
      <c r="AG190" s="42">
        <f t="shared" si="48"/>
        <v>0</v>
      </c>
      <c r="AH190" s="42">
        <f t="shared" si="48"/>
        <v>0</v>
      </c>
      <c r="AI190" s="42">
        <f t="shared" si="48"/>
        <v>0</v>
      </c>
      <c r="AJ190" s="42">
        <f t="shared" si="48"/>
        <v>0</v>
      </c>
      <c r="AK190" s="42">
        <f t="shared" si="48"/>
        <v>0</v>
      </c>
      <c r="AL190" s="42">
        <f t="shared" si="48"/>
        <v>0</v>
      </c>
    </row>
    <row r="191" spans="4:38">
      <c r="D191" s="42">
        <f t="shared" ref="D191:D254" si="49">D87</f>
        <v>4.1666666666666664E-2</v>
      </c>
      <c r="E191" s="42">
        <f>E87/$J$181/2220*$F$180*60*24</f>
        <v>18.105487305997858</v>
      </c>
      <c r="F191" s="42">
        <f t="shared" ref="E191:N206" si="50">F87/$J$181/2220*$F$180*60*24</f>
        <v>6.0171394892297556</v>
      </c>
      <c r="G191" s="42">
        <f t="shared" si="50"/>
        <v>5.2888404037324142</v>
      </c>
      <c r="H191" s="42">
        <f t="shared" si="50"/>
        <v>8.6239478602254707</v>
      </c>
      <c r="I191" s="42">
        <f t="shared" si="50"/>
        <v>7.3089108911481198</v>
      </c>
      <c r="J191" s="42">
        <f t="shared" si="50"/>
        <v>27.571867834120866</v>
      </c>
      <c r="K191" s="42">
        <f t="shared" si="50"/>
        <v>10.500132161619904</v>
      </c>
      <c r="L191" s="42">
        <f t="shared" si="50"/>
        <v>0.88496595769239739</v>
      </c>
      <c r="M191" s="42">
        <f t="shared" si="50"/>
        <v>1.412976681663821</v>
      </c>
      <c r="N191" s="42">
        <f t="shared" si="50"/>
        <v>1.1749621540895141</v>
      </c>
      <c r="Q191" s="42">
        <f t="shared" ref="Q191:Z206" si="51">Q87/$J$181/2220*$F$180*60*24</f>
        <v>17.720595011924367</v>
      </c>
      <c r="R191" s="42">
        <f t="shared" si="51"/>
        <v>4.7184904804090904</v>
      </c>
      <c r="S191" s="42">
        <f t="shared" si="51"/>
        <v>4.9802376430836954</v>
      </c>
      <c r="T191" s="42">
        <f t="shared" si="51"/>
        <v>8.3567741479542477</v>
      </c>
      <c r="U191" s="42">
        <f t="shared" si="51"/>
        <v>6.8464430576894992</v>
      </c>
      <c r="V191" s="42">
        <f t="shared" si="51"/>
        <v>24.29153241919861</v>
      </c>
      <c r="W191" s="42">
        <f t="shared" si="51"/>
        <v>9.4056234534376397</v>
      </c>
      <c r="X191" s="42">
        <f t="shared" si="51"/>
        <v>0.79481953580758535</v>
      </c>
      <c r="Y191" s="42">
        <f t="shared" si="51"/>
        <v>1.26372720841666</v>
      </c>
      <c r="Z191" s="42">
        <f t="shared" si="51"/>
        <v>0.14987797212308412</v>
      </c>
      <c r="AC191" s="42">
        <f t="shared" ref="AC191:AL206" si="52">AC87/$J$181/2220*$F$180*60*24</f>
        <v>18.490379600071385</v>
      </c>
      <c r="AD191" s="42">
        <f t="shared" si="52"/>
        <v>7.3157884980504235</v>
      </c>
      <c r="AE191" s="42">
        <f t="shared" si="52"/>
        <v>5.5974431643811338</v>
      </c>
      <c r="AF191" s="42">
        <f t="shared" si="52"/>
        <v>8.8911215724966546</v>
      </c>
      <c r="AG191" s="42">
        <f t="shared" si="52"/>
        <v>7.7713787246067021</v>
      </c>
      <c r="AH191" s="42">
        <f t="shared" si="52"/>
        <v>30.852203249043079</v>
      </c>
      <c r="AI191" s="42">
        <f t="shared" si="52"/>
        <v>11.59464086980217</v>
      </c>
      <c r="AJ191" s="42">
        <f t="shared" si="52"/>
        <v>0.97511237957721353</v>
      </c>
      <c r="AK191" s="42">
        <f t="shared" si="52"/>
        <v>1.5622261549109857</v>
      </c>
      <c r="AL191" s="42">
        <f t="shared" si="52"/>
        <v>2.2000463360559439</v>
      </c>
    </row>
    <row r="192" spans="4:38">
      <c r="D192" s="42">
        <f t="shared" si="49"/>
        <v>7.4999999999999997E-2</v>
      </c>
      <c r="E192" s="42">
        <f t="shared" si="50"/>
        <v>16.50179870149195</v>
      </c>
      <c r="F192" s="42">
        <f t="shared" si="50"/>
        <v>5.8120143435737006</v>
      </c>
      <c r="G192" s="42">
        <f t="shared" si="50"/>
        <v>5.3034392537681363</v>
      </c>
      <c r="H192" s="42">
        <f t="shared" si="50"/>
        <v>8.3437625249367553</v>
      </c>
      <c r="I192" s="42">
        <f t="shared" si="50"/>
        <v>7.7970568820625932</v>
      </c>
      <c r="J192" s="42">
        <f t="shared" si="50"/>
        <v>28.952062361151754</v>
      </c>
      <c r="K192" s="42">
        <f t="shared" si="50"/>
        <v>11.964422804127731</v>
      </c>
      <c r="L192" s="42">
        <f t="shared" si="50"/>
        <v>1.3240692386190354</v>
      </c>
      <c r="M192" s="42">
        <f t="shared" si="50"/>
        <v>1.6653493863999573</v>
      </c>
      <c r="N192" s="42">
        <f t="shared" si="50"/>
        <v>3.5557288452371481</v>
      </c>
      <c r="Q192" s="42">
        <f t="shared" si="51"/>
        <v>15.884077180399894</v>
      </c>
      <c r="R192" s="42">
        <f t="shared" si="51"/>
        <v>4.6442102594356234</v>
      </c>
      <c r="S192" s="42">
        <f t="shared" si="51"/>
        <v>4.4803376717225571</v>
      </c>
      <c r="T192" s="42">
        <f t="shared" si="51"/>
        <v>7.9343343384149883</v>
      </c>
      <c r="U192" s="42">
        <f t="shared" si="51"/>
        <v>6.9513380911319977</v>
      </c>
      <c r="V192" s="42">
        <f t="shared" si="51"/>
        <v>25.282919197745883</v>
      </c>
      <c r="W192" s="42">
        <f t="shared" si="51"/>
        <v>10.079744846690572</v>
      </c>
      <c r="X192" s="42">
        <f t="shared" si="51"/>
        <v>1.1939328540530207</v>
      </c>
      <c r="Y192" s="42">
        <f t="shared" si="51"/>
        <v>1.5536730061932218</v>
      </c>
      <c r="Z192" s="42">
        <f t="shared" si="51"/>
        <v>0.98463475896199992</v>
      </c>
      <c r="AC192" s="42">
        <f t="shared" si="52"/>
        <v>17.119520222584036</v>
      </c>
      <c r="AD192" s="42">
        <f t="shared" si="52"/>
        <v>6.9798184277117805</v>
      </c>
      <c r="AE192" s="42">
        <f t="shared" si="52"/>
        <v>6.1334520425259775</v>
      </c>
      <c r="AF192" s="42">
        <f t="shared" si="52"/>
        <v>8.7531907114584797</v>
      </c>
      <c r="AG192" s="42">
        <f t="shared" si="52"/>
        <v>8.6427756729932295</v>
      </c>
      <c r="AH192" s="42">
        <f t="shared" si="52"/>
        <v>32.680828421393606</v>
      </c>
      <c r="AI192" s="42">
        <f t="shared" si="52"/>
        <v>13.849100761564852</v>
      </c>
      <c r="AJ192" s="42">
        <f t="shared" si="52"/>
        <v>1.4542056231850458</v>
      </c>
      <c r="AK192" s="42">
        <f t="shared" si="52"/>
        <v>1.7747484911843214</v>
      </c>
      <c r="AL192" s="42">
        <f t="shared" si="52"/>
        <v>6.1268229315122857</v>
      </c>
    </row>
    <row r="193" spans="4:38">
      <c r="D193" s="42">
        <f t="shared" si="49"/>
        <v>0.1</v>
      </c>
      <c r="E193" s="42">
        <f t="shared" si="50"/>
        <v>15.308695511830473</v>
      </c>
      <c r="F193" s="42">
        <f t="shared" si="50"/>
        <v>5.6665543051456879</v>
      </c>
      <c r="G193" s="42">
        <f t="shared" si="50"/>
        <v>5.3114405465761445</v>
      </c>
      <c r="H193" s="42">
        <f t="shared" si="50"/>
        <v>8.1346076595099088</v>
      </c>
      <c r="I193" s="42">
        <f t="shared" si="50"/>
        <v>8.1699629173583403</v>
      </c>
      <c r="J193" s="42">
        <f t="shared" si="50"/>
        <v>29.956835748803947</v>
      </c>
      <c r="K193" s="42">
        <f t="shared" si="50"/>
        <v>13.07137811383987</v>
      </c>
      <c r="L193" s="42">
        <f t="shared" si="50"/>
        <v>1.6650649629399541</v>
      </c>
      <c r="M193" s="42">
        <f t="shared" si="50"/>
        <v>1.8610269122658258</v>
      </c>
      <c r="N193" s="42">
        <f t="shared" si="50"/>
        <v>5.307976343583487</v>
      </c>
      <c r="Q193" s="42">
        <f t="shared" si="51"/>
        <v>14.50558733960229</v>
      </c>
      <c r="R193" s="42">
        <f t="shared" si="51"/>
        <v>4.5960500721857267</v>
      </c>
      <c r="S193" s="42">
        <f t="shared" si="51"/>
        <v>4.0926908192259042</v>
      </c>
      <c r="T193" s="42">
        <f t="shared" si="51"/>
        <v>7.6199968312460902</v>
      </c>
      <c r="U193" s="42">
        <f t="shared" si="51"/>
        <v>7.0263639707212144</v>
      </c>
      <c r="V193" s="42">
        <f t="shared" si="51"/>
        <v>26.029567156228229</v>
      </c>
      <c r="W193" s="42">
        <f t="shared" si="51"/>
        <v>10.573087422193737</v>
      </c>
      <c r="X193" s="42">
        <f t="shared" si="51"/>
        <v>1.5031977466863982</v>
      </c>
      <c r="Y193" s="42">
        <f t="shared" si="51"/>
        <v>1.7789181754715742</v>
      </c>
      <c r="Z193" s="42">
        <f t="shared" si="51"/>
        <v>1.6080475285237821</v>
      </c>
      <c r="AC193" s="42">
        <f t="shared" si="52"/>
        <v>16.11180368405866</v>
      </c>
      <c r="AD193" s="42">
        <f t="shared" si="52"/>
        <v>6.7370585381056092</v>
      </c>
      <c r="AE193" s="42">
        <f t="shared" si="52"/>
        <v>6.5423065874910744</v>
      </c>
      <c r="AF193" s="42">
        <f t="shared" si="52"/>
        <v>8.6492184877736893</v>
      </c>
      <c r="AG193" s="42">
        <f t="shared" si="52"/>
        <v>9.3135618639955062</v>
      </c>
      <c r="AH193" s="42">
        <f t="shared" si="52"/>
        <v>34.016900793423453</v>
      </c>
      <c r="AI193" s="42">
        <f t="shared" si="52"/>
        <v>15.569668805486</v>
      </c>
      <c r="AJ193" s="42">
        <f t="shared" si="52"/>
        <v>1.8269321791935051</v>
      </c>
      <c r="AK193" s="42">
        <f t="shared" si="52"/>
        <v>1.9380635356193459</v>
      </c>
      <c r="AL193" s="42">
        <f t="shared" si="52"/>
        <v>9.0079051586432257</v>
      </c>
    </row>
    <row r="194" spans="4:38">
      <c r="D194" s="42">
        <f t="shared" si="49"/>
        <v>0.125</v>
      </c>
      <c r="E194" s="42">
        <f t="shared" si="50"/>
        <v>14.1977988608792</v>
      </c>
      <c r="F194" s="42">
        <f t="shared" si="50"/>
        <v>5.5480183001889296</v>
      </c>
      <c r="G194" s="42">
        <f t="shared" si="50"/>
        <v>5.3169151153395351</v>
      </c>
      <c r="H194" s="42">
        <f t="shared" si="50"/>
        <v>7.9410984526599737</v>
      </c>
      <c r="I194" s="42">
        <f t="shared" si="50"/>
        <v>8.4857422075037778</v>
      </c>
      <c r="J194" s="42">
        <f t="shared" si="50"/>
        <v>30.931048770770737</v>
      </c>
      <c r="K194" s="42">
        <f t="shared" si="50"/>
        <v>14.071274109256413</v>
      </c>
      <c r="L194" s="42">
        <f t="shared" si="50"/>
        <v>1.956115665907558</v>
      </c>
      <c r="M194" s="42">
        <f t="shared" si="50"/>
        <v>2.0293383576694444</v>
      </c>
      <c r="N194" s="42">
        <f t="shared" si="50"/>
        <v>6.97277173401858</v>
      </c>
      <c r="Q194" s="42">
        <f t="shared" si="51"/>
        <v>13.243410647792334</v>
      </c>
      <c r="R194" s="42">
        <f t="shared" si="51"/>
        <v>4.5588118133219737</v>
      </c>
      <c r="S194" s="42">
        <f t="shared" si="51"/>
        <v>3.7593394839755487</v>
      </c>
      <c r="T194" s="42">
        <f t="shared" si="51"/>
        <v>7.3274107740748455</v>
      </c>
      <c r="U194" s="42">
        <f t="shared" si="51"/>
        <v>7.0877883513910946</v>
      </c>
      <c r="V194" s="42">
        <f t="shared" si="51"/>
        <v>26.708847469078435</v>
      </c>
      <c r="W194" s="42">
        <f t="shared" si="51"/>
        <v>11.046791022448762</v>
      </c>
      <c r="X194" s="42">
        <f t="shared" si="51"/>
        <v>1.7668907433528314</v>
      </c>
      <c r="Y194" s="42">
        <f t="shared" si="51"/>
        <v>1.9712050377034775</v>
      </c>
      <c r="Z194" s="42">
        <f t="shared" si="51"/>
        <v>2.1843420146274193</v>
      </c>
      <c r="AC194" s="42">
        <f t="shared" si="52"/>
        <v>15.152187073966108</v>
      </c>
      <c r="AD194" s="42">
        <f t="shared" si="52"/>
        <v>6.5372247870559228</v>
      </c>
      <c r="AE194" s="42">
        <f t="shared" si="52"/>
        <v>6.8882733769349365</v>
      </c>
      <c r="AF194" s="42">
        <f t="shared" si="52"/>
        <v>8.5547861312450983</v>
      </c>
      <c r="AG194" s="42">
        <f t="shared" si="52"/>
        <v>9.8836960636164619</v>
      </c>
      <c r="AH194" s="42">
        <f t="shared" si="52"/>
        <v>35.322633302110717</v>
      </c>
      <c r="AI194" s="42">
        <f t="shared" si="52"/>
        <v>17.095757196064028</v>
      </c>
      <c r="AJ194" s="42">
        <f t="shared" si="52"/>
        <v>2.1453405884622843</v>
      </c>
      <c r="AK194" s="42">
        <f t="shared" si="52"/>
        <v>2.0810021451854972</v>
      </c>
      <c r="AL194" s="42">
        <f t="shared" si="52"/>
        <v>11.76120145340975</v>
      </c>
    </row>
    <row r="195" spans="4:38">
      <c r="D195" s="42">
        <f t="shared" si="49"/>
        <v>0.25</v>
      </c>
      <c r="E195" s="42">
        <f t="shared" si="50"/>
        <v>10.47247427065323</v>
      </c>
      <c r="F195" s="42">
        <f t="shared" si="50"/>
        <v>5.6240529118888096</v>
      </c>
      <c r="G195" s="42">
        <f t="shared" si="50"/>
        <v>5.275894411105762</v>
      </c>
      <c r="H195" s="42">
        <f t="shared" si="50"/>
        <v>7.3419550670204554</v>
      </c>
      <c r="I195" s="42">
        <f t="shared" si="50"/>
        <v>8.6613221345026634</v>
      </c>
      <c r="J195" s="42">
        <f t="shared" si="50"/>
        <v>35.307368349423307</v>
      </c>
      <c r="K195" s="42">
        <f t="shared" si="50"/>
        <v>16.545294850955084</v>
      </c>
      <c r="L195" s="42">
        <f t="shared" si="50"/>
        <v>2.1783948183176292</v>
      </c>
      <c r="M195" s="42">
        <f t="shared" si="50"/>
        <v>2.1966912503045135</v>
      </c>
      <c r="N195" s="42">
        <f t="shared" si="50"/>
        <v>13.512246057209005</v>
      </c>
      <c r="Q195" s="42">
        <f t="shared" si="51"/>
        <v>9.6208517484771736</v>
      </c>
      <c r="R195" s="42">
        <f t="shared" si="51"/>
        <v>4.6446797245990474</v>
      </c>
      <c r="S195" s="42">
        <f t="shared" si="51"/>
        <v>3.4331195716670262</v>
      </c>
      <c r="T195" s="42">
        <f t="shared" si="51"/>
        <v>6.357716824643842</v>
      </c>
      <c r="U195" s="42">
        <f t="shared" si="51"/>
        <v>7.0637654483896739</v>
      </c>
      <c r="V195" s="42">
        <f t="shared" si="51"/>
        <v>28.527279126661124</v>
      </c>
      <c r="W195" s="42">
        <f t="shared" si="51"/>
        <v>13.047348200859789</v>
      </c>
      <c r="X195" s="42">
        <f t="shared" si="51"/>
        <v>1.9602968302890902</v>
      </c>
      <c r="Y195" s="42">
        <f t="shared" si="51"/>
        <v>2.1187557674586017</v>
      </c>
      <c r="Z195" s="42">
        <f t="shared" si="51"/>
        <v>3.9990527783053924</v>
      </c>
      <c r="AC195" s="42">
        <f t="shared" si="52"/>
        <v>11.324096792829284</v>
      </c>
      <c r="AD195" s="42">
        <f t="shared" si="52"/>
        <v>6.6034260991785745</v>
      </c>
      <c r="AE195" s="42">
        <f t="shared" si="52"/>
        <v>7.0684936115934214</v>
      </c>
      <c r="AF195" s="42">
        <f t="shared" si="52"/>
        <v>8.3129277012664495</v>
      </c>
      <c r="AG195" s="42">
        <f t="shared" si="52"/>
        <v>10.258878820615651</v>
      </c>
      <c r="AH195" s="42">
        <f t="shared" si="52"/>
        <v>41.464798103414992</v>
      </c>
      <c r="AI195" s="42">
        <f t="shared" si="52"/>
        <v>20.043241501050385</v>
      </c>
      <c r="AJ195" s="42">
        <f t="shared" si="52"/>
        <v>2.3943060858495535</v>
      </c>
      <c r="AK195" s="42">
        <f t="shared" si="52"/>
        <v>2.2994751919411351</v>
      </c>
      <c r="AL195" s="42">
        <f t="shared" si="52"/>
        <v>23.025439336112619</v>
      </c>
    </row>
    <row r="196" spans="4:38">
      <c r="D196" s="42">
        <f t="shared" si="49"/>
        <v>0.375</v>
      </c>
      <c r="E196" s="42">
        <f t="shared" si="50"/>
        <v>7.5658137150077351</v>
      </c>
      <c r="F196" s="42">
        <f t="shared" si="50"/>
        <v>6.3821717832827591</v>
      </c>
      <c r="G196" s="42">
        <f t="shared" si="50"/>
        <v>5.069201843666062</v>
      </c>
      <c r="H196" s="42">
        <f t="shared" si="50"/>
        <v>6.9324525426300223</v>
      </c>
      <c r="I196" s="42">
        <f t="shared" si="50"/>
        <v>8.3371733575177345</v>
      </c>
      <c r="J196" s="42">
        <f t="shared" si="50"/>
        <v>38.995911148663119</v>
      </c>
      <c r="K196" s="42">
        <f t="shared" si="50"/>
        <v>18.271860493312342</v>
      </c>
      <c r="L196" s="42">
        <f t="shared" si="50"/>
        <v>2.1533401647319472</v>
      </c>
      <c r="M196" s="42">
        <f t="shared" si="50"/>
        <v>2.2330965726154854</v>
      </c>
      <c r="N196" s="42">
        <f t="shared" si="50"/>
        <v>18.857068590935789</v>
      </c>
      <c r="Q196" s="42">
        <f t="shared" si="51"/>
        <v>6.9388945704391096</v>
      </c>
      <c r="R196" s="42">
        <f t="shared" si="51"/>
        <v>5.1612600956264174</v>
      </c>
      <c r="S196" s="42">
        <f t="shared" si="51"/>
        <v>3.374942005489272</v>
      </c>
      <c r="T196" s="42">
        <f t="shared" si="51"/>
        <v>5.6319589722028303</v>
      </c>
      <c r="U196" s="42">
        <f t="shared" si="51"/>
        <v>6.7381279004861154</v>
      </c>
      <c r="V196" s="42">
        <f t="shared" si="51"/>
        <v>29.824002075864158</v>
      </c>
      <c r="W196" s="42">
        <f t="shared" si="51"/>
        <v>14.710855972804826</v>
      </c>
      <c r="X196" s="42">
        <f t="shared" si="51"/>
        <v>1.9017223427290704</v>
      </c>
      <c r="Y196" s="42">
        <f t="shared" si="51"/>
        <v>2.1054191359698211</v>
      </c>
      <c r="Z196" s="42">
        <f t="shared" si="51"/>
        <v>5.3909703666868074</v>
      </c>
      <c r="AC196" s="42">
        <f t="shared" si="52"/>
        <v>8.1927328595763615</v>
      </c>
      <c r="AD196" s="42">
        <f t="shared" si="52"/>
        <v>7.6030834709391399</v>
      </c>
      <c r="AE196" s="42">
        <f t="shared" si="52"/>
        <v>6.6601093560515228</v>
      </c>
      <c r="AF196" s="42">
        <f t="shared" si="52"/>
        <v>8.1638544040436152</v>
      </c>
      <c r="AG196" s="42">
        <f t="shared" si="52"/>
        <v>9.9362188145493953</v>
      </c>
      <c r="AH196" s="42">
        <f t="shared" si="52"/>
        <v>47.068558655177412</v>
      </c>
      <c r="AI196" s="42">
        <f t="shared" si="52"/>
        <v>21.832865013819827</v>
      </c>
      <c r="AJ196" s="42">
        <f t="shared" si="52"/>
        <v>2.3935688174816003</v>
      </c>
      <c r="AK196" s="42">
        <f t="shared" si="52"/>
        <v>2.408313045393538</v>
      </c>
      <c r="AL196" s="42">
        <f t="shared" si="52"/>
        <v>32.323166815184763</v>
      </c>
    </row>
    <row r="197" spans="4:38">
      <c r="D197" s="42">
        <f t="shared" si="49"/>
        <v>0.5</v>
      </c>
      <c r="E197" s="42">
        <f t="shared" si="50"/>
        <v>5.1929109849891537</v>
      </c>
      <c r="F197" s="42">
        <f t="shared" si="50"/>
        <v>7.5393005869893654</v>
      </c>
      <c r="G197" s="42">
        <f t="shared" si="50"/>
        <v>4.7466453788484797</v>
      </c>
      <c r="H197" s="42">
        <f t="shared" si="50"/>
        <v>6.6274100099612907</v>
      </c>
      <c r="I197" s="42">
        <f t="shared" si="50"/>
        <v>7.831938414875915</v>
      </c>
      <c r="J197" s="42">
        <f t="shared" si="50"/>
        <v>42.013809802586557</v>
      </c>
      <c r="K197" s="42">
        <f t="shared" si="50"/>
        <v>19.684505109786443</v>
      </c>
      <c r="L197" s="42">
        <f t="shared" si="50"/>
        <v>2.1128508456604265</v>
      </c>
      <c r="M197" s="42">
        <f t="shared" si="50"/>
        <v>2.2628827454153728</v>
      </c>
      <c r="N197" s="42">
        <f t="shared" si="50"/>
        <v>23.230105209439518</v>
      </c>
      <c r="Q197" s="42">
        <f t="shared" si="51"/>
        <v>4.7492251399309886</v>
      </c>
      <c r="R197" s="42">
        <f t="shared" si="51"/>
        <v>5.9497248724576339</v>
      </c>
      <c r="S197" s="42">
        <f t="shared" si="51"/>
        <v>3.3327690812808379</v>
      </c>
      <c r="T197" s="42">
        <f t="shared" si="51"/>
        <v>5.0572980521242759</v>
      </c>
      <c r="U197" s="42">
        <f t="shared" si="51"/>
        <v>6.2347680294755072</v>
      </c>
      <c r="V197" s="42">
        <f t="shared" si="51"/>
        <v>30.874362362155594</v>
      </c>
      <c r="W197" s="42">
        <f t="shared" si="51"/>
        <v>16.0719077862144</v>
      </c>
      <c r="X197" s="42">
        <f t="shared" si="51"/>
        <v>1.8101770678919813</v>
      </c>
      <c r="Y197" s="42">
        <f t="shared" si="51"/>
        <v>2.0838406683361996</v>
      </c>
      <c r="Z197" s="42">
        <f t="shared" si="51"/>
        <v>6.5298120299079638</v>
      </c>
      <c r="AC197" s="42">
        <f t="shared" si="52"/>
        <v>5.6365968300473597</v>
      </c>
      <c r="AD197" s="42">
        <f t="shared" si="52"/>
        <v>9.128876301521057</v>
      </c>
      <c r="AE197" s="42">
        <f t="shared" si="52"/>
        <v>6.029741426259795</v>
      </c>
      <c r="AF197" s="42">
        <f t="shared" si="52"/>
        <v>8.0560221477384797</v>
      </c>
      <c r="AG197" s="42">
        <f t="shared" si="52"/>
        <v>9.429108800276321</v>
      </c>
      <c r="AH197" s="42">
        <f t="shared" si="52"/>
        <v>51.999572883383237</v>
      </c>
      <c r="AI197" s="42">
        <f t="shared" si="52"/>
        <v>23.29710243335845</v>
      </c>
      <c r="AJ197" s="42">
        <f t="shared" si="52"/>
        <v>2.3921996047982592</v>
      </c>
      <c r="AK197" s="42">
        <f t="shared" si="52"/>
        <v>2.4973621982182306</v>
      </c>
      <c r="AL197" s="42">
        <f t="shared" si="52"/>
        <v>39.930398388971255</v>
      </c>
    </row>
    <row r="198" spans="4:38">
      <c r="D198" s="42">
        <f t="shared" si="49"/>
        <v>0.625</v>
      </c>
      <c r="E198" s="42">
        <f t="shared" si="50"/>
        <v>3.3478773429797051</v>
      </c>
      <c r="F198" s="42">
        <f t="shared" si="50"/>
        <v>8.8560333636209716</v>
      </c>
      <c r="G198" s="42">
        <f t="shared" si="50"/>
        <v>4.3667397606975493</v>
      </c>
      <c r="H198" s="42">
        <f t="shared" si="50"/>
        <v>6.3933256599004977</v>
      </c>
      <c r="I198" s="42">
        <f t="shared" si="50"/>
        <v>7.237974965983164</v>
      </c>
      <c r="J198" s="42">
        <f t="shared" si="50"/>
        <v>44.361064311193878</v>
      </c>
      <c r="K198" s="42">
        <f t="shared" si="50"/>
        <v>20.783228700377393</v>
      </c>
      <c r="L198" s="42">
        <f t="shared" si="50"/>
        <v>2.0626930333457705</v>
      </c>
      <c r="M198" s="42">
        <f t="shared" si="50"/>
        <v>2.286049768704177</v>
      </c>
      <c r="N198" s="42">
        <f t="shared" si="50"/>
        <v>26.631355912720181</v>
      </c>
      <c r="Q198" s="42">
        <f t="shared" si="51"/>
        <v>3.0466413013049012</v>
      </c>
      <c r="R198" s="42">
        <f t="shared" si="51"/>
        <v>6.8469434116104537</v>
      </c>
      <c r="S198" s="42">
        <f t="shared" si="51"/>
        <v>3.3005414377962738</v>
      </c>
      <c r="T198" s="42">
        <f t="shared" si="51"/>
        <v>4.6123623919275936</v>
      </c>
      <c r="U198" s="42">
        <f t="shared" si="51"/>
        <v>5.6504725206768054</v>
      </c>
      <c r="V198" s="42">
        <f t="shared" si="51"/>
        <v>31.690189578121029</v>
      </c>
      <c r="W198" s="42">
        <f t="shared" si="51"/>
        <v>17.130503641088524</v>
      </c>
      <c r="X198" s="42">
        <f t="shared" si="51"/>
        <v>1.7021134713806378</v>
      </c>
      <c r="Y198" s="42">
        <f t="shared" si="51"/>
        <v>2.0570649467284849</v>
      </c>
      <c r="Z198" s="42">
        <f t="shared" si="51"/>
        <v>7.4155777679688653</v>
      </c>
      <c r="AC198" s="42">
        <f t="shared" si="52"/>
        <v>3.6491133846545125</v>
      </c>
      <c r="AD198" s="42">
        <f t="shared" si="52"/>
        <v>10.865123315631491</v>
      </c>
      <c r="AE198" s="42">
        <f t="shared" si="52"/>
        <v>5.2996288876959472</v>
      </c>
      <c r="AF198" s="42">
        <f t="shared" si="52"/>
        <v>7.9736466048979366</v>
      </c>
      <c r="AG198" s="42">
        <f t="shared" si="52"/>
        <v>8.82547741128948</v>
      </c>
      <c r="AH198" s="42">
        <f t="shared" si="52"/>
        <v>56.103490320016519</v>
      </c>
      <c r="AI198" s="42">
        <f t="shared" si="52"/>
        <v>24.435953759666269</v>
      </c>
      <c r="AJ198" s="42">
        <f t="shared" si="52"/>
        <v>2.3901984477995284</v>
      </c>
      <c r="AK198" s="42">
        <f t="shared" si="52"/>
        <v>2.5666226504152148</v>
      </c>
      <c r="AL198" s="42">
        <f t="shared" si="52"/>
        <v>45.847134057471507</v>
      </c>
    </row>
    <row r="199" spans="4:38">
      <c r="D199" s="42">
        <f t="shared" si="49"/>
        <v>0.75</v>
      </c>
      <c r="E199" s="42">
        <f t="shared" si="50"/>
        <v>2.0248240513615103</v>
      </c>
      <c r="F199" s="42">
        <f t="shared" si="50"/>
        <v>10.09296415379008</v>
      </c>
      <c r="G199" s="42">
        <f t="shared" si="50"/>
        <v>3.9879997332578001</v>
      </c>
      <c r="H199" s="42">
        <f t="shared" si="50"/>
        <v>6.1966976833338521</v>
      </c>
      <c r="I199" s="42">
        <f t="shared" si="50"/>
        <v>6.647640670245524</v>
      </c>
      <c r="J199" s="42">
        <f t="shared" si="50"/>
        <v>46.037674674484641</v>
      </c>
      <c r="K199" s="42">
        <f t="shared" si="50"/>
        <v>21.568031265085224</v>
      </c>
      <c r="L199" s="42">
        <f t="shared" si="50"/>
        <v>2.0086329000306931</v>
      </c>
      <c r="M199" s="42">
        <f t="shared" si="50"/>
        <v>2.3025976424818899</v>
      </c>
      <c r="N199" s="42">
        <f t="shared" si="50"/>
        <v>29.060820700777839</v>
      </c>
      <c r="Q199" s="42">
        <f t="shared" si="51"/>
        <v>1.8259408989130042</v>
      </c>
      <c r="R199" s="42">
        <f t="shared" si="51"/>
        <v>7.6897850696024701</v>
      </c>
      <c r="S199" s="42">
        <f t="shared" si="51"/>
        <v>3.2721997137901355</v>
      </c>
      <c r="T199" s="42">
        <f t="shared" si="51"/>
        <v>4.2757803191321937</v>
      </c>
      <c r="U199" s="42">
        <f t="shared" si="51"/>
        <v>5.0820280594089331</v>
      </c>
      <c r="V199" s="42">
        <f t="shared" si="51"/>
        <v>32.283313316346238</v>
      </c>
      <c r="W199" s="42">
        <f t="shared" si="51"/>
        <v>17.886643537427183</v>
      </c>
      <c r="X199" s="42">
        <f t="shared" si="51"/>
        <v>1.5939840187978507</v>
      </c>
      <c r="Y199" s="42">
        <f t="shared" si="51"/>
        <v>2.0281365533174198</v>
      </c>
      <c r="Z199" s="42">
        <f t="shared" si="51"/>
        <v>8.0482675808695063</v>
      </c>
      <c r="AC199" s="42">
        <f t="shared" si="52"/>
        <v>2.2237072038100214</v>
      </c>
      <c r="AD199" s="42">
        <f t="shared" si="52"/>
        <v>12.496143237977686</v>
      </c>
      <c r="AE199" s="42">
        <f t="shared" si="52"/>
        <v>4.5920108058376918</v>
      </c>
      <c r="AF199" s="42">
        <f t="shared" si="52"/>
        <v>7.9009434480689258</v>
      </c>
      <c r="AG199" s="42">
        <f t="shared" si="52"/>
        <v>8.2132532810821157</v>
      </c>
      <c r="AH199" s="42">
        <f t="shared" si="52"/>
        <v>59.225960497060967</v>
      </c>
      <c r="AI199" s="42">
        <f t="shared" si="52"/>
        <v>25.249418992743301</v>
      </c>
      <c r="AJ199" s="42">
        <f t="shared" si="52"/>
        <v>2.3875653464854132</v>
      </c>
      <c r="AK199" s="42">
        <f t="shared" si="52"/>
        <v>2.6160944019844896</v>
      </c>
      <c r="AL199" s="42">
        <f t="shared" si="52"/>
        <v>50.073373820686136</v>
      </c>
    </row>
    <row r="200" spans="4:38">
      <c r="D200" s="42">
        <f t="shared" si="49"/>
        <v>0.875</v>
      </c>
      <c r="E200" s="42">
        <f t="shared" si="50"/>
        <v>1.2178623725167435</v>
      </c>
      <c r="F200" s="42">
        <f t="shared" si="50"/>
        <v>11.010686998109106</v>
      </c>
      <c r="G200" s="42">
        <f t="shared" si="50"/>
        <v>3.6689400405737445</v>
      </c>
      <c r="H200" s="42">
        <f t="shared" si="50"/>
        <v>6.0040242711475944</v>
      </c>
      <c r="I200" s="42">
        <f t="shared" si="50"/>
        <v>6.153293187069</v>
      </c>
      <c r="J200" s="42">
        <f t="shared" si="50"/>
        <v>47.043640892458875</v>
      </c>
      <c r="K200" s="42">
        <f t="shared" si="50"/>
        <v>22.038912803909938</v>
      </c>
      <c r="L200" s="42">
        <f t="shared" si="50"/>
        <v>1.9564366179579049</v>
      </c>
      <c r="M200" s="42">
        <f t="shared" si="50"/>
        <v>2.3125263667485187</v>
      </c>
      <c r="N200" s="42">
        <f t="shared" si="50"/>
        <v>30.518499573612402</v>
      </c>
      <c r="Q200" s="42">
        <f t="shared" si="51"/>
        <v>1.0819217771073939</v>
      </c>
      <c r="R200" s="42">
        <f t="shared" si="51"/>
        <v>8.3151192029514043</v>
      </c>
      <c r="S200" s="42">
        <f t="shared" si="51"/>
        <v>3.2416845480169716</v>
      </c>
      <c r="T200" s="42">
        <f t="shared" si="51"/>
        <v>4.0261801612574519</v>
      </c>
      <c r="U200" s="42">
        <f t="shared" si="51"/>
        <v>4.6262213309908056</v>
      </c>
      <c r="V200" s="42">
        <f t="shared" si="51"/>
        <v>32.665563169416806</v>
      </c>
      <c r="W200" s="42">
        <f t="shared" si="51"/>
        <v>18.340327475230392</v>
      </c>
      <c r="X200" s="42">
        <f t="shared" si="51"/>
        <v>1.5022411757464402</v>
      </c>
      <c r="Y200" s="42">
        <f t="shared" si="51"/>
        <v>2.000100070273747</v>
      </c>
      <c r="Z200" s="42">
        <f t="shared" si="51"/>
        <v>8.4278814686098915</v>
      </c>
      <c r="AC200" s="42">
        <f t="shared" si="52"/>
        <v>1.3538029679260934</v>
      </c>
      <c r="AD200" s="42">
        <f t="shared" si="52"/>
        <v>13.706254793266769</v>
      </c>
      <c r="AE200" s="42">
        <f t="shared" si="52"/>
        <v>4.0291262461626207</v>
      </c>
      <c r="AF200" s="42">
        <f t="shared" si="52"/>
        <v>7.8221283497983114</v>
      </c>
      <c r="AG200" s="42">
        <f t="shared" si="52"/>
        <v>7.6803650431472343</v>
      </c>
      <c r="AH200" s="42">
        <f t="shared" si="52"/>
        <v>61.212632946499497</v>
      </c>
      <c r="AI200" s="42">
        <f t="shared" si="52"/>
        <v>25.737498132589483</v>
      </c>
      <c r="AJ200" s="42">
        <f t="shared" si="52"/>
        <v>2.3843003008559083</v>
      </c>
      <c r="AK200" s="42">
        <f t="shared" si="52"/>
        <v>2.6457774529260556</v>
      </c>
      <c r="AL200" s="42">
        <f t="shared" si="52"/>
        <v>52.609117678614773</v>
      </c>
    </row>
    <row r="201" spans="4:38">
      <c r="D201" s="42">
        <f t="shared" si="49"/>
        <v>1</v>
      </c>
      <c r="E201" s="42">
        <f t="shared" si="50"/>
        <v>0.92110356882755751</v>
      </c>
      <c r="F201" s="42">
        <f t="shared" si="50"/>
        <v>11.369795937190434</v>
      </c>
      <c r="G201" s="42">
        <f t="shared" si="50"/>
        <v>3.4680754266898917</v>
      </c>
      <c r="H201" s="42">
        <f t="shared" si="50"/>
        <v>5.7818036142279663</v>
      </c>
      <c r="I201" s="42">
        <f t="shared" si="50"/>
        <v>5.8472901758597153</v>
      </c>
      <c r="J201" s="42">
        <f t="shared" si="50"/>
        <v>47.378962965117353</v>
      </c>
      <c r="K201" s="42">
        <f t="shared" si="50"/>
        <v>22.195873316851493</v>
      </c>
      <c r="L201" s="42">
        <f t="shared" si="50"/>
        <v>1.9118703593701141</v>
      </c>
      <c r="M201" s="42">
        <f t="shared" si="50"/>
        <v>2.3158359415040648</v>
      </c>
      <c r="N201" s="42">
        <f t="shared" si="50"/>
        <v>31.00439253122391</v>
      </c>
      <c r="Q201" s="42">
        <f t="shared" si="51"/>
        <v>0.80938178024019458</v>
      </c>
      <c r="R201" s="42">
        <f t="shared" si="51"/>
        <v>8.5598151681748895</v>
      </c>
      <c r="S201" s="42">
        <f t="shared" si="51"/>
        <v>3.2029365792313325</v>
      </c>
      <c r="T201" s="42">
        <f t="shared" si="51"/>
        <v>3.8421902458228359</v>
      </c>
      <c r="U201" s="42">
        <f t="shared" si="51"/>
        <v>4.3798390207413451</v>
      </c>
      <c r="V201" s="42">
        <f t="shared" si="51"/>
        <v>32.848768729918518</v>
      </c>
      <c r="W201" s="42">
        <f t="shared" si="51"/>
        <v>18.491555454498098</v>
      </c>
      <c r="X201" s="42">
        <f t="shared" si="51"/>
        <v>1.4433374078292136</v>
      </c>
      <c r="Y201" s="42">
        <f t="shared" si="51"/>
        <v>1.9760000797682176</v>
      </c>
      <c r="Z201" s="42">
        <f t="shared" si="51"/>
        <v>8.5544194311900199</v>
      </c>
      <c r="AC201" s="42">
        <f t="shared" si="52"/>
        <v>1.0328253574149209</v>
      </c>
      <c r="AD201" s="42">
        <f t="shared" si="52"/>
        <v>14.179776706205979</v>
      </c>
      <c r="AE201" s="42">
        <f t="shared" si="52"/>
        <v>3.7332142741484557</v>
      </c>
      <c r="AF201" s="42">
        <f t="shared" si="52"/>
        <v>7.7214169826330714</v>
      </c>
      <c r="AG201" s="42">
        <f t="shared" si="52"/>
        <v>7.3147413309780482</v>
      </c>
      <c r="AH201" s="42">
        <f t="shared" si="52"/>
        <v>61.909157200315782</v>
      </c>
      <c r="AI201" s="42">
        <f t="shared" si="52"/>
        <v>25.900191179204892</v>
      </c>
      <c r="AJ201" s="42">
        <f t="shared" si="52"/>
        <v>2.380403310911015</v>
      </c>
      <c r="AK201" s="42">
        <f t="shared" si="52"/>
        <v>2.6556718032399118</v>
      </c>
      <c r="AL201" s="42">
        <f t="shared" si="52"/>
        <v>53.454365631257765</v>
      </c>
    </row>
    <row r="202" spans="4:38">
      <c r="D202" s="42">
        <f t="shared" si="49"/>
        <v>1.125</v>
      </c>
      <c r="E202" s="42">
        <f t="shared" si="50"/>
        <v>0.87809658748295316</v>
      </c>
      <c r="F202" s="42">
        <f t="shared" si="50"/>
        <v>11.350577858984137</v>
      </c>
      <c r="G202" s="42">
        <f t="shared" si="50"/>
        <v>3.3475966838413393</v>
      </c>
      <c r="H202" s="42">
        <f t="shared" si="50"/>
        <v>5.5367440845993876</v>
      </c>
      <c r="I202" s="42">
        <f t="shared" si="50"/>
        <v>5.6694403760658609</v>
      </c>
      <c r="J202" s="42">
        <f t="shared" si="50"/>
        <v>47.378194864203763</v>
      </c>
      <c r="K202" s="42">
        <f t="shared" si="50"/>
        <v>22.179445926357214</v>
      </c>
      <c r="L202" s="42">
        <f t="shared" si="50"/>
        <v>1.8731320591946872</v>
      </c>
      <c r="M202" s="42">
        <f t="shared" si="50"/>
        <v>2.3145264125786187</v>
      </c>
      <c r="N202" s="42">
        <f t="shared" si="50"/>
        <v>30.958326149750331</v>
      </c>
      <c r="Q202" s="42">
        <f t="shared" si="51"/>
        <v>0.77139241807324088</v>
      </c>
      <c r="R202" s="42">
        <f t="shared" si="51"/>
        <v>8.544680815110631</v>
      </c>
      <c r="S202" s="42">
        <f t="shared" si="51"/>
        <v>3.1557386678790742</v>
      </c>
      <c r="T202" s="42">
        <f t="shared" si="51"/>
        <v>3.685860419344396</v>
      </c>
      <c r="U202" s="42">
        <f t="shared" si="51"/>
        <v>4.2727255021960975</v>
      </c>
      <c r="V202" s="42">
        <f t="shared" si="51"/>
        <v>32.935300009017446</v>
      </c>
      <c r="W202" s="42">
        <f t="shared" si="51"/>
        <v>18.479817476657892</v>
      </c>
      <c r="X202" s="42">
        <f t="shared" si="51"/>
        <v>1.4068107359157354</v>
      </c>
      <c r="Y202" s="42">
        <f t="shared" si="51"/>
        <v>1.9547689251375511</v>
      </c>
      <c r="Z202" s="42">
        <f t="shared" si="51"/>
        <v>8.5457177286152071</v>
      </c>
      <c r="AC202" s="42">
        <f t="shared" si="52"/>
        <v>0.98480075689266133</v>
      </c>
      <c r="AD202" s="42">
        <f t="shared" si="52"/>
        <v>14.156474902857644</v>
      </c>
      <c r="AE202" s="42">
        <f t="shared" si="52"/>
        <v>3.6135846772279145</v>
      </c>
      <c r="AF202" s="42">
        <f t="shared" si="52"/>
        <v>7.5978047286737276</v>
      </c>
      <c r="AG202" s="42">
        <f t="shared" si="52"/>
        <v>7.0658791384488886</v>
      </c>
      <c r="AH202" s="42">
        <f t="shared" si="52"/>
        <v>61.905766509861991</v>
      </c>
      <c r="AI202" s="42">
        <f t="shared" si="52"/>
        <v>25.879213673794418</v>
      </c>
      <c r="AJ202" s="42">
        <f t="shared" si="52"/>
        <v>2.3740992353419581</v>
      </c>
      <c r="AK202" s="42">
        <f t="shared" si="52"/>
        <v>2.6541818219443671</v>
      </c>
      <c r="AL202" s="42">
        <f t="shared" si="52"/>
        <v>53.370934570885453</v>
      </c>
    </row>
    <row r="203" spans="4:38">
      <c r="D203" s="42">
        <f t="shared" si="49"/>
        <v>1.325</v>
      </c>
      <c r="E203" s="42">
        <f t="shared" si="50"/>
        <v>0.81181786330459871</v>
      </c>
      <c r="F203" s="42">
        <f t="shared" si="50"/>
        <v>11.243377082476471</v>
      </c>
      <c r="G203" s="42">
        <f t="shared" si="50"/>
        <v>3.1621789509964806</v>
      </c>
      <c r="H203" s="42">
        <f t="shared" si="50"/>
        <v>5.157553237741225</v>
      </c>
      <c r="I203" s="42">
        <f t="shared" si="50"/>
        <v>5.3979137840912479</v>
      </c>
      <c r="J203" s="42">
        <f t="shared" si="50"/>
        <v>47.373770602942436</v>
      </c>
      <c r="K203" s="42">
        <f t="shared" si="50"/>
        <v>22.087835659747245</v>
      </c>
      <c r="L203" s="42">
        <f t="shared" si="50"/>
        <v>1.8115844421062803</v>
      </c>
      <c r="M203" s="42">
        <f t="shared" si="50"/>
        <v>2.3071998754857468</v>
      </c>
      <c r="N203" s="42">
        <f t="shared" si="50"/>
        <v>30.701281103316092</v>
      </c>
      <c r="Q203" s="42">
        <f t="shared" si="51"/>
        <v>0.71285956005058448</v>
      </c>
      <c r="R203" s="42">
        <f t="shared" si="51"/>
        <v>8.4602511031344445</v>
      </c>
      <c r="S203" s="42">
        <f t="shared" si="51"/>
        <v>3.0711238084376893</v>
      </c>
      <c r="T203" s="42">
        <f t="shared" si="51"/>
        <v>3.4439647486010561</v>
      </c>
      <c r="U203" s="42">
        <f t="shared" si="51"/>
        <v>4.1106313656459843</v>
      </c>
      <c r="V203" s="42">
        <f t="shared" si="51"/>
        <v>33.06919347176504</v>
      </c>
      <c r="W203" s="42">
        <f t="shared" si="51"/>
        <v>18.414345458708468</v>
      </c>
      <c r="X203" s="42">
        <f t="shared" si="51"/>
        <v>1.3503343947445754</v>
      </c>
      <c r="Y203" s="42">
        <f t="shared" si="51"/>
        <v>1.9203852610703349</v>
      </c>
      <c r="Z203" s="42">
        <f t="shared" si="51"/>
        <v>8.497097489002968</v>
      </c>
      <c r="AC203" s="42">
        <f t="shared" si="52"/>
        <v>0.91077616655861315</v>
      </c>
      <c r="AD203" s="42">
        <f t="shared" si="52"/>
        <v>14.026503061818493</v>
      </c>
      <c r="AE203" s="42">
        <f t="shared" si="52"/>
        <v>3.4305575470277869</v>
      </c>
      <c r="AF203" s="42">
        <f t="shared" si="52"/>
        <v>7.3736838651606238</v>
      </c>
      <c r="AG203" s="42">
        <f t="shared" si="52"/>
        <v>6.68340626380526</v>
      </c>
      <c r="AH203" s="42">
        <f t="shared" si="52"/>
        <v>61.886446672104448</v>
      </c>
      <c r="AI203" s="42">
        <f t="shared" si="52"/>
        <v>25.762228881587976</v>
      </c>
      <c r="AJ203" s="42">
        <f t="shared" si="52"/>
        <v>2.3556742042681362</v>
      </c>
      <c r="AK203" s="42">
        <f t="shared" si="52"/>
        <v>2.6458356485432777</v>
      </c>
      <c r="AL203" s="42">
        <f t="shared" si="52"/>
        <v>52.905464717629279</v>
      </c>
    </row>
    <row r="204" spans="4:38">
      <c r="D204" s="42">
        <f t="shared" si="49"/>
        <v>1.5249999999999999</v>
      </c>
      <c r="E204" s="42">
        <f t="shared" si="50"/>
        <v>0.74861847739128173</v>
      </c>
      <c r="F204" s="42">
        <f t="shared" si="50"/>
        <v>11.049031062443632</v>
      </c>
      <c r="G204" s="42">
        <f t="shared" si="50"/>
        <v>2.9856645449361978</v>
      </c>
      <c r="H204" s="42">
        <f t="shared" si="50"/>
        <v>4.7942447300184368</v>
      </c>
      <c r="I204" s="42">
        <f t="shared" si="50"/>
        <v>5.1419140096145961</v>
      </c>
      <c r="J204" s="42">
        <f t="shared" si="50"/>
        <v>47.365413665004453</v>
      </c>
      <c r="K204" s="42">
        <f t="shared" si="50"/>
        <v>21.921810984780294</v>
      </c>
      <c r="L204" s="42">
        <f t="shared" si="50"/>
        <v>1.7506810345483319</v>
      </c>
      <c r="M204" s="42">
        <f t="shared" si="50"/>
        <v>2.2938649653101284</v>
      </c>
      <c r="N204" s="42">
        <f t="shared" si="50"/>
        <v>30.235084687313226</v>
      </c>
      <c r="Q204" s="42">
        <f t="shared" si="51"/>
        <v>0.65706110075372348</v>
      </c>
      <c r="R204" s="42">
        <f t="shared" si="51"/>
        <v>8.30716678128341</v>
      </c>
      <c r="S204" s="42">
        <f t="shared" si="51"/>
        <v>2.9763589564871973</v>
      </c>
      <c r="T204" s="42">
        <f t="shared" si="51"/>
        <v>3.2122008337003654</v>
      </c>
      <c r="U204" s="42">
        <f t="shared" si="51"/>
        <v>3.9594569909874124</v>
      </c>
      <c r="V204" s="42">
        <f t="shared" si="51"/>
        <v>33.197478831360861</v>
      </c>
      <c r="W204" s="42">
        <f t="shared" si="51"/>
        <v>18.295659441075912</v>
      </c>
      <c r="X204" s="42">
        <f t="shared" si="51"/>
        <v>1.2962721454646622</v>
      </c>
      <c r="Y204" s="42">
        <f t="shared" si="51"/>
        <v>1.8856146581602724</v>
      </c>
      <c r="Z204" s="42">
        <f t="shared" si="51"/>
        <v>8.4087579793495149</v>
      </c>
      <c r="AC204" s="42">
        <f t="shared" si="52"/>
        <v>0.84017585402883577</v>
      </c>
      <c r="AD204" s="42">
        <f t="shared" si="52"/>
        <v>13.790895343603815</v>
      </c>
      <c r="AE204" s="42">
        <f t="shared" si="52"/>
        <v>3.257553003642558</v>
      </c>
      <c r="AF204" s="42">
        <f t="shared" si="52"/>
        <v>7.1201144890340764</v>
      </c>
      <c r="AG204" s="42">
        <f t="shared" si="52"/>
        <v>6.3199000611339464</v>
      </c>
      <c r="AH204" s="42">
        <f t="shared" si="52"/>
        <v>61.850444211391363</v>
      </c>
      <c r="AI204" s="42">
        <f t="shared" si="52"/>
        <v>25.550218123177658</v>
      </c>
      <c r="AJ204" s="42">
        <f t="shared" si="52"/>
        <v>2.3277031686383438</v>
      </c>
      <c r="AK204" s="42">
        <f t="shared" si="52"/>
        <v>2.6306208221546261</v>
      </c>
      <c r="AL204" s="42">
        <f t="shared" si="52"/>
        <v>52.061411395277062</v>
      </c>
    </row>
    <row r="205" spans="4:38">
      <c r="D205" s="42">
        <f t="shared" si="49"/>
        <v>1.7249999999999999</v>
      </c>
      <c r="E205" s="42">
        <f t="shared" si="50"/>
        <v>0.68845555166626915</v>
      </c>
      <c r="F205" s="42">
        <f t="shared" si="50"/>
        <v>10.775481904926439</v>
      </c>
      <c r="G205" s="42">
        <f t="shared" si="50"/>
        <v>2.8178926882358071</v>
      </c>
      <c r="H205" s="42">
        <f t="shared" si="50"/>
        <v>4.4468185614311029</v>
      </c>
      <c r="I205" s="42">
        <f t="shared" si="50"/>
        <v>4.9008537316990664</v>
      </c>
      <c r="J205" s="42">
        <f t="shared" si="50"/>
        <v>47.35312405038983</v>
      </c>
      <c r="K205" s="42">
        <f t="shared" si="50"/>
        <v>21.688214605673075</v>
      </c>
      <c r="L205" s="42">
        <f t="shared" si="50"/>
        <v>1.6905480881972936</v>
      </c>
      <c r="M205" s="42">
        <f t="shared" si="50"/>
        <v>2.2750132691215592</v>
      </c>
      <c r="N205" s="42">
        <f t="shared" si="50"/>
        <v>29.57858996308963</v>
      </c>
      <c r="Q205" s="42">
        <f t="shared" si="51"/>
        <v>0.60395706131004223</v>
      </c>
      <c r="R205" s="42">
        <f t="shared" si="51"/>
        <v>8.0916631044852529</v>
      </c>
      <c r="S205" s="42">
        <f t="shared" si="51"/>
        <v>2.8726415905178149</v>
      </c>
      <c r="T205" s="42">
        <f t="shared" si="51"/>
        <v>2.9905686746423301</v>
      </c>
      <c r="U205" s="42">
        <f t="shared" si="51"/>
        <v>3.8186183795067867</v>
      </c>
      <c r="V205" s="42">
        <f t="shared" si="51"/>
        <v>33.320156087804961</v>
      </c>
      <c r="W205" s="42">
        <f t="shared" si="51"/>
        <v>18.128619033307665</v>
      </c>
      <c r="X205" s="42">
        <f t="shared" si="51"/>
        <v>1.2446171179520116</v>
      </c>
      <c r="Y205" s="42">
        <f t="shared" si="51"/>
        <v>1.8505969723698701</v>
      </c>
      <c r="Z205" s="42">
        <f t="shared" si="51"/>
        <v>8.2841110446961501</v>
      </c>
      <c r="AC205" s="42">
        <f t="shared" si="52"/>
        <v>0.77295404202249984</v>
      </c>
      <c r="AD205" s="42">
        <f t="shared" si="52"/>
        <v>13.459300705367625</v>
      </c>
      <c r="AE205" s="42">
        <f t="shared" si="52"/>
        <v>3.0942378629517848</v>
      </c>
      <c r="AF205" s="42">
        <f t="shared" si="52"/>
        <v>6.840492595975574</v>
      </c>
      <c r="AG205" s="42">
        <f t="shared" si="52"/>
        <v>5.9749438799903567</v>
      </c>
      <c r="AH205" s="42">
        <f t="shared" si="52"/>
        <v>61.798237512783487</v>
      </c>
      <c r="AI205" s="42">
        <f t="shared" si="52"/>
        <v>25.251919418444285</v>
      </c>
      <c r="AJ205" s="42">
        <f t="shared" si="52"/>
        <v>2.2910053023765791</v>
      </c>
      <c r="AK205" s="42">
        <f t="shared" si="52"/>
        <v>2.6090738495400259</v>
      </c>
      <c r="AL205" s="42">
        <f t="shared" si="52"/>
        <v>50.873068881482986</v>
      </c>
    </row>
    <row r="206" spans="4:38">
      <c r="D206" s="42">
        <f t="shared" si="49"/>
        <v>2</v>
      </c>
      <c r="E206" s="42">
        <f t="shared" si="50"/>
        <v>0.61061073560348555</v>
      </c>
      <c r="F206" s="42">
        <f t="shared" si="50"/>
        <v>10.284616906688889</v>
      </c>
      <c r="G206" s="42">
        <f t="shared" si="50"/>
        <v>2.6011859948371483</v>
      </c>
      <c r="H206" s="42">
        <f t="shared" si="50"/>
        <v>3.995040461493093</v>
      </c>
      <c r="I206" s="42">
        <f t="shared" si="50"/>
        <v>4.5927103882060569</v>
      </c>
      <c r="J206" s="42">
        <f t="shared" si="50"/>
        <v>47.329804506658448</v>
      </c>
      <c r="K206" s="42">
        <f t="shared" si="50"/>
        <v>21.269257120835373</v>
      </c>
      <c r="L206" s="42">
        <f t="shared" si="50"/>
        <v>1.6093552191338953</v>
      </c>
      <c r="M206" s="42">
        <f t="shared" si="50"/>
        <v>2.2409873129019471</v>
      </c>
      <c r="N206" s="42">
        <f t="shared" si="50"/>
        <v>28.399819714401684</v>
      </c>
      <c r="Q206" s="42">
        <f t="shared" si="51"/>
        <v>0.53526505173817174</v>
      </c>
      <c r="R206" s="42">
        <f t="shared" si="51"/>
        <v>7.7048800733479643</v>
      </c>
      <c r="S206" s="42">
        <f t="shared" si="51"/>
        <v>2.7176121005916363</v>
      </c>
      <c r="T206" s="42">
        <f t="shared" si="51"/>
        <v>2.7023677135243598</v>
      </c>
      <c r="U206" s="42">
        <f t="shared" si="51"/>
        <v>3.6407688965853802</v>
      </c>
      <c r="V206" s="42">
        <f t="shared" si="51"/>
        <v>33.479680334488208</v>
      </c>
      <c r="W206" s="42">
        <f t="shared" si="51"/>
        <v>17.828911505098652</v>
      </c>
      <c r="X206" s="42">
        <f t="shared" si="51"/>
        <v>1.1775093770866323</v>
      </c>
      <c r="Y206" s="42">
        <f t="shared" si="51"/>
        <v>1.8023011177767585</v>
      </c>
      <c r="Z206" s="42">
        <f t="shared" si="51"/>
        <v>8.0597055583004327</v>
      </c>
      <c r="AC206" s="42">
        <f t="shared" si="52"/>
        <v>0.68595641946879948</v>
      </c>
      <c r="AD206" s="42">
        <f t="shared" si="52"/>
        <v>12.864353740029776</v>
      </c>
      <c r="AE206" s="42">
        <f t="shared" si="52"/>
        <v>2.8848884917427631</v>
      </c>
      <c r="AF206" s="42">
        <f t="shared" si="52"/>
        <v>6.4197117699405375</v>
      </c>
      <c r="AG206" s="42">
        <f t="shared" si="52"/>
        <v>5.5301524868828551</v>
      </c>
      <c r="AH206" s="42">
        <f t="shared" si="52"/>
        <v>61.700873572256256</v>
      </c>
      <c r="AI206" s="42">
        <f t="shared" si="52"/>
        <v>24.716917653677729</v>
      </c>
      <c r="AJ206" s="42">
        <f t="shared" si="52"/>
        <v>2.2278012102260427</v>
      </c>
      <c r="AK206" s="42">
        <f t="shared" si="52"/>
        <v>2.5700930715004242</v>
      </c>
      <c r="AL206" s="42">
        <f t="shared" si="52"/>
        <v>48.739933870502767</v>
      </c>
    </row>
    <row r="207" spans="4:38">
      <c r="D207" s="42">
        <f t="shared" si="49"/>
        <v>2.25</v>
      </c>
      <c r="E207" s="42">
        <f t="shared" ref="E207:N222" si="53">E103/$J$181/2220*$F$180*60*24</f>
        <v>0.54466027085991398</v>
      </c>
      <c r="F207" s="42">
        <f t="shared" si="53"/>
        <v>9.7388367264524014</v>
      </c>
      <c r="G207" s="42">
        <f t="shared" si="53"/>
        <v>2.4179076788939993</v>
      </c>
      <c r="H207" s="42">
        <f t="shared" si="53"/>
        <v>3.6103900605571138</v>
      </c>
      <c r="I207" s="42">
        <f t="shared" si="53"/>
        <v>4.3348418495242971</v>
      </c>
      <c r="J207" s="42">
        <f t="shared" si="53"/>
        <v>47.302152873775626</v>
      </c>
      <c r="K207" s="42">
        <f t="shared" si="53"/>
        <v>20.803721580048403</v>
      </c>
      <c r="L207" s="42">
        <f t="shared" si="53"/>
        <v>1.537290865101834</v>
      </c>
      <c r="M207" s="42">
        <f t="shared" si="53"/>
        <v>2.2028855051286182</v>
      </c>
      <c r="N207" s="42">
        <f t="shared" si="53"/>
        <v>27.088174110960413</v>
      </c>
      <c r="Q207" s="42">
        <f t="shared" ref="Q207:Z222" si="54">Q103/$J$181/2220*$F$180*60*24</f>
        <v>0.47708525875906282</v>
      </c>
      <c r="R207" s="42">
        <f t="shared" si="54"/>
        <v>7.2747217170101166</v>
      </c>
      <c r="S207" s="42">
        <f t="shared" si="54"/>
        <v>2.5665725796918308</v>
      </c>
      <c r="T207" s="42">
        <f t="shared" si="54"/>
        <v>2.4569892517101035</v>
      </c>
      <c r="U207" s="42">
        <f t="shared" si="54"/>
        <v>3.4938090398632804</v>
      </c>
      <c r="V207" s="42">
        <f t="shared" si="54"/>
        <v>33.615501582694165</v>
      </c>
      <c r="W207" s="42">
        <f t="shared" si="54"/>
        <v>17.495721887299979</v>
      </c>
      <c r="X207" s="42">
        <f t="shared" si="54"/>
        <v>1.1204253884548512</v>
      </c>
      <c r="Y207" s="42">
        <f t="shared" si="54"/>
        <v>1.7585258111752844</v>
      </c>
      <c r="Z207" s="42">
        <f t="shared" si="54"/>
        <v>7.8091946708260878</v>
      </c>
      <c r="AC207" s="42">
        <f t="shared" ref="AC207:AL222" si="55">AC103/$J$181/2220*$F$180*60*24</f>
        <v>0.61223528296076513</v>
      </c>
      <c r="AD207" s="42">
        <f t="shared" si="55"/>
        <v>12.202951735894645</v>
      </c>
      <c r="AE207" s="42">
        <f t="shared" si="55"/>
        <v>2.7091920873872404</v>
      </c>
      <c r="AF207" s="42">
        <f t="shared" si="55"/>
        <v>6.007441631648831</v>
      </c>
      <c r="AG207" s="42">
        <f t="shared" si="55"/>
        <v>5.1546353140526149</v>
      </c>
      <c r="AH207" s="42">
        <f t="shared" si="55"/>
        <v>61.587607139065014</v>
      </c>
      <c r="AI207" s="42">
        <f t="shared" si="55"/>
        <v>24.122436483400897</v>
      </c>
      <c r="AJ207" s="42">
        <f t="shared" si="55"/>
        <v>2.159161388306917</v>
      </c>
      <c r="AK207" s="42">
        <f t="shared" si="55"/>
        <v>2.5263211381001764</v>
      </c>
      <c r="AL207" s="42">
        <f t="shared" si="55"/>
        <v>46.367153551094894</v>
      </c>
    </row>
    <row r="208" spans="4:38">
      <c r="D208" s="42">
        <f t="shared" si="49"/>
        <v>2.5</v>
      </c>
      <c r="E208" s="42">
        <f t="shared" si="53"/>
        <v>0.48321141105409815</v>
      </c>
      <c r="F208" s="42">
        <f t="shared" si="53"/>
        <v>9.1142862288933593</v>
      </c>
      <c r="G208" s="42">
        <f t="shared" si="53"/>
        <v>2.2473789429437021</v>
      </c>
      <c r="H208" s="42">
        <f t="shared" si="53"/>
        <v>3.2505558145202356</v>
      </c>
      <c r="I208" s="42">
        <f t="shared" si="53"/>
        <v>4.0969896517259237</v>
      </c>
      <c r="J208" s="42">
        <f t="shared" si="53"/>
        <v>47.268356433584898</v>
      </c>
      <c r="K208" s="42">
        <f t="shared" si="53"/>
        <v>20.271362755894899</v>
      </c>
      <c r="L208" s="42">
        <f t="shared" si="53"/>
        <v>1.4671454540916904</v>
      </c>
      <c r="M208" s="42">
        <f t="shared" si="53"/>
        <v>2.1589480990975423</v>
      </c>
      <c r="N208" s="42">
        <f t="shared" si="53"/>
        <v>25.585972318715086</v>
      </c>
      <c r="Q208" s="42">
        <f t="shared" si="54"/>
        <v>0.42288905396733228</v>
      </c>
      <c r="R208" s="42">
        <f t="shared" si="54"/>
        <v>6.7823499921809107</v>
      </c>
      <c r="S208" s="42">
        <f t="shared" si="54"/>
        <v>2.4083273486484487</v>
      </c>
      <c r="T208" s="42">
        <f t="shared" si="54"/>
        <v>2.2274416583999956</v>
      </c>
      <c r="U208" s="42">
        <f t="shared" si="54"/>
        <v>3.3596910078929145</v>
      </c>
      <c r="V208" s="42">
        <f t="shared" si="54"/>
        <v>33.742560169725564</v>
      </c>
      <c r="W208" s="42">
        <f t="shared" si="54"/>
        <v>17.114503667116193</v>
      </c>
      <c r="X208" s="42">
        <f t="shared" si="54"/>
        <v>1.0670637710228155</v>
      </c>
      <c r="Y208" s="42">
        <f t="shared" si="54"/>
        <v>1.7151565904858963</v>
      </c>
      <c r="Z208" s="42">
        <f t="shared" si="54"/>
        <v>7.5212783353434842</v>
      </c>
      <c r="AC208" s="42">
        <f t="shared" si="55"/>
        <v>0.54353376814086407</v>
      </c>
      <c r="AD208" s="42">
        <f t="shared" si="55"/>
        <v>11.446222465605848</v>
      </c>
      <c r="AE208" s="42">
        <f t="shared" si="55"/>
        <v>2.5467481990595866</v>
      </c>
      <c r="AF208" s="42">
        <f t="shared" si="55"/>
        <v>5.5736995674402552</v>
      </c>
      <c r="AG208" s="42">
        <f t="shared" si="55"/>
        <v>4.8057426157005754</v>
      </c>
      <c r="AH208" s="42">
        <f t="shared" si="55"/>
        <v>61.451731187047564</v>
      </c>
      <c r="AI208" s="42">
        <f t="shared" si="55"/>
        <v>23.44262308772543</v>
      </c>
      <c r="AJ208" s="42">
        <f t="shared" si="55"/>
        <v>2.0815257458292979</v>
      </c>
      <c r="AK208" s="42">
        <f t="shared" si="55"/>
        <v>2.4756940340513194</v>
      </c>
      <c r="AL208" s="42">
        <f t="shared" si="55"/>
        <v>43.650666302086655</v>
      </c>
    </row>
    <row r="209" spans="4:38">
      <c r="D209" s="42">
        <f t="shared" si="49"/>
        <v>2.75</v>
      </c>
      <c r="E209" s="42">
        <f t="shared" si="53"/>
        <v>0.42618040994242501</v>
      </c>
      <c r="F209" s="42">
        <f t="shared" si="53"/>
        <v>8.4264773398727453</v>
      </c>
      <c r="G209" s="42">
        <f t="shared" si="53"/>
        <v>2.0892857685786854</v>
      </c>
      <c r="H209" s="42">
        <f t="shared" si="53"/>
        <v>2.9155377233824518</v>
      </c>
      <c r="I209" s="42">
        <f t="shared" si="53"/>
        <v>3.8780066836063307</v>
      </c>
      <c r="J209" s="42">
        <f t="shared" si="53"/>
        <v>47.22841518608746</v>
      </c>
      <c r="K209" s="42">
        <f t="shared" si="53"/>
        <v>19.685545305048134</v>
      </c>
      <c r="L209" s="42">
        <f t="shared" si="53"/>
        <v>1.3991655714090245</v>
      </c>
      <c r="M209" s="42">
        <f t="shared" si="53"/>
        <v>2.1101352258044064</v>
      </c>
      <c r="N209" s="42">
        <f t="shared" si="53"/>
        <v>23.930036723110753</v>
      </c>
      <c r="Q209" s="42">
        <f t="shared" si="54"/>
        <v>0.37259835362738969</v>
      </c>
      <c r="R209" s="42">
        <f t="shared" si="54"/>
        <v>6.2399431311408451</v>
      </c>
      <c r="S209" s="42">
        <f t="shared" si="54"/>
        <v>2.2452152326376811</v>
      </c>
      <c r="T209" s="42">
        <f t="shared" si="54"/>
        <v>2.0137249335940313</v>
      </c>
      <c r="U209" s="42">
        <f t="shared" si="54"/>
        <v>3.237274178186766</v>
      </c>
      <c r="V209" s="42">
        <f t="shared" si="54"/>
        <v>33.860856095582385</v>
      </c>
      <c r="W209" s="42">
        <f t="shared" si="54"/>
        <v>16.694748269444624</v>
      </c>
      <c r="X209" s="42">
        <f t="shared" si="54"/>
        <v>1.0174111065796327</v>
      </c>
      <c r="Y209" s="42">
        <f t="shared" si="54"/>
        <v>1.6724666118853588</v>
      </c>
      <c r="Z209" s="42">
        <f t="shared" si="54"/>
        <v>7.2026203116988583</v>
      </c>
      <c r="AC209" s="42">
        <f t="shared" si="55"/>
        <v>0.479762466257459</v>
      </c>
      <c r="AD209" s="42">
        <f t="shared" si="55"/>
        <v>10.613011548604685</v>
      </c>
      <c r="AE209" s="42">
        <f t="shared" si="55"/>
        <v>2.3969060765245471</v>
      </c>
      <c r="AF209" s="42">
        <f t="shared" si="55"/>
        <v>5.1251183813801768</v>
      </c>
      <c r="AG209" s="42">
        <f t="shared" si="55"/>
        <v>4.4826606214271898</v>
      </c>
      <c r="AH209" s="42">
        <f t="shared" si="55"/>
        <v>61.294180062026136</v>
      </c>
      <c r="AI209" s="42">
        <f t="shared" si="55"/>
        <v>22.694543911731095</v>
      </c>
      <c r="AJ209" s="42">
        <f t="shared" si="55"/>
        <v>1.9964942318635142</v>
      </c>
      <c r="AK209" s="42">
        <f t="shared" si="55"/>
        <v>2.4192596241226245</v>
      </c>
      <c r="AL209" s="42">
        <f t="shared" si="55"/>
        <v>40.657453134522832</v>
      </c>
    </row>
    <row r="210" spans="4:38">
      <c r="D210" s="42">
        <f t="shared" si="49"/>
        <v>3</v>
      </c>
      <c r="E210" s="42">
        <f t="shared" si="53"/>
        <v>0.37348352128128104</v>
      </c>
      <c r="F210" s="42">
        <f t="shared" si="53"/>
        <v>7.6909219852515438</v>
      </c>
      <c r="G210" s="42">
        <f t="shared" si="53"/>
        <v>1.9433141373913674</v>
      </c>
      <c r="H210" s="42">
        <f t="shared" si="53"/>
        <v>2.6053357871437606</v>
      </c>
      <c r="I210" s="42">
        <f t="shared" si="53"/>
        <v>3.6767458339609096</v>
      </c>
      <c r="J210" s="42">
        <f t="shared" si="53"/>
        <v>47.182329131282117</v>
      </c>
      <c r="K210" s="42">
        <f t="shared" si="53"/>
        <v>19.059633884181476</v>
      </c>
      <c r="L210" s="42">
        <f t="shared" si="53"/>
        <v>1.3335978023594004</v>
      </c>
      <c r="M210" s="42">
        <f t="shared" si="53"/>
        <v>2.0574070162448947</v>
      </c>
      <c r="N210" s="42">
        <f t="shared" si="53"/>
        <v>22.157189709592515</v>
      </c>
      <c r="Q210" s="42">
        <f t="shared" si="54"/>
        <v>0.326135074003647</v>
      </c>
      <c r="R210" s="42">
        <f t="shared" si="54"/>
        <v>5.6596793661705762</v>
      </c>
      <c r="S210" s="42">
        <f t="shared" si="54"/>
        <v>2.0795750568357159</v>
      </c>
      <c r="T210" s="42">
        <f t="shared" si="54"/>
        <v>1.8158390772922119</v>
      </c>
      <c r="U210" s="42">
        <f t="shared" si="54"/>
        <v>3.1254179282573249</v>
      </c>
      <c r="V210" s="42">
        <f t="shared" si="54"/>
        <v>33.970389360264626</v>
      </c>
      <c r="W210" s="42">
        <f t="shared" si="54"/>
        <v>16.245947119182411</v>
      </c>
      <c r="X210" s="42">
        <f t="shared" si="54"/>
        <v>0.97145397691440594</v>
      </c>
      <c r="Y210" s="42">
        <f t="shared" si="54"/>
        <v>1.6307290315504384</v>
      </c>
      <c r="Z210" s="42">
        <f t="shared" si="54"/>
        <v>6.859884359738448</v>
      </c>
      <c r="AC210" s="42">
        <f t="shared" si="55"/>
        <v>0.42083196855891714</v>
      </c>
      <c r="AD210" s="42">
        <f t="shared" si="55"/>
        <v>9.7221646043325123</v>
      </c>
      <c r="AE210" s="42">
        <f t="shared" si="55"/>
        <v>2.2590149695468709</v>
      </c>
      <c r="AF210" s="42">
        <f t="shared" si="55"/>
        <v>4.6683308775338883</v>
      </c>
      <c r="AG210" s="42">
        <f t="shared" si="55"/>
        <v>4.1845755608327542</v>
      </c>
      <c r="AH210" s="42">
        <f t="shared" si="55"/>
        <v>61.115888109822592</v>
      </c>
      <c r="AI210" s="42">
        <f t="shared" si="55"/>
        <v>21.895265400497635</v>
      </c>
      <c r="AJ210" s="42">
        <f t="shared" si="55"/>
        <v>1.9056667954798951</v>
      </c>
      <c r="AK210" s="42">
        <f t="shared" si="55"/>
        <v>2.3580657730828682</v>
      </c>
      <c r="AL210" s="42">
        <f t="shared" si="55"/>
        <v>37.454495059446614</v>
      </c>
    </row>
    <row r="211" spans="4:38">
      <c r="D211" s="42">
        <f t="shared" si="49"/>
        <v>3.25</v>
      </c>
      <c r="E211" s="42">
        <f t="shared" si="53"/>
        <v>0.32503699882705539</v>
      </c>
      <c r="F211" s="42">
        <f t="shared" si="53"/>
        <v>6.9231320908906584</v>
      </c>
      <c r="G211" s="42">
        <f t="shared" si="53"/>
        <v>1.8091500309741648</v>
      </c>
      <c r="H211" s="42">
        <f t="shared" si="53"/>
        <v>2.3199500058041651</v>
      </c>
      <c r="I211" s="42">
        <f t="shared" si="53"/>
        <v>3.4920599915850294</v>
      </c>
      <c r="J211" s="42">
        <f t="shared" si="53"/>
        <v>47.130098269170048</v>
      </c>
      <c r="K211" s="42">
        <f t="shared" si="53"/>
        <v>18.406993149968166</v>
      </c>
      <c r="L211" s="42">
        <f t="shared" si="53"/>
        <v>1.2706887322483771</v>
      </c>
      <c r="M211" s="42">
        <f t="shared" si="53"/>
        <v>2.0017236014146986</v>
      </c>
      <c r="N211" s="42">
        <f t="shared" si="53"/>
        <v>20.304253663605504</v>
      </c>
      <c r="Q211" s="42">
        <f t="shared" si="54"/>
        <v>0.28342113136051394</v>
      </c>
      <c r="R211" s="42">
        <f t="shared" si="54"/>
        <v>5.0537369295505616</v>
      </c>
      <c r="S211" s="42">
        <f t="shared" si="54"/>
        <v>1.9137456464187448</v>
      </c>
      <c r="T211" s="42">
        <f t="shared" si="54"/>
        <v>1.6337840894945395</v>
      </c>
      <c r="U211" s="42">
        <f t="shared" si="54"/>
        <v>3.0229816356170791</v>
      </c>
      <c r="V211" s="42">
        <f t="shared" si="54"/>
        <v>34.071159963772295</v>
      </c>
      <c r="W211" s="42">
        <f t="shared" si="54"/>
        <v>15.777591641226881</v>
      </c>
      <c r="X211" s="42">
        <f t="shared" si="54"/>
        <v>0.92917896381623133</v>
      </c>
      <c r="Y211" s="42">
        <f t="shared" si="54"/>
        <v>1.5902170056578953</v>
      </c>
      <c r="Z211" s="42">
        <f t="shared" si="54"/>
        <v>6.499734239308534</v>
      </c>
      <c r="AC211" s="42">
        <f t="shared" si="55"/>
        <v>0.36665286629359639</v>
      </c>
      <c r="AD211" s="42">
        <f t="shared" si="55"/>
        <v>8.7925272522307552</v>
      </c>
      <c r="AE211" s="42">
        <f t="shared" si="55"/>
        <v>2.1324241278913103</v>
      </c>
      <c r="AF211" s="42">
        <f t="shared" si="55"/>
        <v>4.2099698599666393</v>
      </c>
      <c r="AG211" s="42">
        <f t="shared" si="55"/>
        <v>3.9106736635177235</v>
      </c>
      <c r="AH211" s="42">
        <f t="shared" si="55"/>
        <v>60.917789676259531</v>
      </c>
      <c r="AI211" s="42">
        <f t="shared" si="55"/>
        <v>21.061853999104716</v>
      </c>
      <c r="AJ211" s="42">
        <f t="shared" si="55"/>
        <v>1.8106433857487692</v>
      </c>
      <c r="AK211" s="42">
        <f t="shared" si="55"/>
        <v>2.293160345700815</v>
      </c>
      <c r="AL211" s="42">
        <f t="shared" si="55"/>
        <v>34.108773087902549</v>
      </c>
    </row>
    <row r="212" spans="4:38">
      <c r="D212" s="42">
        <f t="shared" si="49"/>
        <v>3.5</v>
      </c>
      <c r="E212" s="42">
        <f t="shared" si="53"/>
        <v>0.28075709633613505</v>
      </c>
      <c r="F212" s="42">
        <f t="shared" si="53"/>
        <v>6.138619582651037</v>
      </c>
      <c r="G212" s="42">
        <f t="shared" si="53"/>
        <v>1.6864794309195033</v>
      </c>
      <c r="H212" s="42">
        <f t="shared" si="53"/>
        <v>2.0593803793636649</v>
      </c>
      <c r="I212" s="42">
        <f t="shared" si="53"/>
        <v>3.3228020452740736</v>
      </c>
      <c r="J212" s="42">
        <f t="shared" si="53"/>
        <v>47.071722599750075</v>
      </c>
      <c r="K212" s="42">
        <f t="shared" si="53"/>
        <v>17.740987759081538</v>
      </c>
      <c r="L212" s="42">
        <f t="shared" si="53"/>
        <v>1.210684946381519</v>
      </c>
      <c r="M212" s="42">
        <f t="shared" si="53"/>
        <v>1.9440451123095011</v>
      </c>
      <c r="N212" s="42">
        <f t="shared" si="53"/>
        <v>18.408050970594836</v>
      </c>
      <c r="Q212" s="42">
        <f t="shared" si="54"/>
        <v>0.24437844196240141</v>
      </c>
      <c r="R212" s="42">
        <f t="shared" si="54"/>
        <v>4.4342940535613753</v>
      </c>
      <c r="S212" s="42">
        <f t="shared" si="54"/>
        <v>1.7500658265629496</v>
      </c>
      <c r="T212" s="42">
        <f t="shared" si="54"/>
        <v>1.4675599702010116</v>
      </c>
      <c r="U212" s="42">
        <f t="shared" si="54"/>
        <v>2.9288246777785161</v>
      </c>
      <c r="V212" s="42">
        <f t="shared" si="54"/>
        <v>34.163167906105357</v>
      </c>
      <c r="W212" s="42">
        <f t="shared" si="54"/>
        <v>15.299173260475218</v>
      </c>
      <c r="X212" s="42">
        <f t="shared" si="54"/>
        <v>0.89057264907421663</v>
      </c>
      <c r="Y212" s="42">
        <f t="shared" si="54"/>
        <v>1.5512036903845048</v>
      </c>
      <c r="Z212" s="42">
        <f t="shared" si="54"/>
        <v>6.1288337102553072</v>
      </c>
      <c r="AC212" s="42">
        <f t="shared" si="55"/>
        <v>0.3171357507098691</v>
      </c>
      <c r="AD212" s="42">
        <f t="shared" si="55"/>
        <v>7.8429451117406952</v>
      </c>
      <c r="AE212" s="42">
        <f t="shared" si="55"/>
        <v>2.0164828013226206</v>
      </c>
      <c r="AF212" s="42">
        <f t="shared" si="55"/>
        <v>3.7566681327438278</v>
      </c>
      <c r="AG212" s="42">
        <f t="shared" si="55"/>
        <v>3.6601411590824768</v>
      </c>
      <c r="AH212" s="42">
        <f t="shared" si="55"/>
        <v>60.700819107158793</v>
      </c>
      <c r="AI212" s="42">
        <f t="shared" si="55"/>
        <v>20.21137615263207</v>
      </c>
      <c r="AJ212" s="42">
        <f t="shared" si="55"/>
        <v>1.7130239517404657</v>
      </c>
      <c r="AK212" s="42">
        <f t="shared" si="55"/>
        <v>2.2255912067452361</v>
      </c>
      <c r="AL212" s="42">
        <f t="shared" si="55"/>
        <v>30.687268230934325</v>
      </c>
    </row>
    <row r="213" spans="4:38">
      <c r="D213" s="42">
        <f t="shared" si="49"/>
        <v>3.75</v>
      </c>
      <c r="E213" s="42">
        <f t="shared" si="53"/>
        <v>0.2405600675649085</v>
      </c>
      <c r="F213" s="42">
        <f t="shared" si="53"/>
        <v>5.3528963863936569</v>
      </c>
      <c r="G213" s="42">
        <f t="shared" si="53"/>
        <v>1.5749883188198002</v>
      </c>
      <c r="H213" s="42">
        <f t="shared" si="53"/>
        <v>1.8236269078222609</v>
      </c>
      <c r="I213" s="42">
        <f t="shared" si="53"/>
        <v>3.1678248838234206</v>
      </c>
      <c r="J213" s="42">
        <f t="shared" si="53"/>
        <v>47.007202123022985</v>
      </c>
      <c r="K213" s="42">
        <f t="shared" si="53"/>
        <v>17.074982368194942</v>
      </c>
      <c r="L213" s="42">
        <f t="shared" si="53"/>
        <v>1.1538330300643778</v>
      </c>
      <c r="M213" s="42">
        <f t="shared" si="53"/>
        <v>1.8853316799249935</v>
      </c>
      <c r="N213" s="42">
        <f t="shared" si="53"/>
        <v>16.505404016005553</v>
      </c>
      <c r="Q213" s="42">
        <f t="shared" si="54"/>
        <v>0.20892892207371921</v>
      </c>
      <c r="R213" s="42">
        <f t="shared" si="54"/>
        <v>3.8135289704835476</v>
      </c>
      <c r="S213" s="42">
        <f t="shared" si="54"/>
        <v>1.5908744224445284</v>
      </c>
      <c r="T213" s="42">
        <f t="shared" si="54"/>
        <v>1.3171667194116317</v>
      </c>
      <c r="U213" s="42">
        <f t="shared" si="54"/>
        <v>2.8418064322541166</v>
      </c>
      <c r="V213" s="42">
        <f t="shared" si="54"/>
        <v>34.24641318726384</v>
      </c>
      <c r="W213" s="42">
        <f t="shared" si="54"/>
        <v>14.820183401824675</v>
      </c>
      <c r="X213" s="42">
        <f t="shared" si="54"/>
        <v>0.85562161447746121</v>
      </c>
      <c r="Y213" s="42">
        <f t="shared" si="54"/>
        <v>1.5139622419070182</v>
      </c>
      <c r="Z213" s="42">
        <f t="shared" si="54"/>
        <v>5.7538465324251318</v>
      </c>
      <c r="AC213" s="42">
        <f t="shared" si="55"/>
        <v>0.27219121305609811</v>
      </c>
      <c r="AD213" s="42">
        <f t="shared" si="55"/>
        <v>6.8922638023037965</v>
      </c>
      <c r="AE213" s="42">
        <f t="shared" si="55"/>
        <v>1.9105402396055478</v>
      </c>
      <c r="AF213" s="42">
        <f t="shared" si="55"/>
        <v>3.3150584999306889</v>
      </c>
      <c r="AG213" s="42">
        <f t="shared" si="55"/>
        <v>3.4321642771274083</v>
      </c>
      <c r="AH213" s="42">
        <f t="shared" si="55"/>
        <v>60.465910748343035</v>
      </c>
      <c r="AI213" s="42">
        <f t="shared" si="55"/>
        <v>19.360898306159427</v>
      </c>
      <c r="AJ213" s="42">
        <f t="shared" si="55"/>
        <v>1.6144084425253133</v>
      </c>
      <c r="AK213" s="42">
        <f t="shared" si="55"/>
        <v>2.1564062209849082</v>
      </c>
      <c r="AL213" s="42">
        <f t="shared" si="55"/>
        <v>27.256961499585969</v>
      </c>
    </row>
    <row r="214" spans="4:38">
      <c r="D214" s="42">
        <f t="shared" si="49"/>
        <v>4</v>
      </c>
      <c r="E214" s="42">
        <f t="shared" si="53"/>
        <v>0.20436216626976289</v>
      </c>
      <c r="F214" s="42">
        <f t="shared" si="53"/>
        <v>4.5814744279794706</v>
      </c>
      <c r="G214" s="42">
        <f t="shared" si="53"/>
        <v>1.4743626762674773</v>
      </c>
      <c r="H214" s="42">
        <f t="shared" si="53"/>
        <v>1.6126895911799526</v>
      </c>
      <c r="I214" s="42">
        <f t="shared" si="53"/>
        <v>3.0259813960284485</v>
      </c>
      <c r="J214" s="42">
        <f t="shared" si="53"/>
        <v>46.936536838988779</v>
      </c>
      <c r="K214" s="42">
        <f t="shared" si="53"/>
        <v>16.422341633981631</v>
      </c>
      <c r="L214" s="42">
        <f t="shared" si="53"/>
        <v>1.1003795686025255</v>
      </c>
      <c r="M214" s="42">
        <f t="shared" si="53"/>
        <v>1.8265434352568566</v>
      </c>
      <c r="N214" s="42">
        <f t="shared" si="53"/>
        <v>14.63313518528277</v>
      </c>
      <c r="Q214" s="42">
        <f t="shared" si="54"/>
        <v>0.17699448795887768</v>
      </c>
      <c r="R214" s="42">
        <f t="shared" si="54"/>
        <v>3.2036199125976541</v>
      </c>
      <c r="S214" s="42">
        <f t="shared" si="54"/>
        <v>1.4385102592396621</v>
      </c>
      <c r="T214" s="42">
        <f t="shared" si="54"/>
        <v>1.1826043371263955</v>
      </c>
      <c r="U214" s="42">
        <f t="shared" si="54"/>
        <v>2.7607862765563751</v>
      </c>
      <c r="V214" s="42">
        <f t="shared" si="54"/>
        <v>34.320895807247787</v>
      </c>
      <c r="W214" s="42">
        <f t="shared" si="54"/>
        <v>14.350113490172472</v>
      </c>
      <c r="X214" s="42">
        <f t="shared" si="54"/>
        <v>0.82431244181507302</v>
      </c>
      <c r="Y214" s="42">
        <f t="shared" si="54"/>
        <v>1.4787658164022108</v>
      </c>
      <c r="Z214" s="42">
        <f t="shared" si="54"/>
        <v>5.3814364656641587</v>
      </c>
      <c r="AC214" s="42">
        <f t="shared" si="55"/>
        <v>0.23172984458064844</v>
      </c>
      <c r="AD214" s="42">
        <f t="shared" si="55"/>
        <v>5.9593289433612933</v>
      </c>
      <c r="AE214" s="42">
        <f t="shared" si="55"/>
        <v>1.8139456925048478</v>
      </c>
      <c r="AF214" s="42">
        <f t="shared" si="55"/>
        <v>2.8917737655925548</v>
      </c>
      <c r="AG214" s="42">
        <f t="shared" si="55"/>
        <v>3.2259292472529149</v>
      </c>
      <c r="AH214" s="42">
        <f t="shared" si="55"/>
        <v>60.213998945633662</v>
      </c>
      <c r="AI214" s="42">
        <f t="shared" si="55"/>
        <v>18.527486904766509</v>
      </c>
      <c r="AJ214" s="42">
        <f t="shared" si="55"/>
        <v>1.5163968071736416</v>
      </c>
      <c r="AK214" s="42">
        <f t="shared" si="55"/>
        <v>2.0866532531885991</v>
      </c>
      <c r="AL214" s="42">
        <f t="shared" si="55"/>
        <v>23.884833904901381</v>
      </c>
    </row>
    <row r="215" spans="4:38">
      <c r="D215" s="42">
        <f t="shared" si="49"/>
        <v>4.25</v>
      </c>
      <c r="E215" s="42">
        <f t="shared" si="53"/>
        <v>0.17207964620708624</v>
      </c>
      <c r="F215" s="42">
        <f t="shared" si="53"/>
        <v>3.8398656332694356</v>
      </c>
      <c r="G215" s="42">
        <f t="shared" si="53"/>
        <v>1.3842884848549593</v>
      </c>
      <c r="H215" s="42">
        <f t="shared" si="53"/>
        <v>1.4265684294367367</v>
      </c>
      <c r="I215" s="42">
        <f t="shared" si="53"/>
        <v>2.8961244706845291</v>
      </c>
      <c r="J215" s="42">
        <f t="shared" si="53"/>
        <v>46.859726747647073</v>
      </c>
      <c r="K215" s="42">
        <f t="shared" si="53"/>
        <v>15.796430213114974</v>
      </c>
      <c r="L215" s="42">
        <f t="shared" si="53"/>
        <v>1.0505711473015142</v>
      </c>
      <c r="M215" s="42">
        <f t="shared" si="53"/>
        <v>1.7686405093007802</v>
      </c>
      <c r="N215" s="42">
        <f t="shared" si="53"/>
        <v>12.82806686387157</v>
      </c>
      <c r="Q215" s="42">
        <f t="shared" si="54"/>
        <v>0.1484970558822874</v>
      </c>
      <c r="R215" s="42">
        <f t="shared" si="54"/>
        <v>2.6167451121842258</v>
      </c>
      <c r="S215" s="42">
        <f t="shared" si="54"/>
        <v>1.2953121621245418</v>
      </c>
      <c r="T215" s="42">
        <f t="shared" si="54"/>
        <v>1.0638728233453034</v>
      </c>
      <c r="U215" s="42">
        <f t="shared" si="54"/>
        <v>2.684623588197776</v>
      </c>
      <c r="V215" s="42">
        <f t="shared" si="54"/>
        <v>34.386615766057119</v>
      </c>
      <c r="W215" s="42">
        <f t="shared" si="54"/>
        <v>13.898454950415857</v>
      </c>
      <c r="X215" s="42">
        <f t="shared" si="54"/>
        <v>0.79663171287614731</v>
      </c>
      <c r="Y215" s="42">
        <f t="shared" si="54"/>
        <v>1.4458875700468472</v>
      </c>
      <c r="Z215" s="42">
        <f t="shared" si="54"/>
        <v>5.0182672698186703</v>
      </c>
      <c r="AC215" s="42">
        <f t="shared" si="55"/>
        <v>0.19566223653188544</v>
      </c>
      <c r="AD215" s="42">
        <f t="shared" si="55"/>
        <v>5.0629861543546584</v>
      </c>
      <c r="AE215" s="42">
        <f t="shared" si="55"/>
        <v>1.726048409785268</v>
      </c>
      <c r="AF215" s="42">
        <f t="shared" si="55"/>
        <v>2.493446733794725</v>
      </c>
      <c r="AG215" s="42">
        <f t="shared" si="55"/>
        <v>3.0406222990593808</v>
      </c>
      <c r="AH215" s="42">
        <f t="shared" si="55"/>
        <v>59.946018044853332</v>
      </c>
      <c r="AI215" s="42">
        <f t="shared" si="55"/>
        <v>17.728208393533041</v>
      </c>
      <c r="AJ215" s="42">
        <f t="shared" si="55"/>
        <v>1.4205889947557826</v>
      </c>
      <c r="AK215" s="42">
        <f t="shared" si="55"/>
        <v>2.017380168125078</v>
      </c>
      <c r="AL215" s="42">
        <f t="shared" si="55"/>
        <v>20.63786645792451</v>
      </c>
    </row>
    <row r="216" spans="4:38">
      <c r="D216" s="42">
        <f t="shared" si="49"/>
        <v>4.5</v>
      </c>
      <c r="E216" s="42">
        <f t="shared" si="53"/>
        <v>0.14362876113326656</v>
      </c>
      <c r="F216" s="42">
        <f t="shared" si="53"/>
        <v>3.1435819281244921</v>
      </c>
      <c r="G216" s="42">
        <f t="shared" si="53"/>
        <v>1.3044517261746593</v>
      </c>
      <c r="H216" s="42">
        <f t="shared" si="53"/>
        <v>1.2652634225926198</v>
      </c>
      <c r="I216" s="42">
        <f t="shared" si="53"/>
        <v>2.7771069965870518</v>
      </c>
      <c r="J216" s="42">
        <f t="shared" si="53"/>
        <v>46.776771848997839</v>
      </c>
      <c r="K216" s="42">
        <f t="shared" si="53"/>
        <v>15.210612762268209</v>
      </c>
      <c r="L216" s="42">
        <f t="shared" si="53"/>
        <v>1.0046543514669066</v>
      </c>
      <c r="M216" s="42">
        <f t="shared" si="53"/>
        <v>1.712583033052453</v>
      </c>
      <c r="N216" s="42">
        <f t="shared" si="53"/>
        <v>11.127021437217113</v>
      </c>
      <c r="Q216" s="42">
        <f t="shared" si="54"/>
        <v>0.12335854210835902</v>
      </c>
      <c r="R216" s="42">
        <f t="shared" si="54"/>
        <v>2.0650828015238116</v>
      </c>
      <c r="S216" s="42">
        <f t="shared" si="54"/>
        <v>1.1636189562753612</v>
      </c>
      <c r="T216" s="42">
        <f t="shared" si="54"/>
        <v>0.96097217806835578</v>
      </c>
      <c r="U216" s="42">
        <f t="shared" si="54"/>
        <v>2.612177744690805</v>
      </c>
      <c r="V216" s="42">
        <f t="shared" si="54"/>
        <v>34.443573063691886</v>
      </c>
      <c r="W216" s="42">
        <f t="shared" si="54"/>
        <v>13.47469920745209</v>
      </c>
      <c r="X216" s="42">
        <f t="shared" si="54"/>
        <v>0.77256600944978804</v>
      </c>
      <c r="Y216" s="42">
        <f t="shared" si="54"/>
        <v>1.4156006590176857</v>
      </c>
      <c r="Z216" s="42">
        <f t="shared" si="54"/>
        <v>4.6710027047349421</v>
      </c>
      <c r="AC216" s="42">
        <f t="shared" si="55"/>
        <v>0.16389898015817483</v>
      </c>
      <c r="AD216" s="42">
        <f t="shared" si="55"/>
        <v>4.2220810547251606</v>
      </c>
      <c r="AE216" s="42">
        <f t="shared" si="55"/>
        <v>1.6461976412115584</v>
      </c>
      <c r="AF216" s="42">
        <f t="shared" si="55"/>
        <v>2.1267102086025038</v>
      </c>
      <c r="AG216" s="42">
        <f t="shared" si="55"/>
        <v>2.8754296621472051</v>
      </c>
      <c r="AH216" s="42">
        <f t="shared" si="55"/>
        <v>59.662902391824261</v>
      </c>
      <c r="AI216" s="42">
        <f t="shared" si="55"/>
        <v>16.98012921753871</v>
      </c>
      <c r="AJ216" s="42">
        <f t="shared" si="55"/>
        <v>1.3285849543420576</v>
      </c>
      <c r="AK216" s="42">
        <f t="shared" si="55"/>
        <v>1.9496348305631228</v>
      </c>
      <c r="AL216" s="42">
        <f t="shared" si="55"/>
        <v>17.58304016969932</v>
      </c>
    </row>
    <row r="217" spans="4:38">
      <c r="D217" s="42">
        <f t="shared" si="49"/>
        <v>4.75</v>
      </c>
      <c r="E217" s="42">
        <f t="shared" si="53"/>
        <v>0.11892576480469136</v>
      </c>
      <c r="F217" s="42">
        <f t="shared" si="53"/>
        <v>2.5081352384056039</v>
      </c>
      <c r="G217" s="42">
        <f t="shared" si="53"/>
        <v>1.2345383818190037</v>
      </c>
      <c r="H217" s="42">
        <f t="shared" si="53"/>
        <v>1.1287745706475949</v>
      </c>
      <c r="I217" s="42">
        <f t="shared" si="53"/>
        <v>2.667781862531394</v>
      </c>
      <c r="J217" s="42">
        <f t="shared" si="53"/>
        <v>46.687672143041496</v>
      </c>
      <c r="K217" s="42">
        <f t="shared" si="53"/>
        <v>14.6782539381147</v>
      </c>
      <c r="L217" s="42">
        <f t="shared" si="53"/>
        <v>0.96287576640426742</v>
      </c>
      <c r="M217" s="42">
        <f t="shared" si="53"/>
        <v>1.6593311375075586</v>
      </c>
      <c r="N217" s="42">
        <f t="shared" si="53"/>
        <v>9.566821290764473</v>
      </c>
      <c r="Q217" s="42">
        <f t="shared" si="54"/>
        <v>0.10150086290150201</v>
      </c>
      <c r="R217" s="42">
        <f t="shared" si="54"/>
        <v>1.5608112128969596</v>
      </c>
      <c r="S217" s="42">
        <f t="shared" si="54"/>
        <v>1.0457694668683024</v>
      </c>
      <c r="T217" s="42">
        <f t="shared" si="54"/>
        <v>0.87390240129555563</v>
      </c>
      <c r="U217" s="42">
        <f t="shared" si="54"/>
        <v>2.5423081235479499</v>
      </c>
      <c r="V217" s="42">
        <f t="shared" si="54"/>
        <v>34.491767700152081</v>
      </c>
      <c r="W217" s="42">
        <f t="shared" si="54"/>
        <v>13.088337686178345</v>
      </c>
      <c r="X217" s="42">
        <f t="shared" si="54"/>
        <v>0.75210191332509879</v>
      </c>
      <c r="Y217" s="42">
        <f t="shared" si="54"/>
        <v>1.388178239491495</v>
      </c>
      <c r="Z217" s="42">
        <f t="shared" si="54"/>
        <v>4.3463065302592128</v>
      </c>
      <c r="AC217" s="42">
        <f t="shared" si="55"/>
        <v>0.13635066670788115</v>
      </c>
      <c r="AD217" s="42">
        <f t="shared" si="55"/>
        <v>3.4554592639142565</v>
      </c>
      <c r="AE217" s="42">
        <f t="shared" si="55"/>
        <v>1.5737426365484755</v>
      </c>
      <c r="AF217" s="42">
        <f t="shared" si="55"/>
        <v>1.7981969940811968</v>
      </c>
      <c r="AG217" s="42">
        <f t="shared" si="55"/>
        <v>2.7295375661167869</v>
      </c>
      <c r="AH217" s="42">
        <f t="shared" si="55"/>
        <v>59.365586332368302</v>
      </c>
      <c r="AI217" s="42">
        <f t="shared" si="55"/>
        <v>16.300315821863244</v>
      </c>
      <c r="AJ217" s="42">
        <f t="shared" si="55"/>
        <v>1.2419846350028041</v>
      </c>
      <c r="AK217" s="42">
        <f t="shared" si="55"/>
        <v>1.8844651052714962</v>
      </c>
      <c r="AL217" s="42">
        <f t="shared" si="55"/>
        <v>14.787336051269735</v>
      </c>
    </row>
    <row r="218" spans="4:38">
      <c r="D218" s="42">
        <f t="shared" si="49"/>
        <v>5</v>
      </c>
      <c r="E218" s="42">
        <f t="shared" si="53"/>
        <v>9.7886910977748376E-2</v>
      </c>
      <c r="F218" s="42">
        <f t="shared" si="53"/>
        <v>1.9490374899737173</v>
      </c>
      <c r="G218" s="42">
        <f t="shared" si="53"/>
        <v>1.1742344333804131</v>
      </c>
      <c r="H218" s="42">
        <f t="shared" si="53"/>
        <v>1.0171018736016659</v>
      </c>
      <c r="I218" s="42">
        <f t="shared" si="53"/>
        <v>2.5670019573129257</v>
      </c>
      <c r="J218" s="42">
        <f t="shared" si="53"/>
        <v>46.592427629777639</v>
      </c>
      <c r="K218" s="42">
        <f t="shared" si="53"/>
        <v>14.212718397327738</v>
      </c>
      <c r="L218" s="42">
        <f t="shared" si="53"/>
        <v>0.92548197741915228</v>
      </c>
      <c r="M218" s="42">
        <f t="shared" si="53"/>
        <v>1.609844953661784</v>
      </c>
      <c r="N218" s="42">
        <f t="shared" si="53"/>
        <v>8.1842888099586979</v>
      </c>
      <c r="Q218" s="42">
        <f t="shared" si="54"/>
        <v>8.2845934526127318E-2</v>
      </c>
      <c r="R218" s="42">
        <f t="shared" si="54"/>
        <v>1.1161085785842155</v>
      </c>
      <c r="S218" s="42">
        <f t="shared" si="54"/>
        <v>0.94410251907955955</v>
      </c>
      <c r="T218" s="42">
        <f t="shared" si="54"/>
        <v>0.80266349302690365</v>
      </c>
      <c r="U218" s="42">
        <f t="shared" si="54"/>
        <v>2.4738741022816986</v>
      </c>
      <c r="V218" s="42">
        <f t="shared" si="54"/>
        <v>34.531199675437662</v>
      </c>
      <c r="W218" s="42">
        <f t="shared" si="54"/>
        <v>12.748861811491921</v>
      </c>
      <c r="X218" s="42">
        <f t="shared" si="54"/>
        <v>0.73522600629118318</v>
      </c>
      <c r="Y218" s="42">
        <f t="shared" si="54"/>
        <v>1.3638934676450416</v>
      </c>
      <c r="Z218" s="42">
        <f t="shared" si="54"/>
        <v>4.0508425062377169</v>
      </c>
      <c r="AC218" s="42">
        <f t="shared" si="55"/>
        <v>0.11292788742936982</v>
      </c>
      <c r="AD218" s="42">
        <f t="shared" si="55"/>
        <v>2.7819664013632281</v>
      </c>
      <c r="AE218" s="42">
        <f t="shared" si="55"/>
        <v>1.5080326455607651</v>
      </c>
      <c r="AF218" s="42">
        <f t="shared" si="55"/>
        <v>1.514539894296111</v>
      </c>
      <c r="AG218" s="42">
        <f t="shared" si="55"/>
        <v>2.6021322405685057</v>
      </c>
      <c r="AH218" s="42">
        <f t="shared" si="55"/>
        <v>59.055004212307651</v>
      </c>
      <c r="AI218" s="42">
        <f t="shared" si="55"/>
        <v>15.705834651586409</v>
      </c>
      <c r="AJ218" s="42">
        <f t="shared" si="55"/>
        <v>1.1623879858083463</v>
      </c>
      <c r="AK218" s="42">
        <f t="shared" si="55"/>
        <v>1.8229188570189754</v>
      </c>
      <c r="AL218" s="42">
        <f t="shared" si="55"/>
        <v>12.317735113679714</v>
      </c>
    </row>
    <row r="219" spans="4:38">
      <c r="D219" s="42">
        <f t="shared" si="49"/>
        <v>5.25</v>
      </c>
      <c r="E219" s="42">
        <f t="shared" si="53"/>
        <v>8.0428453408825526E-2</v>
      </c>
      <c r="F219" s="42">
        <f t="shared" si="53"/>
        <v>1.4818006086897915</v>
      </c>
      <c r="G219" s="42">
        <f t="shared" si="53"/>
        <v>1.1232258624513054</v>
      </c>
      <c r="H219" s="42">
        <f t="shared" si="53"/>
        <v>0.93024533145483246</v>
      </c>
      <c r="I219" s="42">
        <f t="shared" si="53"/>
        <v>2.4736201697270341</v>
      </c>
      <c r="J219" s="42">
        <f t="shared" si="53"/>
        <v>46.491038309206274</v>
      </c>
      <c r="K219" s="42">
        <f t="shared" si="53"/>
        <v>13.82737079658064</v>
      </c>
      <c r="L219" s="42">
        <f t="shared" si="53"/>
        <v>0.89271956981712886</v>
      </c>
      <c r="M219" s="42">
        <f t="shared" si="53"/>
        <v>1.5650846125108164</v>
      </c>
      <c r="N219" s="42">
        <f t="shared" si="53"/>
        <v>7.0162463802449384</v>
      </c>
      <c r="Q219" s="42">
        <f t="shared" si="54"/>
        <v>6.7315673246644864E-2</v>
      </c>
      <c r="R219" s="42">
        <f t="shared" si="54"/>
        <v>0.74315313086612378</v>
      </c>
      <c r="S219" s="42">
        <f t="shared" si="54"/>
        <v>0.86095693808532237</v>
      </c>
      <c r="T219" s="42">
        <f t="shared" si="54"/>
        <v>0.74725545326239162</v>
      </c>
      <c r="U219" s="42">
        <f t="shared" si="54"/>
        <v>2.4057350584045367</v>
      </c>
      <c r="V219" s="42">
        <f t="shared" si="54"/>
        <v>34.561868989548699</v>
      </c>
      <c r="W219" s="42">
        <f t="shared" si="54"/>
        <v>12.465763008290022</v>
      </c>
      <c r="X219" s="42">
        <f t="shared" si="54"/>
        <v>0.72192487013714102</v>
      </c>
      <c r="Y219" s="42">
        <f t="shared" si="54"/>
        <v>1.3430194996550897</v>
      </c>
      <c r="Z219" s="42">
        <f t="shared" si="54"/>
        <v>3.7912743925167005</v>
      </c>
      <c r="AC219" s="42">
        <f t="shared" si="55"/>
        <v>9.3541233571006577E-2</v>
      </c>
      <c r="AD219" s="42">
        <f t="shared" si="55"/>
        <v>2.2204480865134704</v>
      </c>
      <c r="AE219" s="42">
        <f t="shared" si="55"/>
        <v>1.4484169180131832</v>
      </c>
      <c r="AF219" s="42">
        <f t="shared" si="55"/>
        <v>1.2823717133125527</v>
      </c>
      <c r="AG219" s="42">
        <f t="shared" si="55"/>
        <v>2.4923999151027685</v>
      </c>
      <c r="AH219" s="42">
        <f t="shared" si="55"/>
        <v>58.732090377464964</v>
      </c>
      <c r="AI219" s="42">
        <f t="shared" si="55"/>
        <v>15.213752151787851</v>
      </c>
      <c r="AJ219" s="42">
        <f t="shared" si="55"/>
        <v>1.0913949558290135</v>
      </c>
      <c r="AK219" s="42">
        <f t="shared" si="55"/>
        <v>1.7660439505743273</v>
      </c>
      <c r="AL219" s="42">
        <f t="shared" si="55"/>
        <v>10.241218367973177</v>
      </c>
    </row>
    <row r="220" spans="4:38">
      <c r="D220" s="42">
        <f t="shared" si="49"/>
        <v>5.5</v>
      </c>
      <c r="E220" s="42">
        <f t="shared" si="53"/>
        <v>6.6466645854310419E-2</v>
      </c>
      <c r="F220" s="42">
        <f t="shared" si="53"/>
        <v>1.121936520414776</v>
      </c>
      <c r="G220" s="42">
        <f t="shared" si="53"/>
        <v>1.0811986506241058</v>
      </c>
      <c r="H220" s="42">
        <f t="shared" si="53"/>
        <v>0.86820494420709493</v>
      </c>
      <c r="I220" s="42">
        <f t="shared" si="53"/>
        <v>2.3864893885690956</v>
      </c>
      <c r="J220" s="42">
        <f t="shared" si="53"/>
        <v>46.383504181327787</v>
      </c>
      <c r="K220" s="42">
        <f t="shared" si="53"/>
        <v>13.535575792546702</v>
      </c>
      <c r="L220" s="42">
        <f t="shared" si="53"/>
        <v>0.86483512890374958</v>
      </c>
      <c r="M220" s="42">
        <f t="shared" si="53"/>
        <v>1.5260102450503399</v>
      </c>
      <c r="N220" s="42">
        <f t="shared" si="53"/>
        <v>6.0995163870682791</v>
      </c>
      <c r="Q220" s="42">
        <f t="shared" si="54"/>
        <v>5.483199532746566E-2</v>
      </c>
      <c r="R220" s="42">
        <f t="shared" si="54"/>
        <v>0.4541231020232297</v>
      </c>
      <c r="S220" s="42">
        <f t="shared" si="54"/>
        <v>0.79867154906177329</v>
      </c>
      <c r="T220" s="42">
        <f t="shared" si="54"/>
        <v>0.70767828200202765</v>
      </c>
      <c r="U220" s="42">
        <f t="shared" si="54"/>
        <v>2.3367503694289562</v>
      </c>
      <c r="V220" s="42">
        <f t="shared" si="54"/>
        <v>34.583775642485136</v>
      </c>
      <c r="W220" s="42">
        <f t="shared" si="54"/>
        <v>12.248532701469919</v>
      </c>
      <c r="X220" s="42">
        <f t="shared" si="54"/>
        <v>0.7121850866520758</v>
      </c>
      <c r="Y220" s="42">
        <f t="shared" si="54"/>
        <v>1.3258294916984066</v>
      </c>
      <c r="Z220" s="42">
        <f t="shared" si="54"/>
        <v>3.5742659489424504</v>
      </c>
      <c r="AC220" s="42">
        <f t="shared" si="55"/>
        <v>7.810129638115558E-2</v>
      </c>
      <c r="AD220" s="42">
        <f t="shared" si="55"/>
        <v>1.7897499388063343</v>
      </c>
      <c r="AE220" s="42">
        <f t="shared" si="55"/>
        <v>1.3942447036704761</v>
      </c>
      <c r="AF220" s="42">
        <f t="shared" si="55"/>
        <v>1.1083252551958243</v>
      </c>
      <c r="AG220" s="42">
        <f t="shared" si="55"/>
        <v>2.3995268193199597</v>
      </c>
      <c r="AH220" s="42">
        <f t="shared" si="55"/>
        <v>58.397779173661675</v>
      </c>
      <c r="AI220" s="42">
        <f t="shared" si="55"/>
        <v>14.841134767547331</v>
      </c>
      <c r="AJ220" s="42">
        <f t="shared" si="55"/>
        <v>1.0306054941351386</v>
      </c>
      <c r="AK220" s="42">
        <f t="shared" si="55"/>
        <v>1.7148882507063257</v>
      </c>
      <c r="AL220" s="42">
        <f t="shared" si="55"/>
        <v>8.6247668251941292</v>
      </c>
    </row>
    <row r="221" spans="4:38">
      <c r="D221" s="42">
        <f t="shared" si="49"/>
        <v>5.75</v>
      </c>
      <c r="E221" s="42">
        <f t="shared" si="53"/>
        <v>5.5917742070591053E-2</v>
      </c>
      <c r="F221" s="42">
        <f t="shared" si="53"/>
        <v>0.88495715100962857</v>
      </c>
      <c r="G221" s="42">
        <f t="shared" si="53"/>
        <v>1.0478387794912314</v>
      </c>
      <c r="H221" s="42">
        <f t="shared" si="53"/>
        <v>0.83098071185844946</v>
      </c>
      <c r="I221" s="42">
        <f t="shared" si="53"/>
        <v>2.3044625026344852</v>
      </c>
      <c r="J221" s="42">
        <f t="shared" si="53"/>
        <v>46.269825246142176</v>
      </c>
      <c r="K221" s="42">
        <f t="shared" si="53"/>
        <v>13.350698041899232</v>
      </c>
      <c r="L221" s="42">
        <f t="shared" si="53"/>
        <v>0.84207523998457723</v>
      </c>
      <c r="M221" s="42">
        <f t="shared" si="53"/>
        <v>1.4935819822760459</v>
      </c>
      <c r="N221" s="42">
        <f t="shared" si="53"/>
        <v>5.4709212158738376</v>
      </c>
      <c r="Q221" s="42">
        <f t="shared" si="54"/>
        <v>4.5316817032999543E-2</v>
      </c>
      <c r="R221" s="42">
        <f t="shared" si="54"/>
        <v>0.26119672433608526</v>
      </c>
      <c r="S221" s="42">
        <f t="shared" si="54"/>
        <v>0.75958517718510588</v>
      </c>
      <c r="T221" s="42">
        <f t="shared" si="54"/>
        <v>0.68393197924581162</v>
      </c>
      <c r="U221" s="42">
        <f t="shared" si="54"/>
        <v>2.2657794128674364</v>
      </c>
      <c r="V221" s="42">
        <f t="shared" si="54"/>
        <v>34.596919634247037</v>
      </c>
      <c r="W221" s="42">
        <f t="shared" si="54"/>
        <v>12.106662315928819</v>
      </c>
      <c r="X221" s="42">
        <f t="shared" si="54"/>
        <v>0.70599323762509103</v>
      </c>
      <c r="Y221" s="42">
        <f t="shared" si="54"/>
        <v>1.3125965999517475</v>
      </c>
      <c r="Z221" s="42">
        <f t="shared" si="54"/>
        <v>3.4064809353612011</v>
      </c>
      <c r="AC221" s="42">
        <f t="shared" si="55"/>
        <v>6.6518667108182966E-2</v>
      </c>
      <c r="AD221" s="42">
        <f t="shared" si="55"/>
        <v>1.5087175776831874</v>
      </c>
      <c r="AE221" s="42">
        <f t="shared" si="55"/>
        <v>1.3448652522973958</v>
      </c>
      <c r="AF221" s="42">
        <f t="shared" si="55"/>
        <v>0.99903332401122458</v>
      </c>
      <c r="AG221" s="42">
        <f t="shared" si="55"/>
        <v>2.3226991828204793</v>
      </c>
      <c r="AH221" s="42">
        <f t="shared" si="55"/>
        <v>58.053004946720804</v>
      </c>
      <c r="AI221" s="42">
        <f t="shared" si="55"/>
        <v>14.605048943944542</v>
      </c>
      <c r="AJ221" s="42">
        <f t="shared" si="55"/>
        <v>0.9816195497970468</v>
      </c>
      <c r="AK221" s="42">
        <f t="shared" si="55"/>
        <v>1.6704996221837454</v>
      </c>
      <c r="AL221" s="42">
        <f t="shared" si="55"/>
        <v>7.5353614963864501</v>
      </c>
    </row>
    <row r="222" spans="4:38">
      <c r="D222" s="42">
        <f t="shared" si="49"/>
        <v>6</v>
      </c>
      <c r="E222" s="42">
        <f t="shared" si="53"/>
        <v>4.8697995814055033E-2</v>
      </c>
      <c r="F222" s="42">
        <f t="shared" si="53"/>
        <v>0.78637442633530508</v>
      </c>
      <c r="G222" s="42">
        <f t="shared" si="53"/>
        <v>1.0228322306450996</v>
      </c>
      <c r="H222" s="42">
        <f t="shared" si="53"/>
        <v>0.8185726344089036</v>
      </c>
      <c r="I222" s="42">
        <f t="shared" si="53"/>
        <v>2.2263924007185913</v>
      </c>
      <c r="J222" s="42">
        <f t="shared" si="53"/>
        <v>46.150001503649065</v>
      </c>
      <c r="K222" s="42">
        <f t="shared" si="53"/>
        <v>13.286102201311573</v>
      </c>
      <c r="L222" s="42">
        <f t="shared" si="53"/>
        <v>0.82468648836518055</v>
      </c>
      <c r="M222" s="42">
        <f t="shared" si="53"/>
        <v>1.4687599551836219</v>
      </c>
      <c r="N222" s="42">
        <f t="shared" si="53"/>
        <v>5.1672832521066541</v>
      </c>
      <c r="Q222" s="42">
        <f t="shared" si="54"/>
        <v>3.8692054627656486E-2</v>
      </c>
      <c r="R222" s="42">
        <f t="shared" si="54"/>
        <v>0.1765522300852328</v>
      </c>
      <c r="S222" s="42">
        <f t="shared" si="54"/>
        <v>0.74603664763150668</v>
      </c>
      <c r="T222" s="42">
        <f t="shared" si="54"/>
        <v>0.67601654499373953</v>
      </c>
      <c r="U222" s="42">
        <f t="shared" si="54"/>
        <v>2.1916815662324685</v>
      </c>
      <c r="V222" s="42">
        <f t="shared" si="54"/>
        <v>34.601300964834323</v>
      </c>
      <c r="W222" s="42">
        <f t="shared" si="54"/>
        <v>12.049643276563938</v>
      </c>
      <c r="X222" s="42">
        <f t="shared" si="54"/>
        <v>0.70333590484528652</v>
      </c>
      <c r="Y222" s="42">
        <f t="shared" si="54"/>
        <v>1.3035939805918888</v>
      </c>
      <c r="Z222" s="42">
        <f t="shared" si="54"/>
        <v>3.2945831116192044</v>
      </c>
      <c r="AC222" s="42">
        <f t="shared" si="55"/>
        <v>5.8703937000453316E-2</v>
      </c>
      <c r="AD222" s="42">
        <f t="shared" si="55"/>
        <v>1.3961966225853772</v>
      </c>
      <c r="AE222" s="42">
        <f t="shared" si="55"/>
        <v>1.2996278136586965</v>
      </c>
      <c r="AF222" s="42">
        <f t="shared" si="55"/>
        <v>0.96112872382407166</v>
      </c>
      <c r="AG222" s="42">
        <f t="shared" si="55"/>
        <v>2.2611032352047111</v>
      </c>
      <c r="AH222" s="42">
        <f t="shared" si="55"/>
        <v>57.698702042463424</v>
      </c>
      <c r="AI222" s="42">
        <f t="shared" si="55"/>
        <v>14.522561126059248</v>
      </c>
      <c r="AJ222" s="42">
        <f t="shared" si="55"/>
        <v>0.94603707188507058</v>
      </c>
      <c r="AK222" s="42">
        <f t="shared" si="55"/>
        <v>1.6339259297753508</v>
      </c>
      <c r="AL222" s="42">
        <f t="shared" si="55"/>
        <v>7.0399833925941016</v>
      </c>
    </row>
    <row r="223" spans="4:38">
      <c r="D223" s="42">
        <f t="shared" si="49"/>
        <v>6.25</v>
      </c>
      <c r="E223" s="42">
        <f t="shared" ref="E223:N238" si="56">E119/$J$181/2220*$F$180*60*24</f>
        <v>4.3289384247432186E-2</v>
      </c>
      <c r="F223" s="42">
        <f t="shared" si="56"/>
        <v>0.76291734599114103</v>
      </c>
      <c r="G223" s="42">
        <f t="shared" si="56"/>
        <v>1.0025518751556082</v>
      </c>
      <c r="H223" s="42">
        <f t="shared" si="56"/>
        <v>0.81889416060434439</v>
      </c>
      <c r="I223" s="42">
        <f t="shared" si="56"/>
        <v>2.1523081354201334</v>
      </c>
      <c r="J223" s="42">
        <f t="shared" si="56"/>
        <v>45.993403450664495</v>
      </c>
      <c r="K223" s="42">
        <f t="shared" si="56"/>
        <v>13.28641473060922</v>
      </c>
      <c r="L223" s="42">
        <f t="shared" si="56"/>
        <v>0.8105224063683818</v>
      </c>
      <c r="M223" s="42">
        <f t="shared" si="56"/>
        <v>1.4487079291469256</v>
      </c>
      <c r="N223" s="42">
        <f t="shared" si="56"/>
        <v>5.0424256840214694</v>
      </c>
      <c r="Q223" s="42">
        <f t="shared" ref="Q223:Z238" si="57">Q119/$J$181/2220*$F$180*60*24</f>
        <v>3.3649146704157466E-2</v>
      </c>
      <c r="R223" s="42">
        <f t="shared" si="57"/>
        <v>0.15093446774310126</v>
      </c>
      <c r="S223" s="42">
        <f t="shared" si="57"/>
        <v>0.74608396725669324</v>
      </c>
      <c r="T223" s="42">
        <f t="shared" si="57"/>
        <v>0.67609974529825434</v>
      </c>
      <c r="U223" s="42">
        <f t="shared" si="57"/>
        <v>2.1173083857428376</v>
      </c>
      <c r="V223" s="42">
        <f t="shared" si="57"/>
        <v>34.554987977052129</v>
      </c>
      <c r="W223" s="42">
        <f t="shared" si="57"/>
        <v>12.03857089227307</v>
      </c>
      <c r="X223" s="42">
        <f t="shared" si="57"/>
        <v>0.70246931205814278</v>
      </c>
      <c r="Y223" s="42">
        <f t="shared" si="57"/>
        <v>1.2970099379564624</v>
      </c>
      <c r="Z223" s="42">
        <f t="shared" si="57"/>
        <v>3.2154042915645533</v>
      </c>
      <c r="AC223" s="42">
        <f t="shared" ref="AC223:AL238" si="58">AC119/$J$181/2220*$F$180*60*24</f>
        <v>5.2929621790706552E-2</v>
      </c>
      <c r="AD223" s="42">
        <f t="shared" si="58"/>
        <v>1.3749002242391812</v>
      </c>
      <c r="AE223" s="42">
        <f t="shared" si="58"/>
        <v>1.257600194298869</v>
      </c>
      <c r="AF223" s="42">
        <f t="shared" si="58"/>
        <v>0.96168857591043033</v>
      </c>
      <c r="AG223" s="42">
        <f t="shared" si="58"/>
        <v>2.2085472302301188</v>
      </c>
      <c r="AH223" s="42">
        <f t="shared" si="58"/>
        <v>57.332534596335321</v>
      </c>
      <c r="AI223" s="42">
        <f t="shared" si="58"/>
        <v>14.523543358341342</v>
      </c>
      <c r="AJ223" s="42">
        <f t="shared" si="58"/>
        <v>0.91857550067862093</v>
      </c>
      <c r="AK223" s="42">
        <f t="shared" si="58"/>
        <v>1.6025475115592163</v>
      </c>
      <c r="AL223" s="42">
        <f t="shared" si="58"/>
        <v>6.869447076478373</v>
      </c>
    </row>
    <row r="224" spans="4:38">
      <c r="D224" s="42">
        <f t="shared" si="49"/>
        <v>6.5</v>
      </c>
      <c r="E224" s="42">
        <f t="shared" si="56"/>
        <v>3.8229715362526638E-2</v>
      </c>
      <c r="F224" s="42">
        <f t="shared" si="56"/>
        <v>0.74097362566918201</v>
      </c>
      <c r="G224" s="42">
        <f t="shared" si="56"/>
        <v>0.9835799296976997</v>
      </c>
      <c r="H224" s="42">
        <f t="shared" si="56"/>
        <v>0.8198587391906591</v>
      </c>
      <c r="I224" s="42">
        <f t="shared" si="56"/>
        <v>2.0830035001409346</v>
      </c>
      <c r="J224" s="42">
        <f t="shared" si="56"/>
        <v>45.772198798907979</v>
      </c>
      <c r="K224" s="42">
        <f t="shared" si="56"/>
        <v>13.287352318502192</v>
      </c>
      <c r="L224" s="42">
        <f t="shared" si="56"/>
        <v>0.79727213611331349</v>
      </c>
      <c r="M224" s="42">
        <f t="shared" si="56"/>
        <v>1.4299495822093728</v>
      </c>
      <c r="N224" s="42">
        <f t="shared" si="56"/>
        <v>4.925623442909516</v>
      </c>
      <c r="Q224" s="42">
        <f t="shared" si="57"/>
        <v>2.8931587678948767E-2</v>
      </c>
      <c r="R224" s="42">
        <f t="shared" si="57"/>
        <v>0.12696946426175265</v>
      </c>
      <c r="S224" s="42">
        <f t="shared" si="57"/>
        <v>0.74622592613226113</v>
      </c>
      <c r="T224" s="42">
        <f t="shared" si="57"/>
        <v>0.67634934621180731</v>
      </c>
      <c r="U224" s="42">
        <f t="shared" si="57"/>
        <v>2.0462718426089959</v>
      </c>
      <c r="V224" s="42">
        <f t="shared" si="57"/>
        <v>34.419878388791815</v>
      </c>
      <c r="W224" s="42">
        <f t="shared" si="57"/>
        <v>12.028212855355772</v>
      </c>
      <c r="X224" s="42">
        <f t="shared" si="57"/>
        <v>0.70165862848307525</v>
      </c>
      <c r="Y224" s="42">
        <f t="shared" si="57"/>
        <v>1.290850672265254</v>
      </c>
      <c r="Z224" s="42">
        <f t="shared" si="57"/>
        <v>3.1413337824811696</v>
      </c>
      <c r="AC224" s="42">
        <f t="shared" si="58"/>
        <v>4.7527843046104551E-2</v>
      </c>
      <c r="AD224" s="42">
        <f t="shared" si="58"/>
        <v>1.35497778707661</v>
      </c>
      <c r="AE224" s="42">
        <f t="shared" si="58"/>
        <v>1.2182840342525805</v>
      </c>
      <c r="AF224" s="42">
        <f t="shared" si="58"/>
        <v>0.96336813216951089</v>
      </c>
      <c r="AG224" s="42">
        <f t="shared" si="58"/>
        <v>2.1593819352538839</v>
      </c>
      <c r="AH224" s="42">
        <f t="shared" si="58"/>
        <v>56.951543846565201</v>
      </c>
      <c r="AI224" s="42">
        <f t="shared" si="58"/>
        <v>14.526490055187622</v>
      </c>
      <c r="AJ224" s="42">
        <f t="shared" si="58"/>
        <v>0.89288564374355195</v>
      </c>
      <c r="AK224" s="42">
        <f t="shared" si="58"/>
        <v>1.5730461291009024</v>
      </c>
      <c r="AL224" s="42">
        <f t="shared" si="58"/>
        <v>6.7099131033378381</v>
      </c>
    </row>
    <row r="225" spans="4:38">
      <c r="D225" s="42">
        <f t="shared" si="49"/>
        <v>6.75</v>
      </c>
      <c r="E225" s="42">
        <f t="shared" si="56"/>
        <v>3.351898915933893E-2</v>
      </c>
      <c r="F225" s="42">
        <f t="shared" si="56"/>
        <v>0.72054326536942792</v>
      </c>
      <c r="G225" s="42">
        <f t="shared" si="56"/>
        <v>0.96591639427136577</v>
      </c>
      <c r="H225" s="42">
        <f t="shared" si="56"/>
        <v>0.82146637016785151</v>
      </c>
      <c r="I225" s="42">
        <f t="shared" si="56"/>
        <v>2.0184784948809877</v>
      </c>
      <c r="J225" s="42">
        <f t="shared" si="56"/>
        <v>45.490583370732935</v>
      </c>
      <c r="K225" s="42">
        <f t="shared" si="56"/>
        <v>13.288914964990415</v>
      </c>
      <c r="L225" s="42">
        <f t="shared" si="56"/>
        <v>0.78493567759997163</v>
      </c>
      <c r="M225" s="42">
        <f t="shared" si="56"/>
        <v>1.4124849143709644</v>
      </c>
      <c r="N225" s="42">
        <f t="shared" si="56"/>
        <v>4.816876528770794</v>
      </c>
      <c r="Q225" s="42">
        <f t="shared" si="57"/>
        <v>2.4539377552030256E-2</v>
      </c>
      <c r="R225" s="42">
        <f t="shared" si="57"/>
        <v>0.10465721964118693</v>
      </c>
      <c r="S225" s="42">
        <f t="shared" si="57"/>
        <v>0.74646252425820214</v>
      </c>
      <c r="T225" s="42">
        <f t="shared" si="57"/>
        <v>0.67676534773439001</v>
      </c>
      <c r="U225" s="42">
        <f t="shared" si="57"/>
        <v>1.9785719368309462</v>
      </c>
      <c r="V225" s="42">
        <f t="shared" si="57"/>
        <v>34.201716262682893</v>
      </c>
      <c r="W225" s="42">
        <f t="shared" si="57"/>
        <v>12.018569165812121</v>
      </c>
      <c r="X225" s="42">
        <f t="shared" si="57"/>
        <v>0.70090385412007972</v>
      </c>
      <c r="Y225" s="42">
        <f t="shared" si="57"/>
        <v>1.2851161835182676</v>
      </c>
      <c r="Z225" s="42">
        <f t="shared" si="57"/>
        <v>3.0723715843690504</v>
      </c>
      <c r="AC225" s="42">
        <f t="shared" si="58"/>
        <v>4.2498600766647687E-2</v>
      </c>
      <c r="AD225" s="42">
        <f t="shared" si="58"/>
        <v>1.3364293110976639</v>
      </c>
      <c r="AE225" s="42">
        <f t="shared" si="58"/>
        <v>1.1816793335198312</v>
      </c>
      <c r="AF225" s="42">
        <f t="shared" si="58"/>
        <v>0.96616739260131335</v>
      </c>
      <c r="AG225" s="42">
        <f t="shared" si="58"/>
        <v>2.1136073502760095</v>
      </c>
      <c r="AH225" s="42">
        <f t="shared" si="58"/>
        <v>56.555729793153915</v>
      </c>
      <c r="AI225" s="42">
        <f t="shared" si="58"/>
        <v>14.531401216598097</v>
      </c>
      <c r="AJ225" s="42">
        <f t="shared" si="58"/>
        <v>0.86896750107986787</v>
      </c>
      <c r="AK225" s="42">
        <f t="shared" si="58"/>
        <v>1.5454217824004044</v>
      </c>
      <c r="AL225" s="42">
        <f t="shared" si="58"/>
        <v>6.5613814731725366</v>
      </c>
    </row>
    <row r="226" spans="4:38">
      <c r="D226" s="42">
        <f t="shared" si="49"/>
        <v>7</v>
      </c>
      <c r="E226" s="42">
        <f t="shared" si="56"/>
        <v>2.9157205637868798E-2</v>
      </c>
      <c r="F226" s="42">
        <f t="shared" si="56"/>
        <v>0.70162626509187487</v>
      </c>
      <c r="G226" s="42">
        <f t="shared" si="56"/>
        <v>0.94956126887661507</v>
      </c>
      <c r="H226" s="42">
        <f t="shared" si="56"/>
        <v>0.82371705353592217</v>
      </c>
      <c r="I226" s="42">
        <f t="shared" si="56"/>
        <v>1.9587331196403008</v>
      </c>
      <c r="J226" s="42">
        <f t="shared" si="56"/>
        <v>45.152752988493582</v>
      </c>
      <c r="K226" s="42">
        <f t="shared" si="56"/>
        <v>13.291102670073929</v>
      </c>
      <c r="L226" s="42">
        <f t="shared" si="56"/>
        <v>0.77351303082836009</v>
      </c>
      <c r="M226" s="42">
        <f t="shared" si="56"/>
        <v>1.3963139256316957</v>
      </c>
      <c r="N226" s="42">
        <f t="shared" si="56"/>
        <v>4.7161849416053032</v>
      </c>
      <c r="Q226" s="42">
        <f t="shared" si="57"/>
        <v>2.0472516323402017E-2</v>
      </c>
      <c r="R226" s="42">
        <f t="shared" si="57"/>
        <v>8.3997733881403691E-2</v>
      </c>
      <c r="S226" s="42">
        <f t="shared" si="57"/>
        <v>0.74679376163452038</v>
      </c>
      <c r="T226" s="42">
        <f t="shared" si="57"/>
        <v>0.67734774986600665</v>
      </c>
      <c r="U226" s="42">
        <f t="shared" si="57"/>
        <v>1.9142086684086892</v>
      </c>
      <c r="V226" s="42">
        <f t="shared" si="57"/>
        <v>33.906245661354774</v>
      </c>
      <c r="W226" s="42">
        <f t="shared" si="57"/>
        <v>12.009639823642082</v>
      </c>
      <c r="X226" s="42">
        <f t="shared" si="57"/>
        <v>0.70020498896915639</v>
      </c>
      <c r="Y226" s="42">
        <f t="shared" si="57"/>
        <v>1.2798064717154993</v>
      </c>
      <c r="Z226" s="42">
        <f t="shared" si="57"/>
        <v>3.0085176972282017</v>
      </c>
      <c r="AC226" s="42">
        <f t="shared" si="58"/>
        <v>3.7841894952335538E-2</v>
      </c>
      <c r="AD226" s="42">
        <f t="shared" si="58"/>
        <v>1.3192547963023471</v>
      </c>
      <c r="AE226" s="42">
        <f t="shared" si="58"/>
        <v>1.1477860921006169</v>
      </c>
      <c r="AF226" s="42">
        <f t="shared" si="58"/>
        <v>0.97008635720583736</v>
      </c>
      <c r="AG226" s="42">
        <f t="shared" si="58"/>
        <v>2.0712234752965002</v>
      </c>
      <c r="AH226" s="42">
        <f t="shared" si="58"/>
        <v>56.14509243610101</v>
      </c>
      <c r="AI226" s="42">
        <f t="shared" si="58"/>
        <v>14.538276842572756</v>
      </c>
      <c r="AJ226" s="42">
        <f t="shared" si="58"/>
        <v>0.84682107268756801</v>
      </c>
      <c r="AK226" s="42">
        <f t="shared" si="58"/>
        <v>1.5196744714577264</v>
      </c>
      <c r="AL226" s="42">
        <f t="shared" si="58"/>
        <v>6.4238521859824278</v>
      </c>
    </row>
    <row r="227" spans="4:38">
      <c r="D227" s="42">
        <f t="shared" si="49"/>
        <v>7.25</v>
      </c>
      <c r="E227" s="42">
        <f t="shared" si="56"/>
        <v>2.5144364798116263E-2</v>
      </c>
      <c r="F227" s="42">
        <f t="shared" si="56"/>
        <v>0.68422262483652707</v>
      </c>
      <c r="G227" s="42">
        <f t="shared" si="56"/>
        <v>0.93451455351344315</v>
      </c>
      <c r="H227" s="42">
        <f t="shared" si="56"/>
        <v>0.8266107892948702</v>
      </c>
      <c r="I227" s="42">
        <f t="shared" si="56"/>
        <v>1.9037673744188655</v>
      </c>
      <c r="J227" s="42">
        <f t="shared" si="56"/>
        <v>44.762903474543741</v>
      </c>
      <c r="K227" s="42">
        <f t="shared" si="56"/>
        <v>13.293915433752733</v>
      </c>
      <c r="L227" s="42">
        <f t="shared" si="56"/>
        <v>0.763004195798479</v>
      </c>
      <c r="M227" s="42">
        <f t="shared" si="56"/>
        <v>1.3814366159915674</v>
      </c>
      <c r="N227" s="42">
        <f t="shared" si="56"/>
        <v>4.623548681413082</v>
      </c>
      <c r="Q227" s="42">
        <f t="shared" si="57"/>
        <v>1.6731003993064052E-2</v>
      </c>
      <c r="R227" s="42">
        <f t="shared" si="57"/>
        <v>6.4991006982402982E-2</v>
      </c>
      <c r="S227" s="42">
        <f t="shared" si="57"/>
        <v>0.74721963826121962</v>
      </c>
      <c r="T227" s="42">
        <f t="shared" si="57"/>
        <v>0.67809655260665702</v>
      </c>
      <c r="U227" s="42">
        <f t="shared" si="57"/>
        <v>1.8531820373422205</v>
      </c>
      <c r="V227" s="42">
        <f t="shared" si="57"/>
        <v>33.539210647436846</v>
      </c>
      <c r="W227" s="42">
        <f t="shared" si="57"/>
        <v>12.001424828845613</v>
      </c>
      <c r="X227" s="42">
        <f t="shared" si="57"/>
        <v>0.69956203303030906</v>
      </c>
      <c r="Y227" s="42">
        <f t="shared" si="57"/>
        <v>1.2749215368569569</v>
      </c>
      <c r="Z227" s="42">
        <f t="shared" si="57"/>
        <v>2.949772121058623</v>
      </c>
      <c r="AC227" s="42">
        <f t="shared" si="58"/>
        <v>3.3557725603168477E-2</v>
      </c>
      <c r="AD227" s="42">
        <f t="shared" si="58"/>
        <v>1.3034542426906517</v>
      </c>
      <c r="AE227" s="42">
        <f t="shared" si="58"/>
        <v>1.1166043099949376</v>
      </c>
      <c r="AF227" s="42">
        <f t="shared" si="58"/>
        <v>0.97512502598308326</v>
      </c>
      <c r="AG227" s="42">
        <f t="shared" si="58"/>
        <v>2.0322303103153478</v>
      </c>
      <c r="AH227" s="42">
        <f t="shared" si="58"/>
        <v>55.71963177540654</v>
      </c>
      <c r="AI227" s="42">
        <f t="shared" si="58"/>
        <v>14.547116933111603</v>
      </c>
      <c r="AJ227" s="42">
        <f t="shared" si="58"/>
        <v>0.82644635856665283</v>
      </c>
      <c r="AK227" s="42">
        <f t="shared" si="58"/>
        <v>1.4958041962728685</v>
      </c>
      <c r="AL227" s="42">
        <f t="shared" si="58"/>
        <v>6.2973252417675534</v>
      </c>
    </row>
    <row r="228" spans="4:38">
      <c r="D228" s="42">
        <f t="shared" si="49"/>
        <v>7.5</v>
      </c>
      <c r="E228" s="42">
        <f t="shared" si="56"/>
        <v>2.1480466640081349E-2</v>
      </c>
      <c r="F228" s="42">
        <f t="shared" si="56"/>
        <v>0.66833234460338398</v>
      </c>
      <c r="G228" s="42">
        <f t="shared" si="56"/>
        <v>0.92077624818185444</v>
      </c>
      <c r="H228" s="42">
        <f t="shared" si="56"/>
        <v>0.83014757744469603</v>
      </c>
      <c r="I228" s="42">
        <f t="shared" si="56"/>
        <v>1.8535812592166856</v>
      </c>
      <c r="J228" s="42">
        <f t="shared" si="56"/>
        <v>44.325230651237241</v>
      </c>
      <c r="K228" s="42">
        <f t="shared" si="56"/>
        <v>13.297353256026865</v>
      </c>
      <c r="L228" s="42">
        <f t="shared" si="56"/>
        <v>0.75340917251032824</v>
      </c>
      <c r="M228" s="42">
        <f t="shared" si="56"/>
        <v>1.3678529854505834</v>
      </c>
      <c r="N228" s="42">
        <f t="shared" si="56"/>
        <v>4.5389677481940938</v>
      </c>
      <c r="Q228" s="42">
        <f t="shared" si="57"/>
        <v>1.3314840561016363E-2</v>
      </c>
      <c r="R228" s="42">
        <f t="shared" si="57"/>
        <v>4.7637038944184779E-2</v>
      </c>
      <c r="S228" s="42">
        <f t="shared" si="57"/>
        <v>0.74774015413829198</v>
      </c>
      <c r="T228" s="42">
        <f t="shared" si="57"/>
        <v>0.67901175595634145</v>
      </c>
      <c r="U228" s="42">
        <f t="shared" si="57"/>
        <v>1.7954920436315485</v>
      </c>
      <c r="V228" s="42">
        <f t="shared" si="57"/>
        <v>33.106355283558621</v>
      </c>
      <c r="W228" s="42">
        <f t="shared" si="57"/>
        <v>11.993924181422754</v>
      </c>
      <c r="X228" s="42">
        <f t="shared" si="57"/>
        <v>0.69897498630353394</v>
      </c>
      <c r="Y228" s="42">
        <f t="shared" si="57"/>
        <v>1.2704613789426324</v>
      </c>
      <c r="Z228" s="42">
        <f t="shared" si="57"/>
        <v>2.8961348558603088</v>
      </c>
      <c r="AC228" s="42">
        <f t="shared" si="58"/>
        <v>2.9646092719146366E-2</v>
      </c>
      <c r="AD228" s="42">
        <f t="shared" si="58"/>
        <v>1.2890276502625813</v>
      </c>
      <c r="AE228" s="42">
        <f t="shared" si="58"/>
        <v>1.0881339872027973</v>
      </c>
      <c r="AF228" s="42">
        <f t="shared" si="58"/>
        <v>0.98128339893304672</v>
      </c>
      <c r="AG228" s="42">
        <f t="shared" si="58"/>
        <v>1.99662785533256</v>
      </c>
      <c r="AH228" s="42">
        <f t="shared" si="58"/>
        <v>55.279347811070863</v>
      </c>
      <c r="AI228" s="42">
        <f t="shared" si="58"/>
        <v>14.557921488214639</v>
      </c>
      <c r="AJ228" s="42">
        <f t="shared" si="58"/>
        <v>0.80784335871711854</v>
      </c>
      <c r="AK228" s="42">
        <f t="shared" si="58"/>
        <v>1.4738109568458271</v>
      </c>
      <c r="AL228" s="42">
        <f t="shared" si="58"/>
        <v>6.181800640527829</v>
      </c>
    </row>
    <row r="229" spans="4:38">
      <c r="D229" s="42">
        <f t="shared" si="49"/>
        <v>7.75</v>
      </c>
      <c r="E229" s="42">
        <f t="shared" si="56"/>
        <v>1.8165511163764074E-2</v>
      </c>
      <c r="F229" s="42">
        <f t="shared" si="56"/>
        <v>0.65395542439244603</v>
      </c>
      <c r="G229" s="42">
        <f t="shared" si="56"/>
        <v>0.90834635288184051</v>
      </c>
      <c r="H229" s="42">
        <f t="shared" si="56"/>
        <v>0.83432741798539978</v>
      </c>
      <c r="I229" s="42">
        <f t="shared" si="56"/>
        <v>1.8081747740337621</v>
      </c>
      <c r="J229" s="42">
        <f t="shared" si="56"/>
        <v>43.843930340928274</v>
      </c>
      <c r="K229" s="42">
        <f t="shared" si="56"/>
        <v>13.301416136896247</v>
      </c>
      <c r="L229" s="42">
        <f t="shared" si="56"/>
        <v>0.74472796096390381</v>
      </c>
      <c r="M229" s="42">
        <f t="shared" si="56"/>
        <v>1.3555630340087386</v>
      </c>
      <c r="N229" s="42">
        <f t="shared" si="56"/>
        <v>4.4624421419482969</v>
      </c>
      <c r="Q229" s="42">
        <f t="shared" si="57"/>
        <v>1.0224026027258906E-2</v>
      </c>
      <c r="R229" s="42">
        <f t="shared" si="57"/>
        <v>3.1935829766749663E-2</v>
      </c>
      <c r="S229" s="42">
        <f t="shared" si="57"/>
        <v>0.74835530926574179</v>
      </c>
      <c r="T229" s="42">
        <f t="shared" si="57"/>
        <v>0.68009335991505959</v>
      </c>
      <c r="U229" s="42">
        <f t="shared" si="57"/>
        <v>1.7411386872766648</v>
      </c>
      <c r="V229" s="42">
        <f t="shared" si="57"/>
        <v>32.613423632349495</v>
      </c>
      <c r="W229" s="42">
        <f t="shared" si="57"/>
        <v>11.987137881373499</v>
      </c>
      <c r="X229" s="42">
        <f t="shared" si="57"/>
        <v>0.6984438487888347</v>
      </c>
      <c r="Y229" s="42">
        <f t="shared" si="57"/>
        <v>1.2664259979725343</v>
      </c>
      <c r="Z229" s="42">
        <f t="shared" si="57"/>
        <v>2.8476059016332651</v>
      </c>
      <c r="AC229" s="42">
        <f t="shared" si="58"/>
        <v>2.6106996300269254E-2</v>
      </c>
      <c r="AD229" s="42">
        <f t="shared" si="58"/>
        <v>1.27597501901814</v>
      </c>
      <c r="AE229" s="42">
        <f t="shared" si="58"/>
        <v>1.0623751237241961</v>
      </c>
      <c r="AF229" s="42">
        <f t="shared" si="58"/>
        <v>0.98856147605573574</v>
      </c>
      <c r="AG229" s="42">
        <f t="shared" si="58"/>
        <v>1.9644161103481297</v>
      </c>
      <c r="AH229" s="42">
        <f t="shared" si="58"/>
        <v>54.824240543093204</v>
      </c>
      <c r="AI229" s="42">
        <f t="shared" si="58"/>
        <v>14.570690507881904</v>
      </c>
      <c r="AJ229" s="42">
        <f t="shared" si="58"/>
        <v>0.79101207313897248</v>
      </c>
      <c r="AK229" s="42">
        <f t="shared" si="58"/>
        <v>1.453694753176606</v>
      </c>
      <c r="AL229" s="42">
        <f t="shared" si="58"/>
        <v>6.0772783822633754</v>
      </c>
    </row>
    <row r="230" spans="4:38">
      <c r="D230" s="42">
        <f t="shared" si="49"/>
        <v>8</v>
      </c>
      <c r="E230" s="42">
        <f t="shared" si="56"/>
        <v>1.5199498369164378E-2</v>
      </c>
      <c r="F230" s="42">
        <f t="shared" si="56"/>
        <v>0.64109186420370923</v>
      </c>
      <c r="G230" s="42">
        <f t="shared" si="56"/>
        <v>0.89722486761340936</v>
      </c>
      <c r="H230" s="42">
        <f t="shared" si="56"/>
        <v>0.83915031091697756</v>
      </c>
      <c r="I230" s="42">
        <f t="shared" si="56"/>
        <v>1.7675479188700898</v>
      </c>
      <c r="J230" s="42">
        <f t="shared" si="56"/>
        <v>43.323198365970683</v>
      </c>
      <c r="K230" s="42">
        <f t="shared" si="56"/>
        <v>13.306104076360953</v>
      </c>
      <c r="L230" s="42">
        <f t="shared" si="56"/>
        <v>0.73696056115920572</v>
      </c>
      <c r="M230" s="42">
        <f t="shared" si="56"/>
        <v>1.3445667616660344</v>
      </c>
      <c r="N230" s="42">
        <f t="shared" si="56"/>
        <v>4.3939718626757713</v>
      </c>
      <c r="Q230" s="42">
        <f t="shared" si="57"/>
        <v>7.4585603917916802E-3</v>
      </c>
      <c r="R230" s="42">
        <f t="shared" si="57"/>
        <v>1.7887379450096996E-2</v>
      </c>
      <c r="S230" s="42">
        <f t="shared" si="57"/>
        <v>0.74906510364356871</v>
      </c>
      <c r="T230" s="42">
        <f t="shared" si="57"/>
        <v>0.68134136448281168</v>
      </c>
      <c r="U230" s="42">
        <f t="shared" si="57"/>
        <v>1.6901219682775694</v>
      </c>
      <c r="V230" s="42">
        <f t="shared" si="57"/>
        <v>32.066159756438907</v>
      </c>
      <c r="W230" s="42">
        <f t="shared" si="57"/>
        <v>11.981065928697864</v>
      </c>
      <c r="X230" s="42">
        <f t="shared" si="57"/>
        <v>0.697968620486208</v>
      </c>
      <c r="Y230" s="42">
        <f t="shared" si="57"/>
        <v>1.2628153939466533</v>
      </c>
      <c r="Z230" s="42">
        <f t="shared" si="57"/>
        <v>2.8041852583774878</v>
      </c>
      <c r="AC230" s="42">
        <f t="shared" si="58"/>
        <v>2.2940436346537071E-2</v>
      </c>
      <c r="AD230" s="42">
        <f t="shared" si="58"/>
        <v>1.2642963489573198</v>
      </c>
      <c r="AE230" s="42">
        <f t="shared" si="58"/>
        <v>1.0393277195591299</v>
      </c>
      <c r="AF230" s="42">
        <f t="shared" si="58"/>
        <v>0.99695925735114299</v>
      </c>
      <c r="AG230" s="42">
        <f t="shared" si="58"/>
        <v>1.9355950753620643</v>
      </c>
      <c r="AH230" s="42">
        <f t="shared" si="58"/>
        <v>54.354309971474329</v>
      </c>
      <c r="AI230" s="42">
        <f t="shared" si="58"/>
        <v>14.58542399211332</v>
      </c>
      <c r="AJ230" s="42">
        <f t="shared" si="58"/>
        <v>0.77595250183220754</v>
      </c>
      <c r="AK230" s="42">
        <f t="shared" si="58"/>
        <v>1.4354555852652009</v>
      </c>
      <c r="AL230" s="42">
        <f t="shared" si="58"/>
        <v>5.9837584669740789</v>
      </c>
    </row>
    <row r="231" spans="4:38">
      <c r="D231" s="42">
        <f t="shared" si="49"/>
        <v>8.25</v>
      </c>
      <c r="E231" s="42">
        <f t="shared" si="56"/>
        <v>1.2582428256282287E-2</v>
      </c>
      <c r="F231" s="42">
        <f t="shared" si="56"/>
        <v>0.62974166403717735</v>
      </c>
      <c r="G231" s="42">
        <f t="shared" si="56"/>
        <v>0.88741179237656143</v>
      </c>
      <c r="H231" s="42">
        <f t="shared" si="56"/>
        <v>0.84461625623943304</v>
      </c>
      <c r="I231" s="42">
        <f t="shared" si="56"/>
        <v>1.7317006937256778</v>
      </c>
      <c r="J231" s="42">
        <f t="shared" si="56"/>
        <v>42.767230548718281</v>
      </c>
      <c r="K231" s="42">
        <f t="shared" si="56"/>
        <v>13.311417074420918</v>
      </c>
      <c r="L231" s="42">
        <f t="shared" si="56"/>
        <v>0.73010697309624173</v>
      </c>
      <c r="M231" s="42">
        <f t="shared" si="56"/>
        <v>1.3348641684224742</v>
      </c>
      <c r="N231" s="42">
        <f t="shared" si="56"/>
        <v>4.3335569103765161</v>
      </c>
      <c r="Q231" s="42">
        <f t="shared" si="57"/>
        <v>5.0184436546147695E-3</v>
      </c>
      <c r="R231" s="42">
        <f t="shared" si="57"/>
        <v>5.4916879942270205E-3</v>
      </c>
      <c r="S231" s="42">
        <f t="shared" si="57"/>
        <v>0.74986953727177297</v>
      </c>
      <c r="T231" s="42">
        <f t="shared" si="57"/>
        <v>0.68275576965959761</v>
      </c>
      <c r="U231" s="42">
        <f t="shared" si="57"/>
        <v>1.6424418866342707</v>
      </c>
      <c r="V231" s="42">
        <f t="shared" si="57"/>
        <v>31.47030771845629</v>
      </c>
      <c r="W231" s="42">
        <f t="shared" si="57"/>
        <v>11.975708323395828</v>
      </c>
      <c r="X231" s="42">
        <f t="shared" si="57"/>
        <v>0.69754930139565319</v>
      </c>
      <c r="Y231" s="42">
        <f t="shared" si="57"/>
        <v>1.2596295668649948</v>
      </c>
      <c r="Z231" s="42">
        <f t="shared" si="57"/>
        <v>2.76587292609298</v>
      </c>
      <c r="AC231" s="42">
        <f t="shared" si="58"/>
        <v>2.0146412857949846E-2</v>
      </c>
      <c r="AD231" s="42">
        <f t="shared" si="58"/>
        <v>1.253991640080129</v>
      </c>
      <c r="AE231" s="42">
        <f t="shared" si="58"/>
        <v>1.0189917747076027</v>
      </c>
      <c r="AF231" s="42">
        <f t="shared" si="58"/>
        <v>1.006476742819272</v>
      </c>
      <c r="AG231" s="42">
        <f t="shared" si="58"/>
        <v>1.9101647503743555</v>
      </c>
      <c r="AH231" s="42">
        <f t="shared" si="58"/>
        <v>53.869556096214282</v>
      </c>
      <c r="AI231" s="42">
        <f t="shared" si="58"/>
        <v>14.602121940908921</v>
      </c>
      <c r="AJ231" s="42">
        <f t="shared" si="58"/>
        <v>0.76266464479682683</v>
      </c>
      <c r="AK231" s="42">
        <f t="shared" si="58"/>
        <v>1.4190934531116159</v>
      </c>
      <c r="AL231" s="42">
        <f t="shared" si="58"/>
        <v>5.9012408946600132</v>
      </c>
    </row>
    <row r="232" spans="4:38">
      <c r="D232" s="42">
        <f t="shared" si="49"/>
        <v>8.5</v>
      </c>
      <c r="E232" s="42">
        <f t="shared" si="56"/>
        <v>1.0314300825117844E-2</v>
      </c>
      <c r="F232" s="42">
        <f t="shared" si="56"/>
        <v>0.61990482389285073</v>
      </c>
      <c r="G232" s="42">
        <f t="shared" si="56"/>
        <v>0.87890712717128827</v>
      </c>
      <c r="H232" s="42">
        <f t="shared" si="56"/>
        <v>0.85072525395276988</v>
      </c>
      <c r="I232" s="42">
        <f t="shared" si="56"/>
        <v>1.7006330986005176</v>
      </c>
      <c r="J232" s="42">
        <f t="shared" si="56"/>
        <v>42.180222711525275</v>
      </c>
      <c r="K232" s="42">
        <f t="shared" si="56"/>
        <v>13.317355131076205</v>
      </c>
      <c r="L232" s="42">
        <f t="shared" si="56"/>
        <v>0.7241671967750043</v>
      </c>
      <c r="M232" s="42">
        <f t="shared" si="56"/>
        <v>1.3264552542780539</v>
      </c>
      <c r="N232" s="42">
        <f t="shared" si="56"/>
        <v>4.2811972850504523</v>
      </c>
      <c r="Q232" s="42">
        <f t="shared" si="57"/>
        <v>2.9036758157280768E-3</v>
      </c>
      <c r="R232" s="42">
        <f t="shared" si="57"/>
        <v>0</v>
      </c>
      <c r="S232" s="42">
        <f t="shared" si="57"/>
        <v>0.75076861015035412</v>
      </c>
      <c r="T232" s="42">
        <f t="shared" si="57"/>
        <v>0.68433657544541748</v>
      </c>
      <c r="U232" s="42">
        <f t="shared" si="57"/>
        <v>1.5980984423467641</v>
      </c>
      <c r="V232" s="42">
        <f t="shared" si="57"/>
        <v>30.831611581031098</v>
      </c>
      <c r="W232" s="42">
        <f t="shared" si="57"/>
        <v>11.97106506546741</v>
      </c>
      <c r="X232" s="42">
        <f t="shared" si="57"/>
        <v>0.69718589151717436</v>
      </c>
      <c r="Y232" s="42">
        <f t="shared" si="57"/>
        <v>1.256868516727554</v>
      </c>
      <c r="Z232" s="42">
        <f t="shared" si="57"/>
        <v>2.7326689047797386</v>
      </c>
      <c r="AC232" s="42">
        <f t="shared" si="58"/>
        <v>1.7724925834507601E-2</v>
      </c>
      <c r="AD232" s="42">
        <f t="shared" si="58"/>
        <v>1.2450608923865636</v>
      </c>
      <c r="AE232" s="42">
        <f t="shared" si="58"/>
        <v>1.001367289169611</v>
      </c>
      <c r="AF232" s="42">
        <f t="shared" si="58"/>
        <v>1.0171139324601184</v>
      </c>
      <c r="AG232" s="42">
        <f t="shared" si="58"/>
        <v>1.8881251353850113</v>
      </c>
      <c r="AH232" s="42">
        <f t="shared" si="58"/>
        <v>53.369978917312238</v>
      </c>
      <c r="AI232" s="42">
        <f t="shared" si="58"/>
        <v>14.620784354268753</v>
      </c>
      <c r="AJ232" s="42">
        <f t="shared" si="58"/>
        <v>0.7511485020328309</v>
      </c>
      <c r="AK232" s="42">
        <f t="shared" si="58"/>
        <v>1.4046083567158516</v>
      </c>
      <c r="AL232" s="42">
        <f t="shared" si="58"/>
        <v>5.8297256653211793</v>
      </c>
    </row>
    <row r="233" spans="4:38">
      <c r="D233" s="42">
        <f t="shared" si="49"/>
        <v>8.75</v>
      </c>
      <c r="E233" s="42">
        <f t="shared" si="56"/>
        <v>8.395116075670974E-3</v>
      </c>
      <c r="F233" s="42">
        <f t="shared" si="56"/>
        <v>0.61158134377072904</v>
      </c>
      <c r="G233" s="42">
        <f t="shared" si="56"/>
        <v>0.87171087199759834</v>
      </c>
      <c r="H233" s="42">
        <f t="shared" si="56"/>
        <v>0.85747730405698086</v>
      </c>
      <c r="I233" s="42">
        <f t="shared" si="56"/>
        <v>1.6743451334946164</v>
      </c>
      <c r="J233" s="42">
        <f t="shared" si="56"/>
        <v>41.5663706767455</v>
      </c>
      <c r="K233" s="42">
        <f t="shared" si="56"/>
        <v>13.323918246326786</v>
      </c>
      <c r="L233" s="42">
        <f t="shared" si="56"/>
        <v>0.71914123219549353</v>
      </c>
      <c r="M233" s="42">
        <f t="shared" si="56"/>
        <v>1.319340019232774</v>
      </c>
      <c r="N233" s="42">
        <f t="shared" si="56"/>
        <v>4.2368929866976215</v>
      </c>
      <c r="Q233" s="42">
        <f t="shared" si="57"/>
        <v>1.1142568751316608E-3</v>
      </c>
      <c r="R233" s="42">
        <f t="shared" si="57"/>
        <v>0</v>
      </c>
      <c r="S233" s="42">
        <f t="shared" si="57"/>
        <v>0.75176232227931261</v>
      </c>
      <c r="T233" s="42">
        <f t="shared" si="57"/>
        <v>0.68608378184027141</v>
      </c>
      <c r="U233" s="42">
        <f t="shared" si="57"/>
        <v>1.5570916354150466</v>
      </c>
      <c r="V233" s="42">
        <f t="shared" si="57"/>
        <v>30.15581540679274</v>
      </c>
      <c r="W233" s="42">
        <f t="shared" si="57"/>
        <v>11.967136154912595</v>
      </c>
      <c r="X233" s="42">
        <f t="shared" si="57"/>
        <v>0.69687839085076786</v>
      </c>
      <c r="Y233" s="42">
        <f t="shared" si="57"/>
        <v>1.2545322435343391</v>
      </c>
      <c r="Z233" s="42">
        <f t="shared" si="57"/>
        <v>2.7045731944377662</v>
      </c>
      <c r="AC233" s="42">
        <f t="shared" si="58"/>
        <v>1.5675975276210299E-2</v>
      </c>
      <c r="AD233" s="42">
        <f t="shared" si="58"/>
        <v>1.2375041058766227</v>
      </c>
      <c r="AE233" s="42">
        <f t="shared" si="58"/>
        <v>0.98645426294515781</v>
      </c>
      <c r="AF233" s="42">
        <f t="shared" si="58"/>
        <v>1.0288708262736905</v>
      </c>
      <c r="AG233" s="42">
        <f t="shared" si="58"/>
        <v>1.8694762303940244</v>
      </c>
      <c r="AH233" s="42">
        <f t="shared" si="58"/>
        <v>52.855578434768603</v>
      </c>
      <c r="AI233" s="42">
        <f t="shared" si="58"/>
        <v>14.641411232192731</v>
      </c>
      <c r="AJ233" s="42">
        <f t="shared" si="58"/>
        <v>0.7414040735402192</v>
      </c>
      <c r="AK233" s="42">
        <f t="shared" si="58"/>
        <v>1.3920002960779028</v>
      </c>
      <c r="AL233" s="42">
        <f t="shared" si="58"/>
        <v>5.7692127789575007</v>
      </c>
    </row>
    <row r="234" spans="4:38">
      <c r="D234" s="42">
        <f t="shared" si="49"/>
        <v>9</v>
      </c>
      <c r="E234" s="42">
        <f t="shared" si="56"/>
        <v>6.8248740079417513E-3</v>
      </c>
      <c r="F234" s="42">
        <f t="shared" si="56"/>
        <v>0.60477122367080838</v>
      </c>
      <c r="G234" s="42">
        <f t="shared" si="56"/>
        <v>0.86582302685548695</v>
      </c>
      <c r="H234" s="42">
        <f t="shared" si="56"/>
        <v>0.86487240655206976</v>
      </c>
      <c r="I234" s="42">
        <f t="shared" si="56"/>
        <v>1.6528367984079679</v>
      </c>
      <c r="J234" s="42">
        <f t="shared" si="56"/>
        <v>40.929870266732358</v>
      </c>
      <c r="K234" s="42">
        <f t="shared" si="56"/>
        <v>13.331106420172656</v>
      </c>
      <c r="L234" s="42">
        <f t="shared" si="56"/>
        <v>0.71502907935771287</v>
      </c>
      <c r="M234" s="42">
        <f t="shared" si="56"/>
        <v>1.3135184632866377</v>
      </c>
      <c r="N234" s="42">
        <f t="shared" si="56"/>
        <v>4.2006440153180602</v>
      </c>
      <c r="Q234" s="42">
        <f t="shared" si="57"/>
        <v>0</v>
      </c>
      <c r="R234" s="42">
        <f t="shared" si="57"/>
        <v>0</v>
      </c>
      <c r="S234" s="42">
        <f t="shared" si="57"/>
        <v>0.75285067365864422</v>
      </c>
      <c r="T234" s="42">
        <f t="shared" si="57"/>
        <v>0.68799738884415884</v>
      </c>
      <c r="U234" s="42">
        <f t="shared" si="57"/>
        <v>1.5194214658391207</v>
      </c>
      <c r="V234" s="42">
        <f t="shared" si="57"/>
        <v>29.448663258370722</v>
      </c>
      <c r="W234" s="42">
        <f t="shared" si="57"/>
        <v>11.963921591731353</v>
      </c>
      <c r="X234" s="42">
        <f t="shared" si="57"/>
        <v>0.69662679939643735</v>
      </c>
      <c r="Y234" s="42">
        <f t="shared" si="57"/>
        <v>1.2526207472853428</v>
      </c>
      <c r="Z234" s="42">
        <f t="shared" si="57"/>
        <v>2.6815857950670599</v>
      </c>
      <c r="AC234" s="42">
        <f t="shared" si="58"/>
        <v>1.399956118305795E-2</v>
      </c>
      <c r="AD234" s="42">
        <f t="shared" si="58"/>
        <v>1.2313212805503075</v>
      </c>
      <c r="AE234" s="42">
        <f t="shared" si="58"/>
        <v>0.97425269603424014</v>
      </c>
      <c r="AF234" s="42">
        <f t="shared" si="58"/>
        <v>1.0417474242599807</v>
      </c>
      <c r="AG234" s="42">
        <f t="shared" si="58"/>
        <v>1.854218035401402</v>
      </c>
      <c r="AH234" s="42">
        <f t="shared" si="58"/>
        <v>52.326354648583781</v>
      </c>
      <c r="AI234" s="42">
        <f t="shared" si="58"/>
        <v>14.664002574680897</v>
      </c>
      <c r="AJ234" s="42">
        <f t="shared" si="58"/>
        <v>0.7334313593189925</v>
      </c>
      <c r="AK234" s="42">
        <f t="shared" si="58"/>
        <v>1.3812692711977705</v>
      </c>
      <c r="AL234" s="42">
        <f t="shared" si="58"/>
        <v>5.7197022355690921</v>
      </c>
    </row>
    <row r="235" spans="4:38">
      <c r="D235" s="42">
        <f t="shared" si="49"/>
        <v>9.25</v>
      </c>
      <c r="E235" s="42">
        <f t="shared" si="56"/>
        <v>5.6035746219300986E-3</v>
      </c>
      <c r="F235" s="42">
        <f t="shared" si="56"/>
        <v>0.59947446359309664</v>
      </c>
      <c r="G235" s="42">
        <f t="shared" si="56"/>
        <v>0.86124359174495846</v>
      </c>
      <c r="H235" s="42">
        <f t="shared" si="56"/>
        <v>0.87291056143803636</v>
      </c>
      <c r="I235" s="42">
        <f t="shared" si="56"/>
        <v>1.6361080933405741</v>
      </c>
      <c r="J235" s="42">
        <f t="shared" si="56"/>
        <v>40.274917303840894</v>
      </c>
      <c r="K235" s="42">
        <f t="shared" si="56"/>
        <v>13.338919652613811</v>
      </c>
      <c r="L235" s="42">
        <f t="shared" si="56"/>
        <v>0.71183073826166254</v>
      </c>
      <c r="M235" s="42">
        <f t="shared" si="56"/>
        <v>1.3089905864396416</v>
      </c>
      <c r="N235" s="42">
        <f t="shared" si="56"/>
        <v>4.172450370911732</v>
      </c>
      <c r="Q235" s="42">
        <f t="shared" si="57"/>
        <v>0</v>
      </c>
      <c r="R235" s="42">
        <f t="shared" si="57"/>
        <v>0</v>
      </c>
      <c r="S235" s="42">
        <f t="shared" si="57"/>
        <v>0.75403366428835716</v>
      </c>
      <c r="T235" s="42">
        <f t="shared" si="57"/>
        <v>0.69007739645707644</v>
      </c>
      <c r="U235" s="42">
        <f t="shared" si="57"/>
        <v>1.4850879336189884</v>
      </c>
      <c r="V235" s="42">
        <f t="shared" si="57"/>
        <v>28.715899198394411</v>
      </c>
      <c r="W235" s="42">
        <f t="shared" si="57"/>
        <v>11.961421375923758</v>
      </c>
      <c r="X235" s="42">
        <f t="shared" si="57"/>
        <v>0.69643111715417882</v>
      </c>
      <c r="Y235" s="42">
        <f t="shared" si="57"/>
        <v>1.2511340279805676</v>
      </c>
      <c r="Z235" s="42">
        <f t="shared" si="57"/>
        <v>2.6637067066676234</v>
      </c>
      <c r="AC235" s="42">
        <f t="shared" si="58"/>
        <v>1.2695683555050616E-2</v>
      </c>
      <c r="AD235" s="42">
        <f t="shared" si="58"/>
        <v>1.2265124164076173</v>
      </c>
      <c r="AE235" s="42">
        <f t="shared" si="58"/>
        <v>0.96476258843686158</v>
      </c>
      <c r="AF235" s="42">
        <f t="shared" si="58"/>
        <v>1.0557437264189962</v>
      </c>
      <c r="AG235" s="42">
        <f t="shared" si="58"/>
        <v>1.8423505504071371</v>
      </c>
      <c r="AH235" s="42">
        <f t="shared" si="58"/>
        <v>51.782307558757367</v>
      </c>
      <c r="AI235" s="42">
        <f t="shared" si="58"/>
        <v>14.688558381733294</v>
      </c>
      <c r="AJ235" s="42">
        <f t="shared" si="58"/>
        <v>0.72723035936914648</v>
      </c>
      <c r="AK235" s="42">
        <f t="shared" si="58"/>
        <v>1.3724152820754585</v>
      </c>
      <c r="AL235" s="42">
        <f t="shared" si="58"/>
        <v>5.6811940351558388</v>
      </c>
    </row>
    <row r="236" spans="4:38">
      <c r="D236" s="42">
        <f t="shared" si="49"/>
        <v>9.5</v>
      </c>
      <c r="E236" s="42">
        <f t="shared" si="56"/>
        <v>4.7312179176360559E-3</v>
      </c>
      <c r="F236" s="42">
        <f t="shared" si="56"/>
        <v>0.59569106353758605</v>
      </c>
      <c r="G236" s="42">
        <f t="shared" si="56"/>
        <v>0.85797256666600918</v>
      </c>
      <c r="H236" s="42">
        <f t="shared" si="56"/>
        <v>0.88159176871488065</v>
      </c>
      <c r="I236" s="42">
        <f t="shared" si="56"/>
        <v>1.624159018292437</v>
      </c>
      <c r="J236" s="42">
        <f t="shared" si="56"/>
        <v>39.605707610424083</v>
      </c>
      <c r="K236" s="42">
        <f t="shared" si="56"/>
        <v>13.347357943650263</v>
      </c>
      <c r="L236" s="42">
        <f t="shared" si="56"/>
        <v>0.70954620890734266</v>
      </c>
      <c r="M236" s="42">
        <f t="shared" si="56"/>
        <v>1.3057563886917893</v>
      </c>
      <c r="N236" s="42">
        <f t="shared" si="56"/>
        <v>4.1523120534786333</v>
      </c>
      <c r="Q236" s="42">
        <f t="shared" si="57"/>
        <v>0</v>
      </c>
      <c r="R236" s="42">
        <f t="shared" si="57"/>
        <v>0</v>
      </c>
      <c r="S236" s="42">
        <f t="shared" si="57"/>
        <v>0.75531129416844744</v>
      </c>
      <c r="T236" s="42">
        <f t="shared" si="57"/>
        <v>0.69232380467903165</v>
      </c>
      <c r="U236" s="42">
        <f t="shared" si="57"/>
        <v>1.4540910387546435</v>
      </c>
      <c r="V236" s="42">
        <f t="shared" si="57"/>
        <v>27.963267289493288</v>
      </c>
      <c r="W236" s="42">
        <f t="shared" si="57"/>
        <v>11.959635507489736</v>
      </c>
      <c r="X236" s="42">
        <f t="shared" si="57"/>
        <v>0.69629134412399663</v>
      </c>
      <c r="Y236" s="42">
        <f t="shared" si="57"/>
        <v>1.2500720856200149</v>
      </c>
      <c r="Z236" s="42">
        <f t="shared" si="57"/>
        <v>2.650935929239453</v>
      </c>
      <c r="AC236" s="42">
        <f t="shared" si="58"/>
        <v>1.1764342392188196E-2</v>
      </c>
      <c r="AD236" s="42">
        <f t="shared" si="58"/>
        <v>1.2230775134485525</v>
      </c>
      <c r="AE236" s="42">
        <f t="shared" si="58"/>
        <v>0.95798394015301791</v>
      </c>
      <c r="AF236" s="42">
        <f t="shared" si="58"/>
        <v>1.0708597327507299</v>
      </c>
      <c r="AG236" s="42">
        <f t="shared" si="58"/>
        <v>1.8338737754112366</v>
      </c>
      <c r="AH236" s="42">
        <f t="shared" si="58"/>
        <v>51.223437165289745</v>
      </c>
      <c r="AI236" s="42">
        <f t="shared" si="58"/>
        <v>14.715078653349838</v>
      </c>
      <c r="AJ236" s="42">
        <f t="shared" si="58"/>
        <v>0.7228010736906888</v>
      </c>
      <c r="AK236" s="42">
        <f t="shared" si="58"/>
        <v>1.3654383287109666</v>
      </c>
      <c r="AL236" s="42">
        <f t="shared" si="58"/>
        <v>5.6536881777178181</v>
      </c>
    </row>
    <row r="237" spans="4:38">
      <c r="D237" s="42">
        <f t="shared" si="49"/>
        <v>9.75</v>
      </c>
      <c r="E237" s="42">
        <f t="shared" si="56"/>
        <v>4.2078038950596622E-3</v>
      </c>
      <c r="F237" s="42">
        <f t="shared" si="56"/>
        <v>0.5934210235042805</v>
      </c>
      <c r="G237" s="42">
        <f t="shared" si="56"/>
        <v>0.8560099516186388</v>
      </c>
      <c r="H237" s="42">
        <f t="shared" si="56"/>
        <v>0.89091602838259876</v>
      </c>
      <c r="I237" s="42">
        <f t="shared" si="56"/>
        <v>1.6169895732635511</v>
      </c>
      <c r="J237" s="42">
        <f t="shared" si="56"/>
        <v>38.926437008836537</v>
      </c>
      <c r="K237" s="42">
        <f t="shared" si="56"/>
        <v>13.356421293281997</v>
      </c>
      <c r="L237" s="42">
        <f t="shared" si="56"/>
        <v>0.70817549129474922</v>
      </c>
      <c r="M237" s="42">
        <f t="shared" si="56"/>
        <v>1.3038158700430773</v>
      </c>
      <c r="N237" s="42">
        <f t="shared" si="56"/>
        <v>4.1402290630187659</v>
      </c>
      <c r="Q237" s="42">
        <f t="shared" si="57"/>
        <v>0</v>
      </c>
      <c r="R237" s="42">
        <f t="shared" si="57"/>
        <v>0</v>
      </c>
      <c r="S237" s="42">
        <f t="shared" si="57"/>
        <v>0.7566835632989104</v>
      </c>
      <c r="T237" s="42">
        <f t="shared" si="57"/>
        <v>0.69473661351001703</v>
      </c>
      <c r="U237" s="42">
        <f t="shared" si="57"/>
        <v>1.4264307812460955</v>
      </c>
      <c r="V237" s="42">
        <f t="shared" si="57"/>
        <v>27.196511594296755</v>
      </c>
      <c r="W237" s="42">
        <f t="shared" si="57"/>
        <v>11.95856398642932</v>
      </c>
      <c r="X237" s="42">
        <f t="shared" si="57"/>
        <v>0.69620748030588242</v>
      </c>
      <c r="Y237" s="42">
        <f t="shared" si="57"/>
        <v>1.2494349202036839</v>
      </c>
      <c r="Z237" s="42">
        <f t="shared" si="57"/>
        <v>2.643273462782552</v>
      </c>
      <c r="AC237" s="42">
        <f t="shared" si="58"/>
        <v>1.1205537694470757E-2</v>
      </c>
      <c r="AD237" s="42">
        <f t="shared" si="58"/>
        <v>1.2210165716731165</v>
      </c>
      <c r="AE237" s="42">
        <f t="shared" si="58"/>
        <v>0.95391675118271313</v>
      </c>
      <c r="AF237" s="42">
        <f t="shared" si="58"/>
        <v>1.0870954432551807</v>
      </c>
      <c r="AG237" s="42">
        <f t="shared" si="58"/>
        <v>1.8287877104136934</v>
      </c>
      <c r="AH237" s="42">
        <f t="shared" si="58"/>
        <v>50.649743468180148</v>
      </c>
      <c r="AI237" s="42">
        <f t="shared" si="58"/>
        <v>14.74356338953061</v>
      </c>
      <c r="AJ237" s="42">
        <f t="shared" si="58"/>
        <v>0.72014350228361179</v>
      </c>
      <c r="AK237" s="42">
        <f t="shared" si="58"/>
        <v>1.3603384111042951</v>
      </c>
      <c r="AL237" s="42">
        <f t="shared" si="58"/>
        <v>5.6371846632550273</v>
      </c>
    </row>
    <row r="238" spans="4:38">
      <c r="D238" s="42">
        <f t="shared" si="49"/>
        <v>10</v>
      </c>
      <c r="E238" s="42">
        <f t="shared" si="56"/>
        <v>4.0333325542008377E-3</v>
      </c>
      <c r="F238" s="42">
        <f t="shared" si="56"/>
        <v>0.59266434349317598</v>
      </c>
      <c r="G238" s="42">
        <f t="shared" si="56"/>
        <v>0.85535574660284741</v>
      </c>
      <c r="H238" s="42">
        <f t="shared" si="56"/>
        <v>0.90088334044119889</v>
      </c>
      <c r="I238" s="42">
        <f t="shared" si="56"/>
        <v>1.6145997582539255</v>
      </c>
      <c r="J238" s="42">
        <f t="shared" si="56"/>
        <v>38.241301321431791</v>
      </c>
      <c r="K238" s="42">
        <f t="shared" si="56"/>
        <v>13.366109701509021</v>
      </c>
      <c r="L238" s="42">
        <f t="shared" si="56"/>
        <v>0.70771858542388189</v>
      </c>
      <c r="M238" s="42">
        <f t="shared" si="56"/>
        <v>1.3031690304935055</v>
      </c>
      <c r="N238" s="42">
        <f t="shared" si="56"/>
        <v>4.1362013995321707</v>
      </c>
      <c r="Q238" s="42">
        <f t="shared" si="57"/>
        <v>0</v>
      </c>
      <c r="R238" s="42">
        <f t="shared" si="57"/>
        <v>0</v>
      </c>
      <c r="S238" s="42">
        <f t="shared" si="57"/>
        <v>0.75815047167975491</v>
      </c>
      <c r="T238" s="42">
        <f t="shared" si="57"/>
        <v>0.69731582295003625</v>
      </c>
      <c r="U238" s="42">
        <f t="shared" si="57"/>
        <v>1.4021071610933358</v>
      </c>
      <c r="V238" s="42">
        <f t="shared" si="57"/>
        <v>26.421376175434307</v>
      </c>
      <c r="W238" s="42">
        <f t="shared" si="57"/>
        <v>11.958206812742514</v>
      </c>
      <c r="X238" s="42">
        <f t="shared" si="57"/>
        <v>0.69617952569984831</v>
      </c>
      <c r="Y238" s="42">
        <f t="shared" si="57"/>
        <v>1.249222531731575</v>
      </c>
      <c r="Z238" s="42">
        <f t="shared" si="57"/>
        <v>2.6407193072969171</v>
      </c>
      <c r="AC238" s="42">
        <f t="shared" si="58"/>
        <v>1.1019269461898263E-2</v>
      </c>
      <c r="AD238" s="42">
        <f t="shared" si="58"/>
        <v>1.2203295910813023</v>
      </c>
      <c r="AE238" s="42">
        <f t="shared" si="58"/>
        <v>0.95256102152594369</v>
      </c>
      <c r="AF238" s="42">
        <f t="shared" si="58"/>
        <v>1.1044508579323578</v>
      </c>
      <c r="AG238" s="42">
        <f t="shared" si="58"/>
        <v>1.8270923554145153</v>
      </c>
      <c r="AH238" s="42">
        <f t="shared" si="58"/>
        <v>50.061226467429357</v>
      </c>
      <c r="AI238" s="42">
        <f t="shared" si="58"/>
        <v>14.774012590275532</v>
      </c>
      <c r="AJ238" s="42">
        <f t="shared" si="58"/>
        <v>0.71925764514791957</v>
      </c>
      <c r="AK238" s="42">
        <f t="shared" si="58"/>
        <v>1.3571155292554398</v>
      </c>
      <c r="AL238" s="42">
        <f t="shared" si="58"/>
        <v>5.6316834917673901</v>
      </c>
    </row>
    <row r="239" spans="4:38">
      <c r="D239" s="42">
        <f t="shared" si="49"/>
        <v>10.25</v>
      </c>
      <c r="E239" s="42">
        <f t="shared" ref="E239:N242" si="59">E135/$J$181/2220*$F$180*60*24</f>
        <v>4.0333325542008377E-3</v>
      </c>
      <c r="F239" s="42">
        <f t="shared" si="59"/>
        <v>0.59266434349317598</v>
      </c>
      <c r="G239" s="42">
        <f t="shared" si="59"/>
        <v>0.85535574660284741</v>
      </c>
      <c r="H239" s="42">
        <f t="shared" si="59"/>
        <v>0.90088334044119889</v>
      </c>
      <c r="I239" s="42">
        <f t="shared" si="59"/>
        <v>1.6145997582539255</v>
      </c>
      <c r="J239" s="42">
        <f t="shared" si="59"/>
        <v>38.241301321431791</v>
      </c>
      <c r="K239" s="42">
        <f t="shared" si="59"/>
        <v>13.366109701509021</v>
      </c>
      <c r="L239" s="42">
        <f t="shared" si="59"/>
        <v>0.70771858542388189</v>
      </c>
      <c r="M239" s="42">
        <f t="shared" si="59"/>
        <v>1.3031690304935055</v>
      </c>
      <c r="N239" s="42">
        <f t="shared" si="59"/>
        <v>4.1362013995321707</v>
      </c>
      <c r="Q239" s="42">
        <f t="shared" ref="Q239:Z254" si="60">Q135/$J$181/2220*$F$180*60*24</f>
        <v>0</v>
      </c>
      <c r="R239" s="42">
        <f t="shared" si="60"/>
        <v>0</v>
      </c>
      <c r="S239" s="42">
        <f t="shared" si="60"/>
        <v>0.75815047167975491</v>
      </c>
      <c r="T239" s="42">
        <f t="shared" si="60"/>
        <v>0.69731582295003625</v>
      </c>
      <c r="U239" s="42">
        <f t="shared" si="60"/>
        <v>1.4021071610933358</v>
      </c>
      <c r="V239" s="42">
        <f t="shared" si="60"/>
        <v>26.421376175434307</v>
      </c>
      <c r="W239" s="42">
        <f t="shared" si="60"/>
        <v>11.958206812742514</v>
      </c>
      <c r="X239" s="42">
        <f t="shared" si="60"/>
        <v>0.69617952569984831</v>
      </c>
      <c r="Y239" s="42">
        <f t="shared" si="60"/>
        <v>1.249222531731575</v>
      </c>
      <c r="Z239" s="42">
        <f t="shared" si="60"/>
        <v>2.6407193072969171</v>
      </c>
      <c r="AC239" s="42">
        <f t="shared" ref="AC239:AL254" si="61">AC135/$J$181/2220*$F$180*60*24</f>
        <v>1.1019269461898263E-2</v>
      </c>
      <c r="AD239" s="42">
        <f t="shared" si="61"/>
        <v>1.2203295910813023</v>
      </c>
      <c r="AE239" s="42">
        <f t="shared" si="61"/>
        <v>0.95256102152594369</v>
      </c>
      <c r="AF239" s="42">
        <f t="shared" si="61"/>
        <v>1.1044508579323578</v>
      </c>
      <c r="AG239" s="42">
        <f t="shared" si="61"/>
        <v>1.8270923554145153</v>
      </c>
      <c r="AH239" s="42">
        <f t="shared" si="61"/>
        <v>50.061226467429357</v>
      </c>
      <c r="AI239" s="42">
        <f t="shared" si="61"/>
        <v>14.774012590275532</v>
      </c>
      <c r="AJ239" s="42">
        <f t="shared" si="61"/>
        <v>0.71925764514791957</v>
      </c>
      <c r="AK239" s="42">
        <f t="shared" si="61"/>
        <v>1.3571155292554398</v>
      </c>
      <c r="AL239" s="42">
        <f t="shared" si="61"/>
        <v>5.6316834917673901</v>
      </c>
    </row>
    <row r="240" spans="4:38">
      <c r="D240" s="42">
        <f t="shared" si="49"/>
        <v>10.5</v>
      </c>
      <c r="E240" s="42">
        <f t="shared" si="59"/>
        <v>4.0812435166230352E-3</v>
      </c>
      <c r="F240" s="42">
        <f t="shared" si="59"/>
        <v>0.59970445702423214</v>
      </c>
      <c r="G240" s="42">
        <f t="shared" si="59"/>
        <v>0.86551630650768763</v>
      </c>
      <c r="H240" s="42">
        <f t="shared" si="59"/>
        <v>0.91158471140197128</v>
      </c>
      <c r="I240" s="42">
        <f t="shared" si="59"/>
        <v>1.6337791904740688</v>
      </c>
      <c r="J240" s="42">
        <f t="shared" si="59"/>
        <v>38.695560306022287</v>
      </c>
      <c r="K240" s="42">
        <f t="shared" si="59"/>
        <v>13.524882421346614</v>
      </c>
      <c r="L240" s="42">
        <f t="shared" si="59"/>
        <v>0.71612539991192103</v>
      </c>
      <c r="M240" s="42">
        <f t="shared" si="59"/>
        <v>1.318649053925919</v>
      </c>
      <c r="N240" s="42">
        <f t="shared" si="59"/>
        <v>4.1853343155911826</v>
      </c>
      <c r="Q240" s="42">
        <f t="shared" si="60"/>
        <v>0</v>
      </c>
      <c r="R240" s="42">
        <f t="shared" si="60"/>
        <v>0</v>
      </c>
      <c r="S240" s="42">
        <f t="shared" si="60"/>
        <v>0.76715635410350613</v>
      </c>
      <c r="T240" s="42">
        <f t="shared" si="60"/>
        <v>0.70559906558892205</v>
      </c>
      <c r="U240" s="42">
        <f t="shared" si="60"/>
        <v>1.4187624461719415</v>
      </c>
      <c r="V240" s="42">
        <f t="shared" si="60"/>
        <v>26.735229185091434</v>
      </c>
      <c r="W240" s="42">
        <f t="shared" si="60"/>
        <v>12.100255401482233</v>
      </c>
      <c r="X240" s="42">
        <f t="shared" si="60"/>
        <v>0.70444927054401418</v>
      </c>
      <c r="Y240" s="42">
        <f t="shared" si="60"/>
        <v>1.2640617380133428</v>
      </c>
      <c r="Z240" s="42">
        <f t="shared" si="60"/>
        <v>2.672087760505097</v>
      </c>
      <c r="AC240" s="42">
        <f t="shared" si="61"/>
        <v>1.1150164645475229E-2</v>
      </c>
      <c r="AD240" s="42">
        <f t="shared" si="61"/>
        <v>1.2348255852487302</v>
      </c>
      <c r="AE240" s="42">
        <f t="shared" si="61"/>
        <v>0.96387625891187301</v>
      </c>
      <c r="AF240" s="42">
        <f t="shared" si="61"/>
        <v>1.1175703572150164</v>
      </c>
      <c r="AG240" s="42">
        <f t="shared" si="61"/>
        <v>1.8487959347761966</v>
      </c>
      <c r="AH240" s="42">
        <f t="shared" si="61"/>
        <v>50.655891426953218</v>
      </c>
      <c r="AI240" s="42">
        <f t="shared" si="61"/>
        <v>14.949509441211005</v>
      </c>
      <c r="AJ240" s="42">
        <f t="shared" si="61"/>
        <v>0.72780152927983144</v>
      </c>
      <c r="AK240" s="42">
        <f t="shared" si="61"/>
        <v>1.3732363698384999</v>
      </c>
      <c r="AL240" s="42">
        <f t="shared" si="61"/>
        <v>5.6985808706772341</v>
      </c>
    </row>
    <row r="241" spans="4:38">
      <c r="D241" s="42">
        <f t="shared" si="49"/>
        <v>10.75</v>
      </c>
      <c r="E241" s="42">
        <f t="shared" si="59"/>
        <v>4.1535684256649762E-3</v>
      </c>
      <c r="F241" s="42">
        <f t="shared" si="59"/>
        <v>0.61033199496203505</v>
      </c>
      <c r="G241" s="42">
        <f t="shared" si="59"/>
        <v>0.88085437390982113</v>
      </c>
      <c r="H241" s="42">
        <f t="shared" si="59"/>
        <v>0.92773917047005561</v>
      </c>
      <c r="I241" s="42">
        <f t="shared" si="59"/>
        <v>1.662731868956588</v>
      </c>
      <c r="J241" s="42">
        <f t="shared" si="59"/>
        <v>39.381295638418152</v>
      </c>
      <c r="K241" s="42">
        <f t="shared" si="59"/>
        <v>13.764560815184833</v>
      </c>
      <c r="L241" s="42">
        <f t="shared" si="59"/>
        <v>0.72881606740095839</v>
      </c>
      <c r="M241" s="42">
        <f t="shared" si="59"/>
        <v>1.3420172191664848</v>
      </c>
      <c r="N241" s="42">
        <f t="shared" si="59"/>
        <v>4.2595038481006551</v>
      </c>
      <c r="Q241" s="42">
        <f t="shared" si="60"/>
        <v>0</v>
      </c>
      <c r="R241" s="42">
        <f t="shared" si="60"/>
        <v>0</v>
      </c>
      <c r="S241" s="42">
        <f t="shared" si="60"/>
        <v>0.78075135604482426</v>
      </c>
      <c r="T241" s="42">
        <f t="shared" si="60"/>
        <v>0.71810319283125412</v>
      </c>
      <c r="U241" s="42">
        <f t="shared" si="60"/>
        <v>1.443904750093177</v>
      </c>
      <c r="V241" s="42">
        <f t="shared" si="60"/>
        <v>27.209011994461044</v>
      </c>
      <c r="W241" s="42">
        <f t="shared" si="60"/>
        <v>12.314687563574971</v>
      </c>
      <c r="X241" s="42">
        <f t="shared" si="60"/>
        <v>0.71693302193234465</v>
      </c>
      <c r="Y241" s="42">
        <f t="shared" si="60"/>
        <v>1.2864625454762744</v>
      </c>
      <c r="Z241" s="42">
        <f t="shared" si="60"/>
        <v>2.7194406085876639</v>
      </c>
      <c r="AC241" s="42">
        <f t="shared" si="61"/>
        <v>1.1347759971630612E-2</v>
      </c>
      <c r="AD241" s="42">
        <f t="shared" si="61"/>
        <v>1.2567082903046811</v>
      </c>
      <c r="AE241" s="42">
        <f t="shared" si="61"/>
        <v>0.98095739177482222</v>
      </c>
      <c r="AF241" s="42">
        <f t="shared" si="61"/>
        <v>1.1373751481088528</v>
      </c>
      <c r="AG241" s="42">
        <f t="shared" si="61"/>
        <v>1.8815589878199996</v>
      </c>
      <c r="AH241" s="42">
        <f t="shared" si="61"/>
        <v>51.553579282375352</v>
      </c>
      <c r="AI241" s="42">
        <f t="shared" si="61"/>
        <v>15.214434066794691</v>
      </c>
      <c r="AJ241" s="42">
        <f t="shared" si="61"/>
        <v>0.74069911286957613</v>
      </c>
      <c r="AK241" s="42">
        <f t="shared" si="61"/>
        <v>1.3975718928566989</v>
      </c>
      <c r="AL241" s="42">
        <f t="shared" si="61"/>
        <v>5.7995670876136112</v>
      </c>
    </row>
    <row r="242" spans="4:38">
      <c r="D242" s="42">
        <f t="shared" si="49"/>
        <v>11</v>
      </c>
      <c r="E242" s="42">
        <f>E138/$J$181/2220*$F$180*60*24</f>
        <v>4.2020784601085343E-3</v>
      </c>
      <c r="F242" s="42">
        <f t="shared" si="59"/>
        <v>0.61746013709511527</v>
      </c>
      <c r="G242" s="42">
        <f t="shared" si="59"/>
        <v>0.8911419800448479</v>
      </c>
      <c r="H242" s="42">
        <f t="shared" si="59"/>
        <v>0.93857434988736221</v>
      </c>
      <c r="I242" s="42">
        <f t="shared" si="59"/>
        <v>1.6821511181340163</v>
      </c>
      <c r="J242" s="42">
        <f t="shared" si="59"/>
        <v>39.841234614274988</v>
      </c>
      <c r="K242" s="42">
        <f t="shared" si="59"/>
        <v>13.925318807064588</v>
      </c>
      <c r="L242" s="42">
        <f t="shared" si="59"/>
        <v>0.73732799953001182</v>
      </c>
      <c r="M242" s="42">
        <f t="shared" si="59"/>
        <v>1.3576908026623895</v>
      </c>
      <c r="N242" s="42">
        <f t="shared" si="59"/>
        <v>4.3092511153196238</v>
      </c>
      <c r="Q242" s="42">
        <f t="shared" si="60"/>
        <v>0</v>
      </c>
      <c r="R242" s="42">
        <f t="shared" si="60"/>
        <v>0</v>
      </c>
      <c r="S242" s="42">
        <f t="shared" si="60"/>
        <v>0.78986984677187322</v>
      </c>
      <c r="T242" s="42">
        <f t="shared" si="60"/>
        <v>0.72649000798591146</v>
      </c>
      <c r="U242" s="42">
        <f t="shared" si="60"/>
        <v>1.4607682905437052</v>
      </c>
      <c r="V242" s="42">
        <f t="shared" si="60"/>
        <v>27.526789378570271</v>
      </c>
      <c r="W242" s="42">
        <f t="shared" si="60"/>
        <v>12.458512308143863</v>
      </c>
      <c r="X242" s="42">
        <f t="shared" si="60"/>
        <v>0.72530617051773105</v>
      </c>
      <c r="Y242" s="42">
        <f t="shared" si="60"/>
        <v>1.3014872991328637</v>
      </c>
      <c r="Z242" s="42">
        <f t="shared" si="60"/>
        <v>2.7512012885790327</v>
      </c>
      <c r="AC242" s="42">
        <f t="shared" si="61"/>
        <v>1.1480291850407328E-2</v>
      </c>
      <c r="AD242" s="42">
        <f t="shared" si="61"/>
        <v>1.2713855403703103</v>
      </c>
      <c r="AE242" s="42">
        <f t="shared" si="61"/>
        <v>0.99241411331782681</v>
      </c>
      <c r="AF242" s="42">
        <f t="shared" si="61"/>
        <v>1.1506586917888093</v>
      </c>
      <c r="AG242" s="42">
        <f t="shared" si="61"/>
        <v>1.9035339457243277</v>
      </c>
      <c r="AH242" s="42">
        <f t="shared" si="61"/>
        <v>52.155679849979784</v>
      </c>
      <c r="AI242" s="42">
        <f t="shared" si="61"/>
        <v>15.392125305985317</v>
      </c>
      <c r="AJ242" s="42">
        <f t="shared" si="61"/>
        <v>0.74934982854229626</v>
      </c>
      <c r="AK242" s="42">
        <f t="shared" si="61"/>
        <v>1.4138943061919198</v>
      </c>
      <c r="AL242" s="42">
        <f t="shared" si="61"/>
        <v>5.8673009420601812</v>
      </c>
    </row>
    <row r="243" spans="4:38">
      <c r="D243" s="42">
        <f t="shared" si="49"/>
        <v>12</v>
      </c>
      <c r="E243" s="42">
        <f t="shared" ref="E243:N258" si="62">E139/$J$181/2220*$F$180*60*24</f>
        <v>4.4477614851348539E-3</v>
      </c>
      <c r="F243" s="42">
        <f t="shared" si="62"/>
        <v>0.65356119416837499</v>
      </c>
      <c r="G243" s="42">
        <f t="shared" si="62"/>
        <v>0.94324440018378719</v>
      </c>
      <c r="H243" s="42">
        <f t="shared" si="62"/>
        <v>0.99344999956442281</v>
      </c>
      <c r="I243" s="42">
        <f t="shared" si="62"/>
        <v>1.7805014890701876</v>
      </c>
      <c r="J243" s="42">
        <f t="shared" si="62"/>
        <v>42.170633061672262</v>
      </c>
      <c r="K243" s="42">
        <f t="shared" si="62"/>
        <v>14.739490765407115</v>
      </c>
      <c r="L243" s="42">
        <f t="shared" si="62"/>
        <v>0.78043737387435885</v>
      </c>
      <c r="M243" s="42">
        <f t="shared" si="62"/>
        <v>1.4370709443268295</v>
      </c>
      <c r="N243" s="42">
        <f t="shared" si="62"/>
        <v>4.5612002066229831</v>
      </c>
      <c r="Q243" s="42">
        <f t="shared" si="60"/>
        <v>0</v>
      </c>
      <c r="R243" s="42">
        <f t="shared" si="60"/>
        <v>0</v>
      </c>
      <c r="S243" s="42">
        <f t="shared" si="60"/>
        <v>0.83605118659554156</v>
      </c>
      <c r="T243" s="42">
        <f t="shared" si="60"/>
        <v>0.76896571721118911</v>
      </c>
      <c r="U243" s="42">
        <f t="shared" si="60"/>
        <v>1.5461750662358542</v>
      </c>
      <c r="V243" s="42">
        <f t="shared" si="60"/>
        <v>29.136198852474948</v>
      </c>
      <c r="W243" s="42">
        <f t="shared" si="60"/>
        <v>13.186924454716047</v>
      </c>
      <c r="X243" s="42">
        <f t="shared" si="60"/>
        <v>0.76771266428854212</v>
      </c>
      <c r="Y243" s="42">
        <f t="shared" si="60"/>
        <v>1.3775813891694491</v>
      </c>
      <c r="Z243" s="42">
        <f t="shared" si="60"/>
        <v>2.9120558422126992</v>
      </c>
      <c r="AC243" s="42">
        <f t="shared" si="61"/>
        <v>1.2151510357336448E-2</v>
      </c>
      <c r="AD243" s="42">
        <f t="shared" si="61"/>
        <v>1.3457196701344727</v>
      </c>
      <c r="AE243" s="42">
        <f t="shared" si="61"/>
        <v>1.0504376137720375</v>
      </c>
      <c r="AF243" s="42">
        <f t="shared" si="61"/>
        <v>1.2179342819176517</v>
      </c>
      <c r="AG243" s="42">
        <f t="shared" si="61"/>
        <v>2.0148279119045207</v>
      </c>
      <c r="AH243" s="42">
        <f t="shared" si="61"/>
        <v>55.205067270869655</v>
      </c>
      <c r="AI243" s="42">
        <f t="shared" si="61"/>
        <v>16.292057076098182</v>
      </c>
      <c r="AJ243" s="42">
        <f t="shared" si="61"/>
        <v>0.79316208346018036</v>
      </c>
      <c r="AK243" s="42">
        <f t="shared" si="61"/>
        <v>1.4965604994842141</v>
      </c>
      <c r="AL243" s="42">
        <f t="shared" si="61"/>
        <v>6.2103445710332306</v>
      </c>
    </row>
    <row r="244" spans="4:38">
      <c r="D244" s="42">
        <f t="shared" si="49"/>
        <v>13</v>
      </c>
      <c r="E244" s="42">
        <f t="shared" si="62"/>
        <v>4.6979128506359023E-3</v>
      </c>
      <c r="F244" s="42">
        <f t="shared" si="62"/>
        <v>0.6903188363454843</v>
      </c>
      <c r="G244" s="42">
        <f t="shared" si="62"/>
        <v>0.99629442894449949</v>
      </c>
      <c r="H244" s="42">
        <f t="shared" si="62"/>
        <v>1.0493236957548835</v>
      </c>
      <c r="I244" s="42">
        <f t="shared" si="62"/>
        <v>1.880640599554448</v>
      </c>
      <c r="J244" s="42">
        <f t="shared" si="62"/>
        <v>44.542397258038839</v>
      </c>
      <c r="K244" s="42">
        <f t="shared" si="62"/>
        <v>15.568470411478426</v>
      </c>
      <c r="L244" s="42">
        <f t="shared" si="62"/>
        <v>0.82433079653544516</v>
      </c>
      <c r="M244" s="42">
        <f t="shared" si="62"/>
        <v>1.517894806003472</v>
      </c>
      <c r="N244" s="42">
        <f t="shared" si="62"/>
        <v>4.8177316019830503</v>
      </c>
      <c r="Q244" s="42">
        <f t="shared" si="60"/>
        <v>0</v>
      </c>
      <c r="R244" s="42">
        <f t="shared" si="60"/>
        <v>0</v>
      </c>
      <c r="S244" s="42">
        <f t="shared" si="60"/>
        <v>0.88307244586374312</v>
      </c>
      <c r="T244" s="42">
        <f t="shared" si="60"/>
        <v>0.81221395001925778</v>
      </c>
      <c r="U244" s="42">
        <f t="shared" si="60"/>
        <v>1.6331351708671948</v>
      </c>
      <c r="V244" s="42">
        <f t="shared" si="60"/>
        <v>30.774879333165288</v>
      </c>
      <c r="W244" s="42">
        <f t="shared" si="60"/>
        <v>13.928584539262239</v>
      </c>
      <c r="X244" s="42">
        <f t="shared" si="60"/>
        <v>0.81089042279157142</v>
      </c>
      <c r="Y244" s="42">
        <f t="shared" si="60"/>
        <v>1.4550594344156456</v>
      </c>
      <c r="Z244" s="42">
        <f t="shared" si="60"/>
        <v>3.0758359252453502</v>
      </c>
      <c r="AC244" s="42">
        <f t="shared" si="61"/>
        <v>1.2834936597468049E-2</v>
      </c>
      <c r="AD244" s="42">
        <f t="shared" si="61"/>
        <v>1.4214057459707878</v>
      </c>
      <c r="AE244" s="42">
        <f t="shared" si="61"/>
        <v>1.1095164120252605</v>
      </c>
      <c r="AF244" s="42">
        <f t="shared" si="61"/>
        <v>1.2864334414905048</v>
      </c>
      <c r="AG244" s="42">
        <f t="shared" si="61"/>
        <v>2.128146028241702</v>
      </c>
      <c r="AH244" s="42">
        <f t="shared" si="61"/>
        <v>58.309915182912462</v>
      </c>
      <c r="AI244" s="42">
        <f t="shared" si="61"/>
        <v>17.208356283694616</v>
      </c>
      <c r="AJ244" s="42">
        <f t="shared" si="61"/>
        <v>0.83777117027932357</v>
      </c>
      <c r="AK244" s="42">
        <f t="shared" si="61"/>
        <v>1.5807301775913025</v>
      </c>
      <c r="AL244" s="42">
        <f t="shared" si="61"/>
        <v>6.5596272787207131</v>
      </c>
    </row>
    <row r="245" spans="4:38">
      <c r="D245" s="42">
        <f t="shared" si="49"/>
        <v>14</v>
      </c>
      <c r="E245" s="42">
        <f t="shared" si="62"/>
        <v>4.9518862411023117E-3</v>
      </c>
      <c r="F245" s="42">
        <f t="shared" si="62"/>
        <v>0.72763809299064697</v>
      </c>
      <c r="G245" s="42">
        <f t="shared" si="62"/>
        <v>1.0501550010893361</v>
      </c>
      <c r="H245" s="42">
        <f t="shared" si="62"/>
        <v>1.1060510777180328</v>
      </c>
      <c r="I245" s="42">
        <f t="shared" si="62"/>
        <v>1.9823097203966906</v>
      </c>
      <c r="J245" s="42">
        <f t="shared" si="62"/>
        <v>46.95039928165972</v>
      </c>
      <c r="K245" s="42">
        <f t="shared" si="62"/>
        <v>16.410115912468072</v>
      </c>
      <c r="L245" s="42">
        <f t="shared" si="62"/>
        <v>0.86889486017780149</v>
      </c>
      <c r="M245" s="42">
        <f t="shared" si="62"/>
        <v>1.599953563266258</v>
      </c>
      <c r="N245" s="42">
        <f t="shared" si="62"/>
        <v>5.0781825018219386</v>
      </c>
      <c r="Q245" s="42">
        <f t="shared" si="60"/>
        <v>0</v>
      </c>
      <c r="R245" s="42">
        <f t="shared" si="60"/>
        <v>0</v>
      </c>
      <c r="S245" s="42">
        <f t="shared" si="60"/>
        <v>0.93081213585674094</v>
      </c>
      <c r="T245" s="42">
        <f t="shared" si="60"/>
        <v>0.85612296605019234</v>
      </c>
      <c r="U245" s="42">
        <f t="shared" si="60"/>
        <v>1.7214239258148178</v>
      </c>
      <c r="V245" s="42">
        <f t="shared" si="60"/>
        <v>32.438596965641295</v>
      </c>
      <c r="W245" s="42">
        <f t="shared" si="60"/>
        <v>14.681576336322847</v>
      </c>
      <c r="X245" s="42">
        <f t="shared" si="60"/>
        <v>0.85472788775119446</v>
      </c>
      <c r="Y245" s="42">
        <f t="shared" si="60"/>
        <v>1.5337212550236328</v>
      </c>
      <c r="Z245" s="42">
        <f t="shared" si="60"/>
        <v>3.2421183794520529</v>
      </c>
      <c r="AC245" s="42">
        <f t="shared" si="61"/>
        <v>1.352880480399281E-2</v>
      </c>
      <c r="AD245" s="42">
        <f t="shared" si="61"/>
        <v>1.4982482179386905</v>
      </c>
      <c r="AE245" s="42">
        <f t="shared" si="61"/>
        <v>1.1694978663219358</v>
      </c>
      <c r="AF245" s="42">
        <f t="shared" si="61"/>
        <v>1.3559791893858686</v>
      </c>
      <c r="AG245" s="42">
        <f t="shared" si="61"/>
        <v>2.2431955149785634</v>
      </c>
      <c r="AH245" s="42">
        <f t="shared" si="61"/>
        <v>61.462201597678217</v>
      </c>
      <c r="AI245" s="42">
        <f t="shared" si="61"/>
        <v>18.138655488613303</v>
      </c>
      <c r="AJ245" s="42">
        <f t="shared" si="61"/>
        <v>0.88306183260441351</v>
      </c>
      <c r="AK245" s="42">
        <f t="shared" si="61"/>
        <v>1.6661858715088886</v>
      </c>
      <c r="AL245" s="42">
        <f t="shared" si="61"/>
        <v>6.9142466241917848</v>
      </c>
    </row>
    <row r="246" spans="4:38">
      <c r="D246" s="42">
        <f t="shared" si="49"/>
        <v>15</v>
      </c>
      <c r="E246" s="42">
        <f t="shared" si="62"/>
        <v>5.2083074321424387E-3</v>
      </c>
      <c r="F246" s="42">
        <f t="shared" si="62"/>
        <v>0.76531703337141277</v>
      </c>
      <c r="G246" s="42">
        <f t="shared" si="62"/>
        <v>1.1045346824965827</v>
      </c>
      <c r="H246" s="42">
        <f t="shared" si="62"/>
        <v>1.1633251993134717</v>
      </c>
      <c r="I246" s="42">
        <f t="shared" si="62"/>
        <v>2.0849587302417532</v>
      </c>
      <c r="J246" s="42">
        <f t="shared" si="62"/>
        <v>49.381609676535987</v>
      </c>
      <c r="K246" s="42">
        <f t="shared" si="62"/>
        <v>17.259873209486454</v>
      </c>
      <c r="L246" s="42">
        <f t="shared" si="62"/>
        <v>0.91388843314926782</v>
      </c>
      <c r="M246" s="42">
        <f t="shared" si="62"/>
        <v>1.6828032044588042</v>
      </c>
      <c r="N246" s="42">
        <f t="shared" si="62"/>
        <v>5.341143632598329</v>
      </c>
      <c r="Q246" s="42">
        <f t="shared" si="60"/>
        <v>0</v>
      </c>
      <c r="R246" s="42">
        <f t="shared" si="60"/>
        <v>0</v>
      </c>
      <c r="S246" s="42">
        <f t="shared" si="60"/>
        <v>0.97901194192859042</v>
      </c>
      <c r="T246" s="42">
        <f t="shared" si="60"/>
        <v>0.90045517804836805</v>
      </c>
      <c r="U246" s="42">
        <f t="shared" si="60"/>
        <v>1.8105636095334297</v>
      </c>
      <c r="V246" s="42">
        <f t="shared" si="60"/>
        <v>34.118349541651355</v>
      </c>
      <c r="W246" s="42">
        <f t="shared" si="60"/>
        <v>15.441825483255673</v>
      </c>
      <c r="X246" s="42">
        <f t="shared" si="60"/>
        <v>0.89898785906741474</v>
      </c>
      <c r="Y246" s="42">
        <f t="shared" si="60"/>
        <v>1.6131412198185373</v>
      </c>
      <c r="Z246" s="42">
        <f t="shared" si="60"/>
        <v>3.4100034672498545</v>
      </c>
      <c r="AC246" s="42">
        <f t="shared" si="61"/>
        <v>1.4229360526051765E-2</v>
      </c>
      <c r="AD246" s="42">
        <f t="shared" si="61"/>
        <v>1.5758312991752386</v>
      </c>
      <c r="AE246" s="42">
        <f t="shared" si="61"/>
        <v>1.2300574230645809</v>
      </c>
      <c r="AF246" s="42">
        <f t="shared" si="61"/>
        <v>1.4261952205785704</v>
      </c>
      <c r="AG246" s="42">
        <f t="shared" si="61"/>
        <v>2.3593538509500771</v>
      </c>
      <c r="AH246" s="42">
        <f t="shared" si="61"/>
        <v>64.644869811420691</v>
      </c>
      <c r="AI246" s="42">
        <f t="shared" si="61"/>
        <v>19.077920935717231</v>
      </c>
      <c r="AJ246" s="42">
        <f t="shared" si="61"/>
        <v>0.92878900723112612</v>
      </c>
      <c r="AK246" s="42">
        <f t="shared" si="61"/>
        <v>1.7524651890990754</v>
      </c>
      <c r="AL246" s="42">
        <f t="shared" si="61"/>
        <v>7.2722837979467627</v>
      </c>
    </row>
    <row r="247" spans="4:38">
      <c r="D247" s="42">
        <f t="shared" si="49"/>
        <v>16</v>
      </c>
      <c r="E247" s="42">
        <f t="shared" si="62"/>
        <v>5.4668436034929777E-3</v>
      </c>
      <c r="F247" s="42">
        <f t="shared" si="62"/>
        <v>0.80330675234539561</v>
      </c>
      <c r="G247" s="42">
        <f t="shared" si="62"/>
        <v>1.1593628914026544</v>
      </c>
      <c r="H247" s="42">
        <f t="shared" si="62"/>
        <v>1.2210717219572762</v>
      </c>
      <c r="I247" s="42">
        <f t="shared" si="62"/>
        <v>2.1884543964564589</v>
      </c>
      <c r="J247" s="42">
        <f t="shared" si="62"/>
        <v>51.832872868510542</v>
      </c>
      <c r="K247" s="42">
        <f t="shared" si="62"/>
        <v>18.116639365423758</v>
      </c>
      <c r="L247" s="42">
        <f t="shared" si="62"/>
        <v>0.95925311632634425</v>
      </c>
      <c r="M247" s="42">
        <f t="shared" si="62"/>
        <v>1.7663361954132633</v>
      </c>
      <c r="N247" s="42">
        <f t="shared" si="62"/>
        <v>5.6062736855754931</v>
      </c>
      <c r="Q247" s="42">
        <f t="shared" si="60"/>
        <v>0</v>
      </c>
      <c r="R247" s="42">
        <f t="shared" si="60"/>
        <v>0</v>
      </c>
      <c r="S247" s="42">
        <f t="shared" si="60"/>
        <v>1.0276093034458147</v>
      </c>
      <c r="T247" s="42">
        <f t="shared" si="60"/>
        <v>0.945153045299578</v>
      </c>
      <c r="U247" s="42">
        <f t="shared" si="60"/>
        <v>1.9004385237342671</v>
      </c>
      <c r="V247" s="42">
        <f t="shared" si="60"/>
        <v>35.811956836962182</v>
      </c>
      <c r="W247" s="42">
        <f t="shared" si="60"/>
        <v>16.208345219488272</v>
      </c>
      <c r="X247" s="42">
        <f t="shared" si="60"/>
        <v>0.9436128897903614</v>
      </c>
      <c r="Y247" s="42">
        <f t="shared" si="60"/>
        <v>1.6932162461593052</v>
      </c>
      <c r="Z247" s="42">
        <f t="shared" si="60"/>
        <v>3.5792732832507488</v>
      </c>
      <c r="AC247" s="42">
        <f t="shared" si="61"/>
        <v>1.4935694481775771E-2</v>
      </c>
      <c r="AD247" s="42">
        <f t="shared" si="61"/>
        <v>1.6540542912107767</v>
      </c>
      <c r="AE247" s="42">
        <f t="shared" si="61"/>
        <v>1.2911164793594991</v>
      </c>
      <c r="AF247" s="42">
        <f t="shared" si="61"/>
        <v>1.4969903986149686</v>
      </c>
      <c r="AG247" s="42">
        <f t="shared" si="61"/>
        <v>2.47647026917865</v>
      </c>
      <c r="AH247" s="42">
        <f t="shared" si="61"/>
        <v>67.853788900059016</v>
      </c>
      <c r="AI247" s="42">
        <f t="shared" si="61"/>
        <v>20.02493351135924</v>
      </c>
      <c r="AJ247" s="42">
        <f t="shared" si="61"/>
        <v>0.97489334286233298</v>
      </c>
      <c r="AK247" s="42">
        <f t="shared" si="61"/>
        <v>1.8394561446672264</v>
      </c>
      <c r="AL247" s="42">
        <f t="shared" si="61"/>
        <v>7.6332740879001939</v>
      </c>
    </row>
    <row r="248" spans="4:38">
      <c r="D248" s="42">
        <f t="shared" si="49"/>
        <v>17</v>
      </c>
      <c r="E248" s="42">
        <f t="shared" si="62"/>
        <v>5.7262171563910213E-3</v>
      </c>
      <c r="F248" s="42">
        <f t="shared" si="62"/>
        <v>0.84141951750474431</v>
      </c>
      <c r="G248" s="42">
        <f t="shared" si="62"/>
        <v>1.2143686852485074</v>
      </c>
      <c r="H248" s="42">
        <f t="shared" si="62"/>
        <v>1.2790052817659068</v>
      </c>
      <c r="I248" s="42">
        <f t="shared" si="62"/>
        <v>2.2922852782840595</v>
      </c>
      <c r="J248" s="42">
        <f t="shared" si="62"/>
        <v>54.292075539724394</v>
      </c>
      <c r="K248" s="42">
        <f t="shared" si="62"/>
        <v>18.976180530234139</v>
      </c>
      <c r="L248" s="42">
        <f t="shared" si="62"/>
        <v>1.0047647327097202</v>
      </c>
      <c r="M248" s="42">
        <f t="shared" si="62"/>
        <v>1.8501397441967011</v>
      </c>
      <c r="N248" s="42">
        <f t="shared" si="62"/>
        <v>5.872262477246327</v>
      </c>
      <c r="Q248" s="42">
        <f t="shared" si="60"/>
        <v>0</v>
      </c>
      <c r="R248" s="42">
        <f t="shared" si="60"/>
        <v>0</v>
      </c>
      <c r="S248" s="42">
        <f t="shared" si="60"/>
        <v>1.0763640686005242</v>
      </c>
      <c r="T248" s="42">
        <f t="shared" si="60"/>
        <v>0.98999568598443743</v>
      </c>
      <c r="U248" s="42">
        <f t="shared" si="60"/>
        <v>1.9906045368337313</v>
      </c>
      <c r="V248" s="42">
        <f t="shared" si="60"/>
        <v>37.511049614209242</v>
      </c>
      <c r="W248" s="42">
        <f t="shared" si="60"/>
        <v>16.977347662413582</v>
      </c>
      <c r="X248" s="42">
        <f t="shared" si="60"/>
        <v>0.98838245803426272</v>
      </c>
      <c r="Y248" s="42">
        <f t="shared" si="60"/>
        <v>1.7735506302105377</v>
      </c>
      <c r="Z248" s="42">
        <f t="shared" si="60"/>
        <v>3.7490913529823615</v>
      </c>
      <c r="AC248" s="42">
        <f t="shared" si="61"/>
        <v>1.564431620643288E-2</v>
      </c>
      <c r="AD248" s="42">
        <f t="shared" si="61"/>
        <v>1.7325306423402436</v>
      </c>
      <c r="AE248" s="42">
        <f t="shared" si="61"/>
        <v>1.3523733018964965</v>
      </c>
      <c r="AF248" s="42">
        <f t="shared" si="61"/>
        <v>1.568014877547371</v>
      </c>
      <c r="AG248" s="42">
        <f t="shared" si="61"/>
        <v>2.5939660197343879</v>
      </c>
      <c r="AH248" s="42">
        <f t="shared" si="61"/>
        <v>71.073101465239617</v>
      </c>
      <c r="AI248" s="42">
        <f t="shared" si="61"/>
        <v>20.975013398054692</v>
      </c>
      <c r="AJ248" s="42">
        <f t="shared" si="61"/>
        <v>1.0211470073851829</v>
      </c>
      <c r="AK248" s="42">
        <f t="shared" si="61"/>
        <v>1.9267288581828708</v>
      </c>
      <c r="AL248" s="42">
        <f t="shared" si="61"/>
        <v>7.9954336015102481</v>
      </c>
    </row>
    <row r="249" spans="4:38">
      <c r="D249" s="42">
        <f t="shared" si="49"/>
        <v>18</v>
      </c>
      <c r="E249" s="42">
        <f t="shared" si="62"/>
        <v>5.9864946546040708E-3</v>
      </c>
      <c r="F249" s="42">
        <f t="shared" si="62"/>
        <v>0.8796651098360333</v>
      </c>
      <c r="G249" s="42">
        <f t="shared" si="62"/>
        <v>1.2695661803263847</v>
      </c>
      <c r="H249" s="42">
        <f t="shared" si="62"/>
        <v>1.3371407463924554</v>
      </c>
      <c r="I249" s="42">
        <f t="shared" si="62"/>
        <v>2.3964780221370376</v>
      </c>
      <c r="J249" s="42">
        <f t="shared" si="62"/>
        <v>56.759848802305193</v>
      </c>
      <c r="K249" s="42">
        <f t="shared" si="62"/>
        <v>19.838717290394548</v>
      </c>
      <c r="L249" s="42">
        <f t="shared" si="62"/>
        <v>1.0504349620740587</v>
      </c>
      <c r="M249" s="42">
        <f t="shared" si="62"/>
        <v>1.934235357550552</v>
      </c>
      <c r="N249" s="42">
        <f t="shared" si="62"/>
        <v>6.1391782690657433</v>
      </c>
      <c r="Q249" s="42">
        <f t="shared" si="60"/>
        <v>0</v>
      </c>
      <c r="R249" s="42">
        <f t="shared" si="60"/>
        <v>0</v>
      </c>
      <c r="S249" s="42">
        <f t="shared" si="60"/>
        <v>1.1252887494658115</v>
      </c>
      <c r="T249" s="42">
        <f t="shared" si="60"/>
        <v>1.034994608196486</v>
      </c>
      <c r="U249" s="42">
        <f t="shared" si="60"/>
        <v>2.0810847883904451</v>
      </c>
      <c r="V249" s="42">
        <f t="shared" si="60"/>
        <v>39.216063916371212</v>
      </c>
      <c r="W249" s="42">
        <f t="shared" si="60"/>
        <v>17.749030163300631</v>
      </c>
      <c r="X249" s="42">
        <f t="shared" si="60"/>
        <v>1.0333080531398733</v>
      </c>
      <c r="Y249" s="42">
        <f t="shared" si="60"/>
        <v>1.8541649884121236</v>
      </c>
      <c r="Z249" s="42">
        <f t="shared" si="60"/>
        <v>3.9195012573355914</v>
      </c>
      <c r="AC249" s="42">
        <f t="shared" si="61"/>
        <v>1.6355407555617846E-2</v>
      </c>
      <c r="AD249" s="42">
        <f t="shared" si="61"/>
        <v>1.8112804921712917</v>
      </c>
      <c r="AE249" s="42">
        <f t="shared" si="61"/>
        <v>1.4138436111869643</v>
      </c>
      <c r="AF249" s="42">
        <f t="shared" si="61"/>
        <v>1.6392868845884185</v>
      </c>
      <c r="AG249" s="42">
        <f t="shared" si="61"/>
        <v>2.7118712558836306</v>
      </c>
      <c r="AH249" s="42">
        <f t="shared" si="61"/>
        <v>74.303633688239273</v>
      </c>
      <c r="AI249" s="42">
        <f t="shared" si="61"/>
        <v>21.928404417488473</v>
      </c>
      <c r="AJ249" s="42">
        <f t="shared" si="61"/>
        <v>1.0675618710082504</v>
      </c>
      <c r="AK249" s="42">
        <f t="shared" si="61"/>
        <v>2.0143057266889866</v>
      </c>
      <c r="AL249" s="42">
        <f t="shared" si="61"/>
        <v>8.3588552807958472</v>
      </c>
    </row>
    <row r="250" spans="4:38">
      <c r="D250" s="42">
        <f t="shared" si="49"/>
        <v>19</v>
      </c>
      <c r="E250" s="42">
        <f t="shared" si="62"/>
        <v>6.2464457387212029E-3</v>
      </c>
      <c r="F250" s="42">
        <f t="shared" si="62"/>
        <v>0.91786273835743037</v>
      </c>
      <c r="G250" s="42">
        <f t="shared" si="62"/>
        <v>1.3246944522075728</v>
      </c>
      <c r="H250" s="42">
        <f t="shared" si="62"/>
        <v>1.3952033033137394</v>
      </c>
      <c r="I250" s="42">
        <f t="shared" si="62"/>
        <v>2.5005400978357595</v>
      </c>
      <c r="J250" s="42">
        <f t="shared" si="62"/>
        <v>59.224527229627647</v>
      </c>
      <c r="K250" s="42">
        <f t="shared" si="62"/>
        <v>20.700172342921022</v>
      </c>
      <c r="L250" s="42">
        <f t="shared" si="62"/>
        <v>1.0960479163887658</v>
      </c>
      <c r="M250" s="42">
        <f t="shared" si="62"/>
        <v>2.0182255065681014</v>
      </c>
      <c r="N250" s="42">
        <f t="shared" si="62"/>
        <v>6.4057593217030533</v>
      </c>
      <c r="Q250" s="42">
        <f t="shared" si="60"/>
        <v>0</v>
      </c>
      <c r="R250" s="42">
        <f t="shared" si="60"/>
        <v>0</v>
      </c>
      <c r="S250" s="42">
        <f t="shared" si="60"/>
        <v>1.1741520738727713</v>
      </c>
      <c r="T250" s="42">
        <f t="shared" si="60"/>
        <v>1.0799370972454234</v>
      </c>
      <c r="U250" s="42">
        <f t="shared" si="60"/>
        <v>2.1714515686339912</v>
      </c>
      <c r="V250" s="42">
        <f t="shared" si="60"/>
        <v>40.918939959537362</v>
      </c>
      <c r="W250" s="42">
        <f t="shared" si="60"/>
        <v>18.519744896910105</v>
      </c>
      <c r="X250" s="42">
        <f t="shared" si="60"/>
        <v>1.0781773070419196</v>
      </c>
      <c r="Y250" s="42">
        <f t="shared" si="60"/>
        <v>1.9346782481206368</v>
      </c>
      <c r="Z250" s="42">
        <f t="shared" si="60"/>
        <v>4.0896974505718564</v>
      </c>
      <c r="AC250" s="42">
        <f t="shared" si="61"/>
        <v>1.7065607124908472E-2</v>
      </c>
      <c r="AD250" s="42">
        <f t="shared" si="61"/>
        <v>1.8899315817898268</v>
      </c>
      <c r="AE250" s="42">
        <f t="shared" si="61"/>
        <v>1.4752368305423804</v>
      </c>
      <c r="AF250" s="42">
        <f t="shared" si="61"/>
        <v>1.7104695093820492</v>
      </c>
      <c r="AG250" s="42">
        <f t="shared" si="61"/>
        <v>2.8296286270375282</v>
      </c>
      <c r="AH250" s="42">
        <f t="shared" si="61"/>
        <v>77.530114499718024</v>
      </c>
      <c r="AI250" s="42">
        <f t="shared" si="61"/>
        <v>22.880599788931942</v>
      </c>
      <c r="AJ250" s="42">
        <f t="shared" si="61"/>
        <v>1.1139185257356174</v>
      </c>
      <c r="AK250" s="42">
        <f t="shared" si="61"/>
        <v>2.1017727650155718</v>
      </c>
      <c r="AL250" s="42">
        <f t="shared" si="61"/>
        <v>8.7218211928342022</v>
      </c>
    </row>
    <row r="251" spans="4:38">
      <c r="D251" s="42">
        <f t="shared" si="49"/>
        <v>20</v>
      </c>
      <c r="E251" s="42">
        <f t="shared" si="62"/>
        <v>6.505722558582892E-3</v>
      </c>
      <c r="F251" s="42">
        <f t="shared" si="62"/>
        <v>0.95596128940953251</v>
      </c>
      <c r="G251" s="42">
        <f t="shared" si="62"/>
        <v>1.379679731712637</v>
      </c>
      <c r="H251" s="42">
        <f t="shared" si="62"/>
        <v>1.4531152568749923</v>
      </c>
      <c r="I251" s="42">
        <f t="shared" si="62"/>
        <v>2.604332256068167</v>
      </c>
      <c r="J251" s="42">
        <f t="shared" si="62"/>
        <v>61.682812744335969</v>
      </c>
      <c r="K251" s="42">
        <f t="shared" si="62"/>
        <v>21.559392942948229</v>
      </c>
      <c r="L251" s="42">
        <f t="shared" si="62"/>
        <v>1.1415425592727502</v>
      </c>
      <c r="M251" s="42">
        <f t="shared" si="62"/>
        <v>2.1019978009247073</v>
      </c>
      <c r="N251" s="42">
        <f t="shared" si="62"/>
        <v>6.6716489131926542</v>
      </c>
      <c r="Q251" s="42">
        <f t="shared" si="60"/>
        <v>0</v>
      </c>
      <c r="R251" s="42">
        <f t="shared" si="60"/>
        <v>0</v>
      </c>
      <c r="S251" s="42">
        <f t="shared" si="60"/>
        <v>1.2228886559998844</v>
      </c>
      <c r="T251" s="42">
        <f t="shared" si="60"/>
        <v>1.1247630139245266</v>
      </c>
      <c r="U251" s="42">
        <f t="shared" si="60"/>
        <v>2.2615839544336565</v>
      </c>
      <c r="V251" s="42">
        <f t="shared" si="60"/>
        <v>42.617399062296215</v>
      </c>
      <c r="W251" s="42">
        <f t="shared" si="60"/>
        <v>19.288460541353309</v>
      </c>
      <c r="X251" s="42">
        <f t="shared" si="60"/>
        <v>1.1229301785323391</v>
      </c>
      <c r="Y251" s="42">
        <f t="shared" si="60"/>
        <v>2.0149826715656078</v>
      </c>
      <c r="Z251" s="42">
        <f t="shared" si="60"/>
        <v>4.2594521868705515</v>
      </c>
      <c r="AC251" s="42">
        <f t="shared" si="61"/>
        <v>1.7773964569995492E-2</v>
      </c>
      <c r="AD251" s="42">
        <f t="shared" si="61"/>
        <v>1.9683786652640445</v>
      </c>
      <c r="AE251" s="42">
        <f t="shared" si="61"/>
        <v>1.5364708074253963</v>
      </c>
      <c r="AF251" s="42">
        <f t="shared" si="61"/>
        <v>1.7814674998254514</v>
      </c>
      <c r="AG251" s="42">
        <f t="shared" si="61"/>
        <v>2.9470805577026762</v>
      </c>
      <c r="AH251" s="42">
        <f t="shared" si="61"/>
        <v>80.748226426375851</v>
      </c>
      <c r="AI251" s="42">
        <f t="shared" si="61"/>
        <v>23.830325344543155</v>
      </c>
      <c r="AJ251" s="42">
        <f t="shared" si="61"/>
        <v>1.1601549400131679</v>
      </c>
      <c r="AK251" s="42">
        <f t="shared" si="61"/>
        <v>2.1890129302838144</v>
      </c>
      <c r="AL251" s="42">
        <f t="shared" si="61"/>
        <v>9.0838456395147062</v>
      </c>
    </row>
    <row r="252" spans="4:38">
      <c r="D252" s="42">
        <f t="shared" si="49"/>
        <v>25</v>
      </c>
      <c r="E252" s="42">
        <f t="shared" si="62"/>
        <v>7.77638238861639E-3</v>
      </c>
      <c r="F252" s="42">
        <f t="shared" si="62"/>
        <v>1.1426740793543151</v>
      </c>
      <c r="G252" s="42">
        <f t="shared" si="62"/>
        <v>1.6491507393697038</v>
      </c>
      <c r="H252" s="42">
        <f t="shared" si="62"/>
        <v>1.7369292634965809</v>
      </c>
      <c r="I252" s="42">
        <f t="shared" si="62"/>
        <v>3.1129952603766631</v>
      </c>
      <c r="J252" s="42">
        <f t="shared" si="62"/>
        <v>73.730340386642723</v>
      </c>
      <c r="K252" s="42">
        <f t="shared" si="62"/>
        <v>25.770247974933984</v>
      </c>
      <c r="L252" s="42">
        <f t="shared" si="62"/>
        <v>1.3645020017143712</v>
      </c>
      <c r="M252" s="42">
        <f t="shared" si="62"/>
        <v>2.5125477658828772</v>
      </c>
      <c r="N252" s="42">
        <f t="shared" si="62"/>
        <v>7.9747165121784809</v>
      </c>
      <c r="Q252" s="42">
        <f t="shared" si="60"/>
        <v>0</v>
      </c>
      <c r="R252" s="42">
        <f t="shared" si="60"/>
        <v>0</v>
      </c>
      <c r="S252" s="42">
        <f t="shared" si="60"/>
        <v>1.4617361441597818</v>
      </c>
      <c r="T252" s="42">
        <f t="shared" si="60"/>
        <v>1.3444451733206106</v>
      </c>
      <c r="U252" s="42">
        <f t="shared" si="60"/>
        <v>2.7033033572009835</v>
      </c>
      <c r="V252" s="42">
        <f t="shared" si="60"/>
        <v>50.941181172789818</v>
      </c>
      <c r="W252" s="42">
        <f t="shared" si="60"/>
        <v>23.055770286333043</v>
      </c>
      <c r="X252" s="42">
        <f t="shared" si="60"/>
        <v>1.3422543591970912</v>
      </c>
      <c r="Y252" s="42">
        <f t="shared" si="60"/>
        <v>2.4085373483776644</v>
      </c>
      <c r="Z252" s="42">
        <f t="shared" si="60"/>
        <v>5.0913835739021689</v>
      </c>
      <c r="AC252" s="42">
        <f t="shared" si="61"/>
        <v>2.1245471784783847E-2</v>
      </c>
      <c r="AD252" s="42">
        <f t="shared" si="61"/>
        <v>2.3528309190642407</v>
      </c>
      <c r="AE252" s="42">
        <f t="shared" si="61"/>
        <v>1.8365653345796331</v>
      </c>
      <c r="AF252" s="42">
        <f t="shared" si="61"/>
        <v>2.1294133536725433</v>
      </c>
      <c r="AG252" s="42">
        <f t="shared" si="61"/>
        <v>3.5226871635523427</v>
      </c>
      <c r="AH252" s="42">
        <f t="shared" si="61"/>
        <v>96.519499600495777</v>
      </c>
      <c r="AI252" s="42">
        <f t="shared" si="61"/>
        <v>28.484725663534924</v>
      </c>
      <c r="AJ252" s="42">
        <f t="shared" si="61"/>
        <v>1.3867496442316585</v>
      </c>
      <c r="AK252" s="42">
        <f t="shared" si="61"/>
        <v>2.6165581833880962</v>
      </c>
      <c r="AL252" s="42">
        <f t="shared" si="61"/>
        <v>10.858049450454732</v>
      </c>
    </row>
    <row r="253" spans="4:38">
      <c r="D253" s="42">
        <f t="shared" si="49"/>
        <v>30</v>
      </c>
      <c r="E253" s="42">
        <f t="shared" si="62"/>
        <v>8.9732413130257094E-3</v>
      </c>
      <c r="F253" s="42">
        <f t="shared" si="62"/>
        <v>1.3185424460602051</v>
      </c>
      <c r="G253" s="42">
        <f t="shared" si="62"/>
        <v>1.9029706625000578</v>
      </c>
      <c r="H253" s="42">
        <f t="shared" si="62"/>
        <v>2.0042591331190889</v>
      </c>
      <c r="I253" s="42">
        <f t="shared" si="62"/>
        <v>3.5921147240079554</v>
      </c>
      <c r="J253" s="42">
        <f t="shared" si="62"/>
        <v>85.078138306234351</v>
      </c>
      <c r="K253" s="42">
        <f t="shared" si="62"/>
        <v>29.736533290094354</v>
      </c>
      <c r="L253" s="42">
        <f t="shared" si="62"/>
        <v>1.5745117873078485</v>
      </c>
      <c r="M253" s="42">
        <f t="shared" si="62"/>
        <v>2.8992526713674263</v>
      </c>
      <c r="N253" s="42">
        <f t="shared" si="62"/>
        <v>9.2021009372560378</v>
      </c>
      <c r="Q253" s="42">
        <f t="shared" si="60"/>
        <v>0</v>
      </c>
      <c r="R253" s="42">
        <f t="shared" si="60"/>
        <v>0</v>
      </c>
      <c r="S253" s="42">
        <f t="shared" si="60"/>
        <v>1.6867111854888099</v>
      </c>
      <c r="T253" s="42">
        <f t="shared" si="60"/>
        <v>1.5513680230024025</v>
      </c>
      <c r="U253" s="42">
        <f t="shared" si="60"/>
        <v>3.1193673554410868</v>
      </c>
      <c r="V253" s="42">
        <f t="shared" si="60"/>
        <v>58.781511580905651</v>
      </c>
      <c r="W253" s="42">
        <f t="shared" si="60"/>
        <v>26.604271767783292</v>
      </c>
      <c r="X253" s="42">
        <f t="shared" si="60"/>
        <v>1.5488400218291192</v>
      </c>
      <c r="Y253" s="42">
        <f t="shared" si="60"/>
        <v>2.7792340651953498</v>
      </c>
      <c r="Z253" s="42">
        <f t="shared" si="60"/>
        <v>5.8749957425805182</v>
      </c>
      <c r="AC253" s="42">
        <f t="shared" si="61"/>
        <v>2.4515351175762347E-2</v>
      </c>
      <c r="AD253" s="42">
        <f t="shared" si="61"/>
        <v>2.7149538886381759</v>
      </c>
      <c r="AE253" s="42">
        <f t="shared" si="61"/>
        <v>2.1192301395113153</v>
      </c>
      <c r="AF253" s="42">
        <f t="shared" si="61"/>
        <v>2.4571502432357653</v>
      </c>
      <c r="AG253" s="42">
        <f t="shared" si="61"/>
        <v>4.064862092574824</v>
      </c>
      <c r="AH253" s="42">
        <f t="shared" si="61"/>
        <v>111.37476503156321</v>
      </c>
      <c r="AI253" s="42">
        <f t="shared" si="61"/>
        <v>32.868794812405412</v>
      </c>
      <c r="AJ253" s="42">
        <f t="shared" si="61"/>
        <v>1.6001835527865871</v>
      </c>
      <c r="AK253" s="42">
        <f t="shared" si="61"/>
        <v>3.0192712775395112</v>
      </c>
      <c r="AL253" s="42">
        <f t="shared" si="61"/>
        <v>12.529206131931488</v>
      </c>
    </row>
    <row r="254" spans="4:38">
      <c r="D254" s="42">
        <f t="shared" si="49"/>
        <v>40</v>
      </c>
      <c r="E254" s="42">
        <f t="shared" si="62"/>
        <v>1.10641985614988E-2</v>
      </c>
      <c r="F254" s="42">
        <f t="shared" si="62"/>
        <v>1.625791052091438</v>
      </c>
      <c r="G254" s="42">
        <f t="shared" si="62"/>
        <v>2.3464035494112911</v>
      </c>
      <c r="H254" s="42">
        <f t="shared" si="62"/>
        <v>2.4712944012033522</v>
      </c>
      <c r="I254" s="42">
        <f t="shared" si="62"/>
        <v>4.4291543240249878</v>
      </c>
      <c r="J254" s="42">
        <f t="shared" si="62"/>
        <v>104.90316515798989</v>
      </c>
      <c r="K254" s="42">
        <f t="shared" si="62"/>
        <v>36.665781892505819</v>
      </c>
      <c r="L254" s="42">
        <f t="shared" si="62"/>
        <v>1.9414067274560203</v>
      </c>
      <c r="M254" s="42">
        <f t="shared" si="62"/>
        <v>3.5748405862439236</v>
      </c>
      <c r="N254" s="42">
        <f t="shared" si="62"/>
        <v>11.346387375647671</v>
      </c>
      <c r="Q254" s="42">
        <f t="shared" si="60"/>
        <v>0</v>
      </c>
      <c r="R254" s="42">
        <f t="shared" si="60"/>
        <v>0</v>
      </c>
      <c r="S254" s="42">
        <f t="shared" si="60"/>
        <v>2.0797509864199233</v>
      </c>
      <c r="T254" s="42">
        <f t="shared" si="60"/>
        <v>1.9128699708032961</v>
      </c>
      <c r="U254" s="42">
        <f t="shared" si="60"/>
        <v>3.8462467020426052</v>
      </c>
      <c r="V254" s="42">
        <f t="shared" si="60"/>
        <v>72.478861671990558</v>
      </c>
      <c r="W254" s="42">
        <f t="shared" si="60"/>
        <v>32.803636406784292</v>
      </c>
      <c r="X254" s="42">
        <f t="shared" si="60"/>
        <v>1.9097528912587718</v>
      </c>
      <c r="Y254" s="42">
        <f t="shared" si="60"/>
        <v>3.4268550765001313</v>
      </c>
      <c r="Z254" s="42">
        <f t="shared" si="60"/>
        <v>7.2439954723509725</v>
      </c>
      <c r="AC254" s="42">
        <f t="shared" si="61"/>
        <v>3.0227952615045264E-2</v>
      </c>
      <c r="AD254" s="42">
        <f t="shared" si="61"/>
        <v>3.3475962432439275</v>
      </c>
      <c r="AE254" s="42">
        <f t="shared" si="61"/>
        <v>2.6130561124026701</v>
      </c>
      <c r="AF254" s="42">
        <f t="shared" si="61"/>
        <v>3.0297188316033967</v>
      </c>
      <c r="AG254" s="42">
        <f t="shared" si="61"/>
        <v>5.0120619460073703</v>
      </c>
      <c r="AH254" s="42">
        <f t="shared" si="61"/>
        <v>137.32746864398942</v>
      </c>
      <c r="AI254" s="42">
        <f t="shared" si="61"/>
        <v>40.527927378227318</v>
      </c>
      <c r="AJ254" s="42">
        <f t="shared" si="61"/>
        <v>1.9730605636532794</v>
      </c>
      <c r="AK254" s="42">
        <f t="shared" si="61"/>
        <v>3.7228260959877284</v>
      </c>
      <c r="AL254" s="42">
        <f t="shared" si="61"/>
        <v>15.448779278944276</v>
      </c>
    </row>
    <row r="255" spans="4:38">
      <c r="D255" s="42">
        <f t="shared" ref="D255:D271" si="63">D151</f>
        <v>50</v>
      </c>
      <c r="E255" s="42">
        <f t="shared" si="62"/>
        <v>1.2715187705214039E-2</v>
      </c>
      <c r="F255" s="42">
        <f t="shared" si="62"/>
        <v>1.868390040353697</v>
      </c>
      <c r="G255" s="42">
        <f t="shared" si="62"/>
        <v>2.6965316463828426</v>
      </c>
      <c r="H255" s="42">
        <f t="shared" si="62"/>
        <v>2.8400585918162049</v>
      </c>
      <c r="I255" s="42">
        <f t="shared" si="62"/>
        <v>5.0900685026850372</v>
      </c>
      <c r="J255" s="42">
        <f t="shared" si="62"/>
        <v>120.55671528677091</v>
      </c>
      <c r="K255" s="42">
        <f t="shared" si="62"/>
        <v>42.137014852930712</v>
      </c>
      <c r="L255" s="42">
        <f t="shared" si="62"/>
        <v>2.2311015854025529</v>
      </c>
      <c r="M255" s="42">
        <f t="shared" si="62"/>
        <v>4.1082748847695507</v>
      </c>
      <c r="N255" s="42">
        <f t="shared" si="62"/>
        <v>13.039484464737178</v>
      </c>
      <c r="Q255" s="42">
        <f t="shared" ref="Q255:Z270" si="64">Q151/$J$181/2220*$F$180*60*24</f>
        <v>0</v>
      </c>
      <c r="R255" s="42">
        <f t="shared" si="64"/>
        <v>0</v>
      </c>
      <c r="S255" s="42">
        <f t="shared" si="64"/>
        <v>2.39008944257876</v>
      </c>
      <c r="T255" s="42">
        <f t="shared" si="64"/>
        <v>2.1983066011729631</v>
      </c>
      <c r="U255" s="42">
        <f t="shared" si="64"/>
        <v>4.4201799619915016</v>
      </c>
      <c r="V255" s="42">
        <f t="shared" si="64"/>
        <v>83.294088197813608</v>
      </c>
      <c r="W255" s="42">
        <f t="shared" si="64"/>
        <v>37.698563705942085</v>
      </c>
      <c r="X255" s="42">
        <f t="shared" si="64"/>
        <v>2.1947243939954251</v>
      </c>
      <c r="Y255" s="42">
        <f t="shared" si="64"/>
        <v>3.9382071185788816</v>
      </c>
      <c r="Z255" s="42">
        <f t="shared" si="64"/>
        <v>8.3249375591634234</v>
      </c>
      <c r="AC255" s="42">
        <f t="shared" ref="AC255:AL270" si="65">AC151/$J$181/2220*$F$180*60*24</f>
        <v>3.4738538838419951E-2</v>
      </c>
      <c r="AD255" s="42">
        <f t="shared" si="65"/>
        <v>3.8471213579115169</v>
      </c>
      <c r="AE255" s="42">
        <f t="shared" si="65"/>
        <v>3.0029738501869376</v>
      </c>
      <c r="AF255" s="42">
        <f t="shared" si="65"/>
        <v>3.4818105824594339</v>
      </c>
      <c r="AG255" s="42">
        <f t="shared" si="65"/>
        <v>5.7599570433785727</v>
      </c>
      <c r="AH255" s="42">
        <f t="shared" si="65"/>
        <v>157.81934237572847</v>
      </c>
      <c r="AI255" s="42">
        <f t="shared" si="65"/>
        <v>46.575465999919331</v>
      </c>
      <c r="AJ255" s="42">
        <f t="shared" si="65"/>
        <v>2.2674787768096927</v>
      </c>
      <c r="AK255" s="42">
        <f t="shared" si="65"/>
        <v>4.2783426509602318</v>
      </c>
      <c r="AL255" s="42">
        <f t="shared" si="65"/>
        <v>17.754031370310834</v>
      </c>
    </row>
    <row r="256" spans="4:38">
      <c r="D256" s="42">
        <f t="shared" si="63"/>
        <v>60</v>
      </c>
      <c r="E256" s="42">
        <f t="shared" si="62"/>
        <v>1.3965503742464271E-2</v>
      </c>
      <c r="F256" s="42">
        <f t="shared" si="62"/>
        <v>2.0521134808133996</v>
      </c>
      <c r="G256" s="42">
        <f t="shared" si="62"/>
        <v>2.9616883110416508</v>
      </c>
      <c r="H256" s="42">
        <f t="shared" si="62"/>
        <v>3.1193286180559259</v>
      </c>
      <c r="I256" s="42">
        <f t="shared" si="62"/>
        <v>5.5905876005666695</v>
      </c>
      <c r="J256" s="42">
        <f t="shared" si="62"/>
        <v>132.41135699681419</v>
      </c>
      <c r="K256" s="42">
        <f t="shared" si="62"/>
        <v>46.280452343111548</v>
      </c>
      <c r="L256" s="42">
        <f t="shared" si="62"/>
        <v>2.4504913543651705</v>
      </c>
      <c r="M256" s="42">
        <f t="shared" si="62"/>
        <v>4.5122517738998109</v>
      </c>
      <c r="N256" s="42">
        <f t="shared" si="62"/>
        <v>14.321689409069275</v>
      </c>
      <c r="Q256" s="42">
        <f t="shared" si="64"/>
        <v>0</v>
      </c>
      <c r="R256" s="42">
        <f t="shared" si="64"/>
        <v>0</v>
      </c>
      <c r="S256" s="42">
        <f t="shared" si="64"/>
        <v>2.6251128830344026</v>
      </c>
      <c r="T256" s="42">
        <f t="shared" si="64"/>
        <v>2.4144715577557525</v>
      </c>
      <c r="U256" s="42">
        <f t="shared" si="64"/>
        <v>4.8548272532575059</v>
      </c>
      <c r="V256" s="42">
        <f t="shared" si="64"/>
        <v>91.484603091994529</v>
      </c>
      <c r="W256" s="42">
        <f t="shared" si="64"/>
        <v>41.405557253784913</v>
      </c>
      <c r="X256" s="42">
        <f t="shared" si="64"/>
        <v>2.4105371032353777</v>
      </c>
      <c r="Y256" s="42">
        <f t="shared" si="64"/>
        <v>4.3254608212004344</v>
      </c>
      <c r="Z256" s="42">
        <f t="shared" si="64"/>
        <v>9.1435493784022803</v>
      </c>
      <c r="AC256" s="42">
        <f t="shared" si="65"/>
        <v>3.8154465777705766E-2</v>
      </c>
      <c r="AD256" s="42">
        <f t="shared" si="65"/>
        <v>4.2254183711024575</v>
      </c>
      <c r="AE256" s="42">
        <f t="shared" si="65"/>
        <v>3.2982637390489127</v>
      </c>
      <c r="AF256" s="42">
        <f t="shared" si="65"/>
        <v>3.8241856783560864</v>
      </c>
      <c r="AG256" s="42">
        <f t="shared" si="65"/>
        <v>6.3263479478758358</v>
      </c>
      <c r="AH256" s="42">
        <f t="shared" si="65"/>
        <v>173.33811090163411</v>
      </c>
      <c r="AI256" s="42">
        <f t="shared" si="65"/>
        <v>51.155347432438198</v>
      </c>
      <c r="AJ256" s="42">
        <f t="shared" si="65"/>
        <v>2.4904456054949771</v>
      </c>
      <c r="AK256" s="42">
        <f t="shared" si="65"/>
        <v>4.6990427265992007</v>
      </c>
      <c r="AL256" s="42">
        <f t="shared" si="65"/>
        <v>19.49982943973616</v>
      </c>
    </row>
    <row r="257" spans="4:38">
      <c r="D257" s="42">
        <f t="shared" si="63"/>
        <v>75</v>
      </c>
      <c r="E257" s="42">
        <f t="shared" si="62"/>
        <v>1.5248222842855638E-2</v>
      </c>
      <c r="F257" s="42">
        <f t="shared" si="62"/>
        <v>2.2405982792532937</v>
      </c>
      <c r="G257" s="42">
        <f t="shared" si="62"/>
        <v>3.2337167488292171</v>
      </c>
      <c r="H257" s="42">
        <f t="shared" si="62"/>
        <v>3.4058361778664192</v>
      </c>
      <c r="I257" s="42">
        <f t="shared" si="62"/>
        <v>6.1040781004369347</v>
      </c>
      <c r="J257" s="42">
        <f t="shared" si="62"/>
        <v>144.57322239463076</v>
      </c>
      <c r="K257" s="42">
        <f t="shared" si="62"/>
        <v>50.531270737492392</v>
      </c>
      <c r="L257" s="42">
        <f t="shared" si="62"/>
        <v>2.6755668062466844</v>
      </c>
      <c r="M257" s="42">
        <f t="shared" si="62"/>
        <v>4.9266980869645494</v>
      </c>
      <c r="N257" s="42">
        <f t="shared" si="62"/>
        <v>15.637123846212205</v>
      </c>
      <c r="Q257" s="42">
        <f t="shared" si="64"/>
        <v>0</v>
      </c>
      <c r="R257" s="42">
        <f t="shared" si="64"/>
        <v>0</v>
      </c>
      <c r="S257" s="42">
        <f t="shared" si="64"/>
        <v>2.8662271670478705</v>
      </c>
      <c r="T257" s="42">
        <f t="shared" si="64"/>
        <v>2.6362386233480821</v>
      </c>
      <c r="U257" s="42">
        <f t="shared" si="64"/>
        <v>5.3007388194775391</v>
      </c>
      <c r="V257" s="42">
        <f t="shared" si="64"/>
        <v>99.887382536391286</v>
      </c>
      <c r="W257" s="42">
        <f t="shared" si="64"/>
        <v>45.208620869047436</v>
      </c>
      <c r="X257" s="42">
        <f t="shared" si="64"/>
        <v>2.6319427926785925</v>
      </c>
      <c r="Y257" s="42">
        <f t="shared" si="64"/>
        <v>4.7227505513572998</v>
      </c>
      <c r="Z257" s="42">
        <f t="shared" si="64"/>
        <v>9.9833762582151149</v>
      </c>
      <c r="AC257" s="42">
        <f t="shared" si="65"/>
        <v>4.1658919531814026E-2</v>
      </c>
      <c r="AD257" s="42">
        <f t="shared" si="65"/>
        <v>4.6135192911772052</v>
      </c>
      <c r="AE257" s="42">
        <f t="shared" si="65"/>
        <v>3.6012063306105802</v>
      </c>
      <c r="AF257" s="42">
        <f t="shared" si="65"/>
        <v>4.1754337323847412</v>
      </c>
      <c r="AG257" s="42">
        <f t="shared" si="65"/>
        <v>6.907417381396332</v>
      </c>
      <c r="AH257" s="42">
        <f t="shared" si="65"/>
        <v>189.25906225287048</v>
      </c>
      <c r="AI257" s="42">
        <f t="shared" si="65"/>
        <v>55.853920605937375</v>
      </c>
      <c r="AJ257" s="42">
        <f t="shared" si="65"/>
        <v>2.7191908198147914</v>
      </c>
      <c r="AK257" s="42">
        <f t="shared" si="65"/>
        <v>5.1306456225718131</v>
      </c>
      <c r="AL257" s="42">
        <f t="shared" si="65"/>
        <v>21.290871434209173</v>
      </c>
    </row>
    <row r="258" spans="4:38">
      <c r="D258" s="42">
        <f t="shared" si="63"/>
        <v>100</v>
      </c>
      <c r="E258" s="42">
        <f t="shared" si="62"/>
        <v>1.6361753300588672E-2</v>
      </c>
      <c r="F258" s="42">
        <f t="shared" si="62"/>
        <v>2.4042222276442198</v>
      </c>
      <c r="G258" s="42">
        <f t="shared" si="62"/>
        <v>3.4698650612333655</v>
      </c>
      <c r="H258" s="42">
        <f t="shared" si="62"/>
        <v>3.6545538387497807</v>
      </c>
      <c r="I258" s="42">
        <f t="shared" si="62"/>
        <v>6.5498400066778553</v>
      </c>
      <c r="J258" s="42">
        <f t="shared" si="62"/>
        <v>155.13095677247398</v>
      </c>
      <c r="K258" s="42">
        <f t="shared" si="62"/>
        <v>54.221412835626467</v>
      </c>
      <c r="L258" s="42">
        <f t="shared" si="62"/>
        <v>2.8709551581326278</v>
      </c>
      <c r="M258" s="42">
        <f t="shared" si="62"/>
        <v>5.286479579695059</v>
      </c>
      <c r="N258" s="42">
        <f t="shared" si="62"/>
        <v>16.77905453895907</v>
      </c>
      <c r="Q258" s="42">
        <f t="shared" si="64"/>
        <v>0</v>
      </c>
      <c r="R258" s="42">
        <f t="shared" si="64"/>
        <v>0</v>
      </c>
      <c r="S258" s="42">
        <f t="shared" si="64"/>
        <v>3.0755388541986814</v>
      </c>
      <c r="T258" s="42">
        <f t="shared" si="64"/>
        <v>2.8287549599207518</v>
      </c>
      <c r="U258" s="42">
        <f t="shared" si="64"/>
        <v>5.687835347696339</v>
      </c>
      <c r="V258" s="42">
        <f t="shared" si="64"/>
        <v>107.18184851736399</v>
      </c>
      <c r="W258" s="42">
        <f t="shared" si="64"/>
        <v>48.510066342962169</v>
      </c>
      <c r="X258" s="42">
        <f t="shared" si="64"/>
        <v>2.8241454180508794</v>
      </c>
      <c r="Y258" s="42">
        <f t="shared" si="64"/>
        <v>5.0676383876257614</v>
      </c>
      <c r="Z258" s="42">
        <f t="shared" si="64"/>
        <v>10.712431286404183</v>
      </c>
      <c r="AC258" s="42">
        <f t="shared" si="65"/>
        <v>4.4701141318116089E-2</v>
      </c>
      <c r="AD258" s="42">
        <f t="shared" si="65"/>
        <v>4.9504303070384204</v>
      </c>
      <c r="AE258" s="42">
        <f t="shared" si="65"/>
        <v>3.8641912682680672</v>
      </c>
      <c r="AF258" s="42">
        <f t="shared" si="65"/>
        <v>4.4803527175787927</v>
      </c>
      <c r="AG258" s="42">
        <f t="shared" si="65"/>
        <v>7.4118446656593697</v>
      </c>
      <c r="AH258" s="42">
        <f t="shared" si="65"/>
        <v>203.08006502758428</v>
      </c>
      <c r="AI258" s="42">
        <f t="shared" si="65"/>
        <v>59.9327593282908</v>
      </c>
      <c r="AJ258" s="42">
        <f t="shared" si="65"/>
        <v>2.9177648982143922</v>
      </c>
      <c r="AK258" s="42">
        <f t="shared" si="65"/>
        <v>5.5053207717643735</v>
      </c>
      <c r="AL258" s="42">
        <f t="shared" si="65"/>
        <v>22.845677791513822</v>
      </c>
    </row>
    <row r="259" spans="4:38">
      <c r="D259" s="42">
        <f t="shared" si="63"/>
        <v>125</v>
      </c>
      <c r="E259" s="42">
        <f t="shared" ref="E259:N271" si="66">E155/$J$181/2220*$F$180*60*24</f>
        <v>1.6804049795526986E-2</v>
      </c>
      <c r="F259" s="42">
        <f t="shared" si="66"/>
        <v>2.4692139827944195</v>
      </c>
      <c r="G259" s="42">
        <f t="shared" si="66"/>
        <v>3.563663636868732</v>
      </c>
      <c r="H259" s="42">
        <f t="shared" si="66"/>
        <v>3.7533449844018945</v>
      </c>
      <c r="I259" s="42">
        <f t="shared" si="66"/>
        <v>6.7268975153774981</v>
      </c>
      <c r="J259" s="42">
        <f t="shared" si="66"/>
        <v>159.32450969900694</v>
      </c>
      <c r="K259" s="42">
        <f t="shared" si="66"/>
        <v>55.687144558090381</v>
      </c>
      <c r="L259" s="42">
        <f t="shared" si="66"/>
        <v>2.9485637970259582</v>
      </c>
      <c r="M259" s="42">
        <f t="shared" si="66"/>
        <v>5.429385498498883</v>
      </c>
      <c r="N259" s="42">
        <f t="shared" si="66"/>
        <v>17.232631663281897</v>
      </c>
      <c r="Q259" s="42">
        <f t="shared" si="64"/>
        <v>0</v>
      </c>
      <c r="R259" s="42">
        <f t="shared" si="64"/>
        <v>0</v>
      </c>
      <c r="S259" s="42">
        <f t="shared" si="64"/>
        <v>3.1586778693315978</v>
      </c>
      <c r="T259" s="42">
        <f t="shared" si="64"/>
        <v>2.9052228286648263</v>
      </c>
      <c r="U259" s="42">
        <f t="shared" si="64"/>
        <v>5.8415908524918967</v>
      </c>
      <c r="V259" s="42">
        <f t="shared" si="64"/>
        <v>110.07922479784699</v>
      </c>
      <c r="W259" s="42">
        <f t="shared" si="64"/>
        <v>49.821406999341932</v>
      </c>
      <c r="X259" s="42">
        <f t="shared" si="64"/>
        <v>2.9004886800871725</v>
      </c>
      <c r="Y259" s="42">
        <f t="shared" si="64"/>
        <v>5.2046285166959212</v>
      </c>
      <c r="Z259" s="42">
        <f t="shared" si="64"/>
        <v>11.002013382112333</v>
      </c>
      <c r="AC259" s="42">
        <f t="shared" si="65"/>
        <v>4.5909517814297217E-2</v>
      </c>
      <c r="AD259" s="42">
        <f t="shared" si="65"/>
        <v>5.0842520273036174</v>
      </c>
      <c r="AE259" s="42">
        <f t="shared" si="65"/>
        <v>3.9686494044058822</v>
      </c>
      <c r="AF259" s="42">
        <f t="shared" si="65"/>
        <v>4.6014671401389471</v>
      </c>
      <c r="AG259" s="42">
        <f t="shared" si="65"/>
        <v>7.6122041782631005</v>
      </c>
      <c r="AH259" s="42">
        <f t="shared" si="65"/>
        <v>208.56979460016711</v>
      </c>
      <c r="AI259" s="42">
        <f t="shared" si="65"/>
        <v>61.552882116838838</v>
      </c>
      <c r="AJ259" s="42">
        <f t="shared" si="65"/>
        <v>2.996638913964762</v>
      </c>
      <c r="AK259" s="42">
        <f t="shared" si="65"/>
        <v>5.6541424803018625</v>
      </c>
      <c r="AL259" s="42">
        <f t="shared" si="65"/>
        <v>23.463249944451324</v>
      </c>
    </row>
    <row r="260" spans="4:38">
      <c r="D260" s="42">
        <f t="shared" si="63"/>
        <v>150</v>
      </c>
      <c r="E260" s="42">
        <f t="shared" si="66"/>
        <v>1.6966564040165787E-2</v>
      </c>
      <c r="F260" s="42">
        <f t="shared" si="66"/>
        <v>2.4930940861116704</v>
      </c>
      <c r="G260" s="42">
        <f t="shared" si="66"/>
        <v>3.598128311226378</v>
      </c>
      <c r="H260" s="42">
        <f t="shared" si="66"/>
        <v>3.7896440927972583</v>
      </c>
      <c r="I260" s="42">
        <f t="shared" si="66"/>
        <v>6.7919542535909994</v>
      </c>
      <c r="J260" s="42">
        <f t="shared" si="66"/>
        <v>160.86535864085394</v>
      </c>
      <c r="K260" s="42">
        <f t="shared" si="66"/>
        <v>56.225702485737031</v>
      </c>
      <c r="L260" s="42">
        <f t="shared" si="66"/>
        <v>2.9770797574089469</v>
      </c>
      <c r="M260" s="42">
        <f t="shared" si="66"/>
        <v>5.4818938220207709</v>
      </c>
      <c r="N260" s="42">
        <f t="shared" si="66"/>
        <v>17.399290781290606</v>
      </c>
      <c r="Q260" s="42">
        <f t="shared" si="64"/>
        <v>0</v>
      </c>
      <c r="R260" s="42">
        <f t="shared" si="64"/>
        <v>0</v>
      </c>
      <c r="S260" s="42">
        <f t="shared" si="64"/>
        <v>3.1892258714047879</v>
      </c>
      <c r="T260" s="42">
        <f t="shared" si="64"/>
        <v>2.9333196326646305</v>
      </c>
      <c r="U260" s="42">
        <f t="shared" si="64"/>
        <v>5.898085669898018</v>
      </c>
      <c r="V260" s="42">
        <f t="shared" si="64"/>
        <v>111.14381591047325</v>
      </c>
      <c r="W260" s="42">
        <f t="shared" si="64"/>
        <v>50.303236583511321</v>
      </c>
      <c r="X260" s="42">
        <f t="shared" si="64"/>
        <v>2.9285396994940092</v>
      </c>
      <c r="Y260" s="42">
        <f t="shared" si="64"/>
        <v>5.2549631849638985</v>
      </c>
      <c r="Z260" s="42">
        <f t="shared" si="64"/>
        <v>11.10841534568994</v>
      </c>
      <c r="AC260" s="42">
        <f t="shared" si="65"/>
        <v>4.6353514987604108E-2</v>
      </c>
      <c r="AD260" s="42">
        <f t="shared" si="65"/>
        <v>5.1334225182164985</v>
      </c>
      <c r="AE260" s="42">
        <f t="shared" si="65"/>
        <v>4.0070307510479841</v>
      </c>
      <c r="AF260" s="42">
        <f t="shared" si="65"/>
        <v>4.645968552929868</v>
      </c>
      <c r="AG260" s="42">
        <f t="shared" si="65"/>
        <v>7.6858228372839825</v>
      </c>
      <c r="AH260" s="42">
        <f t="shared" si="65"/>
        <v>210.58690137123486</v>
      </c>
      <c r="AI260" s="42">
        <f t="shared" si="65"/>
        <v>62.148168387962741</v>
      </c>
      <c r="AJ260" s="42">
        <f t="shared" si="65"/>
        <v>3.0256198153239007</v>
      </c>
      <c r="AK260" s="42">
        <f t="shared" si="65"/>
        <v>5.7088244590776585</v>
      </c>
      <c r="AL260" s="42">
        <f t="shared" si="65"/>
        <v>23.690166216891139</v>
      </c>
    </row>
    <row r="261" spans="4:38">
      <c r="D261" s="42">
        <f t="shared" si="63"/>
        <v>175</v>
      </c>
      <c r="E261" s="42">
        <f t="shared" si="66"/>
        <v>1.7007975610121722E-2</v>
      </c>
      <c r="F261" s="42">
        <f t="shared" si="66"/>
        <v>2.4991791685072178</v>
      </c>
      <c r="G261" s="42">
        <f t="shared" si="66"/>
        <v>3.6069105338330312</v>
      </c>
      <c r="H261" s="42">
        <f t="shared" si="66"/>
        <v>3.7988937623877219</v>
      </c>
      <c r="I261" s="42">
        <f t="shared" si="66"/>
        <v>6.8085318875800747</v>
      </c>
      <c r="J261" s="42">
        <f t="shared" si="66"/>
        <v>161.25799483030698</v>
      </c>
      <c r="K261" s="42">
        <f t="shared" si="66"/>
        <v>56.362936790001427</v>
      </c>
      <c r="L261" s="42">
        <f t="shared" si="66"/>
        <v>2.9843461400628812</v>
      </c>
      <c r="M261" s="42">
        <f t="shared" si="66"/>
        <v>5.4952738929039606</v>
      </c>
      <c r="N261" s="42">
        <f t="shared" si="66"/>
        <v>17.441758539975705</v>
      </c>
      <c r="Q261" s="42">
        <f t="shared" si="64"/>
        <v>0</v>
      </c>
      <c r="R261" s="42">
        <f t="shared" si="64"/>
        <v>0</v>
      </c>
      <c r="S261" s="42">
        <f t="shared" si="64"/>
        <v>3.197010055047762</v>
      </c>
      <c r="T261" s="42">
        <f t="shared" si="64"/>
        <v>2.9404792066881997</v>
      </c>
      <c r="U261" s="42">
        <f t="shared" si="64"/>
        <v>5.9124815715518135</v>
      </c>
      <c r="V261" s="42">
        <f t="shared" si="64"/>
        <v>111.41509298795637</v>
      </c>
      <c r="W261" s="42">
        <f t="shared" si="64"/>
        <v>50.426015479453739</v>
      </c>
      <c r="X261" s="42">
        <f t="shared" si="64"/>
        <v>2.9356876067748945</v>
      </c>
      <c r="Y261" s="42">
        <f t="shared" si="64"/>
        <v>5.2677893691597557</v>
      </c>
      <c r="Z261" s="42">
        <f t="shared" si="64"/>
        <v>11.135528491174115</v>
      </c>
      <c r="AC261" s="42">
        <f t="shared" si="65"/>
        <v>4.6466653500744914E-2</v>
      </c>
      <c r="AD261" s="42">
        <f t="shared" si="65"/>
        <v>5.1459520489584474</v>
      </c>
      <c r="AE261" s="42">
        <f t="shared" si="65"/>
        <v>4.016811012618315</v>
      </c>
      <c r="AF261" s="42">
        <f t="shared" si="65"/>
        <v>4.6573083180872246</v>
      </c>
      <c r="AG261" s="42">
        <f t="shared" si="65"/>
        <v>7.7045822036083358</v>
      </c>
      <c r="AH261" s="42">
        <f t="shared" si="65"/>
        <v>211.10089667265788</v>
      </c>
      <c r="AI261" s="42">
        <f t="shared" si="65"/>
        <v>62.29985810054913</v>
      </c>
      <c r="AJ261" s="42">
        <f t="shared" si="65"/>
        <v>3.0330046733508844</v>
      </c>
      <c r="AK261" s="42">
        <f t="shared" si="65"/>
        <v>5.7227584166481833</v>
      </c>
      <c r="AL261" s="42">
        <f t="shared" si="65"/>
        <v>23.747988588777162</v>
      </c>
    </row>
    <row r="262" spans="4:38">
      <c r="D262" s="42">
        <f t="shared" si="63"/>
        <v>200</v>
      </c>
      <c r="E262" s="42">
        <f t="shared" si="66"/>
        <v>1.7003651743899506E-2</v>
      </c>
      <c r="F262" s="42">
        <f t="shared" si="66"/>
        <v>2.4985438126813571</v>
      </c>
      <c r="G262" s="42">
        <f t="shared" si="66"/>
        <v>3.6059935641135699</v>
      </c>
      <c r="H262" s="42">
        <f t="shared" si="66"/>
        <v>3.7979279855782102</v>
      </c>
      <c r="I262" s="42">
        <f t="shared" si="66"/>
        <v>6.806800983107582</v>
      </c>
      <c r="J262" s="42">
        <f t="shared" si="66"/>
        <v>161.21699888740977</v>
      </c>
      <c r="K262" s="42">
        <f t="shared" si="66"/>
        <v>56.348607877251439</v>
      </c>
      <c r="L262" s="42">
        <f t="shared" si="66"/>
        <v>2.9835874422750774</v>
      </c>
      <c r="M262" s="42">
        <f t="shared" si="66"/>
        <v>5.4938768524970332</v>
      </c>
      <c r="N262" s="42">
        <f t="shared" si="66"/>
        <v>17.437324394940699</v>
      </c>
      <c r="Q262" s="42">
        <f t="shared" si="64"/>
        <v>0</v>
      </c>
      <c r="R262" s="42">
        <f t="shared" si="64"/>
        <v>0</v>
      </c>
      <c r="S262" s="42">
        <f t="shared" si="64"/>
        <v>3.1961972926058353</v>
      </c>
      <c r="T262" s="42">
        <f t="shared" si="64"/>
        <v>2.9397316610066691</v>
      </c>
      <c r="U262" s="42">
        <f t="shared" si="64"/>
        <v>5.9109784661886158</v>
      </c>
      <c r="V262" s="42">
        <f t="shared" si="64"/>
        <v>111.38676839670225</v>
      </c>
      <c r="W262" s="42">
        <f t="shared" si="64"/>
        <v>50.413195885279173</v>
      </c>
      <c r="X262" s="42">
        <f t="shared" si="64"/>
        <v>2.9349412792416896</v>
      </c>
      <c r="Y262" s="42">
        <f t="shared" si="64"/>
        <v>5.2664501611880841</v>
      </c>
      <c r="Z262" s="42">
        <f t="shared" si="64"/>
        <v>11.132697552524318</v>
      </c>
      <c r="AC262" s="42">
        <f t="shared" si="65"/>
        <v>4.6454840478540683E-2</v>
      </c>
      <c r="AD262" s="42">
        <f t="shared" si="65"/>
        <v>5.1446438151770897</v>
      </c>
      <c r="AE262" s="42">
        <f t="shared" si="65"/>
        <v>4.0157898356213213</v>
      </c>
      <c r="AF262" s="42">
        <f t="shared" si="65"/>
        <v>4.6561243101497336</v>
      </c>
      <c r="AG262" s="42">
        <f t="shared" si="65"/>
        <v>7.7026235000265491</v>
      </c>
      <c r="AH262" s="42">
        <f t="shared" si="65"/>
        <v>211.04722937811755</v>
      </c>
      <c r="AI262" s="42">
        <f t="shared" si="65"/>
        <v>62.284019869223705</v>
      </c>
      <c r="AJ262" s="42">
        <f t="shared" si="65"/>
        <v>3.0322336053084817</v>
      </c>
      <c r="AK262" s="42">
        <f t="shared" si="65"/>
        <v>5.7213035438059983</v>
      </c>
      <c r="AL262" s="42">
        <f t="shared" si="65"/>
        <v>23.741951237356943</v>
      </c>
    </row>
    <row r="263" spans="4:38">
      <c r="D263" s="42">
        <f t="shared" si="63"/>
        <v>225</v>
      </c>
      <c r="E263" s="42">
        <f t="shared" si="66"/>
        <v>1.697785596146012E-2</v>
      </c>
      <c r="F263" s="42">
        <f t="shared" si="66"/>
        <v>2.4947533391067429</v>
      </c>
      <c r="G263" s="42">
        <f t="shared" si="66"/>
        <v>3.6005230083259834</v>
      </c>
      <c r="H263" s="42">
        <f t="shared" si="66"/>
        <v>3.7921662512453724</v>
      </c>
      <c r="I263" s="42">
        <f t="shared" si="66"/>
        <v>6.796474568528347</v>
      </c>
      <c r="J263" s="42">
        <f t="shared" si="66"/>
        <v>160.97242091724979</v>
      </c>
      <c r="K263" s="42">
        <f t="shared" si="66"/>
        <v>56.263122920757588</v>
      </c>
      <c r="L263" s="42">
        <f t="shared" si="66"/>
        <v>2.9790611220640422</v>
      </c>
      <c r="M263" s="42">
        <f t="shared" si="66"/>
        <v>5.4855422397814664</v>
      </c>
      <c r="N263" s="42">
        <f t="shared" si="66"/>
        <v>17.410870699393907</v>
      </c>
      <c r="Q263" s="42">
        <f t="shared" si="64"/>
        <v>0</v>
      </c>
      <c r="R263" s="42">
        <f t="shared" si="64"/>
        <v>0</v>
      </c>
      <c r="S263" s="42">
        <f t="shared" si="64"/>
        <v>3.1913484277128581</v>
      </c>
      <c r="T263" s="42">
        <f t="shared" si="64"/>
        <v>2.9352718732211009</v>
      </c>
      <c r="U263" s="42">
        <f t="shared" si="64"/>
        <v>5.9020110798404222</v>
      </c>
      <c r="V263" s="42">
        <f t="shared" si="64"/>
        <v>111.21778652813286</v>
      </c>
      <c r="W263" s="42">
        <f t="shared" si="64"/>
        <v>50.3367153825779</v>
      </c>
      <c r="X263" s="42">
        <f t="shared" si="64"/>
        <v>2.9304887588153732</v>
      </c>
      <c r="Y263" s="42">
        <f t="shared" si="64"/>
        <v>5.2584605713851396</v>
      </c>
      <c r="Z263" s="42">
        <f t="shared" si="64"/>
        <v>11.115808436682984</v>
      </c>
      <c r="AC263" s="42">
        <f t="shared" si="65"/>
        <v>4.6384365090295289E-2</v>
      </c>
      <c r="AD263" s="42">
        <f t="shared" si="65"/>
        <v>5.1368390145034901</v>
      </c>
      <c r="AE263" s="42">
        <f t="shared" si="65"/>
        <v>4.009697588939126</v>
      </c>
      <c r="AF263" s="42">
        <f t="shared" si="65"/>
        <v>4.6490606292696288</v>
      </c>
      <c r="AG263" s="42">
        <f t="shared" si="65"/>
        <v>7.6909380572162727</v>
      </c>
      <c r="AH263" s="42">
        <f t="shared" si="65"/>
        <v>210.72705530636702</v>
      </c>
      <c r="AI263" s="42">
        <f t="shared" si="65"/>
        <v>62.189530458937284</v>
      </c>
      <c r="AJ263" s="42">
        <f t="shared" si="65"/>
        <v>3.0276334853127289</v>
      </c>
      <c r="AK263" s="42">
        <f t="shared" si="65"/>
        <v>5.7126239081778092</v>
      </c>
      <c r="AL263" s="42">
        <f t="shared" si="65"/>
        <v>23.705932962104693</v>
      </c>
    </row>
    <row r="264" spans="4:38">
      <c r="D264" s="42">
        <f t="shared" si="63"/>
        <v>250</v>
      </c>
      <c r="E264" s="42">
        <f t="shared" si="66"/>
        <v>1.6945618700187924E-2</v>
      </c>
      <c r="F264" s="42">
        <f t="shared" si="66"/>
        <v>2.4900163443186472</v>
      </c>
      <c r="G264" s="42">
        <f t="shared" si="66"/>
        <v>3.593686397083701</v>
      </c>
      <c r="H264" s="42">
        <f t="shared" si="66"/>
        <v>3.7849657511052786</v>
      </c>
      <c r="I264" s="42">
        <f t="shared" si="66"/>
        <v>6.7835695393601858</v>
      </c>
      <c r="J264" s="42">
        <f t="shared" si="66"/>
        <v>160.66676924942394</v>
      </c>
      <c r="K264" s="42">
        <f t="shared" si="66"/>
        <v>56.156291469383319</v>
      </c>
      <c r="L264" s="42">
        <f t="shared" si="66"/>
        <v>2.9734045319765885</v>
      </c>
      <c r="M264" s="42">
        <f t="shared" si="66"/>
        <v>5.4751263864013371</v>
      </c>
      <c r="N264" s="42">
        <f t="shared" si="66"/>
        <v>17.377811237175187</v>
      </c>
      <c r="Q264" s="42">
        <f t="shared" si="64"/>
        <v>0</v>
      </c>
      <c r="R264" s="42">
        <f t="shared" si="64"/>
        <v>0</v>
      </c>
      <c r="S264" s="42">
        <f t="shared" si="64"/>
        <v>3.1852887501358822</v>
      </c>
      <c r="T264" s="42">
        <f t="shared" si="64"/>
        <v>2.9296984294071846</v>
      </c>
      <c r="U264" s="42">
        <f t="shared" si="64"/>
        <v>5.8908044425804436</v>
      </c>
      <c r="V264" s="42">
        <f t="shared" si="64"/>
        <v>111.00660810545327</v>
      </c>
      <c r="W264" s="42">
        <f t="shared" si="64"/>
        <v>50.241136892039648</v>
      </c>
      <c r="X264" s="42">
        <f t="shared" si="64"/>
        <v>2.9249243970969312</v>
      </c>
      <c r="Y264" s="42">
        <f t="shared" si="64"/>
        <v>5.2484758967763971</v>
      </c>
      <c r="Z264" s="42">
        <f t="shared" si="64"/>
        <v>11.094701930558861</v>
      </c>
      <c r="AC264" s="42">
        <f t="shared" si="65"/>
        <v>4.6296291254602773E-2</v>
      </c>
      <c r="AD264" s="42">
        <f t="shared" si="65"/>
        <v>5.1270852728178689</v>
      </c>
      <c r="AE264" s="42">
        <f t="shared" si="65"/>
        <v>4.0020840440315384</v>
      </c>
      <c r="AF264" s="42">
        <f t="shared" si="65"/>
        <v>4.6402330728033547</v>
      </c>
      <c r="AG264" s="42">
        <f t="shared" si="65"/>
        <v>7.6763346361399254</v>
      </c>
      <c r="AH264" s="42">
        <f t="shared" si="65"/>
        <v>210.32693039339489</v>
      </c>
      <c r="AI264" s="42">
        <f t="shared" si="65"/>
        <v>62.07144604672699</v>
      </c>
      <c r="AJ264" s="42">
        <f t="shared" si="65"/>
        <v>3.0218846668562622</v>
      </c>
      <c r="AK264" s="42">
        <f t="shared" si="65"/>
        <v>5.7017768760262948</v>
      </c>
      <c r="AL264" s="42">
        <f t="shared" si="65"/>
        <v>23.66092054379137</v>
      </c>
    </row>
    <row r="265" spans="4:38">
      <c r="D265" s="42">
        <f t="shared" si="63"/>
        <v>300</v>
      </c>
      <c r="E265" s="42">
        <f t="shared" si="66"/>
        <v>1.6874702966809207E-2</v>
      </c>
      <c r="F265" s="42">
        <f t="shared" si="66"/>
        <v>2.4795958729091025</v>
      </c>
      <c r="G265" s="42">
        <f t="shared" si="66"/>
        <v>3.5786471759793406</v>
      </c>
      <c r="H265" s="42">
        <f t="shared" si="66"/>
        <v>3.7691260448778516</v>
      </c>
      <c r="I265" s="42">
        <f t="shared" si="66"/>
        <v>6.7551809737184989</v>
      </c>
      <c r="J265" s="42">
        <f t="shared" si="66"/>
        <v>159.99439475708473</v>
      </c>
      <c r="K265" s="42">
        <f t="shared" si="66"/>
        <v>55.921282959877772</v>
      </c>
      <c r="L265" s="42">
        <f t="shared" si="66"/>
        <v>2.9609611289502711</v>
      </c>
      <c r="M265" s="42">
        <f t="shared" si="66"/>
        <v>5.4522135255667834</v>
      </c>
      <c r="N265" s="42">
        <f t="shared" si="66"/>
        <v>17.305086820899511</v>
      </c>
      <c r="Q265" s="42">
        <f t="shared" si="64"/>
        <v>0</v>
      </c>
      <c r="R265" s="42">
        <f t="shared" si="64"/>
        <v>0</v>
      </c>
      <c r="S265" s="42">
        <f t="shared" si="64"/>
        <v>3.1719586326739351</v>
      </c>
      <c r="T265" s="42">
        <f t="shared" si="64"/>
        <v>2.9174379320847947</v>
      </c>
      <c r="U265" s="42">
        <f t="shared" si="64"/>
        <v>5.8661520103130069</v>
      </c>
      <c r="V265" s="42">
        <f t="shared" si="64"/>
        <v>110.54205646157642</v>
      </c>
      <c r="W265" s="42">
        <f t="shared" si="64"/>
        <v>50.030882717700159</v>
      </c>
      <c r="X265" s="42">
        <f t="shared" si="64"/>
        <v>2.9126838786262095</v>
      </c>
      <c r="Y265" s="42">
        <f t="shared" si="64"/>
        <v>5.22651154575885</v>
      </c>
      <c r="Z265" s="42">
        <f t="shared" si="64"/>
        <v>11.048271703492842</v>
      </c>
      <c r="AC265" s="42">
        <f t="shared" si="65"/>
        <v>4.6102545867956105E-2</v>
      </c>
      <c r="AD265" s="42">
        <f t="shared" si="65"/>
        <v>5.1056289295205266</v>
      </c>
      <c r="AE265" s="42">
        <f t="shared" si="65"/>
        <v>3.9853357192847634</v>
      </c>
      <c r="AF265" s="42">
        <f t="shared" si="65"/>
        <v>4.6208141576708908</v>
      </c>
      <c r="AG265" s="42">
        <f t="shared" si="65"/>
        <v>7.6442099371239918</v>
      </c>
      <c r="AH265" s="42">
        <f t="shared" si="65"/>
        <v>209.44673305259337</v>
      </c>
      <c r="AI265" s="42">
        <f t="shared" si="65"/>
        <v>61.811683202055377</v>
      </c>
      <c r="AJ265" s="42">
        <f t="shared" si="65"/>
        <v>3.0092383792743482</v>
      </c>
      <c r="AK265" s="42">
        <f t="shared" si="65"/>
        <v>5.6779155053747337</v>
      </c>
      <c r="AL265" s="42">
        <f t="shared" si="65"/>
        <v>23.56190193830605</v>
      </c>
    </row>
    <row r="266" spans="4:38">
      <c r="D266" s="42">
        <f t="shared" si="63"/>
        <v>365</v>
      </c>
      <c r="E266" s="42">
        <f t="shared" si="66"/>
        <v>1.6780151358472141E-2</v>
      </c>
      <c r="F266" s="42">
        <f t="shared" si="66"/>
        <v>2.4657023081885487</v>
      </c>
      <c r="G266" s="42">
        <f t="shared" si="66"/>
        <v>3.5585954543682847</v>
      </c>
      <c r="H266" s="42">
        <f t="shared" si="66"/>
        <v>3.7480070402785248</v>
      </c>
      <c r="I266" s="42">
        <f t="shared" si="66"/>
        <v>6.7173306348456148</v>
      </c>
      <c r="J266" s="42">
        <f t="shared" si="66"/>
        <v>159.09792106039498</v>
      </c>
      <c r="K266" s="42">
        <f t="shared" si="66"/>
        <v>55.607947237493335</v>
      </c>
      <c r="L266" s="42">
        <f t="shared" si="66"/>
        <v>2.9443703991746766</v>
      </c>
      <c r="M266" s="42">
        <f t="shared" si="66"/>
        <v>5.4216639177394113</v>
      </c>
      <c r="N266" s="42">
        <f t="shared" si="66"/>
        <v>17.208123704301443</v>
      </c>
      <c r="Q266" s="42">
        <f t="shared" si="64"/>
        <v>0</v>
      </c>
      <c r="R266" s="42">
        <f t="shared" si="64"/>
        <v>0</v>
      </c>
      <c r="S266" s="42">
        <f t="shared" si="64"/>
        <v>3.154185650779803</v>
      </c>
      <c r="T266" s="42">
        <f t="shared" si="64"/>
        <v>2.901091069609957</v>
      </c>
      <c r="U266" s="42">
        <f t="shared" si="64"/>
        <v>5.833283040209313</v>
      </c>
      <c r="V266" s="42">
        <f t="shared" si="64"/>
        <v>109.9226719753496</v>
      </c>
      <c r="W266" s="42">
        <f t="shared" si="64"/>
        <v>49.75055183206706</v>
      </c>
      <c r="X266" s="42">
        <f t="shared" si="64"/>
        <v>2.8963636538588053</v>
      </c>
      <c r="Y266" s="42">
        <f t="shared" si="64"/>
        <v>5.197226581536623</v>
      </c>
      <c r="Z266" s="42">
        <f t="shared" si="64"/>
        <v>10.986366503681936</v>
      </c>
      <c r="AC266" s="42">
        <f t="shared" si="65"/>
        <v>4.5844226070041898E-2</v>
      </c>
      <c r="AD266" s="42">
        <f t="shared" si="65"/>
        <v>5.0770212895633726</v>
      </c>
      <c r="AE266" s="42">
        <f t="shared" si="65"/>
        <v>3.963005257956782</v>
      </c>
      <c r="AF266" s="42">
        <f t="shared" si="65"/>
        <v>4.5949230109470776</v>
      </c>
      <c r="AG266" s="42">
        <f t="shared" si="65"/>
        <v>7.6013782294819192</v>
      </c>
      <c r="AH266" s="42">
        <f t="shared" si="65"/>
        <v>208.2731701454407</v>
      </c>
      <c r="AI266" s="42">
        <f t="shared" si="65"/>
        <v>61.46534264291958</v>
      </c>
      <c r="AJ266" s="42">
        <f t="shared" si="65"/>
        <v>2.9923771444905647</v>
      </c>
      <c r="AK266" s="42">
        <f t="shared" si="65"/>
        <v>5.6461012539422155</v>
      </c>
      <c r="AL266" s="42">
        <f t="shared" si="65"/>
        <v>23.429880904920825</v>
      </c>
    </row>
    <row r="267" spans="4:38">
      <c r="D267" s="42">
        <f t="shared" si="63"/>
        <v>730</v>
      </c>
      <c r="E267" s="42">
        <f t="shared" si="66"/>
        <v>1.6254327064262986E-2</v>
      </c>
      <c r="F267" s="42">
        <f t="shared" si="66"/>
        <v>2.3884368444727793</v>
      </c>
      <c r="G267" s="42">
        <f t="shared" si="66"/>
        <v>3.4470829952017965</v>
      </c>
      <c r="H267" s="42">
        <f t="shared" si="66"/>
        <v>3.6305591630488379</v>
      </c>
      <c r="I267" s="42">
        <f t="shared" si="66"/>
        <v>6.5068357731139947</v>
      </c>
      <c r="J267" s="42">
        <f t="shared" si="66"/>
        <v>154.11241465675411</v>
      </c>
      <c r="K267" s="42">
        <f t="shared" si="66"/>
        <v>53.865411727298884</v>
      </c>
      <c r="L267" s="42">
        <f t="shared" si="66"/>
        <v>2.8521053501913913</v>
      </c>
      <c r="M267" s="42">
        <f t="shared" si="66"/>
        <v>5.2517701818557239</v>
      </c>
      <c r="N267" s="42">
        <f t="shared" si="66"/>
        <v>16.66888843113988</v>
      </c>
      <c r="Q267" s="42">
        <f t="shared" si="64"/>
        <v>0</v>
      </c>
      <c r="R267" s="42">
        <f t="shared" si="64"/>
        <v>0</v>
      </c>
      <c r="S267" s="42">
        <f t="shared" si="64"/>
        <v>3.0553458126761655</v>
      </c>
      <c r="T267" s="42">
        <f t="shared" si="64"/>
        <v>2.8101822254925319</v>
      </c>
      <c r="U267" s="42">
        <f t="shared" si="64"/>
        <v>5.650490771414213</v>
      </c>
      <c r="V267" s="42">
        <f t="shared" si="64"/>
        <v>106.47812548859572</v>
      </c>
      <c r="W267" s="42">
        <f t="shared" si="64"/>
        <v>48.191564177858275</v>
      </c>
      <c r="X267" s="42">
        <f t="shared" si="64"/>
        <v>2.8056029484558445</v>
      </c>
      <c r="Y267" s="42">
        <f t="shared" si="64"/>
        <v>5.0343658336982688</v>
      </c>
      <c r="Z267" s="42">
        <f t="shared" si="64"/>
        <v>10.642096759666483</v>
      </c>
      <c r="AC267" s="42">
        <f t="shared" si="65"/>
        <v>4.4407647382408447E-2</v>
      </c>
      <c r="AD267" s="42">
        <f t="shared" si="65"/>
        <v>4.9179273052935777</v>
      </c>
      <c r="AE267" s="42">
        <f t="shared" si="65"/>
        <v>3.8388201777274431</v>
      </c>
      <c r="AF267" s="42">
        <f t="shared" si="65"/>
        <v>4.4509361006051282</v>
      </c>
      <c r="AG267" s="42">
        <f t="shared" si="65"/>
        <v>7.3631807748137792</v>
      </c>
      <c r="AH267" s="42">
        <f t="shared" si="65"/>
        <v>201.7467038249128</v>
      </c>
      <c r="AI267" s="42">
        <f t="shared" si="65"/>
        <v>59.539259276739529</v>
      </c>
      <c r="AJ267" s="42">
        <f t="shared" si="65"/>
        <v>2.8986077519269542</v>
      </c>
      <c r="AK267" s="42">
        <f t="shared" si="65"/>
        <v>5.469174530013194</v>
      </c>
      <c r="AL267" s="42">
        <f t="shared" si="65"/>
        <v>22.695680102613135</v>
      </c>
    </row>
    <row r="268" spans="4:38">
      <c r="D268" s="42">
        <f t="shared" si="63"/>
        <v>1460</v>
      </c>
      <c r="E268" s="42">
        <f t="shared" si="66"/>
        <v>1.5250207167198928E-2</v>
      </c>
      <c r="F268" s="42">
        <f t="shared" si="66"/>
        <v>2.2408898590495019</v>
      </c>
      <c r="G268" s="42">
        <f t="shared" si="66"/>
        <v>3.2341375678931916</v>
      </c>
      <c r="H268" s="42">
        <f t="shared" si="66"/>
        <v>3.4062793956568891</v>
      </c>
      <c r="I268" s="42">
        <f t="shared" si="66"/>
        <v>6.1048724533850027</v>
      </c>
      <c r="J268" s="42">
        <f t="shared" si="66"/>
        <v>144.59203640119017</v>
      </c>
      <c r="K268" s="42">
        <f t="shared" si="66"/>
        <v>50.537846614016182</v>
      </c>
      <c r="L268" s="42">
        <f t="shared" si="66"/>
        <v>2.6759149905826853</v>
      </c>
      <c r="M268" s="42">
        <f t="shared" si="66"/>
        <v>4.9273392218067373</v>
      </c>
      <c r="N268" s="42">
        <f t="shared" si="66"/>
        <v>15.639158780107577</v>
      </c>
      <c r="Q268" s="42">
        <f t="shared" si="64"/>
        <v>0</v>
      </c>
      <c r="R268" s="42">
        <f t="shared" si="64"/>
        <v>0</v>
      </c>
      <c r="S268" s="42">
        <f t="shared" si="64"/>
        <v>2.8666001629307072</v>
      </c>
      <c r="T268" s="42">
        <f t="shared" si="64"/>
        <v>2.6365816897190903</v>
      </c>
      <c r="U268" s="42">
        <f t="shared" si="64"/>
        <v>5.3014286300335165</v>
      </c>
      <c r="V268" s="42">
        <f t="shared" si="64"/>
        <v>99.900381360372094</v>
      </c>
      <c r="W268" s="42">
        <f t="shared" si="64"/>
        <v>45.214504083625371</v>
      </c>
      <c r="X268" s="42">
        <f t="shared" si="64"/>
        <v>2.6322853000125606</v>
      </c>
      <c r="Y268" s="42">
        <f t="shared" si="64"/>
        <v>4.7233651455288923</v>
      </c>
      <c r="Z268" s="42">
        <f t="shared" si="64"/>
        <v>9.9846754428310263</v>
      </c>
      <c r="AC268" s="42">
        <f t="shared" si="65"/>
        <v>4.1664340806738594E-2</v>
      </c>
      <c r="AD268" s="42">
        <f t="shared" si="65"/>
        <v>4.6141196705612204</v>
      </c>
      <c r="AE268" s="42">
        <f t="shared" si="65"/>
        <v>3.6016749728556912</v>
      </c>
      <c r="AF268" s="42">
        <f t="shared" si="65"/>
        <v>4.1759771015946727</v>
      </c>
      <c r="AG268" s="42">
        <f t="shared" si="65"/>
        <v>6.9083162767364907</v>
      </c>
      <c r="AH268" s="42">
        <f t="shared" si="65"/>
        <v>189.28369144200855</v>
      </c>
      <c r="AI268" s="42">
        <f t="shared" si="65"/>
        <v>55.861189144406993</v>
      </c>
      <c r="AJ268" s="42">
        <f t="shared" si="65"/>
        <v>2.7195446811528252</v>
      </c>
      <c r="AK268" s="42">
        <f t="shared" si="65"/>
        <v>5.1313132980845975</v>
      </c>
      <c r="AL268" s="42">
        <f t="shared" si="65"/>
        <v>21.293642117384003</v>
      </c>
    </row>
    <row r="269" spans="4:38">
      <c r="D269" s="42">
        <f t="shared" si="63"/>
        <v>2920</v>
      </c>
      <c r="E269" s="42">
        <f t="shared" si="66"/>
        <v>1.3423890689508165E-2</v>
      </c>
      <c r="F269" s="42">
        <f t="shared" si="66"/>
        <v>1.9725279916071492</v>
      </c>
      <c r="G269" s="42">
        <f t="shared" si="66"/>
        <v>2.8468275027508461</v>
      </c>
      <c r="H269" s="42">
        <f t="shared" si="66"/>
        <v>2.9983541707925925</v>
      </c>
      <c r="I269" s="42">
        <f t="shared" si="66"/>
        <v>5.373772276608495</v>
      </c>
      <c r="J269" s="42">
        <f t="shared" si="66"/>
        <v>127.27615237894975</v>
      </c>
      <c r="K269" s="42">
        <f t="shared" si="66"/>
        <v>44.485594273686885</v>
      </c>
      <c r="L269" s="42">
        <f t="shared" si="66"/>
        <v>2.3554558921179574</v>
      </c>
      <c r="M269" s="42">
        <f t="shared" si="66"/>
        <v>4.337256692874738</v>
      </c>
      <c r="N269" s="42">
        <f t="shared" si="66"/>
        <v>13.766262689963586</v>
      </c>
      <c r="Q269" s="42">
        <f t="shared" si="64"/>
        <v>0</v>
      </c>
      <c r="R269" s="42">
        <f t="shared" si="64"/>
        <v>0</v>
      </c>
      <c r="S269" s="42">
        <f t="shared" si="64"/>
        <v>2.5233052125662403</v>
      </c>
      <c r="T269" s="42">
        <f t="shared" si="64"/>
        <v>2.3208330227063145</v>
      </c>
      <c r="U269" s="42">
        <f t="shared" si="64"/>
        <v>4.6665463391780442</v>
      </c>
      <c r="V269" s="42">
        <f t="shared" si="64"/>
        <v>87.936628304055375</v>
      </c>
      <c r="W269" s="42">
        <f t="shared" si="64"/>
        <v>39.799758373406384</v>
      </c>
      <c r="X269" s="42">
        <f t="shared" si="64"/>
        <v>2.3170511550144428</v>
      </c>
      <c r="Y269" s="42">
        <f t="shared" si="64"/>
        <v>4.1577099055145945</v>
      </c>
      <c r="Z269" s="42">
        <f t="shared" si="64"/>
        <v>8.7889423563416837</v>
      </c>
      <c r="AC269" s="42">
        <f t="shared" si="65"/>
        <v>3.6674751398987175E-2</v>
      </c>
      <c r="AD269" s="42">
        <f t="shared" si="65"/>
        <v>4.06154732239614</v>
      </c>
      <c r="AE269" s="42">
        <f t="shared" si="65"/>
        <v>3.170349792935466</v>
      </c>
      <c r="AF269" s="42">
        <f t="shared" si="65"/>
        <v>3.6758753188788571</v>
      </c>
      <c r="AG269" s="42">
        <f t="shared" si="65"/>
        <v>6.0809982140389494</v>
      </c>
      <c r="AH269" s="42">
        <f t="shared" si="65"/>
        <v>166.61567645384434</v>
      </c>
      <c r="AI269" s="42">
        <f t="shared" si="65"/>
        <v>49.171430173967394</v>
      </c>
      <c r="AJ269" s="42">
        <f t="shared" si="65"/>
        <v>2.3938606292214861</v>
      </c>
      <c r="AK269" s="42">
        <f t="shared" si="65"/>
        <v>4.5168034802348949</v>
      </c>
      <c r="AL269" s="42">
        <f t="shared" si="65"/>
        <v>18.743583023585384</v>
      </c>
    </row>
    <row r="270" spans="4:38">
      <c r="D270" s="42">
        <f t="shared" si="63"/>
        <v>5840</v>
      </c>
      <c r="E270" s="42">
        <f t="shared" si="66"/>
        <v>1.0422712435635367E-2</v>
      </c>
      <c r="F270" s="42">
        <f t="shared" si="66"/>
        <v>1.5315300536402052</v>
      </c>
      <c r="G270" s="42">
        <f t="shared" si="66"/>
        <v>2.2103624873987382</v>
      </c>
      <c r="H270" s="42">
        <f t="shared" si="66"/>
        <v>2.3280123494140375</v>
      </c>
      <c r="I270" s="42">
        <f t="shared" si="66"/>
        <v>4.1723584040695192</v>
      </c>
      <c r="J270" s="42">
        <f t="shared" si="66"/>
        <v>98.821032355151374</v>
      </c>
      <c r="K270" s="42">
        <f t="shared" si="66"/>
        <v>34.53995323467386</v>
      </c>
      <c r="L270" s="42">
        <f t="shared" si="66"/>
        <v>1.8288467916053874</v>
      </c>
      <c r="M270" s="42">
        <f t="shared" si="66"/>
        <v>3.3675765331358312</v>
      </c>
      <c r="N270" s="42">
        <f t="shared" si="66"/>
        <v>10.688540353136894</v>
      </c>
      <c r="Q270" s="42">
        <f t="shared" si="64"/>
        <v>0</v>
      </c>
      <c r="R270" s="42">
        <f t="shared" si="64"/>
        <v>0</v>
      </c>
      <c r="S270" s="42">
        <f t="shared" si="64"/>
        <v>1.9591700518295339</v>
      </c>
      <c r="T270" s="42">
        <f t="shared" si="64"/>
        <v>1.8019645545609397</v>
      </c>
      <c r="U270" s="42">
        <f t="shared" si="64"/>
        <v>3.6232469174405759</v>
      </c>
      <c r="V270" s="42">
        <f t="shared" si="64"/>
        <v>68.276642783516593</v>
      </c>
      <c r="W270" s="42">
        <f t="shared" si="64"/>
        <v>30.90172932188738</v>
      </c>
      <c r="X270" s="42">
        <f t="shared" si="64"/>
        <v>1.7990281987507122</v>
      </c>
      <c r="Y270" s="42">
        <f t="shared" si="64"/>
        <v>3.2281710078167398</v>
      </c>
      <c r="Z270" s="42">
        <f t="shared" si="64"/>
        <v>6.823999160326979</v>
      </c>
      <c r="AC270" s="42">
        <f t="shared" si="65"/>
        <v>2.8475379926835839E-2</v>
      </c>
      <c r="AD270" s="42">
        <f t="shared" si="65"/>
        <v>3.1535074863315042</v>
      </c>
      <c r="AE270" s="42">
        <f t="shared" si="65"/>
        <v>2.4615549229679532</v>
      </c>
      <c r="AF270" s="42">
        <f t="shared" si="65"/>
        <v>2.854060144267125</v>
      </c>
      <c r="AG270" s="42">
        <f t="shared" si="65"/>
        <v>4.7214698906984633</v>
      </c>
      <c r="AH270" s="42">
        <f t="shared" si="65"/>
        <v>129.36542192678633</v>
      </c>
      <c r="AI270" s="42">
        <f t="shared" si="65"/>
        <v>38.178177147460332</v>
      </c>
      <c r="AJ270" s="42">
        <f t="shared" si="65"/>
        <v>1.8586653844600733</v>
      </c>
      <c r="AK270" s="42">
        <f t="shared" si="65"/>
        <v>3.5069820584549318</v>
      </c>
      <c r="AL270" s="42">
        <f t="shared" si="65"/>
        <v>14.553081545946728</v>
      </c>
    </row>
    <row r="271" spans="4:38">
      <c r="D271" s="42">
        <f t="shared" si="63"/>
        <v>7946.78</v>
      </c>
      <c r="E271" s="42">
        <f t="shared" si="66"/>
        <v>8.6580006157018358E-3</v>
      </c>
      <c r="F271" s="42">
        <f t="shared" si="66"/>
        <v>1.2722204732471294</v>
      </c>
      <c r="G271" s="42">
        <f t="shared" si="66"/>
        <v>1.83611702759752</v>
      </c>
      <c r="H271" s="42">
        <f t="shared" si="66"/>
        <v>1.9338471131252613</v>
      </c>
      <c r="I271" s="42">
        <f t="shared" si="66"/>
        <v>3.4659194383847067</v>
      </c>
      <c r="J271" s="42">
        <f t="shared" si="66"/>
        <v>82.089241573039217</v>
      </c>
      <c r="K271" s="42">
        <f t="shared" si="66"/>
        <v>28.691853317345128</v>
      </c>
      <c r="L271" s="42">
        <f t="shared" si="66"/>
        <v>1.5191973054544439</v>
      </c>
      <c r="M271" s="42">
        <f t="shared" si="66"/>
        <v>2.7973984581620766</v>
      </c>
      <c r="N271" s="42">
        <f t="shared" si="66"/>
        <v>8.8788201276678365</v>
      </c>
      <c r="Q271" s="42">
        <f t="shared" ref="Q271:Z271" si="67">Q167/$J$181/2220*$F$180*60*24</f>
        <v>0</v>
      </c>
      <c r="R271" s="42">
        <f t="shared" si="67"/>
        <v>0</v>
      </c>
      <c r="S271" s="42">
        <f t="shared" si="67"/>
        <v>1.6274550046118272</v>
      </c>
      <c r="T271" s="42">
        <f t="shared" si="67"/>
        <v>1.4968666092638339</v>
      </c>
      <c r="U271" s="42">
        <f t="shared" si="67"/>
        <v>3.0097802501761119</v>
      </c>
      <c r="V271" s="42">
        <f t="shared" si="67"/>
        <v>56.716446789477708</v>
      </c>
      <c r="W271" s="42">
        <f t="shared" si="67"/>
        <v>25.669631887799738</v>
      </c>
      <c r="X271" s="42">
        <f t="shared" si="67"/>
        <v>1.4944274197946941</v>
      </c>
      <c r="Y271" s="42">
        <f t="shared" si="67"/>
        <v>2.6815962491403371</v>
      </c>
      <c r="Z271" s="42">
        <f t="shared" si="67"/>
        <v>5.6686001169577658</v>
      </c>
      <c r="AC271" s="42">
        <f t="shared" ref="AC271:AL271" si="68">AC167/$J$181/2220*$F$180*60*24</f>
        <v>2.3654097574060083E-2</v>
      </c>
      <c r="AD271" s="42">
        <f t="shared" si="68"/>
        <v>2.6195743120503856</v>
      </c>
      <c r="AE271" s="42">
        <f t="shared" si="68"/>
        <v>2.0447790505832222</v>
      </c>
      <c r="AF271" s="42">
        <f t="shared" si="68"/>
        <v>2.3708276169866807</v>
      </c>
      <c r="AG271" s="42">
        <f t="shared" si="68"/>
        <v>3.9220586265933011</v>
      </c>
      <c r="AH271" s="42">
        <f t="shared" si="68"/>
        <v>107.46203635660086</v>
      </c>
      <c r="AI271" s="42">
        <f t="shared" si="68"/>
        <v>31.714074746890518</v>
      </c>
      <c r="AJ271" s="42">
        <f t="shared" si="68"/>
        <v>1.5439671911142023</v>
      </c>
      <c r="AK271" s="42">
        <f t="shared" si="68"/>
        <v>2.9132006671838253</v>
      </c>
      <c r="AL271" s="42">
        <f t="shared" si="68"/>
        <v>12.089040138377836</v>
      </c>
    </row>
    <row r="275" spans="4:38">
      <c r="D275" s="53" t="s">
        <v>56</v>
      </c>
      <c r="E275" s="53" t="s">
        <v>53</v>
      </c>
    </row>
    <row r="277" spans="4:38">
      <c r="E277" s="53" t="s">
        <v>51</v>
      </c>
    </row>
    <row r="279" spans="4:38">
      <c r="D279" s="53" t="str">
        <f>D189</f>
        <v>Average</v>
      </c>
      <c r="E279" s="53" t="str">
        <f>E189</f>
        <v>Blood</v>
      </c>
      <c r="F279" s="53" t="str">
        <f t="shared" ref="F279:N279" si="69">F189</f>
        <v>Thymus</v>
      </c>
      <c r="G279" s="53" t="str">
        <f t="shared" si="69"/>
        <v>Heart</v>
      </c>
      <c r="H279" s="53" t="str">
        <f t="shared" si="69"/>
        <v>Lungs</v>
      </c>
      <c r="I279" s="53" t="str">
        <f t="shared" si="69"/>
        <v>Kidneys</v>
      </c>
      <c r="J279" s="53" t="str">
        <f t="shared" si="69"/>
        <v>Spleen</v>
      </c>
      <c r="K279" s="53" t="str">
        <f t="shared" si="69"/>
        <v>Liver</v>
      </c>
      <c r="L279" s="53" t="str">
        <f t="shared" si="69"/>
        <v>ART</v>
      </c>
      <c r="M279" s="53" t="str">
        <f t="shared" si="69"/>
        <v>Carcass</v>
      </c>
      <c r="N279" s="53" t="str">
        <f t="shared" si="69"/>
        <v>Tumor</v>
      </c>
      <c r="P279" s="53" t="str">
        <f>P189</f>
        <v>Average -STDEV</v>
      </c>
      <c r="Q279" s="53" t="str">
        <f>Q189</f>
        <v>Blood</v>
      </c>
      <c r="R279" s="53" t="str">
        <f t="shared" ref="R279:Z279" si="70">R189</f>
        <v>Thymus</v>
      </c>
      <c r="S279" s="53" t="str">
        <f t="shared" si="70"/>
        <v>Heart</v>
      </c>
      <c r="T279" s="53" t="str">
        <f t="shared" si="70"/>
        <v>Lungs</v>
      </c>
      <c r="U279" s="53" t="str">
        <f t="shared" si="70"/>
        <v>Kidneys</v>
      </c>
      <c r="V279" s="53" t="str">
        <f t="shared" si="70"/>
        <v>Spleen</v>
      </c>
      <c r="W279" s="53" t="str">
        <f t="shared" si="70"/>
        <v>Liver</v>
      </c>
      <c r="X279" s="53" t="str">
        <f t="shared" si="70"/>
        <v>ART</v>
      </c>
      <c r="Y279" s="53" t="str">
        <f t="shared" si="70"/>
        <v>Carcass</v>
      </c>
      <c r="Z279" s="53" t="str">
        <f t="shared" si="70"/>
        <v>Tumor</v>
      </c>
      <c r="AB279" s="53" t="str">
        <f>AB189</f>
        <v>Average +STDEV</v>
      </c>
      <c r="AC279" s="53" t="str">
        <f>AC189</f>
        <v>Blood</v>
      </c>
      <c r="AD279" s="53" t="str">
        <f t="shared" ref="AD279:AL279" si="71">AD189</f>
        <v>Thymus</v>
      </c>
      <c r="AE279" s="53" t="str">
        <f t="shared" si="71"/>
        <v>Heart</v>
      </c>
      <c r="AF279" s="53" t="str">
        <f t="shared" si="71"/>
        <v>Lungs</v>
      </c>
      <c r="AG279" s="53" t="str">
        <f t="shared" si="71"/>
        <v>Kidneys</v>
      </c>
      <c r="AH279" s="53" t="str">
        <f t="shared" si="71"/>
        <v>Spleen</v>
      </c>
      <c r="AI279" s="53" t="str">
        <f t="shared" si="71"/>
        <v>Liver</v>
      </c>
      <c r="AJ279" s="53" t="str">
        <f t="shared" si="71"/>
        <v>ART</v>
      </c>
      <c r="AK279" s="53" t="str">
        <f t="shared" si="71"/>
        <v>Carcass</v>
      </c>
      <c r="AL279" s="53" t="str">
        <f t="shared" si="71"/>
        <v>Tumor</v>
      </c>
    </row>
    <row r="280" spans="4:38">
      <c r="D280" s="52">
        <f>D190</f>
        <v>0</v>
      </c>
      <c r="E280" s="42">
        <v>0</v>
      </c>
      <c r="F280" s="42">
        <v>0</v>
      </c>
      <c r="G280" s="42">
        <v>0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Q280" s="42">
        <v>0</v>
      </c>
      <c r="R280" s="42">
        <v>0</v>
      </c>
      <c r="S280" s="42">
        <v>0</v>
      </c>
      <c r="T280" s="42">
        <v>0</v>
      </c>
      <c r="U280" s="42">
        <v>0</v>
      </c>
      <c r="V280" s="42">
        <v>0</v>
      </c>
      <c r="W280" s="42">
        <v>0</v>
      </c>
      <c r="X280" s="42">
        <v>0</v>
      </c>
      <c r="Y280" s="42">
        <v>0</v>
      </c>
      <c r="Z280" s="42">
        <v>0</v>
      </c>
      <c r="AC280" s="42">
        <v>0</v>
      </c>
      <c r="AD280" s="42">
        <v>0</v>
      </c>
      <c r="AE280" s="42">
        <v>0</v>
      </c>
      <c r="AF280" s="42">
        <v>0</v>
      </c>
      <c r="AG280" s="42">
        <v>0</v>
      </c>
      <c r="AH280" s="42">
        <v>0</v>
      </c>
      <c r="AI280" s="42">
        <v>0</v>
      </c>
      <c r="AJ280" s="42">
        <v>0</v>
      </c>
      <c r="AK280" s="42">
        <v>0</v>
      </c>
      <c r="AL280" s="42">
        <v>0</v>
      </c>
    </row>
    <row r="281" spans="4:38">
      <c r="D281" s="52">
        <f t="shared" ref="D281:D344" si="72">D191</f>
        <v>4.1666666666666664E-2</v>
      </c>
      <c r="E281" s="42">
        <f t="shared" ref="E281:N296" si="73">($D191-$D190)/8*(E190+3*((2*E190+E191)/3)+3*((E190+2*E191)/3)+E191)</f>
        <v>0.37719765220828871</v>
      </c>
      <c r="F281" s="42">
        <f t="shared" si="73"/>
        <v>0.12535707269228658</v>
      </c>
      <c r="G281" s="42">
        <f t="shared" si="73"/>
        <v>0.11018417507775863</v>
      </c>
      <c r="H281" s="42">
        <f t="shared" si="73"/>
        <v>0.17966558042136396</v>
      </c>
      <c r="I281" s="42">
        <f t="shared" si="73"/>
        <v>0.15226897689891916</v>
      </c>
      <c r="J281" s="42">
        <f t="shared" si="73"/>
        <v>0.57441391321085133</v>
      </c>
      <c r="K281" s="42">
        <f t="shared" si="73"/>
        <v>0.21875275336708133</v>
      </c>
      <c r="L281" s="42">
        <f t="shared" si="73"/>
        <v>1.8436790785258277E-2</v>
      </c>
      <c r="M281" s="42">
        <f t="shared" si="73"/>
        <v>2.9437014201329603E-2</v>
      </c>
      <c r="N281" s="42">
        <f t="shared" si="73"/>
        <v>2.4478378210198208E-2</v>
      </c>
      <c r="Q281" s="42">
        <f t="shared" ref="Q281:Z296" si="74">($D191-$D190)/8*(Q190+3*((2*Q190+Q191)/3)+3*((Q190+2*Q191)/3)+Q191)</f>
        <v>0.36917906274842427</v>
      </c>
      <c r="R281" s="42">
        <f t="shared" si="74"/>
        <v>9.8301885008522716E-2</v>
      </c>
      <c r="S281" s="42">
        <f t="shared" si="74"/>
        <v>0.10375495089757698</v>
      </c>
      <c r="T281" s="42">
        <f t="shared" si="74"/>
        <v>0.17409946141571347</v>
      </c>
      <c r="U281" s="42">
        <f t="shared" si="74"/>
        <v>0.14263423036853123</v>
      </c>
      <c r="V281" s="42">
        <f t="shared" si="74"/>
        <v>0.50607359206663771</v>
      </c>
      <c r="W281" s="42">
        <f t="shared" si="74"/>
        <v>0.19595048861328415</v>
      </c>
      <c r="X281" s="42">
        <f t="shared" si="74"/>
        <v>1.6558740329324695E-2</v>
      </c>
      <c r="Y281" s="42">
        <f t="shared" si="74"/>
        <v>2.6327650175347082E-2</v>
      </c>
      <c r="Z281" s="42">
        <f t="shared" si="74"/>
        <v>3.1224577525642526E-3</v>
      </c>
      <c r="AC281" s="42">
        <f t="shared" ref="AC281:AL296" si="75">($D191-$D190)/8*(AC190+3*((2*AC190+AC191)/3)+3*((AC190+2*AC191)/3)+AC191)</f>
        <v>0.38521624166815382</v>
      </c>
      <c r="AD281" s="42">
        <f t="shared" si="75"/>
        <v>0.15241226037605049</v>
      </c>
      <c r="AE281" s="42">
        <f t="shared" si="75"/>
        <v>0.11661339925794029</v>
      </c>
      <c r="AF281" s="42">
        <f t="shared" si="75"/>
        <v>0.18523169942701362</v>
      </c>
      <c r="AG281" s="42">
        <f t="shared" si="75"/>
        <v>0.16190372342930628</v>
      </c>
      <c r="AH281" s="42">
        <f t="shared" si="75"/>
        <v>0.64275423435506407</v>
      </c>
      <c r="AI281" s="42">
        <f t="shared" si="75"/>
        <v>0.24155501812087854</v>
      </c>
      <c r="AJ281" s="42">
        <f t="shared" si="75"/>
        <v>2.0314841241191949E-2</v>
      </c>
      <c r="AK281" s="42">
        <f t="shared" si="75"/>
        <v>3.2546378227312198E-2</v>
      </c>
      <c r="AL281" s="42">
        <f t="shared" si="75"/>
        <v>4.583429866783216E-2</v>
      </c>
    </row>
    <row r="282" spans="4:38">
      <c r="D282" s="52">
        <f t="shared" si="72"/>
        <v>7.4999999999999997E-2</v>
      </c>
      <c r="E282" s="42">
        <f t="shared" si="73"/>
        <v>0.57678810012483006</v>
      </c>
      <c r="F282" s="42">
        <f t="shared" si="73"/>
        <v>0.19715256388005761</v>
      </c>
      <c r="G282" s="42">
        <f t="shared" si="73"/>
        <v>0.17653799429167585</v>
      </c>
      <c r="H282" s="42">
        <f t="shared" si="73"/>
        <v>0.28279517308603713</v>
      </c>
      <c r="I282" s="42">
        <f t="shared" si="73"/>
        <v>0.25176612955351185</v>
      </c>
      <c r="J282" s="42">
        <f t="shared" si="73"/>
        <v>0.94206550325454363</v>
      </c>
      <c r="K282" s="42">
        <f t="shared" si="73"/>
        <v>0.37440924942912729</v>
      </c>
      <c r="L282" s="42">
        <f t="shared" si="73"/>
        <v>3.6817253271857218E-2</v>
      </c>
      <c r="M282" s="42">
        <f t="shared" si="73"/>
        <v>5.1305434467729637E-2</v>
      </c>
      <c r="N282" s="42">
        <f t="shared" si="73"/>
        <v>7.8844849988777707E-2</v>
      </c>
      <c r="Q282" s="42">
        <f t="shared" si="74"/>
        <v>0.56007786987207098</v>
      </c>
      <c r="R282" s="42">
        <f t="shared" si="74"/>
        <v>0.15604501233074522</v>
      </c>
      <c r="S282" s="42">
        <f t="shared" si="74"/>
        <v>0.15767625524677087</v>
      </c>
      <c r="T282" s="42">
        <f t="shared" si="74"/>
        <v>0.27151847477282059</v>
      </c>
      <c r="U282" s="42">
        <f t="shared" si="74"/>
        <v>0.22996301914702494</v>
      </c>
      <c r="V282" s="42">
        <f t="shared" si="74"/>
        <v>0.82624086028240817</v>
      </c>
      <c r="W282" s="42">
        <f t="shared" si="74"/>
        <v>0.32475613833547018</v>
      </c>
      <c r="X282" s="42">
        <f t="shared" si="74"/>
        <v>3.3145873164343434E-2</v>
      </c>
      <c r="Y282" s="42">
        <f t="shared" si="74"/>
        <v>4.6956670243498033E-2</v>
      </c>
      <c r="Z282" s="42">
        <f t="shared" si="74"/>
        <v>1.8908545518084734E-2</v>
      </c>
      <c r="AC282" s="42">
        <f t="shared" si="75"/>
        <v>0.59349833037759037</v>
      </c>
      <c r="AD282" s="42">
        <f t="shared" si="75"/>
        <v>0.23826011542937006</v>
      </c>
      <c r="AE282" s="42">
        <f t="shared" si="75"/>
        <v>0.19551492011511851</v>
      </c>
      <c r="AF282" s="42">
        <f t="shared" si="75"/>
        <v>0.29407187139925223</v>
      </c>
      <c r="AG282" s="42">
        <f t="shared" si="75"/>
        <v>0.27356923995999882</v>
      </c>
      <c r="AH282" s="42">
        <f t="shared" si="75"/>
        <v>1.0588838611739448</v>
      </c>
      <c r="AI282" s="42">
        <f t="shared" si="75"/>
        <v>0.42406236052278368</v>
      </c>
      <c r="AJ282" s="42">
        <f t="shared" si="75"/>
        <v>4.0488633379370989E-2</v>
      </c>
      <c r="AK282" s="42">
        <f t="shared" si="75"/>
        <v>5.5616244101588462E-2</v>
      </c>
      <c r="AL282" s="42">
        <f t="shared" si="75"/>
        <v>0.13878115445947048</v>
      </c>
    </row>
    <row r="283" spans="4:38">
      <c r="D283" s="52">
        <f t="shared" si="72"/>
        <v>0.1</v>
      </c>
      <c r="E283" s="42">
        <f t="shared" si="73"/>
        <v>0.39763117766653044</v>
      </c>
      <c r="F283" s="42">
        <f t="shared" si="73"/>
        <v>0.1434821081089924</v>
      </c>
      <c r="G283" s="42">
        <f t="shared" si="73"/>
        <v>0.13268599750430354</v>
      </c>
      <c r="H283" s="42">
        <f t="shared" si="73"/>
        <v>0.20597962730558336</v>
      </c>
      <c r="I283" s="42">
        <f t="shared" si="73"/>
        <v>0.19958774749276173</v>
      </c>
      <c r="J283" s="42">
        <f t="shared" si="73"/>
        <v>0.73636122637444645</v>
      </c>
      <c r="K283" s="42">
        <f t="shared" si="73"/>
        <v>0.3129475114745951</v>
      </c>
      <c r="L283" s="42">
        <f t="shared" si="73"/>
        <v>3.7364177519487389E-2</v>
      </c>
      <c r="M283" s="42">
        <f t="shared" si="73"/>
        <v>4.4079703733322304E-2</v>
      </c>
      <c r="N283" s="42">
        <f t="shared" si="73"/>
        <v>0.11079631486025797</v>
      </c>
      <c r="Q283" s="42">
        <f t="shared" si="74"/>
        <v>0.37987080650002741</v>
      </c>
      <c r="R283" s="42">
        <f t="shared" si="74"/>
        <v>0.11550325414526691</v>
      </c>
      <c r="S283" s="42">
        <f t="shared" si="74"/>
        <v>0.10716285613685582</v>
      </c>
      <c r="T283" s="42">
        <f t="shared" si="74"/>
        <v>0.19442913962076352</v>
      </c>
      <c r="U283" s="42">
        <f t="shared" si="74"/>
        <v>0.17472127577316521</v>
      </c>
      <c r="V283" s="42">
        <f t="shared" si="74"/>
        <v>0.64140607942467665</v>
      </c>
      <c r="W283" s="42">
        <f t="shared" si="74"/>
        <v>0.25816040336105395</v>
      </c>
      <c r="X283" s="42">
        <f t="shared" si="74"/>
        <v>3.3714132509242753E-2</v>
      </c>
      <c r="Y283" s="42">
        <f t="shared" si="74"/>
        <v>4.1657389770809961E-2</v>
      </c>
      <c r="Z283" s="42">
        <f t="shared" si="74"/>
        <v>3.2408528593572281E-2</v>
      </c>
      <c r="AC283" s="42">
        <f t="shared" si="75"/>
        <v>0.41539154883303381</v>
      </c>
      <c r="AD283" s="42">
        <f t="shared" si="75"/>
        <v>0.17146096207271744</v>
      </c>
      <c r="AE283" s="42">
        <f t="shared" si="75"/>
        <v>0.15844698287521319</v>
      </c>
      <c r="AF283" s="42">
        <f t="shared" si="75"/>
        <v>0.21753011499040217</v>
      </c>
      <c r="AG283" s="42">
        <f t="shared" si="75"/>
        <v>0.22445421921235928</v>
      </c>
      <c r="AH283" s="42">
        <f t="shared" si="75"/>
        <v>0.83372161518521348</v>
      </c>
      <c r="AI283" s="42">
        <f t="shared" si="75"/>
        <v>0.36773461958813575</v>
      </c>
      <c r="AJ283" s="42">
        <f t="shared" si="75"/>
        <v>4.1014222529731907E-2</v>
      </c>
      <c r="AK283" s="42">
        <f t="shared" si="75"/>
        <v>4.6410150335045856E-2</v>
      </c>
      <c r="AL283" s="42">
        <f t="shared" si="75"/>
        <v>0.18918410112694398</v>
      </c>
    </row>
    <row r="284" spans="4:38">
      <c r="D284" s="52">
        <f t="shared" si="72"/>
        <v>0.125</v>
      </c>
      <c r="E284" s="42">
        <f t="shared" si="73"/>
        <v>0.36883117965887086</v>
      </c>
      <c r="F284" s="42">
        <f t="shared" si="73"/>
        <v>0.14018215756668267</v>
      </c>
      <c r="G284" s="42">
        <f t="shared" si="73"/>
        <v>0.13285444577394595</v>
      </c>
      <c r="H284" s="42">
        <f t="shared" si="73"/>
        <v>0.20094632640212348</v>
      </c>
      <c r="I284" s="42">
        <f t="shared" si="73"/>
        <v>0.20819631406077641</v>
      </c>
      <c r="J284" s="42">
        <f t="shared" si="73"/>
        <v>0.76109855649468339</v>
      </c>
      <c r="K284" s="42">
        <f t="shared" si="73"/>
        <v>0.33928315278870341</v>
      </c>
      <c r="L284" s="42">
        <f t="shared" si="73"/>
        <v>4.5264757860593897E-2</v>
      </c>
      <c r="M284" s="42">
        <f t="shared" si="73"/>
        <v>4.8629565874190872E-2</v>
      </c>
      <c r="N284" s="42">
        <f t="shared" si="73"/>
        <v>0.1535093509700258</v>
      </c>
      <c r="Q284" s="42">
        <f t="shared" si="74"/>
        <v>0.34686247484243271</v>
      </c>
      <c r="R284" s="42">
        <f t="shared" si="74"/>
        <v>0.11443577356884624</v>
      </c>
      <c r="S284" s="42">
        <f t="shared" si="74"/>
        <v>9.8150378790018131E-2</v>
      </c>
      <c r="T284" s="42">
        <f t="shared" si="74"/>
        <v>0.18684259506651166</v>
      </c>
      <c r="U284" s="42">
        <f t="shared" si="74"/>
        <v>0.17642690402640385</v>
      </c>
      <c r="V284" s="42">
        <f t="shared" si="74"/>
        <v>0.65923018281633305</v>
      </c>
      <c r="W284" s="42">
        <f t="shared" si="74"/>
        <v>0.27024848055803113</v>
      </c>
      <c r="X284" s="42">
        <f t="shared" si="74"/>
        <v>4.0876106125490363E-2</v>
      </c>
      <c r="Y284" s="42">
        <f t="shared" si="74"/>
        <v>4.6876540164688132E-2</v>
      </c>
      <c r="Z284" s="42">
        <f t="shared" si="74"/>
        <v>4.7404869289390007E-2</v>
      </c>
      <c r="AC284" s="42">
        <f t="shared" si="75"/>
        <v>0.3907998844753095</v>
      </c>
      <c r="AD284" s="42">
        <f t="shared" si="75"/>
        <v>0.16592854156451908</v>
      </c>
      <c r="AE284" s="42">
        <f t="shared" si="75"/>
        <v>0.16788224955532513</v>
      </c>
      <c r="AF284" s="42">
        <f t="shared" si="75"/>
        <v>0.21505005773773478</v>
      </c>
      <c r="AG284" s="42">
        <f t="shared" si="75"/>
        <v>0.23996572409514949</v>
      </c>
      <c r="AH284" s="42">
        <f t="shared" si="75"/>
        <v>0.86674417619417687</v>
      </c>
      <c r="AI284" s="42">
        <f t="shared" si="75"/>
        <v>0.4083178250193753</v>
      </c>
      <c r="AJ284" s="42">
        <f t="shared" si="75"/>
        <v>4.9653409595697355E-2</v>
      </c>
      <c r="AK284" s="42">
        <f t="shared" si="75"/>
        <v>5.0238321010060524E-2</v>
      </c>
      <c r="AL284" s="42">
        <f t="shared" si="75"/>
        <v>0.25961383265066212</v>
      </c>
    </row>
    <row r="285" spans="4:38">
      <c r="D285" s="52">
        <f t="shared" si="72"/>
        <v>0.25</v>
      </c>
      <c r="E285" s="42">
        <f t="shared" si="73"/>
        <v>1.5418920707207771</v>
      </c>
      <c r="F285" s="42">
        <f t="shared" si="73"/>
        <v>0.6982544507548587</v>
      </c>
      <c r="G285" s="42">
        <f t="shared" si="73"/>
        <v>0.66205059540283095</v>
      </c>
      <c r="H285" s="42">
        <f t="shared" si="73"/>
        <v>0.95519084498002682</v>
      </c>
      <c r="I285" s="42">
        <f t="shared" si="73"/>
        <v>1.0716915213754026</v>
      </c>
      <c r="J285" s="42">
        <f t="shared" si="73"/>
        <v>4.1399010700121277</v>
      </c>
      <c r="K285" s="42">
        <f t="shared" si="73"/>
        <v>1.9135355600132187</v>
      </c>
      <c r="L285" s="42">
        <f t="shared" si="73"/>
        <v>0.25840690526407417</v>
      </c>
      <c r="M285" s="42">
        <f t="shared" si="73"/>
        <v>0.26412685049837237</v>
      </c>
      <c r="N285" s="42">
        <f t="shared" si="73"/>
        <v>1.280313611951724</v>
      </c>
      <c r="Q285" s="42">
        <f t="shared" si="74"/>
        <v>1.4290163997668444</v>
      </c>
      <c r="R285" s="42">
        <f t="shared" si="74"/>
        <v>0.57521822112006382</v>
      </c>
      <c r="S285" s="42">
        <f t="shared" si="74"/>
        <v>0.44952869097766091</v>
      </c>
      <c r="T285" s="42">
        <f t="shared" si="74"/>
        <v>0.85532047491991803</v>
      </c>
      <c r="U285" s="42">
        <f t="shared" si="74"/>
        <v>0.88447211248629798</v>
      </c>
      <c r="V285" s="42">
        <f t="shared" si="74"/>
        <v>3.4522579122337222</v>
      </c>
      <c r="W285" s="42">
        <f t="shared" si="74"/>
        <v>1.5058837014567843</v>
      </c>
      <c r="X285" s="42">
        <f t="shared" si="74"/>
        <v>0.23294922335262011</v>
      </c>
      <c r="Y285" s="42">
        <f t="shared" si="74"/>
        <v>0.25562255032262993</v>
      </c>
      <c r="Z285" s="42">
        <f t="shared" si="74"/>
        <v>0.38646217455830068</v>
      </c>
      <c r="AC285" s="42">
        <f t="shared" si="75"/>
        <v>1.654767741674712</v>
      </c>
      <c r="AD285" s="42">
        <f t="shared" si="75"/>
        <v>0.82129068038965614</v>
      </c>
      <c r="AE285" s="42">
        <f t="shared" si="75"/>
        <v>0.87229793678302237</v>
      </c>
      <c r="AF285" s="42">
        <f t="shared" si="75"/>
        <v>1.0542321145319717</v>
      </c>
      <c r="AG285" s="42">
        <f t="shared" si="75"/>
        <v>1.258910930264507</v>
      </c>
      <c r="AH285" s="42">
        <f t="shared" si="75"/>
        <v>4.7992144628453559</v>
      </c>
      <c r="AI285" s="42">
        <f t="shared" si="75"/>
        <v>2.3211874185696511</v>
      </c>
      <c r="AJ285" s="42">
        <f t="shared" si="75"/>
        <v>0.28372791714448986</v>
      </c>
      <c r="AK285" s="42">
        <f t="shared" si="75"/>
        <v>0.27377983357041452</v>
      </c>
      <c r="AL285" s="42">
        <f t="shared" si="75"/>
        <v>2.1741650493451483</v>
      </c>
    </row>
    <row r="286" spans="4:38">
      <c r="D286" s="52">
        <f t="shared" si="72"/>
        <v>0.375</v>
      </c>
      <c r="E286" s="42">
        <f t="shared" si="73"/>
        <v>1.1273929991038103</v>
      </c>
      <c r="F286" s="42">
        <f t="shared" si="73"/>
        <v>0.75038904344822299</v>
      </c>
      <c r="G286" s="42">
        <f t="shared" si="73"/>
        <v>0.64656851592323905</v>
      </c>
      <c r="H286" s="42">
        <f t="shared" si="73"/>
        <v>0.89215047560315486</v>
      </c>
      <c r="I286" s="42">
        <f t="shared" si="73"/>
        <v>1.0624059682512748</v>
      </c>
      <c r="J286" s="42">
        <f t="shared" si="73"/>
        <v>4.6439549686304016</v>
      </c>
      <c r="K286" s="42">
        <f t="shared" si="73"/>
        <v>2.1760722090167142</v>
      </c>
      <c r="L286" s="42">
        <f t="shared" si="73"/>
        <v>0.27073343644059855</v>
      </c>
      <c r="M286" s="42">
        <f t="shared" si="73"/>
        <v>0.27686173893249999</v>
      </c>
      <c r="N286" s="42">
        <f t="shared" si="73"/>
        <v>2.0230821655090496</v>
      </c>
      <c r="Q286" s="42">
        <f t="shared" si="74"/>
        <v>1.0349841449322676</v>
      </c>
      <c r="R286" s="42">
        <f t="shared" si="74"/>
        <v>0.61287123876409155</v>
      </c>
      <c r="S286" s="42">
        <f t="shared" si="74"/>
        <v>0.42550384857226864</v>
      </c>
      <c r="T286" s="42">
        <f t="shared" si="74"/>
        <v>0.74935473730291702</v>
      </c>
      <c r="U286" s="42">
        <f t="shared" si="74"/>
        <v>0.86261833430473678</v>
      </c>
      <c r="V286" s="42">
        <f t="shared" si="74"/>
        <v>3.6469550751578304</v>
      </c>
      <c r="W286" s="42">
        <f t="shared" si="74"/>
        <v>1.7348877608540383</v>
      </c>
      <c r="X286" s="42">
        <f t="shared" si="74"/>
        <v>0.24137619831363505</v>
      </c>
      <c r="Y286" s="42">
        <f t="shared" si="74"/>
        <v>0.2640109314642764</v>
      </c>
      <c r="Z286" s="42">
        <f t="shared" si="74"/>
        <v>0.58687644656201254</v>
      </c>
      <c r="AC286" s="42">
        <f t="shared" si="75"/>
        <v>1.2198018532753527</v>
      </c>
      <c r="AD286" s="42">
        <f t="shared" si="75"/>
        <v>0.8879068481323571</v>
      </c>
      <c r="AE286" s="42">
        <f t="shared" si="75"/>
        <v>0.8580376854778089</v>
      </c>
      <c r="AF286" s="42">
        <f t="shared" si="75"/>
        <v>1.029798881581879</v>
      </c>
      <c r="AG286" s="42">
        <f t="shared" si="75"/>
        <v>1.2621936021978153</v>
      </c>
      <c r="AH286" s="42">
        <f t="shared" si="75"/>
        <v>5.5333347974120253</v>
      </c>
      <c r="AI286" s="42">
        <f t="shared" si="75"/>
        <v>2.617256657179388</v>
      </c>
      <c r="AJ286" s="42">
        <f t="shared" si="75"/>
        <v>0.29924218145819714</v>
      </c>
      <c r="AK286" s="42">
        <f t="shared" si="75"/>
        <v>0.29423676483341704</v>
      </c>
      <c r="AL286" s="42">
        <f t="shared" si="75"/>
        <v>3.4592878844560859</v>
      </c>
    </row>
    <row r="287" spans="4:38">
      <c r="D287" s="52">
        <f t="shared" si="72"/>
        <v>0.5</v>
      </c>
      <c r="E287" s="42">
        <f t="shared" si="73"/>
        <v>0.79742029374980561</v>
      </c>
      <c r="F287" s="42">
        <f t="shared" si="73"/>
        <v>0.87009202314200773</v>
      </c>
      <c r="G287" s="42">
        <f t="shared" si="73"/>
        <v>0.61349045140715874</v>
      </c>
      <c r="H287" s="42">
        <f t="shared" si="73"/>
        <v>0.84749140953695712</v>
      </c>
      <c r="I287" s="42">
        <f t="shared" si="73"/>
        <v>1.010569485774603</v>
      </c>
      <c r="J287" s="42">
        <f t="shared" si="73"/>
        <v>5.0631075594531039</v>
      </c>
      <c r="K287" s="42">
        <f t="shared" si="73"/>
        <v>2.3722728501936738</v>
      </c>
      <c r="L287" s="42">
        <f t="shared" si="73"/>
        <v>0.26663693814952338</v>
      </c>
      <c r="M287" s="42">
        <f t="shared" si="73"/>
        <v>0.28099870737692861</v>
      </c>
      <c r="N287" s="42">
        <f t="shared" si="73"/>
        <v>2.6304483625234569</v>
      </c>
      <c r="Q287" s="42">
        <f t="shared" si="74"/>
        <v>0.73050748189813119</v>
      </c>
      <c r="R287" s="42">
        <f t="shared" si="74"/>
        <v>0.69443656050525315</v>
      </c>
      <c r="S287" s="42">
        <f t="shared" si="74"/>
        <v>0.41923194292313182</v>
      </c>
      <c r="T287" s="42">
        <f t="shared" si="74"/>
        <v>0.66807856402044419</v>
      </c>
      <c r="U287" s="42">
        <f t="shared" si="74"/>
        <v>0.81080599562260147</v>
      </c>
      <c r="V287" s="42">
        <f t="shared" si="74"/>
        <v>3.7936477773762345</v>
      </c>
      <c r="W287" s="42">
        <f t="shared" si="74"/>
        <v>1.9239227349387016</v>
      </c>
      <c r="X287" s="42">
        <f t="shared" si="74"/>
        <v>0.23199371316381573</v>
      </c>
      <c r="Y287" s="42">
        <f t="shared" si="74"/>
        <v>0.2618287377691263</v>
      </c>
      <c r="Z287" s="42">
        <f t="shared" si="74"/>
        <v>0.74504889978717326</v>
      </c>
      <c r="AC287" s="42">
        <f t="shared" si="75"/>
        <v>0.86433310560148258</v>
      </c>
      <c r="AD287" s="42">
        <f t="shared" si="75"/>
        <v>1.0457474857787623</v>
      </c>
      <c r="AE287" s="42">
        <f t="shared" si="75"/>
        <v>0.79311567389445736</v>
      </c>
      <c r="AF287" s="42">
        <f t="shared" si="75"/>
        <v>1.013742284486381</v>
      </c>
      <c r="AG287" s="42">
        <f t="shared" si="75"/>
        <v>1.2103329759266073</v>
      </c>
      <c r="AH287" s="42">
        <f t="shared" si="75"/>
        <v>6.1917582211600406</v>
      </c>
      <c r="AI287" s="42">
        <f t="shared" si="75"/>
        <v>2.8206229654486421</v>
      </c>
      <c r="AJ287" s="42">
        <f t="shared" si="75"/>
        <v>0.29911052639249125</v>
      </c>
      <c r="AK287" s="42">
        <f t="shared" si="75"/>
        <v>0.30660470272573553</v>
      </c>
      <c r="AL287" s="42">
        <f t="shared" si="75"/>
        <v>4.5158478252597511</v>
      </c>
    </row>
    <row r="288" spans="4:38">
      <c r="D288" s="52">
        <f t="shared" si="72"/>
        <v>0.625</v>
      </c>
      <c r="E288" s="42">
        <f t="shared" si="73"/>
        <v>0.53379927049805376</v>
      </c>
      <c r="F288" s="42">
        <f t="shared" si="73"/>
        <v>1.024708371913146</v>
      </c>
      <c r="G288" s="42">
        <f t="shared" si="73"/>
        <v>0.56958657122162681</v>
      </c>
      <c r="H288" s="42">
        <f t="shared" si="73"/>
        <v>0.81379597936636183</v>
      </c>
      <c r="I288" s="42">
        <f t="shared" si="73"/>
        <v>0.94186958630369244</v>
      </c>
      <c r="J288" s="42">
        <f t="shared" si="73"/>
        <v>5.3984296321112772</v>
      </c>
      <c r="K288" s="42">
        <f t="shared" si="73"/>
        <v>2.5292333631352397</v>
      </c>
      <c r="L288" s="42">
        <f t="shared" si="73"/>
        <v>0.26097149243788731</v>
      </c>
      <c r="M288" s="42">
        <f t="shared" si="73"/>
        <v>0.28430828213247189</v>
      </c>
      <c r="N288" s="42">
        <f t="shared" si="73"/>
        <v>3.116341320134981</v>
      </c>
      <c r="Q288" s="42">
        <f t="shared" si="74"/>
        <v>0.48724165257724317</v>
      </c>
      <c r="R288" s="42">
        <f t="shared" si="74"/>
        <v>0.79979176775425542</v>
      </c>
      <c r="S288" s="42">
        <f t="shared" si="74"/>
        <v>0.41458190744231949</v>
      </c>
      <c r="T288" s="42">
        <f t="shared" si="74"/>
        <v>0.60435377775324173</v>
      </c>
      <c r="U288" s="42">
        <f t="shared" si="74"/>
        <v>0.74282753438451954</v>
      </c>
      <c r="V288" s="42">
        <f t="shared" si="74"/>
        <v>3.9102844962672885</v>
      </c>
      <c r="W288" s="42">
        <f t="shared" si="74"/>
        <v>2.0751507142064325</v>
      </c>
      <c r="X288" s="42">
        <f t="shared" si="74"/>
        <v>0.21951815870453872</v>
      </c>
      <c r="Y288" s="42">
        <f t="shared" si="74"/>
        <v>0.25880660094154279</v>
      </c>
      <c r="Z288" s="42">
        <f t="shared" si="74"/>
        <v>0.87158686236730187</v>
      </c>
      <c r="AC288" s="42">
        <f t="shared" si="75"/>
        <v>0.58035688841886701</v>
      </c>
      <c r="AD288" s="42">
        <f t="shared" si="75"/>
        <v>1.2496249760720344</v>
      </c>
      <c r="AE288" s="42">
        <f t="shared" si="75"/>
        <v>0.70808564462223389</v>
      </c>
      <c r="AF288" s="42">
        <f t="shared" si="75"/>
        <v>1.0018542970397761</v>
      </c>
      <c r="AG288" s="42">
        <f t="shared" si="75"/>
        <v>1.1409116382228626</v>
      </c>
      <c r="AH288" s="42">
        <f t="shared" si="75"/>
        <v>6.7564414502124848</v>
      </c>
      <c r="AI288" s="42">
        <f t="shared" si="75"/>
        <v>2.9833160120640447</v>
      </c>
      <c r="AJ288" s="42">
        <f t="shared" si="75"/>
        <v>0.29889987828736175</v>
      </c>
      <c r="AK288" s="42">
        <f t="shared" si="75"/>
        <v>0.31649905303959031</v>
      </c>
      <c r="AL288" s="42">
        <f t="shared" si="75"/>
        <v>5.3610957779026727</v>
      </c>
    </row>
    <row r="289" spans="4:38">
      <c r="D289" s="52">
        <f t="shared" si="72"/>
        <v>0.75</v>
      </c>
      <c r="E289" s="42">
        <f t="shared" si="73"/>
        <v>0.33579383714632599</v>
      </c>
      <c r="F289" s="42">
        <f t="shared" si="73"/>
        <v>1.1843123448381907</v>
      </c>
      <c r="G289" s="42">
        <f t="shared" si="73"/>
        <v>0.52217121837220926</v>
      </c>
      <c r="H289" s="42">
        <f t="shared" si="73"/>
        <v>0.78687645895214686</v>
      </c>
      <c r="I289" s="42">
        <f t="shared" si="73"/>
        <v>0.86785097726429294</v>
      </c>
      <c r="J289" s="42">
        <f t="shared" si="73"/>
        <v>5.6499211866049075</v>
      </c>
      <c r="K289" s="42">
        <f t="shared" si="73"/>
        <v>2.6469537478414136</v>
      </c>
      <c r="L289" s="42">
        <f t="shared" si="73"/>
        <v>0.25445787083602894</v>
      </c>
      <c r="M289" s="42">
        <f t="shared" si="73"/>
        <v>0.28679046319912921</v>
      </c>
      <c r="N289" s="42">
        <f t="shared" si="73"/>
        <v>3.4807610383436263</v>
      </c>
      <c r="Q289" s="42">
        <f t="shared" si="74"/>
        <v>0.30453638751361906</v>
      </c>
      <c r="R289" s="42">
        <f t="shared" si="74"/>
        <v>0.90854553007580774</v>
      </c>
      <c r="S289" s="42">
        <f t="shared" si="74"/>
        <v>0.41079632197415061</v>
      </c>
      <c r="T289" s="42">
        <f t="shared" si="74"/>
        <v>0.5555089194412367</v>
      </c>
      <c r="U289" s="42">
        <f t="shared" si="74"/>
        <v>0.67078128625535871</v>
      </c>
      <c r="V289" s="42">
        <f t="shared" si="74"/>
        <v>3.9983439309042041</v>
      </c>
      <c r="W289" s="42">
        <f t="shared" si="74"/>
        <v>2.1885716986572317</v>
      </c>
      <c r="X289" s="42">
        <f t="shared" si="74"/>
        <v>0.20600609313615553</v>
      </c>
      <c r="Y289" s="42">
        <f t="shared" si="74"/>
        <v>0.25532509375286905</v>
      </c>
      <c r="Z289" s="42">
        <f t="shared" si="74"/>
        <v>0.96649033430239828</v>
      </c>
      <c r="AC289" s="42">
        <f t="shared" si="75"/>
        <v>0.36705128677903343</v>
      </c>
      <c r="AD289" s="42">
        <f t="shared" si="75"/>
        <v>1.4600791596005736</v>
      </c>
      <c r="AE289" s="42">
        <f t="shared" si="75"/>
        <v>0.61822748084585233</v>
      </c>
      <c r="AF289" s="42">
        <f t="shared" si="75"/>
        <v>0.9921618783104289</v>
      </c>
      <c r="AG289" s="42">
        <f t="shared" si="75"/>
        <v>1.0649206682732246</v>
      </c>
      <c r="AH289" s="42">
        <f t="shared" si="75"/>
        <v>7.2080906760673429</v>
      </c>
      <c r="AI289" s="42">
        <f t="shared" si="75"/>
        <v>3.1053357970255981</v>
      </c>
      <c r="AJ289" s="42">
        <f t="shared" si="75"/>
        <v>0.29861023714280888</v>
      </c>
      <c r="AK289" s="42">
        <f t="shared" si="75"/>
        <v>0.32391981577498152</v>
      </c>
      <c r="AL289" s="42">
        <f t="shared" si="75"/>
        <v>5.9950317423848523</v>
      </c>
    </row>
    <row r="290" spans="4:38">
      <c r="D290" s="52">
        <f t="shared" si="72"/>
        <v>0.875</v>
      </c>
      <c r="E290" s="42">
        <f t="shared" si="73"/>
        <v>0.20266790149239086</v>
      </c>
      <c r="F290" s="42">
        <f t="shared" si="73"/>
        <v>1.3189781969936991</v>
      </c>
      <c r="G290" s="42">
        <f t="shared" si="73"/>
        <v>0.47855873586447151</v>
      </c>
      <c r="H290" s="42">
        <f t="shared" si="73"/>
        <v>0.7625451221550904</v>
      </c>
      <c r="I290" s="42">
        <f t="shared" si="73"/>
        <v>0.80005836608215763</v>
      </c>
      <c r="J290" s="42">
        <f t="shared" si="73"/>
        <v>5.8175822229339698</v>
      </c>
      <c r="K290" s="42">
        <f t="shared" si="73"/>
        <v>2.7254340043121976</v>
      </c>
      <c r="L290" s="42">
        <f t="shared" si="73"/>
        <v>0.2478168448742874</v>
      </c>
      <c r="M290" s="42">
        <f t="shared" si="73"/>
        <v>0.28844525057690057</v>
      </c>
      <c r="N290" s="42">
        <f t="shared" si="73"/>
        <v>3.7237075171493901</v>
      </c>
      <c r="Q290" s="42">
        <f t="shared" si="74"/>
        <v>0.18174141725127485</v>
      </c>
      <c r="R290" s="42">
        <f t="shared" si="74"/>
        <v>1.0003065170346173</v>
      </c>
      <c r="S290" s="42">
        <f t="shared" si="74"/>
        <v>0.40711776636294417</v>
      </c>
      <c r="T290" s="42">
        <f t="shared" si="74"/>
        <v>0.51887253002435285</v>
      </c>
      <c r="U290" s="42">
        <f t="shared" si="74"/>
        <v>0.60676558689998372</v>
      </c>
      <c r="V290" s="42">
        <f t="shared" si="74"/>
        <v>4.0593047803601907</v>
      </c>
      <c r="W290" s="42">
        <f t="shared" si="74"/>
        <v>2.2641856882910987</v>
      </c>
      <c r="X290" s="42">
        <f t="shared" si="74"/>
        <v>0.19351407465901821</v>
      </c>
      <c r="Y290" s="42">
        <f t="shared" si="74"/>
        <v>0.25176478897444793</v>
      </c>
      <c r="Z290" s="42">
        <f t="shared" si="74"/>
        <v>1.0297593155924625</v>
      </c>
      <c r="AC290" s="42">
        <f t="shared" si="75"/>
        <v>0.22359438573350715</v>
      </c>
      <c r="AD290" s="42">
        <f t="shared" si="75"/>
        <v>1.6376498769527783</v>
      </c>
      <c r="AE290" s="42">
        <f t="shared" si="75"/>
        <v>0.53882106575001953</v>
      </c>
      <c r="AF290" s="42">
        <f t="shared" si="75"/>
        <v>0.98269198736670227</v>
      </c>
      <c r="AG290" s="42">
        <f t="shared" si="75"/>
        <v>0.99335114526433432</v>
      </c>
      <c r="AH290" s="42">
        <f t="shared" si="75"/>
        <v>7.5274120902225281</v>
      </c>
      <c r="AI290" s="42">
        <f t="shared" si="75"/>
        <v>3.1866823203332988</v>
      </c>
      <c r="AJ290" s="42">
        <f t="shared" si="75"/>
        <v>0.29824160295883262</v>
      </c>
      <c r="AK290" s="42">
        <f t="shared" si="75"/>
        <v>0.32886699093190908</v>
      </c>
      <c r="AL290" s="42">
        <f t="shared" si="75"/>
        <v>6.4176557187063068</v>
      </c>
    </row>
    <row r="291" spans="4:38">
      <c r="D291" s="52">
        <f t="shared" si="72"/>
        <v>1</v>
      </c>
      <c r="E291" s="42">
        <f t="shared" si="73"/>
        <v>0.13368537133401881</v>
      </c>
      <c r="F291" s="42">
        <f t="shared" si="73"/>
        <v>1.3987801834562212</v>
      </c>
      <c r="G291" s="42">
        <f t="shared" si="73"/>
        <v>0.44606346670397723</v>
      </c>
      <c r="H291" s="42">
        <f t="shared" si="73"/>
        <v>0.73661424283597254</v>
      </c>
      <c r="I291" s="42">
        <f t="shared" si="73"/>
        <v>0.75003646018304471</v>
      </c>
      <c r="J291" s="42">
        <f t="shared" si="73"/>
        <v>5.9014127410985147</v>
      </c>
      <c r="K291" s="42">
        <f t="shared" si="73"/>
        <v>2.7646741325475896</v>
      </c>
      <c r="L291" s="42">
        <f t="shared" si="73"/>
        <v>0.24176918608300119</v>
      </c>
      <c r="M291" s="42">
        <f t="shared" si="73"/>
        <v>0.28927264426578647</v>
      </c>
      <c r="N291" s="42">
        <f t="shared" si="73"/>
        <v>3.8451807565522698</v>
      </c>
      <c r="Q291" s="42">
        <f t="shared" si="74"/>
        <v>0.11820647233422427</v>
      </c>
      <c r="R291" s="42">
        <f t="shared" si="74"/>
        <v>1.0546833981953934</v>
      </c>
      <c r="S291" s="42">
        <f t="shared" si="74"/>
        <v>0.402788820453019</v>
      </c>
      <c r="T291" s="42">
        <f t="shared" si="74"/>
        <v>0.49177315044251796</v>
      </c>
      <c r="U291" s="42">
        <f t="shared" si="74"/>
        <v>0.56287877198325942</v>
      </c>
      <c r="V291" s="42">
        <f t="shared" si="74"/>
        <v>4.0946457437084574</v>
      </c>
      <c r="W291" s="42">
        <f t="shared" si="74"/>
        <v>2.3019926831080308</v>
      </c>
      <c r="X291" s="42">
        <f t="shared" si="74"/>
        <v>0.18409866147347836</v>
      </c>
      <c r="Y291" s="42">
        <f t="shared" si="74"/>
        <v>0.2485062593776228</v>
      </c>
      <c r="Z291" s="42">
        <f t="shared" si="74"/>
        <v>1.0613938062374944</v>
      </c>
      <c r="AC291" s="42">
        <f t="shared" si="75"/>
        <v>0.14916427033381341</v>
      </c>
      <c r="AD291" s="42">
        <f t="shared" si="75"/>
        <v>1.7428769687170469</v>
      </c>
      <c r="AE291" s="42">
        <f t="shared" si="75"/>
        <v>0.48514628251944231</v>
      </c>
      <c r="AF291" s="42">
        <f t="shared" si="75"/>
        <v>0.97147158327696148</v>
      </c>
      <c r="AG291" s="42">
        <f t="shared" si="75"/>
        <v>0.93719414838283011</v>
      </c>
      <c r="AH291" s="42">
        <f t="shared" si="75"/>
        <v>7.6951118841759554</v>
      </c>
      <c r="AI291" s="42">
        <f t="shared" si="75"/>
        <v>3.227355581987148</v>
      </c>
      <c r="AJ291" s="42">
        <f t="shared" si="75"/>
        <v>0.29779397573543265</v>
      </c>
      <c r="AK291" s="42">
        <f t="shared" si="75"/>
        <v>0.33134057851037296</v>
      </c>
      <c r="AL291" s="42">
        <f t="shared" si="75"/>
        <v>6.6289677068670336</v>
      </c>
    </row>
    <row r="292" spans="4:38">
      <c r="D292" s="52">
        <f t="shared" si="72"/>
        <v>1.125</v>
      </c>
      <c r="E292" s="42">
        <f t="shared" si="73"/>
        <v>0.11245000976940692</v>
      </c>
      <c r="F292" s="42">
        <f t="shared" si="73"/>
        <v>1.4200233622609106</v>
      </c>
      <c r="G292" s="42">
        <f t="shared" si="73"/>
        <v>0.42597950690820191</v>
      </c>
      <c r="H292" s="42">
        <f t="shared" si="73"/>
        <v>0.70740923117670973</v>
      </c>
      <c r="I292" s="42">
        <f t="shared" si="73"/>
        <v>0.71979565949534852</v>
      </c>
      <c r="J292" s="42">
        <f t="shared" si="73"/>
        <v>5.9223223643325698</v>
      </c>
      <c r="K292" s="42">
        <f t="shared" si="73"/>
        <v>2.7734574527005438</v>
      </c>
      <c r="L292" s="42">
        <f t="shared" si="73"/>
        <v>0.23656265116030009</v>
      </c>
      <c r="M292" s="42">
        <f t="shared" si="73"/>
        <v>0.28939764713016775</v>
      </c>
      <c r="N292" s="42">
        <f t="shared" si="73"/>
        <v>3.8726699175608901</v>
      </c>
      <c r="Q292" s="42">
        <f t="shared" si="74"/>
        <v>9.879838739458971E-2</v>
      </c>
      <c r="R292" s="42">
        <f t="shared" si="74"/>
        <v>1.0690309989553453</v>
      </c>
      <c r="S292" s="42">
        <f t="shared" si="74"/>
        <v>0.39741720294440042</v>
      </c>
      <c r="T292" s="42">
        <f t="shared" si="74"/>
        <v>0.47050316657295205</v>
      </c>
      <c r="U292" s="42">
        <f t="shared" si="74"/>
        <v>0.54078528268359016</v>
      </c>
      <c r="V292" s="42">
        <f t="shared" si="74"/>
        <v>4.1115042961834982</v>
      </c>
      <c r="W292" s="42">
        <f t="shared" si="74"/>
        <v>2.3107108081972498</v>
      </c>
      <c r="X292" s="42">
        <f t="shared" si="74"/>
        <v>0.17813425898405932</v>
      </c>
      <c r="Y292" s="42">
        <f t="shared" si="74"/>
        <v>0.24567306280661055</v>
      </c>
      <c r="Z292" s="42">
        <f t="shared" si="74"/>
        <v>1.0687585724878266</v>
      </c>
      <c r="AC292" s="42">
        <f t="shared" si="75"/>
        <v>0.12610163214422387</v>
      </c>
      <c r="AD292" s="42">
        <f t="shared" si="75"/>
        <v>1.7710157255664765</v>
      </c>
      <c r="AE292" s="42">
        <f t="shared" si="75"/>
        <v>0.45917493446102314</v>
      </c>
      <c r="AF292" s="42">
        <f t="shared" si="75"/>
        <v>0.95745135695667494</v>
      </c>
      <c r="AG292" s="42">
        <f t="shared" si="75"/>
        <v>0.89878877933918355</v>
      </c>
      <c r="AH292" s="42">
        <f t="shared" si="75"/>
        <v>7.7384327318861104</v>
      </c>
      <c r="AI292" s="42">
        <f t="shared" si="75"/>
        <v>3.2362128033124571</v>
      </c>
      <c r="AJ292" s="42">
        <f t="shared" si="75"/>
        <v>0.29715640914081082</v>
      </c>
      <c r="AK292" s="42">
        <f t="shared" si="75"/>
        <v>0.33186585157401743</v>
      </c>
      <c r="AL292" s="42">
        <f t="shared" si="75"/>
        <v>6.6765812626339507</v>
      </c>
    </row>
    <row r="293" spans="4:38">
      <c r="D293" s="52">
        <f t="shared" si="72"/>
        <v>1.325</v>
      </c>
      <c r="E293" s="42">
        <f t="shared" si="73"/>
        <v>0.16899144507875516</v>
      </c>
      <c r="F293" s="42">
        <f t="shared" si="73"/>
        <v>2.2593954941460606</v>
      </c>
      <c r="G293" s="42">
        <f t="shared" si="73"/>
        <v>0.65097756348378188</v>
      </c>
      <c r="H293" s="42">
        <f t="shared" si="73"/>
        <v>1.0694297322340611</v>
      </c>
      <c r="I293" s="42">
        <f t="shared" si="73"/>
        <v>1.1067354160157106</v>
      </c>
      <c r="J293" s="42">
        <f t="shared" si="73"/>
        <v>9.4751965467146189</v>
      </c>
      <c r="K293" s="42">
        <f t="shared" si="73"/>
        <v>4.4267281586104446</v>
      </c>
      <c r="L293" s="42">
        <f t="shared" si="73"/>
        <v>0.3684716501300967</v>
      </c>
      <c r="M293" s="42">
        <f t="shared" si="73"/>
        <v>0.46217262880643639</v>
      </c>
      <c r="N293" s="42">
        <f t="shared" si="73"/>
        <v>6.1659607253066415</v>
      </c>
      <c r="Q293" s="42">
        <f t="shared" si="74"/>
        <v>0.1484251978123825</v>
      </c>
      <c r="R293" s="42">
        <f t="shared" si="74"/>
        <v>1.700493191824507</v>
      </c>
      <c r="S293" s="42">
        <f t="shared" si="74"/>
        <v>0.62268624763167635</v>
      </c>
      <c r="T293" s="42">
        <f t="shared" si="74"/>
        <v>0.71298251679454505</v>
      </c>
      <c r="U293" s="42">
        <f t="shared" si="74"/>
        <v>0.838335686784208</v>
      </c>
      <c r="V293" s="42">
        <f t="shared" si="74"/>
        <v>6.6004493480782473</v>
      </c>
      <c r="W293" s="42">
        <f t="shared" si="74"/>
        <v>3.6894162935366359</v>
      </c>
      <c r="X293" s="42">
        <f t="shared" si="74"/>
        <v>0.27571451306603101</v>
      </c>
      <c r="Y293" s="42">
        <f t="shared" si="74"/>
        <v>0.38751541862078853</v>
      </c>
      <c r="Z293" s="42">
        <f t="shared" si="74"/>
        <v>1.7042815217618172</v>
      </c>
      <c r="AC293" s="42">
        <f t="shared" si="75"/>
        <v>0.1895576923451274</v>
      </c>
      <c r="AD293" s="42">
        <f t="shared" si="75"/>
        <v>2.8182977964676126</v>
      </c>
      <c r="AE293" s="42">
        <f t="shared" si="75"/>
        <v>0.70441422242556995</v>
      </c>
      <c r="AF293" s="42">
        <f t="shared" si="75"/>
        <v>1.4971488593834348</v>
      </c>
      <c r="AG293" s="42">
        <f t="shared" si="75"/>
        <v>1.3749285402254146</v>
      </c>
      <c r="AH293" s="42">
        <f t="shared" si="75"/>
        <v>12.37922131819664</v>
      </c>
      <c r="AI293" s="42">
        <f t="shared" si="75"/>
        <v>5.1641442555382389</v>
      </c>
      <c r="AJ293" s="42">
        <f t="shared" si="75"/>
        <v>0.47297734396100938</v>
      </c>
      <c r="AK293" s="42">
        <f t="shared" si="75"/>
        <v>0.53000174704876424</v>
      </c>
      <c r="AL293" s="42">
        <f t="shared" si="75"/>
        <v>10.627639928851471</v>
      </c>
    </row>
    <row r="294" spans="4:38">
      <c r="D294" s="52">
        <f t="shared" si="72"/>
        <v>1.5249999999999999</v>
      </c>
      <c r="E294" s="42">
        <f t="shared" si="73"/>
        <v>0.15604363406958799</v>
      </c>
      <c r="F294" s="42">
        <f t="shared" si="73"/>
        <v>2.2292408144920097</v>
      </c>
      <c r="G294" s="42">
        <f t="shared" si="73"/>
        <v>0.61478434959326766</v>
      </c>
      <c r="H294" s="42">
        <f t="shared" si="73"/>
        <v>0.9951797967759658</v>
      </c>
      <c r="I294" s="42">
        <f t="shared" si="73"/>
        <v>1.053982779370584</v>
      </c>
      <c r="J294" s="42">
        <f t="shared" si="73"/>
        <v>9.4739184267946861</v>
      </c>
      <c r="K294" s="42">
        <f t="shared" si="73"/>
        <v>4.4009646644527525</v>
      </c>
      <c r="L294" s="42">
        <f t="shared" si="73"/>
        <v>0.35622654766546119</v>
      </c>
      <c r="M294" s="42">
        <f t="shared" si="73"/>
        <v>0.46010648407958737</v>
      </c>
      <c r="N294" s="42">
        <f t="shared" si="73"/>
        <v>6.0936365790629301</v>
      </c>
      <c r="Q294" s="42">
        <f t="shared" si="74"/>
        <v>0.13699206608043077</v>
      </c>
      <c r="R294" s="42">
        <f t="shared" si="74"/>
        <v>1.6767417884417852</v>
      </c>
      <c r="S294" s="42">
        <f t="shared" si="74"/>
        <v>0.60474827649248852</v>
      </c>
      <c r="T294" s="42">
        <f t="shared" si="74"/>
        <v>0.66561655823014199</v>
      </c>
      <c r="U294" s="42">
        <f t="shared" si="74"/>
        <v>0.80700883566333947</v>
      </c>
      <c r="V294" s="42">
        <f t="shared" si="74"/>
        <v>6.6266672303125889</v>
      </c>
      <c r="W294" s="42">
        <f t="shared" si="74"/>
        <v>3.6710004899784372</v>
      </c>
      <c r="X294" s="42">
        <f t="shared" si="74"/>
        <v>0.2646606540209237</v>
      </c>
      <c r="Y294" s="42">
        <f t="shared" si="74"/>
        <v>0.3805999919230606</v>
      </c>
      <c r="Z294" s="42">
        <f t="shared" si="74"/>
        <v>1.6905855468352482</v>
      </c>
      <c r="AC294" s="42">
        <f t="shared" si="75"/>
        <v>0.17509520205874485</v>
      </c>
      <c r="AD294" s="42">
        <f t="shared" si="75"/>
        <v>2.7817398405422304</v>
      </c>
      <c r="AE294" s="42">
        <f t="shared" si="75"/>
        <v>0.66881105506703431</v>
      </c>
      <c r="AF294" s="42">
        <f t="shared" si="75"/>
        <v>1.4493798354194696</v>
      </c>
      <c r="AG294" s="42">
        <f t="shared" si="75"/>
        <v>1.3003306324939203</v>
      </c>
      <c r="AH294" s="42">
        <f t="shared" si="75"/>
        <v>12.373689088349579</v>
      </c>
      <c r="AI294" s="42">
        <f t="shared" si="75"/>
        <v>5.1312447004765618</v>
      </c>
      <c r="AJ294" s="42">
        <f t="shared" si="75"/>
        <v>0.46833773729064782</v>
      </c>
      <c r="AK294" s="42">
        <f t="shared" si="75"/>
        <v>0.52764564706979022</v>
      </c>
      <c r="AL294" s="42">
        <f t="shared" si="75"/>
        <v>10.496687611290632</v>
      </c>
    </row>
    <row r="295" spans="4:38">
      <c r="D295" s="52">
        <f t="shared" si="72"/>
        <v>1.7249999999999999</v>
      </c>
      <c r="E295" s="42">
        <f t="shared" si="73"/>
        <v>0.14370740290575507</v>
      </c>
      <c r="F295" s="42">
        <f t="shared" si="73"/>
        <v>2.1824512967370064</v>
      </c>
      <c r="G295" s="42">
        <f t="shared" si="73"/>
        <v>0.58035572331720042</v>
      </c>
      <c r="H295" s="42">
        <f t="shared" si="73"/>
        <v>0.92410632914495372</v>
      </c>
      <c r="I295" s="42">
        <f t="shared" si="73"/>
        <v>1.0042767741313661</v>
      </c>
      <c r="J295" s="42">
        <f t="shared" si="73"/>
        <v>9.4718537715394273</v>
      </c>
      <c r="K295" s="42">
        <f t="shared" si="73"/>
        <v>4.3610025590453354</v>
      </c>
      <c r="L295" s="42">
        <f t="shared" si="73"/>
        <v>0.34412291227456254</v>
      </c>
      <c r="M295" s="42">
        <f t="shared" si="73"/>
        <v>0.45688782344316864</v>
      </c>
      <c r="N295" s="42">
        <f t="shared" si="73"/>
        <v>5.9813674650402842</v>
      </c>
      <c r="Q295" s="42">
        <f t="shared" si="74"/>
        <v>0.12610181620637656</v>
      </c>
      <c r="R295" s="42">
        <f t="shared" si="74"/>
        <v>1.639882988576866</v>
      </c>
      <c r="S295" s="42">
        <f t="shared" si="74"/>
        <v>0.5849000547005011</v>
      </c>
      <c r="T295" s="42">
        <f t="shared" si="74"/>
        <v>0.62027695083426937</v>
      </c>
      <c r="U295" s="42">
        <f t="shared" si="74"/>
        <v>0.77780753704941985</v>
      </c>
      <c r="V295" s="42">
        <f t="shared" si="74"/>
        <v>6.6517634919165802</v>
      </c>
      <c r="W295" s="42">
        <f t="shared" si="74"/>
        <v>3.6424278474383569</v>
      </c>
      <c r="X295" s="42">
        <f t="shared" si="74"/>
        <v>0.25408892634166735</v>
      </c>
      <c r="Y295" s="42">
        <f t="shared" si="74"/>
        <v>0.37362116305301413</v>
      </c>
      <c r="Z295" s="42">
        <f t="shared" si="74"/>
        <v>1.6692869024045662</v>
      </c>
      <c r="AC295" s="42">
        <f t="shared" si="75"/>
        <v>0.16131298960513352</v>
      </c>
      <c r="AD295" s="42">
        <f t="shared" si="75"/>
        <v>2.7250196048971431</v>
      </c>
      <c r="AE295" s="42">
        <f t="shared" si="75"/>
        <v>0.63517908665943423</v>
      </c>
      <c r="AF295" s="42">
        <f t="shared" si="75"/>
        <v>1.3960607085009649</v>
      </c>
      <c r="AG295" s="42">
        <f t="shared" si="75"/>
        <v>1.22948439411243</v>
      </c>
      <c r="AH295" s="42">
        <f t="shared" si="75"/>
        <v>12.364868172417482</v>
      </c>
      <c r="AI295" s="42">
        <f t="shared" si="75"/>
        <v>5.0802137541621937</v>
      </c>
      <c r="AJ295" s="42">
        <f t="shared" si="75"/>
        <v>0.46187084710149218</v>
      </c>
      <c r="AK295" s="42">
        <f t="shared" si="75"/>
        <v>0.52396946716946513</v>
      </c>
      <c r="AL295" s="42">
        <f t="shared" si="75"/>
        <v>10.293448027676003</v>
      </c>
    </row>
    <row r="296" spans="4:38">
      <c r="D296" s="52">
        <f t="shared" si="72"/>
        <v>2</v>
      </c>
      <c r="E296" s="42">
        <f t="shared" si="73"/>
        <v>0.17862161449959138</v>
      </c>
      <c r="F296" s="42">
        <f t="shared" si="73"/>
        <v>2.8957635865971088</v>
      </c>
      <c r="G296" s="42">
        <f t="shared" si="73"/>
        <v>0.7451233189225317</v>
      </c>
      <c r="H296" s="42">
        <f t="shared" si="73"/>
        <v>1.1607556156520773</v>
      </c>
      <c r="I296" s="42">
        <f t="shared" si="73"/>
        <v>1.3053650664869552</v>
      </c>
      <c r="J296" s="42">
        <f t="shared" si="73"/>
        <v>13.018902676594143</v>
      </c>
      <c r="K296" s="42">
        <f t="shared" si="73"/>
        <v>5.9066523623949143</v>
      </c>
      <c r="L296" s="42">
        <f t="shared" si="73"/>
        <v>0.45373670475803879</v>
      </c>
      <c r="M296" s="42">
        <f t="shared" si="73"/>
        <v>0.62095008002823249</v>
      </c>
      <c r="N296" s="42">
        <f t="shared" si="73"/>
        <v>7.9720313306550583</v>
      </c>
      <c r="Q296" s="42">
        <f t="shared" si="74"/>
        <v>0.1566430405441295</v>
      </c>
      <c r="R296" s="42">
        <f t="shared" si="74"/>
        <v>2.1720246869520685</v>
      </c>
      <c r="S296" s="42">
        <f t="shared" si="74"/>
        <v>0.76865988252754991</v>
      </c>
      <c r="T296" s="42">
        <f t="shared" si="74"/>
        <v>0.78277875337292036</v>
      </c>
      <c r="U296" s="42">
        <f t="shared" si="74"/>
        <v>1.0256657504626736</v>
      </c>
      <c r="V296" s="42">
        <f t="shared" si="74"/>
        <v>9.184977508065316</v>
      </c>
      <c r="W296" s="42">
        <f t="shared" si="74"/>
        <v>4.9441604490308713</v>
      </c>
      <c r="X296" s="42">
        <f t="shared" si="74"/>
        <v>0.33304239306781369</v>
      </c>
      <c r="Y296" s="42">
        <f t="shared" si="74"/>
        <v>0.50227348739516176</v>
      </c>
      <c r="Z296" s="42">
        <f t="shared" si="74"/>
        <v>2.2472747829120312</v>
      </c>
      <c r="AC296" s="42">
        <f t="shared" si="75"/>
        <v>0.20060018845505376</v>
      </c>
      <c r="AD296" s="42">
        <f t="shared" si="75"/>
        <v>3.6195024862421445</v>
      </c>
      <c r="AE296" s="42">
        <f t="shared" si="75"/>
        <v>0.82212987377050084</v>
      </c>
      <c r="AF296" s="42">
        <f t="shared" si="75"/>
        <v>1.8232781003134664</v>
      </c>
      <c r="AG296" s="42">
        <f t="shared" si="75"/>
        <v>1.5819507504450672</v>
      </c>
      <c r="AH296" s="42">
        <f t="shared" si="75"/>
        <v>16.981127774192974</v>
      </c>
      <c r="AI296" s="42">
        <f t="shared" si="75"/>
        <v>6.8707150974167801</v>
      </c>
      <c r="AJ296" s="42">
        <f t="shared" si="75"/>
        <v>0.62133589548286083</v>
      </c>
      <c r="AK296" s="42">
        <f t="shared" si="75"/>
        <v>0.71213545164306213</v>
      </c>
      <c r="AL296" s="42">
        <f t="shared" si="75"/>
        <v>13.696787878398048</v>
      </c>
    </row>
    <row r="297" spans="4:38">
      <c r="D297" s="52">
        <f t="shared" si="72"/>
        <v>2.25</v>
      </c>
      <c r="E297" s="42">
        <f t="shared" ref="E297:N312" si="76">($D207-$D206)/8*(E206+3*((2*E206+E207)/3)+3*((E206+2*E207)/3)+E207)</f>
        <v>0.14440887580792494</v>
      </c>
      <c r="F297" s="42">
        <f t="shared" si="76"/>
        <v>2.5029317041426613</v>
      </c>
      <c r="G297" s="42">
        <f t="shared" si="76"/>
        <v>0.6273867092163935</v>
      </c>
      <c r="H297" s="42">
        <f t="shared" si="76"/>
        <v>0.95067881525627596</v>
      </c>
      <c r="I297" s="42">
        <f t="shared" si="76"/>
        <v>1.1159440297162944</v>
      </c>
      <c r="J297" s="42">
        <f t="shared" si="76"/>
        <v>11.828994672554259</v>
      </c>
      <c r="K297" s="42">
        <f t="shared" si="76"/>
        <v>5.2591223376104717</v>
      </c>
      <c r="L297" s="42">
        <f t="shared" si="76"/>
        <v>0.39333076052946614</v>
      </c>
      <c r="M297" s="42">
        <f t="shared" si="76"/>
        <v>0.55548410225382061</v>
      </c>
      <c r="N297" s="42">
        <f t="shared" si="76"/>
        <v>6.935999228170262</v>
      </c>
      <c r="Q297" s="42">
        <f t="shared" ref="Q297:Z312" si="77">($D207-$D206)/8*(Q206+3*((2*Q206+Q207)/3)+3*((Q206+2*Q207)/3)+Q207)</f>
        <v>0.12654378881215433</v>
      </c>
      <c r="R297" s="42">
        <f t="shared" si="77"/>
        <v>1.8724502237947602</v>
      </c>
      <c r="S297" s="42">
        <f t="shared" si="77"/>
        <v>0.66052308503543333</v>
      </c>
      <c r="T297" s="42">
        <f t="shared" si="77"/>
        <v>0.64491962065430797</v>
      </c>
      <c r="U297" s="42">
        <f t="shared" si="77"/>
        <v>0.89182224205608251</v>
      </c>
      <c r="V297" s="42">
        <f t="shared" si="77"/>
        <v>8.3868977396477966</v>
      </c>
      <c r="W297" s="42">
        <f t="shared" si="77"/>
        <v>4.4155791740498289</v>
      </c>
      <c r="X297" s="42">
        <f t="shared" si="77"/>
        <v>0.2872418456926854</v>
      </c>
      <c r="Y297" s="42">
        <f t="shared" si="77"/>
        <v>0.44510336611900536</v>
      </c>
      <c r="Z297" s="42">
        <f t="shared" si="77"/>
        <v>1.9836125286408151</v>
      </c>
      <c r="AC297" s="42">
        <f t="shared" ref="AC297:AL312" si="78">($D207-$D206)/8*(AC206+3*((2*AC206+AC207)/3)+3*((AC206+2*AC207)/3)+AC207)</f>
        <v>0.16227396280369558</v>
      </c>
      <c r="AD297" s="42">
        <f t="shared" si="78"/>
        <v>3.1334131844905526</v>
      </c>
      <c r="AE297" s="42">
        <f t="shared" si="78"/>
        <v>0.69926007239125043</v>
      </c>
      <c r="AF297" s="42">
        <f t="shared" si="78"/>
        <v>1.5533941751986711</v>
      </c>
      <c r="AG297" s="42">
        <f t="shared" si="78"/>
        <v>1.3355984751169339</v>
      </c>
      <c r="AH297" s="42">
        <f t="shared" si="78"/>
        <v>15.411060088915159</v>
      </c>
      <c r="AI297" s="42">
        <f t="shared" si="78"/>
        <v>6.1049192671348278</v>
      </c>
      <c r="AJ297" s="42">
        <f t="shared" si="78"/>
        <v>0.54837032481661996</v>
      </c>
      <c r="AK297" s="42">
        <f t="shared" si="78"/>
        <v>0.63705177620007503</v>
      </c>
      <c r="AL297" s="42">
        <f t="shared" si="78"/>
        <v>11.888385927699707</v>
      </c>
    </row>
    <row r="298" spans="4:38">
      <c r="D298" s="52">
        <f t="shared" si="72"/>
        <v>2.5</v>
      </c>
      <c r="E298" s="42">
        <f t="shared" si="76"/>
        <v>0.12848396023925152</v>
      </c>
      <c r="F298" s="42">
        <f t="shared" si="76"/>
        <v>2.3566403694182201</v>
      </c>
      <c r="G298" s="42">
        <f t="shared" si="76"/>
        <v>0.58316082772971267</v>
      </c>
      <c r="H298" s="42">
        <f t="shared" si="76"/>
        <v>0.85761823438466867</v>
      </c>
      <c r="I298" s="42">
        <f t="shared" si="76"/>
        <v>1.0539789376562774</v>
      </c>
      <c r="J298" s="42">
        <f t="shared" si="76"/>
        <v>11.821313663420067</v>
      </c>
      <c r="K298" s="42">
        <f t="shared" si="76"/>
        <v>5.1343855419929127</v>
      </c>
      <c r="L298" s="42">
        <f t="shared" si="76"/>
        <v>0.37555453989919058</v>
      </c>
      <c r="M298" s="42">
        <f t="shared" si="76"/>
        <v>0.54522920052827006</v>
      </c>
      <c r="N298" s="42">
        <f t="shared" si="76"/>
        <v>6.5842683037094369</v>
      </c>
      <c r="Q298" s="42">
        <f t="shared" si="77"/>
        <v>0.11249678909079938</v>
      </c>
      <c r="R298" s="42">
        <f t="shared" si="77"/>
        <v>1.7571339636488785</v>
      </c>
      <c r="S298" s="42">
        <f t="shared" si="77"/>
        <v>0.62186249104253499</v>
      </c>
      <c r="T298" s="42">
        <f t="shared" si="77"/>
        <v>0.58555386376376239</v>
      </c>
      <c r="U298" s="42">
        <f t="shared" si="77"/>
        <v>0.85668750596952425</v>
      </c>
      <c r="V298" s="42">
        <f t="shared" si="77"/>
        <v>8.4197577190524662</v>
      </c>
      <c r="W298" s="42">
        <f t="shared" si="77"/>
        <v>4.3262781943020219</v>
      </c>
      <c r="X298" s="42">
        <f t="shared" si="77"/>
        <v>0.27343614493470836</v>
      </c>
      <c r="Y298" s="42">
        <f t="shared" si="77"/>
        <v>0.43421030020764761</v>
      </c>
      <c r="Z298" s="42">
        <f t="shared" si="77"/>
        <v>1.9163091257711966</v>
      </c>
      <c r="AC298" s="42">
        <f t="shared" si="78"/>
        <v>0.14447113138770365</v>
      </c>
      <c r="AD298" s="42">
        <f t="shared" si="78"/>
        <v>2.9561467751875616</v>
      </c>
      <c r="AE298" s="42">
        <f t="shared" si="78"/>
        <v>0.65699253580585326</v>
      </c>
      <c r="AF298" s="42">
        <f t="shared" si="78"/>
        <v>1.4476426498861357</v>
      </c>
      <c r="AG298" s="42">
        <f t="shared" si="78"/>
        <v>1.2450472412191489</v>
      </c>
      <c r="AH298" s="42">
        <f t="shared" si="78"/>
        <v>15.379917290764073</v>
      </c>
      <c r="AI298" s="42">
        <f t="shared" si="78"/>
        <v>5.9456324463907908</v>
      </c>
      <c r="AJ298" s="42">
        <f t="shared" si="78"/>
        <v>0.53008589176702681</v>
      </c>
      <c r="AK298" s="42">
        <f t="shared" si="78"/>
        <v>0.62525189651893698</v>
      </c>
      <c r="AL298" s="42">
        <f t="shared" si="78"/>
        <v>11.252227481647695</v>
      </c>
    </row>
    <row r="299" spans="4:38">
      <c r="D299" s="52">
        <f t="shared" si="72"/>
        <v>2.75</v>
      </c>
      <c r="E299" s="42">
        <f t="shared" si="76"/>
        <v>0.11367397762456539</v>
      </c>
      <c r="F299" s="42">
        <f t="shared" si="76"/>
        <v>2.1925954460957628</v>
      </c>
      <c r="G299" s="42">
        <f t="shared" si="76"/>
        <v>0.54208308894029833</v>
      </c>
      <c r="H299" s="42">
        <f t="shared" si="76"/>
        <v>0.77076169223783597</v>
      </c>
      <c r="I299" s="42">
        <f t="shared" si="76"/>
        <v>0.99687454191653169</v>
      </c>
      <c r="J299" s="42">
        <f t="shared" si="76"/>
        <v>11.812096452459045</v>
      </c>
      <c r="K299" s="42">
        <f t="shared" si="76"/>
        <v>4.9946135076178786</v>
      </c>
      <c r="L299" s="42">
        <f t="shared" si="76"/>
        <v>0.35828887818758937</v>
      </c>
      <c r="M299" s="42">
        <f t="shared" si="76"/>
        <v>0.53363541561274352</v>
      </c>
      <c r="N299" s="42">
        <f t="shared" si="76"/>
        <v>6.1895011302282299</v>
      </c>
      <c r="Q299" s="42">
        <f t="shared" si="77"/>
        <v>9.943592594934024E-2</v>
      </c>
      <c r="R299" s="42">
        <f t="shared" si="77"/>
        <v>1.6277866404152195</v>
      </c>
      <c r="S299" s="42">
        <f t="shared" si="77"/>
        <v>0.58169282266076616</v>
      </c>
      <c r="T299" s="42">
        <f t="shared" si="77"/>
        <v>0.53014582399925336</v>
      </c>
      <c r="U299" s="42">
        <f t="shared" si="77"/>
        <v>0.82462064825996007</v>
      </c>
      <c r="V299" s="42">
        <f t="shared" si="77"/>
        <v>8.4504270331634945</v>
      </c>
      <c r="W299" s="42">
        <f t="shared" si="77"/>
        <v>4.2261564920701025</v>
      </c>
      <c r="X299" s="42">
        <f t="shared" si="77"/>
        <v>0.26055935970030603</v>
      </c>
      <c r="Y299" s="42">
        <f t="shared" si="77"/>
        <v>0.42345290029640686</v>
      </c>
      <c r="Z299" s="42">
        <f t="shared" si="77"/>
        <v>1.8404873308802929</v>
      </c>
      <c r="AC299" s="42">
        <f t="shared" si="78"/>
        <v>0.12791202929979037</v>
      </c>
      <c r="AD299" s="42">
        <f t="shared" si="78"/>
        <v>2.7574042517763169</v>
      </c>
      <c r="AE299" s="42">
        <f t="shared" si="78"/>
        <v>0.61795678444801672</v>
      </c>
      <c r="AF299" s="42">
        <f t="shared" si="78"/>
        <v>1.337352243602554</v>
      </c>
      <c r="AG299" s="42">
        <f t="shared" si="78"/>
        <v>1.1610504046409704</v>
      </c>
      <c r="AH299" s="42">
        <f t="shared" si="78"/>
        <v>15.343238906134214</v>
      </c>
      <c r="AI299" s="42">
        <f t="shared" si="78"/>
        <v>5.7671458749320657</v>
      </c>
      <c r="AJ299" s="42">
        <f t="shared" si="78"/>
        <v>0.50975249721160154</v>
      </c>
      <c r="AK299" s="42">
        <f t="shared" si="78"/>
        <v>0.61186920727174299</v>
      </c>
      <c r="AL299" s="42">
        <f t="shared" si="78"/>
        <v>10.538514929576186</v>
      </c>
    </row>
    <row r="300" spans="4:38">
      <c r="D300" s="52">
        <f t="shared" si="72"/>
        <v>3</v>
      </c>
      <c r="E300" s="42">
        <f t="shared" si="76"/>
        <v>9.9957991402963256E-2</v>
      </c>
      <c r="F300" s="42">
        <f t="shared" si="76"/>
        <v>2.0146749156405361</v>
      </c>
      <c r="G300" s="42">
        <f t="shared" si="76"/>
        <v>0.50407498824625663</v>
      </c>
      <c r="H300" s="42">
        <f t="shared" si="76"/>
        <v>0.69010918881577654</v>
      </c>
      <c r="I300" s="42">
        <f t="shared" si="76"/>
        <v>0.94434406469590493</v>
      </c>
      <c r="J300" s="42">
        <f t="shared" si="76"/>
        <v>11.801343039671199</v>
      </c>
      <c r="K300" s="42">
        <f t="shared" si="76"/>
        <v>4.8431473986537013</v>
      </c>
      <c r="L300" s="42">
        <f t="shared" si="76"/>
        <v>0.34159542172105317</v>
      </c>
      <c r="M300" s="42">
        <f t="shared" si="76"/>
        <v>0.52094278025616259</v>
      </c>
      <c r="N300" s="42">
        <f t="shared" si="76"/>
        <v>5.7609033040879094</v>
      </c>
      <c r="Q300" s="42">
        <f t="shared" si="77"/>
        <v>8.7341678453879593E-2</v>
      </c>
      <c r="R300" s="42">
        <f t="shared" si="77"/>
        <v>1.4874528121639279</v>
      </c>
      <c r="S300" s="42">
        <f t="shared" si="77"/>
        <v>0.54059878618417467</v>
      </c>
      <c r="T300" s="42">
        <f t="shared" si="77"/>
        <v>0.47869550136078037</v>
      </c>
      <c r="U300" s="42">
        <f t="shared" si="77"/>
        <v>0.79533651330551136</v>
      </c>
      <c r="V300" s="42">
        <f t="shared" si="77"/>
        <v>8.4789056819808764</v>
      </c>
      <c r="W300" s="42">
        <f t="shared" si="77"/>
        <v>4.1175869235783793</v>
      </c>
      <c r="X300" s="42">
        <f t="shared" si="77"/>
        <v>0.24860813543675481</v>
      </c>
      <c r="Y300" s="42">
        <f t="shared" si="77"/>
        <v>0.41289945542947459</v>
      </c>
      <c r="Z300" s="42">
        <f t="shared" si="77"/>
        <v>1.7578130839296633</v>
      </c>
      <c r="AC300" s="42">
        <f t="shared" si="78"/>
        <v>0.11257430435204702</v>
      </c>
      <c r="AD300" s="42">
        <f t="shared" si="78"/>
        <v>2.5418970191171493</v>
      </c>
      <c r="AE300" s="42">
        <f t="shared" si="78"/>
        <v>0.58199013075892725</v>
      </c>
      <c r="AF300" s="42">
        <f t="shared" si="78"/>
        <v>1.2241811573642583</v>
      </c>
      <c r="AG300" s="42">
        <f t="shared" si="78"/>
        <v>1.0834045227824931</v>
      </c>
      <c r="AH300" s="42">
        <f t="shared" si="78"/>
        <v>15.30125852148109</v>
      </c>
      <c r="AI300" s="42">
        <f t="shared" si="78"/>
        <v>5.5737261640285913</v>
      </c>
      <c r="AJ300" s="42">
        <f t="shared" si="78"/>
        <v>0.48777012841792616</v>
      </c>
      <c r="AK300" s="42">
        <f t="shared" si="78"/>
        <v>0.59716567465068648</v>
      </c>
      <c r="AL300" s="42">
        <f t="shared" si="78"/>
        <v>9.7639935242461799</v>
      </c>
    </row>
    <row r="301" spans="4:38">
      <c r="D301" s="52">
        <f t="shared" si="72"/>
        <v>3.25</v>
      </c>
      <c r="E301" s="42">
        <f t="shared" si="76"/>
        <v>8.7315065013542054E-2</v>
      </c>
      <c r="F301" s="42">
        <f t="shared" si="76"/>
        <v>1.8267567595177754</v>
      </c>
      <c r="G301" s="42">
        <f t="shared" si="76"/>
        <v>0.46905802104569155</v>
      </c>
      <c r="H301" s="42">
        <f t="shared" si="76"/>
        <v>0.61566072411849082</v>
      </c>
      <c r="I301" s="42">
        <f t="shared" si="76"/>
        <v>0.89610072819324249</v>
      </c>
      <c r="J301" s="42">
        <f t="shared" si="76"/>
        <v>11.789053425056521</v>
      </c>
      <c r="K301" s="42">
        <f t="shared" si="76"/>
        <v>4.6833283792687057</v>
      </c>
      <c r="L301" s="42">
        <f t="shared" si="76"/>
        <v>0.32553581682597221</v>
      </c>
      <c r="M301" s="42">
        <f t="shared" si="76"/>
        <v>0.50739132720744917</v>
      </c>
      <c r="N301" s="42">
        <f t="shared" si="76"/>
        <v>5.307680421649752</v>
      </c>
      <c r="Q301" s="42">
        <f t="shared" si="77"/>
        <v>7.6194525670520125E-2</v>
      </c>
      <c r="R301" s="42">
        <f t="shared" si="77"/>
        <v>1.3391770369651421</v>
      </c>
      <c r="S301" s="42">
        <f t="shared" si="77"/>
        <v>0.49916508790680753</v>
      </c>
      <c r="T301" s="42">
        <f t="shared" si="77"/>
        <v>0.43120289584834393</v>
      </c>
      <c r="U301" s="42">
        <f t="shared" si="77"/>
        <v>0.76854994548430056</v>
      </c>
      <c r="V301" s="42">
        <f t="shared" si="77"/>
        <v>8.5051936655046152</v>
      </c>
      <c r="W301" s="42">
        <f t="shared" si="77"/>
        <v>4.0029423450511619</v>
      </c>
      <c r="X301" s="42">
        <f t="shared" si="77"/>
        <v>0.23757911759132966</v>
      </c>
      <c r="Y301" s="42">
        <f t="shared" si="77"/>
        <v>0.40261825465104167</v>
      </c>
      <c r="Z301" s="42">
        <f t="shared" si="77"/>
        <v>1.6699523248808728</v>
      </c>
      <c r="AC301" s="42">
        <f t="shared" si="78"/>
        <v>9.8435604356564205E-2</v>
      </c>
      <c r="AD301" s="42">
        <f t="shared" si="78"/>
        <v>2.3143364820704084</v>
      </c>
      <c r="AE301" s="42">
        <f t="shared" si="78"/>
        <v>0.54892988717977276</v>
      </c>
      <c r="AF301" s="42">
        <f t="shared" si="78"/>
        <v>1.109787592187566</v>
      </c>
      <c r="AG301" s="42">
        <f t="shared" si="78"/>
        <v>1.0119061530438098</v>
      </c>
      <c r="AH301" s="42">
        <f t="shared" si="78"/>
        <v>15.254209723260265</v>
      </c>
      <c r="AI301" s="42">
        <f t="shared" si="78"/>
        <v>5.3696399249502944</v>
      </c>
      <c r="AJ301" s="42">
        <f t="shared" si="78"/>
        <v>0.46453877265358301</v>
      </c>
      <c r="AK301" s="42">
        <f t="shared" si="78"/>
        <v>0.58140326484796045</v>
      </c>
      <c r="AL301" s="42">
        <f t="shared" si="78"/>
        <v>8.9454085184186454</v>
      </c>
    </row>
    <row r="302" spans="4:38">
      <c r="D302" s="52">
        <f t="shared" si="72"/>
        <v>3.5</v>
      </c>
      <c r="E302" s="42">
        <f t="shared" si="76"/>
        <v>7.5724261895398798E-2</v>
      </c>
      <c r="F302" s="42">
        <f t="shared" si="76"/>
        <v>1.6327189591927118</v>
      </c>
      <c r="G302" s="42">
        <f t="shared" si="76"/>
        <v>0.43695368273670848</v>
      </c>
      <c r="H302" s="42">
        <f t="shared" si="76"/>
        <v>0.5474162981459787</v>
      </c>
      <c r="I302" s="42">
        <f t="shared" si="76"/>
        <v>0.85185775460738788</v>
      </c>
      <c r="J302" s="42">
        <f t="shared" si="76"/>
        <v>11.775227608615015</v>
      </c>
      <c r="K302" s="42">
        <f t="shared" si="76"/>
        <v>4.5184976136312134</v>
      </c>
      <c r="L302" s="42">
        <f t="shared" si="76"/>
        <v>0.31017170982873704</v>
      </c>
      <c r="M302" s="42">
        <f t="shared" si="76"/>
        <v>0.49322108921552493</v>
      </c>
      <c r="N302" s="42">
        <f t="shared" si="76"/>
        <v>4.8390380792750429</v>
      </c>
      <c r="Q302" s="42">
        <f t="shared" si="77"/>
        <v>6.5974946665364423E-2</v>
      </c>
      <c r="R302" s="42">
        <f t="shared" si="77"/>
        <v>1.1860038728889921</v>
      </c>
      <c r="S302" s="42">
        <f t="shared" si="77"/>
        <v>0.45797643412271183</v>
      </c>
      <c r="T302" s="42">
        <f t="shared" si="77"/>
        <v>0.38766800746194385</v>
      </c>
      <c r="U302" s="42">
        <f t="shared" si="77"/>
        <v>0.7439757891744494</v>
      </c>
      <c r="V302" s="42">
        <f t="shared" si="77"/>
        <v>8.5292909837347057</v>
      </c>
      <c r="W302" s="42">
        <f t="shared" si="77"/>
        <v>3.8845956127127623</v>
      </c>
      <c r="X302" s="42">
        <f t="shared" si="77"/>
        <v>0.22746895161130601</v>
      </c>
      <c r="Y302" s="42">
        <f t="shared" si="77"/>
        <v>0.39267758700529998</v>
      </c>
      <c r="Z302" s="42">
        <f t="shared" si="77"/>
        <v>1.5785709936954802</v>
      </c>
      <c r="AC302" s="42">
        <f t="shared" si="78"/>
        <v>8.5473577125433187E-2</v>
      </c>
      <c r="AD302" s="42">
        <f t="shared" si="78"/>
        <v>2.0794340454964315</v>
      </c>
      <c r="AE302" s="42">
        <f t="shared" si="78"/>
        <v>0.51861336615174136</v>
      </c>
      <c r="AF302" s="42">
        <f t="shared" si="78"/>
        <v>0.99582974908880839</v>
      </c>
      <c r="AG302" s="42">
        <f t="shared" si="78"/>
        <v>0.94635185282502499</v>
      </c>
      <c r="AH302" s="42">
        <f t="shared" si="78"/>
        <v>15.202326097927291</v>
      </c>
      <c r="AI302" s="42">
        <f t="shared" si="78"/>
        <v>5.1591537689670979</v>
      </c>
      <c r="AJ302" s="42">
        <f t="shared" si="78"/>
        <v>0.44045841718615436</v>
      </c>
      <c r="AK302" s="42">
        <f t="shared" si="78"/>
        <v>0.56484394405575633</v>
      </c>
      <c r="AL302" s="42">
        <f t="shared" si="78"/>
        <v>8.0995051648546088</v>
      </c>
    </row>
    <row r="303" spans="4:38">
      <c r="D303" s="52">
        <f t="shared" si="72"/>
        <v>3.75</v>
      </c>
      <c r="E303" s="42">
        <f t="shared" si="76"/>
        <v>6.5164645487630443E-2</v>
      </c>
      <c r="F303" s="42">
        <f t="shared" si="76"/>
        <v>1.4364394961305869</v>
      </c>
      <c r="G303" s="42">
        <f t="shared" si="76"/>
        <v>0.4076834687174129</v>
      </c>
      <c r="H303" s="42">
        <f t="shared" si="76"/>
        <v>0.48537591089824073</v>
      </c>
      <c r="I303" s="42">
        <f t="shared" si="76"/>
        <v>0.81132836613718684</v>
      </c>
      <c r="J303" s="42">
        <f t="shared" si="76"/>
        <v>11.759865590346633</v>
      </c>
      <c r="K303" s="42">
        <f t="shared" si="76"/>
        <v>4.3519962659095599</v>
      </c>
      <c r="L303" s="42">
        <f t="shared" si="76"/>
        <v>0.2955647470557371</v>
      </c>
      <c r="M303" s="42">
        <f t="shared" si="76"/>
        <v>0.47867209902931185</v>
      </c>
      <c r="N303" s="42">
        <f t="shared" si="76"/>
        <v>4.364181873325049</v>
      </c>
      <c r="Q303" s="42">
        <f t="shared" si="77"/>
        <v>5.6663420504515082E-2</v>
      </c>
      <c r="R303" s="42">
        <f t="shared" si="77"/>
        <v>1.0309778780056154</v>
      </c>
      <c r="S303" s="42">
        <f t="shared" si="77"/>
        <v>0.41761753112593475</v>
      </c>
      <c r="T303" s="42">
        <f t="shared" si="77"/>
        <v>0.34809083620158038</v>
      </c>
      <c r="U303" s="42">
        <f t="shared" si="77"/>
        <v>0.72132888875407908</v>
      </c>
      <c r="V303" s="42">
        <f t="shared" si="77"/>
        <v>8.5511976366711497</v>
      </c>
      <c r="W303" s="42">
        <f t="shared" si="77"/>
        <v>3.7649195827874866</v>
      </c>
      <c r="X303" s="42">
        <f t="shared" si="77"/>
        <v>0.21827428294395973</v>
      </c>
      <c r="Y303" s="42">
        <f t="shared" si="77"/>
        <v>0.38314574153644038</v>
      </c>
      <c r="Z303" s="42">
        <f t="shared" si="77"/>
        <v>1.485335030335055</v>
      </c>
      <c r="AC303" s="42">
        <f t="shared" si="78"/>
        <v>7.3665870470745895E-2</v>
      </c>
      <c r="AD303" s="42">
        <f t="shared" si="78"/>
        <v>1.8419011142555615</v>
      </c>
      <c r="AE303" s="42">
        <f t="shared" si="78"/>
        <v>0.49087788011602101</v>
      </c>
      <c r="AF303" s="42">
        <f t="shared" si="78"/>
        <v>0.88396582908431454</v>
      </c>
      <c r="AG303" s="42">
        <f t="shared" si="78"/>
        <v>0.88653817952623559</v>
      </c>
      <c r="AH303" s="42">
        <f t="shared" si="78"/>
        <v>15.14584123193773</v>
      </c>
      <c r="AI303" s="42">
        <f t="shared" si="78"/>
        <v>4.9465343073489372</v>
      </c>
      <c r="AJ303" s="42">
        <f t="shared" si="78"/>
        <v>0.41592904928322239</v>
      </c>
      <c r="AK303" s="42">
        <f t="shared" si="78"/>
        <v>0.54774967846626799</v>
      </c>
      <c r="AL303" s="42">
        <f t="shared" si="78"/>
        <v>7.2430287163150364</v>
      </c>
    </row>
    <row r="304" spans="4:38">
      <c r="D304" s="52">
        <f t="shared" si="72"/>
        <v>4</v>
      </c>
      <c r="E304" s="42">
        <f t="shared" si="76"/>
        <v>5.5615279229333917E-2</v>
      </c>
      <c r="F304" s="42">
        <f t="shared" si="76"/>
        <v>1.2417963517966411</v>
      </c>
      <c r="G304" s="42">
        <f t="shared" si="76"/>
        <v>0.38116887438590968</v>
      </c>
      <c r="H304" s="42">
        <f t="shared" si="76"/>
        <v>0.42953956237527668</v>
      </c>
      <c r="I304" s="42">
        <f t="shared" si="76"/>
        <v>0.77422578498148364</v>
      </c>
      <c r="J304" s="42">
        <f t="shared" si="76"/>
        <v>11.742967370251471</v>
      </c>
      <c r="K304" s="42">
        <f t="shared" si="76"/>
        <v>4.1871655002720711</v>
      </c>
      <c r="L304" s="42">
        <f t="shared" si="76"/>
        <v>0.28177657483336288</v>
      </c>
      <c r="M304" s="42">
        <f t="shared" si="76"/>
        <v>0.46398438939773129</v>
      </c>
      <c r="N304" s="42">
        <f t="shared" si="76"/>
        <v>3.8923174001610401</v>
      </c>
      <c r="Q304" s="42">
        <f t="shared" si="77"/>
        <v>4.8240426254074611E-2</v>
      </c>
      <c r="R304" s="42">
        <f t="shared" si="77"/>
        <v>0.87714361038515021</v>
      </c>
      <c r="S304" s="42">
        <f t="shared" si="77"/>
        <v>0.37867308521052384</v>
      </c>
      <c r="T304" s="42">
        <f t="shared" si="77"/>
        <v>0.31247138206725339</v>
      </c>
      <c r="U304" s="42">
        <f t="shared" si="77"/>
        <v>0.70032408860131135</v>
      </c>
      <c r="V304" s="42">
        <f t="shared" si="77"/>
        <v>8.5709136243139543</v>
      </c>
      <c r="W304" s="42">
        <f t="shared" si="77"/>
        <v>3.6462871114996434</v>
      </c>
      <c r="X304" s="42">
        <f t="shared" si="77"/>
        <v>0.20999175703656678</v>
      </c>
      <c r="Y304" s="42">
        <f t="shared" si="77"/>
        <v>0.37409100728865363</v>
      </c>
      <c r="Z304" s="42">
        <f t="shared" si="77"/>
        <v>1.3919103747611614</v>
      </c>
      <c r="AC304" s="42">
        <f t="shared" si="78"/>
        <v>6.2990132204593319E-2</v>
      </c>
      <c r="AD304" s="42">
        <f t="shared" si="78"/>
        <v>1.6064490932081361</v>
      </c>
      <c r="AE304" s="42">
        <f t="shared" si="78"/>
        <v>0.46556074151379945</v>
      </c>
      <c r="AF304" s="42">
        <f t="shared" si="78"/>
        <v>0.77585403319040536</v>
      </c>
      <c r="AG304" s="42">
        <f t="shared" si="78"/>
        <v>0.8322616905475404</v>
      </c>
      <c r="AH304" s="42">
        <f t="shared" si="78"/>
        <v>15.084988711747087</v>
      </c>
      <c r="AI304" s="42">
        <f t="shared" si="78"/>
        <v>4.7360481513657415</v>
      </c>
      <c r="AJ304" s="42">
        <f t="shared" si="78"/>
        <v>0.39135065621236942</v>
      </c>
      <c r="AK304" s="42">
        <f t="shared" si="78"/>
        <v>0.53038243427168841</v>
      </c>
      <c r="AL304" s="42">
        <f t="shared" si="78"/>
        <v>6.3927244255609192</v>
      </c>
    </row>
    <row r="305" spans="4:38">
      <c r="D305" s="52">
        <f t="shared" si="72"/>
        <v>4.25</v>
      </c>
      <c r="E305" s="42">
        <f t="shared" si="76"/>
        <v>4.7055226559606138E-2</v>
      </c>
      <c r="F305" s="42">
        <f t="shared" si="76"/>
        <v>1.0526675076561134</v>
      </c>
      <c r="G305" s="42">
        <f t="shared" si="76"/>
        <v>0.3573313951403046</v>
      </c>
      <c r="H305" s="42">
        <f t="shared" si="76"/>
        <v>0.37990725257708613</v>
      </c>
      <c r="I305" s="42">
        <f t="shared" si="76"/>
        <v>0.74026323333912225</v>
      </c>
      <c r="J305" s="42">
        <f t="shared" si="76"/>
        <v>11.724532948329482</v>
      </c>
      <c r="K305" s="42">
        <f t="shared" si="76"/>
        <v>4.0273464808870756</v>
      </c>
      <c r="L305" s="42">
        <f t="shared" si="76"/>
        <v>0.26886883948800494</v>
      </c>
      <c r="M305" s="42">
        <f t="shared" si="76"/>
        <v>0.44939799306970463</v>
      </c>
      <c r="N305" s="42">
        <f t="shared" si="76"/>
        <v>3.4326502561442922</v>
      </c>
      <c r="Q305" s="42">
        <f t="shared" si="77"/>
        <v>4.0686442980145635E-2</v>
      </c>
      <c r="R305" s="42">
        <f t="shared" si="77"/>
        <v>0.72754562809773504</v>
      </c>
      <c r="S305" s="42">
        <f t="shared" si="77"/>
        <v>0.34172780267052549</v>
      </c>
      <c r="T305" s="42">
        <f t="shared" si="77"/>
        <v>0.28080964505896239</v>
      </c>
      <c r="U305" s="42">
        <f t="shared" si="77"/>
        <v>0.68067623309426895</v>
      </c>
      <c r="V305" s="42">
        <f t="shared" si="77"/>
        <v>8.5884389466631124</v>
      </c>
      <c r="W305" s="42">
        <f t="shared" si="77"/>
        <v>3.5310710550735411</v>
      </c>
      <c r="X305" s="42">
        <f t="shared" si="77"/>
        <v>0.20261801933640253</v>
      </c>
      <c r="Y305" s="42">
        <f t="shared" si="77"/>
        <v>0.36558167330613228</v>
      </c>
      <c r="Z305" s="42">
        <f t="shared" si="77"/>
        <v>1.2999629669353536</v>
      </c>
      <c r="AC305" s="42">
        <f t="shared" si="78"/>
        <v>5.3424010139066731E-2</v>
      </c>
      <c r="AD305" s="42">
        <f t="shared" si="78"/>
        <v>1.3777893872144942</v>
      </c>
      <c r="AE305" s="42">
        <f t="shared" si="78"/>
        <v>0.44249926278626445</v>
      </c>
      <c r="AF305" s="42">
        <f t="shared" si="78"/>
        <v>0.67315256242341004</v>
      </c>
      <c r="AG305" s="42">
        <f t="shared" si="78"/>
        <v>0.78331894328903684</v>
      </c>
      <c r="AH305" s="42">
        <f t="shared" si="78"/>
        <v>15.020002123810873</v>
      </c>
      <c r="AI305" s="42">
        <f t="shared" si="78"/>
        <v>4.5319619122874437</v>
      </c>
      <c r="AJ305" s="42">
        <f t="shared" si="78"/>
        <v>0.36712322524117802</v>
      </c>
      <c r="AK305" s="42">
        <f t="shared" si="78"/>
        <v>0.51300417766420969</v>
      </c>
      <c r="AL305" s="42">
        <f t="shared" si="78"/>
        <v>5.5653375453532368</v>
      </c>
    </row>
    <row r="306" spans="4:38">
      <c r="D306" s="52">
        <f t="shared" si="72"/>
        <v>4.5</v>
      </c>
      <c r="E306" s="42">
        <f t="shared" si="76"/>
        <v>3.9463550917544103E-2</v>
      </c>
      <c r="F306" s="42">
        <f t="shared" si="76"/>
        <v>0.87293094517424108</v>
      </c>
      <c r="G306" s="42">
        <f t="shared" si="76"/>
        <v>0.33609252637870235</v>
      </c>
      <c r="H306" s="42">
        <f t="shared" si="76"/>
        <v>0.33647898150366956</v>
      </c>
      <c r="I306" s="42">
        <f t="shared" si="76"/>
        <v>0.70915393340894761</v>
      </c>
      <c r="J306" s="42">
        <f t="shared" si="76"/>
        <v>11.704562324580614</v>
      </c>
      <c r="K306" s="42">
        <f t="shared" si="76"/>
        <v>3.8758803719228978</v>
      </c>
      <c r="L306" s="42">
        <f t="shared" si="76"/>
        <v>0.25690318734605261</v>
      </c>
      <c r="M306" s="42">
        <f t="shared" si="76"/>
        <v>0.43515294279415417</v>
      </c>
      <c r="N306" s="42">
        <f t="shared" si="76"/>
        <v>2.9943860376360849</v>
      </c>
      <c r="Q306" s="42">
        <f t="shared" si="77"/>
        <v>3.39819497488308E-2</v>
      </c>
      <c r="R306" s="42">
        <f t="shared" si="77"/>
        <v>0.58522848921350468</v>
      </c>
      <c r="S306" s="42">
        <f t="shared" si="77"/>
        <v>0.30736638979998787</v>
      </c>
      <c r="T306" s="42">
        <f t="shared" si="77"/>
        <v>0.25310562517670737</v>
      </c>
      <c r="U306" s="42">
        <f t="shared" si="77"/>
        <v>0.66210016661107263</v>
      </c>
      <c r="V306" s="42">
        <f t="shared" si="77"/>
        <v>8.6037736037186257</v>
      </c>
      <c r="W306" s="42">
        <f t="shared" si="77"/>
        <v>3.4216442697334934</v>
      </c>
      <c r="X306" s="42">
        <f t="shared" si="77"/>
        <v>0.19614971529074193</v>
      </c>
      <c r="Y306" s="42">
        <f t="shared" si="77"/>
        <v>0.35768602863306659</v>
      </c>
      <c r="Z306" s="42">
        <f t="shared" si="77"/>
        <v>1.2111587468192018</v>
      </c>
      <c r="AC306" s="42">
        <f t="shared" si="78"/>
        <v>4.4945152086257531E-2</v>
      </c>
      <c r="AD306" s="42">
        <f t="shared" si="78"/>
        <v>1.1606334011349773</v>
      </c>
      <c r="AE306" s="42">
        <f t="shared" si="78"/>
        <v>0.42153075637460324</v>
      </c>
      <c r="AF306" s="42">
        <f t="shared" si="78"/>
        <v>0.57751961779965355</v>
      </c>
      <c r="AG306" s="42">
        <f t="shared" si="78"/>
        <v>0.73950649515082323</v>
      </c>
      <c r="AH306" s="42">
        <f t="shared" si="78"/>
        <v>14.951115054584699</v>
      </c>
      <c r="AI306" s="42">
        <f t="shared" si="78"/>
        <v>4.3385422013839685</v>
      </c>
      <c r="AJ306" s="42">
        <f t="shared" si="78"/>
        <v>0.34364674363723002</v>
      </c>
      <c r="AK306" s="42">
        <f t="shared" si="78"/>
        <v>0.49587687483602505</v>
      </c>
      <c r="AL306" s="42">
        <f t="shared" si="78"/>
        <v>4.7776133284529783</v>
      </c>
    </row>
    <row r="307" spans="4:38">
      <c r="D307" s="52">
        <f t="shared" si="72"/>
        <v>4.75</v>
      </c>
      <c r="E307" s="42">
        <f t="shared" si="76"/>
        <v>3.281931574224474E-2</v>
      </c>
      <c r="F307" s="42">
        <f t="shared" si="76"/>
        <v>0.706464645816262</v>
      </c>
      <c r="G307" s="42">
        <f t="shared" si="76"/>
        <v>0.31737376349920787</v>
      </c>
      <c r="H307" s="42">
        <f t="shared" si="76"/>
        <v>0.29925474915502681</v>
      </c>
      <c r="I307" s="42">
        <f t="shared" si="76"/>
        <v>0.68061110738980568</v>
      </c>
      <c r="J307" s="42">
        <f t="shared" si="76"/>
        <v>11.683055499004915</v>
      </c>
      <c r="K307" s="42">
        <f t="shared" si="76"/>
        <v>3.7361083375478641</v>
      </c>
      <c r="L307" s="42">
        <f t="shared" si="76"/>
        <v>0.24594126473389677</v>
      </c>
      <c r="M307" s="42">
        <f t="shared" si="76"/>
        <v>0.42148927132000141</v>
      </c>
      <c r="N307" s="42">
        <f t="shared" si="76"/>
        <v>2.5867303409976978</v>
      </c>
      <c r="Q307" s="42">
        <f t="shared" si="77"/>
        <v>2.8107425626232627E-2</v>
      </c>
      <c r="R307" s="42">
        <f t="shared" si="77"/>
        <v>0.45323675180259643</v>
      </c>
      <c r="S307" s="42">
        <f t="shared" si="77"/>
        <v>0.27617355289295797</v>
      </c>
      <c r="T307" s="42">
        <f t="shared" si="77"/>
        <v>0.2293593224204889</v>
      </c>
      <c r="U307" s="42">
        <f t="shared" si="77"/>
        <v>0.64431073352984436</v>
      </c>
      <c r="V307" s="42">
        <f t="shared" si="77"/>
        <v>8.616917595480496</v>
      </c>
      <c r="W307" s="42">
        <f t="shared" si="77"/>
        <v>3.3203796117038045</v>
      </c>
      <c r="X307" s="42">
        <f t="shared" si="77"/>
        <v>0.19058349034686084</v>
      </c>
      <c r="Y307" s="42">
        <f t="shared" si="77"/>
        <v>0.35047236231364759</v>
      </c>
      <c r="Z307" s="42">
        <f t="shared" si="77"/>
        <v>1.1271636543742694</v>
      </c>
      <c r="AC307" s="42">
        <f t="shared" si="78"/>
        <v>3.7531205858256998E-2</v>
      </c>
      <c r="AD307" s="42">
        <f t="shared" si="78"/>
        <v>0.95969253982992719</v>
      </c>
      <c r="AE307" s="42">
        <f t="shared" si="78"/>
        <v>0.40249253472000424</v>
      </c>
      <c r="AF307" s="42">
        <f t="shared" si="78"/>
        <v>0.49061340033546258</v>
      </c>
      <c r="AG307" s="42">
        <f t="shared" si="78"/>
        <v>0.700620903532999</v>
      </c>
      <c r="AH307" s="42">
        <f t="shared" si="78"/>
        <v>14.878561090524071</v>
      </c>
      <c r="AI307" s="42">
        <f t="shared" si="78"/>
        <v>4.1600556299252442</v>
      </c>
      <c r="AJ307" s="42">
        <f t="shared" si="78"/>
        <v>0.32132119866810771</v>
      </c>
      <c r="AK307" s="42">
        <f t="shared" si="78"/>
        <v>0.47926249197932741</v>
      </c>
      <c r="AL307" s="42">
        <f t="shared" si="78"/>
        <v>4.0462970276211321</v>
      </c>
    </row>
    <row r="308" spans="4:38">
      <c r="D308" s="52">
        <f t="shared" si="72"/>
        <v>5</v>
      </c>
      <c r="E308" s="42">
        <f t="shared" si="76"/>
        <v>2.7101584472804967E-2</v>
      </c>
      <c r="F308" s="42">
        <f t="shared" si="76"/>
        <v>0.55714659104741515</v>
      </c>
      <c r="G308" s="42">
        <f t="shared" si="76"/>
        <v>0.30109660189992704</v>
      </c>
      <c r="H308" s="42">
        <f t="shared" si="76"/>
        <v>0.2682345555311576</v>
      </c>
      <c r="I308" s="42">
        <f t="shared" si="76"/>
        <v>0.65434797748053997</v>
      </c>
      <c r="J308" s="42">
        <f t="shared" si="76"/>
        <v>11.660012471602391</v>
      </c>
      <c r="K308" s="42">
        <f t="shared" si="76"/>
        <v>3.6113715419303043</v>
      </c>
      <c r="L308" s="42">
        <f t="shared" si="76"/>
        <v>0.23604471797792748</v>
      </c>
      <c r="M308" s="42">
        <f t="shared" si="76"/>
        <v>0.40864701139616788</v>
      </c>
      <c r="N308" s="42">
        <f t="shared" si="76"/>
        <v>2.2188887625903964</v>
      </c>
      <c r="Q308" s="42">
        <f t="shared" si="77"/>
        <v>2.3043349678453666E-2</v>
      </c>
      <c r="R308" s="42">
        <f t="shared" si="77"/>
        <v>0.33461497393514689</v>
      </c>
      <c r="S308" s="42">
        <f t="shared" si="77"/>
        <v>0.24873399824348275</v>
      </c>
      <c r="T308" s="42">
        <f t="shared" si="77"/>
        <v>0.20957073679030741</v>
      </c>
      <c r="U308" s="42">
        <f t="shared" si="77"/>
        <v>0.627022778228706</v>
      </c>
      <c r="V308" s="42">
        <f t="shared" si="77"/>
        <v>8.627870921948718</v>
      </c>
      <c r="W308" s="42">
        <f t="shared" si="77"/>
        <v>3.2296499372087832</v>
      </c>
      <c r="X308" s="42">
        <f t="shared" si="77"/>
        <v>0.18591598995203523</v>
      </c>
      <c r="Y308" s="42">
        <f t="shared" si="77"/>
        <v>0.3440089633920671</v>
      </c>
      <c r="Z308" s="42">
        <f t="shared" si="77"/>
        <v>1.0496436295621161</v>
      </c>
      <c r="AC308" s="42">
        <f t="shared" si="78"/>
        <v>3.1159819267156372E-2</v>
      </c>
      <c r="AD308" s="42">
        <f t="shared" si="78"/>
        <v>0.77967820815968558</v>
      </c>
      <c r="AE308" s="42">
        <f t="shared" si="78"/>
        <v>0.3852219102636551</v>
      </c>
      <c r="AF308" s="42">
        <f t="shared" si="78"/>
        <v>0.41409211104716348</v>
      </c>
      <c r="AG308" s="42">
        <f t="shared" si="78"/>
        <v>0.66645872583566157</v>
      </c>
      <c r="AH308" s="42">
        <f t="shared" si="78"/>
        <v>14.802573818084495</v>
      </c>
      <c r="AI308" s="42">
        <f t="shared" si="78"/>
        <v>4.0007688091812064</v>
      </c>
      <c r="AJ308" s="42">
        <f t="shared" si="78"/>
        <v>0.30054657760139381</v>
      </c>
      <c r="AK308" s="42">
        <f t="shared" si="78"/>
        <v>0.46342299528630893</v>
      </c>
      <c r="AL308" s="42">
        <f t="shared" si="78"/>
        <v>3.3881338956186808</v>
      </c>
    </row>
    <row r="309" spans="4:38">
      <c r="D309" s="52">
        <f t="shared" si="72"/>
        <v>5.25</v>
      </c>
      <c r="E309" s="42">
        <f t="shared" si="76"/>
        <v>2.2289420548321739E-2</v>
      </c>
      <c r="F309" s="42">
        <f t="shared" si="76"/>
        <v>0.42885476233293862</v>
      </c>
      <c r="G309" s="42">
        <f t="shared" si="76"/>
        <v>0.28718253697896479</v>
      </c>
      <c r="H309" s="42">
        <f t="shared" si="76"/>
        <v>0.24341840063206233</v>
      </c>
      <c r="I309" s="42">
        <f t="shared" si="76"/>
        <v>0.63007776587999498</v>
      </c>
      <c r="J309" s="42">
        <f t="shared" si="76"/>
        <v>11.635433242372988</v>
      </c>
      <c r="K309" s="42">
        <f t="shared" si="76"/>
        <v>3.505011149238547</v>
      </c>
      <c r="L309" s="42">
        <f t="shared" si="76"/>
        <v>0.22727519340453514</v>
      </c>
      <c r="M309" s="42">
        <f t="shared" si="76"/>
        <v>0.396866195771575</v>
      </c>
      <c r="N309" s="42">
        <f t="shared" si="76"/>
        <v>1.9000668987754543</v>
      </c>
      <c r="Q309" s="42">
        <f t="shared" si="77"/>
        <v>1.8770200971596526E-2</v>
      </c>
      <c r="R309" s="42">
        <f t="shared" si="77"/>
        <v>0.2324077136812924</v>
      </c>
      <c r="S309" s="42">
        <f t="shared" si="77"/>
        <v>0.22563243214561024</v>
      </c>
      <c r="T309" s="42">
        <f t="shared" si="77"/>
        <v>0.19373986828616191</v>
      </c>
      <c r="U309" s="42">
        <f t="shared" si="77"/>
        <v>0.60995114508577952</v>
      </c>
      <c r="V309" s="42">
        <f t="shared" si="77"/>
        <v>8.6366335831232952</v>
      </c>
      <c r="W309" s="42">
        <f t="shared" si="77"/>
        <v>3.1518281024727433</v>
      </c>
      <c r="X309" s="42">
        <f t="shared" si="77"/>
        <v>0.18214385955354051</v>
      </c>
      <c r="Y309" s="42">
        <f t="shared" si="77"/>
        <v>0.33836412091251644</v>
      </c>
      <c r="Z309" s="42">
        <f t="shared" si="77"/>
        <v>0.98026461234430218</v>
      </c>
      <c r="AC309" s="42">
        <f t="shared" si="78"/>
        <v>2.580864012504705E-2</v>
      </c>
      <c r="AD309" s="42">
        <f t="shared" si="78"/>
        <v>0.62530181098458737</v>
      </c>
      <c r="AE309" s="42">
        <f t="shared" si="78"/>
        <v>0.36955619544674356</v>
      </c>
      <c r="AF309" s="42">
        <f t="shared" si="78"/>
        <v>0.349613950951083</v>
      </c>
      <c r="AG309" s="42">
        <f t="shared" si="78"/>
        <v>0.63681651945890938</v>
      </c>
      <c r="AH309" s="42">
        <f t="shared" si="78"/>
        <v>14.723386823721576</v>
      </c>
      <c r="AI309" s="42">
        <f t="shared" si="78"/>
        <v>3.8649483504217823</v>
      </c>
      <c r="AJ309" s="42">
        <f t="shared" si="78"/>
        <v>0.28172286770466998</v>
      </c>
      <c r="AK309" s="42">
        <f t="shared" si="78"/>
        <v>0.4486203509491628</v>
      </c>
      <c r="AL309" s="42">
        <f t="shared" si="78"/>
        <v>2.8198691852066111</v>
      </c>
    </row>
    <row r="310" spans="4:38">
      <c r="D310" s="52">
        <f t="shared" si="72"/>
        <v>5.5</v>
      </c>
      <c r="E310" s="42">
        <f t="shared" si="76"/>
        <v>1.8361887407891991E-2</v>
      </c>
      <c r="F310" s="42">
        <f t="shared" si="76"/>
        <v>0.32546714113807096</v>
      </c>
      <c r="G310" s="42">
        <f t="shared" si="76"/>
        <v>0.27555306413442643</v>
      </c>
      <c r="H310" s="42">
        <f t="shared" si="76"/>
        <v>0.22480628445774092</v>
      </c>
      <c r="I310" s="42">
        <f t="shared" si="76"/>
        <v>0.60751369478701622</v>
      </c>
      <c r="J310" s="42">
        <f t="shared" si="76"/>
        <v>11.609317811316759</v>
      </c>
      <c r="K310" s="42">
        <f t="shared" si="76"/>
        <v>3.4203683236409175</v>
      </c>
      <c r="L310" s="42">
        <f t="shared" si="76"/>
        <v>0.21969433734010979</v>
      </c>
      <c r="M310" s="42">
        <f t="shared" si="76"/>
        <v>0.38638685719514454</v>
      </c>
      <c r="N310" s="42">
        <f t="shared" si="76"/>
        <v>1.6394703459141522</v>
      </c>
      <c r="Q310" s="42">
        <f t="shared" si="77"/>
        <v>1.5268458571763815E-2</v>
      </c>
      <c r="R310" s="42">
        <f t="shared" si="77"/>
        <v>0.1496595291111692</v>
      </c>
      <c r="S310" s="42">
        <f t="shared" si="77"/>
        <v>0.20745356089338696</v>
      </c>
      <c r="T310" s="42">
        <f t="shared" si="77"/>
        <v>0.18186671690805242</v>
      </c>
      <c r="U310" s="42">
        <f t="shared" si="77"/>
        <v>0.59281067847918656</v>
      </c>
      <c r="V310" s="42">
        <f t="shared" si="77"/>
        <v>8.6432055790042277</v>
      </c>
      <c r="W310" s="42">
        <f t="shared" si="77"/>
        <v>3.0892869637199931</v>
      </c>
      <c r="X310" s="42">
        <f t="shared" si="77"/>
        <v>0.17926374459865208</v>
      </c>
      <c r="Y310" s="42">
        <f t="shared" si="77"/>
        <v>0.33360612391918709</v>
      </c>
      <c r="Z310" s="42">
        <f t="shared" si="77"/>
        <v>0.92069254268239387</v>
      </c>
      <c r="AC310" s="42">
        <f t="shared" si="78"/>
        <v>2.1455316244020271E-2</v>
      </c>
      <c r="AD310" s="42">
        <f t="shared" si="78"/>
        <v>0.5012747531649755</v>
      </c>
      <c r="AE310" s="42">
        <f t="shared" si="78"/>
        <v>0.35533270271045747</v>
      </c>
      <c r="AF310" s="42">
        <f t="shared" si="78"/>
        <v>0.29883712106354715</v>
      </c>
      <c r="AG310" s="42">
        <f t="shared" si="78"/>
        <v>0.61149084180284097</v>
      </c>
      <c r="AH310" s="42">
        <f t="shared" si="78"/>
        <v>14.641233693890829</v>
      </c>
      <c r="AI310" s="42">
        <f t="shared" si="78"/>
        <v>3.7568608649168977</v>
      </c>
      <c r="AJ310" s="42">
        <f t="shared" si="78"/>
        <v>0.26525005624551901</v>
      </c>
      <c r="AK310" s="42">
        <f t="shared" si="78"/>
        <v>0.43511652516008165</v>
      </c>
      <c r="AL310" s="42">
        <f t="shared" si="78"/>
        <v>2.3582481491459135</v>
      </c>
    </row>
    <row r="311" spans="4:38">
      <c r="D311" s="52">
        <f t="shared" si="72"/>
        <v>5.75</v>
      </c>
      <c r="E311" s="42">
        <f t="shared" si="76"/>
        <v>1.5298048490612684E-2</v>
      </c>
      <c r="F311" s="42">
        <f t="shared" si="76"/>
        <v>0.25086170892805054</v>
      </c>
      <c r="G311" s="42">
        <f t="shared" si="76"/>
        <v>0.26612967876441712</v>
      </c>
      <c r="H311" s="42">
        <f t="shared" si="76"/>
        <v>0.21239820700819306</v>
      </c>
      <c r="I311" s="42">
        <f t="shared" si="76"/>
        <v>0.58636898640044766</v>
      </c>
      <c r="J311" s="42">
        <f t="shared" si="76"/>
        <v>11.581666178433746</v>
      </c>
      <c r="K311" s="42">
        <f t="shared" si="76"/>
        <v>3.3607842293057417</v>
      </c>
      <c r="L311" s="42">
        <f t="shared" si="76"/>
        <v>0.21336379611104087</v>
      </c>
      <c r="M311" s="42">
        <f t="shared" si="76"/>
        <v>0.37744902841579825</v>
      </c>
      <c r="N311" s="42">
        <f t="shared" si="76"/>
        <v>1.4463047003677645</v>
      </c>
      <c r="Q311" s="42">
        <f t="shared" si="77"/>
        <v>1.251860154505815E-2</v>
      </c>
      <c r="R311" s="42">
        <f t="shared" si="77"/>
        <v>8.9414978294914377E-2</v>
      </c>
      <c r="S311" s="42">
        <f t="shared" si="77"/>
        <v>0.1947820907808599</v>
      </c>
      <c r="T311" s="42">
        <f t="shared" si="77"/>
        <v>0.17395128265597989</v>
      </c>
      <c r="U311" s="42">
        <f t="shared" si="77"/>
        <v>0.57531622278704897</v>
      </c>
      <c r="V311" s="42">
        <f t="shared" si="77"/>
        <v>8.6475869095915225</v>
      </c>
      <c r="W311" s="42">
        <f t="shared" si="77"/>
        <v>3.0443993771748419</v>
      </c>
      <c r="X311" s="42">
        <f t="shared" si="77"/>
        <v>0.17727229053464583</v>
      </c>
      <c r="Y311" s="42">
        <f t="shared" si="77"/>
        <v>0.32980326145626926</v>
      </c>
      <c r="Z311" s="42">
        <f t="shared" si="77"/>
        <v>0.87259336053795655</v>
      </c>
      <c r="AC311" s="42">
        <f t="shared" si="78"/>
        <v>1.807749543616732E-2</v>
      </c>
      <c r="AD311" s="42">
        <f t="shared" si="78"/>
        <v>0.41230843956119023</v>
      </c>
      <c r="AE311" s="42">
        <f t="shared" si="78"/>
        <v>0.342388744495984</v>
      </c>
      <c r="AF311" s="42">
        <f t="shared" si="78"/>
        <v>0.26341982240088108</v>
      </c>
      <c r="AG311" s="42">
        <f t="shared" si="78"/>
        <v>0.59027825026755487</v>
      </c>
      <c r="AH311" s="42">
        <f t="shared" si="78"/>
        <v>14.55634801504781</v>
      </c>
      <c r="AI311" s="42">
        <f t="shared" si="78"/>
        <v>3.6807729639364841</v>
      </c>
      <c r="AJ311" s="42">
        <f t="shared" si="78"/>
        <v>0.25152813049152317</v>
      </c>
      <c r="AK311" s="42">
        <f t="shared" si="78"/>
        <v>0.42317348411125888</v>
      </c>
      <c r="AL311" s="42">
        <f t="shared" si="78"/>
        <v>2.0200160401975724</v>
      </c>
    </row>
    <row r="312" spans="4:38">
      <c r="D312" s="52">
        <f t="shared" si="72"/>
        <v>6</v>
      </c>
      <c r="E312" s="42">
        <f t="shared" si="76"/>
        <v>1.307696723558076E-2</v>
      </c>
      <c r="F312" s="42">
        <f t="shared" si="76"/>
        <v>0.20891644716811669</v>
      </c>
      <c r="G312" s="42">
        <f t="shared" si="76"/>
        <v>0.25883387626704135</v>
      </c>
      <c r="H312" s="42">
        <f t="shared" si="76"/>
        <v>0.20619416828341913</v>
      </c>
      <c r="I312" s="42">
        <f t="shared" si="76"/>
        <v>0.56635686291913456</v>
      </c>
      <c r="J312" s="42">
        <f t="shared" si="76"/>
        <v>11.552478343723905</v>
      </c>
      <c r="K312" s="42">
        <f t="shared" si="76"/>
        <v>3.3296000304013509</v>
      </c>
      <c r="L312" s="42">
        <f t="shared" si="76"/>
        <v>0.20834521604371975</v>
      </c>
      <c r="M312" s="42">
        <f t="shared" si="76"/>
        <v>0.37029274218245845</v>
      </c>
      <c r="N312" s="42">
        <f t="shared" si="76"/>
        <v>1.3297755584975617</v>
      </c>
      <c r="Q312" s="42">
        <f t="shared" si="77"/>
        <v>1.0501108957582002E-2</v>
      </c>
      <c r="R312" s="42">
        <f t="shared" si="77"/>
        <v>5.4718619302664764E-2</v>
      </c>
      <c r="S312" s="42">
        <f t="shared" si="77"/>
        <v>0.18820272810207658</v>
      </c>
      <c r="T312" s="42">
        <f t="shared" si="77"/>
        <v>0.16999356552994388</v>
      </c>
      <c r="U312" s="42">
        <f t="shared" si="77"/>
        <v>0.55718262238748806</v>
      </c>
      <c r="V312" s="42">
        <f t="shared" si="77"/>
        <v>8.6497775748851691</v>
      </c>
      <c r="W312" s="42">
        <f t="shared" si="77"/>
        <v>3.0195381990615946</v>
      </c>
      <c r="X312" s="42">
        <f t="shared" si="77"/>
        <v>0.17616614280879719</v>
      </c>
      <c r="Y312" s="42">
        <f t="shared" si="77"/>
        <v>0.32702382256795459</v>
      </c>
      <c r="Z312" s="42">
        <f t="shared" si="77"/>
        <v>0.83763300587255063</v>
      </c>
      <c r="AC312" s="42">
        <f t="shared" si="78"/>
        <v>1.5652825513579532E-2</v>
      </c>
      <c r="AD312" s="42">
        <f t="shared" si="78"/>
        <v>0.36311427503357058</v>
      </c>
      <c r="AE312" s="42">
        <f t="shared" si="78"/>
        <v>0.33056163324451154</v>
      </c>
      <c r="AF312" s="42">
        <f t="shared" si="78"/>
        <v>0.24502025597941202</v>
      </c>
      <c r="AG312" s="42">
        <f t="shared" si="78"/>
        <v>0.57297530225314885</v>
      </c>
      <c r="AH312" s="42">
        <f t="shared" si="78"/>
        <v>14.468963373648029</v>
      </c>
      <c r="AI312" s="42">
        <f t="shared" si="78"/>
        <v>3.6409512587504738</v>
      </c>
      <c r="AJ312" s="42">
        <f t="shared" si="78"/>
        <v>0.2409570777102647</v>
      </c>
      <c r="AK312" s="42">
        <f t="shared" si="78"/>
        <v>0.41305319399488705</v>
      </c>
      <c r="AL312" s="42">
        <f t="shared" si="78"/>
        <v>1.8219181111225691</v>
      </c>
    </row>
    <row r="313" spans="4:38">
      <c r="D313" s="52">
        <f t="shared" si="72"/>
        <v>6.25</v>
      </c>
      <c r="E313" s="42">
        <f t="shared" ref="E313:N328" si="79">($D223-$D222)/8*(E222+3*((2*E222+E223)/3)+3*((E222+2*E223)/3)+E223)</f>
        <v>1.1498422507685903E-2</v>
      </c>
      <c r="F313" s="42">
        <f t="shared" si="79"/>
        <v>0.19366147154080576</v>
      </c>
      <c r="G313" s="42">
        <f t="shared" si="79"/>
        <v>0.25317301322508851</v>
      </c>
      <c r="H313" s="42">
        <f t="shared" si="79"/>
        <v>0.204683349376656</v>
      </c>
      <c r="I313" s="42">
        <f t="shared" si="79"/>
        <v>0.5473375670173406</v>
      </c>
      <c r="J313" s="42">
        <f t="shared" si="79"/>
        <v>11.517925619289196</v>
      </c>
      <c r="K313" s="42">
        <f t="shared" si="79"/>
        <v>3.3215646164900989</v>
      </c>
      <c r="L313" s="42">
        <f t="shared" si="79"/>
        <v>0.20440111184169529</v>
      </c>
      <c r="M313" s="42">
        <f t="shared" si="79"/>
        <v>0.36468348554131841</v>
      </c>
      <c r="N313" s="42">
        <f t="shared" si="79"/>
        <v>1.2762136170160154</v>
      </c>
      <c r="Q313" s="42">
        <f t="shared" ref="Q313:Z328" si="80">($D223-$D222)/8*(Q222+3*((2*Q222+Q223)/3)+3*((Q222+2*Q223)/3)+Q223)</f>
        <v>9.0426501664767449E-3</v>
      </c>
      <c r="R313" s="42">
        <f t="shared" si="80"/>
        <v>4.0935837228541758E-2</v>
      </c>
      <c r="S313" s="42">
        <f t="shared" si="80"/>
        <v>0.18651507686102498</v>
      </c>
      <c r="T313" s="42">
        <f t="shared" si="80"/>
        <v>0.16901453628649921</v>
      </c>
      <c r="U313" s="42">
        <f t="shared" si="80"/>
        <v>0.53862374399691326</v>
      </c>
      <c r="V313" s="42">
        <f t="shared" si="80"/>
        <v>8.6445361177358073</v>
      </c>
      <c r="W313" s="42">
        <f t="shared" si="80"/>
        <v>3.0110267711046257</v>
      </c>
      <c r="X313" s="42">
        <f t="shared" si="80"/>
        <v>0.17572565211292865</v>
      </c>
      <c r="Y313" s="42">
        <f t="shared" si="80"/>
        <v>0.32507548981854389</v>
      </c>
      <c r="Z313" s="42">
        <f t="shared" si="80"/>
        <v>0.81374842539796965</v>
      </c>
      <c r="AC313" s="42">
        <f t="shared" ref="AC313:AL328" si="81">($D223-$D222)/8*(AC222+3*((2*AC222+AC223)/3)+3*((AC222+2*AC223)/3)+AC223)</f>
        <v>1.3954194848894983E-2</v>
      </c>
      <c r="AD313" s="42">
        <f t="shared" si="81"/>
        <v>0.34638710585306975</v>
      </c>
      <c r="AE313" s="42">
        <f t="shared" si="81"/>
        <v>0.31965350099469569</v>
      </c>
      <c r="AF313" s="42">
        <f t="shared" si="81"/>
        <v>0.24035216246681276</v>
      </c>
      <c r="AG313" s="42">
        <f t="shared" si="81"/>
        <v>0.55870630817935374</v>
      </c>
      <c r="AH313" s="42">
        <f t="shared" si="81"/>
        <v>14.378904579849845</v>
      </c>
      <c r="AI313" s="42">
        <f t="shared" si="81"/>
        <v>3.6307630605500738</v>
      </c>
      <c r="AJ313" s="42">
        <f t="shared" si="81"/>
        <v>0.23307657157046144</v>
      </c>
      <c r="AK313" s="42">
        <f t="shared" si="81"/>
        <v>0.40455918016682085</v>
      </c>
      <c r="AL313" s="42">
        <f t="shared" si="81"/>
        <v>1.7386788086340594</v>
      </c>
    </row>
    <row r="314" spans="4:38">
      <c r="D314" s="52">
        <f t="shared" si="72"/>
        <v>6.5</v>
      </c>
      <c r="E314" s="42">
        <f t="shared" si="79"/>
        <v>1.0189887451244852E-2</v>
      </c>
      <c r="F314" s="42">
        <f t="shared" si="79"/>
        <v>0.18798637145754035</v>
      </c>
      <c r="G314" s="42">
        <f t="shared" si="79"/>
        <v>0.24826647560666348</v>
      </c>
      <c r="H314" s="42">
        <f t="shared" si="79"/>
        <v>0.20484411247437542</v>
      </c>
      <c r="I314" s="42">
        <f t="shared" si="79"/>
        <v>0.52941395444513351</v>
      </c>
      <c r="J314" s="42">
        <f t="shared" si="79"/>
        <v>11.47070028119656</v>
      </c>
      <c r="K314" s="42">
        <f t="shared" si="79"/>
        <v>3.3217208811389267</v>
      </c>
      <c r="L314" s="42">
        <f t="shared" si="79"/>
        <v>0.20097431781021191</v>
      </c>
      <c r="M314" s="42">
        <f t="shared" si="79"/>
        <v>0.35983218891953728</v>
      </c>
      <c r="N314" s="42">
        <f t="shared" si="79"/>
        <v>1.2460061408663734</v>
      </c>
      <c r="Q314" s="42">
        <f t="shared" si="80"/>
        <v>7.82259179788828E-3</v>
      </c>
      <c r="R314" s="42">
        <f t="shared" si="80"/>
        <v>3.4737991500606739E-2</v>
      </c>
      <c r="S314" s="42">
        <f t="shared" si="80"/>
        <v>0.18653873667361931</v>
      </c>
      <c r="T314" s="42">
        <f t="shared" si="80"/>
        <v>0.16905613643875772</v>
      </c>
      <c r="U314" s="42">
        <f t="shared" si="80"/>
        <v>0.52044752854397924</v>
      </c>
      <c r="V314" s="42">
        <f t="shared" si="80"/>
        <v>8.6218582957304921</v>
      </c>
      <c r="W314" s="42">
        <f t="shared" si="80"/>
        <v>3.0083479684536054</v>
      </c>
      <c r="X314" s="42">
        <f t="shared" si="80"/>
        <v>0.17551599256765227</v>
      </c>
      <c r="Y314" s="42">
        <f t="shared" si="80"/>
        <v>0.3234825762777146</v>
      </c>
      <c r="Z314" s="42">
        <f t="shared" si="80"/>
        <v>0.79459225925571531</v>
      </c>
      <c r="AC314" s="42">
        <f t="shared" si="81"/>
        <v>1.2557183104601386E-2</v>
      </c>
      <c r="AD314" s="42">
        <f t="shared" si="81"/>
        <v>0.3412347514144739</v>
      </c>
      <c r="AE314" s="42">
        <f t="shared" si="81"/>
        <v>0.30948552856893119</v>
      </c>
      <c r="AF314" s="42">
        <f t="shared" si="81"/>
        <v>0.24063208850999265</v>
      </c>
      <c r="AG314" s="42">
        <f t="shared" si="81"/>
        <v>0.54599114568550033</v>
      </c>
      <c r="AH314" s="42">
        <f t="shared" si="81"/>
        <v>14.285509805362565</v>
      </c>
      <c r="AI314" s="42">
        <f t="shared" si="81"/>
        <v>3.6312541766911206</v>
      </c>
      <c r="AJ314" s="42">
        <f t="shared" si="81"/>
        <v>0.22643264305277161</v>
      </c>
      <c r="AK314" s="42">
        <f t="shared" si="81"/>
        <v>0.39694920508251486</v>
      </c>
      <c r="AL314" s="42">
        <f t="shared" si="81"/>
        <v>1.6974200224770266</v>
      </c>
    </row>
    <row r="315" spans="4:38">
      <c r="D315" s="52">
        <f t="shared" si="72"/>
        <v>6.75</v>
      </c>
      <c r="E315" s="42">
        <f t="shared" si="79"/>
        <v>8.9685880652331969E-3</v>
      </c>
      <c r="F315" s="42">
        <f t="shared" si="79"/>
        <v>0.18268961137982626</v>
      </c>
      <c r="G315" s="42">
        <f t="shared" si="79"/>
        <v>0.24368704049613318</v>
      </c>
      <c r="H315" s="42">
        <f t="shared" si="79"/>
        <v>0.2051656386698138</v>
      </c>
      <c r="I315" s="42">
        <f t="shared" si="79"/>
        <v>0.51268524937774029</v>
      </c>
      <c r="J315" s="42">
        <f t="shared" si="79"/>
        <v>11.407847771205116</v>
      </c>
      <c r="K315" s="42">
        <f t="shared" si="79"/>
        <v>3.3220334104365761</v>
      </c>
      <c r="L315" s="42">
        <f t="shared" si="79"/>
        <v>0.19777597671416064</v>
      </c>
      <c r="M315" s="42">
        <f t="shared" si="79"/>
        <v>0.35530431207254209</v>
      </c>
      <c r="N315" s="42">
        <f t="shared" si="79"/>
        <v>1.2178124964600388</v>
      </c>
      <c r="Q315" s="42">
        <f t="shared" si="80"/>
        <v>6.6838706538723779E-3</v>
      </c>
      <c r="R315" s="42">
        <f t="shared" si="80"/>
        <v>2.8953335487867448E-2</v>
      </c>
      <c r="S315" s="42">
        <f t="shared" si="80"/>
        <v>0.18658605629880792</v>
      </c>
      <c r="T315" s="42">
        <f t="shared" si="80"/>
        <v>0.16913933674327469</v>
      </c>
      <c r="U315" s="42">
        <f t="shared" si="80"/>
        <v>0.50310547242999282</v>
      </c>
      <c r="V315" s="42">
        <f t="shared" si="80"/>
        <v>8.5776993314343386</v>
      </c>
      <c r="W315" s="42">
        <f t="shared" si="80"/>
        <v>3.0058477526459866</v>
      </c>
      <c r="X315" s="42">
        <f t="shared" si="80"/>
        <v>0.17532031032539436</v>
      </c>
      <c r="Y315" s="42">
        <f t="shared" si="80"/>
        <v>0.3219958569729402</v>
      </c>
      <c r="Z315" s="42">
        <f t="shared" si="80"/>
        <v>0.77671317085627756</v>
      </c>
      <c r="AC315" s="42">
        <f t="shared" si="81"/>
        <v>1.125330547659403E-2</v>
      </c>
      <c r="AD315" s="42">
        <f t="shared" si="81"/>
        <v>0.33642588727178424</v>
      </c>
      <c r="AE315" s="42">
        <f t="shared" si="81"/>
        <v>0.29999542097155146</v>
      </c>
      <c r="AF315" s="42">
        <f t="shared" si="81"/>
        <v>0.24119194059635302</v>
      </c>
      <c r="AG315" s="42">
        <f t="shared" si="81"/>
        <v>0.53412366069123673</v>
      </c>
      <c r="AH315" s="42">
        <f t="shared" si="81"/>
        <v>14.188409204964888</v>
      </c>
      <c r="AI315" s="42">
        <f t="shared" si="81"/>
        <v>3.6322364089732151</v>
      </c>
      <c r="AJ315" s="42">
        <f t="shared" si="81"/>
        <v>0.22023164310292748</v>
      </c>
      <c r="AK315" s="42">
        <f t="shared" si="81"/>
        <v>0.38980848893766334</v>
      </c>
      <c r="AL315" s="42">
        <f t="shared" si="81"/>
        <v>1.6589118220637968</v>
      </c>
    </row>
    <row r="316" spans="4:38">
      <c r="D316" s="52">
        <f t="shared" si="72"/>
        <v>7</v>
      </c>
      <c r="E316" s="42">
        <f t="shared" si="79"/>
        <v>7.8345243496509651E-3</v>
      </c>
      <c r="F316" s="42">
        <f t="shared" si="79"/>
        <v>0.17777119130766283</v>
      </c>
      <c r="G316" s="42">
        <f t="shared" si="79"/>
        <v>0.23943470789349761</v>
      </c>
      <c r="H316" s="42">
        <f t="shared" si="79"/>
        <v>0.20564792796297171</v>
      </c>
      <c r="I316" s="42">
        <f t="shared" si="79"/>
        <v>0.49715145181516107</v>
      </c>
      <c r="J316" s="42">
        <f t="shared" si="79"/>
        <v>11.330417044903315</v>
      </c>
      <c r="K316" s="42">
        <f t="shared" si="79"/>
        <v>3.322502204383043</v>
      </c>
      <c r="L316" s="42">
        <f t="shared" si="79"/>
        <v>0.19480608855354148</v>
      </c>
      <c r="M316" s="42">
        <f t="shared" si="79"/>
        <v>0.35109985500033247</v>
      </c>
      <c r="N316" s="42">
        <f t="shared" si="79"/>
        <v>1.1916326837970121</v>
      </c>
      <c r="Q316" s="42">
        <f t="shared" si="80"/>
        <v>5.6264867344290349E-3</v>
      </c>
      <c r="R316" s="42">
        <f t="shared" si="80"/>
        <v>2.3581869190323825E-2</v>
      </c>
      <c r="S316" s="42">
        <f t="shared" si="80"/>
        <v>0.18665703573659032</v>
      </c>
      <c r="T316" s="42">
        <f t="shared" si="80"/>
        <v>0.16926413720004957</v>
      </c>
      <c r="U316" s="42">
        <f t="shared" si="80"/>
        <v>0.48659757565495443</v>
      </c>
      <c r="V316" s="42">
        <f t="shared" si="80"/>
        <v>8.5134952405047066</v>
      </c>
      <c r="W316" s="42">
        <f t="shared" si="80"/>
        <v>3.0035261236817759</v>
      </c>
      <c r="X316" s="42">
        <f t="shared" si="80"/>
        <v>0.17513860538615453</v>
      </c>
      <c r="Y316" s="42">
        <f t="shared" si="80"/>
        <v>0.32061533190422087</v>
      </c>
      <c r="Z316" s="42">
        <f t="shared" si="80"/>
        <v>0.76011116019965663</v>
      </c>
      <c r="AC316" s="42">
        <f t="shared" si="81"/>
        <v>1.0042561964872904E-2</v>
      </c>
      <c r="AD316" s="42">
        <f t="shared" si="81"/>
        <v>0.33196051342500138</v>
      </c>
      <c r="AE316" s="42">
        <f t="shared" si="81"/>
        <v>0.29118317820255601</v>
      </c>
      <c r="AF316" s="42">
        <f t="shared" si="81"/>
        <v>0.24203171872589382</v>
      </c>
      <c r="AG316" s="42">
        <f t="shared" si="81"/>
        <v>0.52310385319656372</v>
      </c>
      <c r="AH316" s="42">
        <f t="shared" si="81"/>
        <v>14.087602778656866</v>
      </c>
      <c r="AI316" s="42">
        <f t="shared" si="81"/>
        <v>3.6337097573963568</v>
      </c>
      <c r="AJ316" s="42">
        <f t="shared" si="81"/>
        <v>0.21447357172092951</v>
      </c>
      <c r="AK316" s="42">
        <f t="shared" si="81"/>
        <v>0.38313703173226632</v>
      </c>
      <c r="AL316" s="42">
        <f t="shared" si="81"/>
        <v>1.6231542073943706</v>
      </c>
    </row>
    <row r="317" spans="4:38">
      <c r="D317" s="52">
        <f t="shared" si="72"/>
        <v>7.25</v>
      </c>
      <c r="E317" s="42">
        <f t="shared" si="79"/>
        <v>6.7876963044981326E-3</v>
      </c>
      <c r="F317" s="42">
        <f t="shared" si="79"/>
        <v>0.17323111124105023</v>
      </c>
      <c r="G317" s="42">
        <f t="shared" si="79"/>
        <v>0.23550947779875728</v>
      </c>
      <c r="H317" s="42">
        <f t="shared" si="79"/>
        <v>0.20629098035384902</v>
      </c>
      <c r="I317" s="42">
        <f t="shared" si="79"/>
        <v>0.48281256175739584</v>
      </c>
      <c r="J317" s="42">
        <f t="shared" si="79"/>
        <v>11.239457057879665</v>
      </c>
      <c r="K317" s="42">
        <f t="shared" si="79"/>
        <v>3.3231272629783328</v>
      </c>
      <c r="L317" s="42">
        <f t="shared" si="79"/>
        <v>0.1920646533283549</v>
      </c>
      <c r="M317" s="42">
        <f t="shared" si="79"/>
        <v>0.34721881770290791</v>
      </c>
      <c r="N317" s="42">
        <f t="shared" si="79"/>
        <v>1.1674667028772983</v>
      </c>
      <c r="Q317" s="42">
        <f t="shared" si="80"/>
        <v>4.6504400395582582E-3</v>
      </c>
      <c r="R317" s="42">
        <f t="shared" si="80"/>
        <v>1.8623592607975834E-2</v>
      </c>
      <c r="S317" s="42">
        <f t="shared" si="80"/>
        <v>0.18675167498696749</v>
      </c>
      <c r="T317" s="42">
        <f t="shared" si="80"/>
        <v>0.16943053780908296</v>
      </c>
      <c r="U317" s="42">
        <f t="shared" si="80"/>
        <v>0.47092383821886369</v>
      </c>
      <c r="V317" s="42">
        <f t="shared" si="80"/>
        <v>8.4306820385989525</v>
      </c>
      <c r="W317" s="42">
        <f t="shared" si="80"/>
        <v>3.0013830815609621</v>
      </c>
      <c r="X317" s="42">
        <f t="shared" si="80"/>
        <v>0.1749708777499332</v>
      </c>
      <c r="Y317" s="42">
        <f t="shared" si="80"/>
        <v>0.319341001071557</v>
      </c>
      <c r="Z317" s="42">
        <f t="shared" si="80"/>
        <v>0.74478622728585298</v>
      </c>
      <c r="AC317" s="42">
        <f t="shared" si="81"/>
        <v>8.9249525694380036E-3</v>
      </c>
      <c r="AD317" s="42">
        <f t="shared" si="81"/>
        <v>0.32783862987412482</v>
      </c>
      <c r="AE317" s="42">
        <f t="shared" si="81"/>
        <v>0.28304880026194434</v>
      </c>
      <c r="AF317" s="42">
        <f t="shared" si="81"/>
        <v>0.24315142289861508</v>
      </c>
      <c r="AG317" s="42">
        <f t="shared" si="81"/>
        <v>0.51293172320148106</v>
      </c>
      <c r="AH317" s="42">
        <f t="shared" si="81"/>
        <v>13.983090526438444</v>
      </c>
      <c r="AI317" s="42">
        <f t="shared" si="81"/>
        <v>3.6356742219605449</v>
      </c>
      <c r="AJ317" s="42">
        <f t="shared" si="81"/>
        <v>0.2091584289067776</v>
      </c>
      <c r="AK317" s="42">
        <f t="shared" si="81"/>
        <v>0.37693483346632439</v>
      </c>
      <c r="AL317" s="42">
        <f t="shared" si="81"/>
        <v>1.5901471784687478</v>
      </c>
    </row>
    <row r="318" spans="4:38">
      <c r="D318" s="52">
        <f t="shared" si="72"/>
        <v>7.5</v>
      </c>
      <c r="E318" s="42">
        <f t="shared" si="79"/>
        <v>5.8281039297747011E-3</v>
      </c>
      <c r="F318" s="42">
        <f t="shared" si="79"/>
        <v>0.16906937117998888</v>
      </c>
      <c r="G318" s="42">
        <f t="shared" si="79"/>
        <v>0.2319113502119122</v>
      </c>
      <c r="H318" s="42">
        <f t="shared" si="79"/>
        <v>0.20709479584244578</v>
      </c>
      <c r="I318" s="42">
        <f t="shared" si="79"/>
        <v>0.46966857920444388</v>
      </c>
      <c r="J318" s="42">
        <f t="shared" si="79"/>
        <v>11.136016765722623</v>
      </c>
      <c r="K318" s="42">
        <f t="shared" si="79"/>
        <v>3.32390858622245</v>
      </c>
      <c r="L318" s="42">
        <f t="shared" si="79"/>
        <v>0.18955167103860091</v>
      </c>
      <c r="M318" s="42">
        <f t="shared" si="79"/>
        <v>0.34366120018026891</v>
      </c>
      <c r="N318" s="42">
        <f t="shared" si="79"/>
        <v>1.1453145537008971</v>
      </c>
      <c r="Q318" s="42">
        <f t="shared" si="80"/>
        <v>3.755730569260052E-3</v>
      </c>
      <c r="R318" s="42">
        <f t="shared" si="80"/>
        <v>1.407850574082347E-2</v>
      </c>
      <c r="S318" s="42">
        <f t="shared" si="80"/>
        <v>0.18686997404993894</v>
      </c>
      <c r="T318" s="42">
        <f t="shared" si="80"/>
        <v>0.16963853857037478</v>
      </c>
      <c r="U318" s="42">
        <f t="shared" si="80"/>
        <v>0.4560842601217211</v>
      </c>
      <c r="V318" s="42">
        <f t="shared" si="80"/>
        <v>8.3306957413744325</v>
      </c>
      <c r="W318" s="42">
        <f t="shared" si="80"/>
        <v>2.9994186262835458</v>
      </c>
      <c r="X318" s="42">
        <f t="shared" si="80"/>
        <v>0.17481712741673036</v>
      </c>
      <c r="Y318" s="42">
        <f t="shared" si="80"/>
        <v>0.31817286447494869</v>
      </c>
      <c r="Z318" s="42">
        <f t="shared" si="80"/>
        <v>0.73073837211486636</v>
      </c>
      <c r="AC318" s="42">
        <f t="shared" si="81"/>
        <v>7.9004772902893546E-3</v>
      </c>
      <c r="AD318" s="42">
        <f t="shared" si="81"/>
        <v>0.32406023661915412</v>
      </c>
      <c r="AE318" s="42">
        <f t="shared" si="81"/>
        <v>0.2755922871497169</v>
      </c>
      <c r="AF318" s="42">
        <f t="shared" si="81"/>
        <v>0.24455105311451625</v>
      </c>
      <c r="AG318" s="42">
        <f t="shared" si="81"/>
        <v>0.50360727070598854</v>
      </c>
      <c r="AH318" s="42">
        <f t="shared" si="81"/>
        <v>13.874872448309675</v>
      </c>
      <c r="AI318" s="42">
        <f t="shared" si="81"/>
        <v>3.6381298026657802</v>
      </c>
      <c r="AJ318" s="42">
        <f t="shared" si="81"/>
        <v>0.20428621466047142</v>
      </c>
      <c r="AK318" s="42">
        <f t="shared" si="81"/>
        <v>0.37120189413983695</v>
      </c>
      <c r="AL318" s="42">
        <f t="shared" si="81"/>
        <v>1.5598907352869227</v>
      </c>
    </row>
    <row r="319" spans="4:38">
      <c r="D319" s="52">
        <f t="shared" si="72"/>
        <v>7.75</v>
      </c>
      <c r="E319" s="42">
        <f t="shared" si="79"/>
        <v>4.9557472254806783E-3</v>
      </c>
      <c r="F319" s="42">
        <f t="shared" si="79"/>
        <v>0.16528597112447874</v>
      </c>
      <c r="G319" s="42">
        <f t="shared" si="79"/>
        <v>0.2286403251329619</v>
      </c>
      <c r="H319" s="42">
        <f t="shared" si="79"/>
        <v>0.20805937442876196</v>
      </c>
      <c r="I319" s="42">
        <f t="shared" si="79"/>
        <v>0.45771950415630602</v>
      </c>
      <c r="J319" s="42">
        <f t="shared" si="79"/>
        <v>11.021145124020691</v>
      </c>
      <c r="K319" s="42">
        <f t="shared" si="79"/>
        <v>3.3248461741153892</v>
      </c>
      <c r="L319" s="42">
        <f t="shared" si="79"/>
        <v>0.18726714168427902</v>
      </c>
      <c r="M319" s="42">
        <f t="shared" si="79"/>
        <v>0.3404270024324153</v>
      </c>
      <c r="N319" s="42">
        <f t="shared" si="79"/>
        <v>1.1251762362677988</v>
      </c>
      <c r="Q319" s="42">
        <f t="shared" si="80"/>
        <v>2.9423583235344089E-3</v>
      </c>
      <c r="R319" s="42">
        <f t="shared" si="80"/>
        <v>9.9466085888668052E-3</v>
      </c>
      <c r="S319" s="42">
        <f t="shared" si="80"/>
        <v>0.18701193292550422</v>
      </c>
      <c r="T319" s="42">
        <f t="shared" si="80"/>
        <v>0.16988813948392514</v>
      </c>
      <c r="U319" s="42">
        <f t="shared" si="80"/>
        <v>0.44207884136352665</v>
      </c>
      <c r="V319" s="42">
        <f t="shared" si="80"/>
        <v>8.2149723644885153</v>
      </c>
      <c r="W319" s="42">
        <f t="shared" si="80"/>
        <v>2.9976327578495319</v>
      </c>
      <c r="X319" s="42">
        <f t="shared" si="80"/>
        <v>0.17467735438654608</v>
      </c>
      <c r="Y319" s="42">
        <f t="shared" si="80"/>
        <v>0.31711092211439584</v>
      </c>
      <c r="Z319" s="42">
        <f t="shared" si="80"/>
        <v>0.7179675946866968</v>
      </c>
      <c r="AC319" s="42">
        <f t="shared" si="81"/>
        <v>6.9691361274269517E-3</v>
      </c>
      <c r="AD319" s="42">
        <f t="shared" si="81"/>
        <v>0.32062533366009016</v>
      </c>
      <c r="AE319" s="42">
        <f t="shared" si="81"/>
        <v>0.26881363886587417</v>
      </c>
      <c r="AF319" s="42">
        <f t="shared" si="81"/>
        <v>0.24623060937359781</v>
      </c>
      <c r="AG319" s="42">
        <f t="shared" si="81"/>
        <v>0.49513049571008627</v>
      </c>
      <c r="AH319" s="42">
        <f t="shared" si="81"/>
        <v>13.762948544270508</v>
      </c>
      <c r="AI319" s="42">
        <f t="shared" si="81"/>
        <v>3.6410764995120677</v>
      </c>
      <c r="AJ319" s="42">
        <f t="shared" si="81"/>
        <v>0.19985692898201138</v>
      </c>
      <c r="AK319" s="42">
        <f t="shared" si="81"/>
        <v>0.36593821375280411</v>
      </c>
      <c r="AL319" s="42">
        <f t="shared" si="81"/>
        <v>1.5323848778489004</v>
      </c>
    </row>
    <row r="320" spans="4:38">
      <c r="D320" s="52">
        <f t="shared" si="72"/>
        <v>8</v>
      </c>
      <c r="E320" s="42">
        <f t="shared" si="79"/>
        <v>4.1706261916160565E-3</v>
      </c>
      <c r="F320" s="42">
        <f t="shared" si="79"/>
        <v>0.16188091107451941</v>
      </c>
      <c r="G320" s="42">
        <f t="shared" si="79"/>
        <v>0.22569640256190623</v>
      </c>
      <c r="H320" s="42">
        <f t="shared" si="79"/>
        <v>0.20918471611279715</v>
      </c>
      <c r="I320" s="42">
        <f t="shared" si="79"/>
        <v>0.44696533661298149</v>
      </c>
      <c r="J320" s="42">
        <f t="shared" si="79"/>
        <v>10.895891088362369</v>
      </c>
      <c r="K320" s="42">
        <f t="shared" si="79"/>
        <v>3.3259400266571499</v>
      </c>
      <c r="L320" s="42">
        <f t="shared" si="79"/>
        <v>0.18521106526538872</v>
      </c>
      <c r="M320" s="42">
        <f t="shared" si="79"/>
        <v>0.33751622445934659</v>
      </c>
      <c r="N320" s="42">
        <f t="shared" si="79"/>
        <v>1.1070517505780086</v>
      </c>
      <c r="Q320" s="42">
        <f t="shared" si="80"/>
        <v>2.2103233023813233E-3</v>
      </c>
      <c r="R320" s="42">
        <f t="shared" si="80"/>
        <v>6.2279011521058324E-3</v>
      </c>
      <c r="S320" s="42">
        <f t="shared" si="80"/>
        <v>0.18717755161366384</v>
      </c>
      <c r="T320" s="42">
        <f t="shared" si="80"/>
        <v>0.17017934054973391</v>
      </c>
      <c r="U320" s="42">
        <f t="shared" si="80"/>
        <v>0.42890758194427925</v>
      </c>
      <c r="V320" s="42">
        <f t="shared" si="80"/>
        <v>8.0849479235985502</v>
      </c>
      <c r="W320" s="42">
        <f t="shared" si="80"/>
        <v>2.9960254762589207</v>
      </c>
      <c r="X320" s="42">
        <f t="shared" si="80"/>
        <v>0.17455155865938032</v>
      </c>
      <c r="Y320" s="42">
        <f t="shared" si="80"/>
        <v>0.31615517398989845</v>
      </c>
      <c r="Z320" s="42">
        <f t="shared" si="80"/>
        <v>0.70647389500134405</v>
      </c>
      <c r="AC320" s="42">
        <f t="shared" si="81"/>
        <v>6.1309290808507898E-3</v>
      </c>
      <c r="AD320" s="42">
        <f t="shared" si="81"/>
        <v>0.31753392099693245</v>
      </c>
      <c r="AE320" s="42">
        <f t="shared" si="81"/>
        <v>0.26271285541041578</v>
      </c>
      <c r="AF320" s="42">
        <f t="shared" si="81"/>
        <v>0.24819009167585987</v>
      </c>
      <c r="AG320" s="42">
        <f t="shared" si="81"/>
        <v>0.48750139821377425</v>
      </c>
      <c r="AH320" s="42">
        <f t="shared" si="81"/>
        <v>13.647318814320942</v>
      </c>
      <c r="AI320" s="42">
        <f t="shared" si="81"/>
        <v>3.6445143124994033</v>
      </c>
      <c r="AJ320" s="42">
        <f t="shared" si="81"/>
        <v>0.1958705718713975</v>
      </c>
      <c r="AK320" s="42">
        <f t="shared" si="81"/>
        <v>0.36114379230522586</v>
      </c>
      <c r="AL320" s="42">
        <f t="shared" si="81"/>
        <v>1.5076296061546819</v>
      </c>
    </row>
    <row r="321" spans="4:38">
      <c r="D321" s="52">
        <f t="shared" si="72"/>
        <v>8.25</v>
      </c>
      <c r="E321" s="42">
        <f t="shared" si="79"/>
        <v>3.4727408281808331E-3</v>
      </c>
      <c r="F321" s="42">
        <f t="shared" si="79"/>
        <v>0.15885419103011084</v>
      </c>
      <c r="G321" s="42">
        <f t="shared" si="79"/>
        <v>0.22307958249874632</v>
      </c>
      <c r="H321" s="42">
        <f t="shared" si="79"/>
        <v>0.21047082089455132</v>
      </c>
      <c r="I321" s="42">
        <f t="shared" si="79"/>
        <v>0.43740607657447095</v>
      </c>
      <c r="J321" s="42">
        <f t="shared" si="79"/>
        <v>10.76130361433612</v>
      </c>
      <c r="K321" s="42">
        <f t="shared" si="79"/>
        <v>3.3271901438477336</v>
      </c>
      <c r="L321" s="42">
        <f t="shared" si="79"/>
        <v>0.18338344178193092</v>
      </c>
      <c r="M321" s="42">
        <f t="shared" si="79"/>
        <v>0.33492886626106355</v>
      </c>
      <c r="N321" s="42">
        <f t="shared" si="79"/>
        <v>1.090941096631536</v>
      </c>
      <c r="Q321" s="42">
        <f t="shared" si="80"/>
        <v>1.5596255058008062E-3</v>
      </c>
      <c r="R321" s="42">
        <f t="shared" si="80"/>
        <v>2.9223834305405019E-3</v>
      </c>
      <c r="S321" s="42">
        <f t="shared" si="80"/>
        <v>0.18736683011441771</v>
      </c>
      <c r="T321" s="42">
        <f t="shared" si="80"/>
        <v>0.17051214176780116</v>
      </c>
      <c r="U321" s="42">
        <f t="shared" si="80"/>
        <v>0.41657048186398005</v>
      </c>
      <c r="V321" s="42">
        <f t="shared" si="80"/>
        <v>7.9420584343619005</v>
      </c>
      <c r="W321" s="42">
        <f t="shared" si="80"/>
        <v>2.9945967815117118</v>
      </c>
      <c r="X321" s="42">
        <f t="shared" si="80"/>
        <v>0.17443974023523265</v>
      </c>
      <c r="Y321" s="42">
        <f t="shared" si="80"/>
        <v>0.31530562010145602</v>
      </c>
      <c r="Z321" s="42">
        <f t="shared" si="80"/>
        <v>0.69625727305880836</v>
      </c>
      <c r="AC321" s="42">
        <f t="shared" si="81"/>
        <v>5.3858561505608646E-3</v>
      </c>
      <c r="AD321" s="42">
        <f t="shared" si="81"/>
        <v>0.3147859986296811</v>
      </c>
      <c r="AE321" s="42">
        <f t="shared" si="81"/>
        <v>0.25728993678334156</v>
      </c>
      <c r="AF321" s="42">
        <f t="shared" si="81"/>
        <v>0.25042950002130188</v>
      </c>
      <c r="AG321" s="42">
        <f t="shared" si="81"/>
        <v>0.48071997821705248</v>
      </c>
      <c r="AH321" s="42">
        <f t="shared" si="81"/>
        <v>13.527983258461077</v>
      </c>
      <c r="AI321" s="42">
        <f t="shared" si="81"/>
        <v>3.6484432416277803</v>
      </c>
      <c r="AJ321" s="42">
        <f t="shared" si="81"/>
        <v>0.19232714332862927</v>
      </c>
      <c r="AK321" s="42">
        <f t="shared" si="81"/>
        <v>0.3568186297971021</v>
      </c>
      <c r="AL321" s="42">
        <f t="shared" si="81"/>
        <v>1.4856249202042615</v>
      </c>
    </row>
    <row r="322" spans="4:38">
      <c r="D322" s="52">
        <f t="shared" si="72"/>
        <v>8.5</v>
      </c>
      <c r="E322" s="42">
        <f t="shared" si="79"/>
        <v>2.8620911351750163E-3</v>
      </c>
      <c r="F322" s="42">
        <f t="shared" si="79"/>
        <v>0.15620581099125352</v>
      </c>
      <c r="G322" s="42">
        <f t="shared" si="79"/>
        <v>0.22078986494348124</v>
      </c>
      <c r="H322" s="42">
        <f t="shared" si="79"/>
        <v>0.21191768877402536</v>
      </c>
      <c r="I322" s="42">
        <f t="shared" si="79"/>
        <v>0.42904172404077445</v>
      </c>
      <c r="J322" s="42">
        <f t="shared" si="79"/>
        <v>10.618431657530445</v>
      </c>
      <c r="K322" s="42">
        <f t="shared" si="79"/>
        <v>3.3285965256871402</v>
      </c>
      <c r="L322" s="42">
        <f t="shared" si="79"/>
        <v>0.18178427123390578</v>
      </c>
      <c r="M322" s="42">
        <f t="shared" si="79"/>
        <v>0.33266492783756602</v>
      </c>
      <c r="N322" s="42">
        <f t="shared" si="79"/>
        <v>1.0768442744283711</v>
      </c>
      <c r="Q322" s="42">
        <f t="shared" si="80"/>
        <v>9.9026493379285579E-4</v>
      </c>
      <c r="R322" s="42">
        <f t="shared" si="80"/>
        <v>6.8646099927837756E-4</v>
      </c>
      <c r="S322" s="42">
        <f t="shared" si="80"/>
        <v>0.18757976842776589</v>
      </c>
      <c r="T322" s="42">
        <f t="shared" si="80"/>
        <v>0.1708865431381269</v>
      </c>
      <c r="U322" s="42">
        <f t="shared" si="80"/>
        <v>0.40506754112262933</v>
      </c>
      <c r="V322" s="42">
        <f t="shared" si="80"/>
        <v>7.7877399124359235</v>
      </c>
      <c r="W322" s="42">
        <f t="shared" si="80"/>
        <v>2.9933466736079049</v>
      </c>
      <c r="X322" s="42">
        <f t="shared" si="80"/>
        <v>0.17434189911410342</v>
      </c>
      <c r="Y322" s="42">
        <f t="shared" si="80"/>
        <v>0.31456226044906865</v>
      </c>
      <c r="Z322" s="42">
        <f t="shared" si="80"/>
        <v>0.68731772885908982</v>
      </c>
      <c r="AC322" s="42">
        <f t="shared" si="81"/>
        <v>4.7339173365571812E-3</v>
      </c>
      <c r="AD322" s="42">
        <f t="shared" si="81"/>
        <v>0.31238156655833654</v>
      </c>
      <c r="AE322" s="42">
        <f t="shared" si="81"/>
        <v>0.25254488298465172</v>
      </c>
      <c r="AF322" s="42">
        <f t="shared" si="81"/>
        <v>0.25294883440992377</v>
      </c>
      <c r="AG322" s="42">
        <f t="shared" si="81"/>
        <v>0.47478623571992085</v>
      </c>
      <c r="AH322" s="42">
        <f t="shared" si="81"/>
        <v>13.404941876690817</v>
      </c>
      <c r="AI322" s="42">
        <f t="shared" si="81"/>
        <v>3.6528632868972091</v>
      </c>
      <c r="AJ322" s="42">
        <f t="shared" si="81"/>
        <v>0.18922664335370723</v>
      </c>
      <c r="AK322" s="42">
        <f t="shared" si="81"/>
        <v>0.35296272622843339</v>
      </c>
      <c r="AL322" s="42">
        <f t="shared" si="81"/>
        <v>1.4663708199976488</v>
      </c>
    </row>
    <row r="323" spans="4:38">
      <c r="D323" s="52">
        <f t="shared" si="72"/>
        <v>8.75</v>
      </c>
      <c r="E323" s="42">
        <f t="shared" si="79"/>
        <v>2.3386771125986023E-3</v>
      </c>
      <c r="F323" s="42">
        <f t="shared" si="79"/>
        <v>0.1539357709579475</v>
      </c>
      <c r="G323" s="42">
        <f t="shared" si="79"/>
        <v>0.21882724989611085</v>
      </c>
      <c r="H323" s="42">
        <f t="shared" si="79"/>
        <v>0.21352531975121883</v>
      </c>
      <c r="I323" s="42">
        <f t="shared" si="79"/>
        <v>0.42187227901189178</v>
      </c>
      <c r="J323" s="42">
        <f t="shared" si="79"/>
        <v>10.468324173533848</v>
      </c>
      <c r="K323" s="42">
        <f t="shared" si="79"/>
        <v>3.330159172175374</v>
      </c>
      <c r="L323" s="42">
        <f t="shared" si="79"/>
        <v>0.18041355362131223</v>
      </c>
      <c r="M323" s="42">
        <f t="shared" si="79"/>
        <v>0.33072440918885349</v>
      </c>
      <c r="N323" s="42">
        <f t="shared" si="79"/>
        <v>1.0647612839685092</v>
      </c>
      <c r="Q323" s="42">
        <f t="shared" si="80"/>
        <v>5.022415863574672E-4</v>
      </c>
      <c r="R323" s="42">
        <f t="shared" si="80"/>
        <v>0</v>
      </c>
      <c r="S323" s="42">
        <f t="shared" si="80"/>
        <v>0.18781636655370834</v>
      </c>
      <c r="T323" s="42">
        <f t="shared" si="80"/>
        <v>0.17130254466071113</v>
      </c>
      <c r="U323" s="42">
        <f t="shared" si="80"/>
        <v>0.39439875972022631</v>
      </c>
      <c r="V323" s="42">
        <f t="shared" si="80"/>
        <v>7.6234283734779797</v>
      </c>
      <c r="W323" s="42">
        <f t="shared" si="80"/>
        <v>2.9922751525475006</v>
      </c>
      <c r="X323" s="42">
        <f t="shared" si="80"/>
        <v>0.17425803529599279</v>
      </c>
      <c r="Y323" s="42">
        <f t="shared" si="80"/>
        <v>0.31392509503273658</v>
      </c>
      <c r="Z323" s="42">
        <f t="shared" si="80"/>
        <v>0.6796552624021881</v>
      </c>
      <c r="AC323" s="42">
        <f t="shared" si="81"/>
        <v>4.175112638839738E-3</v>
      </c>
      <c r="AD323" s="42">
        <f t="shared" si="81"/>
        <v>0.31032062478289829</v>
      </c>
      <c r="AE323" s="42">
        <f t="shared" si="81"/>
        <v>0.24847769401434611</v>
      </c>
      <c r="AF323" s="42">
        <f t="shared" si="81"/>
        <v>0.25574809484172611</v>
      </c>
      <c r="AG323" s="42">
        <f t="shared" si="81"/>
        <v>0.46970017072237946</v>
      </c>
      <c r="AH323" s="42">
        <f t="shared" si="81"/>
        <v>13.278194669010105</v>
      </c>
      <c r="AI323" s="42">
        <f t="shared" si="81"/>
        <v>3.6577744483076851</v>
      </c>
      <c r="AJ323" s="42">
        <f t="shared" si="81"/>
        <v>0.18656907194663128</v>
      </c>
      <c r="AK323" s="42">
        <f t="shared" si="81"/>
        <v>0.34957608159921932</v>
      </c>
      <c r="AL323" s="42">
        <f t="shared" si="81"/>
        <v>1.449867305534835</v>
      </c>
    </row>
    <row r="324" spans="4:38">
      <c r="D324" s="52">
        <f t="shared" si="72"/>
        <v>9</v>
      </c>
      <c r="E324" s="42">
        <f t="shared" si="79"/>
        <v>1.9024987604515907E-3</v>
      </c>
      <c r="F324" s="42">
        <f t="shared" si="79"/>
        <v>0.15204407093019218</v>
      </c>
      <c r="G324" s="42">
        <f t="shared" si="79"/>
        <v>0.21719173735663566</v>
      </c>
      <c r="H324" s="42">
        <f t="shared" si="79"/>
        <v>0.2152937138261313</v>
      </c>
      <c r="I324" s="42">
        <f t="shared" si="79"/>
        <v>0.41589774148782305</v>
      </c>
      <c r="J324" s="42">
        <f t="shared" si="79"/>
        <v>10.312030117934732</v>
      </c>
      <c r="K324" s="42">
        <f t="shared" si="79"/>
        <v>3.3318780833124304</v>
      </c>
      <c r="L324" s="42">
        <f t="shared" si="79"/>
        <v>0.17927128894415079</v>
      </c>
      <c r="M324" s="42">
        <f t="shared" si="79"/>
        <v>0.32910731031492646</v>
      </c>
      <c r="N324" s="42">
        <f t="shared" si="79"/>
        <v>1.0546921252519603</v>
      </c>
      <c r="Q324" s="42">
        <f t="shared" si="80"/>
        <v>1.392821093914576E-4</v>
      </c>
      <c r="R324" s="42">
        <f t="shared" si="80"/>
        <v>0</v>
      </c>
      <c r="S324" s="42">
        <f t="shared" si="80"/>
        <v>0.1880766244922446</v>
      </c>
      <c r="T324" s="42">
        <f t="shared" si="80"/>
        <v>0.17176014633555378</v>
      </c>
      <c r="U324" s="42">
        <f t="shared" si="80"/>
        <v>0.38456413765677094</v>
      </c>
      <c r="V324" s="42">
        <f t="shared" si="80"/>
        <v>7.4505598331454328</v>
      </c>
      <c r="W324" s="42">
        <f t="shared" si="80"/>
        <v>2.991382218330493</v>
      </c>
      <c r="X324" s="42">
        <f t="shared" si="80"/>
        <v>0.17418814878090066</v>
      </c>
      <c r="Y324" s="42">
        <f t="shared" si="80"/>
        <v>0.31339412385246024</v>
      </c>
      <c r="Z324" s="42">
        <f t="shared" si="80"/>
        <v>0.67326987368810332</v>
      </c>
      <c r="AC324" s="42">
        <f t="shared" si="81"/>
        <v>3.7094420574085313E-3</v>
      </c>
      <c r="AD324" s="42">
        <f t="shared" si="81"/>
        <v>0.30860317330336628</v>
      </c>
      <c r="AE324" s="42">
        <f t="shared" si="81"/>
        <v>0.24508836987242472</v>
      </c>
      <c r="AF324" s="42">
        <f t="shared" si="81"/>
        <v>0.2588272813167089</v>
      </c>
      <c r="AG324" s="42">
        <f t="shared" si="81"/>
        <v>0.46546178322442833</v>
      </c>
      <c r="AH324" s="42">
        <f t="shared" si="81"/>
        <v>13.147741635419049</v>
      </c>
      <c r="AI324" s="42">
        <f t="shared" si="81"/>
        <v>3.663176725859203</v>
      </c>
      <c r="AJ324" s="42">
        <f t="shared" si="81"/>
        <v>0.18435442910740146</v>
      </c>
      <c r="AK324" s="42">
        <f t="shared" si="81"/>
        <v>0.34665869590945919</v>
      </c>
      <c r="AL324" s="42">
        <f t="shared" si="81"/>
        <v>1.4361143768158242</v>
      </c>
    </row>
    <row r="325" spans="4:38">
      <c r="D325" s="52">
        <f t="shared" si="72"/>
        <v>9.25</v>
      </c>
      <c r="E325" s="42">
        <f t="shared" si="79"/>
        <v>1.5535560787339811E-3</v>
      </c>
      <c r="F325" s="42">
        <f t="shared" si="79"/>
        <v>0.15053071090798814</v>
      </c>
      <c r="G325" s="42">
        <f t="shared" si="79"/>
        <v>0.21588332732505569</v>
      </c>
      <c r="H325" s="42">
        <f t="shared" si="79"/>
        <v>0.21722287099876328</v>
      </c>
      <c r="I325" s="42">
        <f t="shared" si="79"/>
        <v>0.4111181114685678</v>
      </c>
      <c r="J325" s="42">
        <f t="shared" si="79"/>
        <v>10.150598446321656</v>
      </c>
      <c r="K325" s="42">
        <f t="shared" si="79"/>
        <v>3.3337532590983083</v>
      </c>
      <c r="L325" s="42">
        <f t="shared" si="79"/>
        <v>0.17835747720242193</v>
      </c>
      <c r="M325" s="42">
        <f t="shared" si="79"/>
        <v>0.32781363121578488</v>
      </c>
      <c r="N325" s="42">
        <f t="shared" si="79"/>
        <v>1.0466367982787239</v>
      </c>
      <c r="Q325" s="42">
        <f t="shared" si="80"/>
        <v>0</v>
      </c>
      <c r="R325" s="42">
        <f t="shared" si="80"/>
        <v>0</v>
      </c>
      <c r="S325" s="42">
        <f t="shared" si="80"/>
        <v>0.18836054224337517</v>
      </c>
      <c r="T325" s="42">
        <f t="shared" si="80"/>
        <v>0.17225934816265442</v>
      </c>
      <c r="U325" s="42">
        <f t="shared" si="80"/>
        <v>0.37556367493226361</v>
      </c>
      <c r="V325" s="42">
        <f t="shared" si="80"/>
        <v>7.2705703070956407</v>
      </c>
      <c r="W325" s="42">
        <f t="shared" si="80"/>
        <v>2.9906678709568886</v>
      </c>
      <c r="X325" s="42">
        <f t="shared" si="80"/>
        <v>0.17413223956882701</v>
      </c>
      <c r="Y325" s="42">
        <f t="shared" si="80"/>
        <v>0.3129693469082388</v>
      </c>
      <c r="Z325" s="42">
        <f t="shared" si="80"/>
        <v>0.66816156271683536</v>
      </c>
      <c r="AC325" s="42">
        <f t="shared" si="81"/>
        <v>3.3369055922635709E-3</v>
      </c>
      <c r="AD325" s="42">
        <f t="shared" si="81"/>
        <v>0.30722921211974064</v>
      </c>
      <c r="AE325" s="42">
        <f t="shared" si="81"/>
        <v>0.24237691055888771</v>
      </c>
      <c r="AF325" s="42">
        <f t="shared" si="81"/>
        <v>0.26218639383487213</v>
      </c>
      <c r="AG325" s="42">
        <f t="shared" si="81"/>
        <v>0.46207107322606733</v>
      </c>
      <c r="AH325" s="42">
        <f t="shared" si="81"/>
        <v>13.013582775917644</v>
      </c>
      <c r="AI325" s="42">
        <f t="shared" si="81"/>
        <v>3.6690701195517734</v>
      </c>
      <c r="AJ325" s="42">
        <f t="shared" si="81"/>
        <v>0.18258271483601737</v>
      </c>
      <c r="AK325" s="42">
        <f t="shared" si="81"/>
        <v>0.3442105691591536</v>
      </c>
      <c r="AL325" s="42">
        <f t="shared" si="81"/>
        <v>1.4251120338406165</v>
      </c>
    </row>
    <row r="326" spans="4:38">
      <c r="D326" s="52">
        <f t="shared" si="72"/>
        <v>9.5</v>
      </c>
      <c r="E326" s="42">
        <f t="shared" si="79"/>
        <v>1.2918490674457691E-3</v>
      </c>
      <c r="F326" s="42">
        <f t="shared" si="79"/>
        <v>0.14939569089133534</v>
      </c>
      <c r="G326" s="42">
        <f t="shared" si="79"/>
        <v>0.21490201980137094</v>
      </c>
      <c r="H326" s="42">
        <f t="shared" si="79"/>
        <v>0.21931279126911463</v>
      </c>
      <c r="I326" s="42">
        <f t="shared" si="79"/>
        <v>0.40753338895412639</v>
      </c>
      <c r="J326" s="42">
        <f t="shared" si="79"/>
        <v>9.9850781142831213</v>
      </c>
      <c r="K326" s="42">
        <f t="shared" si="79"/>
        <v>3.3357846995330092</v>
      </c>
      <c r="L326" s="42">
        <f t="shared" si="79"/>
        <v>0.17767211839612565</v>
      </c>
      <c r="M326" s="42">
        <f t="shared" si="79"/>
        <v>0.32684337189142881</v>
      </c>
      <c r="N326" s="42">
        <f t="shared" si="79"/>
        <v>1.0405953030487958</v>
      </c>
      <c r="Q326" s="42">
        <f t="shared" si="80"/>
        <v>0</v>
      </c>
      <c r="R326" s="42">
        <f t="shared" si="80"/>
        <v>0</v>
      </c>
      <c r="S326" s="42">
        <f t="shared" si="80"/>
        <v>0.18866811980710058</v>
      </c>
      <c r="T326" s="42">
        <f t="shared" si="80"/>
        <v>0.17280015014201353</v>
      </c>
      <c r="U326" s="42">
        <f t="shared" si="80"/>
        <v>0.36739737154670404</v>
      </c>
      <c r="V326" s="42">
        <f t="shared" si="80"/>
        <v>7.0848958109859623</v>
      </c>
      <c r="W326" s="42">
        <f t="shared" si="80"/>
        <v>2.9901321104266865</v>
      </c>
      <c r="X326" s="42">
        <f t="shared" si="80"/>
        <v>0.17409030765977193</v>
      </c>
      <c r="Y326" s="42">
        <f t="shared" si="80"/>
        <v>0.31265076420007287</v>
      </c>
      <c r="Z326" s="42">
        <f t="shared" si="80"/>
        <v>0.66433032948838444</v>
      </c>
      <c r="AC326" s="42">
        <f t="shared" si="81"/>
        <v>3.0575032434048514E-3</v>
      </c>
      <c r="AD326" s="42">
        <f t="shared" si="81"/>
        <v>0.30619874123202123</v>
      </c>
      <c r="AE326" s="42">
        <f t="shared" si="81"/>
        <v>0.24034331607373494</v>
      </c>
      <c r="AF326" s="42">
        <f t="shared" si="81"/>
        <v>0.26582543239621576</v>
      </c>
      <c r="AG326" s="42">
        <f t="shared" si="81"/>
        <v>0.45952804072729675</v>
      </c>
      <c r="AH326" s="42">
        <f t="shared" si="81"/>
        <v>12.875718090505888</v>
      </c>
      <c r="AI326" s="42">
        <f t="shared" si="81"/>
        <v>3.6754546293853916</v>
      </c>
      <c r="AJ326" s="42">
        <f t="shared" si="81"/>
        <v>0.1812539291324794</v>
      </c>
      <c r="AK326" s="42">
        <f t="shared" si="81"/>
        <v>0.34223170134830311</v>
      </c>
      <c r="AL326" s="42">
        <f t="shared" si="81"/>
        <v>1.4168602766092071</v>
      </c>
    </row>
    <row r="327" spans="4:38">
      <c r="D327" s="52">
        <f t="shared" si="72"/>
        <v>9.75</v>
      </c>
      <c r="E327" s="42">
        <f t="shared" si="79"/>
        <v>1.1173777265869648E-3</v>
      </c>
      <c r="F327" s="42">
        <f t="shared" si="79"/>
        <v>0.14863901088023332</v>
      </c>
      <c r="G327" s="42">
        <f t="shared" si="79"/>
        <v>0.21424781478558103</v>
      </c>
      <c r="H327" s="42">
        <f t="shared" si="79"/>
        <v>0.2215634746371849</v>
      </c>
      <c r="I327" s="42">
        <f t="shared" si="79"/>
        <v>0.40514357394449851</v>
      </c>
      <c r="J327" s="42">
        <f t="shared" si="79"/>
        <v>9.8165180774075775</v>
      </c>
      <c r="K327" s="42">
        <f t="shared" si="79"/>
        <v>3.3379724046165324</v>
      </c>
      <c r="L327" s="42">
        <f t="shared" si="79"/>
        <v>0.17721521252526151</v>
      </c>
      <c r="M327" s="42">
        <f t="shared" si="79"/>
        <v>0.32619653234185836</v>
      </c>
      <c r="N327" s="42">
        <f t="shared" si="79"/>
        <v>1.036567639562175</v>
      </c>
      <c r="Q327" s="42">
        <f t="shared" si="80"/>
        <v>0</v>
      </c>
      <c r="R327" s="42">
        <f t="shared" si="80"/>
        <v>0</v>
      </c>
      <c r="S327" s="42">
        <f t="shared" si="80"/>
        <v>0.18899935718341973</v>
      </c>
      <c r="T327" s="42">
        <f t="shared" si="80"/>
        <v>0.17338255227363109</v>
      </c>
      <c r="U327" s="42">
        <f t="shared" si="80"/>
        <v>0.36006522750009234</v>
      </c>
      <c r="V327" s="42">
        <f t="shared" si="80"/>
        <v>6.8949723604737558</v>
      </c>
      <c r="W327" s="42">
        <f t="shared" si="80"/>
        <v>2.9897749367398823</v>
      </c>
      <c r="X327" s="42">
        <f t="shared" si="80"/>
        <v>0.17406235305373488</v>
      </c>
      <c r="Y327" s="42">
        <f t="shared" si="80"/>
        <v>0.3124383757279624</v>
      </c>
      <c r="Z327" s="42">
        <f t="shared" si="80"/>
        <v>0.66177617400275068</v>
      </c>
      <c r="AC327" s="42">
        <f t="shared" si="81"/>
        <v>2.871235010832369E-3</v>
      </c>
      <c r="AD327" s="42">
        <f t="shared" si="81"/>
        <v>0.30551176064020863</v>
      </c>
      <c r="AE327" s="42">
        <f t="shared" si="81"/>
        <v>0.23898758641696638</v>
      </c>
      <c r="AF327" s="42">
        <f t="shared" si="81"/>
        <v>0.26974439700073882</v>
      </c>
      <c r="AG327" s="42">
        <f t="shared" si="81"/>
        <v>0.4578326857281162</v>
      </c>
      <c r="AH327" s="42">
        <f t="shared" si="81"/>
        <v>12.734147579183736</v>
      </c>
      <c r="AI327" s="42">
        <f t="shared" si="81"/>
        <v>3.6823302553600561</v>
      </c>
      <c r="AJ327" s="42">
        <f t="shared" si="81"/>
        <v>0.18036807199678756</v>
      </c>
      <c r="AK327" s="42">
        <f t="shared" si="81"/>
        <v>0.34072209247690777</v>
      </c>
      <c r="AL327" s="42">
        <f t="shared" si="81"/>
        <v>1.4113591051216057</v>
      </c>
    </row>
    <row r="328" spans="4:38">
      <c r="D328" s="52">
        <f t="shared" si="72"/>
        <v>10</v>
      </c>
      <c r="E328" s="42">
        <f t="shared" si="79"/>
        <v>1.0301420561575625E-3</v>
      </c>
      <c r="F328" s="42">
        <f t="shared" si="79"/>
        <v>0.14826067087468209</v>
      </c>
      <c r="G328" s="42">
        <f t="shared" si="79"/>
        <v>0.21392071227768578</v>
      </c>
      <c r="H328" s="42">
        <f t="shared" si="79"/>
        <v>0.22397492110297473</v>
      </c>
      <c r="I328" s="42">
        <f t="shared" si="79"/>
        <v>0.40394866643968458</v>
      </c>
      <c r="J328" s="42">
        <f t="shared" si="79"/>
        <v>9.6459672912835401</v>
      </c>
      <c r="K328" s="42">
        <f t="shared" si="79"/>
        <v>3.3403163743488773</v>
      </c>
      <c r="L328" s="42">
        <f t="shared" si="79"/>
        <v>0.17698675958982887</v>
      </c>
      <c r="M328" s="42">
        <f t="shared" si="79"/>
        <v>0.32587311256707285</v>
      </c>
      <c r="N328" s="42">
        <f t="shared" si="79"/>
        <v>1.034553807818867</v>
      </c>
      <c r="Q328" s="42">
        <f t="shared" si="80"/>
        <v>0</v>
      </c>
      <c r="R328" s="42">
        <f t="shared" si="80"/>
        <v>0</v>
      </c>
      <c r="S328" s="42">
        <f t="shared" si="80"/>
        <v>0.18935425437233316</v>
      </c>
      <c r="T328" s="42">
        <f t="shared" si="80"/>
        <v>0.17400655455750663</v>
      </c>
      <c r="U328" s="42">
        <f t="shared" si="80"/>
        <v>0.35356724279242885</v>
      </c>
      <c r="V328" s="42">
        <f t="shared" si="80"/>
        <v>6.7022359712163837</v>
      </c>
      <c r="W328" s="42">
        <f t="shared" si="80"/>
        <v>2.989596349896479</v>
      </c>
      <c r="X328" s="42">
        <f t="shared" si="80"/>
        <v>0.17404837575071633</v>
      </c>
      <c r="Y328" s="42">
        <f t="shared" si="80"/>
        <v>0.31233218149190739</v>
      </c>
      <c r="Z328" s="42">
        <f t="shared" si="80"/>
        <v>0.66049909625993364</v>
      </c>
      <c r="AC328" s="42">
        <f t="shared" si="81"/>
        <v>2.7781008945461276E-3</v>
      </c>
      <c r="AD328" s="42">
        <f t="shared" si="81"/>
        <v>0.30516827034430238</v>
      </c>
      <c r="AE328" s="42">
        <f t="shared" si="81"/>
        <v>0.2383097215885821</v>
      </c>
      <c r="AF328" s="42">
        <f t="shared" si="81"/>
        <v>0.27394328764844234</v>
      </c>
      <c r="AG328" s="42">
        <f t="shared" si="81"/>
        <v>0.45698500822852611</v>
      </c>
      <c r="AH328" s="42">
        <f t="shared" si="81"/>
        <v>12.588871241951189</v>
      </c>
      <c r="AI328" s="42">
        <f t="shared" si="81"/>
        <v>3.6896969974757678</v>
      </c>
      <c r="AJ328" s="42">
        <f t="shared" si="81"/>
        <v>0.17992514342894145</v>
      </c>
      <c r="AK328" s="42">
        <f t="shared" si="81"/>
        <v>0.33968174254496686</v>
      </c>
      <c r="AL328" s="42">
        <f t="shared" si="81"/>
        <v>1.4086085193778022</v>
      </c>
    </row>
    <row r="329" spans="4:38">
      <c r="D329" s="52">
        <f t="shared" si="72"/>
        <v>10.25</v>
      </c>
      <c r="E329" s="42">
        <f t="shared" ref="E329:N344" si="82">($D239-$D238)/8*(E238+3*((2*E238+E239)/3)+3*((E238+2*E239)/3)+E239)</f>
        <v>1.0083331385502094E-3</v>
      </c>
      <c r="F329" s="42">
        <f t="shared" si="82"/>
        <v>0.148166085873294</v>
      </c>
      <c r="G329" s="42">
        <f t="shared" si="82"/>
        <v>0.21383893665071185</v>
      </c>
      <c r="H329" s="42">
        <f t="shared" si="82"/>
        <v>0.22522083511029972</v>
      </c>
      <c r="I329" s="42">
        <f t="shared" si="82"/>
        <v>0.40364993956348139</v>
      </c>
      <c r="J329" s="42">
        <f t="shared" si="82"/>
        <v>9.5603253303579478</v>
      </c>
      <c r="K329" s="42">
        <f t="shared" si="82"/>
        <v>3.3415274253772553</v>
      </c>
      <c r="L329" s="42">
        <f t="shared" si="82"/>
        <v>0.17692964635597047</v>
      </c>
      <c r="M329" s="42">
        <f t="shared" si="82"/>
        <v>0.32579225762337638</v>
      </c>
      <c r="N329" s="42">
        <f t="shared" si="82"/>
        <v>1.0340503498830427</v>
      </c>
      <c r="Q329" s="42">
        <f t="shared" ref="Q329:Z344" si="83">($D239-$D238)/8*(Q238+3*((2*Q238+Q239)/3)+3*((Q238+2*Q239)/3)+Q239)</f>
        <v>0</v>
      </c>
      <c r="R329" s="42">
        <f t="shared" si="83"/>
        <v>0</v>
      </c>
      <c r="S329" s="42">
        <f t="shared" si="83"/>
        <v>0.18953761791993873</v>
      </c>
      <c r="T329" s="42">
        <f t="shared" si="83"/>
        <v>0.17432895573750906</v>
      </c>
      <c r="U329" s="42">
        <f t="shared" si="83"/>
        <v>0.35052679027333394</v>
      </c>
      <c r="V329" s="42">
        <f t="shared" si="83"/>
        <v>6.6053440438585778</v>
      </c>
      <c r="W329" s="42">
        <f t="shared" si="83"/>
        <v>2.9895517031856285</v>
      </c>
      <c r="X329" s="42">
        <f t="shared" si="83"/>
        <v>0.17404488142496208</v>
      </c>
      <c r="Y329" s="42">
        <f t="shared" si="83"/>
        <v>0.31230563293289382</v>
      </c>
      <c r="Z329" s="42">
        <f t="shared" si="83"/>
        <v>0.66017982682422927</v>
      </c>
      <c r="AC329" s="42">
        <f t="shared" ref="AC329:AL344" si="84">($D239-$D238)/8*(AC238+3*((2*AC238+AC239)/3)+3*((AC238+2*AC239)/3)+AC239)</f>
        <v>2.7548173654745661E-3</v>
      </c>
      <c r="AD329" s="42">
        <f t="shared" si="84"/>
        <v>0.30508239777032559</v>
      </c>
      <c r="AE329" s="42">
        <f t="shared" si="84"/>
        <v>0.23814025538148592</v>
      </c>
      <c r="AF329" s="42">
        <f t="shared" si="84"/>
        <v>0.27611271448308944</v>
      </c>
      <c r="AG329" s="42">
        <f t="shared" si="84"/>
        <v>0.45677308885362883</v>
      </c>
      <c r="AH329" s="42">
        <f t="shared" si="84"/>
        <v>12.515306616857341</v>
      </c>
      <c r="AI329" s="42">
        <f t="shared" si="84"/>
        <v>3.6935031475688831</v>
      </c>
      <c r="AJ329" s="42">
        <f t="shared" si="84"/>
        <v>0.17981441128697989</v>
      </c>
      <c r="AK329" s="42">
        <f t="shared" si="84"/>
        <v>0.33927888231385994</v>
      </c>
      <c r="AL329" s="42">
        <f t="shared" si="84"/>
        <v>1.4079208729418475</v>
      </c>
    </row>
    <row r="330" spans="4:38">
      <c r="D330" s="52">
        <f t="shared" si="72"/>
        <v>10.5</v>
      </c>
      <c r="E330" s="42">
        <f t="shared" si="82"/>
        <v>1.0143220088529841E-3</v>
      </c>
      <c r="F330" s="42">
        <f t="shared" si="82"/>
        <v>0.14904610006467603</v>
      </c>
      <c r="G330" s="42">
        <f t="shared" si="82"/>
        <v>0.21510900663881688</v>
      </c>
      <c r="H330" s="42">
        <f t="shared" si="82"/>
        <v>0.22655850648039627</v>
      </c>
      <c r="I330" s="42">
        <f t="shared" si="82"/>
        <v>0.40604736859099932</v>
      </c>
      <c r="J330" s="42">
        <f t="shared" si="82"/>
        <v>9.6171077034317598</v>
      </c>
      <c r="K330" s="42">
        <f t="shared" si="82"/>
        <v>3.3613740153569545</v>
      </c>
      <c r="L330" s="42">
        <f t="shared" si="82"/>
        <v>0.17798049816697536</v>
      </c>
      <c r="M330" s="42">
        <f t="shared" si="82"/>
        <v>0.32772726055242807</v>
      </c>
      <c r="N330" s="42">
        <f t="shared" si="82"/>
        <v>1.0401919643904192</v>
      </c>
      <c r="Q330" s="42">
        <f t="shared" si="83"/>
        <v>0</v>
      </c>
      <c r="R330" s="42">
        <f t="shared" si="83"/>
        <v>0</v>
      </c>
      <c r="S330" s="42">
        <f t="shared" si="83"/>
        <v>0.19066335322290764</v>
      </c>
      <c r="T330" s="42">
        <f t="shared" si="83"/>
        <v>0.1753643610673698</v>
      </c>
      <c r="U330" s="42">
        <f t="shared" si="83"/>
        <v>0.35260870090815966</v>
      </c>
      <c r="V330" s="42">
        <f t="shared" si="83"/>
        <v>6.6445756700657181</v>
      </c>
      <c r="W330" s="42">
        <f t="shared" si="83"/>
        <v>3.0073077767780934</v>
      </c>
      <c r="X330" s="42">
        <f t="shared" si="83"/>
        <v>0.17507859953048283</v>
      </c>
      <c r="Y330" s="42">
        <f t="shared" si="83"/>
        <v>0.3141605337181147</v>
      </c>
      <c r="Z330" s="42">
        <f t="shared" si="83"/>
        <v>0.66410088347525176</v>
      </c>
      <c r="AC330" s="42">
        <f t="shared" si="84"/>
        <v>2.7711792634216863E-3</v>
      </c>
      <c r="AD330" s="42">
        <f t="shared" si="84"/>
        <v>0.3068943970412541</v>
      </c>
      <c r="AE330" s="42">
        <f t="shared" si="84"/>
        <v>0.23955466005472709</v>
      </c>
      <c r="AF330" s="42">
        <f t="shared" si="84"/>
        <v>0.2777526518934218</v>
      </c>
      <c r="AG330" s="42">
        <f t="shared" si="84"/>
        <v>0.45948603627383899</v>
      </c>
      <c r="AH330" s="42">
        <f t="shared" si="84"/>
        <v>12.589639736797821</v>
      </c>
      <c r="AI330" s="42">
        <f t="shared" si="84"/>
        <v>3.7154402539358173</v>
      </c>
      <c r="AJ330" s="42">
        <f t="shared" si="84"/>
        <v>0.1808823968034689</v>
      </c>
      <c r="AK330" s="42">
        <f t="shared" si="84"/>
        <v>0.34129398738674244</v>
      </c>
      <c r="AL330" s="42">
        <f t="shared" si="84"/>
        <v>1.4162830453055779</v>
      </c>
    </row>
    <row r="331" spans="4:38">
      <c r="D331" s="52">
        <f t="shared" si="72"/>
        <v>10.75</v>
      </c>
      <c r="E331" s="42">
        <f t="shared" si="82"/>
        <v>1.0293514927860014E-3</v>
      </c>
      <c r="F331" s="42">
        <f t="shared" si="82"/>
        <v>0.1512545564982834</v>
      </c>
      <c r="G331" s="42">
        <f t="shared" si="82"/>
        <v>0.21829633505218859</v>
      </c>
      <c r="H331" s="42">
        <f t="shared" si="82"/>
        <v>0.22991548523400338</v>
      </c>
      <c r="I331" s="42">
        <f t="shared" si="82"/>
        <v>0.41206388242883207</v>
      </c>
      <c r="J331" s="42">
        <f t="shared" si="82"/>
        <v>9.7596069930550549</v>
      </c>
      <c r="K331" s="42">
        <f t="shared" si="82"/>
        <v>3.4111804045664309</v>
      </c>
      <c r="L331" s="42">
        <f t="shared" si="82"/>
        <v>0.18061768341410994</v>
      </c>
      <c r="M331" s="42">
        <f t="shared" si="82"/>
        <v>0.33258328413655047</v>
      </c>
      <c r="N331" s="42">
        <f t="shared" si="82"/>
        <v>1.0556047704614797</v>
      </c>
      <c r="Q331" s="42">
        <f t="shared" si="83"/>
        <v>0</v>
      </c>
      <c r="R331" s="42">
        <f t="shared" si="83"/>
        <v>0</v>
      </c>
      <c r="S331" s="42">
        <f t="shared" si="83"/>
        <v>0.19348846376854129</v>
      </c>
      <c r="T331" s="42">
        <f t="shared" si="83"/>
        <v>0.17796278230252202</v>
      </c>
      <c r="U331" s="42">
        <f t="shared" si="83"/>
        <v>0.35783339953313981</v>
      </c>
      <c r="V331" s="42">
        <f t="shared" si="83"/>
        <v>6.7430301474440597</v>
      </c>
      <c r="W331" s="42">
        <f t="shared" si="83"/>
        <v>3.05186787063215</v>
      </c>
      <c r="X331" s="42">
        <f t="shared" si="83"/>
        <v>0.17767278655954488</v>
      </c>
      <c r="Y331" s="42">
        <f t="shared" si="83"/>
        <v>0.31881553543620217</v>
      </c>
      <c r="Z331" s="42">
        <f t="shared" si="83"/>
        <v>0.67394104613659511</v>
      </c>
      <c r="AC331" s="42">
        <f t="shared" si="84"/>
        <v>2.8122405771382301E-3</v>
      </c>
      <c r="AD331" s="42">
        <f t="shared" si="84"/>
        <v>0.31144173444417644</v>
      </c>
      <c r="AE331" s="42">
        <f t="shared" si="84"/>
        <v>0.2431042063358369</v>
      </c>
      <c r="AF331" s="42">
        <f t="shared" si="84"/>
        <v>0.28186818816548365</v>
      </c>
      <c r="AG331" s="42">
        <f t="shared" si="84"/>
        <v>0.46629436532452456</v>
      </c>
      <c r="AH331" s="42">
        <f t="shared" si="84"/>
        <v>12.776183838666071</v>
      </c>
      <c r="AI331" s="42">
        <f t="shared" si="84"/>
        <v>3.7704929385007122</v>
      </c>
      <c r="AJ331" s="42">
        <f t="shared" si="84"/>
        <v>0.18356258026867595</v>
      </c>
      <c r="AK331" s="42">
        <f t="shared" si="84"/>
        <v>0.34635103283689983</v>
      </c>
      <c r="AL331" s="42">
        <f t="shared" si="84"/>
        <v>1.4372684947863557</v>
      </c>
    </row>
    <row r="332" spans="4:38">
      <c r="D332" s="52">
        <f t="shared" si="72"/>
        <v>11</v>
      </c>
      <c r="E332" s="42">
        <f t="shared" si="82"/>
        <v>1.0444558607216887E-3</v>
      </c>
      <c r="F332" s="42">
        <f t="shared" si="82"/>
        <v>0.15347401650714379</v>
      </c>
      <c r="G332" s="42">
        <f t="shared" si="82"/>
        <v>0.22149954424433366</v>
      </c>
      <c r="H332" s="42">
        <f t="shared" si="82"/>
        <v>0.23328919004467724</v>
      </c>
      <c r="I332" s="42">
        <f t="shared" si="82"/>
        <v>0.41811037338632551</v>
      </c>
      <c r="J332" s="42">
        <f t="shared" si="82"/>
        <v>9.9028162815866416</v>
      </c>
      <c r="K332" s="42">
        <f t="shared" si="82"/>
        <v>3.4612349527811777</v>
      </c>
      <c r="L332" s="42">
        <f t="shared" si="82"/>
        <v>0.18326800836637128</v>
      </c>
      <c r="M332" s="42">
        <f t="shared" si="82"/>
        <v>0.33746350272860931</v>
      </c>
      <c r="N332" s="42">
        <f t="shared" si="82"/>
        <v>1.0710943704275349</v>
      </c>
      <c r="Q332" s="42">
        <f t="shared" si="83"/>
        <v>0</v>
      </c>
      <c r="R332" s="42">
        <f t="shared" si="83"/>
        <v>0</v>
      </c>
      <c r="S332" s="42">
        <f t="shared" si="83"/>
        <v>0.19632765035208721</v>
      </c>
      <c r="T332" s="42">
        <f t="shared" si="83"/>
        <v>0.1805741501021457</v>
      </c>
      <c r="U332" s="42">
        <f t="shared" si="83"/>
        <v>0.36308413007961027</v>
      </c>
      <c r="V332" s="42">
        <f t="shared" si="83"/>
        <v>6.8419751716289143</v>
      </c>
      <c r="W332" s="42">
        <f t="shared" si="83"/>
        <v>3.0966499839648547</v>
      </c>
      <c r="X332" s="42">
        <f t="shared" si="83"/>
        <v>0.18027989905625946</v>
      </c>
      <c r="Y332" s="42">
        <f t="shared" si="83"/>
        <v>0.32349373057614222</v>
      </c>
      <c r="Z332" s="42">
        <f t="shared" si="83"/>
        <v>0.68383023714583713</v>
      </c>
      <c r="AC332" s="42">
        <f t="shared" si="84"/>
        <v>2.8535064777547425E-3</v>
      </c>
      <c r="AD332" s="42">
        <f t="shared" si="84"/>
        <v>0.31601172883437395</v>
      </c>
      <c r="AE332" s="42">
        <f t="shared" si="84"/>
        <v>0.24667143813658116</v>
      </c>
      <c r="AF332" s="42">
        <f t="shared" si="84"/>
        <v>0.28600422998720776</v>
      </c>
      <c r="AG332" s="42">
        <f t="shared" si="84"/>
        <v>0.47313661669304097</v>
      </c>
      <c r="AH332" s="42">
        <f t="shared" si="84"/>
        <v>12.963657391544393</v>
      </c>
      <c r="AI332" s="42">
        <f t="shared" si="84"/>
        <v>3.8258199215975011</v>
      </c>
      <c r="AJ332" s="42">
        <f t="shared" si="84"/>
        <v>0.18625611767648403</v>
      </c>
      <c r="AK332" s="42">
        <f t="shared" si="84"/>
        <v>0.35143327488107734</v>
      </c>
      <c r="AL332" s="42">
        <f t="shared" si="84"/>
        <v>1.4583585037092242</v>
      </c>
    </row>
    <row r="333" spans="4:38">
      <c r="D333" s="52">
        <f t="shared" si="72"/>
        <v>12</v>
      </c>
      <c r="E333" s="42">
        <f t="shared" si="82"/>
        <v>4.3249199726216941E-3</v>
      </c>
      <c r="F333" s="42">
        <f t="shared" si="82"/>
        <v>0.63551066563174508</v>
      </c>
      <c r="G333" s="42">
        <f t="shared" si="82"/>
        <v>0.91719319011431755</v>
      </c>
      <c r="H333" s="42">
        <f t="shared" si="82"/>
        <v>0.96601217472589251</v>
      </c>
      <c r="I333" s="42">
        <f t="shared" si="82"/>
        <v>1.731326303602102</v>
      </c>
      <c r="J333" s="42">
        <f t="shared" si="82"/>
        <v>41.005933837973622</v>
      </c>
      <c r="K333" s="42">
        <f t="shared" si="82"/>
        <v>14.332404786235852</v>
      </c>
      <c r="L333" s="42">
        <f t="shared" si="82"/>
        <v>0.75888268670218528</v>
      </c>
      <c r="M333" s="42">
        <f t="shared" si="82"/>
        <v>1.3973808734946096</v>
      </c>
      <c r="N333" s="42">
        <f t="shared" si="82"/>
        <v>4.4352256609713034</v>
      </c>
      <c r="Q333" s="42">
        <f t="shared" si="83"/>
        <v>0</v>
      </c>
      <c r="R333" s="42">
        <f t="shared" si="83"/>
        <v>0</v>
      </c>
      <c r="S333" s="42">
        <f t="shared" si="83"/>
        <v>0.8129605166837075</v>
      </c>
      <c r="T333" s="42">
        <f t="shared" si="83"/>
        <v>0.74772786259855029</v>
      </c>
      <c r="U333" s="42">
        <f t="shared" si="83"/>
        <v>1.5034716783897797</v>
      </c>
      <c r="V333" s="42">
        <f t="shared" si="83"/>
        <v>28.331494115522609</v>
      </c>
      <c r="W333" s="42">
        <f t="shared" si="83"/>
        <v>12.822718381429956</v>
      </c>
      <c r="X333" s="42">
        <f t="shared" si="83"/>
        <v>0.74650941740313659</v>
      </c>
      <c r="Y333" s="42">
        <f t="shared" si="83"/>
        <v>1.3395343441511565</v>
      </c>
      <c r="Z333" s="42">
        <f t="shared" si="83"/>
        <v>2.8316285653958659</v>
      </c>
      <c r="AC333" s="42">
        <f t="shared" si="84"/>
        <v>1.1815901103871887E-2</v>
      </c>
      <c r="AD333" s="42">
        <f t="shared" si="84"/>
        <v>1.3085526052523915</v>
      </c>
      <c r="AE333" s="42">
        <f t="shared" si="84"/>
        <v>1.021425863544932</v>
      </c>
      <c r="AF333" s="42">
        <f t="shared" si="84"/>
        <v>1.1842964868532306</v>
      </c>
      <c r="AG333" s="42">
        <f t="shared" si="84"/>
        <v>1.9591809288144242</v>
      </c>
      <c r="AH333" s="42">
        <f t="shared" si="84"/>
        <v>53.680373560424727</v>
      </c>
      <c r="AI333" s="42">
        <f t="shared" si="84"/>
        <v>15.842091191041749</v>
      </c>
      <c r="AJ333" s="42">
        <f t="shared" si="84"/>
        <v>0.77125595600123831</v>
      </c>
      <c r="AK333" s="42">
        <f t="shared" si="84"/>
        <v>1.4552274028380672</v>
      </c>
      <c r="AL333" s="42">
        <f t="shared" si="84"/>
        <v>6.0388227565467059</v>
      </c>
    </row>
    <row r="334" spans="4:38">
      <c r="D334" s="52">
        <f t="shared" si="72"/>
        <v>13</v>
      </c>
      <c r="E334" s="42">
        <f t="shared" si="82"/>
        <v>4.5728371678853781E-3</v>
      </c>
      <c r="F334" s="42">
        <f t="shared" si="82"/>
        <v>0.67194001525692959</v>
      </c>
      <c r="G334" s="42">
        <f t="shared" si="82"/>
        <v>0.96976941456414334</v>
      </c>
      <c r="H334" s="42">
        <f t="shared" si="82"/>
        <v>1.021386847659653</v>
      </c>
      <c r="I334" s="42">
        <f t="shared" si="82"/>
        <v>1.8305710443123178</v>
      </c>
      <c r="J334" s="42">
        <f t="shared" si="82"/>
        <v>43.356515159855547</v>
      </c>
      <c r="K334" s="42">
        <f t="shared" si="82"/>
        <v>15.153980588442771</v>
      </c>
      <c r="L334" s="42">
        <f t="shared" si="82"/>
        <v>0.80238408520490201</v>
      </c>
      <c r="M334" s="42">
        <f t="shared" si="82"/>
        <v>1.4774828751651508</v>
      </c>
      <c r="N334" s="42">
        <f t="shared" si="82"/>
        <v>4.6894659043030167</v>
      </c>
      <c r="Q334" s="42">
        <f t="shared" si="83"/>
        <v>0</v>
      </c>
      <c r="R334" s="42">
        <f t="shared" si="83"/>
        <v>0</v>
      </c>
      <c r="S334" s="42">
        <f t="shared" si="83"/>
        <v>0.85956181622964234</v>
      </c>
      <c r="T334" s="42">
        <f t="shared" si="83"/>
        <v>0.7905898336152235</v>
      </c>
      <c r="U334" s="42">
        <f t="shared" si="83"/>
        <v>1.5896551185515246</v>
      </c>
      <c r="V334" s="42">
        <f t="shared" si="83"/>
        <v>29.955539092820118</v>
      </c>
      <c r="W334" s="42">
        <f t="shared" si="83"/>
        <v>13.557754496989144</v>
      </c>
      <c r="X334" s="42">
        <f t="shared" si="83"/>
        <v>0.78930154354005677</v>
      </c>
      <c r="Y334" s="42">
        <f t="shared" si="83"/>
        <v>1.4163204117925472</v>
      </c>
      <c r="Z334" s="42">
        <f t="shared" si="83"/>
        <v>2.9939458837290247</v>
      </c>
      <c r="AC334" s="42">
        <f t="shared" si="84"/>
        <v>1.2493223477402249E-2</v>
      </c>
      <c r="AD334" s="42">
        <f t="shared" si="84"/>
        <v>1.3835627080526303</v>
      </c>
      <c r="AE334" s="42">
        <f t="shared" si="84"/>
        <v>1.079977012898649</v>
      </c>
      <c r="AF334" s="42">
        <f t="shared" si="84"/>
        <v>1.2521838617040784</v>
      </c>
      <c r="AG334" s="42">
        <f t="shared" si="84"/>
        <v>2.0714869700731113</v>
      </c>
      <c r="AH334" s="42">
        <f t="shared" si="84"/>
        <v>56.757491226891055</v>
      </c>
      <c r="AI334" s="42">
        <f t="shared" si="84"/>
        <v>16.750206679896401</v>
      </c>
      <c r="AJ334" s="42">
        <f t="shared" si="84"/>
        <v>0.81546662686975191</v>
      </c>
      <c r="AK334" s="42">
        <f t="shared" si="84"/>
        <v>1.5386453385377583</v>
      </c>
      <c r="AL334" s="42">
        <f t="shared" si="84"/>
        <v>6.3849859248769718</v>
      </c>
    </row>
    <row r="335" spans="4:38">
      <c r="D335" s="52">
        <f t="shared" si="72"/>
        <v>14</v>
      </c>
      <c r="E335" s="42">
        <f t="shared" si="82"/>
        <v>4.8248995458691065E-3</v>
      </c>
      <c r="F335" s="42">
        <f t="shared" si="82"/>
        <v>0.70897846466806569</v>
      </c>
      <c r="G335" s="42">
        <f t="shared" si="82"/>
        <v>1.0232247150169178</v>
      </c>
      <c r="H335" s="42">
        <f t="shared" si="82"/>
        <v>1.077687386736458</v>
      </c>
      <c r="I335" s="42">
        <f t="shared" si="82"/>
        <v>1.9314751599755693</v>
      </c>
      <c r="J335" s="42">
        <f t="shared" si="82"/>
        <v>45.74639826984928</v>
      </c>
      <c r="K335" s="42">
        <f t="shared" si="82"/>
        <v>15.989293161973249</v>
      </c>
      <c r="L335" s="42">
        <f t="shared" si="82"/>
        <v>0.84661282835662344</v>
      </c>
      <c r="M335" s="42">
        <f t="shared" si="82"/>
        <v>1.5589241846348649</v>
      </c>
      <c r="N335" s="42">
        <f t="shared" si="82"/>
        <v>4.9479570519024936</v>
      </c>
      <c r="Q335" s="42">
        <f t="shared" si="83"/>
        <v>0</v>
      </c>
      <c r="R335" s="42">
        <f t="shared" si="83"/>
        <v>0</v>
      </c>
      <c r="S335" s="42">
        <f t="shared" si="83"/>
        <v>0.90694229086024203</v>
      </c>
      <c r="T335" s="42">
        <f t="shared" si="83"/>
        <v>0.83416845803472506</v>
      </c>
      <c r="U335" s="42">
        <f t="shared" si="83"/>
        <v>1.6772795483410063</v>
      </c>
      <c r="V335" s="42">
        <f t="shared" si="83"/>
        <v>31.606738149403292</v>
      </c>
      <c r="W335" s="42">
        <f t="shared" si="83"/>
        <v>14.305080437792544</v>
      </c>
      <c r="X335" s="42">
        <f t="shared" si="83"/>
        <v>0.83280915527138288</v>
      </c>
      <c r="Y335" s="42">
        <f t="shared" si="83"/>
        <v>1.4943903447196392</v>
      </c>
      <c r="Z335" s="42">
        <f t="shared" si="83"/>
        <v>3.1589771523487018</v>
      </c>
      <c r="AC335" s="42">
        <f t="shared" si="84"/>
        <v>1.3181870700730429E-2</v>
      </c>
      <c r="AD335" s="42">
        <f t="shared" si="84"/>
        <v>1.4598269819547389</v>
      </c>
      <c r="AE335" s="42">
        <f t="shared" si="84"/>
        <v>1.139507139173598</v>
      </c>
      <c r="AF335" s="42">
        <f t="shared" si="84"/>
        <v>1.3212063154381866</v>
      </c>
      <c r="AG335" s="42">
        <f t="shared" si="84"/>
        <v>2.1856707716101327</v>
      </c>
      <c r="AH335" s="42">
        <f t="shared" si="84"/>
        <v>59.886058390295332</v>
      </c>
      <c r="AI335" s="42">
        <f t="shared" si="84"/>
        <v>17.673505886153958</v>
      </c>
      <c r="AJ335" s="42">
        <f t="shared" si="84"/>
        <v>0.86041650144186854</v>
      </c>
      <c r="AK335" s="42">
        <f t="shared" si="84"/>
        <v>1.6234580245500956</v>
      </c>
      <c r="AL335" s="42">
        <f t="shared" si="84"/>
        <v>6.7369369514562489</v>
      </c>
    </row>
    <row r="336" spans="4:38">
      <c r="D336" s="52">
        <f t="shared" si="72"/>
        <v>15</v>
      </c>
      <c r="E336" s="42">
        <f t="shared" si="82"/>
        <v>5.0800968366223748E-3</v>
      </c>
      <c r="F336" s="42">
        <f t="shared" si="82"/>
        <v>0.74647756318102987</v>
      </c>
      <c r="G336" s="42">
        <f t="shared" si="82"/>
        <v>1.0773448417929594</v>
      </c>
      <c r="H336" s="42">
        <f t="shared" si="82"/>
        <v>1.1346881385157521</v>
      </c>
      <c r="I336" s="42">
        <f t="shared" si="82"/>
        <v>2.0336342253192217</v>
      </c>
      <c r="J336" s="42">
        <f t="shared" si="82"/>
        <v>48.16600447909785</v>
      </c>
      <c r="K336" s="42">
        <f t="shared" si="82"/>
        <v>16.834994560977265</v>
      </c>
      <c r="L336" s="42">
        <f t="shared" si="82"/>
        <v>0.89139164666353454</v>
      </c>
      <c r="M336" s="42">
        <f t="shared" si="82"/>
        <v>1.6413783838625311</v>
      </c>
      <c r="N336" s="42">
        <f t="shared" si="82"/>
        <v>5.2096630672101334</v>
      </c>
      <c r="Q336" s="42">
        <f t="shared" si="83"/>
        <v>0</v>
      </c>
      <c r="R336" s="42">
        <f t="shared" si="83"/>
        <v>0</v>
      </c>
      <c r="S336" s="42">
        <f t="shared" si="83"/>
        <v>0.95491203889266563</v>
      </c>
      <c r="T336" s="42">
        <f t="shared" si="83"/>
        <v>0.8782890720492802</v>
      </c>
      <c r="U336" s="42">
        <f t="shared" si="83"/>
        <v>1.7659937676741237</v>
      </c>
      <c r="V336" s="42">
        <f t="shared" si="83"/>
        <v>33.278473253646325</v>
      </c>
      <c r="W336" s="42">
        <f t="shared" si="83"/>
        <v>15.061700909789261</v>
      </c>
      <c r="X336" s="42">
        <f t="shared" si="83"/>
        <v>0.87685787340930454</v>
      </c>
      <c r="Y336" s="42">
        <f t="shared" si="83"/>
        <v>1.573431237421085</v>
      </c>
      <c r="Z336" s="42">
        <f t="shared" si="83"/>
        <v>3.3260609233509539</v>
      </c>
      <c r="AC336" s="42">
        <f t="shared" si="84"/>
        <v>1.3879082665022286E-2</v>
      </c>
      <c r="AD336" s="42">
        <f t="shared" si="84"/>
        <v>1.5370397585569644</v>
      </c>
      <c r="AE336" s="42">
        <f t="shared" si="84"/>
        <v>1.1997776446932584</v>
      </c>
      <c r="AF336" s="42">
        <f t="shared" si="84"/>
        <v>1.3910872049822194</v>
      </c>
      <c r="AG336" s="42">
        <f t="shared" si="84"/>
        <v>2.30127468296432</v>
      </c>
      <c r="AH336" s="42">
        <f t="shared" si="84"/>
        <v>63.053535704549446</v>
      </c>
      <c r="AI336" s="42">
        <f t="shared" si="84"/>
        <v>18.608288212165267</v>
      </c>
      <c r="AJ336" s="42">
        <f t="shared" si="84"/>
        <v>0.90592541991776976</v>
      </c>
      <c r="AK336" s="42">
        <f t="shared" si="84"/>
        <v>1.709325530303982</v>
      </c>
      <c r="AL336" s="42">
        <f t="shared" si="84"/>
        <v>7.0932652110692738</v>
      </c>
    </row>
    <row r="337" spans="4:38">
      <c r="D337" s="52">
        <f t="shared" si="72"/>
        <v>16</v>
      </c>
      <c r="E337" s="42">
        <f t="shared" si="82"/>
        <v>5.3375755178177078E-3</v>
      </c>
      <c r="F337" s="42">
        <f t="shared" si="82"/>
        <v>0.7843118928584043</v>
      </c>
      <c r="G337" s="42">
        <f t="shared" si="82"/>
        <v>1.1319487869496185</v>
      </c>
      <c r="H337" s="42">
        <f t="shared" si="82"/>
        <v>1.1921984606353739</v>
      </c>
      <c r="I337" s="42">
        <f t="shared" si="82"/>
        <v>2.1367065633491062</v>
      </c>
      <c r="J337" s="42">
        <f t="shared" si="82"/>
        <v>50.607241272523268</v>
      </c>
      <c r="K337" s="42">
        <f t="shared" si="82"/>
        <v>17.688256287455108</v>
      </c>
      <c r="L337" s="42">
        <f t="shared" si="82"/>
        <v>0.93657077473780603</v>
      </c>
      <c r="M337" s="42">
        <f t="shared" si="82"/>
        <v>1.7245696999360338</v>
      </c>
      <c r="N337" s="42">
        <f t="shared" si="82"/>
        <v>5.4737086590869106</v>
      </c>
      <c r="Q337" s="42">
        <f t="shared" si="83"/>
        <v>0</v>
      </c>
      <c r="R337" s="42">
        <f t="shared" si="83"/>
        <v>0</v>
      </c>
      <c r="S337" s="42">
        <f t="shared" si="83"/>
        <v>1.0033106226872024</v>
      </c>
      <c r="T337" s="42">
        <f t="shared" si="83"/>
        <v>0.92280411167397303</v>
      </c>
      <c r="U337" s="42">
        <f t="shared" si="83"/>
        <v>1.8555010666338485</v>
      </c>
      <c r="V337" s="42">
        <f t="shared" si="83"/>
        <v>34.965153189306768</v>
      </c>
      <c r="W337" s="42">
        <f t="shared" si="83"/>
        <v>15.825085351371971</v>
      </c>
      <c r="X337" s="42">
        <f t="shared" si="83"/>
        <v>0.92130037442888801</v>
      </c>
      <c r="Y337" s="42">
        <f t="shared" si="83"/>
        <v>1.6531787329889212</v>
      </c>
      <c r="Z337" s="42">
        <f t="shared" si="83"/>
        <v>3.4946383752503021</v>
      </c>
      <c r="AC337" s="42">
        <f t="shared" si="84"/>
        <v>1.4582527503913768E-2</v>
      </c>
      <c r="AD337" s="42">
        <f t="shared" si="84"/>
        <v>1.6149427951930075</v>
      </c>
      <c r="AE337" s="42">
        <f t="shared" si="84"/>
        <v>1.2605869512120398</v>
      </c>
      <c r="AF337" s="42">
        <f t="shared" si="84"/>
        <v>1.4615928095967696</v>
      </c>
      <c r="AG337" s="42">
        <f t="shared" si="84"/>
        <v>2.4179120600643635</v>
      </c>
      <c r="AH337" s="42">
        <f t="shared" si="84"/>
        <v>66.249329355739846</v>
      </c>
      <c r="AI337" s="42">
        <f t="shared" si="84"/>
        <v>19.551427223538237</v>
      </c>
      <c r="AJ337" s="42">
        <f t="shared" si="84"/>
        <v>0.95184117504672949</v>
      </c>
      <c r="AK337" s="42">
        <f t="shared" si="84"/>
        <v>1.7959606668831509</v>
      </c>
      <c r="AL337" s="42">
        <f t="shared" si="84"/>
        <v>7.4527789429234783</v>
      </c>
    </row>
    <row r="338" spans="4:38">
      <c r="D338" s="52">
        <f t="shared" si="72"/>
        <v>17</v>
      </c>
      <c r="E338" s="42">
        <f t="shared" si="82"/>
        <v>5.5965303799419995E-3</v>
      </c>
      <c r="F338" s="42">
        <f t="shared" si="82"/>
        <v>0.82236313492506996</v>
      </c>
      <c r="G338" s="42">
        <f t="shared" si="82"/>
        <v>1.1868657883255809</v>
      </c>
      <c r="H338" s="42">
        <f t="shared" si="82"/>
        <v>1.2500385018615916</v>
      </c>
      <c r="I338" s="42">
        <f t="shared" si="82"/>
        <v>2.2403698373702592</v>
      </c>
      <c r="J338" s="42">
        <f t="shared" si="82"/>
        <v>53.062474204117471</v>
      </c>
      <c r="K338" s="42">
        <f t="shared" si="82"/>
        <v>18.546409947828945</v>
      </c>
      <c r="L338" s="42">
        <f t="shared" si="82"/>
        <v>0.98200892451803223</v>
      </c>
      <c r="M338" s="42">
        <f t="shared" si="82"/>
        <v>1.8082379698049822</v>
      </c>
      <c r="N338" s="42">
        <f t="shared" si="82"/>
        <v>5.7392680814109109</v>
      </c>
      <c r="Q338" s="42">
        <f t="shared" si="83"/>
        <v>0</v>
      </c>
      <c r="R338" s="42">
        <f t="shared" si="83"/>
        <v>0</v>
      </c>
      <c r="S338" s="42">
        <f t="shared" si="83"/>
        <v>1.0519866860231695</v>
      </c>
      <c r="T338" s="42">
        <f t="shared" si="83"/>
        <v>0.96757436564200772</v>
      </c>
      <c r="U338" s="42">
        <f t="shared" si="83"/>
        <v>1.945521530283999</v>
      </c>
      <c r="V338" s="42">
        <f t="shared" si="83"/>
        <v>36.661503225585712</v>
      </c>
      <c r="W338" s="42">
        <f t="shared" si="83"/>
        <v>16.592846440950929</v>
      </c>
      <c r="X338" s="42">
        <f t="shared" si="83"/>
        <v>0.96599767391231206</v>
      </c>
      <c r="Y338" s="42">
        <f t="shared" si="83"/>
        <v>1.7333834381849214</v>
      </c>
      <c r="Z338" s="42">
        <f t="shared" si="83"/>
        <v>3.6641823181165551</v>
      </c>
      <c r="AC338" s="42">
        <f t="shared" si="84"/>
        <v>1.5290005344104326E-2</v>
      </c>
      <c r="AD338" s="42">
        <f t="shared" si="84"/>
        <v>1.6932924667755103</v>
      </c>
      <c r="AE338" s="42">
        <f t="shared" si="84"/>
        <v>1.321744890627998</v>
      </c>
      <c r="AF338" s="42">
        <f t="shared" si="84"/>
        <v>1.5325026380811699</v>
      </c>
      <c r="AG338" s="42">
        <f t="shared" si="84"/>
        <v>2.5352181444565192</v>
      </c>
      <c r="AH338" s="42">
        <f t="shared" si="84"/>
        <v>69.463445182649323</v>
      </c>
      <c r="AI338" s="42">
        <f t="shared" si="84"/>
        <v>20.499973454706964</v>
      </c>
      <c r="AJ338" s="42">
        <f t="shared" si="84"/>
        <v>0.99802017512375807</v>
      </c>
      <c r="AK338" s="42">
        <f t="shared" si="84"/>
        <v>1.8830925014250486</v>
      </c>
      <c r="AL338" s="42">
        <f t="shared" si="84"/>
        <v>7.814353844705221</v>
      </c>
    </row>
    <row r="339" spans="4:38">
      <c r="D339" s="52">
        <f t="shared" si="72"/>
        <v>18</v>
      </c>
      <c r="E339" s="42">
        <f t="shared" si="82"/>
        <v>5.8563559054975456E-3</v>
      </c>
      <c r="F339" s="42">
        <f t="shared" si="82"/>
        <v>0.86054231367038869</v>
      </c>
      <c r="G339" s="42">
        <f t="shared" si="82"/>
        <v>1.2419674327874459</v>
      </c>
      <c r="H339" s="42">
        <f t="shared" si="82"/>
        <v>1.308073014079181</v>
      </c>
      <c r="I339" s="42">
        <f t="shared" si="82"/>
        <v>2.3443816502105488</v>
      </c>
      <c r="J339" s="42">
        <f t="shared" si="82"/>
        <v>55.525962171014797</v>
      </c>
      <c r="K339" s="42">
        <f t="shared" si="82"/>
        <v>19.407448910314347</v>
      </c>
      <c r="L339" s="42">
        <f t="shared" si="82"/>
        <v>1.0275998473918895</v>
      </c>
      <c r="M339" s="42">
        <f t="shared" si="82"/>
        <v>1.8921875508736266</v>
      </c>
      <c r="N339" s="42">
        <f t="shared" si="82"/>
        <v>6.0057203731560351</v>
      </c>
      <c r="Q339" s="42">
        <f t="shared" si="83"/>
        <v>0</v>
      </c>
      <c r="R339" s="42">
        <f t="shared" si="83"/>
        <v>0</v>
      </c>
      <c r="S339" s="42">
        <f t="shared" si="83"/>
        <v>1.1008264090331679</v>
      </c>
      <c r="T339" s="42">
        <f t="shared" si="83"/>
        <v>1.0124951470904617</v>
      </c>
      <c r="U339" s="42">
        <f t="shared" si="83"/>
        <v>2.0358446626120879</v>
      </c>
      <c r="V339" s="42">
        <f t="shared" si="83"/>
        <v>38.363556765290227</v>
      </c>
      <c r="W339" s="42">
        <f t="shared" si="83"/>
        <v>17.363188912857105</v>
      </c>
      <c r="X339" s="42">
        <f t="shared" si="83"/>
        <v>1.0108452555870679</v>
      </c>
      <c r="Y339" s="42">
        <f t="shared" si="83"/>
        <v>1.8138578093113309</v>
      </c>
      <c r="Z339" s="42">
        <f t="shared" si="83"/>
        <v>3.8342963051589765</v>
      </c>
      <c r="AC339" s="42">
        <f t="shared" si="84"/>
        <v>1.5999861881025361E-2</v>
      </c>
      <c r="AD339" s="42">
        <f t="shared" si="84"/>
        <v>1.7719055672557678</v>
      </c>
      <c r="AE339" s="42">
        <f t="shared" si="84"/>
        <v>1.3831084565417304</v>
      </c>
      <c r="AF339" s="42">
        <f t="shared" si="84"/>
        <v>1.6036508810678947</v>
      </c>
      <c r="AG339" s="42">
        <f t="shared" si="84"/>
        <v>2.6529186378090088</v>
      </c>
      <c r="AH339" s="42">
        <f t="shared" si="84"/>
        <v>72.688367576739452</v>
      </c>
      <c r="AI339" s="42">
        <f t="shared" si="84"/>
        <v>21.451708907771582</v>
      </c>
      <c r="AJ339" s="42">
        <f t="shared" si="84"/>
        <v>1.0443544391967168</v>
      </c>
      <c r="AK339" s="42">
        <f t="shared" si="84"/>
        <v>1.9705172924359287</v>
      </c>
      <c r="AL339" s="42">
        <f t="shared" si="84"/>
        <v>8.1771444411530485</v>
      </c>
    </row>
    <row r="340" spans="4:38">
      <c r="D340" s="52">
        <f t="shared" si="72"/>
        <v>19</v>
      </c>
      <c r="E340" s="42">
        <f t="shared" si="82"/>
        <v>6.1164701966626373E-3</v>
      </c>
      <c r="F340" s="42">
        <f t="shared" si="82"/>
        <v>0.89876392409673189</v>
      </c>
      <c r="G340" s="42">
        <f t="shared" si="82"/>
        <v>1.2971303162669785</v>
      </c>
      <c r="H340" s="42">
        <f t="shared" si="82"/>
        <v>1.3661720248530973</v>
      </c>
      <c r="I340" s="42">
        <f t="shared" si="82"/>
        <v>2.4485090599863986</v>
      </c>
      <c r="J340" s="42">
        <f t="shared" si="82"/>
        <v>57.99218801596642</v>
      </c>
      <c r="K340" s="42">
        <f t="shared" si="82"/>
        <v>20.269444816657789</v>
      </c>
      <c r="L340" s="42">
        <f t="shared" si="82"/>
        <v>1.0732414392314122</v>
      </c>
      <c r="M340" s="42">
        <f t="shared" si="82"/>
        <v>1.9762304320593267</v>
      </c>
      <c r="N340" s="42">
        <f t="shared" si="82"/>
        <v>6.2724687953843983</v>
      </c>
      <c r="Q340" s="42">
        <f t="shared" si="83"/>
        <v>0</v>
      </c>
      <c r="R340" s="42">
        <f t="shared" si="83"/>
        <v>0</v>
      </c>
      <c r="S340" s="42">
        <f t="shared" si="83"/>
        <v>1.1497204116692914</v>
      </c>
      <c r="T340" s="42">
        <f t="shared" si="83"/>
        <v>1.0574658527209548</v>
      </c>
      <c r="U340" s="42">
        <f t="shared" si="83"/>
        <v>2.1262681785122184</v>
      </c>
      <c r="V340" s="42">
        <f t="shared" si="83"/>
        <v>40.067501937954283</v>
      </c>
      <c r="W340" s="42">
        <f t="shared" si="83"/>
        <v>18.134387530105368</v>
      </c>
      <c r="X340" s="42">
        <f t="shared" si="83"/>
        <v>1.0557426800908964</v>
      </c>
      <c r="Y340" s="42">
        <f t="shared" si="83"/>
        <v>1.8944216182663802</v>
      </c>
      <c r="Z340" s="42">
        <f t="shared" si="83"/>
        <v>4.0045993539537239</v>
      </c>
      <c r="AC340" s="42">
        <f t="shared" si="84"/>
        <v>1.6710507340263161E-2</v>
      </c>
      <c r="AD340" s="42">
        <f t="shared" si="84"/>
        <v>1.8506060369805595</v>
      </c>
      <c r="AE340" s="42">
        <f t="shared" si="84"/>
        <v>1.4445402208646723</v>
      </c>
      <c r="AF340" s="42">
        <f t="shared" si="84"/>
        <v>1.674878196985234</v>
      </c>
      <c r="AG340" s="42">
        <f t="shared" si="84"/>
        <v>2.7707499414605796</v>
      </c>
      <c r="AH340" s="42">
        <f t="shared" si="84"/>
        <v>75.916874093978649</v>
      </c>
      <c r="AI340" s="42">
        <f t="shared" si="84"/>
        <v>22.404502103210206</v>
      </c>
      <c r="AJ340" s="42">
        <f t="shared" si="84"/>
        <v>1.0907401983719338</v>
      </c>
      <c r="AK340" s="42">
        <f t="shared" si="84"/>
        <v>2.0580392458522789</v>
      </c>
      <c r="AL340" s="42">
        <f t="shared" si="84"/>
        <v>8.5403382368150247</v>
      </c>
    </row>
    <row r="341" spans="4:38">
      <c r="D341" s="52">
        <f t="shared" si="72"/>
        <v>20</v>
      </c>
      <c r="E341" s="42">
        <f t="shared" si="82"/>
        <v>6.3760841486520479E-3</v>
      </c>
      <c r="F341" s="42">
        <f t="shared" si="82"/>
        <v>0.93691201388348133</v>
      </c>
      <c r="G341" s="42">
        <f t="shared" si="82"/>
        <v>1.3521870919601049</v>
      </c>
      <c r="H341" s="42">
        <f t="shared" si="82"/>
        <v>1.4241592800943659</v>
      </c>
      <c r="I341" s="42">
        <f t="shared" si="82"/>
        <v>2.5524361769519635</v>
      </c>
      <c r="J341" s="42">
        <f t="shared" si="82"/>
        <v>60.453669986981815</v>
      </c>
      <c r="K341" s="42">
        <f t="shared" si="82"/>
        <v>21.129782642934625</v>
      </c>
      <c r="L341" s="42">
        <f t="shared" si="82"/>
        <v>1.118795237830758</v>
      </c>
      <c r="M341" s="42">
        <f t="shared" si="82"/>
        <v>2.0601116537464046</v>
      </c>
      <c r="N341" s="42">
        <f t="shared" si="82"/>
        <v>6.5387041174478542</v>
      </c>
      <c r="Q341" s="42">
        <f t="shared" si="83"/>
        <v>0</v>
      </c>
      <c r="R341" s="42">
        <f t="shared" si="83"/>
        <v>0</v>
      </c>
      <c r="S341" s="42">
        <f t="shared" si="83"/>
        <v>1.1985203649363279</v>
      </c>
      <c r="T341" s="42">
        <f t="shared" si="83"/>
        <v>1.102350055584975</v>
      </c>
      <c r="U341" s="42">
        <f t="shared" si="83"/>
        <v>2.2165177615338236</v>
      </c>
      <c r="V341" s="42">
        <f t="shared" si="83"/>
        <v>41.768169510916785</v>
      </c>
      <c r="W341" s="42">
        <f t="shared" si="83"/>
        <v>18.904102719131707</v>
      </c>
      <c r="X341" s="42">
        <f t="shared" si="83"/>
        <v>1.1005537427871295</v>
      </c>
      <c r="Y341" s="42">
        <f t="shared" si="83"/>
        <v>1.9748304598431226</v>
      </c>
      <c r="Z341" s="42">
        <f t="shared" si="83"/>
        <v>4.1745748187212035</v>
      </c>
      <c r="AC341" s="42">
        <f t="shared" si="84"/>
        <v>1.741978584745198E-2</v>
      </c>
      <c r="AD341" s="42">
        <f t="shared" si="84"/>
        <v>1.9291551235269355</v>
      </c>
      <c r="AE341" s="42">
        <f t="shared" si="84"/>
        <v>1.5058538189838884</v>
      </c>
      <c r="AF341" s="42">
        <f t="shared" si="84"/>
        <v>1.7459685046037503</v>
      </c>
      <c r="AG341" s="42">
        <f t="shared" si="84"/>
        <v>2.8883545923701019</v>
      </c>
      <c r="AH341" s="42">
        <f t="shared" si="84"/>
        <v>79.139170463046938</v>
      </c>
      <c r="AI341" s="42">
        <f t="shared" si="84"/>
        <v>23.35546256673755</v>
      </c>
      <c r="AJ341" s="42">
        <f t="shared" si="84"/>
        <v>1.1370367328743927</v>
      </c>
      <c r="AK341" s="42">
        <f t="shared" si="84"/>
        <v>2.1453928476496928</v>
      </c>
      <c r="AL341" s="42">
        <f t="shared" si="84"/>
        <v>8.9028334161744542</v>
      </c>
    </row>
    <row r="342" spans="4:38">
      <c r="D342" s="52">
        <f t="shared" si="72"/>
        <v>25</v>
      </c>
      <c r="E342" s="42">
        <f t="shared" si="82"/>
        <v>3.5705262367998203E-2</v>
      </c>
      <c r="F342" s="42">
        <f t="shared" si="82"/>
        <v>5.2465884219096184</v>
      </c>
      <c r="G342" s="42">
        <f t="shared" si="82"/>
        <v>7.5720761777058518</v>
      </c>
      <c r="H342" s="42">
        <f t="shared" si="82"/>
        <v>7.9751113009289334</v>
      </c>
      <c r="I342" s="42">
        <f t="shared" si="82"/>
        <v>14.293318791112078</v>
      </c>
      <c r="J342" s="42">
        <f t="shared" si="82"/>
        <v>338.53288282744677</v>
      </c>
      <c r="K342" s="42">
        <f t="shared" si="82"/>
        <v>118.32410229470553</v>
      </c>
      <c r="L342" s="42">
        <f t="shared" si="82"/>
        <v>6.2651114024678023</v>
      </c>
      <c r="M342" s="42">
        <f t="shared" si="82"/>
        <v>11.536363917018962</v>
      </c>
      <c r="N342" s="42">
        <f t="shared" si="82"/>
        <v>36.615913563427839</v>
      </c>
      <c r="Q342" s="42">
        <f t="shared" si="83"/>
        <v>0</v>
      </c>
      <c r="R342" s="42">
        <f t="shared" si="83"/>
        <v>0</v>
      </c>
      <c r="S342" s="42">
        <f t="shared" si="83"/>
        <v>6.7115620003991658</v>
      </c>
      <c r="T342" s="42">
        <f t="shared" si="83"/>
        <v>6.1730204681128438</v>
      </c>
      <c r="U342" s="42">
        <f t="shared" si="83"/>
        <v>12.4122182790866</v>
      </c>
      <c r="V342" s="42">
        <f t="shared" si="83"/>
        <v>233.89645058771507</v>
      </c>
      <c r="W342" s="42">
        <f t="shared" si="83"/>
        <v>105.86057706921591</v>
      </c>
      <c r="X342" s="42">
        <f t="shared" si="83"/>
        <v>6.1629613443235769</v>
      </c>
      <c r="Y342" s="42">
        <f t="shared" si="83"/>
        <v>11.058800049858181</v>
      </c>
      <c r="Z342" s="42">
        <f t="shared" si="83"/>
        <v>23.377089401931798</v>
      </c>
      <c r="AC342" s="42">
        <f t="shared" si="84"/>
        <v>9.7548590886948353E-2</v>
      </c>
      <c r="AD342" s="42">
        <f t="shared" si="84"/>
        <v>10.803023960820713</v>
      </c>
      <c r="AE342" s="42">
        <f t="shared" si="84"/>
        <v>8.4325903550125734</v>
      </c>
      <c r="AF342" s="42">
        <f t="shared" si="84"/>
        <v>9.7772021337449857</v>
      </c>
      <c r="AG342" s="42">
        <f t="shared" si="84"/>
        <v>16.174419303137547</v>
      </c>
      <c r="AH342" s="42">
        <f t="shared" si="84"/>
        <v>443.16931506717907</v>
      </c>
      <c r="AI342" s="42">
        <f t="shared" si="84"/>
        <v>130.7876275201952</v>
      </c>
      <c r="AJ342" s="42">
        <f t="shared" si="84"/>
        <v>6.3672614606120659</v>
      </c>
      <c r="AK342" s="42">
        <f t="shared" si="84"/>
        <v>12.013927784179776</v>
      </c>
      <c r="AL342" s="42">
        <f t="shared" si="84"/>
        <v>49.854737724923595</v>
      </c>
    </row>
    <row r="343" spans="4:38">
      <c r="D343" s="52">
        <f t="shared" si="72"/>
        <v>30</v>
      </c>
      <c r="E343" s="42">
        <f t="shared" si="82"/>
        <v>4.1874059254105249E-2</v>
      </c>
      <c r="F343" s="42">
        <f t="shared" si="82"/>
        <v>6.1530413135363009</v>
      </c>
      <c r="G343" s="42">
        <f t="shared" si="82"/>
        <v>8.8803035046744032</v>
      </c>
      <c r="H343" s="42">
        <f t="shared" si="82"/>
        <v>9.3529709915391734</v>
      </c>
      <c r="I343" s="42">
        <f t="shared" si="82"/>
        <v>16.762774960961547</v>
      </c>
      <c r="J343" s="42">
        <f t="shared" si="82"/>
        <v>397.02119673219266</v>
      </c>
      <c r="K343" s="42">
        <f t="shared" si="82"/>
        <v>138.76695316257081</v>
      </c>
      <c r="L343" s="42">
        <f t="shared" si="82"/>
        <v>7.3475344725555489</v>
      </c>
      <c r="M343" s="42">
        <f t="shared" si="82"/>
        <v>13.529501093125758</v>
      </c>
      <c r="N343" s="42">
        <f t="shared" si="82"/>
        <v>42.942043623586301</v>
      </c>
      <c r="Q343" s="42">
        <f t="shared" si="83"/>
        <v>0</v>
      </c>
      <c r="R343" s="42">
        <f t="shared" si="83"/>
        <v>0</v>
      </c>
      <c r="S343" s="42">
        <f t="shared" si="83"/>
        <v>7.8711183241214799</v>
      </c>
      <c r="T343" s="42">
        <f t="shared" si="83"/>
        <v>7.2395329908075325</v>
      </c>
      <c r="U343" s="42">
        <f t="shared" si="83"/>
        <v>14.556676781605177</v>
      </c>
      <c r="V343" s="42">
        <f t="shared" si="83"/>
        <v>274.30673188423867</v>
      </c>
      <c r="W343" s="42">
        <f t="shared" si="83"/>
        <v>124.15010513529084</v>
      </c>
      <c r="X343" s="42">
        <f t="shared" si="83"/>
        <v>7.227735952565526</v>
      </c>
      <c r="Y343" s="42">
        <f t="shared" si="83"/>
        <v>12.969428533932536</v>
      </c>
      <c r="Z343" s="42">
        <f t="shared" si="83"/>
        <v>27.415948291206718</v>
      </c>
      <c r="AC343" s="42">
        <f t="shared" si="84"/>
        <v>0.1144020574013655</v>
      </c>
      <c r="AD343" s="42">
        <f t="shared" si="84"/>
        <v>12.669462019256041</v>
      </c>
      <c r="AE343" s="42">
        <f t="shared" si="84"/>
        <v>9.8894886852273718</v>
      </c>
      <c r="AF343" s="42">
        <f t="shared" si="84"/>
        <v>11.466408992270772</v>
      </c>
      <c r="AG343" s="42">
        <f t="shared" si="84"/>
        <v>18.968873140317918</v>
      </c>
      <c r="AH343" s="42">
        <f t="shared" si="84"/>
        <v>519.73566158014751</v>
      </c>
      <c r="AI343" s="42">
        <f t="shared" si="84"/>
        <v>153.38380118985083</v>
      </c>
      <c r="AJ343" s="42">
        <f t="shared" si="84"/>
        <v>7.4673329925456136</v>
      </c>
      <c r="AK343" s="42">
        <f t="shared" si="84"/>
        <v>14.089573652319022</v>
      </c>
      <c r="AL343" s="42">
        <f t="shared" si="84"/>
        <v>58.46813895596555</v>
      </c>
    </row>
    <row r="344" spans="4:38">
      <c r="D344" s="52">
        <f t="shared" si="72"/>
        <v>40</v>
      </c>
      <c r="E344" s="42">
        <f t="shared" si="82"/>
        <v>0.10018719937262255</v>
      </c>
      <c r="F344" s="42">
        <f t="shared" si="82"/>
        <v>14.721667490758216</v>
      </c>
      <c r="G344" s="42">
        <f t="shared" si="82"/>
        <v>21.246871059556746</v>
      </c>
      <c r="H344" s="42">
        <f t="shared" si="82"/>
        <v>22.377767671612204</v>
      </c>
      <c r="I344" s="42">
        <f t="shared" si="82"/>
        <v>40.106345240164714</v>
      </c>
      <c r="J344" s="42">
        <f t="shared" si="82"/>
        <v>949.9065173211211</v>
      </c>
      <c r="K344" s="42">
        <f t="shared" si="82"/>
        <v>332.01157591300091</v>
      </c>
      <c r="L344" s="42">
        <f t="shared" si="82"/>
        <v>17.579592573819344</v>
      </c>
      <c r="M344" s="42">
        <f t="shared" si="82"/>
        <v>32.370466288056747</v>
      </c>
      <c r="N344" s="42">
        <f t="shared" si="82"/>
        <v>102.74244156451854</v>
      </c>
      <c r="Q344" s="42">
        <f t="shared" si="83"/>
        <v>0</v>
      </c>
      <c r="R344" s="42">
        <f t="shared" si="83"/>
        <v>0</v>
      </c>
      <c r="S344" s="42">
        <f t="shared" si="83"/>
        <v>18.832310859543668</v>
      </c>
      <c r="T344" s="42">
        <f t="shared" si="83"/>
        <v>17.321189969028495</v>
      </c>
      <c r="U344" s="42">
        <f t="shared" si="83"/>
        <v>34.828070287418463</v>
      </c>
      <c r="V344" s="42">
        <f t="shared" si="83"/>
        <v>656.30186626448108</v>
      </c>
      <c r="W344" s="42">
        <f t="shared" si="83"/>
        <v>297.0395408728379</v>
      </c>
      <c r="X344" s="42">
        <f t="shared" si="83"/>
        <v>17.292964565439455</v>
      </c>
      <c r="Y344" s="42">
        <f t="shared" si="83"/>
        <v>31.030445708477409</v>
      </c>
      <c r="Z344" s="42">
        <f t="shared" si="83"/>
        <v>65.59495607465746</v>
      </c>
      <c r="AC344" s="42">
        <f t="shared" si="84"/>
        <v>0.27371651895403809</v>
      </c>
      <c r="AD344" s="42">
        <f t="shared" si="84"/>
        <v>30.312750659410518</v>
      </c>
      <c r="AE344" s="42">
        <f t="shared" si="84"/>
        <v>23.66143125956993</v>
      </c>
      <c r="AF344" s="42">
        <f t="shared" si="84"/>
        <v>27.434345374195811</v>
      </c>
      <c r="AG344" s="42">
        <f t="shared" si="84"/>
        <v>45.384620192910972</v>
      </c>
      <c r="AH344" s="42">
        <f t="shared" si="84"/>
        <v>1243.5111683777632</v>
      </c>
      <c r="AI344" s="42">
        <f t="shared" si="84"/>
        <v>366.98361095316363</v>
      </c>
      <c r="AJ344" s="42">
        <f t="shared" si="84"/>
        <v>17.866220582199333</v>
      </c>
      <c r="AK344" s="42">
        <f t="shared" si="84"/>
        <v>33.710486867636192</v>
      </c>
      <c r="AL344" s="42">
        <f t="shared" si="84"/>
        <v>139.8899270543788</v>
      </c>
    </row>
    <row r="345" spans="4:38">
      <c r="D345" s="52">
        <f t="shared" ref="D345:D361" si="85">D255</f>
        <v>50</v>
      </c>
      <c r="E345" s="42">
        <f t="shared" ref="E345:N360" si="86">($D255-$D254)/8*(E254+3*((2*E254+E255)/3)+3*((E254+2*E255)/3)+E255)</f>
        <v>0.11889693133356419</v>
      </c>
      <c r="F345" s="42">
        <f t="shared" si="86"/>
        <v>17.470905462225677</v>
      </c>
      <c r="G345" s="42">
        <f t="shared" si="86"/>
        <v>25.214675978970675</v>
      </c>
      <c r="H345" s="42">
        <f t="shared" si="86"/>
        <v>26.556764965097784</v>
      </c>
      <c r="I345" s="42">
        <f t="shared" si="86"/>
        <v>47.596114133550131</v>
      </c>
      <c r="J345" s="42">
        <f t="shared" si="86"/>
        <v>1127.299402223804</v>
      </c>
      <c r="K345" s="42">
        <f t="shared" si="86"/>
        <v>394.01398372718268</v>
      </c>
      <c r="L345" s="42">
        <f t="shared" si="86"/>
        <v>20.862541564292862</v>
      </c>
      <c r="M345" s="42">
        <f t="shared" si="86"/>
        <v>38.41557735506737</v>
      </c>
      <c r="N345" s="42">
        <f t="shared" si="86"/>
        <v>121.92935920192426</v>
      </c>
      <c r="Q345" s="42">
        <f t="shared" ref="Q345:Z360" si="87">($D255-$D254)/8*(Q254+3*((2*Q254+Q255)/3)+3*((Q254+2*Q255)/3)+Q255)</f>
        <v>0</v>
      </c>
      <c r="R345" s="42">
        <f t="shared" si="87"/>
        <v>0</v>
      </c>
      <c r="S345" s="42">
        <f t="shared" si="87"/>
        <v>22.349202144993416</v>
      </c>
      <c r="T345" s="42">
        <f t="shared" si="87"/>
        <v>20.555882859881294</v>
      </c>
      <c r="U345" s="42">
        <f t="shared" si="87"/>
        <v>41.332133320170534</v>
      </c>
      <c r="V345" s="42">
        <f t="shared" si="87"/>
        <v>778.86474934902083</v>
      </c>
      <c r="W345" s="42">
        <f t="shared" si="87"/>
        <v>352.51100056363191</v>
      </c>
      <c r="X345" s="42">
        <f t="shared" si="87"/>
        <v>20.522386426270987</v>
      </c>
      <c r="Y345" s="42">
        <f t="shared" si="87"/>
        <v>36.825310975395062</v>
      </c>
      <c r="Z345" s="42">
        <f t="shared" si="87"/>
        <v>77.844665157571981</v>
      </c>
      <c r="AC345" s="42">
        <f t="shared" ref="AC345:AL360" si="88">($D255-$D254)/8*(AC254+3*((2*AC254+AC255)/3)+3*((AC254+2*AC255)/3)+AC255)</f>
        <v>0.32483245726732607</v>
      </c>
      <c r="AD345" s="42">
        <f t="shared" si="88"/>
        <v>35.973588005777223</v>
      </c>
      <c r="AE345" s="42">
        <f t="shared" si="88"/>
        <v>28.08014981294804</v>
      </c>
      <c r="AF345" s="42">
        <f t="shared" si="88"/>
        <v>32.557647070314154</v>
      </c>
      <c r="AG345" s="42">
        <f t="shared" si="88"/>
        <v>53.860094946929713</v>
      </c>
      <c r="AH345" s="42">
        <f t="shared" si="88"/>
        <v>1475.7340550985894</v>
      </c>
      <c r="AI345" s="42">
        <f t="shared" si="88"/>
        <v>435.51696689073322</v>
      </c>
      <c r="AJ345" s="42">
        <f t="shared" si="88"/>
        <v>21.20269670231486</v>
      </c>
      <c r="AK345" s="42">
        <f t="shared" si="88"/>
        <v>40.005843734739798</v>
      </c>
      <c r="AL345" s="42">
        <f t="shared" si="88"/>
        <v>166.01405324627552</v>
      </c>
    </row>
    <row r="346" spans="4:38">
      <c r="D346" s="52">
        <f t="shared" si="85"/>
        <v>60</v>
      </c>
      <c r="E346" s="42">
        <f t="shared" si="86"/>
        <v>0.13340345723839156</v>
      </c>
      <c r="F346" s="42">
        <f t="shared" si="86"/>
        <v>19.602517605835487</v>
      </c>
      <c r="G346" s="42">
        <f t="shared" si="86"/>
        <v>28.291099787122466</v>
      </c>
      <c r="H346" s="42">
        <f t="shared" si="86"/>
        <v>29.79693604936066</v>
      </c>
      <c r="I346" s="42">
        <f t="shared" si="86"/>
        <v>53.40328051625854</v>
      </c>
      <c r="J346" s="42">
        <f t="shared" si="86"/>
        <v>1264.8403614179254</v>
      </c>
      <c r="K346" s="42">
        <f t="shared" si="86"/>
        <v>442.08733598021132</v>
      </c>
      <c r="L346" s="42">
        <f t="shared" si="86"/>
        <v>23.407964698838619</v>
      </c>
      <c r="M346" s="42">
        <f t="shared" si="86"/>
        <v>43.102633293346805</v>
      </c>
      <c r="N346" s="42">
        <f t="shared" si="86"/>
        <v>136.80586936903228</v>
      </c>
      <c r="Q346" s="42">
        <f t="shared" si="87"/>
        <v>0</v>
      </c>
      <c r="R346" s="42">
        <f t="shared" si="87"/>
        <v>0</v>
      </c>
      <c r="S346" s="42">
        <f t="shared" si="87"/>
        <v>25.076011628065807</v>
      </c>
      <c r="T346" s="42">
        <f t="shared" si="87"/>
        <v>23.06389079464358</v>
      </c>
      <c r="U346" s="42">
        <f t="shared" si="87"/>
        <v>46.375036076245031</v>
      </c>
      <c r="V346" s="42">
        <f t="shared" si="87"/>
        <v>873.89345644904074</v>
      </c>
      <c r="W346" s="42">
        <f t="shared" si="87"/>
        <v>395.52060479863508</v>
      </c>
      <c r="X346" s="42">
        <f t="shared" si="87"/>
        <v>23.026307486154014</v>
      </c>
      <c r="Y346" s="42">
        <f t="shared" si="87"/>
        <v>41.31833969889658</v>
      </c>
      <c r="Z346" s="42">
        <f t="shared" si="87"/>
        <v>87.342434687828515</v>
      </c>
      <c r="AC346" s="42">
        <f t="shared" si="88"/>
        <v>0.36446502308062856</v>
      </c>
      <c r="AD346" s="42">
        <f t="shared" si="88"/>
        <v>40.362698645069869</v>
      </c>
      <c r="AE346" s="42">
        <f t="shared" si="88"/>
        <v>31.506187946179253</v>
      </c>
      <c r="AF346" s="42">
        <f t="shared" si="88"/>
        <v>36.529981304077602</v>
      </c>
      <c r="AG346" s="42">
        <f t="shared" si="88"/>
        <v>60.43152495627205</v>
      </c>
      <c r="AH346" s="42">
        <f t="shared" si="88"/>
        <v>1655.7872663868129</v>
      </c>
      <c r="AI346" s="42">
        <f t="shared" si="88"/>
        <v>488.65406716178762</v>
      </c>
      <c r="AJ346" s="42">
        <f t="shared" si="88"/>
        <v>23.789621911523344</v>
      </c>
      <c r="AK346" s="42">
        <f t="shared" si="88"/>
        <v>44.886926887797159</v>
      </c>
      <c r="AL346" s="42">
        <f t="shared" si="88"/>
        <v>186.26930405023495</v>
      </c>
    </row>
    <row r="347" spans="4:38">
      <c r="D347" s="52">
        <f t="shared" si="85"/>
        <v>75</v>
      </c>
      <c r="E347" s="42">
        <f t="shared" si="86"/>
        <v>0.21910294938989933</v>
      </c>
      <c r="F347" s="42">
        <f t="shared" si="86"/>
        <v>32.195338200500203</v>
      </c>
      <c r="G347" s="42">
        <f t="shared" si="86"/>
        <v>46.465537949031507</v>
      </c>
      <c r="H347" s="42">
        <f t="shared" si="86"/>
        <v>48.938735969417586</v>
      </c>
      <c r="I347" s="42">
        <f t="shared" si="86"/>
        <v>87.709992757527033</v>
      </c>
      <c r="J347" s="42">
        <f t="shared" si="86"/>
        <v>2077.3843454358375</v>
      </c>
      <c r="K347" s="42">
        <f t="shared" si="86"/>
        <v>726.08792310452952</v>
      </c>
      <c r="L347" s="42">
        <f t="shared" si="86"/>
        <v>38.445436204588916</v>
      </c>
      <c r="M347" s="42">
        <f t="shared" si="86"/>
        <v>70.792123956482698</v>
      </c>
      <c r="N347" s="42">
        <f t="shared" si="86"/>
        <v>224.6910994146111</v>
      </c>
      <c r="Q347" s="42">
        <f t="shared" si="87"/>
        <v>0</v>
      </c>
      <c r="R347" s="42">
        <f t="shared" si="87"/>
        <v>0</v>
      </c>
      <c r="S347" s="42">
        <f t="shared" si="87"/>
        <v>41.185050375617045</v>
      </c>
      <c r="T347" s="42">
        <f t="shared" si="87"/>
        <v>37.880326358278751</v>
      </c>
      <c r="U347" s="42">
        <f t="shared" si="87"/>
        <v>76.166745545512839</v>
      </c>
      <c r="V347" s="42">
        <f t="shared" si="87"/>
        <v>1435.2898922128936</v>
      </c>
      <c r="W347" s="42">
        <f t="shared" si="87"/>
        <v>649.60633592124259</v>
      </c>
      <c r="X347" s="42">
        <f t="shared" si="87"/>
        <v>37.81859921935478</v>
      </c>
      <c r="Y347" s="42">
        <f t="shared" si="87"/>
        <v>67.861585294183001</v>
      </c>
      <c r="Z347" s="42">
        <f t="shared" si="87"/>
        <v>143.45194227463045</v>
      </c>
      <c r="AC347" s="42">
        <f t="shared" si="88"/>
        <v>0.5986003898213984</v>
      </c>
      <c r="AD347" s="42">
        <f t="shared" si="88"/>
        <v>66.292032467097471</v>
      </c>
      <c r="AE347" s="42">
        <f t="shared" si="88"/>
        <v>51.746025522446203</v>
      </c>
      <c r="AF347" s="42">
        <f t="shared" si="88"/>
        <v>59.997145580556207</v>
      </c>
      <c r="AG347" s="42">
        <f t="shared" si="88"/>
        <v>99.253239969541255</v>
      </c>
      <c r="AH347" s="42">
        <f t="shared" si="88"/>
        <v>2719.4787986587844</v>
      </c>
      <c r="AI347" s="42">
        <f t="shared" si="88"/>
        <v>802.5695102878168</v>
      </c>
      <c r="AJ347" s="42">
        <f t="shared" si="88"/>
        <v>39.072273189823264</v>
      </c>
      <c r="AK347" s="42">
        <f t="shared" si="88"/>
        <v>73.722662618782593</v>
      </c>
      <c r="AL347" s="42">
        <f t="shared" si="88"/>
        <v>305.93025655459002</v>
      </c>
    </row>
    <row r="348" spans="4:38">
      <c r="D348" s="52">
        <f t="shared" si="85"/>
        <v>100</v>
      </c>
      <c r="E348" s="42">
        <f t="shared" si="86"/>
        <v>0.39512470179305387</v>
      </c>
      <c r="F348" s="42">
        <f t="shared" si="86"/>
        <v>58.06025633621892</v>
      </c>
      <c r="G348" s="42">
        <f t="shared" si="86"/>
        <v>83.794772625782272</v>
      </c>
      <c r="H348" s="42">
        <f t="shared" si="86"/>
        <v>88.254875207702497</v>
      </c>
      <c r="I348" s="42">
        <f t="shared" si="86"/>
        <v>158.17397633893486</v>
      </c>
      <c r="J348" s="42">
        <f t="shared" si="86"/>
        <v>3746.3022395888097</v>
      </c>
      <c r="K348" s="42">
        <f t="shared" si="86"/>
        <v>1309.4085446639856</v>
      </c>
      <c r="L348" s="42">
        <f t="shared" si="86"/>
        <v>69.331524554741392</v>
      </c>
      <c r="M348" s="42">
        <f t="shared" si="86"/>
        <v>127.66472083324511</v>
      </c>
      <c r="N348" s="42">
        <f t="shared" si="86"/>
        <v>405.20222981464087</v>
      </c>
      <c r="Q348" s="42">
        <f t="shared" si="87"/>
        <v>0</v>
      </c>
      <c r="R348" s="42">
        <f t="shared" si="87"/>
        <v>0</v>
      </c>
      <c r="S348" s="42">
        <f t="shared" si="87"/>
        <v>74.272075265581904</v>
      </c>
      <c r="T348" s="42">
        <f t="shared" si="87"/>
        <v>68.312419790860417</v>
      </c>
      <c r="U348" s="42">
        <f t="shared" si="87"/>
        <v>137.35717708967346</v>
      </c>
      <c r="V348" s="42">
        <f t="shared" si="87"/>
        <v>2588.3653881719406</v>
      </c>
      <c r="W348" s="42">
        <f t="shared" si="87"/>
        <v>1171.4835901501199</v>
      </c>
      <c r="X348" s="42">
        <f t="shared" si="87"/>
        <v>68.201102634118399</v>
      </c>
      <c r="Y348" s="42">
        <f t="shared" si="87"/>
        <v>122.37986173728828</v>
      </c>
      <c r="Z348" s="42">
        <f t="shared" si="87"/>
        <v>258.69759430774127</v>
      </c>
      <c r="AC348" s="42">
        <f t="shared" si="88"/>
        <v>1.0795007606241265</v>
      </c>
      <c r="AD348" s="42">
        <f t="shared" si="88"/>
        <v>119.54936997769532</v>
      </c>
      <c r="AE348" s="42">
        <f t="shared" si="88"/>
        <v>93.317469985983095</v>
      </c>
      <c r="AF348" s="42">
        <f t="shared" si="88"/>
        <v>108.19733062454418</v>
      </c>
      <c r="AG348" s="42">
        <f t="shared" si="88"/>
        <v>178.99077558819627</v>
      </c>
      <c r="AH348" s="42">
        <f t="shared" si="88"/>
        <v>4904.2390910056856</v>
      </c>
      <c r="AI348" s="42">
        <f t="shared" si="88"/>
        <v>1447.3334991778522</v>
      </c>
      <c r="AJ348" s="42">
        <f t="shared" si="88"/>
        <v>70.461946475364783</v>
      </c>
      <c r="AK348" s="42">
        <f t="shared" si="88"/>
        <v>132.94957992920234</v>
      </c>
      <c r="AL348" s="42">
        <f t="shared" si="88"/>
        <v>551.70686532153741</v>
      </c>
    </row>
    <row r="349" spans="4:38">
      <c r="D349" s="52">
        <f t="shared" si="85"/>
        <v>125</v>
      </c>
      <c r="E349" s="42">
        <f t="shared" si="86"/>
        <v>0.41457253870144573</v>
      </c>
      <c r="F349" s="42">
        <f t="shared" si="86"/>
        <v>60.917952630482986</v>
      </c>
      <c r="G349" s="42">
        <f t="shared" si="86"/>
        <v>87.919108726276221</v>
      </c>
      <c r="H349" s="42">
        <f t="shared" si="86"/>
        <v>92.598735289395933</v>
      </c>
      <c r="I349" s="42">
        <f t="shared" si="86"/>
        <v>165.95921902569191</v>
      </c>
      <c r="J349" s="42">
        <f t="shared" si="86"/>
        <v>3930.6933308935113</v>
      </c>
      <c r="K349" s="42">
        <f t="shared" si="86"/>
        <v>1373.8569674214607</v>
      </c>
      <c r="L349" s="42">
        <f t="shared" si="86"/>
        <v>72.743986939482312</v>
      </c>
      <c r="M349" s="42">
        <f t="shared" si="86"/>
        <v>133.94831347742425</v>
      </c>
      <c r="N349" s="42">
        <f t="shared" si="86"/>
        <v>425.14607752801209</v>
      </c>
      <c r="Q349" s="42">
        <f t="shared" si="87"/>
        <v>0</v>
      </c>
      <c r="R349" s="42">
        <f t="shared" si="87"/>
        <v>0</v>
      </c>
      <c r="S349" s="42">
        <f t="shared" si="87"/>
        <v>77.927709044128491</v>
      </c>
      <c r="T349" s="42">
        <f t="shared" si="87"/>
        <v>71.674722357319737</v>
      </c>
      <c r="U349" s="42">
        <f t="shared" si="87"/>
        <v>144.11782750235292</v>
      </c>
      <c r="V349" s="42">
        <f t="shared" si="87"/>
        <v>2715.763416440137</v>
      </c>
      <c r="W349" s="42">
        <f t="shared" si="87"/>
        <v>1229.1434167788013</v>
      </c>
      <c r="X349" s="42">
        <f t="shared" si="87"/>
        <v>71.557926226725641</v>
      </c>
      <c r="Y349" s="42">
        <f t="shared" si="87"/>
        <v>128.40333630402102</v>
      </c>
      <c r="Z349" s="42">
        <f t="shared" si="87"/>
        <v>271.43055835645646</v>
      </c>
      <c r="AC349" s="42">
        <f t="shared" si="88"/>
        <v>1.1326332391551663</v>
      </c>
      <c r="AD349" s="42">
        <f t="shared" si="88"/>
        <v>125.43352917927548</v>
      </c>
      <c r="AE349" s="42">
        <f t="shared" si="88"/>
        <v>97.910508408424363</v>
      </c>
      <c r="AF349" s="42">
        <f t="shared" si="88"/>
        <v>113.52274822147174</v>
      </c>
      <c r="AG349" s="42">
        <f t="shared" si="88"/>
        <v>187.80061054903086</v>
      </c>
      <c r="AH349" s="42">
        <f t="shared" si="88"/>
        <v>5145.623245346892</v>
      </c>
      <c r="AI349" s="42">
        <f t="shared" si="88"/>
        <v>1518.5705180641203</v>
      </c>
      <c r="AJ349" s="42">
        <f t="shared" si="88"/>
        <v>73.930047652239423</v>
      </c>
      <c r="AK349" s="42">
        <f t="shared" si="88"/>
        <v>139.49329065082796</v>
      </c>
      <c r="AL349" s="42">
        <f t="shared" si="88"/>
        <v>578.8615966995643</v>
      </c>
    </row>
    <row r="350" spans="4:38">
      <c r="D350" s="52">
        <f t="shared" si="85"/>
        <v>150</v>
      </c>
      <c r="E350" s="42">
        <f t="shared" si="86"/>
        <v>0.42213267294615969</v>
      </c>
      <c r="F350" s="42">
        <f t="shared" si="86"/>
        <v>62.028850861326134</v>
      </c>
      <c r="G350" s="42">
        <f t="shared" si="86"/>
        <v>89.522399351188881</v>
      </c>
      <c r="H350" s="42">
        <f t="shared" si="86"/>
        <v>94.287363464989411</v>
      </c>
      <c r="I350" s="42">
        <f t="shared" si="86"/>
        <v>168.98564711210625</v>
      </c>
      <c r="J350" s="42">
        <f t="shared" si="86"/>
        <v>4002.373354248261</v>
      </c>
      <c r="K350" s="42">
        <f t="shared" si="86"/>
        <v>1398.9105880478426</v>
      </c>
      <c r="L350" s="42">
        <f t="shared" si="86"/>
        <v>74.070544430436314</v>
      </c>
      <c r="M350" s="42">
        <f t="shared" si="86"/>
        <v>136.39099150649568</v>
      </c>
      <c r="N350" s="42">
        <f t="shared" si="86"/>
        <v>432.89903055715627</v>
      </c>
      <c r="Q350" s="42">
        <f t="shared" si="87"/>
        <v>0</v>
      </c>
      <c r="R350" s="42">
        <f t="shared" si="87"/>
        <v>0</v>
      </c>
      <c r="S350" s="42">
        <f t="shared" si="87"/>
        <v>79.348796759204816</v>
      </c>
      <c r="T350" s="42">
        <f t="shared" si="87"/>
        <v>72.981780766618215</v>
      </c>
      <c r="U350" s="42">
        <f t="shared" si="87"/>
        <v>146.74595652987395</v>
      </c>
      <c r="V350" s="42">
        <f t="shared" si="87"/>
        <v>2765.2880088540032</v>
      </c>
      <c r="W350" s="42">
        <f t="shared" si="87"/>
        <v>1251.5580447856657</v>
      </c>
      <c r="X350" s="42">
        <f t="shared" si="87"/>
        <v>72.862854744764775</v>
      </c>
      <c r="Y350" s="42">
        <f t="shared" si="87"/>
        <v>130.74489627074774</v>
      </c>
      <c r="Z350" s="42">
        <f t="shared" si="87"/>
        <v>276.38035909752841</v>
      </c>
      <c r="AC350" s="42">
        <f t="shared" si="88"/>
        <v>1.1532879100237665</v>
      </c>
      <c r="AD350" s="42">
        <f t="shared" si="88"/>
        <v>127.72093181900146</v>
      </c>
      <c r="AE350" s="42">
        <f t="shared" si="88"/>
        <v>99.696001943173343</v>
      </c>
      <c r="AF350" s="42">
        <f t="shared" si="88"/>
        <v>115.59294616336018</v>
      </c>
      <c r="AG350" s="42">
        <f t="shared" si="88"/>
        <v>191.22533769433852</v>
      </c>
      <c r="AH350" s="42">
        <f t="shared" si="88"/>
        <v>5239.4586996425251</v>
      </c>
      <c r="AI350" s="42">
        <f t="shared" si="88"/>
        <v>1546.2631313100198</v>
      </c>
      <c r="AJ350" s="42">
        <f t="shared" si="88"/>
        <v>75.27823411610828</v>
      </c>
      <c r="AK350" s="42">
        <f t="shared" si="88"/>
        <v>142.03708674224401</v>
      </c>
      <c r="AL350" s="42">
        <f t="shared" si="88"/>
        <v>589.41770201678071</v>
      </c>
    </row>
    <row r="351" spans="4:38">
      <c r="D351" s="52">
        <f t="shared" si="85"/>
        <v>175</v>
      </c>
      <c r="E351" s="42">
        <f t="shared" si="86"/>
        <v>0.42468174562859384</v>
      </c>
      <c r="F351" s="42">
        <f t="shared" si="86"/>
        <v>62.40341568273611</v>
      </c>
      <c r="G351" s="42">
        <f t="shared" si="86"/>
        <v>90.06298556324262</v>
      </c>
      <c r="H351" s="42">
        <f t="shared" si="86"/>
        <v>94.856723189812243</v>
      </c>
      <c r="I351" s="42">
        <f t="shared" si="86"/>
        <v>170.00607676463841</v>
      </c>
      <c r="J351" s="42">
        <f t="shared" si="86"/>
        <v>4026.5419183895119</v>
      </c>
      <c r="K351" s="42">
        <f t="shared" si="86"/>
        <v>1407.3579909467305</v>
      </c>
      <c r="L351" s="42">
        <f t="shared" si="86"/>
        <v>74.517823718397864</v>
      </c>
      <c r="M351" s="42">
        <f t="shared" si="86"/>
        <v>137.21459643655913</v>
      </c>
      <c r="N351" s="42">
        <f t="shared" si="86"/>
        <v>435.51311651582887</v>
      </c>
      <c r="Q351" s="42">
        <f t="shared" si="87"/>
        <v>0</v>
      </c>
      <c r="R351" s="42">
        <f t="shared" si="87"/>
        <v>0</v>
      </c>
      <c r="S351" s="42">
        <f t="shared" si="87"/>
        <v>79.827949080656879</v>
      </c>
      <c r="T351" s="42">
        <f t="shared" si="87"/>
        <v>73.422485491910379</v>
      </c>
      <c r="U351" s="42">
        <f t="shared" si="87"/>
        <v>147.63209051812288</v>
      </c>
      <c r="V351" s="42">
        <f t="shared" si="87"/>
        <v>2781.9863612303698</v>
      </c>
      <c r="W351" s="42">
        <f t="shared" si="87"/>
        <v>1259.1156507870633</v>
      </c>
      <c r="X351" s="42">
        <f t="shared" si="87"/>
        <v>73.302841328361296</v>
      </c>
      <c r="Y351" s="42">
        <f t="shared" si="87"/>
        <v>131.5344069265457</v>
      </c>
      <c r="Z351" s="42">
        <f t="shared" si="87"/>
        <v>278.04929796080069</v>
      </c>
      <c r="AC351" s="42">
        <f t="shared" si="88"/>
        <v>1.1602521061043627</v>
      </c>
      <c r="AD351" s="42">
        <f t="shared" si="88"/>
        <v>128.49218208968685</v>
      </c>
      <c r="AE351" s="42">
        <f t="shared" si="88"/>
        <v>100.29802204582874</v>
      </c>
      <c r="AF351" s="42">
        <f t="shared" si="88"/>
        <v>116.29096088771365</v>
      </c>
      <c r="AG351" s="42">
        <f t="shared" si="88"/>
        <v>192.38006301115399</v>
      </c>
      <c r="AH351" s="42">
        <f t="shared" si="88"/>
        <v>5271.0974755486586</v>
      </c>
      <c r="AI351" s="42">
        <f t="shared" si="88"/>
        <v>1555.6003311063985</v>
      </c>
      <c r="AJ351" s="42">
        <f t="shared" si="88"/>
        <v>75.732806108434815</v>
      </c>
      <c r="AK351" s="42">
        <f t="shared" si="88"/>
        <v>142.89478594657302</v>
      </c>
      <c r="AL351" s="42">
        <f t="shared" si="88"/>
        <v>592.97693507085376</v>
      </c>
    </row>
    <row r="352" spans="4:38">
      <c r="D352" s="52">
        <f t="shared" si="85"/>
        <v>200</v>
      </c>
      <c r="E352" s="42">
        <f t="shared" si="86"/>
        <v>0.42514534192526537</v>
      </c>
      <c r="F352" s="42">
        <f t="shared" si="86"/>
        <v>62.47153726485719</v>
      </c>
      <c r="G352" s="42">
        <f t="shared" si="86"/>
        <v>90.161301224332504</v>
      </c>
      <c r="H352" s="42">
        <f t="shared" si="86"/>
        <v>94.960271849574156</v>
      </c>
      <c r="I352" s="42">
        <f t="shared" si="86"/>
        <v>170.19166088359569</v>
      </c>
      <c r="J352" s="42">
        <f t="shared" si="86"/>
        <v>4030.9374214714594</v>
      </c>
      <c r="K352" s="42">
        <f t="shared" si="86"/>
        <v>1408.8943083406609</v>
      </c>
      <c r="L352" s="42">
        <f t="shared" si="86"/>
        <v>74.599169779224482</v>
      </c>
      <c r="M352" s="42">
        <f t="shared" si="86"/>
        <v>137.36438431751242</v>
      </c>
      <c r="N352" s="42">
        <f t="shared" si="86"/>
        <v>435.98853668645506</v>
      </c>
      <c r="Q352" s="42">
        <f t="shared" si="87"/>
        <v>0</v>
      </c>
      <c r="R352" s="42">
        <f t="shared" si="87"/>
        <v>0</v>
      </c>
      <c r="S352" s="42">
        <f t="shared" si="87"/>
        <v>79.915091845669977</v>
      </c>
      <c r="T352" s="42">
        <f t="shared" si="87"/>
        <v>73.502635846185854</v>
      </c>
      <c r="U352" s="42">
        <f t="shared" si="87"/>
        <v>147.79325047175539</v>
      </c>
      <c r="V352" s="42">
        <f t="shared" si="87"/>
        <v>2785.0232673082328</v>
      </c>
      <c r="W352" s="42">
        <f t="shared" si="87"/>
        <v>1260.4901420591614</v>
      </c>
      <c r="X352" s="42">
        <f t="shared" si="87"/>
        <v>73.382861075207302</v>
      </c>
      <c r="Y352" s="42">
        <f t="shared" si="87"/>
        <v>131.67799412934798</v>
      </c>
      <c r="Z352" s="42">
        <f t="shared" si="87"/>
        <v>278.35282554623041</v>
      </c>
      <c r="AC352" s="42">
        <f t="shared" si="88"/>
        <v>1.16151867474107</v>
      </c>
      <c r="AD352" s="42">
        <f t="shared" si="88"/>
        <v>128.63244830169421</v>
      </c>
      <c r="AE352" s="42">
        <f t="shared" si="88"/>
        <v>100.40751060299546</v>
      </c>
      <c r="AF352" s="42">
        <f t="shared" si="88"/>
        <v>116.417907852962</v>
      </c>
      <c r="AG352" s="42">
        <f t="shared" si="88"/>
        <v>192.59007129543605</v>
      </c>
      <c r="AH352" s="42">
        <f t="shared" si="88"/>
        <v>5276.8515756346933</v>
      </c>
      <c r="AI352" s="42">
        <f t="shared" si="88"/>
        <v>1557.2984746221603</v>
      </c>
      <c r="AJ352" s="42">
        <f t="shared" si="88"/>
        <v>75.815478483242075</v>
      </c>
      <c r="AK352" s="42">
        <f t="shared" si="88"/>
        <v>143.05077450567728</v>
      </c>
      <c r="AL352" s="42">
        <f t="shared" si="88"/>
        <v>593.62424782667631</v>
      </c>
    </row>
    <row r="353" spans="4:62">
      <c r="D353" s="52">
        <f t="shared" si="85"/>
        <v>225</v>
      </c>
      <c r="E353" s="42">
        <f t="shared" si="86"/>
        <v>0.4247688463169953</v>
      </c>
      <c r="F353" s="42">
        <f t="shared" si="86"/>
        <v>62.416214397351254</v>
      </c>
      <c r="G353" s="42">
        <f t="shared" si="86"/>
        <v>90.081457155494419</v>
      </c>
      <c r="H353" s="42">
        <f t="shared" si="86"/>
        <v>94.876177960294783</v>
      </c>
      <c r="I353" s="42">
        <f t="shared" si="86"/>
        <v>170.04094439544912</v>
      </c>
      <c r="J353" s="42">
        <f t="shared" si="86"/>
        <v>4027.3677475582444</v>
      </c>
      <c r="K353" s="42">
        <f t="shared" si="86"/>
        <v>1407.6466349751129</v>
      </c>
      <c r="L353" s="42">
        <f t="shared" si="86"/>
        <v>74.533107054238997</v>
      </c>
      <c r="M353" s="42">
        <f t="shared" si="86"/>
        <v>137.24273865348124</v>
      </c>
      <c r="N353" s="42">
        <f t="shared" si="86"/>
        <v>435.60243867918257</v>
      </c>
      <c r="Q353" s="42">
        <f t="shared" si="87"/>
        <v>0</v>
      </c>
      <c r="R353" s="42">
        <f t="shared" si="87"/>
        <v>0</v>
      </c>
      <c r="S353" s="42">
        <f t="shared" si="87"/>
        <v>79.844321503983664</v>
      </c>
      <c r="T353" s="42">
        <f t="shared" si="87"/>
        <v>73.43754417784713</v>
      </c>
      <c r="U353" s="42">
        <f t="shared" si="87"/>
        <v>147.66236932536296</v>
      </c>
      <c r="V353" s="42">
        <f t="shared" si="87"/>
        <v>2782.5569365604388</v>
      </c>
      <c r="W353" s="42">
        <f t="shared" si="87"/>
        <v>1259.3738908482135</v>
      </c>
      <c r="X353" s="42">
        <f t="shared" si="87"/>
        <v>73.317875475713279</v>
      </c>
      <c r="Y353" s="42">
        <f t="shared" si="87"/>
        <v>131.56138415716532</v>
      </c>
      <c r="Z353" s="42">
        <f t="shared" si="87"/>
        <v>278.10632486509127</v>
      </c>
      <c r="AC353" s="42">
        <f t="shared" si="88"/>
        <v>1.1604900696104499</v>
      </c>
      <c r="AD353" s="42">
        <f t="shared" si="88"/>
        <v>128.51853537100726</v>
      </c>
      <c r="AE353" s="42">
        <f t="shared" si="88"/>
        <v>100.31859280700561</v>
      </c>
      <c r="AF353" s="42">
        <f t="shared" si="88"/>
        <v>116.31481174274202</v>
      </c>
      <c r="AG353" s="42">
        <f t="shared" si="88"/>
        <v>192.41951946553527</v>
      </c>
      <c r="AH353" s="42">
        <f t="shared" si="88"/>
        <v>5272.1785585560574</v>
      </c>
      <c r="AI353" s="42">
        <f t="shared" si="88"/>
        <v>1555.9193791020123</v>
      </c>
      <c r="AJ353" s="42">
        <f t="shared" si="88"/>
        <v>75.74833863276514</v>
      </c>
      <c r="AK353" s="42">
        <f t="shared" si="88"/>
        <v>142.92409314979759</v>
      </c>
      <c r="AL353" s="42">
        <f t="shared" si="88"/>
        <v>593.09855249327052</v>
      </c>
    </row>
    <row r="354" spans="4:62">
      <c r="D354" s="52">
        <f t="shared" si="85"/>
        <v>250</v>
      </c>
      <c r="E354" s="42">
        <f t="shared" si="86"/>
        <v>0.42404343327060057</v>
      </c>
      <c r="F354" s="42">
        <f t="shared" si="86"/>
        <v>62.309621042817376</v>
      </c>
      <c r="G354" s="42">
        <f t="shared" si="86"/>
        <v>89.927617567621056</v>
      </c>
      <c r="H354" s="42">
        <f t="shared" si="86"/>
        <v>94.714150029383134</v>
      </c>
      <c r="I354" s="42">
        <f t="shared" si="86"/>
        <v>169.75055134860665</v>
      </c>
      <c r="J354" s="42">
        <f t="shared" si="86"/>
        <v>4020.4898770834211</v>
      </c>
      <c r="K354" s="42">
        <f t="shared" si="86"/>
        <v>1405.2426798767613</v>
      </c>
      <c r="L354" s="42">
        <f t="shared" si="86"/>
        <v>74.405820675507883</v>
      </c>
      <c r="M354" s="42">
        <f t="shared" si="86"/>
        <v>137.00835782728504</v>
      </c>
      <c r="N354" s="42">
        <f t="shared" si="86"/>
        <v>434.8585242071137</v>
      </c>
      <c r="Q354" s="42">
        <f t="shared" si="87"/>
        <v>0</v>
      </c>
      <c r="R354" s="42">
        <f t="shared" si="87"/>
        <v>0</v>
      </c>
      <c r="S354" s="42">
        <f t="shared" si="87"/>
        <v>79.707964723109257</v>
      </c>
      <c r="T354" s="42">
        <f t="shared" si="87"/>
        <v>73.312128782853563</v>
      </c>
      <c r="U354" s="42">
        <f t="shared" si="87"/>
        <v>147.41019403026084</v>
      </c>
      <c r="V354" s="42">
        <f t="shared" si="87"/>
        <v>2777.8049329198266</v>
      </c>
      <c r="W354" s="42">
        <f t="shared" si="87"/>
        <v>1257.2231534327195</v>
      </c>
      <c r="X354" s="42">
        <f t="shared" si="87"/>
        <v>73.192664448903798</v>
      </c>
      <c r="Y354" s="42">
        <f t="shared" si="87"/>
        <v>131.33670585201921</v>
      </c>
      <c r="Z354" s="42">
        <f t="shared" si="87"/>
        <v>277.63137959052301</v>
      </c>
      <c r="AC354" s="42">
        <f t="shared" si="88"/>
        <v>1.1585082043112256</v>
      </c>
      <c r="AD354" s="42">
        <f t="shared" si="88"/>
        <v>128.29905359151698</v>
      </c>
      <c r="AE354" s="42">
        <f t="shared" si="88"/>
        <v>100.1472704121333</v>
      </c>
      <c r="AF354" s="42">
        <f t="shared" si="88"/>
        <v>116.11617127591229</v>
      </c>
      <c r="AG354" s="42">
        <f t="shared" si="88"/>
        <v>192.09090866695249</v>
      </c>
      <c r="AH354" s="42">
        <f t="shared" si="88"/>
        <v>5263.1748212470238</v>
      </c>
      <c r="AI354" s="42">
        <f t="shared" si="88"/>
        <v>1553.2622063208034</v>
      </c>
      <c r="AJ354" s="42">
        <f t="shared" si="88"/>
        <v>75.618976902112394</v>
      </c>
      <c r="AK354" s="42">
        <f t="shared" si="88"/>
        <v>142.6800098025513</v>
      </c>
      <c r="AL354" s="42">
        <f t="shared" si="88"/>
        <v>592.08566882370087</v>
      </c>
    </row>
    <row r="355" spans="4:62">
      <c r="D355" s="52">
        <f t="shared" si="85"/>
        <v>300</v>
      </c>
      <c r="E355" s="42">
        <f t="shared" si="86"/>
        <v>0.84550804167492832</v>
      </c>
      <c r="F355" s="42">
        <f t="shared" si="86"/>
        <v>124.24030543069375</v>
      </c>
      <c r="G355" s="42">
        <f t="shared" si="86"/>
        <v>179.30833932657606</v>
      </c>
      <c r="H355" s="42">
        <f t="shared" si="86"/>
        <v>188.85229489957825</v>
      </c>
      <c r="I355" s="42">
        <f t="shared" si="86"/>
        <v>338.46876282696712</v>
      </c>
      <c r="J355" s="42">
        <f t="shared" si="86"/>
        <v>8016.5291001627184</v>
      </c>
      <c r="K355" s="42">
        <f t="shared" si="86"/>
        <v>2801.9393607315274</v>
      </c>
      <c r="L355" s="42">
        <f t="shared" si="86"/>
        <v>148.3591415231715</v>
      </c>
      <c r="M355" s="42">
        <f t="shared" si="86"/>
        <v>273.183497799203</v>
      </c>
      <c r="N355" s="42">
        <f t="shared" si="86"/>
        <v>867.07245145186744</v>
      </c>
      <c r="Q355" s="42">
        <f t="shared" si="87"/>
        <v>0</v>
      </c>
      <c r="R355" s="42">
        <f t="shared" si="87"/>
        <v>0</v>
      </c>
      <c r="S355" s="42">
        <f t="shared" si="87"/>
        <v>158.93118457024542</v>
      </c>
      <c r="T355" s="42">
        <f t="shared" si="87"/>
        <v>146.17840903729947</v>
      </c>
      <c r="U355" s="42">
        <f t="shared" si="87"/>
        <v>293.92391132233627</v>
      </c>
      <c r="V355" s="42">
        <f t="shared" si="87"/>
        <v>5538.7166141757425</v>
      </c>
      <c r="W355" s="42">
        <f t="shared" si="87"/>
        <v>2506.800490243495</v>
      </c>
      <c r="X355" s="42">
        <f t="shared" si="87"/>
        <v>145.94020689307848</v>
      </c>
      <c r="Y355" s="42">
        <f t="shared" si="87"/>
        <v>261.8746860633812</v>
      </c>
      <c r="Z355" s="42">
        <f t="shared" si="87"/>
        <v>553.57434085129262</v>
      </c>
      <c r="AC355" s="42">
        <f t="shared" si="88"/>
        <v>2.3099709280639718</v>
      </c>
      <c r="AD355" s="42">
        <f t="shared" si="88"/>
        <v>255.81785505845986</v>
      </c>
      <c r="AE355" s="42">
        <f t="shared" si="88"/>
        <v>199.68549408290755</v>
      </c>
      <c r="AF355" s="42">
        <f t="shared" si="88"/>
        <v>231.52618076185612</v>
      </c>
      <c r="AG355" s="42">
        <f t="shared" si="88"/>
        <v>383.01361433159792</v>
      </c>
      <c r="AH355" s="42">
        <f t="shared" si="88"/>
        <v>10494.341586149705</v>
      </c>
      <c r="AI355" s="42">
        <f t="shared" si="88"/>
        <v>3097.0782312195588</v>
      </c>
      <c r="AJ355" s="42">
        <f t="shared" si="88"/>
        <v>150.77807615326526</v>
      </c>
      <c r="AK355" s="42">
        <f t="shared" si="88"/>
        <v>284.4923095350257</v>
      </c>
      <c r="AL355" s="42">
        <f t="shared" si="88"/>
        <v>1180.5705620524354</v>
      </c>
    </row>
    <row r="356" spans="4:62">
      <c r="D356" s="52">
        <f t="shared" si="85"/>
        <v>365</v>
      </c>
      <c r="E356" s="42">
        <f t="shared" si="86"/>
        <v>1.0937827655716439</v>
      </c>
      <c r="F356" s="42">
        <f t="shared" si="86"/>
        <v>160.72219088567368</v>
      </c>
      <c r="G356" s="42">
        <f t="shared" si="86"/>
        <v>231.96038548629781</v>
      </c>
      <c r="H356" s="42">
        <f t="shared" si="86"/>
        <v>244.30682526758221</v>
      </c>
      <c r="I356" s="42">
        <f t="shared" si="86"/>
        <v>437.85662727833369</v>
      </c>
      <c r="J356" s="42">
        <f t="shared" si="86"/>
        <v>10370.500264068092</v>
      </c>
      <c r="K356" s="42">
        <f t="shared" si="86"/>
        <v>3624.6999814145611</v>
      </c>
      <c r="L356" s="42">
        <f t="shared" si="86"/>
        <v>191.92327466406081</v>
      </c>
      <c r="M356" s="42">
        <f t="shared" si="86"/>
        <v>353.40101690745138</v>
      </c>
      <c r="N356" s="42">
        <f t="shared" si="86"/>
        <v>1121.679342069031</v>
      </c>
      <c r="Q356" s="42">
        <f t="shared" si="87"/>
        <v>0</v>
      </c>
      <c r="R356" s="42">
        <f t="shared" si="87"/>
        <v>0</v>
      </c>
      <c r="S356" s="42">
        <f t="shared" si="87"/>
        <v>205.59968921224649</v>
      </c>
      <c r="T356" s="42">
        <f t="shared" si="87"/>
        <v>189.10219255507943</v>
      </c>
      <c r="U356" s="42">
        <f t="shared" si="87"/>
        <v>380.23163914197545</v>
      </c>
      <c r="V356" s="42">
        <f t="shared" si="87"/>
        <v>7165.1036742000952</v>
      </c>
      <c r="W356" s="42">
        <f t="shared" si="87"/>
        <v>3242.8966228674349</v>
      </c>
      <c r="X356" s="42">
        <f t="shared" si="87"/>
        <v>188.79404480576301</v>
      </c>
      <c r="Y356" s="42">
        <f t="shared" si="87"/>
        <v>338.77148913710289</v>
      </c>
      <c r="Z356" s="42">
        <f t="shared" si="87"/>
        <v>716.12574173318035</v>
      </c>
      <c r="AC356" s="42">
        <f t="shared" si="88"/>
        <v>2.9882700879849353</v>
      </c>
      <c r="AD356" s="42">
        <f t="shared" si="88"/>
        <v>330.93613212022677</v>
      </c>
      <c r="AE356" s="42">
        <f t="shared" si="88"/>
        <v>258.32108176035018</v>
      </c>
      <c r="AF356" s="42">
        <f t="shared" si="88"/>
        <v>299.51145798008395</v>
      </c>
      <c r="AG356" s="42">
        <f t="shared" si="88"/>
        <v>495.4816154146921</v>
      </c>
      <c r="AH356" s="42">
        <f t="shared" si="88"/>
        <v>13575.896853936107</v>
      </c>
      <c r="AI356" s="42">
        <f t="shared" si="88"/>
        <v>4006.5033399616859</v>
      </c>
      <c r="AJ356" s="42">
        <f t="shared" si="88"/>
        <v>195.0525045223597</v>
      </c>
      <c r="AK356" s="42">
        <f t="shared" si="88"/>
        <v>368.03054467780083</v>
      </c>
      <c r="AL356" s="42">
        <f t="shared" si="88"/>
        <v>1527.2329424048733</v>
      </c>
    </row>
    <row r="357" spans="4:62">
      <c r="D357" s="52">
        <f t="shared" si="85"/>
        <v>730</v>
      </c>
      <c r="E357" s="42">
        <f t="shared" si="86"/>
        <v>6.02879231214916</v>
      </c>
      <c r="F357" s="42">
        <f t="shared" si="86"/>
        <v>885.88039536069232</v>
      </c>
      <c r="G357" s="42">
        <f t="shared" si="86"/>
        <v>1278.5363170465398</v>
      </c>
      <c r="H357" s="42">
        <f t="shared" si="86"/>
        <v>1346.5883321072436</v>
      </c>
      <c r="I357" s="42">
        <f t="shared" si="86"/>
        <v>2413.4103694526289</v>
      </c>
      <c r="J357" s="42">
        <f t="shared" si="86"/>
        <v>57160.886268379705</v>
      </c>
      <c r="K357" s="42">
        <f t="shared" si="86"/>
        <v>19978.888011074578</v>
      </c>
      <c r="L357" s="42">
        <f t="shared" si="86"/>
        <v>1057.8568242593074</v>
      </c>
      <c r="M357" s="42">
        <f t="shared" si="86"/>
        <v>1947.9017231761122</v>
      </c>
      <c r="N357" s="42">
        <f t="shared" si="86"/>
        <v>6182.5547147180405</v>
      </c>
      <c r="Q357" s="42">
        <f t="shared" si="87"/>
        <v>0</v>
      </c>
      <c r="R357" s="42">
        <f t="shared" si="87"/>
        <v>0</v>
      </c>
      <c r="S357" s="42">
        <f t="shared" si="87"/>
        <v>1133.2394920807144</v>
      </c>
      <c r="T357" s="42">
        <f t="shared" si="87"/>
        <v>1042.3073763562043</v>
      </c>
      <c r="U357" s="42">
        <f t="shared" si="87"/>
        <v>2095.7887206212931</v>
      </c>
      <c r="V357" s="42">
        <f t="shared" si="87"/>
        <v>39493.145537170021</v>
      </c>
      <c r="W357" s="42">
        <f t="shared" si="87"/>
        <v>17874.436171811376</v>
      </c>
      <c r="X357" s="42">
        <f t="shared" si="87"/>
        <v>1040.6089049224236</v>
      </c>
      <c r="Y357" s="42">
        <f t="shared" si="87"/>
        <v>1867.2656157803676</v>
      </c>
      <c r="Z357" s="42">
        <f t="shared" si="87"/>
        <v>3947.1945455610871</v>
      </c>
      <c r="AC357" s="42">
        <f t="shared" si="88"/>
        <v>16.470966905072185</v>
      </c>
      <c r="AD357" s="42">
        <f t="shared" si="88"/>
        <v>1824.0781185613935</v>
      </c>
      <c r="AE357" s="42">
        <f t="shared" si="88"/>
        <v>1423.8331420123709</v>
      </c>
      <c r="AF357" s="42">
        <f t="shared" si="88"/>
        <v>1650.8692878582776</v>
      </c>
      <c r="AG357" s="42">
        <f t="shared" si="88"/>
        <v>2731.032018283965</v>
      </c>
      <c r="AH357" s="42">
        <f t="shared" si="88"/>
        <v>74828.626999589513</v>
      </c>
      <c r="AI357" s="42">
        <f t="shared" si="88"/>
        <v>22083.339850337787</v>
      </c>
      <c r="AJ357" s="42">
        <f t="shared" si="88"/>
        <v>1075.1047435961973</v>
      </c>
      <c r="AK357" s="42">
        <f t="shared" si="88"/>
        <v>2028.5378305718618</v>
      </c>
      <c r="AL357" s="42">
        <f t="shared" si="88"/>
        <v>8417.9148838749461</v>
      </c>
    </row>
    <row r="358" spans="4:62">
      <c r="D358" s="52">
        <f t="shared" si="85"/>
        <v>1460</v>
      </c>
      <c r="E358" s="42">
        <f t="shared" si="86"/>
        <v>11.499154994483598</v>
      </c>
      <c r="F358" s="42">
        <f t="shared" si="86"/>
        <v>1689.7042467856327</v>
      </c>
      <c r="G358" s="42">
        <f t="shared" si="86"/>
        <v>2438.645505529671</v>
      </c>
      <c r="H358" s="42">
        <f t="shared" si="86"/>
        <v>2568.4460739275901</v>
      </c>
      <c r="I358" s="42">
        <f t="shared" si="86"/>
        <v>4603.2735026721339</v>
      </c>
      <c r="J358" s="42">
        <f t="shared" si="86"/>
        <v>109027.12463614967</v>
      </c>
      <c r="K358" s="42">
        <f t="shared" si="86"/>
        <v>38107.189294579999</v>
      </c>
      <c r="L358" s="42">
        <f t="shared" si="86"/>
        <v>2017.7274243825377</v>
      </c>
      <c r="M358" s="42">
        <f t="shared" si="86"/>
        <v>3715.3749323367988</v>
      </c>
      <c r="N358" s="42">
        <f t="shared" si="86"/>
        <v>11792.437232105322</v>
      </c>
      <c r="Q358" s="42">
        <f t="shared" si="87"/>
        <v>0</v>
      </c>
      <c r="R358" s="42">
        <f t="shared" si="87"/>
        <v>0</v>
      </c>
      <c r="S358" s="42">
        <f t="shared" si="87"/>
        <v>2161.5102810965086</v>
      </c>
      <c r="T358" s="42">
        <f t="shared" si="87"/>
        <v>1988.0688290522423</v>
      </c>
      <c r="U358" s="42">
        <f t="shared" si="87"/>
        <v>3997.450581528421</v>
      </c>
      <c r="V358" s="42">
        <f t="shared" si="87"/>
        <v>75328.154999873252</v>
      </c>
      <c r="W358" s="42">
        <f t="shared" si="87"/>
        <v>34093.214915441531</v>
      </c>
      <c r="X358" s="42">
        <f t="shared" si="87"/>
        <v>1984.8292106909682</v>
      </c>
      <c r="Y358" s="42">
        <f t="shared" si="87"/>
        <v>3561.5718074179135</v>
      </c>
      <c r="Z358" s="42">
        <f t="shared" si="87"/>
        <v>7528.7718539115895</v>
      </c>
      <c r="AC358" s="42">
        <f t="shared" si="88"/>
        <v>31.416275689038667</v>
      </c>
      <c r="AD358" s="42">
        <f t="shared" si="88"/>
        <v>3479.1971461870016</v>
      </c>
      <c r="AE358" s="42">
        <f t="shared" si="88"/>
        <v>2715.7807299628439</v>
      </c>
      <c r="AF358" s="42">
        <f t="shared" si="88"/>
        <v>3148.8233188029271</v>
      </c>
      <c r="AG358" s="42">
        <f t="shared" si="88"/>
        <v>5209.0964238158485</v>
      </c>
      <c r="AH358" s="42">
        <f t="shared" si="88"/>
        <v>142726.0942724263</v>
      </c>
      <c r="AI358" s="42">
        <f t="shared" si="88"/>
        <v>42121.163673718482</v>
      </c>
      <c r="AJ358" s="42">
        <f t="shared" si="88"/>
        <v>2050.6256380741197</v>
      </c>
      <c r="AK358" s="42">
        <f t="shared" si="88"/>
        <v>3869.1780572556941</v>
      </c>
      <c r="AL358" s="42">
        <f t="shared" si="88"/>
        <v>16056.102610298956</v>
      </c>
    </row>
    <row r="359" spans="4:62">
      <c r="D359" s="52">
        <f t="shared" si="85"/>
        <v>2920</v>
      </c>
      <c r="E359" s="42">
        <f t="shared" si="86"/>
        <v>20.932091435396178</v>
      </c>
      <c r="F359" s="42">
        <f t="shared" si="86"/>
        <v>3075.7950309793555</v>
      </c>
      <c r="G359" s="42">
        <f t="shared" si="86"/>
        <v>4439.1045015701475</v>
      </c>
      <c r="H359" s="42">
        <f t="shared" si="86"/>
        <v>4675.3825035081218</v>
      </c>
      <c r="I359" s="42">
        <f t="shared" si="86"/>
        <v>8379.4106528952525</v>
      </c>
      <c r="J359" s="42">
        <f t="shared" si="86"/>
        <v>198463.77780950215</v>
      </c>
      <c r="K359" s="42">
        <f t="shared" si="86"/>
        <v>69367.11184802324</v>
      </c>
      <c r="L359" s="42">
        <f t="shared" si="86"/>
        <v>3672.900744371469</v>
      </c>
      <c r="M359" s="42">
        <f t="shared" si="86"/>
        <v>6763.1550177174768</v>
      </c>
      <c r="N359" s="42">
        <f t="shared" si="86"/>
        <v>21465.957673151948</v>
      </c>
      <c r="Q359" s="42">
        <f t="shared" si="87"/>
        <v>0</v>
      </c>
      <c r="R359" s="42">
        <f t="shared" si="87"/>
        <v>0</v>
      </c>
      <c r="S359" s="42">
        <f t="shared" si="87"/>
        <v>3934.6309241127715</v>
      </c>
      <c r="T359" s="42">
        <f t="shared" si="87"/>
        <v>3618.9127400705456</v>
      </c>
      <c r="U359" s="42">
        <f t="shared" si="87"/>
        <v>7276.6217275244389</v>
      </c>
      <c r="V359" s="42">
        <f t="shared" si="87"/>
        <v>137121.01705503205</v>
      </c>
      <c r="W359" s="42">
        <f t="shared" si="87"/>
        <v>62060.411593633187</v>
      </c>
      <c r="X359" s="42">
        <f t="shared" si="87"/>
        <v>3613.0156121697123</v>
      </c>
      <c r="Y359" s="42">
        <f t="shared" si="87"/>
        <v>6483.1847872617454</v>
      </c>
      <c r="Z359" s="42">
        <f t="shared" si="87"/>
        <v>13704.740993396077</v>
      </c>
      <c r="AC359" s="42">
        <f t="shared" si="88"/>
        <v>57.187537310179813</v>
      </c>
      <c r="AD359" s="42">
        <f t="shared" si="88"/>
        <v>6333.2369048588735</v>
      </c>
      <c r="AE359" s="42">
        <f t="shared" si="88"/>
        <v>4943.5780790275448</v>
      </c>
      <c r="AF359" s="42">
        <f t="shared" si="88"/>
        <v>5731.8522669456761</v>
      </c>
      <c r="AG359" s="42">
        <f t="shared" si="88"/>
        <v>9482.1995782660706</v>
      </c>
      <c r="AH359" s="42">
        <f t="shared" si="88"/>
        <v>259806.5385639726</v>
      </c>
      <c r="AI359" s="42">
        <f t="shared" si="88"/>
        <v>76673.8121024133</v>
      </c>
      <c r="AJ359" s="42">
        <f t="shared" si="88"/>
        <v>3732.7858765732472</v>
      </c>
      <c r="AK359" s="42">
        <f t="shared" si="88"/>
        <v>7043.1252481732308</v>
      </c>
      <c r="AL359" s="42">
        <f t="shared" si="88"/>
        <v>29227.174352907656</v>
      </c>
    </row>
    <row r="360" spans="4:62">
      <c r="D360" s="52">
        <f t="shared" si="85"/>
        <v>5840</v>
      </c>
      <c r="E360" s="42">
        <f t="shared" si="86"/>
        <v>34.816040562709553</v>
      </c>
      <c r="F360" s="42">
        <f t="shared" si="86"/>
        <v>5115.9247460611377</v>
      </c>
      <c r="G360" s="42">
        <f t="shared" si="86"/>
        <v>7383.4973856183933</v>
      </c>
      <c r="H360" s="42">
        <f t="shared" si="86"/>
        <v>7776.4951195016793</v>
      </c>
      <c r="I360" s="42">
        <f t="shared" si="86"/>
        <v>13937.350793789901</v>
      </c>
      <c r="J360" s="42">
        <f t="shared" si="86"/>
        <v>330101.88971178763</v>
      </c>
      <c r="K360" s="42">
        <f t="shared" si="86"/>
        <v>115377.29936220672</v>
      </c>
      <c r="L360" s="42">
        <f t="shared" si="86"/>
        <v>6109.0819182360829</v>
      </c>
      <c r="M360" s="42">
        <f t="shared" si="86"/>
        <v>11249.056509975431</v>
      </c>
      <c r="N360" s="42">
        <f t="shared" si="86"/>
        <v>35704.012442926694</v>
      </c>
      <c r="Q360" s="42">
        <f t="shared" si="87"/>
        <v>0</v>
      </c>
      <c r="R360" s="42">
        <f t="shared" si="87"/>
        <v>0</v>
      </c>
      <c r="S360" s="42">
        <f t="shared" si="87"/>
        <v>6544.4138860178309</v>
      </c>
      <c r="T360" s="42">
        <f t="shared" si="87"/>
        <v>6019.2844628101921</v>
      </c>
      <c r="U360" s="42">
        <f t="shared" si="87"/>
        <v>12103.098154663185</v>
      </c>
      <c r="V360" s="42">
        <f t="shared" si="87"/>
        <v>228071.37578785507</v>
      </c>
      <c r="W360" s="42">
        <f t="shared" si="87"/>
        <v>103224.1720351289</v>
      </c>
      <c r="X360" s="42">
        <f t="shared" si="87"/>
        <v>6009.4758564971262</v>
      </c>
      <c r="Y360" s="42">
        <f t="shared" si="87"/>
        <v>10783.386133463748</v>
      </c>
      <c r="Z360" s="42">
        <f t="shared" si="87"/>
        <v>22794.894614336248</v>
      </c>
      <c r="AC360" s="42">
        <f t="shared" si="88"/>
        <v>95.119191735701605</v>
      </c>
      <c r="AD360" s="42">
        <f t="shared" si="88"/>
        <v>10533.980020742361</v>
      </c>
      <c r="AE360" s="42">
        <f t="shared" si="88"/>
        <v>8222.580885218993</v>
      </c>
      <c r="AF360" s="42">
        <f t="shared" si="88"/>
        <v>9533.7057761931337</v>
      </c>
      <c r="AG360" s="42">
        <f t="shared" si="88"/>
        <v>15771.603432916623</v>
      </c>
      <c r="AH360" s="42">
        <f t="shared" si="88"/>
        <v>432132.40363572078</v>
      </c>
      <c r="AI360" s="42">
        <f t="shared" si="88"/>
        <v>127530.42668928448</v>
      </c>
      <c r="AJ360" s="42">
        <f t="shared" si="88"/>
        <v>6208.6879799750768</v>
      </c>
      <c r="AK360" s="42">
        <f t="shared" si="88"/>
        <v>11714.726886487148</v>
      </c>
      <c r="AL360" s="42">
        <f t="shared" si="88"/>
        <v>48613.130271516886</v>
      </c>
    </row>
    <row r="361" spans="4:62">
      <c r="D361" s="52">
        <f t="shared" si="85"/>
        <v>7946.78</v>
      </c>
      <c r="E361" s="42">
        <f t="shared" ref="E361:N361" si="89">($D271-$D270)/8*(E270+3*((2*E270+E271)/3)+3*((E270+2*E271)/3)+E271)</f>
        <v>20.099432321148093</v>
      </c>
      <c r="F361" s="42">
        <f t="shared" si="89"/>
        <v>2953.442767517849</v>
      </c>
      <c r="G361" s="42">
        <f t="shared" si="89"/>
        <v>4262.5210563019082</v>
      </c>
      <c r="H361" s="42">
        <f t="shared" si="89"/>
        <v>4489.4001392442715</v>
      </c>
      <c r="I361" s="42">
        <f t="shared" si="89"/>
        <v>8046.0854964628561</v>
      </c>
      <c r="J361" s="42">
        <f t="shared" si="89"/>
        <v>190569.07345321664</v>
      </c>
      <c r="K361" s="42">
        <f t="shared" si="89"/>
        <v>66607.752703831269</v>
      </c>
      <c r="L361" s="42">
        <f t="shared" si="89"/>
        <v>3526.7961714018552</v>
      </c>
      <c r="M361" s="42">
        <f t="shared" si="89"/>
        <v>6494.1230060833032</v>
      </c>
      <c r="N361" s="42">
        <f t="shared" si="89"/>
        <v>20612.061856874891</v>
      </c>
      <c r="Q361" s="42">
        <f t="shared" ref="Q361:Z361" si="90">($D271-$D270)/8*(Q270+3*((2*Q270+Q271)/3)+3*((Q270+2*Q271)/3)+Q271)</f>
        <v>0</v>
      </c>
      <c r="R361" s="42">
        <f t="shared" si="90"/>
        <v>0</v>
      </c>
      <c r="S361" s="42">
        <f t="shared" si="90"/>
        <v>3778.1149682047649</v>
      </c>
      <c r="T361" s="42">
        <f t="shared" si="90"/>
        <v>3474.9557596613772</v>
      </c>
      <c r="U361" s="42">
        <f t="shared" si="90"/>
        <v>6987.164488095741</v>
      </c>
      <c r="V361" s="42">
        <f t="shared" si="90"/>
        <v>131666.47062529644</v>
      </c>
      <c r="W361" s="42">
        <f t="shared" si="90"/>
        <v>59591.706184672308</v>
      </c>
      <c r="X361" s="42">
        <f t="shared" si="90"/>
        <v>3469.2932140195444</v>
      </c>
      <c r="Y361" s="42">
        <f t="shared" si="90"/>
        <v>6225.2897308060146</v>
      </c>
      <c r="Z361" s="42">
        <f t="shared" si="90"/>
        <v>13159.579152698974</v>
      </c>
      <c r="AC361" s="42">
        <f t="shared" ref="AC361:AL361" si="91">($D271-$D270)/8*(AC270+3*((2*AC270+AC271)/3)+3*((AC270+2*AC271)/3)+AC271)</f>
        <v>54.912670304668751</v>
      </c>
      <c r="AD361" s="42">
        <f t="shared" si="91"/>
        <v>6081.3066355974979</v>
      </c>
      <c r="AE361" s="42">
        <f t="shared" si="91"/>
        <v>4746.9271443990719</v>
      </c>
      <c r="AF361" s="42">
        <f t="shared" si="91"/>
        <v>5503.8445188271453</v>
      </c>
      <c r="AG361" s="42">
        <f t="shared" si="91"/>
        <v>9105.0065048299712</v>
      </c>
      <c r="AH361" s="42">
        <f t="shared" si="91"/>
        <v>249471.67628113719</v>
      </c>
      <c r="AI361" s="42">
        <f t="shared" si="91"/>
        <v>73623.79922299023</v>
      </c>
      <c r="AJ361" s="42">
        <f t="shared" si="91"/>
        <v>3584.299128784186</v>
      </c>
      <c r="AK361" s="42">
        <f t="shared" si="91"/>
        <v>6762.9562813606099</v>
      </c>
      <c r="AL361" s="42">
        <f t="shared" si="91"/>
        <v>28064.54456105065</v>
      </c>
    </row>
    <row r="364" spans="4:62">
      <c r="D364" s="53" t="s">
        <v>58</v>
      </c>
      <c r="E364" s="53" t="s">
        <v>59</v>
      </c>
      <c r="F364" s="53"/>
      <c r="G364" s="53"/>
    </row>
    <row r="366" spans="4:62">
      <c r="E366" s="53" t="s">
        <v>76</v>
      </c>
      <c r="AN366" s="42" t="s">
        <v>112</v>
      </c>
      <c r="BA366" s="42" t="s">
        <v>113</v>
      </c>
    </row>
    <row r="368" spans="4:62">
      <c r="D368" s="53" t="str">
        <f>D279</f>
        <v>Average</v>
      </c>
      <c r="E368" s="53" t="str">
        <f>E279</f>
        <v>Blood</v>
      </c>
      <c r="F368" s="53" t="str">
        <f t="shared" ref="F368:N368" si="92">F279</f>
        <v>Thymus</v>
      </c>
      <c r="G368" s="53" t="str">
        <f t="shared" si="92"/>
        <v>Heart</v>
      </c>
      <c r="H368" s="53" t="str">
        <f t="shared" si="92"/>
        <v>Lungs</v>
      </c>
      <c r="I368" s="53" t="str">
        <f t="shared" si="92"/>
        <v>Kidneys</v>
      </c>
      <c r="J368" s="53" t="str">
        <f t="shared" si="92"/>
        <v>Spleen</v>
      </c>
      <c r="K368" s="53" t="str">
        <f t="shared" si="92"/>
        <v>Liver</v>
      </c>
      <c r="L368" s="53" t="str">
        <f t="shared" si="92"/>
        <v>ART</v>
      </c>
      <c r="M368" s="53" t="str">
        <f t="shared" si="92"/>
        <v>Carcass</v>
      </c>
      <c r="N368" s="53" t="str">
        <f t="shared" si="92"/>
        <v>Tumor</v>
      </c>
      <c r="P368" s="53" t="str">
        <f>P279</f>
        <v>Average -STDEV</v>
      </c>
      <c r="Q368" s="53" t="str">
        <f>Q279</f>
        <v>Blood</v>
      </c>
      <c r="R368" s="53" t="str">
        <f t="shared" ref="R368:Z368" si="93">R279</f>
        <v>Thymus</v>
      </c>
      <c r="S368" s="53" t="str">
        <f t="shared" si="93"/>
        <v>Heart</v>
      </c>
      <c r="T368" s="53" t="str">
        <f t="shared" si="93"/>
        <v>Lungs</v>
      </c>
      <c r="U368" s="53" t="str">
        <f t="shared" si="93"/>
        <v>Kidneys</v>
      </c>
      <c r="V368" s="53" t="str">
        <f t="shared" si="93"/>
        <v>Spleen</v>
      </c>
      <c r="W368" s="53" t="str">
        <f t="shared" si="93"/>
        <v>Liver</v>
      </c>
      <c r="X368" s="53" t="str">
        <f t="shared" si="93"/>
        <v>ART</v>
      </c>
      <c r="Y368" s="53" t="str">
        <f t="shared" si="93"/>
        <v>Carcass</v>
      </c>
      <c r="Z368" s="53" t="str">
        <f t="shared" si="93"/>
        <v>Tumor</v>
      </c>
      <c r="AB368" s="53" t="str">
        <f>AB279</f>
        <v>Average +STDEV</v>
      </c>
      <c r="AC368" s="53" t="str">
        <f>AC279</f>
        <v>Blood</v>
      </c>
      <c r="AD368" s="53" t="str">
        <f t="shared" ref="AD368:AL368" si="94">AD279</f>
        <v>Thymus</v>
      </c>
      <c r="AE368" s="53" t="str">
        <f t="shared" si="94"/>
        <v>Heart</v>
      </c>
      <c r="AF368" s="53" t="str">
        <f t="shared" si="94"/>
        <v>Lungs</v>
      </c>
      <c r="AG368" s="53" t="str">
        <f t="shared" si="94"/>
        <v>Kidneys</v>
      </c>
      <c r="AH368" s="53" t="str">
        <f t="shared" si="94"/>
        <v>Spleen</v>
      </c>
      <c r="AI368" s="53" t="str">
        <f t="shared" si="94"/>
        <v>Liver</v>
      </c>
      <c r="AJ368" s="53" t="str">
        <f t="shared" si="94"/>
        <v>ART</v>
      </c>
      <c r="AK368" s="53" t="str">
        <f t="shared" si="94"/>
        <v>Carcass</v>
      </c>
      <c r="AL368" s="53" t="str">
        <f t="shared" si="94"/>
        <v>Tumor</v>
      </c>
      <c r="AN368" s="53" t="s">
        <v>78</v>
      </c>
      <c r="AO368" s="53" t="str">
        <f>AC368</f>
        <v>Blood</v>
      </c>
      <c r="AP368" s="53" t="str">
        <f t="shared" ref="AP368:AX368" si="95">AD368</f>
        <v>Thymus</v>
      </c>
      <c r="AQ368" s="53" t="str">
        <f t="shared" si="95"/>
        <v>Heart</v>
      </c>
      <c r="AR368" s="53" t="str">
        <f t="shared" si="95"/>
        <v>Lungs</v>
      </c>
      <c r="AS368" s="53" t="str">
        <f t="shared" si="95"/>
        <v>Kidneys</v>
      </c>
      <c r="AT368" s="53" t="str">
        <f t="shared" si="95"/>
        <v>Spleen</v>
      </c>
      <c r="AU368" s="53" t="str">
        <f t="shared" si="95"/>
        <v>Liver</v>
      </c>
      <c r="AV368" s="53" t="str">
        <f t="shared" si="95"/>
        <v>ART</v>
      </c>
      <c r="AW368" s="53" t="str">
        <f t="shared" si="95"/>
        <v>Carcass</v>
      </c>
      <c r="AX368" s="53" t="str">
        <f t="shared" si="95"/>
        <v>Tumor</v>
      </c>
      <c r="AY368" s="53"/>
      <c r="AZ368" s="53" t="s">
        <v>79</v>
      </c>
      <c r="BA368" s="53" t="str">
        <f>AO368</f>
        <v>Blood</v>
      </c>
      <c r="BB368" s="53" t="str">
        <f t="shared" ref="BB368:BJ368" si="96">AP368</f>
        <v>Thymus</v>
      </c>
      <c r="BC368" s="53" t="str">
        <f t="shared" si="96"/>
        <v>Heart</v>
      </c>
      <c r="BD368" s="53" t="str">
        <f t="shared" si="96"/>
        <v>Lungs</v>
      </c>
      <c r="BE368" s="53" t="str">
        <f t="shared" si="96"/>
        <v>Kidneys</v>
      </c>
      <c r="BF368" s="53" t="str">
        <f t="shared" si="96"/>
        <v>Spleen</v>
      </c>
      <c r="BG368" s="53" t="str">
        <f t="shared" si="96"/>
        <v>Liver</v>
      </c>
      <c r="BH368" s="53" t="str">
        <f t="shared" si="96"/>
        <v>ART</v>
      </c>
      <c r="BI368" s="53" t="str">
        <f t="shared" si="96"/>
        <v>Carcass</v>
      </c>
      <c r="BJ368" s="53" t="str">
        <f t="shared" si="96"/>
        <v>Tumor</v>
      </c>
    </row>
    <row r="369" spans="4:62">
      <c r="D369" s="52">
        <f t="shared" ref="D369:D432" si="97">D280</f>
        <v>0</v>
      </c>
      <c r="E369" s="67">
        <f>E280/$R$179</f>
        <v>0</v>
      </c>
      <c r="F369" s="67">
        <f t="shared" ref="F369:N369" si="98">F280/$R$179</f>
        <v>0</v>
      </c>
      <c r="G369" s="67">
        <f t="shared" si="98"/>
        <v>0</v>
      </c>
      <c r="H369" s="67">
        <f t="shared" si="98"/>
        <v>0</v>
      </c>
      <c r="I369" s="67">
        <f t="shared" si="98"/>
        <v>0</v>
      </c>
      <c r="J369" s="67">
        <f t="shared" si="98"/>
        <v>0</v>
      </c>
      <c r="K369" s="67">
        <f t="shared" si="98"/>
        <v>0</v>
      </c>
      <c r="L369" s="67">
        <f t="shared" si="98"/>
        <v>0</v>
      </c>
      <c r="M369" s="67">
        <f t="shared" si="98"/>
        <v>0</v>
      </c>
      <c r="N369" s="67">
        <f t="shared" si="98"/>
        <v>0</v>
      </c>
      <c r="Q369" s="55">
        <f>Q280/$R$179</f>
        <v>0</v>
      </c>
      <c r="R369" s="55">
        <f t="shared" ref="R369:Z369" si="99">R280/$R$179</f>
        <v>0</v>
      </c>
      <c r="S369" s="55">
        <f t="shared" si="99"/>
        <v>0</v>
      </c>
      <c r="T369" s="55">
        <f t="shared" si="99"/>
        <v>0</v>
      </c>
      <c r="U369" s="55">
        <f t="shared" si="99"/>
        <v>0</v>
      </c>
      <c r="V369" s="55">
        <f t="shared" si="99"/>
        <v>0</v>
      </c>
      <c r="W369" s="55">
        <f t="shared" si="99"/>
        <v>0</v>
      </c>
      <c r="X369" s="55">
        <f t="shared" si="99"/>
        <v>0</v>
      </c>
      <c r="Y369" s="55">
        <f t="shared" si="99"/>
        <v>0</v>
      </c>
      <c r="Z369" s="55">
        <f t="shared" si="99"/>
        <v>0</v>
      </c>
      <c r="AC369" s="55">
        <f>AC280/$R$179</f>
        <v>0</v>
      </c>
      <c r="AD369" s="55">
        <f t="shared" ref="AD369:AL369" si="100">AD280/$R$179</f>
        <v>0</v>
      </c>
      <c r="AE369" s="55">
        <f t="shared" si="100"/>
        <v>0</v>
      </c>
      <c r="AF369" s="55">
        <f t="shared" si="100"/>
        <v>0</v>
      </c>
      <c r="AG369" s="55">
        <f t="shared" si="100"/>
        <v>0</v>
      </c>
      <c r="AH369" s="55">
        <f t="shared" si="100"/>
        <v>0</v>
      </c>
      <c r="AI369" s="55">
        <f t="shared" si="100"/>
        <v>0</v>
      </c>
      <c r="AJ369" s="55">
        <f t="shared" si="100"/>
        <v>0</v>
      </c>
      <c r="AK369" s="55">
        <f t="shared" si="100"/>
        <v>0</v>
      </c>
      <c r="AL369" s="55">
        <f t="shared" si="100"/>
        <v>0</v>
      </c>
      <c r="AO369" s="67">
        <f>E369-Q369</f>
        <v>0</v>
      </c>
      <c r="AP369" s="67">
        <f t="shared" ref="AP369:AX384" si="101">F369-R369</f>
        <v>0</v>
      </c>
      <c r="AQ369" s="67">
        <f t="shared" si="101"/>
        <v>0</v>
      </c>
      <c r="AR369" s="67">
        <f t="shared" si="101"/>
        <v>0</v>
      </c>
      <c r="AS369" s="67">
        <f t="shared" si="101"/>
        <v>0</v>
      </c>
      <c r="AT369" s="67">
        <f t="shared" si="101"/>
        <v>0</v>
      </c>
      <c r="AU369" s="67">
        <f t="shared" si="101"/>
        <v>0</v>
      </c>
      <c r="AV369" s="67">
        <f t="shared" si="101"/>
        <v>0</v>
      </c>
      <c r="AW369" s="67">
        <f t="shared" si="101"/>
        <v>0</v>
      </c>
      <c r="AX369" s="67">
        <f t="shared" si="101"/>
        <v>0</v>
      </c>
      <c r="BA369" s="67">
        <f>E369+AC369</f>
        <v>0</v>
      </c>
      <c r="BB369" s="67">
        <f t="shared" ref="BB369:BJ384" si="102">F369+AD369</f>
        <v>0</v>
      </c>
      <c r="BC369" s="67">
        <f t="shared" si="102"/>
        <v>0</v>
      </c>
      <c r="BD369" s="67">
        <f t="shared" si="102"/>
        <v>0</v>
      </c>
      <c r="BE369" s="67">
        <f t="shared" si="102"/>
        <v>0</v>
      </c>
      <c r="BF369" s="67">
        <f t="shared" si="102"/>
        <v>0</v>
      </c>
      <c r="BG369" s="67">
        <f t="shared" si="102"/>
        <v>0</v>
      </c>
      <c r="BH369" s="67">
        <f t="shared" si="102"/>
        <v>0</v>
      </c>
      <c r="BI369" s="67">
        <f t="shared" si="102"/>
        <v>0</v>
      </c>
      <c r="BJ369" s="67">
        <f t="shared" si="102"/>
        <v>0</v>
      </c>
    </row>
    <row r="370" spans="4:62">
      <c r="D370" s="52">
        <f t="shared" si="97"/>
        <v>4.1666666666666664E-2</v>
      </c>
      <c r="E370" s="67">
        <f>E369+E281/$R$179</f>
        <v>6.0428973439328532E-5</v>
      </c>
      <c r="F370" s="67">
        <f t="shared" ref="F370:N385" si="103">F369+F281/$R$179</f>
        <v>2.0082837662974458E-5</v>
      </c>
      <c r="G370" s="67">
        <f t="shared" si="103"/>
        <v>1.7652062652636754E-5</v>
      </c>
      <c r="H370" s="67">
        <f t="shared" si="103"/>
        <v>2.8783335536905473E-5</v>
      </c>
      <c r="I370" s="67">
        <f t="shared" si="103"/>
        <v>2.4394260957853119E-5</v>
      </c>
      <c r="J370" s="67">
        <f t="shared" si="103"/>
        <v>9.2024016855311009E-5</v>
      </c>
      <c r="K370" s="67">
        <f t="shared" si="103"/>
        <v>3.5045298520839688E-5</v>
      </c>
      <c r="L370" s="67">
        <f t="shared" si="103"/>
        <v>2.9536672196825179E-6</v>
      </c>
      <c r="M370" s="67">
        <f t="shared" si="103"/>
        <v>4.7159586993479015E-6</v>
      </c>
      <c r="N370" s="67">
        <f t="shared" si="103"/>
        <v>3.9215601105732467E-6</v>
      </c>
      <c r="Q370" s="55">
        <f>(Q369^2+(Q281/$R$179)^2)^0.5</f>
        <v>5.9144354813909687E-5</v>
      </c>
      <c r="R370" s="55">
        <f t="shared" ref="R370:Z385" si="104">(R369^2+(R281/$R$179)^2)^0.5</f>
        <v>1.5748459629689637E-5</v>
      </c>
      <c r="S370" s="55">
        <f t="shared" si="104"/>
        <v>1.6622068391152992E-5</v>
      </c>
      <c r="T370" s="55">
        <f t="shared" si="104"/>
        <v>2.7891615093834263E-5</v>
      </c>
      <c r="U370" s="55">
        <f t="shared" si="104"/>
        <v>2.2850725787973605E-5</v>
      </c>
      <c r="V370" s="55">
        <f t="shared" si="104"/>
        <v>8.1075551436500756E-5</v>
      </c>
      <c r="W370" s="55">
        <f t="shared" si="104"/>
        <v>3.1392260271272694E-5</v>
      </c>
      <c r="X370" s="55">
        <f t="shared" si="104"/>
        <v>2.6527940290491339E-6</v>
      </c>
      <c r="Y370" s="55">
        <f t="shared" si="104"/>
        <v>4.2178228412923871E-6</v>
      </c>
      <c r="Z370" s="55">
        <f t="shared" si="104"/>
        <v>5.0023353934063642E-7</v>
      </c>
      <c r="AC370" s="55">
        <f>(AC369^2+(AC281/$R$179)^2)^0.5</f>
        <v>6.1713592064747486E-5</v>
      </c>
      <c r="AD370" s="55">
        <f t="shared" ref="AD370:AL385" si="105">(AD369^2+(AD281/$R$179)^2)^0.5</f>
        <v>2.4417215696259292E-5</v>
      </c>
      <c r="AE370" s="55">
        <f t="shared" si="105"/>
        <v>1.868205691412052E-5</v>
      </c>
      <c r="AF370" s="55">
        <f t="shared" si="105"/>
        <v>2.9675055979976551E-5</v>
      </c>
      <c r="AG370" s="55">
        <f t="shared" si="105"/>
        <v>2.5937796127732504E-5</v>
      </c>
      <c r="AH370" s="55">
        <f t="shared" si="105"/>
        <v>1.0297248227412113E-4</v>
      </c>
      <c r="AI370" s="55">
        <f t="shared" si="105"/>
        <v>3.8698336770406688E-5</v>
      </c>
      <c r="AJ370" s="55">
        <f t="shared" si="105"/>
        <v>3.2545404103159159E-6</v>
      </c>
      <c r="AK370" s="55">
        <f t="shared" si="105"/>
        <v>5.2140945574034276E-6</v>
      </c>
      <c r="AL370" s="55">
        <f t="shared" si="105"/>
        <v>7.3428866818058569E-6</v>
      </c>
      <c r="AO370" s="67">
        <f t="shared" ref="AO370:AX408" si="106">E370-Q370</f>
        <v>1.2846186254188456E-6</v>
      </c>
      <c r="AP370" s="67">
        <f t="shared" si="101"/>
        <v>4.3343780332848205E-6</v>
      </c>
      <c r="AQ370" s="67">
        <f t="shared" si="101"/>
        <v>1.0299942614837622E-6</v>
      </c>
      <c r="AR370" s="67">
        <f t="shared" si="101"/>
        <v>8.9172044307121007E-7</v>
      </c>
      <c r="AS370" s="67">
        <f t="shared" si="101"/>
        <v>1.5435351698795138E-6</v>
      </c>
      <c r="AT370" s="67">
        <f t="shared" si="101"/>
        <v>1.0948465418810253E-5</v>
      </c>
      <c r="AU370" s="67">
        <f t="shared" si="101"/>
        <v>3.6530382495669934E-6</v>
      </c>
      <c r="AV370" s="67">
        <f t="shared" si="101"/>
        <v>3.0087319063338402E-7</v>
      </c>
      <c r="AW370" s="67">
        <f t="shared" si="101"/>
        <v>4.9813585805551432E-7</v>
      </c>
      <c r="AX370" s="67">
        <f t="shared" si="101"/>
        <v>3.4213265712326102E-6</v>
      </c>
      <c r="BA370" s="67">
        <f t="shared" ref="BA370:BA433" si="107">E370+AC370</f>
        <v>1.2214256550407602E-4</v>
      </c>
      <c r="BB370" s="67">
        <f t="shared" si="102"/>
        <v>4.450005335923375E-5</v>
      </c>
      <c r="BC370" s="67">
        <f t="shared" si="102"/>
        <v>3.6334119566757274E-5</v>
      </c>
      <c r="BD370" s="67">
        <f t="shared" si="102"/>
        <v>5.8458391516882027E-5</v>
      </c>
      <c r="BE370" s="67">
        <f t="shared" si="102"/>
        <v>5.0332057085585626E-5</v>
      </c>
      <c r="BF370" s="67">
        <f t="shared" si="102"/>
        <v>1.9499649912943214E-4</v>
      </c>
      <c r="BG370" s="67">
        <f t="shared" si="102"/>
        <v>7.3743635291246369E-5</v>
      </c>
      <c r="BH370" s="67">
        <f t="shared" si="102"/>
        <v>6.2082076299984339E-6</v>
      </c>
      <c r="BI370" s="67">
        <f t="shared" si="102"/>
        <v>9.9300532567513291E-6</v>
      </c>
      <c r="BJ370" s="67">
        <f t="shared" si="102"/>
        <v>1.1264446792379104E-5</v>
      </c>
    </row>
    <row r="371" spans="4:62">
      <c r="D371" s="52">
        <f t="shared" si="97"/>
        <v>7.4999999999999997E-2</v>
      </c>
      <c r="E371" s="67">
        <f t="shared" ref="E371:N386" si="108">E370+E282/$R$179</f>
        <v>1.5283334705753265E-4</v>
      </c>
      <c r="F371" s="67">
        <f t="shared" si="103"/>
        <v>5.1667676477466226E-5</v>
      </c>
      <c r="G371" s="67">
        <f t="shared" si="103"/>
        <v>4.5934343058224038E-5</v>
      </c>
      <c r="H371" s="67">
        <f t="shared" si="103"/>
        <v>7.4088553910189213E-5</v>
      </c>
      <c r="I371" s="67">
        <f t="shared" si="103"/>
        <v>6.4728469473314805E-5</v>
      </c>
      <c r="J371" s="67">
        <f t="shared" si="103"/>
        <v>2.4294767966443365E-4</v>
      </c>
      <c r="K371" s="67">
        <f t="shared" si="103"/>
        <v>9.5027555718713339E-5</v>
      </c>
      <c r="L371" s="67">
        <f t="shared" si="103"/>
        <v>8.8519775804414445E-6</v>
      </c>
      <c r="M371" s="67">
        <f t="shared" si="103"/>
        <v>1.2935349033812758E-5</v>
      </c>
      <c r="N371" s="67">
        <f t="shared" si="103"/>
        <v>1.6552904229249585E-5</v>
      </c>
      <c r="Q371" s="55">
        <f t="shared" ref="Q371:Q434" si="109">(Q370^2+(Q282/$R$179)^2)^0.5</f>
        <v>1.0746648263847845E-4</v>
      </c>
      <c r="R371" s="55">
        <f t="shared" si="104"/>
        <v>2.9546133907048069E-5</v>
      </c>
      <c r="S371" s="55">
        <f t="shared" si="104"/>
        <v>3.0238845082190418E-5</v>
      </c>
      <c r="T371" s="55">
        <f t="shared" si="104"/>
        <v>5.1672752695708647E-5</v>
      </c>
      <c r="U371" s="55">
        <f t="shared" si="104"/>
        <v>4.3352423493521542E-5</v>
      </c>
      <c r="V371" s="55">
        <f t="shared" si="104"/>
        <v>1.5522410948029265E-4</v>
      </c>
      <c r="W371" s="55">
        <f t="shared" si="104"/>
        <v>6.0764651060169857E-5</v>
      </c>
      <c r="X371" s="55">
        <f t="shared" si="104"/>
        <v>5.9358965400420399E-6</v>
      </c>
      <c r="Y371" s="55">
        <f t="shared" si="104"/>
        <v>8.6244413729403062E-6</v>
      </c>
      <c r="Z371" s="55">
        <f t="shared" si="104"/>
        <v>3.0702698813107649E-6</v>
      </c>
      <c r="AC371" s="55">
        <f t="shared" ref="AC371:AC434" si="110">(AC370^2+(AC282/$R$179)^2)^0.5</f>
        <v>1.1335363746486808E-4</v>
      </c>
      <c r="AD371" s="55">
        <f t="shared" si="105"/>
        <v>4.5312092340214667E-5</v>
      </c>
      <c r="AE371" s="55">
        <f t="shared" si="105"/>
        <v>3.6470769164392539E-5</v>
      </c>
      <c r="AF371" s="55">
        <f t="shared" si="105"/>
        <v>5.5678818999202961E-5</v>
      </c>
      <c r="AG371" s="55">
        <f t="shared" si="105"/>
        <v>5.0927308269387023E-5</v>
      </c>
      <c r="AH371" s="55">
        <f t="shared" si="105"/>
        <v>1.9844538668142679E-4</v>
      </c>
      <c r="AI371" s="55">
        <f t="shared" si="105"/>
        <v>7.8185603999104188E-5</v>
      </c>
      <c r="AJ371" s="55">
        <f t="shared" si="105"/>
        <v>7.2571694542065406E-6</v>
      </c>
      <c r="AK371" s="55">
        <f t="shared" si="105"/>
        <v>1.0323514462627558E-5</v>
      </c>
      <c r="AL371" s="55">
        <f t="shared" si="105"/>
        <v>2.3414610729910288E-5</v>
      </c>
      <c r="AO371" s="67">
        <f t="shared" si="106"/>
        <v>4.5366864419054198E-5</v>
      </c>
      <c r="AP371" s="67">
        <f t="shared" si="101"/>
        <v>2.2121542570418156E-5</v>
      </c>
      <c r="AQ371" s="67">
        <f t="shared" si="101"/>
        <v>1.569549797603362E-5</v>
      </c>
      <c r="AR371" s="67">
        <f t="shared" si="101"/>
        <v>2.2415801214480566E-5</v>
      </c>
      <c r="AS371" s="67">
        <f t="shared" si="101"/>
        <v>2.1376045979793262E-5</v>
      </c>
      <c r="AT371" s="67">
        <f t="shared" si="101"/>
        <v>8.7723570184141005E-5</v>
      </c>
      <c r="AU371" s="67">
        <f t="shared" si="101"/>
        <v>3.4262904658543483E-5</v>
      </c>
      <c r="AV371" s="67">
        <f t="shared" si="101"/>
        <v>2.9160810403994046E-6</v>
      </c>
      <c r="AW371" s="67">
        <f t="shared" si="101"/>
        <v>4.3109076608724515E-6</v>
      </c>
      <c r="AX371" s="67">
        <f t="shared" si="101"/>
        <v>1.348263434793882E-5</v>
      </c>
      <c r="BA371" s="67">
        <f t="shared" si="107"/>
        <v>2.6618698452240074E-4</v>
      </c>
      <c r="BB371" s="67">
        <f t="shared" si="102"/>
        <v>9.6979768817680899E-5</v>
      </c>
      <c r="BC371" s="67">
        <f t="shared" si="102"/>
        <v>8.2405112222616584E-5</v>
      </c>
      <c r="BD371" s="67">
        <f t="shared" si="102"/>
        <v>1.2976737290939217E-4</v>
      </c>
      <c r="BE371" s="67">
        <f t="shared" si="102"/>
        <v>1.1565577774270183E-4</v>
      </c>
      <c r="BF371" s="67">
        <f t="shared" si="102"/>
        <v>4.4139306634586044E-4</v>
      </c>
      <c r="BG371" s="67">
        <f t="shared" si="102"/>
        <v>1.7321315971781753E-4</v>
      </c>
      <c r="BH371" s="67">
        <f t="shared" si="102"/>
        <v>1.6109147034647984E-5</v>
      </c>
      <c r="BI371" s="67">
        <f t="shared" si="102"/>
        <v>2.3258863496440316E-5</v>
      </c>
      <c r="BJ371" s="67">
        <f t="shared" si="102"/>
        <v>3.9967514959159874E-5</v>
      </c>
    </row>
    <row r="372" spans="4:62">
      <c r="D372" s="52">
        <f t="shared" si="97"/>
        <v>0.1</v>
      </c>
      <c r="E372" s="67">
        <f t="shared" si="108"/>
        <v>2.1653587471958494E-4</v>
      </c>
      <c r="F372" s="67">
        <f t="shared" si="103"/>
        <v>7.4654236571825789E-5</v>
      </c>
      <c r="G372" s="67">
        <f t="shared" si="103"/>
        <v>6.7191311578618715E-5</v>
      </c>
      <c r="H372" s="67">
        <f t="shared" si="103"/>
        <v>1.0708753297228203E-4</v>
      </c>
      <c r="I372" s="67">
        <f t="shared" si="103"/>
        <v>9.6703437030630041E-5</v>
      </c>
      <c r="J372" s="67">
        <f t="shared" si="103"/>
        <v>3.6091647594358237E-4</v>
      </c>
      <c r="K372" s="67">
        <f t="shared" si="103"/>
        <v>1.4516333134745335E-4</v>
      </c>
      <c r="L372" s="67">
        <f t="shared" si="103"/>
        <v>1.4837907974463775E-5</v>
      </c>
      <c r="M372" s="67">
        <f t="shared" si="103"/>
        <v>1.9997140724508417E-5</v>
      </c>
      <c r="N372" s="67">
        <f t="shared" si="103"/>
        <v>3.4303034773988126E-5</v>
      </c>
      <c r="Q372" s="55">
        <f t="shared" si="109"/>
        <v>1.23501606800708E-4</v>
      </c>
      <c r="R372" s="55">
        <f t="shared" si="104"/>
        <v>3.486229582632808E-5</v>
      </c>
      <c r="S372" s="55">
        <f t="shared" si="104"/>
        <v>3.4772533367857474E-5</v>
      </c>
      <c r="T372" s="55">
        <f t="shared" si="104"/>
        <v>6.0334935531728768E-5</v>
      </c>
      <c r="U372" s="55">
        <f t="shared" si="104"/>
        <v>5.1603698919027227E-5</v>
      </c>
      <c r="V372" s="55">
        <f t="shared" si="104"/>
        <v>1.8615429801035314E-4</v>
      </c>
      <c r="W372" s="55">
        <f t="shared" si="104"/>
        <v>7.3504264543604328E-5</v>
      </c>
      <c r="X372" s="55">
        <f t="shared" si="104"/>
        <v>8.0254318219713219E-6</v>
      </c>
      <c r="Y372" s="55">
        <f t="shared" si="104"/>
        <v>1.0905025941291873E-5</v>
      </c>
      <c r="Z372" s="55">
        <f t="shared" si="104"/>
        <v>6.0318760431626382E-6</v>
      </c>
      <c r="AC372" s="55">
        <f t="shared" si="110"/>
        <v>1.3144451557868463E-4</v>
      </c>
      <c r="AD372" s="55">
        <f t="shared" si="105"/>
        <v>5.2987988793444651E-5</v>
      </c>
      <c r="AE372" s="55">
        <f t="shared" si="105"/>
        <v>4.4434951398179106E-5</v>
      </c>
      <c r="AF372" s="55">
        <f t="shared" si="105"/>
        <v>6.5685716515912431E-5</v>
      </c>
      <c r="AG372" s="55">
        <f t="shared" si="105"/>
        <v>6.2342754129046259E-5</v>
      </c>
      <c r="AH372" s="55">
        <f t="shared" si="105"/>
        <v>2.3920819586462143E-4</v>
      </c>
      <c r="AI372" s="55">
        <f t="shared" si="105"/>
        <v>9.7896496772111917E-5</v>
      </c>
      <c r="AJ372" s="55">
        <f t="shared" si="105"/>
        <v>9.7898122600820528E-6</v>
      </c>
      <c r="AK372" s="55">
        <f t="shared" si="105"/>
        <v>1.2722274680948345E-5</v>
      </c>
      <c r="AL372" s="55">
        <f t="shared" si="105"/>
        <v>3.8299269687923659E-5</v>
      </c>
      <c r="AO372" s="67">
        <f t="shared" si="106"/>
        <v>9.3034267918876948E-5</v>
      </c>
      <c r="AP372" s="67">
        <f t="shared" si="101"/>
        <v>3.9791940745497709E-5</v>
      </c>
      <c r="AQ372" s="67">
        <f t="shared" si="101"/>
        <v>3.241877821076124E-5</v>
      </c>
      <c r="AR372" s="67">
        <f t="shared" si="101"/>
        <v>4.6752597440553263E-5</v>
      </c>
      <c r="AS372" s="67">
        <f t="shared" si="101"/>
        <v>4.5099738111602813E-5</v>
      </c>
      <c r="AT372" s="67">
        <f t="shared" si="101"/>
        <v>1.7476217793322923E-4</v>
      </c>
      <c r="AU372" s="67">
        <f t="shared" si="101"/>
        <v>7.1659066803849019E-5</v>
      </c>
      <c r="AV372" s="67">
        <f t="shared" si="101"/>
        <v>6.8124761524924534E-6</v>
      </c>
      <c r="AW372" s="67">
        <f t="shared" si="101"/>
        <v>9.0921147832165437E-6</v>
      </c>
      <c r="AX372" s="67">
        <f t="shared" si="101"/>
        <v>2.8271158730825488E-5</v>
      </c>
      <c r="BA372" s="67">
        <f t="shared" si="107"/>
        <v>3.4798039029826957E-4</v>
      </c>
      <c r="BB372" s="67">
        <f t="shared" si="102"/>
        <v>1.2764222536527044E-4</v>
      </c>
      <c r="BC372" s="67">
        <f t="shared" si="102"/>
        <v>1.1162626297679781E-4</v>
      </c>
      <c r="BD372" s="67">
        <f t="shared" si="102"/>
        <v>1.7277324948819446E-4</v>
      </c>
      <c r="BE372" s="67">
        <f t="shared" si="102"/>
        <v>1.5904619115967629E-4</v>
      </c>
      <c r="BF372" s="67">
        <f t="shared" si="102"/>
        <v>6.0012467180820374E-4</v>
      </c>
      <c r="BG372" s="67">
        <f t="shared" si="102"/>
        <v>2.4305982811956528E-4</v>
      </c>
      <c r="BH372" s="67">
        <f t="shared" si="102"/>
        <v>2.4627720234545828E-5</v>
      </c>
      <c r="BI372" s="67">
        <f t="shared" si="102"/>
        <v>3.271941540545676E-5</v>
      </c>
      <c r="BJ372" s="67">
        <f t="shared" si="102"/>
        <v>7.2602304461911785E-5</v>
      </c>
    </row>
    <row r="373" spans="4:62">
      <c r="D373" s="52">
        <f t="shared" si="97"/>
        <v>0.125</v>
      </c>
      <c r="E373" s="67">
        <f t="shared" si="108"/>
        <v>2.7562449690139701E-4</v>
      </c>
      <c r="F373" s="67">
        <f t="shared" si="103"/>
        <v>9.71121278833738E-5</v>
      </c>
      <c r="G373" s="67">
        <f t="shared" si="103"/>
        <v>8.8475266364576089E-5</v>
      </c>
      <c r="H373" s="67">
        <f t="shared" si="103"/>
        <v>1.3928015174865556E-4</v>
      </c>
      <c r="I373" s="67">
        <f t="shared" si="103"/>
        <v>1.300575405328371E-4</v>
      </c>
      <c r="J373" s="67">
        <f t="shared" si="103"/>
        <v>4.8284831774023139E-4</v>
      </c>
      <c r="K373" s="67">
        <f t="shared" si="103"/>
        <v>1.9951821003837025E-4</v>
      </c>
      <c r="L373" s="67">
        <f t="shared" si="103"/>
        <v>2.2089551335661131E-5</v>
      </c>
      <c r="M373" s="67">
        <f t="shared" si="103"/>
        <v>2.7787843363757194E-5</v>
      </c>
      <c r="N373" s="67">
        <f t="shared" si="103"/>
        <v>5.889600993740142E-5</v>
      </c>
      <c r="Q373" s="55">
        <f t="shared" si="109"/>
        <v>1.3542737712497752E-4</v>
      </c>
      <c r="R373" s="55">
        <f t="shared" si="104"/>
        <v>3.9388901167608333E-5</v>
      </c>
      <c r="S373" s="55">
        <f t="shared" si="104"/>
        <v>3.8162535967161005E-5</v>
      </c>
      <c r="T373" s="55">
        <f t="shared" si="104"/>
        <v>6.7352035561363046E-5</v>
      </c>
      <c r="U373" s="55">
        <f t="shared" si="104"/>
        <v>5.8837256493744307E-5</v>
      </c>
      <c r="V373" s="55">
        <f t="shared" si="104"/>
        <v>2.1402644668079121E-4</v>
      </c>
      <c r="W373" s="55">
        <f t="shared" si="104"/>
        <v>8.5307379865508828E-5</v>
      </c>
      <c r="X373" s="55">
        <f t="shared" si="104"/>
        <v>1.0358145716479185E-5</v>
      </c>
      <c r="Y373" s="55">
        <f t="shared" si="104"/>
        <v>1.324075427118745E-5</v>
      </c>
      <c r="Z373" s="55">
        <f t="shared" si="104"/>
        <v>9.6984513997992425E-6</v>
      </c>
      <c r="AC373" s="55">
        <f t="shared" si="110"/>
        <v>1.455933973582649E-4</v>
      </c>
      <c r="AD373" s="55">
        <f t="shared" si="105"/>
        <v>5.9282047648566962E-5</v>
      </c>
      <c r="AE373" s="55">
        <f t="shared" si="105"/>
        <v>5.1940711075853067E-5</v>
      </c>
      <c r="AF373" s="55">
        <f t="shared" si="105"/>
        <v>7.417250902764517E-5</v>
      </c>
      <c r="AG373" s="55">
        <f t="shared" si="105"/>
        <v>7.3243012592841012E-5</v>
      </c>
      <c r="AH373" s="55">
        <f t="shared" si="105"/>
        <v>2.7658953927474632E-4</v>
      </c>
      <c r="AI373" s="55">
        <f t="shared" si="105"/>
        <v>1.1774035716779781E-4</v>
      </c>
      <c r="AJ373" s="55">
        <f t="shared" si="105"/>
        <v>1.2614202910411152E-5</v>
      </c>
      <c r="AK373" s="55">
        <f t="shared" si="105"/>
        <v>1.5054353275660646E-5</v>
      </c>
      <c r="AL373" s="55">
        <f t="shared" si="105"/>
        <v>5.6539214666112003E-5</v>
      </c>
      <c r="AO373" s="67">
        <f t="shared" si="106"/>
        <v>1.401971197764195E-4</v>
      </c>
      <c r="AP373" s="67">
        <f t="shared" si="101"/>
        <v>5.7723226715765467E-5</v>
      </c>
      <c r="AQ373" s="67">
        <f t="shared" si="101"/>
        <v>5.0312730397415085E-5</v>
      </c>
      <c r="AR373" s="67">
        <f t="shared" si="101"/>
        <v>7.1928116187292514E-5</v>
      </c>
      <c r="AS373" s="67">
        <f t="shared" si="101"/>
        <v>7.1220284039092796E-5</v>
      </c>
      <c r="AT373" s="67">
        <f t="shared" si="101"/>
        <v>2.6882187105944021E-4</v>
      </c>
      <c r="AU373" s="67">
        <f t="shared" si="101"/>
        <v>1.1421083017286142E-4</v>
      </c>
      <c r="AV373" s="67">
        <f t="shared" si="101"/>
        <v>1.1731405619181946E-5</v>
      </c>
      <c r="AW373" s="67">
        <f t="shared" si="101"/>
        <v>1.4547089092569744E-5</v>
      </c>
      <c r="AX373" s="67">
        <f t="shared" si="101"/>
        <v>4.9197558537602179E-5</v>
      </c>
      <c r="BA373" s="67">
        <f t="shared" si="107"/>
        <v>4.2121789425966192E-4</v>
      </c>
      <c r="BB373" s="67">
        <f t="shared" si="102"/>
        <v>1.5639417553194076E-4</v>
      </c>
      <c r="BC373" s="67">
        <f t="shared" si="102"/>
        <v>1.4041597744042915E-4</v>
      </c>
      <c r="BD373" s="67">
        <f t="shared" si="102"/>
        <v>2.1345266077630074E-4</v>
      </c>
      <c r="BE373" s="67">
        <f t="shared" si="102"/>
        <v>2.0330055312567811E-4</v>
      </c>
      <c r="BF373" s="67">
        <f t="shared" si="102"/>
        <v>7.5943785701497772E-4</v>
      </c>
      <c r="BG373" s="67">
        <f t="shared" si="102"/>
        <v>3.1725856720616805E-4</v>
      </c>
      <c r="BH373" s="67">
        <f t="shared" si="102"/>
        <v>3.4703754246072279E-5</v>
      </c>
      <c r="BI373" s="67">
        <f t="shared" si="102"/>
        <v>4.2842196639417837E-5</v>
      </c>
      <c r="BJ373" s="67">
        <f t="shared" si="102"/>
        <v>1.1543522460351342E-4</v>
      </c>
    </row>
    <row r="374" spans="4:62">
      <c r="D374" s="52">
        <f t="shared" si="97"/>
        <v>0.25</v>
      </c>
      <c r="E374" s="67">
        <f t="shared" si="108"/>
        <v>5.226434124285962E-4</v>
      </c>
      <c r="F374" s="67">
        <f t="shared" si="103"/>
        <v>2.0897602579347612E-4</v>
      </c>
      <c r="G374" s="67">
        <f t="shared" si="103"/>
        <v>1.9453912336599085E-4</v>
      </c>
      <c r="H374" s="67">
        <f t="shared" si="103"/>
        <v>2.9230656074898028E-4</v>
      </c>
      <c r="I374" s="67">
        <f t="shared" si="103"/>
        <v>3.0174794767404226E-4</v>
      </c>
      <c r="J374" s="67">
        <f t="shared" si="103"/>
        <v>1.1460814273224372E-3</v>
      </c>
      <c r="K374" s="67">
        <f t="shared" si="103"/>
        <v>5.0607629398794071E-4</v>
      </c>
      <c r="L374" s="67">
        <f t="shared" si="103"/>
        <v>6.3487645738748941E-5</v>
      </c>
      <c r="M374" s="67">
        <f t="shared" si="103"/>
        <v>7.0102301950487794E-5</v>
      </c>
      <c r="N374" s="67">
        <f t="shared" si="103"/>
        <v>2.6400873213408901E-4</v>
      </c>
      <c r="Q374" s="55">
        <f t="shared" si="109"/>
        <v>2.659926909363408E-4</v>
      </c>
      <c r="R374" s="55">
        <f t="shared" si="104"/>
        <v>1.0021794838608588E-4</v>
      </c>
      <c r="S374" s="55">
        <f t="shared" si="104"/>
        <v>8.1503341062134083E-5</v>
      </c>
      <c r="T374" s="55">
        <f t="shared" si="104"/>
        <v>1.5268465875715906E-4</v>
      </c>
      <c r="U374" s="55">
        <f t="shared" si="104"/>
        <v>1.5342697633515751E-4</v>
      </c>
      <c r="V374" s="55">
        <f t="shared" si="104"/>
        <v>5.9303697508070663E-4</v>
      </c>
      <c r="W374" s="55">
        <f t="shared" si="104"/>
        <v>2.5588865631538714E-4</v>
      </c>
      <c r="X374" s="55">
        <f t="shared" si="104"/>
        <v>3.8730441216084193E-5</v>
      </c>
      <c r="Y374" s="55">
        <f t="shared" si="104"/>
        <v>4.3039354782133168E-5</v>
      </c>
      <c r="Z374" s="55">
        <f t="shared" si="104"/>
        <v>6.2668204858462825E-5</v>
      </c>
      <c r="AC374" s="55">
        <f t="shared" si="110"/>
        <v>3.024509837951995E-4</v>
      </c>
      <c r="AD374" s="55">
        <f t="shared" si="105"/>
        <v>1.4431327728451566E-4</v>
      </c>
      <c r="AE374" s="55">
        <f t="shared" si="105"/>
        <v>1.4908700290783514E-4</v>
      </c>
      <c r="AF374" s="55">
        <f t="shared" si="105"/>
        <v>1.8446277466286254E-4</v>
      </c>
      <c r="AG374" s="55">
        <f t="shared" si="105"/>
        <v>2.1457151750188771E-4</v>
      </c>
      <c r="AH374" s="55">
        <f t="shared" si="105"/>
        <v>8.1709552305312381E-4</v>
      </c>
      <c r="AI374" s="55">
        <f t="shared" si="105"/>
        <v>3.9006037402026839E-4</v>
      </c>
      <c r="AJ374" s="55">
        <f t="shared" si="105"/>
        <v>4.7172483535527538E-5</v>
      </c>
      <c r="AK374" s="55">
        <f t="shared" si="105"/>
        <v>4.6372550579689868E-5</v>
      </c>
      <c r="AL374" s="55">
        <f t="shared" si="105"/>
        <v>3.5287122949285586E-4</v>
      </c>
      <c r="AO374" s="67">
        <f t="shared" si="106"/>
        <v>2.566507214922554E-4</v>
      </c>
      <c r="AP374" s="67">
        <f t="shared" si="101"/>
        <v>1.0875807740739024E-4</v>
      </c>
      <c r="AQ374" s="67">
        <f t="shared" si="101"/>
        <v>1.1303578230385676E-4</v>
      </c>
      <c r="AR374" s="67">
        <f t="shared" si="101"/>
        <v>1.3962190199182122E-4</v>
      </c>
      <c r="AS374" s="67">
        <f t="shared" si="101"/>
        <v>1.4832097133888475E-4</v>
      </c>
      <c r="AT374" s="67">
        <f t="shared" si="101"/>
        <v>5.5304445224173054E-4</v>
      </c>
      <c r="AU374" s="67">
        <f t="shared" si="101"/>
        <v>2.5018763767255356E-4</v>
      </c>
      <c r="AV374" s="67">
        <f t="shared" si="101"/>
        <v>2.4757204522664748E-5</v>
      </c>
      <c r="AW374" s="67">
        <f t="shared" si="101"/>
        <v>2.7062947168354625E-5</v>
      </c>
      <c r="AX374" s="67">
        <f t="shared" si="101"/>
        <v>2.013405272756262E-4</v>
      </c>
      <c r="BA374" s="67">
        <f t="shared" si="107"/>
        <v>8.250943962237957E-4</v>
      </c>
      <c r="BB374" s="67">
        <f t="shared" si="102"/>
        <v>3.5328930307799175E-4</v>
      </c>
      <c r="BC374" s="67">
        <f t="shared" si="102"/>
        <v>3.4362612627382601E-4</v>
      </c>
      <c r="BD374" s="67">
        <f t="shared" si="102"/>
        <v>4.7676933541184282E-4</v>
      </c>
      <c r="BE374" s="67">
        <f t="shared" si="102"/>
        <v>5.1631946517593E-4</v>
      </c>
      <c r="BF374" s="67">
        <f t="shared" si="102"/>
        <v>1.9631769503755609E-3</v>
      </c>
      <c r="BG374" s="67">
        <f t="shared" si="102"/>
        <v>8.9613666800820915E-4</v>
      </c>
      <c r="BH374" s="67">
        <f t="shared" si="102"/>
        <v>1.1066012927427648E-4</v>
      </c>
      <c r="BI374" s="67">
        <f t="shared" si="102"/>
        <v>1.1647485253017766E-4</v>
      </c>
      <c r="BJ374" s="67">
        <f t="shared" si="102"/>
        <v>6.1687996162694482E-4</v>
      </c>
    </row>
    <row r="375" spans="4:62">
      <c r="D375" s="52">
        <f t="shared" si="97"/>
        <v>0.375</v>
      </c>
      <c r="E375" s="67">
        <f t="shared" si="108"/>
        <v>7.0325747828950782E-4</v>
      </c>
      <c r="F375" s="67">
        <f t="shared" si="103"/>
        <v>3.2919214938338691E-4</v>
      </c>
      <c r="G375" s="67">
        <f t="shared" si="103"/>
        <v>2.9812267285705767E-4</v>
      </c>
      <c r="H375" s="67">
        <f t="shared" si="103"/>
        <v>4.3523358343452252E-4</v>
      </c>
      <c r="I375" s="67">
        <f t="shared" si="103"/>
        <v>4.7195076219683544E-4</v>
      </c>
      <c r="J375" s="67">
        <f t="shared" si="103"/>
        <v>1.8900665232260581E-3</v>
      </c>
      <c r="K375" s="67">
        <f t="shared" si="103"/>
        <v>8.5469407819439922E-4</v>
      </c>
      <c r="L375" s="67">
        <f t="shared" si="103"/>
        <v>1.0686051283913321E-4</v>
      </c>
      <c r="M375" s="67">
        <f t="shared" si="103"/>
        <v>1.1445695413448331E-4</v>
      </c>
      <c r="N375" s="67">
        <f t="shared" si="103"/>
        <v>5.881167368615881E-4</v>
      </c>
      <c r="Q375" s="55">
        <f t="shared" si="109"/>
        <v>3.1344053361768997E-4</v>
      </c>
      <c r="R375" s="55">
        <f t="shared" si="104"/>
        <v>1.4029948735042052E-4</v>
      </c>
      <c r="S375" s="55">
        <f t="shared" si="104"/>
        <v>1.0625277969398709E-4</v>
      </c>
      <c r="T375" s="55">
        <f t="shared" si="104"/>
        <v>1.942284967877948E-4</v>
      </c>
      <c r="U375" s="55">
        <f t="shared" si="104"/>
        <v>2.0648952244144223E-4</v>
      </c>
      <c r="V375" s="55">
        <f t="shared" si="104"/>
        <v>8.3249827583640047E-4</v>
      </c>
      <c r="W375" s="55">
        <f t="shared" si="104"/>
        <v>3.7779415861029475E-4</v>
      </c>
      <c r="X375" s="55">
        <f t="shared" si="104"/>
        <v>5.4730173751700479E-5</v>
      </c>
      <c r="Y375" s="55">
        <f t="shared" si="104"/>
        <v>6.0343418716278502E-5</v>
      </c>
      <c r="Z375" s="55">
        <f t="shared" si="104"/>
        <v>1.1299191541014023E-4</v>
      </c>
      <c r="AC375" s="55">
        <f t="shared" si="110"/>
        <v>3.6009021259930906E-4</v>
      </c>
      <c r="AD375" s="55">
        <f t="shared" si="105"/>
        <v>2.026341036591933E-4</v>
      </c>
      <c r="AE375" s="55">
        <f t="shared" si="105"/>
        <v>2.0278740261619839E-4</v>
      </c>
      <c r="AF375" s="55">
        <f t="shared" si="105"/>
        <v>2.474764307004323E-4</v>
      </c>
      <c r="AG375" s="55">
        <f t="shared" si="105"/>
        <v>2.9483850040579407E-4</v>
      </c>
      <c r="AH375" s="55">
        <f t="shared" si="105"/>
        <v>1.2055998700356177E-3</v>
      </c>
      <c r="AI375" s="55">
        <f t="shared" si="105"/>
        <v>5.7267592248691588E-4</v>
      </c>
      <c r="AJ375" s="55">
        <f t="shared" si="105"/>
        <v>6.725695189081794E-5</v>
      </c>
      <c r="AK375" s="55">
        <f t="shared" si="105"/>
        <v>6.6124315992524213E-5</v>
      </c>
      <c r="AL375" s="55">
        <f t="shared" si="105"/>
        <v>6.5700127936155173E-4</v>
      </c>
      <c r="AO375" s="67">
        <f t="shared" si="106"/>
        <v>3.8981694467181784E-4</v>
      </c>
      <c r="AP375" s="67">
        <f t="shared" si="101"/>
        <v>1.8889266203296639E-4</v>
      </c>
      <c r="AQ375" s="67">
        <f t="shared" si="101"/>
        <v>1.9186989316307058E-4</v>
      </c>
      <c r="AR375" s="67">
        <f t="shared" si="101"/>
        <v>2.4100508664672772E-4</v>
      </c>
      <c r="AS375" s="67">
        <f t="shared" si="101"/>
        <v>2.654612397553932E-4</v>
      </c>
      <c r="AT375" s="67">
        <f t="shared" si="101"/>
        <v>1.0575682473896576E-3</v>
      </c>
      <c r="AU375" s="67">
        <f t="shared" si="101"/>
        <v>4.7689991958410448E-4</v>
      </c>
      <c r="AV375" s="67">
        <f t="shared" si="101"/>
        <v>5.2130339087432731E-5</v>
      </c>
      <c r="AW375" s="67">
        <f t="shared" si="101"/>
        <v>5.411353541820481E-5</v>
      </c>
      <c r="AX375" s="67">
        <f t="shared" si="101"/>
        <v>4.7512482145144788E-4</v>
      </c>
      <c r="BA375" s="67">
        <f t="shared" si="107"/>
        <v>1.0633476908888169E-3</v>
      </c>
      <c r="BB375" s="67">
        <f t="shared" si="102"/>
        <v>5.3182625304258016E-4</v>
      </c>
      <c r="BC375" s="67">
        <f t="shared" si="102"/>
        <v>5.0091007547325604E-4</v>
      </c>
      <c r="BD375" s="67">
        <f t="shared" si="102"/>
        <v>6.8271001413495482E-4</v>
      </c>
      <c r="BE375" s="67">
        <f t="shared" si="102"/>
        <v>7.6678926260262945E-4</v>
      </c>
      <c r="BF375" s="67">
        <f t="shared" si="102"/>
        <v>3.0956663932616758E-3</v>
      </c>
      <c r="BG375" s="67">
        <f t="shared" si="102"/>
        <v>1.4273700006813151E-3</v>
      </c>
      <c r="BH375" s="67">
        <f t="shared" si="102"/>
        <v>1.7411746472995114E-4</v>
      </c>
      <c r="BI375" s="67">
        <f t="shared" si="102"/>
        <v>1.8058127012700754E-4</v>
      </c>
      <c r="BJ375" s="67">
        <f t="shared" si="102"/>
        <v>1.2451180162231399E-3</v>
      </c>
    </row>
    <row r="376" spans="4:62">
      <c r="D376" s="52">
        <f t="shared" si="97"/>
        <v>0.5</v>
      </c>
      <c r="E376" s="67">
        <f t="shared" si="108"/>
        <v>8.3100824627249496E-4</v>
      </c>
      <c r="F376" s="67">
        <f t="shared" si="103"/>
        <v>4.6858529631417956E-4</v>
      </c>
      <c r="G376" s="67">
        <f t="shared" si="103"/>
        <v>3.9640694895560921E-4</v>
      </c>
      <c r="H376" s="67">
        <f t="shared" si="103"/>
        <v>5.7100599765063233E-4</v>
      </c>
      <c r="I376" s="67">
        <f t="shared" si="103"/>
        <v>6.3384910980571131E-4</v>
      </c>
      <c r="J376" s="67">
        <f t="shared" si="103"/>
        <v>2.7012019861310729E-3</v>
      </c>
      <c r="K376" s="67">
        <f t="shared" si="103"/>
        <v>1.2347441983792235E-3</v>
      </c>
      <c r="L376" s="67">
        <f t="shared" si="103"/>
        <v>1.4957710017484666E-4</v>
      </c>
      <c r="M376" s="67">
        <f t="shared" si="103"/>
        <v>1.594743696065962E-4</v>
      </c>
      <c r="N376" s="67">
        <f t="shared" si="103"/>
        <v>1.0095278811300048E-3</v>
      </c>
      <c r="Q376" s="55">
        <f t="shared" si="109"/>
        <v>3.3457618313586525E-4</v>
      </c>
      <c r="R376" s="55">
        <f t="shared" si="104"/>
        <v>1.7905588471586777E-4</v>
      </c>
      <c r="S376" s="55">
        <f t="shared" si="104"/>
        <v>1.2570016887556121E-4</v>
      </c>
      <c r="T376" s="55">
        <f t="shared" si="104"/>
        <v>2.2176572640980781E-4</v>
      </c>
      <c r="U376" s="55">
        <f t="shared" si="104"/>
        <v>2.4394813466124081E-4</v>
      </c>
      <c r="V376" s="55">
        <f t="shared" si="104"/>
        <v>1.0307412461060112E-3</v>
      </c>
      <c r="W376" s="55">
        <f t="shared" si="104"/>
        <v>4.8757494542051131E-4</v>
      </c>
      <c r="X376" s="55">
        <f t="shared" si="104"/>
        <v>6.6156977293980722E-5</v>
      </c>
      <c r="Y376" s="55">
        <f t="shared" si="104"/>
        <v>7.3490267164094575E-5</v>
      </c>
      <c r="Z376" s="55">
        <f t="shared" si="104"/>
        <v>1.6435974903599755E-4</v>
      </c>
      <c r="AC376" s="55">
        <f t="shared" si="110"/>
        <v>3.8579664518031617E-4</v>
      </c>
      <c r="AD376" s="55">
        <f t="shared" si="105"/>
        <v>2.6292248850036512E-4</v>
      </c>
      <c r="AE376" s="55">
        <f t="shared" si="105"/>
        <v>2.3930579914735884E-4</v>
      </c>
      <c r="AF376" s="55">
        <f t="shared" si="105"/>
        <v>2.9600760535031641E-4</v>
      </c>
      <c r="AG376" s="55">
        <f t="shared" si="105"/>
        <v>3.5288457234808644E-4</v>
      </c>
      <c r="AH376" s="55">
        <f t="shared" si="105"/>
        <v>1.5612295981662738E-3</v>
      </c>
      <c r="AI376" s="55">
        <f t="shared" si="105"/>
        <v>7.2948715543571943E-4</v>
      </c>
      <c r="AJ376" s="55">
        <f t="shared" si="105"/>
        <v>8.2581657224520643E-5</v>
      </c>
      <c r="AK376" s="55">
        <f t="shared" si="105"/>
        <v>8.2372099526007122E-5</v>
      </c>
      <c r="AL376" s="55">
        <f t="shared" si="105"/>
        <v>9.7726531087817883E-4</v>
      </c>
      <c r="AO376" s="67">
        <f t="shared" si="106"/>
        <v>4.9643206313662971E-4</v>
      </c>
      <c r="AP376" s="67">
        <f t="shared" si="101"/>
        <v>2.8952941159831182E-4</v>
      </c>
      <c r="AQ376" s="67">
        <f t="shared" si="101"/>
        <v>2.7070678008004798E-4</v>
      </c>
      <c r="AR376" s="67">
        <f t="shared" si="101"/>
        <v>3.4924027124082452E-4</v>
      </c>
      <c r="AS376" s="67">
        <f t="shared" si="101"/>
        <v>3.8990097514447048E-4</v>
      </c>
      <c r="AT376" s="67">
        <f t="shared" si="101"/>
        <v>1.6704607400250618E-3</v>
      </c>
      <c r="AU376" s="67">
        <f t="shared" si="101"/>
        <v>7.4716925295871214E-4</v>
      </c>
      <c r="AV376" s="67">
        <f t="shared" si="101"/>
        <v>8.3420122880865935E-5</v>
      </c>
      <c r="AW376" s="67">
        <f t="shared" si="101"/>
        <v>8.598410244250162E-5</v>
      </c>
      <c r="AX376" s="67">
        <f t="shared" si="101"/>
        <v>8.4516813209400726E-4</v>
      </c>
      <c r="BA376" s="67">
        <f t="shared" si="107"/>
        <v>1.216804891452811E-3</v>
      </c>
      <c r="BB376" s="67">
        <f t="shared" si="102"/>
        <v>7.3150778481454468E-4</v>
      </c>
      <c r="BC376" s="67">
        <f t="shared" si="102"/>
        <v>6.3571274810296811E-4</v>
      </c>
      <c r="BD376" s="67">
        <f t="shared" si="102"/>
        <v>8.6701360300094868E-4</v>
      </c>
      <c r="BE376" s="67">
        <f t="shared" si="102"/>
        <v>9.867336821537977E-4</v>
      </c>
      <c r="BF376" s="67">
        <f t="shared" si="102"/>
        <v>4.2624315842973472E-3</v>
      </c>
      <c r="BG376" s="67">
        <f t="shared" si="102"/>
        <v>1.9642313538149429E-3</v>
      </c>
      <c r="BH376" s="67">
        <f t="shared" si="102"/>
        <v>2.3215875739936729E-4</v>
      </c>
      <c r="BI376" s="67">
        <f t="shared" si="102"/>
        <v>2.418464691326033E-4</v>
      </c>
      <c r="BJ376" s="67">
        <f t="shared" si="102"/>
        <v>1.9867931920081834E-3</v>
      </c>
    </row>
    <row r="377" spans="4:62">
      <c r="D377" s="52">
        <f t="shared" si="97"/>
        <v>0.625</v>
      </c>
      <c r="E377" s="67">
        <f t="shared" si="108"/>
        <v>9.1652559175440043E-4</v>
      </c>
      <c r="F377" s="67">
        <f t="shared" si="103"/>
        <v>6.3274876506027797E-4</v>
      </c>
      <c r="G377" s="67">
        <f t="shared" si="103"/>
        <v>4.876576011859243E-4</v>
      </c>
      <c r="H377" s="67">
        <f t="shared" si="103"/>
        <v>7.0138023337097222E-4</v>
      </c>
      <c r="I377" s="67">
        <f t="shared" si="103"/>
        <v>7.8474138572748201E-4</v>
      </c>
      <c r="J377" s="67">
        <f t="shared" si="103"/>
        <v>3.5660577426372053E-3</v>
      </c>
      <c r="K377" s="67">
        <f t="shared" si="103"/>
        <v>1.6399401873467402E-3</v>
      </c>
      <c r="L377" s="67">
        <f t="shared" si="103"/>
        <v>1.9138605442635057E-4</v>
      </c>
      <c r="M377" s="67">
        <f t="shared" si="103"/>
        <v>2.0502199570920302E-4</v>
      </c>
      <c r="N377" s="67">
        <f t="shared" si="103"/>
        <v>1.5087815370311551E-3</v>
      </c>
      <c r="Q377" s="55">
        <f t="shared" si="109"/>
        <v>3.4356129604303626E-4</v>
      </c>
      <c r="R377" s="55">
        <f t="shared" si="104"/>
        <v>2.2017829957342481E-4</v>
      </c>
      <c r="S377" s="55">
        <f t="shared" si="104"/>
        <v>1.4216855900937752E-4</v>
      </c>
      <c r="T377" s="55">
        <f t="shared" si="104"/>
        <v>2.4197986146474711E-4</v>
      </c>
      <c r="U377" s="55">
        <f t="shared" si="104"/>
        <v>2.7142737249192611E-4</v>
      </c>
      <c r="V377" s="55">
        <f t="shared" si="104"/>
        <v>1.2061773610703825E-3</v>
      </c>
      <c r="W377" s="55">
        <f t="shared" si="104"/>
        <v>5.9012888174571668E-4</v>
      </c>
      <c r="X377" s="55">
        <f t="shared" si="104"/>
        <v>7.492348273449539E-5</v>
      </c>
      <c r="Y377" s="55">
        <f t="shared" si="104"/>
        <v>8.4379662236292753E-5</v>
      </c>
      <c r="Z377" s="55">
        <f t="shared" si="104"/>
        <v>2.156650130025494E-4</v>
      </c>
      <c r="AC377" s="55">
        <f t="shared" si="110"/>
        <v>3.9684204509481081E-4</v>
      </c>
      <c r="AD377" s="55">
        <f t="shared" si="105"/>
        <v>3.30464479815179E-4</v>
      </c>
      <c r="AE377" s="55">
        <f t="shared" si="105"/>
        <v>2.648313626802176E-4</v>
      </c>
      <c r="AF377" s="55">
        <f t="shared" si="105"/>
        <v>3.3672160049662384E-4</v>
      </c>
      <c r="AG377" s="55">
        <f t="shared" si="105"/>
        <v>3.9741160539790067E-4</v>
      </c>
      <c r="AH377" s="55">
        <f t="shared" si="105"/>
        <v>1.8997532800718612E-3</v>
      </c>
      <c r="AI377" s="55">
        <f t="shared" si="105"/>
        <v>8.721125953368192E-4</v>
      </c>
      <c r="AJ377" s="55">
        <f t="shared" si="105"/>
        <v>9.5460617769846818E-5</v>
      </c>
      <c r="AK377" s="55">
        <f t="shared" si="105"/>
        <v>9.6727113625860996E-5</v>
      </c>
      <c r="AL377" s="55">
        <f t="shared" si="105"/>
        <v>1.3010431240989017E-3</v>
      </c>
      <c r="AO377" s="67">
        <f t="shared" si="106"/>
        <v>5.7296429571136417E-4</v>
      </c>
      <c r="AP377" s="67">
        <f t="shared" si="101"/>
        <v>4.1257046548685318E-4</v>
      </c>
      <c r="AQ377" s="67">
        <f t="shared" si="101"/>
        <v>3.454890421765468E-4</v>
      </c>
      <c r="AR377" s="67">
        <f t="shared" si="101"/>
        <v>4.5940037190622511E-4</v>
      </c>
      <c r="AS377" s="67">
        <f t="shared" si="101"/>
        <v>5.1331401323555584E-4</v>
      </c>
      <c r="AT377" s="67">
        <f t="shared" si="101"/>
        <v>2.3598803815668228E-3</v>
      </c>
      <c r="AU377" s="67">
        <f t="shared" si="101"/>
        <v>1.0498113056010235E-3</v>
      </c>
      <c r="AV377" s="67">
        <f t="shared" si="101"/>
        <v>1.1646257169185518E-4</v>
      </c>
      <c r="AW377" s="67">
        <f t="shared" si="101"/>
        <v>1.2064233347291027E-4</v>
      </c>
      <c r="AX377" s="67">
        <f t="shared" si="101"/>
        <v>1.2931165240286056E-3</v>
      </c>
      <c r="BA377" s="67">
        <f t="shared" si="107"/>
        <v>1.3133676368492111E-3</v>
      </c>
      <c r="BB377" s="67">
        <f t="shared" si="102"/>
        <v>9.6321324487545702E-4</v>
      </c>
      <c r="BC377" s="67">
        <f t="shared" si="102"/>
        <v>7.524889638661419E-4</v>
      </c>
      <c r="BD377" s="67">
        <f t="shared" si="102"/>
        <v>1.0381018338675961E-3</v>
      </c>
      <c r="BE377" s="67">
        <f t="shared" si="102"/>
        <v>1.1821529911253826E-3</v>
      </c>
      <c r="BF377" s="67">
        <f t="shared" si="102"/>
        <v>5.4658110227090665E-3</v>
      </c>
      <c r="BG377" s="67">
        <f t="shared" si="102"/>
        <v>2.5120527826835593E-3</v>
      </c>
      <c r="BH377" s="67">
        <f t="shared" si="102"/>
        <v>2.8684667219619736E-4</v>
      </c>
      <c r="BI377" s="67">
        <f t="shared" si="102"/>
        <v>3.0174910933506403E-4</v>
      </c>
      <c r="BJ377" s="67">
        <f t="shared" si="102"/>
        <v>2.8098246611300568E-3</v>
      </c>
    </row>
    <row r="378" spans="4:62">
      <c r="D378" s="52">
        <f t="shared" si="97"/>
        <v>0.75</v>
      </c>
      <c r="E378" s="67">
        <f t="shared" si="108"/>
        <v>9.7032146441481792E-4</v>
      </c>
      <c r="F378" s="67">
        <f t="shared" si="103"/>
        <v>8.2248159826088529E-4</v>
      </c>
      <c r="G378" s="67">
        <f t="shared" si="103"/>
        <v>5.7131207385048848E-4</v>
      </c>
      <c r="H378" s="67">
        <f t="shared" si="103"/>
        <v>8.2744182564142192E-4</v>
      </c>
      <c r="I378" s="67">
        <f t="shared" si="103"/>
        <v>9.2377550576341482E-4</v>
      </c>
      <c r="J378" s="67">
        <f t="shared" si="103"/>
        <v>4.4712037193441754E-3</v>
      </c>
      <c r="K378" s="67">
        <f t="shared" si="103"/>
        <v>2.0639955779012762E-3</v>
      </c>
      <c r="L378" s="67">
        <f t="shared" si="103"/>
        <v>2.3215149352215784E-4</v>
      </c>
      <c r="M378" s="67">
        <f t="shared" si="103"/>
        <v>2.5096727978468028E-4</v>
      </c>
      <c r="N378" s="67">
        <f t="shared" si="103"/>
        <v>2.0664170766568563E-3</v>
      </c>
      <c r="Q378" s="55">
        <f t="shared" si="109"/>
        <v>3.4700815483914969E-4</v>
      </c>
      <c r="R378" s="55">
        <f t="shared" si="104"/>
        <v>2.6394001621221093E-4</v>
      </c>
      <c r="S378" s="55">
        <f t="shared" si="104"/>
        <v>1.5666228806868109E-4</v>
      </c>
      <c r="T378" s="55">
        <f t="shared" si="104"/>
        <v>2.5782634485330727E-4</v>
      </c>
      <c r="U378" s="55">
        <f t="shared" si="104"/>
        <v>2.9192639463209737E-4</v>
      </c>
      <c r="V378" s="55">
        <f t="shared" si="104"/>
        <v>1.3657138999724568E-3</v>
      </c>
      <c r="W378" s="55">
        <f t="shared" si="104"/>
        <v>6.8643038088922004E-4</v>
      </c>
      <c r="X378" s="55">
        <f t="shared" si="104"/>
        <v>8.1870267685461525E-5</v>
      </c>
      <c r="Y378" s="55">
        <f t="shared" si="104"/>
        <v>9.377150471596605E-5</v>
      </c>
      <c r="Z378" s="55">
        <f t="shared" si="104"/>
        <v>2.654915898486019E-4</v>
      </c>
      <c r="AC378" s="55">
        <f t="shared" si="110"/>
        <v>4.0117509562349624E-4</v>
      </c>
      <c r="AD378" s="55">
        <f t="shared" si="105"/>
        <v>4.0487236298588053E-4</v>
      </c>
      <c r="AE378" s="55">
        <f t="shared" si="105"/>
        <v>2.8274582334255146E-4</v>
      </c>
      <c r="AF378" s="55">
        <f t="shared" si="105"/>
        <v>3.7235243240783767E-4</v>
      </c>
      <c r="AG378" s="55">
        <f t="shared" si="105"/>
        <v>4.3248385276541351E-4</v>
      </c>
      <c r="AH378" s="55">
        <f t="shared" si="105"/>
        <v>2.2231874240368401E-3</v>
      </c>
      <c r="AI378" s="55">
        <f t="shared" si="105"/>
        <v>1.0040304735624056E-3</v>
      </c>
      <c r="AJ378" s="55">
        <f t="shared" si="105"/>
        <v>1.0677681017148888E-4</v>
      </c>
      <c r="AK378" s="55">
        <f t="shared" si="105"/>
        <v>1.0976829980613781E-4</v>
      </c>
      <c r="AL378" s="55">
        <f t="shared" si="105"/>
        <v>1.6171417731375348E-3</v>
      </c>
      <c r="AO378" s="67">
        <f t="shared" si="106"/>
        <v>6.2331330957566817E-4</v>
      </c>
      <c r="AP378" s="67">
        <f t="shared" si="101"/>
        <v>5.585415820486743E-4</v>
      </c>
      <c r="AQ378" s="67">
        <f t="shared" si="101"/>
        <v>4.1464978578180736E-4</v>
      </c>
      <c r="AR378" s="67">
        <f t="shared" si="101"/>
        <v>5.6961548078811471E-4</v>
      </c>
      <c r="AS378" s="67">
        <f t="shared" si="101"/>
        <v>6.3184911113131745E-4</v>
      </c>
      <c r="AT378" s="67">
        <f t="shared" si="101"/>
        <v>3.1054898193717184E-3</v>
      </c>
      <c r="AU378" s="67">
        <f t="shared" si="101"/>
        <v>1.3775651970120563E-3</v>
      </c>
      <c r="AV378" s="67">
        <f t="shared" si="101"/>
        <v>1.5028122583669631E-4</v>
      </c>
      <c r="AW378" s="67">
        <f t="shared" si="101"/>
        <v>1.5719577506871424E-4</v>
      </c>
      <c r="AX378" s="67">
        <f t="shared" si="101"/>
        <v>1.8009254868082544E-3</v>
      </c>
      <c r="BA378" s="67">
        <f t="shared" si="107"/>
        <v>1.3714965600383142E-3</v>
      </c>
      <c r="BB378" s="67">
        <f t="shared" si="102"/>
        <v>1.2273539612467658E-3</v>
      </c>
      <c r="BC378" s="67">
        <f t="shared" si="102"/>
        <v>8.5405789719303999E-4</v>
      </c>
      <c r="BD378" s="67">
        <f t="shared" si="102"/>
        <v>1.1997942580492596E-3</v>
      </c>
      <c r="BE378" s="67">
        <f t="shared" si="102"/>
        <v>1.3562593585288284E-3</v>
      </c>
      <c r="BF378" s="67">
        <f t="shared" si="102"/>
        <v>6.6943911433810155E-3</v>
      </c>
      <c r="BG378" s="67">
        <f t="shared" si="102"/>
        <v>3.068026051463682E-3</v>
      </c>
      <c r="BH378" s="67">
        <f t="shared" si="102"/>
        <v>3.3892830369364673E-4</v>
      </c>
      <c r="BI378" s="67">
        <f t="shared" si="102"/>
        <v>3.607355795908181E-4</v>
      </c>
      <c r="BJ378" s="67">
        <f t="shared" si="102"/>
        <v>3.6835588497943911E-3</v>
      </c>
    </row>
    <row r="379" spans="4:62">
      <c r="D379" s="52">
        <f t="shared" si="97"/>
        <v>0.875</v>
      </c>
      <c r="E379" s="67">
        <f t="shared" si="108"/>
        <v>1.0027898882360917E-3</v>
      </c>
      <c r="F379" s="67">
        <f t="shared" si="103"/>
        <v>1.0337885827199848E-3</v>
      </c>
      <c r="G379" s="67">
        <f t="shared" si="103"/>
        <v>6.4797960602999368E-4</v>
      </c>
      <c r="H379" s="67">
        <f t="shared" si="103"/>
        <v>9.4960541458007791E-4</v>
      </c>
      <c r="I379" s="67">
        <f t="shared" si="103"/>
        <v>1.0519489062892331E-3</v>
      </c>
      <c r="J379" s="67">
        <f t="shared" si="103"/>
        <v>5.4032098428516999E-3</v>
      </c>
      <c r="K379" s="67">
        <f t="shared" si="103"/>
        <v>2.5006239028471586E-3</v>
      </c>
      <c r="L379" s="67">
        <f t="shared" si="103"/>
        <v>2.7185300663883316E-4</v>
      </c>
      <c r="M379" s="67">
        <f t="shared" si="103"/>
        <v>2.9717766917540452E-4</v>
      </c>
      <c r="N379" s="67">
        <f t="shared" si="103"/>
        <v>2.6629738720989247E-3</v>
      </c>
      <c r="Q379" s="55">
        <f t="shared" si="109"/>
        <v>3.4822750447472035E-4</v>
      </c>
      <c r="R379" s="55">
        <f t="shared" si="104"/>
        <v>3.0878103979829346E-4</v>
      </c>
      <c r="S379" s="55">
        <f t="shared" si="104"/>
        <v>1.6969686051277345E-4</v>
      </c>
      <c r="T379" s="55">
        <f t="shared" si="104"/>
        <v>2.7089547244125886E-4</v>
      </c>
      <c r="U379" s="55">
        <f t="shared" si="104"/>
        <v>3.0768523678868684E-4</v>
      </c>
      <c r="V379" s="55">
        <f t="shared" si="104"/>
        <v>1.5126440719758561E-3</v>
      </c>
      <c r="W379" s="55">
        <f t="shared" si="104"/>
        <v>7.7637789095966084E-4</v>
      </c>
      <c r="X379" s="55">
        <f t="shared" si="104"/>
        <v>8.754347873350855E-5</v>
      </c>
      <c r="Y379" s="55">
        <f t="shared" si="104"/>
        <v>1.0207803950092695E-4</v>
      </c>
      <c r="Z379" s="55">
        <f t="shared" si="104"/>
        <v>3.1257280966364126E-4</v>
      </c>
      <c r="AC379" s="55">
        <f t="shared" si="110"/>
        <v>4.0277114840707158E-4</v>
      </c>
      <c r="AD379" s="55">
        <f t="shared" si="105"/>
        <v>4.8244615804852233E-4</v>
      </c>
      <c r="AE379" s="55">
        <f t="shared" si="105"/>
        <v>2.9562926878747681E-4</v>
      </c>
      <c r="AF379" s="55">
        <f t="shared" si="105"/>
        <v>4.0426630004435749E-4</v>
      </c>
      <c r="AG379" s="55">
        <f t="shared" si="105"/>
        <v>4.6083379329060569E-4</v>
      </c>
      <c r="AH379" s="55">
        <f t="shared" si="105"/>
        <v>2.5291951960647462E-3</v>
      </c>
      <c r="AI379" s="55">
        <f t="shared" si="105"/>
        <v>1.1263705243090498E-3</v>
      </c>
      <c r="AJ379" s="55">
        <f t="shared" si="105"/>
        <v>1.1697947630701201E-4</v>
      </c>
      <c r="AK379" s="55">
        <f t="shared" si="105"/>
        <v>1.2175759016927633E-4</v>
      </c>
      <c r="AL379" s="55">
        <f t="shared" si="105"/>
        <v>1.9163040722838505E-3</v>
      </c>
      <c r="AO379" s="67">
        <f t="shared" si="106"/>
        <v>6.5456238376137134E-4</v>
      </c>
      <c r="AP379" s="67">
        <f t="shared" si="101"/>
        <v>7.2500754292169128E-4</v>
      </c>
      <c r="AQ379" s="67">
        <f t="shared" si="101"/>
        <v>4.7828274551722024E-4</v>
      </c>
      <c r="AR379" s="67">
        <f t="shared" si="101"/>
        <v>6.78709942138819E-4</v>
      </c>
      <c r="AS379" s="67">
        <f t="shared" si="101"/>
        <v>7.4426366950054636E-4</v>
      </c>
      <c r="AT379" s="67">
        <f t="shared" si="101"/>
        <v>3.8905657708758435E-3</v>
      </c>
      <c r="AU379" s="67">
        <f t="shared" si="101"/>
        <v>1.7242460118874977E-3</v>
      </c>
      <c r="AV379" s="67">
        <f t="shared" si="101"/>
        <v>1.8430952790532461E-4</v>
      </c>
      <c r="AW379" s="67">
        <f t="shared" si="101"/>
        <v>1.9509962967447755E-4</v>
      </c>
      <c r="AX379" s="67">
        <f t="shared" si="101"/>
        <v>2.3504010624352833E-3</v>
      </c>
      <c r="BA379" s="67">
        <f t="shared" si="107"/>
        <v>1.4055610366431634E-3</v>
      </c>
      <c r="BB379" s="67">
        <f t="shared" si="102"/>
        <v>1.5162347407685071E-3</v>
      </c>
      <c r="BC379" s="67">
        <f t="shared" si="102"/>
        <v>9.4360887481747049E-4</v>
      </c>
      <c r="BD379" s="67">
        <f t="shared" si="102"/>
        <v>1.3538717146244353E-3</v>
      </c>
      <c r="BE379" s="67">
        <f t="shared" si="102"/>
        <v>1.5127826995798388E-3</v>
      </c>
      <c r="BF379" s="67">
        <f t="shared" si="102"/>
        <v>7.9324050389164465E-3</v>
      </c>
      <c r="BG379" s="67">
        <f t="shared" si="102"/>
        <v>3.6269944271562085E-3</v>
      </c>
      <c r="BH379" s="67">
        <f t="shared" si="102"/>
        <v>3.8883248294584519E-4</v>
      </c>
      <c r="BI379" s="67">
        <f t="shared" si="102"/>
        <v>4.1893525934468088E-4</v>
      </c>
      <c r="BJ379" s="67">
        <f t="shared" si="102"/>
        <v>4.5792779443827748E-3</v>
      </c>
    </row>
    <row r="380" spans="4:62">
      <c r="D380" s="52">
        <f t="shared" si="97"/>
        <v>1</v>
      </c>
      <c r="E380" s="67">
        <f t="shared" si="108"/>
        <v>1.0242069615033168E-3</v>
      </c>
      <c r="F380" s="67">
        <f t="shared" si="103"/>
        <v>1.2578802494063387E-3</v>
      </c>
      <c r="G380" s="67">
        <f t="shared" si="103"/>
        <v>7.1944123158333836E-4</v>
      </c>
      <c r="H380" s="67">
        <f t="shared" si="103"/>
        <v>1.067614745377254E-3</v>
      </c>
      <c r="I380" s="67">
        <f t="shared" si="103"/>
        <v>1.1721085442551167E-3</v>
      </c>
      <c r="J380" s="67">
        <f t="shared" si="103"/>
        <v>6.3486460397595042E-3</v>
      </c>
      <c r="K380" s="67">
        <f t="shared" si="103"/>
        <v>2.943538694988714E-3</v>
      </c>
      <c r="L380" s="67">
        <f t="shared" si="103"/>
        <v>3.1058565420099291E-4</v>
      </c>
      <c r="M380" s="67">
        <f t="shared" si="103"/>
        <v>3.4352061122375221E-4</v>
      </c>
      <c r="N380" s="67">
        <f t="shared" si="103"/>
        <v>3.2789912954491762E-3</v>
      </c>
      <c r="Q380" s="55">
        <f t="shared" si="109"/>
        <v>3.4874204688844612E-4</v>
      </c>
      <c r="R380" s="55">
        <f t="shared" si="104"/>
        <v>3.519873736102416E-4</v>
      </c>
      <c r="S380" s="55">
        <f t="shared" si="104"/>
        <v>1.8155162226967994E-4</v>
      </c>
      <c r="T380" s="55">
        <f t="shared" si="104"/>
        <v>2.821194109572126E-4</v>
      </c>
      <c r="U380" s="55">
        <f t="shared" si="104"/>
        <v>3.2062738671863642E-4</v>
      </c>
      <c r="V380" s="55">
        <f t="shared" si="104"/>
        <v>1.648758852854277E-3</v>
      </c>
      <c r="W380" s="55">
        <f t="shared" si="104"/>
        <v>8.5951692475557491E-4</v>
      </c>
      <c r="X380" s="55">
        <f t="shared" si="104"/>
        <v>9.2378186964206014E-5</v>
      </c>
      <c r="Y380" s="55">
        <f t="shared" si="104"/>
        <v>1.0956695839490218E-4</v>
      </c>
      <c r="Z380" s="55">
        <f t="shared" si="104"/>
        <v>3.5583084148138356E-4</v>
      </c>
      <c r="AC380" s="55">
        <f t="shared" si="110"/>
        <v>4.0347943992801398E-4</v>
      </c>
      <c r="AD380" s="55">
        <f t="shared" si="105"/>
        <v>5.5741979426809874E-4</v>
      </c>
      <c r="AE380" s="55">
        <f t="shared" si="105"/>
        <v>3.0567550158943464E-4</v>
      </c>
      <c r="AF380" s="55">
        <f t="shared" si="105"/>
        <v>4.3318978579600222E-4</v>
      </c>
      <c r="AG380" s="55">
        <f t="shared" si="105"/>
        <v>4.8467595327971548E-4</v>
      </c>
      <c r="AH380" s="55">
        <f t="shared" si="105"/>
        <v>2.8136478141413267E-3</v>
      </c>
      <c r="AI380" s="55">
        <f t="shared" si="105"/>
        <v>1.2393706378956352E-3</v>
      </c>
      <c r="AJ380" s="55">
        <f t="shared" si="105"/>
        <v>1.263339262437049E-4</v>
      </c>
      <c r="AK380" s="55">
        <f t="shared" si="105"/>
        <v>1.3282566015872775E-4</v>
      </c>
      <c r="AL380" s="55">
        <f t="shared" si="105"/>
        <v>2.1909023136186599E-3</v>
      </c>
      <c r="AO380" s="67">
        <f t="shared" si="106"/>
        <v>6.7546491461487068E-4</v>
      </c>
      <c r="AP380" s="67">
        <f t="shared" si="101"/>
        <v>9.0589287579609715E-4</v>
      </c>
      <c r="AQ380" s="67">
        <f t="shared" si="101"/>
        <v>5.3788960931365839E-4</v>
      </c>
      <c r="AR380" s="67">
        <f t="shared" si="101"/>
        <v>7.8549533442004134E-4</v>
      </c>
      <c r="AS380" s="67">
        <f t="shared" si="101"/>
        <v>8.5148115753648024E-4</v>
      </c>
      <c r="AT380" s="67">
        <f t="shared" si="101"/>
        <v>4.6998871869052272E-3</v>
      </c>
      <c r="AU380" s="67">
        <f t="shared" si="101"/>
        <v>2.0840217702331391E-3</v>
      </c>
      <c r="AV380" s="67">
        <f t="shared" si="101"/>
        <v>2.1820746723678691E-4</v>
      </c>
      <c r="AW380" s="67">
        <f t="shared" si="101"/>
        <v>2.3395365282885002E-4</v>
      </c>
      <c r="AX380" s="67">
        <f t="shared" si="101"/>
        <v>2.9231604539677928E-3</v>
      </c>
      <c r="BA380" s="67">
        <f t="shared" si="107"/>
        <v>1.4276864014313307E-3</v>
      </c>
      <c r="BB380" s="67">
        <f t="shared" si="102"/>
        <v>1.8153000436744375E-3</v>
      </c>
      <c r="BC380" s="67">
        <f t="shared" si="102"/>
        <v>1.0251167331727729E-3</v>
      </c>
      <c r="BD380" s="67">
        <f t="shared" si="102"/>
        <v>1.5008045311732561E-3</v>
      </c>
      <c r="BE380" s="67">
        <f t="shared" si="102"/>
        <v>1.6567844975348322E-3</v>
      </c>
      <c r="BF380" s="67">
        <f t="shared" si="102"/>
        <v>9.1622938539008304E-3</v>
      </c>
      <c r="BG380" s="67">
        <f t="shared" si="102"/>
        <v>4.1829093328843488E-3</v>
      </c>
      <c r="BH380" s="67">
        <f t="shared" si="102"/>
        <v>4.3691958044469781E-4</v>
      </c>
      <c r="BI380" s="67">
        <f t="shared" si="102"/>
        <v>4.7634627138247996E-4</v>
      </c>
      <c r="BJ380" s="67">
        <f t="shared" si="102"/>
        <v>5.4698936090678361E-3</v>
      </c>
    </row>
    <row r="381" spans="4:62">
      <c r="D381" s="52">
        <f t="shared" si="97"/>
        <v>1.125</v>
      </c>
      <c r="E381" s="67">
        <f t="shared" si="108"/>
        <v>1.0422220223442983E-3</v>
      </c>
      <c r="F381" s="67">
        <f t="shared" si="103"/>
        <v>1.4853751808803712E-3</v>
      </c>
      <c r="G381" s="67">
        <f t="shared" si="103"/>
        <v>7.8768530510275555E-4</v>
      </c>
      <c r="H381" s="67">
        <f t="shared" si="103"/>
        <v>1.1809452854568295E-3</v>
      </c>
      <c r="I381" s="67">
        <f t="shared" si="103"/>
        <v>1.2874234528573833E-3</v>
      </c>
      <c r="J381" s="67">
        <f t="shared" si="103"/>
        <v>7.2974320641639532E-3</v>
      </c>
      <c r="K381" s="67">
        <f t="shared" si="103"/>
        <v>3.3878606194841553E-3</v>
      </c>
      <c r="L381" s="67">
        <f t="shared" si="103"/>
        <v>3.4848418851055719E-4</v>
      </c>
      <c r="M381" s="67">
        <f t="shared" si="103"/>
        <v>3.898835793637983E-4</v>
      </c>
      <c r="N381" s="67">
        <f t="shared" si="103"/>
        <v>3.8994126215563356E-3</v>
      </c>
      <c r="Q381" s="55">
        <f t="shared" si="109"/>
        <v>3.4910104684708447E-4</v>
      </c>
      <c r="R381" s="55">
        <f t="shared" si="104"/>
        <v>3.9144160463654165E-4</v>
      </c>
      <c r="S381" s="55">
        <f t="shared" si="104"/>
        <v>1.9239188478280852E-4</v>
      </c>
      <c r="T381" s="55">
        <f t="shared" si="104"/>
        <v>2.9201550051217615E-4</v>
      </c>
      <c r="U381" s="55">
        <f t="shared" si="104"/>
        <v>3.3212619766783422E-4</v>
      </c>
      <c r="V381" s="55">
        <f t="shared" si="104"/>
        <v>1.7754633498745394E-3</v>
      </c>
      <c r="W381" s="55">
        <f t="shared" si="104"/>
        <v>9.358462376265938E-4</v>
      </c>
      <c r="X381" s="55">
        <f t="shared" si="104"/>
        <v>9.6685818229518984E-5</v>
      </c>
      <c r="Y381" s="55">
        <f t="shared" si="104"/>
        <v>1.1642154404682043E-4</v>
      </c>
      <c r="Z381" s="55">
        <f t="shared" si="104"/>
        <v>3.9488233560389628E-4</v>
      </c>
      <c r="AC381" s="55">
        <f t="shared" si="110"/>
        <v>4.0398488101823799E-4</v>
      </c>
      <c r="AD381" s="55">
        <f t="shared" si="105"/>
        <v>6.254734937246396E-4</v>
      </c>
      <c r="AE381" s="55">
        <f t="shared" si="105"/>
        <v>3.1440245235517792E-4</v>
      </c>
      <c r="AF381" s="55">
        <f t="shared" si="105"/>
        <v>4.5954481735535608E-4</v>
      </c>
      <c r="AG381" s="55">
        <f t="shared" si="105"/>
        <v>5.0561254671151971E-4</v>
      </c>
      <c r="AH381" s="55">
        <f t="shared" si="105"/>
        <v>3.0746641471796387E-3</v>
      </c>
      <c r="AI381" s="55">
        <f t="shared" si="105"/>
        <v>1.3434425697340122E-3</v>
      </c>
      <c r="AJ381" s="55">
        <f t="shared" si="105"/>
        <v>1.3500588302630461E-4</v>
      </c>
      <c r="AK381" s="55">
        <f t="shared" si="105"/>
        <v>1.4307110901302074E-4</v>
      </c>
      <c r="AL381" s="55">
        <f t="shared" si="105"/>
        <v>2.4380616119873905E-3</v>
      </c>
      <c r="AO381" s="67">
        <f t="shared" si="106"/>
        <v>6.931209754972138E-4</v>
      </c>
      <c r="AP381" s="67">
        <f t="shared" si="101"/>
        <v>1.0939335762438296E-3</v>
      </c>
      <c r="AQ381" s="67">
        <f t="shared" si="101"/>
        <v>5.9529342031994703E-4</v>
      </c>
      <c r="AR381" s="67">
        <f t="shared" si="101"/>
        <v>8.8892978494465333E-4</v>
      </c>
      <c r="AS381" s="67">
        <f t="shared" si="101"/>
        <v>9.552972551895491E-4</v>
      </c>
      <c r="AT381" s="67">
        <f t="shared" si="101"/>
        <v>5.5219687142894136E-3</v>
      </c>
      <c r="AU381" s="67">
        <f t="shared" si="101"/>
        <v>2.4520143818575614E-3</v>
      </c>
      <c r="AV381" s="67">
        <f t="shared" si="101"/>
        <v>2.5179837028103822E-4</v>
      </c>
      <c r="AW381" s="67">
        <f t="shared" si="101"/>
        <v>2.7346203531697789E-4</v>
      </c>
      <c r="AX381" s="67">
        <f t="shared" si="101"/>
        <v>3.5045302859524393E-3</v>
      </c>
      <c r="BA381" s="67">
        <f t="shared" si="107"/>
        <v>1.4462069033625363E-3</v>
      </c>
      <c r="BB381" s="67">
        <f t="shared" si="102"/>
        <v>2.110848674605011E-3</v>
      </c>
      <c r="BC381" s="67">
        <f t="shared" si="102"/>
        <v>1.1020877574579335E-3</v>
      </c>
      <c r="BD381" s="67">
        <f t="shared" si="102"/>
        <v>1.6404901028121855E-3</v>
      </c>
      <c r="BE381" s="67">
        <f t="shared" si="102"/>
        <v>1.793035999568903E-3</v>
      </c>
      <c r="BF381" s="67">
        <f t="shared" si="102"/>
        <v>1.0372096211343593E-2</v>
      </c>
      <c r="BG381" s="67">
        <f t="shared" si="102"/>
        <v>4.7313031892181672E-3</v>
      </c>
      <c r="BH381" s="67">
        <f t="shared" si="102"/>
        <v>4.8349007153686177E-4</v>
      </c>
      <c r="BI381" s="67">
        <f t="shared" si="102"/>
        <v>5.3295468837681907E-4</v>
      </c>
      <c r="BJ381" s="67">
        <f t="shared" si="102"/>
        <v>6.3374742335437261E-3</v>
      </c>
    </row>
    <row r="382" spans="4:62">
      <c r="D382" s="52">
        <f t="shared" si="97"/>
        <v>1.325</v>
      </c>
      <c r="E382" s="67">
        <f t="shared" si="108"/>
        <v>1.0692953073617214E-3</v>
      </c>
      <c r="F382" s="67">
        <f t="shared" si="103"/>
        <v>1.8473417771870133E-3</v>
      </c>
      <c r="G382" s="67">
        <f t="shared" si="103"/>
        <v>8.9197520633373627E-4</v>
      </c>
      <c r="H382" s="67">
        <f t="shared" si="103"/>
        <v>1.3522733425273296E-3</v>
      </c>
      <c r="I382" s="67">
        <f t="shared" si="103"/>
        <v>1.4647280693289807E-3</v>
      </c>
      <c r="J382" s="67">
        <f t="shared" si="103"/>
        <v>8.8154065189404059E-3</v>
      </c>
      <c r="K382" s="67">
        <f t="shared" si="103"/>
        <v>4.0970448807162033E-3</v>
      </c>
      <c r="L382" s="67">
        <f t="shared" si="103"/>
        <v>4.0751521224174859E-4</v>
      </c>
      <c r="M382" s="67">
        <f t="shared" si="103"/>
        <v>4.6392597423826744E-4</v>
      </c>
      <c r="N382" s="67">
        <f t="shared" si="103"/>
        <v>4.8872307448031543E-3</v>
      </c>
      <c r="Q382" s="55">
        <f t="shared" si="109"/>
        <v>3.499099262015816E-4</v>
      </c>
      <c r="R382" s="55">
        <f t="shared" si="104"/>
        <v>4.7691019795452277E-4</v>
      </c>
      <c r="S382" s="55">
        <f t="shared" si="104"/>
        <v>2.1671685209788549E-4</v>
      </c>
      <c r="T382" s="55">
        <f t="shared" si="104"/>
        <v>3.1356026473876948E-4</v>
      </c>
      <c r="U382" s="55">
        <f t="shared" si="104"/>
        <v>3.582538360312425E-4</v>
      </c>
      <c r="V382" s="55">
        <f t="shared" si="104"/>
        <v>2.0664991129313278E-3</v>
      </c>
      <c r="W382" s="55">
        <f t="shared" si="104"/>
        <v>1.1068711979422264E-3</v>
      </c>
      <c r="X382" s="55">
        <f t="shared" si="104"/>
        <v>1.0629775345627643E-4</v>
      </c>
      <c r="Y382" s="55">
        <f t="shared" si="104"/>
        <v>1.3193991882949656E-4</v>
      </c>
      <c r="Z382" s="55">
        <f t="shared" si="104"/>
        <v>4.8008323473744022E-4</v>
      </c>
      <c r="AC382" s="55">
        <f t="shared" si="110"/>
        <v>4.0512467921259131E-4</v>
      </c>
      <c r="AD382" s="55">
        <f t="shared" si="105"/>
        <v>7.7141063981522482E-4</v>
      </c>
      <c r="AE382" s="55">
        <f t="shared" si="105"/>
        <v>3.3404219504520183E-4</v>
      </c>
      <c r="AF382" s="55">
        <f t="shared" si="105"/>
        <v>5.1837231615834659E-4</v>
      </c>
      <c r="AG382" s="55">
        <f t="shared" si="105"/>
        <v>5.5150987856414943E-4</v>
      </c>
      <c r="AH382" s="55">
        <f t="shared" si="105"/>
        <v>3.6587835532066099E-3</v>
      </c>
      <c r="AI382" s="55">
        <f t="shared" si="105"/>
        <v>1.5777514752781767E-3</v>
      </c>
      <c r="AJ382" s="55">
        <f t="shared" si="105"/>
        <v>1.5481663762715204E-4</v>
      </c>
      <c r="AK382" s="55">
        <f t="shared" si="105"/>
        <v>1.66369691446568E-4</v>
      </c>
      <c r="AL382" s="55">
        <f t="shared" si="105"/>
        <v>2.9737177130257069E-3</v>
      </c>
      <c r="AO382" s="67">
        <f t="shared" si="106"/>
        <v>7.1938538116013981E-4</v>
      </c>
      <c r="AP382" s="67">
        <f t="shared" si="101"/>
        <v>1.3704315792324906E-3</v>
      </c>
      <c r="AQ382" s="67">
        <f t="shared" si="101"/>
        <v>6.7525835423585081E-4</v>
      </c>
      <c r="AR382" s="67">
        <f t="shared" si="101"/>
        <v>1.03871307778856E-3</v>
      </c>
      <c r="AS382" s="67">
        <f t="shared" si="101"/>
        <v>1.1064742332977382E-3</v>
      </c>
      <c r="AT382" s="67">
        <f t="shared" si="101"/>
        <v>6.7489074060090781E-3</v>
      </c>
      <c r="AU382" s="67">
        <f t="shared" si="101"/>
        <v>2.9901736827739767E-3</v>
      </c>
      <c r="AV382" s="67">
        <f t="shared" si="101"/>
        <v>3.0121745878547218E-4</v>
      </c>
      <c r="AW382" s="67">
        <f t="shared" si="101"/>
        <v>3.3198605540877088E-4</v>
      </c>
      <c r="AX382" s="67">
        <f t="shared" si="101"/>
        <v>4.4071475100657138E-3</v>
      </c>
      <c r="BA382" s="67">
        <f t="shared" si="107"/>
        <v>1.4744199865743127E-3</v>
      </c>
      <c r="BB382" s="67">
        <f t="shared" si="102"/>
        <v>2.6187524170022381E-3</v>
      </c>
      <c r="BC382" s="67">
        <f t="shared" si="102"/>
        <v>1.2260174013789382E-3</v>
      </c>
      <c r="BD382" s="67">
        <f t="shared" si="102"/>
        <v>1.8706456586856761E-3</v>
      </c>
      <c r="BE382" s="67">
        <f t="shared" si="102"/>
        <v>2.01623794789313E-3</v>
      </c>
      <c r="BF382" s="67">
        <f t="shared" si="102"/>
        <v>1.2474190072147015E-2</v>
      </c>
      <c r="BG382" s="67">
        <f t="shared" si="102"/>
        <v>5.67479635599438E-3</v>
      </c>
      <c r="BH382" s="67">
        <f t="shared" si="102"/>
        <v>5.6233184986890063E-4</v>
      </c>
      <c r="BI382" s="67">
        <f t="shared" si="102"/>
        <v>6.302956656848355E-4</v>
      </c>
      <c r="BJ382" s="67">
        <f t="shared" si="102"/>
        <v>7.8609484578288612E-3</v>
      </c>
    </row>
    <row r="383" spans="4:62">
      <c r="D383" s="52">
        <f t="shared" si="97"/>
        <v>1.5249999999999999</v>
      </c>
      <c r="E383" s="67">
        <f t="shared" si="108"/>
        <v>1.0942942875074421E-3</v>
      </c>
      <c r="F383" s="67">
        <f t="shared" si="103"/>
        <v>2.2044774411556145E-3</v>
      </c>
      <c r="G383" s="67">
        <f t="shared" si="103"/>
        <v>9.9046677147203617E-4</v>
      </c>
      <c r="H383" s="67">
        <f t="shared" si="103"/>
        <v>1.5117061840486314E-3</v>
      </c>
      <c r="I383" s="67">
        <f t="shared" si="103"/>
        <v>1.6335814463508621E-3</v>
      </c>
      <c r="J383" s="67">
        <f t="shared" si="103"/>
        <v>1.0333176212435229E-2</v>
      </c>
      <c r="K383" s="67">
        <f t="shared" si="103"/>
        <v>4.8021016997570158E-3</v>
      </c>
      <c r="L383" s="67">
        <f t="shared" si="103"/>
        <v>4.6458450856751935E-4</v>
      </c>
      <c r="M383" s="67">
        <f t="shared" si="103"/>
        <v>5.3763736226767906E-4</v>
      </c>
      <c r="N383" s="67">
        <f t="shared" si="103"/>
        <v>5.8634621736821883E-3</v>
      </c>
      <c r="Q383" s="55">
        <f t="shared" si="109"/>
        <v>3.5059751777856603E-4</v>
      </c>
      <c r="R383" s="55">
        <f t="shared" si="104"/>
        <v>5.4735856325192954E-4</v>
      </c>
      <c r="S383" s="55">
        <f t="shared" si="104"/>
        <v>2.3738713565013518E-4</v>
      </c>
      <c r="T383" s="55">
        <f t="shared" si="104"/>
        <v>3.3119645710086906E-4</v>
      </c>
      <c r="U383" s="55">
        <f t="shared" si="104"/>
        <v>3.8086863061375666E-4</v>
      </c>
      <c r="V383" s="55">
        <f t="shared" si="104"/>
        <v>2.3232450534319852E-3</v>
      </c>
      <c r="W383" s="55">
        <f t="shared" si="104"/>
        <v>1.2534115797680485E-3</v>
      </c>
      <c r="X383" s="55">
        <f t="shared" si="104"/>
        <v>1.1444199581739779E-4</v>
      </c>
      <c r="Y383" s="55">
        <f t="shared" si="104"/>
        <v>1.4534777742935103E-4</v>
      </c>
      <c r="Z383" s="55">
        <f t="shared" si="104"/>
        <v>5.5121176927908826E-4</v>
      </c>
      <c r="AC383" s="55">
        <f t="shared" si="110"/>
        <v>4.060946589628839E-4</v>
      </c>
      <c r="AD383" s="55">
        <f t="shared" si="105"/>
        <v>8.9088564506328621E-4</v>
      </c>
      <c r="AE383" s="55">
        <f t="shared" si="105"/>
        <v>3.50805715267218E-4</v>
      </c>
      <c r="AF383" s="55">
        <f t="shared" si="105"/>
        <v>5.6800155225869857E-4</v>
      </c>
      <c r="AG383" s="55">
        <f t="shared" si="105"/>
        <v>5.895423489106498E-4</v>
      </c>
      <c r="AH383" s="55">
        <f t="shared" si="105"/>
        <v>4.1612882543486385E-3</v>
      </c>
      <c r="AI383" s="55">
        <f t="shared" si="105"/>
        <v>1.7790638508920686E-3</v>
      </c>
      <c r="AJ383" s="55">
        <f t="shared" si="105"/>
        <v>1.7203983161008767E-4</v>
      </c>
      <c r="AK383" s="55">
        <f t="shared" si="105"/>
        <v>1.866131007625147E-4</v>
      </c>
      <c r="AL383" s="55">
        <f t="shared" si="105"/>
        <v>3.4162627608405921E-3</v>
      </c>
      <c r="AO383" s="67">
        <f t="shared" si="106"/>
        <v>7.4369676972887609E-4</v>
      </c>
      <c r="AP383" s="67">
        <f t="shared" si="101"/>
        <v>1.657118877903685E-3</v>
      </c>
      <c r="AQ383" s="67">
        <f t="shared" si="101"/>
        <v>7.5307963582190102E-4</v>
      </c>
      <c r="AR383" s="67">
        <f t="shared" si="101"/>
        <v>1.1805097269477623E-3</v>
      </c>
      <c r="AS383" s="67">
        <f t="shared" si="101"/>
        <v>1.2527128157371055E-3</v>
      </c>
      <c r="AT383" s="67">
        <f t="shared" si="101"/>
        <v>8.0099311590032425E-3</v>
      </c>
      <c r="AU383" s="67">
        <f t="shared" si="101"/>
        <v>3.5486901199889673E-3</v>
      </c>
      <c r="AV383" s="67">
        <f t="shared" si="101"/>
        <v>3.5014251275012156E-4</v>
      </c>
      <c r="AW383" s="67">
        <f t="shared" si="101"/>
        <v>3.9228958483832803E-4</v>
      </c>
      <c r="AX383" s="67">
        <f t="shared" si="101"/>
        <v>5.3122504044030997E-3</v>
      </c>
      <c r="BA383" s="67">
        <f t="shared" si="107"/>
        <v>1.500388946470326E-3</v>
      </c>
      <c r="BB383" s="67">
        <f t="shared" si="102"/>
        <v>3.0953630862189008E-3</v>
      </c>
      <c r="BC383" s="67">
        <f t="shared" si="102"/>
        <v>1.3412724867392541E-3</v>
      </c>
      <c r="BD383" s="67">
        <f t="shared" si="102"/>
        <v>2.0797077363073299E-3</v>
      </c>
      <c r="BE383" s="67">
        <f t="shared" si="102"/>
        <v>2.2231237952615121E-3</v>
      </c>
      <c r="BF383" s="67">
        <f t="shared" si="102"/>
        <v>1.4494464466783867E-2</v>
      </c>
      <c r="BG383" s="67">
        <f t="shared" si="102"/>
        <v>6.5811655506490844E-3</v>
      </c>
      <c r="BH383" s="67">
        <f t="shared" si="102"/>
        <v>6.3662434017760703E-4</v>
      </c>
      <c r="BI383" s="67">
        <f t="shared" si="102"/>
        <v>7.2425046303019379E-4</v>
      </c>
      <c r="BJ383" s="67">
        <f t="shared" si="102"/>
        <v>9.27972493452278E-3</v>
      </c>
    </row>
    <row r="384" spans="4:62">
      <c r="D384" s="52">
        <f t="shared" si="97"/>
        <v>1.7249999999999999</v>
      </c>
      <c r="E384" s="67">
        <f t="shared" si="108"/>
        <v>1.1173169409687935E-3</v>
      </c>
      <c r="F384" s="67">
        <f t="shared" si="103"/>
        <v>2.5541171875088677E-3</v>
      </c>
      <c r="G384" s="67">
        <f t="shared" si="103"/>
        <v>1.083442696386679E-3</v>
      </c>
      <c r="H384" s="67">
        <f t="shared" si="103"/>
        <v>1.6597526962474384E-3</v>
      </c>
      <c r="I384" s="67">
        <f t="shared" si="103"/>
        <v>1.7944716696977649E-3</v>
      </c>
      <c r="J384" s="67">
        <f t="shared" si="103"/>
        <v>1.1850615137705883E-2</v>
      </c>
      <c r="K384" s="67">
        <f t="shared" si="103"/>
        <v>5.5007563872042017E-3</v>
      </c>
      <c r="L384" s="67">
        <f t="shared" si="103"/>
        <v>5.1971474122925636E-4</v>
      </c>
      <c r="M384" s="67">
        <f t="shared" si="103"/>
        <v>6.1083310456873136E-4</v>
      </c>
      <c r="N384" s="67">
        <f t="shared" si="103"/>
        <v>6.821707522134653E-3</v>
      </c>
      <c r="Q384" s="55">
        <f t="shared" si="109"/>
        <v>3.5117908011528324E-4</v>
      </c>
      <c r="R384" s="55">
        <f t="shared" si="104"/>
        <v>6.0714241437625843E-4</v>
      </c>
      <c r="S384" s="55">
        <f t="shared" si="104"/>
        <v>2.5521183824768945E-4</v>
      </c>
      <c r="T384" s="55">
        <f t="shared" si="104"/>
        <v>3.4578286500554581E-4</v>
      </c>
      <c r="U384" s="55">
        <f t="shared" si="104"/>
        <v>4.0073462935578637E-4</v>
      </c>
      <c r="V384" s="55">
        <f t="shared" si="104"/>
        <v>2.5559869662536449E-3</v>
      </c>
      <c r="W384" s="55">
        <f t="shared" si="104"/>
        <v>1.382589645929938E-3</v>
      </c>
      <c r="X384" s="55">
        <f t="shared" si="104"/>
        <v>1.214659454234747E-4</v>
      </c>
      <c r="Y384" s="55">
        <f t="shared" si="104"/>
        <v>1.5719006759853515E-4</v>
      </c>
      <c r="Z384" s="55">
        <f t="shared" si="104"/>
        <v>6.1265999006869791E-4</v>
      </c>
      <c r="AC384" s="55">
        <f t="shared" si="110"/>
        <v>4.0691613488753344E-4</v>
      </c>
      <c r="AD384" s="55">
        <f t="shared" si="105"/>
        <v>9.9210057786384195E-4</v>
      </c>
      <c r="AE384" s="55">
        <f t="shared" si="105"/>
        <v>3.6526637494398878E-4</v>
      </c>
      <c r="AF384" s="55">
        <f t="shared" si="105"/>
        <v>6.104488238886849E-4</v>
      </c>
      <c r="AG384" s="55">
        <f t="shared" si="105"/>
        <v>6.2157639434544929E-4</v>
      </c>
      <c r="AH384" s="55">
        <f t="shared" si="105"/>
        <v>4.6087245638463331E-3</v>
      </c>
      <c r="AI384" s="55">
        <f t="shared" si="105"/>
        <v>1.9563901111243061E-3</v>
      </c>
      <c r="AJ384" s="55">
        <f t="shared" si="105"/>
        <v>1.8727739529279943E-4</v>
      </c>
      <c r="AK384" s="55">
        <f t="shared" si="105"/>
        <v>2.0462356404210742E-4</v>
      </c>
      <c r="AL384" s="55">
        <f t="shared" si="105"/>
        <v>3.7934493971303663E-3</v>
      </c>
      <c r="AO384" s="67">
        <f t="shared" si="106"/>
        <v>7.6613786085351029E-4</v>
      </c>
      <c r="AP384" s="67">
        <f t="shared" si="101"/>
        <v>1.9469747731326093E-3</v>
      </c>
      <c r="AQ384" s="67">
        <f t="shared" si="101"/>
        <v>8.2823085813898956E-4</v>
      </c>
      <c r="AR384" s="67">
        <f t="shared" si="101"/>
        <v>1.3139698312418925E-3</v>
      </c>
      <c r="AS384" s="67">
        <f t="shared" si="101"/>
        <v>1.3937370403419784E-3</v>
      </c>
      <c r="AT384" s="67">
        <f t="shared" si="101"/>
        <v>9.2946281714522388E-3</v>
      </c>
      <c r="AU384" s="67">
        <f t="shared" si="101"/>
        <v>4.1181667412742637E-3</v>
      </c>
      <c r="AV384" s="67">
        <f t="shared" si="101"/>
        <v>3.9824879580578165E-4</v>
      </c>
      <c r="AW384" s="67">
        <f t="shared" si="101"/>
        <v>4.5364303697019621E-4</v>
      </c>
      <c r="AX384" s="67">
        <f t="shared" si="101"/>
        <v>6.2090475320659552E-3</v>
      </c>
      <c r="BA384" s="67">
        <f t="shared" si="107"/>
        <v>1.5242330758563269E-3</v>
      </c>
      <c r="BB384" s="67">
        <f t="shared" si="102"/>
        <v>3.5462177653727096E-3</v>
      </c>
      <c r="BC384" s="67">
        <f t="shared" si="102"/>
        <v>1.4487090713306678E-3</v>
      </c>
      <c r="BD384" s="67">
        <f t="shared" si="102"/>
        <v>2.2702015201361233E-3</v>
      </c>
      <c r="BE384" s="67">
        <f t="shared" si="102"/>
        <v>2.4160480640432139E-3</v>
      </c>
      <c r="BF384" s="67">
        <f t="shared" si="102"/>
        <v>1.6459339701552216E-2</v>
      </c>
      <c r="BG384" s="67">
        <f t="shared" si="102"/>
        <v>7.4571464983285082E-3</v>
      </c>
      <c r="BH384" s="67">
        <f t="shared" si="102"/>
        <v>7.0699213652205585E-4</v>
      </c>
      <c r="BI384" s="67">
        <f t="shared" si="102"/>
        <v>8.1545666861083878E-4</v>
      </c>
      <c r="BJ384" s="67">
        <f t="shared" si="102"/>
        <v>1.0615156919265019E-2</v>
      </c>
    </row>
    <row r="385" spans="4:62">
      <c r="D385" s="52">
        <f t="shared" si="97"/>
        <v>2</v>
      </c>
      <c r="E385" s="67">
        <f t="shared" si="108"/>
        <v>1.1459330278799744E-3</v>
      </c>
      <c r="F385" s="67">
        <f t="shared" si="103"/>
        <v>3.0180331738268919E-3</v>
      </c>
      <c r="G385" s="67">
        <f t="shared" si="103"/>
        <v>1.202815224249949E-3</v>
      </c>
      <c r="H385" s="67">
        <f t="shared" si="103"/>
        <v>1.8457116221769607E-3</v>
      </c>
      <c r="I385" s="67">
        <f t="shared" si="103"/>
        <v>2.0035977617334833E-3</v>
      </c>
      <c r="J385" s="67">
        <f t="shared" si="103"/>
        <v>1.3936309254430353E-2</v>
      </c>
      <c r="K385" s="67">
        <f t="shared" si="103"/>
        <v>6.4470319979691671E-3</v>
      </c>
      <c r="L385" s="67">
        <f t="shared" si="103"/>
        <v>5.9240565836447562E-4</v>
      </c>
      <c r="M385" s="67">
        <f t="shared" si="103"/>
        <v>7.1031245093659942E-4</v>
      </c>
      <c r="N385" s="67">
        <f t="shared" si="103"/>
        <v>8.0988672995545592E-3</v>
      </c>
      <c r="Q385" s="55">
        <f t="shared" si="109"/>
        <v>3.5207457412035078E-4</v>
      </c>
      <c r="R385" s="55">
        <f t="shared" si="104"/>
        <v>6.997889541484134E-4</v>
      </c>
      <c r="S385" s="55">
        <f t="shared" si="104"/>
        <v>2.8336783726777228E-4</v>
      </c>
      <c r="T385" s="55">
        <f t="shared" si="104"/>
        <v>3.6782092603051912E-4</v>
      </c>
      <c r="U385" s="55">
        <f t="shared" si="104"/>
        <v>4.3311461407441557E-4</v>
      </c>
      <c r="V385" s="55">
        <f t="shared" si="104"/>
        <v>2.9492918564777977E-3</v>
      </c>
      <c r="W385" s="55">
        <f t="shared" si="104"/>
        <v>1.5934064505507433E-3</v>
      </c>
      <c r="X385" s="55">
        <f t="shared" si="104"/>
        <v>1.3266778124662273E-4</v>
      </c>
      <c r="Y385" s="55">
        <f t="shared" si="104"/>
        <v>1.765888333986379E-4</v>
      </c>
      <c r="Z385" s="55">
        <f t="shared" si="104"/>
        <v>7.106124948875127E-4</v>
      </c>
      <c r="AC385" s="55">
        <f t="shared" si="110"/>
        <v>4.0818321652493422E-4</v>
      </c>
      <c r="AD385" s="55">
        <f t="shared" si="105"/>
        <v>1.1491319406134863E-3</v>
      </c>
      <c r="AE385" s="55">
        <f t="shared" si="105"/>
        <v>3.8828711313850303E-4</v>
      </c>
      <c r="AF385" s="55">
        <f t="shared" si="105"/>
        <v>6.7673423981787694E-4</v>
      </c>
      <c r="AG385" s="55">
        <f t="shared" si="105"/>
        <v>6.712579854844965E-4</v>
      </c>
      <c r="AH385" s="55">
        <f t="shared" si="105"/>
        <v>5.3517528959694648E-3</v>
      </c>
      <c r="AI385" s="55">
        <f t="shared" si="105"/>
        <v>2.2447837627148225E-3</v>
      </c>
      <c r="AJ385" s="55">
        <f t="shared" si="105"/>
        <v>2.1208786980138179E-4</v>
      </c>
      <c r="AK385" s="55">
        <f t="shared" si="105"/>
        <v>2.3427933601793711E-4</v>
      </c>
      <c r="AL385" s="55">
        <f t="shared" si="105"/>
        <v>4.382372395500554E-3</v>
      </c>
      <c r="AO385" s="67">
        <f t="shared" si="106"/>
        <v>7.9385845375962356E-4</v>
      </c>
      <c r="AP385" s="67">
        <f t="shared" si="106"/>
        <v>2.3182442196784787E-3</v>
      </c>
      <c r="AQ385" s="67">
        <f t="shared" si="106"/>
        <v>9.1944738698217666E-4</v>
      </c>
      <c r="AR385" s="67">
        <f t="shared" si="106"/>
        <v>1.4778906961464416E-3</v>
      </c>
      <c r="AS385" s="67">
        <f t="shared" si="106"/>
        <v>1.5704831476590678E-3</v>
      </c>
      <c r="AT385" s="67">
        <f t="shared" si="106"/>
        <v>1.0987017397952555E-2</v>
      </c>
      <c r="AU385" s="67">
        <f t="shared" si="106"/>
        <v>4.8536255474184234E-3</v>
      </c>
      <c r="AV385" s="67">
        <f t="shared" si="106"/>
        <v>4.597378771178529E-4</v>
      </c>
      <c r="AW385" s="67">
        <f t="shared" si="106"/>
        <v>5.3372361753796158E-4</v>
      </c>
      <c r="AX385" s="67">
        <f t="shared" si="106"/>
        <v>7.3882548046670469E-3</v>
      </c>
      <c r="BA385" s="67">
        <f t="shared" si="107"/>
        <v>1.5541162444049086E-3</v>
      </c>
      <c r="BB385" s="67">
        <f t="shared" ref="BB385:BB448" si="111">F385+AD385</f>
        <v>4.1671651144403778E-3</v>
      </c>
      <c r="BC385" s="67">
        <f t="shared" ref="BC385:BC448" si="112">G385+AE385</f>
        <v>1.5911023373884521E-3</v>
      </c>
      <c r="BD385" s="67">
        <f t="shared" ref="BD385:BD448" si="113">H385+AF385</f>
        <v>2.5224458619948374E-3</v>
      </c>
      <c r="BE385" s="67">
        <f t="shared" ref="BE385:BE448" si="114">I385+AG385</f>
        <v>2.6748557472179796E-3</v>
      </c>
      <c r="BF385" s="67">
        <f t="shared" ref="BF385:BF448" si="115">J385+AH385</f>
        <v>1.9288062150399819E-2</v>
      </c>
      <c r="BG385" s="67">
        <f t="shared" ref="BG385:BG448" si="116">K385+AI385</f>
        <v>8.6918157606839901E-3</v>
      </c>
      <c r="BH385" s="67">
        <f t="shared" ref="BH385:BH448" si="117">L385+AJ385</f>
        <v>8.0449352816585739E-4</v>
      </c>
      <c r="BI385" s="67">
        <f t="shared" ref="BI385:BI448" si="118">M385+AK385</f>
        <v>9.4459178695453653E-4</v>
      </c>
      <c r="BJ385" s="67">
        <f t="shared" ref="BJ385:BJ448" si="119">N385+AL385</f>
        <v>1.2481239695055112E-2</v>
      </c>
    </row>
    <row r="386" spans="4:62">
      <c r="D386" s="52">
        <f t="shared" si="97"/>
        <v>2.25</v>
      </c>
      <c r="E386" s="67">
        <f t="shared" si="108"/>
        <v>1.1690680608514459E-3</v>
      </c>
      <c r="F386" s="67">
        <f t="shared" si="108"/>
        <v>3.4190155038721758E-3</v>
      </c>
      <c r="G386" s="67">
        <f t="shared" si="108"/>
        <v>1.3033257511990669E-3</v>
      </c>
      <c r="H386" s="67">
        <f t="shared" si="108"/>
        <v>1.9980151811734804E-3</v>
      </c>
      <c r="I386" s="67">
        <f t="shared" si="108"/>
        <v>2.1823776447383366E-3</v>
      </c>
      <c r="J386" s="67">
        <f t="shared" si="108"/>
        <v>1.5831374085022193E-2</v>
      </c>
      <c r="K386" s="67">
        <f t="shared" si="108"/>
        <v>7.2895700206558819E-3</v>
      </c>
      <c r="L386" s="67">
        <f t="shared" si="108"/>
        <v>6.5541923743039454E-4</v>
      </c>
      <c r="M386" s="67">
        <f t="shared" si="108"/>
        <v>7.9930381624480527E-4</v>
      </c>
      <c r="N386" s="67">
        <f t="shared" si="108"/>
        <v>9.2100494892646302E-3</v>
      </c>
      <c r="Q386" s="55">
        <f t="shared" si="109"/>
        <v>3.5265776394474338E-4</v>
      </c>
      <c r="R386" s="55">
        <f t="shared" ref="R386:R449" si="120">(R385^2+(R297/$R$179)^2)^0.5</f>
        <v>7.6137387923417405E-4</v>
      </c>
      <c r="S386" s="55">
        <f t="shared" ref="S386:S449" si="121">(S385^2+(S297/$R$179)^2)^0.5</f>
        <v>3.0248144080950842E-4</v>
      </c>
      <c r="T386" s="55">
        <f t="shared" ref="T386:T449" si="122">(T385^2+(T297/$R$179)^2)^0.5</f>
        <v>3.8205644816930736E-4</v>
      </c>
      <c r="U386" s="55">
        <f t="shared" ref="U386:U449" si="123">(U385^2+(U297/$R$179)^2)^0.5</f>
        <v>4.560716763419937E-4</v>
      </c>
      <c r="V386" s="55">
        <f t="shared" ref="V386:V449" si="124">(V385^2+(V297/$R$179)^2)^0.5</f>
        <v>3.2409329676810384E-3</v>
      </c>
      <c r="W386" s="55">
        <f t="shared" ref="W386:W449" si="125">(W385^2+(W297/$R$179)^2)^0.5</f>
        <v>1.7433749572436077E-3</v>
      </c>
      <c r="X386" s="55">
        <f t="shared" ref="X386:X449" si="126">(X385^2+(X297/$R$179)^2)^0.5</f>
        <v>1.4042207622558172E-4</v>
      </c>
      <c r="Y386" s="55">
        <f t="shared" ref="Y386:Y449" si="127">(Y385^2+(Y297/$R$179)^2)^0.5</f>
        <v>1.9044269535982197E-4</v>
      </c>
      <c r="Z386" s="55">
        <f t="shared" ref="Z386:Z449" si="128">(Z385^2+(Z297/$R$179)^2)^0.5</f>
        <v>7.7843257726916131E-4</v>
      </c>
      <c r="AC386" s="55">
        <f t="shared" si="110"/>
        <v>4.0901025414918761E-4</v>
      </c>
      <c r="AD386" s="55">
        <f t="shared" ref="AD386:AD449" si="129">(AD385^2+(AD297/$R$179)^2)^0.5</f>
        <v>1.2539923551137375E-3</v>
      </c>
      <c r="AE386" s="55">
        <f t="shared" ref="AE386:AE449" si="130">(AE385^2+(AE297/$R$179)^2)^0.5</f>
        <v>4.0412434182828303E-4</v>
      </c>
      <c r="AF386" s="55">
        <f t="shared" ref="AF386:AF449" si="131">(AF385^2+(AF297/$R$179)^2)^0.5</f>
        <v>7.2104183839670683E-4</v>
      </c>
      <c r="AG386" s="55">
        <f t="shared" ref="AG386:AG449" si="132">(AG385^2+(AG297/$R$179)^2)^0.5</f>
        <v>7.0453551273206455E-4</v>
      </c>
      <c r="AH386" s="55">
        <f t="shared" ref="AH386:AH449" si="133">(AH385^2+(AH297/$R$179)^2)^0.5</f>
        <v>5.8937995924718484E-3</v>
      </c>
      <c r="AI386" s="55">
        <f t="shared" ref="AI386:AI449" si="134">(AI385^2+(AI297/$R$179)^2)^0.5</f>
        <v>2.448594366840797E-3</v>
      </c>
      <c r="AJ386" s="55">
        <f t="shared" ref="AJ386:AJ449" si="135">(AJ385^2+(AJ297/$R$179)^2)^0.5</f>
        <v>2.2956303292872877E-4</v>
      </c>
      <c r="AK386" s="55">
        <f t="shared" ref="AK386:AK449" si="136">(AK385^2+(AK297/$R$179)^2)^0.5</f>
        <v>2.5554418474460462E-4</v>
      </c>
      <c r="AL386" s="55">
        <f t="shared" ref="AL386:AL449" si="137">(AL385^2+(AL297/$R$179)^2)^0.5</f>
        <v>4.7783481774502532E-3</v>
      </c>
      <c r="AO386" s="67">
        <f t="shared" si="106"/>
        <v>8.1641029690670262E-4</v>
      </c>
      <c r="AP386" s="67">
        <f t="shared" si="106"/>
        <v>2.6576416246380016E-3</v>
      </c>
      <c r="AQ386" s="67">
        <f t="shared" si="106"/>
        <v>1.0008443103895585E-3</v>
      </c>
      <c r="AR386" s="67">
        <f t="shared" si="106"/>
        <v>1.615958733004173E-3</v>
      </c>
      <c r="AS386" s="67">
        <f t="shared" si="106"/>
        <v>1.726305968396343E-3</v>
      </c>
      <c r="AT386" s="67">
        <f t="shared" si="106"/>
        <v>1.2590441117341155E-2</v>
      </c>
      <c r="AU386" s="67">
        <f t="shared" si="106"/>
        <v>5.546195063412274E-3</v>
      </c>
      <c r="AV386" s="67">
        <f t="shared" si="106"/>
        <v>5.1499716120481285E-4</v>
      </c>
      <c r="AW386" s="67">
        <f t="shared" si="106"/>
        <v>6.0886112088498327E-4</v>
      </c>
      <c r="AX386" s="67">
        <f t="shared" si="106"/>
        <v>8.4316169119954681E-3</v>
      </c>
      <c r="BA386" s="67">
        <f t="shared" si="107"/>
        <v>1.5780783150006336E-3</v>
      </c>
      <c r="BB386" s="67">
        <f t="shared" si="111"/>
        <v>4.6730078589859135E-3</v>
      </c>
      <c r="BC386" s="67">
        <f t="shared" si="112"/>
        <v>1.7074500930273498E-3</v>
      </c>
      <c r="BD386" s="67">
        <f t="shared" si="113"/>
        <v>2.719057019570187E-3</v>
      </c>
      <c r="BE386" s="67">
        <f t="shared" si="114"/>
        <v>2.8869131574704009E-3</v>
      </c>
      <c r="BF386" s="67">
        <f t="shared" si="115"/>
        <v>2.172517367749404E-2</v>
      </c>
      <c r="BG386" s="67">
        <f t="shared" si="116"/>
        <v>9.7381643874966794E-3</v>
      </c>
      <c r="BH386" s="67">
        <f t="shared" si="117"/>
        <v>8.849822703591233E-4</v>
      </c>
      <c r="BI386" s="67">
        <f t="shared" si="118"/>
        <v>1.0548480009894099E-3</v>
      </c>
      <c r="BJ386" s="67">
        <f t="shared" si="119"/>
        <v>1.3988397666714884E-2</v>
      </c>
    </row>
    <row r="387" spans="4:62">
      <c r="D387" s="52">
        <f t="shared" si="97"/>
        <v>2.5</v>
      </c>
      <c r="E387" s="67">
        <f t="shared" ref="E387:N402" si="138">E386+E298/$R$179</f>
        <v>1.1896518417292498E-3</v>
      </c>
      <c r="F387" s="67">
        <f t="shared" si="138"/>
        <v>3.7965612214976518E-3</v>
      </c>
      <c r="G387" s="67">
        <f t="shared" si="138"/>
        <v>1.3967510680413791E-3</v>
      </c>
      <c r="H387" s="67">
        <f t="shared" si="138"/>
        <v>2.1354099639970415E-3</v>
      </c>
      <c r="I387" s="67">
        <f t="shared" si="138"/>
        <v>2.3512304062981377E-3</v>
      </c>
      <c r="J387" s="67">
        <f t="shared" si="138"/>
        <v>1.7725208379065778E-2</v>
      </c>
      <c r="K387" s="67">
        <f t="shared" si="138"/>
        <v>8.1121245772071329E-3</v>
      </c>
      <c r="L387" s="67">
        <f t="shared" si="138"/>
        <v>7.1558497595958237E-4</v>
      </c>
      <c r="M387" s="67">
        <f t="shared" si="138"/>
        <v>8.8665229438134323E-4</v>
      </c>
      <c r="N387" s="67">
        <f t="shared" si="138"/>
        <v>1.0264882604245315E-2</v>
      </c>
      <c r="Q387" s="55">
        <f t="shared" si="109"/>
        <v>3.5311798448074434E-4</v>
      </c>
      <c r="R387" s="55">
        <f t="shared" si="120"/>
        <v>8.1174714219048891E-4</v>
      </c>
      <c r="S387" s="55">
        <f t="shared" si="121"/>
        <v>3.1846548653869316E-4</v>
      </c>
      <c r="T387" s="55">
        <f t="shared" si="122"/>
        <v>3.9340462698342224E-4</v>
      </c>
      <c r="U387" s="55">
        <f t="shared" si="123"/>
        <v>4.7627486746919072E-4</v>
      </c>
      <c r="V387" s="55">
        <f t="shared" si="124"/>
        <v>3.510433709511152E-3</v>
      </c>
      <c r="W387" s="55">
        <f t="shared" si="125"/>
        <v>1.8760949609182326E-3</v>
      </c>
      <c r="X387" s="55">
        <f t="shared" si="126"/>
        <v>1.4709626914391553E-4</v>
      </c>
      <c r="Y387" s="55">
        <f t="shared" si="127"/>
        <v>2.0274956921248813E-4</v>
      </c>
      <c r="Z387" s="55">
        <f t="shared" si="128"/>
        <v>8.3678418078976871E-4</v>
      </c>
      <c r="AC387" s="55">
        <f t="shared" si="110"/>
        <v>4.096645936996628E-4</v>
      </c>
      <c r="AD387" s="55">
        <f t="shared" si="129"/>
        <v>1.340441722182462E-3</v>
      </c>
      <c r="AE387" s="55">
        <f t="shared" si="130"/>
        <v>4.1760602161335829E-4</v>
      </c>
      <c r="AF387" s="55">
        <f t="shared" si="131"/>
        <v>7.5742199019714638E-4</v>
      </c>
      <c r="AG387" s="55">
        <f t="shared" si="132"/>
        <v>7.32226553490198E-4</v>
      </c>
      <c r="AH387" s="55">
        <f t="shared" si="133"/>
        <v>6.3881043329230818E-3</v>
      </c>
      <c r="AI387" s="55">
        <f t="shared" si="134"/>
        <v>2.6273388664554568E-3</v>
      </c>
      <c r="AJ387" s="55">
        <f t="shared" si="135"/>
        <v>2.4476725165391392E-4</v>
      </c>
      <c r="AK387" s="55">
        <f t="shared" si="136"/>
        <v>2.7447506732851976E-4</v>
      </c>
      <c r="AL387" s="55">
        <f t="shared" si="137"/>
        <v>5.1070743195159203E-3</v>
      </c>
      <c r="AO387" s="67">
        <f t="shared" si="106"/>
        <v>8.3653385724850545E-4</v>
      </c>
      <c r="AP387" s="67">
        <f t="shared" si="106"/>
        <v>2.984814079307163E-3</v>
      </c>
      <c r="AQ387" s="67">
        <f t="shared" si="106"/>
        <v>1.0782855815026859E-3</v>
      </c>
      <c r="AR387" s="67">
        <f t="shared" si="106"/>
        <v>1.7420053370136193E-3</v>
      </c>
      <c r="AS387" s="67">
        <f t="shared" si="106"/>
        <v>1.8749555388289469E-3</v>
      </c>
      <c r="AT387" s="67">
        <f t="shared" si="106"/>
        <v>1.4214774669554626E-2</v>
      </c>
      <c r="AU387" s="67">
        <f t="shared" si="106"/>
        <v>6.2360296162889007E-3</v>
      </c>
      <c r="AV387" s="67">
        <f t="shared" si="106"/>
        <v>5.6848870681566678E-4</v>
      </c>
      <c r="AW387" s="67">
        <f t="shared" si="106"/>
        <v>6.839027251688551E-4</v>
      </c>
      <c r="AX387" s="67">
        <f t="shared" si="106"/>
        <v>9.428098423455546E-3</v>
      </c>
      <c r="BA387" s="67">
        <f t="shared" si="107"/>
        <v>1.5993164354289125E-3</v>
      </c>
      <c r="BB387" s="67">
        <f t="shared" si="111"/>
        <v>5.137002943680114E-3</v>
      </c>
      <c r="BC387" s="67">
        <f t="shared" si="112"/>
        <v>1.8143570896547374E-3</v>
      </c>
      <c r="BD387" s="67">
        <f t="shared" si="113"/>
        <v>2.8928319541941879E-3</v>
      </c>
      <c r="BE387" s="67">
        <f t="shared" si="114"/>
        <v>3.0834569597883357E-3</v>
      </c>
      <c r="BF387" s="67">
        <f t="shared" si="115"/>
        <v>2.4113312711988862E-2</v>
      </c>
      <c r="BG387" s="67">
        <f t="shared" si="116"/>
        <v>1.073946344366259E-2</v>
      </c>
      <c r="BH387" s="67">
        <f t="shared" si="117"/>
        <v>9.6035222761349623E-4</v>
      </c>
      <c r="BI387" s="67">
        <f t="shared" si="118"/>
        <v>1.1611273617098631E-3</v>
      </c>
      <c r="BJ387" s="67">
        <f t="shared" si="119"/>
        <v>1.5371956923761235E-2</v>
      </c>
    </row>
    <row r="388" spans="4:62">
      <c r="D388" s="52">
        <f t="shared" si="97"/>
        <v>2.75</v>
      </c>
      <c r="E388" s="67">
        <f t="shared" si="138"/>
        <v>1.2078629884169404E-3</v>
      </c>
      <c r="F388" s="67">
        <f t="shared" si="138"/>
        <v>4.1478261119327307E-3</v>
      </c>
      <c r="G388" s="67">
        <f t="shared" si="138"/>
        <v>1.4835955231743971E-3</v>
      </c>
      <c r="H388" s="67">
        <f t="shared" si="138"/>
        <v>2.2588898890591748E-3</v>
      </c>
      <c r="I388" s="67">
        <f t="shared" si="138"/>
        <v>2.5109347545705712E-3</v>
      </c>
      <c r="J388" s="67">
        <f t="shared" si="138"/>
        <v>1.9617566029251462E-2</v>
      </c>
      <c r="K388" s="67">
        <f t="shared" si="138"/>
        <v>8.9122869462583791E-3</v>
      </c>
      <c r="L388" s="67">
        <f t="shared" si="138"/>
        <v>7.7298466807550507E-4</v>
      </c>
      <c r="M388" s="67">
        <f t="shared" si="138"/>
        <v>9.7214338948110987E-4</v>
      </c>
      <c r="N388" s="67">
        <f t="shared" si="138"/>
        <v>1.1256472019533401E-2</v>
      </c>
      <c r="Q388" s="55">
        <f t="shared" si="109"/>
        <v>3.5347712837421788E-4</v>
      </c>
      <c r="R388" s="55">
        <f t="shared" si="120"/>
        <v>8.5260744434314227E-4</v>
      </c>
      <c r="S388" s="55">
        <f t="shared" si="121"/>
        <v>3.3182023352618068E-4</v>
      </c>
      <c r="T388" s="55">
        <f t="shared" si="122"/>
        <v>4.0246820094960007E-4</v>
      </c>
      <c r="U388" s="55">
        <f t="shared" si="123"/>
        <v>4.9425740195545656E-4</v>
      </c>
      <c r="V388" s="55">
        <f t="shared" si="124"/>
        <v>3.7624357128283395E-3</v>
      </c>
      <c r="W388" s="55">
        <f t="shared" si="125"/>
        <v>1.9945253217935129E-3</v>
      </c>
      <c r="X388" s="55">
        <f t="shared" si="126"/>
        <v>1.529044946228186E-4</v>
      </c>
      <c r="Y388" s="55">
        <f t="shared" si="127"/>
        <v>2.1379793782068271E-4</v>
      </c>
      <c r="Z388" s="55">
        <f t="shared" si="128"/>
        <v>8.8721331423546402E-4</v>
      </c>
      <c r="AC388" s="55">
        <f t="shared" si="110"/>
        <v>4.1017680057889891E-4</v>
      </c>
      <c r="AD388" s="55">
        <f t="shared" si="129"/>
        <v>1.411356503323948E-3</v>
      </c>
      <c r="AE388" s="55">
        <f t="shared" si="130"/>
        <v>4.2918032425745409E-4</v>
      </c>
      <c r="AF388" s="55">
        <f t="shared" si="131"/>
        <v>7.8714127748765947E-4</v>
      </c>
      <c r="AG388" s="55">
        <f t="shared" si="132"/>
        <v>7.5548263676132859E-4</v>
      </c>
      <c r="AH388" s="55">
        <f t="shared" si="133"/>
        <v>6.8447029364677664E-3</v>
      </c>
      <c r="AI388" s="55">
        <f t="shared" si="134"/>
        <v>2.7850581158036336E-3</v>
      </c>
      <c r="AJ388" s="55">
        <f t="shared" si="135"/>
        <v>2.5803133217256244E-4</v>
      </c>
      <c r="AK388" s="55">
        <f t="shared" si="136"/>
        <v>2.9145389674049328E-4</v>
      </c>
      <c r="AL388" s="55">
        <f t="shared" si="137"/>
        <v>5.3789073381459839E-3</v>
      </c>
      <c r="AO388" s="67">
        <f t="shared" si="106"/>
        <v>8.5438586004272252E-4</v>
      </c>
      <c r="AP388" s="67">
        <f t="shared" si="106"/>
        <v>3.2952186675895886E-3</v>
      </c>
      <c r="AQ388" s="67">
        <f t="shared" si="106"/>
        <v>1.1517752896482165E-3</v>
      </c>
      <c r="AR388" s="67">
        <f t="shared" si="106"/>
        <v>1.8564216881095748E-3</v>
      </c>
      <c r="AS388" s="67">
        <f t="shared" si="106"/>
        <v>2.0166773526151148E-3</v>
      </c>
      <c r="AT388" s="67">
        <f t="shared" si="106"/>
        <v>1.5855130316423122E-2</v>
      </c>
      <c r="AU388" s="67">
        <f t="shared" si="106"/>
        <v>6.9177616244648667E-3</v>
      </c>
      <c r="AV388" s="67">
        <f t="shared" si="106"/>
        <v>6.2008017345268653E-4</v>
      </c>
      <c r="AW388" s="67">
        <f t="shared" si="106"/>
        <v>7.5834545166042716E-4</v>
      </c>
      <c r="AX388" s="67">
        <f t="shared" si="106"/>
        <v>1.0369258705297937E-2</v>
      </c>
      <c r="BA388" s="67">
        <f t="shared" si="107"/>
        <v>1.6180397889958393E-3</v>
      </c>
      <c r="BB388" s="67">
        <f t="shared" si="111"/>
        <v>5.5591826152566783E-3</v>
      </c>
      <c r="BC388" s="67">
        <f t="shared" si="112"/>
        <v>1.9127758474318513E-3</v>
      </c>
      <c r="BD388" s="67">
        <f t="shared" si="113"/>
        <v>3.0460311665468343E-3</v>
      </c>
      <c r="BE388" s="67">
        <f t="shared" si="114"/>
        <v>3.2664173913318998E-3</v>
      </c>
      <c r="BF388" s="67">
        <f t="shared" si="115"/>
        <v>2.6462268965719227E-2</v>
      </c>
      <c r="BG388" s="67">
        <f t="shared" si="116"/>
        <v>1.1697345062062013E-2</v>
      </c>
      <c r="BH388" s="67">
        <f t="shared" si="117"/>
        <v>1.0310160002480675E-3</v>
      </c>
      <c r="BI388" s="67">
        <f t="shared" si="118"/>
        <v>1.2635972862216033E-3</v>
      </c>
      <c r="BJ388" s="67">
        <f t="shared" si="119"/>
        <v>1.6635379357679385E-2</v>
      </c>
    </row>
    <row r="389" spans="4:62">
      <c r="D389" s="52">
        <f t="shared" si="97"/>
        <v>3</v>
      </c>
      <c r="E389" s="67">
        <f t="shared" si="138"/>
        <v>1.2238767646750249E-3</v>
      </c>
      <c r="F389" s="67">
        <f t="shared" si="138"/>
        <v>4.47058723266976E-3</v>
      </c>
      <c r="G389" s="67">
        <f t="shared" si="138"/>
        <v>1.5643508881609811E-3</v>
      </c>
      <c r="H389" s="67">
        <f t="shared" si="138"/>
        <v>2.3694488747714108E-3</v>
      </c>
      <c r="I389" s="67">
        <f t="shared" si="138"/>
        <v>2.6622234544577718E-3</v>
      </c>
      <c r="J389" s="67">
        <f t="shared" si="138"/>
        <v>2.1508200928269598E-2</v>
      </c>
      <c r="K389" s="67">
        <f t="shared" si="138"/>
        <v>9.6881836778594209E-3</v>
      </c>
      <c r="L389" s="67">
        <f t="shared" si="138"/>
        <v>8.2770998395519959E-4</v>
      </c>
      <c r="M389" s="67">
        <f t="shared" si="138"/>
        <v>1.0556010601405399E-3</v>
      </c>
      <c r="N389" s="67">
        <f t="shared" si="138"/>
        <v>1.2179397893305896E-2</v>
      </c>
      <c r="Q389" s="55">
        <f t="shared" si="109"/>
        <v>3.537539717830182E-4</v>
      </c>
      <c r="R389" s="55">
        <f t="shared" si="120"/>
        <v>8.852825191403732E-4</v>
      </c>
      <c r="S389" s="55">
        <f t="shared" si="121"/>
        <v>3.4293641004579914E-4</v>
      </c>
      <c r="T389" s="55">
        <f t="shared" si="122"/>
        <v>4.0970955980781931E-4</v>
      </c>
      <c r="U389" s="55">
        <f t="shared" si="123"/>
        <v>5.1041694223265168E-4</v>
      </c>
      <c r="V389" s="55">
        <f t="shared" si="124"/>
        <v>4.0001342730565841E-3</v>
      </c>
      <c r="W389" s="55">
        <f t="shared" si="125"/>
        <v>2.1007808769426704E-3</v>
      </c>
      <c r="X389" s="55">
        <f t="shared" si="126"/>
        <v>1.580065711058547E-4</v>
      </c>
      <c r="Y389" s="55">
        <f t="shared" si="127"/>
        <v>2.2379721458625046E-4</v>
      </c>
      <c r="Z389" s="55">
        <f t="shared" si="128"/>
        <v>9.3083401829207235E-4</v>
      </c>
      <c r="AC389" s="55">
        <f t="shared" si="110"/>
        <v>4.1057309702527975E-4</v>
      </c>
      <c r="AD389" s="55">
        <f t="shared" si="129"/>
        <v>1.4689313099664231E-3</v>
      </c>
      <c r="AE389" s="55">
        <f t="shared" si="130"/>
        <v>4.3919133825770263E-4</v>
      </c>
      <c r="AF389" s="55">
        <f t="shared" si="131"/>
        <v>8.1120555502285478E-4</v>
      </c>
      <c r="AG389" s="55">
        <f t="shared" si="132"/>
        <v>7.7516416293353142E-4</v>
      </c>
      <c r="AH389" s="55">
        <f t="shared" si="133"/>
        <v>7.270421003019968E-3</v>
      </c>
      <c r="AI389" s="55">
        <f t="shared" si="134"/>
        <v>2.924703238119671E-3</v>
      </c>
      <c r="AJ389" s="55">
        <f t="shared" si="135"/>
        <v>2.6960440454453833E-4</v>
      </c>
      <c r="AK389" s="55">
        <f t="shared" si="136"/>
        <v>3.067538502444953E-4</v>
      </c>
      <c r="AL389" s="55">
        <f t="shared" si="137"/>
        <v>5.6017403243104657E-3</v>
      </c>
      <c r="AO389" s="67">
        <f t="shared" si="106"/>
        <v>8.7012279289200669E-4</v>
      </c>
      <c r="AP389" s="67">
        <f t="shared" si="106"/>
        <v>3.5853047135293867E-3</v>
      </c>
      <c r="AQ389" s="67">
        <f t="shared" si="106"/>
        <v>1.2214144781151821E-3</v>
      </c>
      <c r="AR389" s="67">
        <f t="shared" si="106"/>
        <v>1.9597393149635915E-3</v>
      </c>
      <c r="AS389" s="67">
        <f t="shared" si="106"/>
        <v>2.15180651222512E-3</v>
      </c>
      <c r="AT389" s="67">
        <f t="shared" si="106"/>
        <v>1.7508066655213015E-2</v>
      </c>
      <c r="AU389" s="67">
        <f t="shared" si="106"/>
        <v>7.5874028009167505E-3</v>
      </c>
      <c r="AV389" s="67">
        <f t="shared" si="106"/>
        <v>6.6970341284934489E-4</v>
      </c>
      <c r="AW389" s="67">
        <f t="shared" si="106"/>
        <v>8.3180384555428945E-4</v>
      </c>
      <c r="AX389" s="67">
        <f t="shared" si="106"/>
        <v>1.1248563875013823E-2</v>
      </c>
      <c r="BA389" s="67">
        <f t="shared" si="107"/>
        <v>1.6344498617003047E-3</v>
      </c>
      <c r="BB389" s="67">
        <f t="shared" si="111"/>
        <v>5.9395185426361829E-3</v>
      </c>
      <c r="BC389" s="67">
        <f t="shared" si="112"/>
        <v>2.0035422264186838E-3</v>
      </c>
      <c r="BD389" s="67">
        <f t="shared" si="113"/>
        <v>3.1806544297942655E-3</v>
      </c>
      <c r="BE389" s="67">
        <f t="shared" si="114"/>
        <v>3.4373876173913031E-3</v>
      </c>
      <c r="BF389" s="67">
        <f t="shared" si="115"/>
        <v>2.8778621931289567E-2</v>
      </c>
      <c r="BG389" s="67">
        <f t="shared" si="116"/>
        <v>1.2612886915979091E-2</v>
      </c>
      <c r="BH389" s="67">
        <f t="shared" si="117"/>
        <v>1.0973143884997379E-3</v>
      </c>
      <c r="BI389" s="67">
        <f t="shared" si="118"/>
        <v>1.3623549103850352E-3</v>
      </c>
      <c r="BJ389" s="67">
        <f t="shared" si="119"/>
        <v>1.7781138217616361E-2</v>
      </c>
    </row>
    <row r="390" spans="4:62">
      <c r="D390" s="52">
        <f t="shared" si="97"/>
        <v>3.25</v>
      </c>
      <c r="E390" s="67">
        <f t="shared" si="138"/>
        <v>1.2378650801209625E-3</v>
      </c>
      <c r="F390" s="67">
        <f t="shared" si="138"/>
        <v>4.7632429134640206E-3</v>
      </c>
      <c r="G390" s="67">
        <f t="shared" si="138"/>
        <v>1.6394963577293393E-3</v>
      </c>
      <c r="H390" s="67">
        <f t="shared" si="138"/>
        <v>2.4680808395452798E-3</v>
      </c>
      <c r="I390" s="67">
        <f t="shared" si="138"/>
        <v>2.8057833276063206E-3</v>
      </c>
      <c r="J390" s="67">
        <f t="shared" si="138"/>
        <v>2.3396866968810534E-2</v>
      </c>
      <c r="K390" s="67">
        <f t="shared" si="138"/>
        <v>1.04384765934744E-2</v>
      </c>
      <c r="L390" s="67">
        <f t="shared" si="138"/>
        <v>8.7986246982927393E-4</v>
      </c>
      <c r="M390" s="67">
        <f t="shared" si="138"/>
        <v>1.1368877194176065E-3</v>
      </c>
      <c r="N390" s="67">
        <f t="shared" si="138"/>
        <v>1.3029715166880031E-2</v>
      </c>
      <c r="Q390" s="55">
        <f t="shared" si="109"/>
        <v>3.5396451413552822E-4</v>
      </c>
      <c r="R390" s="55">
        <f t="shared" si="120"/>
        <v>9.1090823477254124E-4</v>
      </c>
      <c r="S390" s="55">
        <f t="shared" si="121"/>
        <v>3.5213688555092704E-4</v>
      </c>
      <c r="T390" s="55">
        <f t="shared" si="122"/>
        <v>4.1549258998060517E-4</v>
      </c>
      <c r="U390" s="55">
        <f t="shared" si="123"/>
        <v>5.250574885973645E-4</v>
      </c>
      <c r="V390" s="55">
        <f t="shared" si="124"/>
        <v>4.2258354272460014E-3</v>
      </c>
      <c r="W390" s="55">
        <f t="shared" si="125"/>
        <v>2.1964824710665864E-3</v>
      </c>
      <c r="X390" s="55">
        <f t="shared" si="126"/>
        <v>1.6252613623818747E-4</v>
      </c>
      <c r="Y390" s="55">
        <f t="shared" si="127"/>
        <v>2.3290692243807138E-4</v>
      </c>
      <c r="Z390" s="55">
        <f t="shared" si="128"/>
        <v>9.6851786130877908E-4</v>
      </c>
      <c r="AC390" s="55">
        <f t="shared" si="110"/>
        <v>4.1087584156754064E-4</v>
      </c>
      <c r="AD390" s="55">
        <f t="shared" si="129"/>
        <v>1.5150011271267397E-3</v>
      </c>
      <c r="AE390" s="55">
        <f t="shared" si="130"/>
        <v>4.4790926769870145E-4</v>
      </c>
      <c r="AF390" s="55">
        <f t="shared" si="131"/>
        <v>8.3046072353793127E-4</v>
      </c>
      <c r="AG390" s="55">
        <f t="shared" si="132"/>
        <v>7.9193430183008816E-4</v>
      </c>
      <c r="AH390" s="55">
        <f t="shared" si="133"/>
        <v>7.6701491463891484E-3</v>
      </c>
      <c r="AI390" s="55">
        <f t="shared" si="134"/>
        <v>3.0485911352286939E-3</v>
      </c>
      <c r="AJ390" s="55">
        <f t="shared" si="135"/>
        <v>2.7968748473852653E-4</v>
      </c>
      <c r="AK390" s="55">
        <f t="shared" si="136"/>
        <v>3.2058334661652768E-4</v>
      </c>
      <c r="AL390" s="55">
        <f t="shared" si="137"/>
        <v>5.7821509405114879E-3</v>
      </c>
      <c r="AO390" s="67">
        <f t="shared" si="106"/>
        <v>8.8390056598543426E-4</v>
      </c>
      <c r="AP390" s="67">
        <f t="shared" si="106"/>
        <v>3.8523346786914795E-3</v>
      </c>
      <c r="AQ390" s="67">
        <f t="shared" si="106"/>
        <v>1.2873594721784123E-3</v>
      </c>
      <c r="AR390" s="67">
        <f t="shared" si="106"/>
        <v>2.0525882495646746E-3</v>
      </c>
      <c r="AS390" s="67">
        <f t="shared" si="106"/>
        <v>2.280725839008956E-3</v>
      </c>
      <c r="AT390" s="67">
        <f t="shared" si="106"/>
        <v>1.9171031541564534E-2</v>
      </c>
      <c r="AU390" s="67">
        <f t="shared" si="106"/>
        <v>8.2419941224078138E-3</v>
      </c>
      <c r="AV390" s="67">
        <f t="shared" si="106"/>
        <v>7.1733633359108645E-4</v>
      </c>
      <c r="AW390" s="67">
        <f t="shared" si="106"/>
        <v>9.0398079697953508E-4</v>
      </c>
      <c r="AX390" s="67">
        <f t="shared" si="106"/>
        <v>1.2061197305571252E-2</v>
      </c>
      <c r="BA390" s="67">
        <f t="shared" si="107"/>
        <v>1.6487409216885032E-3</v>
      </c>
      <c r="BB390" s="67">
        <f t="shared" si="111"/>
        <v>6.2782440405907605E-3</v>
      </c>
      <c r="BC390" s="67">
        <f t="shared" si="112"/>
        <v>2.0874056254280406E-3</v>
      </c>
      <c r="BD390" s="67">
        <f t="shared" si="113"/>
        <v>3.298541563083211E-3</v>
      </c>
      <c r="BE390" s="67">
        <f t="shared" si="114"/>
        <v>3.5977176294364087E-3</v>
      </c>
      <c r="BF390" s="67">
        <f t="shared" si="115"/>
        <v>3.1067016115199683E-2</v>
      </c>
      <c r="BG390" s="67">
        <f t="shared" si="116"/>
        <v>1.3487067728703095E-2</v>
      </c>
      <c r="BH390" s="67">
        <f t="shared" si="117"/>
        <v>1.1595499545678004E-3</v>
      </c>
      <c r="BI390" s="67">
        <f t="shared" si="118"/>
        <v>1.4574710660341342E-3</v>
      </c>
      <c r="BJ390" s="67">
        <f t="shared" si="119"/>
        <v>1.8811866107391519E-2</v>
      </c>
    </row>
    <row r="391" spans="4:62">
      <c r="D391" s="52">
        <f t="shared" si="97"/>
        <v>3.5</v>
      </c>
      <c r="E391" s="67">
        <f t="shared" si="138"/>
        <v>1.2499964902291647E-3</v>
      </c>
      <c r="F391" s="67">
        <f t="shared" si="138"/>
        <v>5.0248127563337274E-3</v>
      </c>
      <c r="G391" s="67">
        <f t="shared" si="138"/>
        <v>1.7094985497730286E-3</v>
      </c>
      <c r="H391" s="67">
        <f t="shared" si="138"/>
        <v>2.5557797017923124E-3</v>
      </c>
      <c r="I391" s="67">
        <f t="shared" si="138"/>
        <v>2.9422552524072478E-3</v>
      </c>
      <c r="J391" s="67">
        <f t="shared" si="138"/>
        <v>2.5283318043564623E-2</v>
      </c>
      <c r="K391" s="67">
        <f t="shared" si="138"/>
        <v>1.1162362785981804E-2</v>
      </c>
      <c r="L391" s="67">
        <f t="shared" si="138"/>
        <v>9.295535479819072E-4</v>
      </c>
      <c r="M391" s="67">
        <f t="shared" si="138"/>
        <v>1.2159042348318207E-3</v>
      </c>
      <c r="N391" s="67">
        <f t="shared" si="138"/>
        <v>1.3804953564713264E-2</v>
      </c>
      <c r="Q391" s="55">
        <f t="shared" si="109"/>
        <v>3.5412228400624447E-4</v>
      </c>
      <c r="R391" s="55">
        <f t="shared" si="120"/>
        <v>9.3051344188193751E-4</v>
      </c>
      <c r="S391" s="55">
        <f t="shared" si="121"/>
        <v>3.5969926895255543E-4</v>
      </c>
      <c r="T391" s="55">
        <f t="shared" si="122"/>
        <v>4.2010866979531902E-4</v>
      </c>
      <c r="U391" s="55">
        <f t="shared" si="123"/>
        <v>5.3841555477982233E-4</v>
      </c>
      <c r="V391" s="55">
        <f t="shared" si="124"/>
        <v>4.4412646051928302E-3</v>
      </c>
      <c r="W391" s="55">
        <f t="shared" si="125"/>
        <v>2.2829437614858231E-3</v>
      </c>
      <c r="X391" s="55">
        <f t="shared" si="126"/>
        <v>1.6656152264911335E-4</v>
      </c>
      <c r="Y391" s="55">
        <f t="shared" si="127"/>
        <v>2.4125332934370555E-4</v>
      </c>
      <c r="Z391" s="55">
        <f t="shared" si="128"/>
        <v>1.000990889774042E-3</v>
      </c>
      <c r="AC391" s="55">
        <f t="shared" si="110"/>
        <v>4.1110395722037893E-4</v>
      </c>
      <c r="AD391" s="55">
        <f t="shared" si="129"/>
        <v>1.5511956411750879E-3</v>
      </c>
      <c r="AE391" s="55">
        <f t="shared" si="130"/>
        <v>4.5554993581947099E-4</v>
      </c>
      <c r="AF391" s="55">
        <f t="shared" si="131"/>
        <v>8.4564594082490855E-4</v>
      </c>
      <c r="AG391" s="55">
        <f t="shared" si="132"/>
        <v>8.0631609123223179E-4</v>
      </c>
      <c r="AH391" s="55">
        <f t="shared" si="133"/>
        <v>8.0475336303152453E-3</v>
      </c>
      <c r="AI391" s="55">
        <f t="shared" si="134"/>
        <v>3.1586464567273428E-3</v>
      </c>
      <c r="AJ391" s="55">
        <f t="shared" si="135"/>
        <v>2.8845159107824918E-4</v>
      </c>
      <c r="AK391" s="55">
        <f t="shared" si="136"/>
        <v>3.3311000848601486E-4</v>
      </c>
      <c r="AL391" s="55">
        <f t="shared" si="137"/>
        <v>5.9259588125014119E-3</v>
      </c>
      <c r="AO391" s="67">
        <f t="shared" si="106"/>
        <v>8.9587420622292031E-4</v>
      </c>
      <c r="AP391" s="67">
        <f t="shared" si="106"/>
        <v>4.0942993144517902E-3</v>
      </c>
      <c r="AQ391" s="67">
        <f t="shared" si="106"/>
        <v>1.3497992808204733E-3</v>
      </c>
      <c r="AR391" s="67">
        <f t="shared" si="106"/>
        <v>2.1356710319969932E-3</v>
      </c>
      <c r="AS391" s="67">
        <f t="shared" si="106"/>
        <v>2.4038396976274255E-3</v>
      </c>
      <c r="AT391" s="67">
        <f t="shared" si="106"/>
        <v>2.0842053438371793E-2</v>
      </c>
      <c r="AU391" s="67">
        <f t="shared" si="106"/>
        <v>8.8794190244959811E-3</v>
      </c>
      <c r="AV391" s="67">
        <f t="shared" si="106"/>
        <v>7.629920253327939E-4</v>
      </c>
      <c r="AW391" s="67">
        <f t="shared" si="106"/>
        <v>9.7465090548811513E-4</v>
      </c>
      <c r="AX391" s="67">
        <f t="shared" si="106"/>
        <v>1.2803962674939221E-2</v>
      </c>
      <c r="BA391" s="67">
        <f t="shared" si="107"/>
        <v>1.6611004474495436E-3</v>
      </c>
      <c r="BB391" s="67">
        <f t="shared" si="111"/>
        <v>6.5760083975088153E-3</v>
      </c>
      <c r="BC391" s="67">
        <f t="shared" si="112"/>
        <v>2.1650484855924995E-3</v>
      </c>
      <c r="BD391" s="67">
        <f t="shared" si="113"/>
        <v>3.4014256426172212E-3</v>
      </c>
      <c r="BE391" s="67">
        <f t="shared" si="114"/>
        <v>3.7485713436394797E-3</v>
      </c>
      <c r="BF391" s="67">
        <f t="shared" si="115"/>
        <v>3.333085167387987E-2</v>
      </c>
      <c r="BG391" s="67">
        <f t="shared" si="116"/>
        <v>1.4321009242709147E-2</v>
      </c>
      <c r="BH391" s="67">
        <f t="shared" si="117"/>
        <v>1.2180051390601565E-3</v>
      </c>
      <c r="BI391" s="67">
        <f t="shared" si="118"/>
        <v>1.5490142433178355E-3</v>
      </c>
      <c r="BJ391" s="67">
        <f t="shared" si="119"/>
        <v>1.9730912377214676E-2</v>
      </c>
    </row>
    <row r="392" spans="4:62">
      <c r="D392" s="52">
        <f t="shared" si="97"/>
        <v>3.75</v>
      </c>
      <c r="E392" s="67">
        <f t="shared" si="138"/>
        <v>1.2604361963309959E-3</v>
      </c>
      <c r="F392" s="67">
        <f t="shared" si="138"/>
        <v>5.2549376355600311E-3</v>
      </c>
      <c r="G392" s="67">
        <f t="shared" si="138"/>
        <v>1.7748115053509545E-3</v>
      </c>
      <c r="H392" s="67">
        <f t="shared" si="138"/>
        <v>2.6335393799240396E-3</v>
      </c>
      <c r="I392" s="67">
        <f t="shared" si="138"/>
        <v>3.0722341639960312E-3</v>
      </c>
      <c r="J392" s="67">
        <f t="shared" si="138"/>
        <v>2.7167308045222206E-2</v>
      </c>
      <c r="K392" s="67">
        <f t="shared" si="138"/>
        <v>1.1859574619674461E-2</v>
      </c>
      <c r="L392" s="67">
        <f t="shared" si="138"/>
        <v>9.7690451675084937E-4</v>
      </c>
      <c r="M392" s="67">
        <f t="shared" si="138"/>
        <v>1.2925899283642321E-3</v>
      </c>
      <c r="N392" s="67">
        <f t="shared" si="138"/>
        <v>1.4504117594403275E-2</v>
      </c>
      <c r="Q392" s="55">
        <f t="shared" si="109"/>
        <v>3.5423861714990718E-4</v>
      </c>
      <c r="R392" s="55">
        <f t="shared" si="120"/>
        <v>9.4505856568487647E-4</v>
      </c>
      <c r="S392" s="55">
        <f t="shared" si="121"/>
        <v>3.6586851262926818E-4</v>
      </c>
      <c r="T392" s="55">
        <f t="shared" si="122"/>
        <v>4.2379373711695932E-4</v>
      </c>
      <c r="U392" s="55">
        <f t="shared" si="123"/>
        <v>5.5067735377682355E-4</v>
      </c>
      <c r="V392" s="55">
        <f t="shared" si="124"/>
        <v>4.6477501021353878E-3</v>
      </c>
      <c r="W392" s="55">
        <f t="shared" si="125"/>
        <v>2.3612778766797793E-3</v>
      </c>
      <c r="X392" s="55">
        <f t="shared" si="126"/>
        <v>1.7019267601719868E-4</v>
      </c>
      <c r="Y392" s="55">
        <f t="shared" si="127"/>
        <v>2.4893956099381487E-4</v>
      </c>
      <c r="Z392" s="55">
        <f t="shared" si="128"/>
        <v>1.0288862241451817E-3</v>
      </c>
      <c r="AC392" s="55">
        <f t="shared" si="110"/>
        <v>4.112733184586178E-4</v>
      </c>
      <c r="AD392" s="55">
        <f t="shared" si="129"/>
        <v>1.5790127405848466E-3</v>
      </c>
      <c r="AE392" s="55">
        <f t="shared" si="130"/>
        <v>4.6228797303052429E-4</v>
      </c>
      <c r="AF392" s="55">
        <f t="shared" si="131"/>
        <v>8.5742177036283388E-4</v>
      </c>
      <c r="AG392" s="55">
        <f t="shared" si="132"/>
        <v>8.1872923767273482E-4</v>
      </c>
      <c r="AH392" s="55">
        <f t="shared" si="133"/>
        <v>8.4053798691174821E-3</v>
      </c>
      <c r="AI392" s="55">
        <f t="shared" si="134"/>
        <v>3.2565380441615843E-3</v>
      </c>
      <c r="AJ392" s="55">
        <f t="shared" si="135"/>
        <v>2.960479729129978E-4</v>
      </c>
      <c r="AK392" s="55">
        <f t="shared" si="136"/>
        <v>3.4447458382340265E-4</v>
      </c>
      <c r="AL392" s="55">
        <f t="shared" si="137"/>
        <v>6.0384970048946614E-3</v>
      </c>
      <c r="AO392" s="67">
        <f t="shared" si="106"/>
        <v>9.061975791810888E-4</v>
      </c>
      <c r="AP392" s="67">
        <f t="shared" si="106"/>
        <v>4.3098790698751551E-3</v>
      </c>
      <c r="AQ392" s="67">
        <f t="shared" si="106"/>
        <v>1.4089429927216864E-3</v>
      </c>
      <c r="AR392" s="67">
        <f t="shared" si="106"/>
        <v>2.2097456428070801E-3</v>
      </c>
      <c r="AS392" s="67">
        <f t="shared" si="106"/>
        <v>2.5215568102192076E-3</v>
      </c>
      <c r="AT392" s="67">
        <f t="shared" si="106"/>
        <v>2.251955794308682E-2</v>
      </c>
      <c r="AU392" s="67">
        <f t="shared" si="106"/>
        <v>9.4982967429946812E-3</v>
      </c>
      <c r="AV392" s="67">
        <f t="shared" si="106"/>
        <v>8.0671184073365066E-4</v>
      </c>
      <c r="AW392" s="67">
        <f t="shared" si="106"/>
        <v>1.0436503673704172E-3</v>
      </c>
      <c r="AX392" s="67">
        <f t="shared" si="106"/>
        <v>1.3475231370258094E-2</v>
      </c>
      <c r="BA392" s="67">
        <f t="shared" si="107"/>
        <v>1.6717095147896137E-3</v>
      </c>
      <c r="BB392" s="67">
        <f t="shared" si="111"/>
        <v>6.8339503761448775E-3</v>
      </c>
      <c r="BC392" s="67">
        <f t="shared" si="112"/>
        <v>2.2370994783814787E-3</v>
      </c>
      <c r="BD392" s="67">
        <f t="shared" si="113"/>
        <v>3.4909611502868735E-3</v>
      </c>
      <c r="BE392" s="67">
        <f t="shared" si="114"/>
        <v>3.8909634016687658E-3</v>
      </c>
      <c r="BF392" s="67">
        <f t="shared" si="115"/>
        <v>3.5572687914339686E-2</v>
      </c>
      <c r="BG392" s="67">
        <f t="shared" si="116"/>
        <v>1.5116112663836044E-2</v>
      </c>
      <c r="BH392" s="67">
        <f t="shared" si="117"/>
        <v>1.2729524896638472E-3</v>
      </c>
      <c r="BI392" s="67">
        <f t="shared" si="118"/>
        <v>1.6370645121876347E-3</v>
      </c>
      <c r="BJ392" s="67">
        <f t="shared" si="119"/>
        <v>2.0542614599297938E-2</v>
      </c>
    </row>
    <row r="393" spans="4:62">
      <c r="D393" s="52">
        <f t="shared" si="97"/>
        <v>4</v>
      </c>
      <c r="E393" s="67">
        <f t="shared" si="138"/>
        <v>1.2693460456147726E-3</v>
      </c>
      <c r="F393" s="67">
        <f t="shared" si="138"/>
        <v>5.4538796976870158E-3</v>
      </c>
      <c r="G393" s="67">
        <f t="shared" si="138"/>
        <v>1.8358766886873708E-3</v>
      </c>
      <c r="H393" s="67">
        <f t="shared" si="138"/>
        <v>2.7023537923519915E-3</v>
      </c>
      <c r="I393" s="67">
        <f t="shared" si="138"/>
        <v>3.1962690542525971E-3</v>
      </c>
      <c r="J393" s="67">
        <f t="shared" si="138"/>
        <v>2.9048590866473642E-2</v>
      </c>
      <c r="K393" s="67">
        <f t="shared" si="138"/>
        <v>1.2530379730259542E-2</v>
      </c>
      <c r="L393" s="67">
        <f t="shared" si="138"/>
        <v>1.0220465505274214E-3</v>
      </c>
      <c r="M393" s="67">
        <f t="shared" si="138"/>
        <v>1.3669225764574285E-3</v>
      </c>
      <c r="N393" s="67">
        <f t="shared" si="138"/>
        <v>1.5127686546687965E-2</v>
      </c>
      <c r="Q393" s="55">
        <f t="shared" si="109"/>
        <v>3.5432291124951103E-4</v>
      </c>
      <c r="R393" s="55">
        <f t="shared" si="120"/>
        <v>9.5544877574720271E-4</v>
      </c>
      <c r="S393" s="55">
        <f t="shared" si="121"/>
        <v>3.7086392740594921E-4</v>
      </c>
      <c r="T393" s="55">
        <f t="shared" si="122"/>
        <v>4.2674006712308427E-4</v>
      </c>
      <c r="U393" s="55">
        <f t="shared" si="123"/>
        <v>5.6199054279229674E-4</v>
      </c>
      <c r="V393" s="55">
        <f t="shared" si="124"/>
        <v>4.8463383009815742E-3</v>
      </c>
      <c r="W393" s="55">
        <f t="shared" si="125"/>
        <v>2.4324614494342519E-3</v>
      </c>
      <c r="X393" s="55">
        <f t="shared" si="126"/>
        <v>1.7348577409148294E-4</v>
      </c>
      <c r="Y393" s="55">
        <f t="shared" si="127"/>
        <v>2.5605206996755936E-4</v>
      </c>
      <c r="Z393" s="55">
        <f t="shared" si="128"/>
        <v>1.0527734266264199E-3</v>
      </c>
      <c r="AC393" s="55">
        <f t="shared" si="110"/>
        <v>4.1139710448654721E-4</v>
      </c>
      <c r="AD393" s="55">
        <f t="shared" si="129"/>
        <v>1.5998487622296115E-3</v>
      </c>
      <c r="AE393" s="55">
        <f t="shared" si="130"/>
        <v>4.6826607845358153E-4</v>
      </c>
      <c r="AF393" s="55">
        <f t="shared" si="131"/>
        <v>8.6638416665731815E-4</v>
      </c>
      <c r="AG393" s="55">
        <f t="shared" si="132"/>
        <v>8.2951499673728868E-4</v>
      </c>
      <c r="AH393" s="55">
        <f t="shared" si="133"/>
        <v>8.7459024026037748E-3</v>
      </c>
      <c r="AI393" s="55">
        <f t="shared" si="134"/>
        <v>3.3437590727004723E-3</v>
      </c>
      <c r="AJ393" s="55">
        <f t="shared" si="135"/>
        <v>3.0261400391086272E-4</v>
      </c>
      <c r="AK393" s="55">
        <f t="shared" si="136"/>
        <v>3.5479942429037236E-4</v>
      </c>
      <c r="AL393" s="55">
        <f t="shared" si="137"/>
        <v>6.1247304249961816E-3</v>
      </c>
      <c r="AO393" s="67">
        <f t="shared" si="106"/>
        <v>9.1502313436526159E-4</v>
      </c>
      <c r="AP393" s="67">
        <f t="shared" si="106"/>
        <v>4.498430921939813E-3</v>
      </c>
      <c r="AQ393" s="67">
        <f t="shared" si="106"/>
        <v>1.4650127612814215E-3</v>
      </c>
      <c r="AR393" s="67">
        <f t="shared" si="106"/>
        <v>2.2756137252289074E-3</v>
      </c>
      <c r="AS393" s="67">
        <f t="shared" si="106"/>
        <v>2.6342785114603002E-3</v>
      </c>
      <c r="AT393" s="67">
        <f t="shared" si="106"/>
        <v>2.4202252565492067E-2</v>
      </c>
      <c r="AU393" s="67">
        <f t="shared" si="106"/>
        <v>1.0097918280825289E-2</v>
      </c>
      <c r="AV393" s="67">
        <f t="shared" si="106"/>
        <v>8.4856077643593849E-4</v>
      </c>
      <c r="AW393" s="67">
        <f t="shared" si="106"/>
        <v>1.1108705064898691E-3</v>
      </c>
      <c r="AX393" s="67">
        <f t="shared" si="106"/>
        <v>1.4074913120061545E-2</v>
      </c>
      <c r="BA393" s="67">
        <f t="shared" si="107"/>
        <v>1.6807431501013198E-3</v>
      </c>
      <c r="BB393" s="67">
        <f t="shared" si="111"/>
        <v>7.0537284599166278E-3</v>
      </c>
      <c r="BC393" s="67">
        <f t="shared" si="112"/>
        <v>2.3041427671409522E-3</v>
      </c>
      <c r="BD393" s="67">
        <f t="shared" si="113"/>
        <v>3.5687379590093097E-3</v>
      </c>
      <c r="BE393" s="67">
        <f t="shared" si="114"/>
        <v>4.0257840509898861E-3</v>
      </c>
      <c r="BF393" s="67">
        <f t="shared" si="115"/>
        <v>3.7794493269077419E-2</v>
      </c>
      <c r="BG393" s="67">
        <f t="shared" si="116"/>
        <v>1.5874138802960014E-2</v>
      </c>
      <c r="BH393" s="67">
        <f t="shared" si="117"/>
        <v>1.324660554438284E-3</v>
      </c>
      <c r="BI393" s="67">
        <f t="shared" si="118"/>
        <v>1.7217220007478009E-3</v>
      </c>
      <c r="BJ393" s="67">
        <f t="shared" si="119"/>
        <v>2.1252416971684146E-2</v>
      </c>
    </row>
    <row r="394" spans="4:62">
      <c r="D394" s="52">
        <f t="shared" si="97"/>
        <v>4.25</v>
      </c>
      <c r="E394" s="67">
        <f t="shared" si="138"/>
        <v>1.2768845311257636E-3</v>
      </c>
      <c r="F394" s="67">
        <f t="shared" si="138"/>
        <v>5.6225223615217028E-3</v>
      </c>
      <c r="G394" s="67">
        <f t="shared" si="138"/>
        <v>1.8931229871718797E-3</v>
      </c>
      <c r="H394" s="67">
        <f t="shared" si="138"/>
        <v>2.7632168574876991E-3</v>
      </c>
      <c r="I394" s="67">
        <f t="shared" si="138"/>
        <v>3.3148629718013191E-3</v>
      </c>
      <c r="J394" s="67">
        <f t="shared" si="138"/>
        <v>3.0926920400009286E-2</v>
      </c>
      <c r="K394" s="67">
        <f t="shared" si="138"/>
        <v>1.317558102485856E-2</v>
      </c>
      <c r="L394" s="67">
        <f t="shared" si="138"/>
        <v>1.0651206997565154E-3</v>
      </c>
      <c r="M394" s="67">
        <f t="shared" si="138"/>
        <v>1.4389184100155356E-3</v>
      </c>
      <c r="N394" s="67">
        <f t="shared" si="138"/>
        <v>1.5677614495445462E-2</v>
      </c>
      <c r="Q394" s="55">
        <f t="shared" si="109"/>
        <v>3.5438286080233142E-4</v>
      </c>
      <c r="R394" s="55">
        <f t="shared" si="120"/>
        <v>9.6253196263405393E-4</v>
      </c>
      <c r="S394" s="55">
        <f t="shared" si="121"/>
        <v>3.7488296112071599E-4</v>
      </c>
      <c r="T394" s="55">
        <f t="shared" si="122"/>
        <v>4.2910479659377383E-4</v>
      </c>
      <c r="U394" s="55">
        <f t="shared" si="123"/>
        <v>5.7247252176256282E-4</v>
      </c>
      <c r="V394" s="55">
        <f t="shared" si="124"/>
        <v>5.0378693018835168E-3</v>
      </c>
      <c r="W394" s="55">
        <f t="shared" si="125"/>
        <v>2.4973746325523917E-3</v>
      </c>
      <c r="X394" s="55">
        <f t="shared" si="126"/>
        <v>1.7649644043660055E-4</v>
      </c>
      <c r="Y394" s="55">
        <f t="shared" si="127"/>
        <v>2.6266495243292785E-4</v>
      </c>
      <c r="Z394" s="55">
        <f t="shared" si="128"/>
        <v>1.0731749090700619E-3</v>
      </c>
      <c r="AC394" s="55">
        <f t="shared" si="110"/>
        <v>4.1148612441246039E-4</v>
      </c>
      <c r="AD394" s="55">
        <f t="shared" si="129"/>
        <v>1.6150038020226369E-3</v>
      </c>
      <c r="AE394" s="55">
        <f t="shared" si="130"/>
        <v>4.7360173196875002E-4</v>
      </c>
      <c r="AF394" s="55">
        <f t="shared" si="131"/>
        <v>8.7307016779551694E-4</v>
      </c>
      <c r="AG394" s="55">
        <f t="shared" si="132"/>
        <v>8.3895368561363903E-4</v>
      </c>
      <c r="AH394" s="55">
        <f t="shared" si="133"/>
        <v>9.0708871725295147E-3</v>
      </c>
      <c r="AI394" s="55">
        <f t="shared" si="134"/>
        <v>3.4216755434327392E-3</v>
      </c>
      <c r="AJ394" s="55">
        <f t="shared" si="135"/>
        <v>3.0827656332955966E-4</v>
      </c>
      <c r="AK394" s="55">
        <f t="shared" si="136"/>
        <v>3.6419383314664208E-4</v>
      </c>
      <c r="AL394" s="55">
        <f t="shared" si="137"/>
        <v>6.1892862970803156E-3</v>
      </c>
      <c r="AO394" s="67">
        <f t="shared" si="106"/>
        <v>9.2250167032343223E-4</v>
      </c>
      <c r="AP394" s="67">
        <f t="shared" si="106"/>
        <v>4.6599903988876487E-3</v>
      </c>
      <c r="AQ394" s="67">
        <f t="shared" si="106"/>
        <v>1.5182400260511637E-3</v>
      </c>
      <c r="AR394" s="67">
        <f t="shared" si="106"/>
        <v>2.3341120608939255E-3</v>
      </c>
      <c r="AS394" s="67">
        <f t="shared" si="106"/>
        <v>2.7423904500387562E-3</v>
      </c>
      <c r="AT394" s="67">
        <f t="shared" si="106"/>
        <v>2.5889051098125768E-2</v>
      </c>
      <c r="AU394" s="67">
        <f t="shared" si="106"/>
        <v>1.0678206392306169E-2</v>
      </c>
      <c r="AV394" s="67">
        <f t="shared" si="106"/>
        <v>8.886242593199149E-4</v>
      </c>
      <c r="AW394" s="67">
        <f t="shared" si="106"/>
        <v>1.1762534575826078E-3</v>
      </c>
      <c r="AX394" s="67">
        <f t="shared" si="106"/>
        <v>1.46044395863754E-2</v>
      </c>
      <c r="BA394" s="67">
        <f t="shared" si="107"/>
        <v>1.688370655538224E-3</v>
      </c>
      <c r="BB394" s="67">
        <f t="shared" si="111"/>
        <v>7.2375261635443397E-3</v>
      </c>
      <c r="BC394" s="67">
        <f t="shared" si="112"/>
        <v>2.3667247191406296E-3</v>
      </c>
      <c r="BD394" s="67">
        <f t="shared" si="113"/>
        <v>3.6362870252832158E-3</v>
      </c>
      <c r="BE394" s="67">
        <f t="shared" si="114"/>
        <v>4.1538166574149578E-3</v>
      </c>
      <c r="BF394" s="67">
        <f t="shared" si="115"/>
        <v>3.9997807572538804E-2</v>
      </c>
      <c r="BG394" s="67">
        <f t="shared" si="116"/>
        <v>1.6597256568291301E-2</v>
      </c>
      <c r="BH394" s="67">
        <f t="shared" si="117"/>
        <v>1.3733972630860752E-3</v>
      </c>
      <c r="BI394" s="67">
        <f t="shared" si="118"/>
        <v>1.8031122431621776E-3</v>
      </c>
      <c r="BJ394" s="67">
        <f t="shared" si="119"/>
        <v>2.1866900792525776E-2</v>
      </c>
    </row>
    <row r="395" spans="4:62">
      <c r="D395" s="52">
        <f t="shared" si="97"/>
        <v>4.5</v>
      </c>
      <c r="E395" s="67">
        <f t="shared" si="138"/>
        <v>1.2832067917661904E-3</v>
      </c>
      <c r="F395" s="67">
        <f t="shared" si="138"/>
        <v>5.7623703181340453E-3</v>
      </c>
      <c r="G395" s="67">
        <f t="shared" si="138"/>
        <v>1.9469667113594321E-3</v>
      </c>
      <c r="H395" s="67">
        <f t="shared" si="138"/>
        <v>2.8171224937426926E-3</v>
      </c>
      <c r="I395" s="67">
        <f t="shared" si="138"/>
        <v>3.4284730220110193E-3</v>
      </c>
      <c r="J395" s="67">
        <f t="shared" si="138"/>
        <v>3.2802050538519478E-2</v>
      </c>
      <c r="K395" s="67">
        <f t="shared" si="138"/>
        <v>1.3796516682007374E-2</v>
      </c>
      <c r="L395" s="67">
        <f t="shared" si="138"/>
        <v>1.1062778909365944E-3</v>
      </c>
      <c r="M395" s="67">
        <f t="shared" si="138"/>
        <v>1.5086321144042179E-3</v>
      </c>
      <c r="N395" s="67">
        <f t="shared" si="138"/>
        <v>1.6157330297694113E-2</v>
      </c>
      <c r="Q395" s="55">
        <f t="shared" si="109"/>
        <v>3.5442467470769856E-4</v>
      </c>
      <c r="R395" s="55">
        <f t="shared" si="120"/>
        <v>9.6708741739704861E-4</v>
      </c>
      <c r="S395" s="55">
        <f t="shared" si="121"/>
        <v>3.7810312720079766E-4</v>
      </c>
      <c r="T395" s="55">
        <f t="shared" si="122"/>
        <v>4.3101639393832857E-4</v>
      </c>
      <c r="U395" s="55">
        <f t="shared" si="123"/>
        <v>5.8221646715197431E-4</v>
      </c>
      <c r="V395" s="55">
        <f t="shared" si="124"/>
        <v>5.2230284020078283E-3</v>
      </c>
      <c r="W395" s="55">
        <f t="shared" si="125"/>
        <v>2.5568270631655971E-3</v>
      </c>
      <c r="X395" s="55">
        <f t="shared" si="126"/>
        <v>1.7927206255201566E-4</v>
      </c>
      <c r="Y395" s="55">
        <f t="shared" si="127"/>
        <v>2.688429354591119E-4</v>
      </c>
      <c r="Z395" s="55">
        <f t="shared" si="128"/>
        <v>1.0905748422405054E-3</v>
      </c>
      <c r="AC395" s="55">
        <f t="shared" si="110"/>
        <v>4.1154911849391031E-4</v>
      </c>
      <c r="AD395" s="55">
        <f t="shared" si="129"/>
        <v>1.6256723904714686E-3</v>
      </c>
      <c r="AE395" s="55">
        <f t="shared" si="130"/>
        <v>4.7839218771236481E-4</v>
      </c>
      <c r="AF395" s="55">
        <f t="shared" si="131"/>
        <v>8.7795885903236366E-4</v>
      </c>
      <c r="AG395" s="55">
        <f t="shared" si="132"/>
        <v>8.4727744188103731E-4</v>
      </c>
      <c r="AH395" s="55">
        <f t="shared" si="133"/>
        <v>9.3818009708302244E-3</v>
      </c>
      <c r="AI395" s="55">
        <f t="shared" si="134"/>
        <v>3.4915565236277668E-3</v>
      </c>
      <c r="AJ395" s="55">
        <f t="shared" si="135"/>
        <v>3.1315391853300062E-4</v>
      </c>
      <c r="AK395" s="55">
        <f t="shared" si="136"/>
        <v>3.7275753137456884E-4</v>
      </c>
      <c r="AL395" s="55">
        <f t="shared" si="137"/>
        <v>6.2364331731722183E-3</v>
      </c>
      <c r="AO395" s="67">
        <f t="shared" si="106"/>
        <v>9.2878211705849187E-4</v>
      </c>
      <c r="AP395" s="67">
        <f t="shared" si="106"/>
        <v>4.7952829007369968E-3</v>
      </c>
      <c r="AQ395" s="67">
        <f t="shared" si="106"/>
        <v>1.5688635841586344E-3</v>
      </c>
      <c r="AR395" s="67">
        <f t="shared" si="106"/>
        <v>2.3861060998043642E-3</v>
      </c>
      <c r="AS395" s="67">
        <f t="shared" si="106"/>
        <v>2.8462565548590451E-3</v>
      </c>
      <c r="AT395" s="67">
        <f t="shared" si="106"/>
        <v>2.7579022136511651E-2</v>
      </c>
      <c r="AU395" s="67">
        <f t="shared" si="106"/>
        <v>1.1239689618841777E-2</v>
      </c>
      <c r="AV395" s="67">
        <f t="shared" si="106"/>
        <v>9.2700582838457866E-4</v>
      </c>
      <c r="AW395" s="67">
        <f t="shared" si="106"/>
        <v>1.239789178945106E-3</v>
      </c>
      <c r="AX395" s="67">
        <f t="shared" si="106"/>
        <v>1.5066755455453608E-2</v>
      </c>
      <c r="BA395" s="67">
        <f t="shared" si="107"/>
        <v>1.6947559102601008E-3</v>
      </c>
      <c r="BB395" s="67">
        <f t="shared" si="111"/>
        <v>7.3880427086055137E-3</v>
      </c>
      <c r="BC395" s="67">
        <f t="shared" si="112"/>
        <v>2.4253588990717969E-3</v>
      </c>
      <c r="BD395" s="67">
        <f t="shared" si="113"/>
        <v>3.6950813527750564E-3</v>
      </c>
      <c r="BE395" s="67">
        <f t="shared" si="114"/>
        <v>4.2757504638920567E-3</v>
      </c>
      <c r="BF395" s="67">
        <f t="shared" si="115"/>
        <v>4.2183851509349703E-2</v>
      </c>
      <c r="BG395" s="67">
        <f t="shared" si="116"/>
        <v>1.7288073205635142E-2</v>
      </c>
      <c r="BH395" s="67">
        <f t="shared" si="117"/>
        <v>1.4194318094695949E-3</v>
      </c>
      <c r="BI395" s="67">
        <f t="shared" si="118"/>
        <v>1.8813896457787866E-3</v>
      </c>
      <c r="BJ395" s="67">
        <f t="shared" si="119"/>
        <v>2.2393763470866333E-2</v>
      </c>
    </row>
    <row r="396" spans="4:62">
      <c r="D396" s="52">
        <f t="shared" si="97"/>
        <v>4.75</v>
      </c>
      <c r="E396" s="67">
        <f t="shared" si="138"/>
        <v>1.2884646122952267E-3</v>
      </c>
      <c r="F396" s="67">
        <f t="shared" si="138"/>
        <v>5.8755495308569329E-3</v>
      </c>
      <c r="G396" s="67">
        <f t="shared" si="138"/>
        <v>1.9978115949703273E-3</v>
      </c>
      <c r="H396" s="67">
        <f t="shared" si="138"/>
        <v>2.8650646195285028E-3</v>
      </c>
      <c r="I396" s="67">
        <f t="shared" si="138"/>
        <v>3.5375103669949676E-3</v>
      </c>
      <c r="J396" s="67">
        <f t="shared" si="138"/>
        <v>3.4673735174694569E-2</v>
      </c>
      <c r="K396" s="67">
        <f t="shared" si="138"/>
        <v>1.4395060151656184E-2</v>
      </c>
      <c r="L396" s="67">
        <f t="shared" si="138"/>
        <v>1.1456789266196922E-3</v>
      </c>
      <c r="M396" s="67">
        <f t="shared" si="138"/>
        <v>1.5761568294506776E-3</v>
      </c>
      <c r="N396" s="67">
        <f t="shared" si="138"/>
        <v>1.6571737593592494E-2</v>
      </c>
      <c r="Q396" s="55">
        <f t="shared" si="109"/>
        <v>3.5445327846879757E-4</v>
      </c>
      <c r="R396" s="55">
        <f t="shared" si="120"/>
        <v>9.6980946808105024E-4</v>
      </c>
      <c r="S396" s="55">
        <f t="shared" si="121"/>
        <v>3.806829939005829E-4</v>
      </c>
      <c r="T396" s="55">
        <f t="shared" si="122"/>
        <v>4.3257980989652993E-4</v>
      </c>
      <c r="U396" s="55">
        <f t="shared" si="123"/>
        <v>5.9129583386724569E-4</v>
      </c>
      <c r="V396" s="55">
        <f t="shared" si="124"/>
        <v>5.4023822209067407E-3</v>
      </c>
      <c r="W396" s="55">
        <f t="shared" si="125"/>
        <v>2.6115754864402684E-3</v>
      </c>
      <c r="X396" s="55">
        <f t="shared" si="126"/>
        <v>1.818535188075967E-4</v>
      </c>
      <c r="Y396" s="55">
        <f t="shared" si="127"/>
        <v>2.7464351388194457E-4</v>
      </c>
      <c r="Z396" s="55">
        <f t="shared" si="128"/>
        <v>1.1054237451553295E-3</v>
      </c>
      <c r="AC396" s="55">
        <f t="shared" si="110"/>
        <v>4.115930385274799E-4</v>
      </c>
      <c r="AD396" s="55">
        <f t="shared" si="129"/>
        <v>1.6329265282502016E-3</v>
      </c>
      <c r="AE396" s="55">
        <f t="shared" si="130"/>
        <v>4.8271827051408935E-4</v>
      </c>
      <c r="AF396" s="55">
        <f t="shared" si="131"/>
        <v>8.8147009122623108E-4</v>
      </c>
      <c r="AG396" s="55">
        <f t="shared" si="132"/>
        <v>8.5467979856618313E-4</v>
      </c>
      <c r="AH396" s="55">
        <f t="shared" si="133"/>
        <v>9.6798676446498248E-3</v>
      </c>
      <c r="AI396" s="55">
        <f t="shared" si="134"/>
        <v>3.5545940018459898E-3</v>
      </c>
      <c r="AJ396" s="55">
        <f t="shared" si="135"/>
        <v>3.1735671936741983E-4</v>
      </c>
      <c r="AK396" s="55">
        <f t="shared" si="136"/>
        <v>3.8058295837454143E-4</v>
      </c>
      <c r="AL396" s="55">
        <f t="shared" si="137"/>
        <v>6.2700327175562592E-3</v>
      </c>
      <c r="AO396" s="67">
        <f t="shared" si="106"/>
        <v>9.3401133382642917E-4</v>
      </c>
      <c r="AP396" s="67">
        <f t="shared" si="106"/>
        <v>4.905740062775883E-3</v>
      </c>
      <c r="AQ396" s="67">
        <f t="shared" si="106"/>
        <v>1.6171286010697443E-3</v>
      </c>
      <c r="AR396" s="67">
        <f t="shared" si="106"/>
        <v>2.432484809631973E-3</v>
      </c>
      <c r="AS396" s="67">
        <f t="shared" si="106"/>
        <v>2.946214533127722E-3</v>
      </c>
      <c r="AT396" s="67">
        <f t="shared" si="106"/>
        <v>2.9271352953787827E-2</v>
      </c>
      <c r="AU396" s="67">
        <f t="shared" si="106"/>
        <v>1.1783484665215916E-2</v>
      </c>
      <c r="AV396" s="67">
        <f t="shared" si="106"/>
        <v>9.6382540781209548E-4</v>
      </c>
      <c r="AW396" s="67">
        <f t="shared" si="106"/>
        <v>1.3015133155687331E-3</v>
      </c>
      <c r="AX396" s="67">
        <f t="shared" si="106"/>
        <v>1.5466313848437165E-2</v>
      </c>
      <c r="BA396" s="67">
        <f t="shared" si="107"/>
        <v>1.7000576508227065E-3</v>
      </c>
      <c r="BB396" s="67">
        <f t="shared" si="111"/>
        <v>7.5084760591071342E-3</v>
      </c>
      <c r="BC396" s="67">
        <f t="shared" si="112"/>
        <v>2.4805298654844168E-3</v>
      </c>
      <c r="BD396" s="67">
        <f t="shared" si="113"/>
        <v>3.7465347107547339E-3</v>
      </c>
      <c r="BE396" s="67">
        <f t="shared" si="114"/>
        <v>4.3921901655611505E-3</v>
      </c>
      <c r="BF396" s="67">
        <f t="shared" si="115"/>
        <v>4.435360281934439E-2</v>
      </c>
      <c r="BG396" s="67">
        <f t="shared" si="116"/>
        <v>1.7949654153502172E-2</v>
      </c>
      <c r="BH396" s="67">
        <f t="shared" si="117"/>
        <v>1.463035645987112E-3</v>
      </c>
      <c r="BI396" s="67">
        <f t="shared" si="118"/>
        <v>1.956739787825219E-3</v>
      </c>
      <c r="BJ396" s="67">
        <f t="shared" si="119"/>
        <v>2.2841770311148753E-2</v>
      </c>
    </row>
    <row r="397" spans="4:62">
      <c r="D397" s="52">
        <f t="shared" si="97"/>
        <v>5</v>
      </c>
      <c r="E397" s="67">
        <f t="shared" si="138"/>
        <v>1.2928064233289987E-3</v>
      </c>
      <c r="F397" s="67">
        <f t="shared" si="138"/>
        <v>5.9648072352861889E-3</v>
      </c>
      <c r="G397" s="67">
        <f t="shared" si="138"/>
        <v>2.0460487948902131E-3</v>
      </c>
      <c r="H397" s="67">
        <f t="shared" si="138"/>
        <v>2.90803715325666E-3</v>
      </c>
      <c r="I397" s="67">
        <f t="shared" si="138"/>
        <v>3.6423402256108824E-3</v>
      </c>
      <c r="J397" s="67">
        <f t="shared" si="138"/>
        <v>3.6541728201224907E-2</v>
      </c>
      <c r="K397" s="67">
        <f t="shared" si="138"/>
        <v>1.497362015516953E-2</v>
      </c>
      <c r="L397" s="67">
        <f t="shared" si="138"/>
        <v>1.183494485411414E-3</v>
      </c>
      <c r="M397" s="67">
        <f t="shared" si="138"/>
        <v>1.6416241494436555E-3</v>
      </c>
      <c r="N397" s="67">
        <f t="shared" si="138"/>
        <v>1.6927214806439401E-2</v>
      </c>
      <c r="Q397" s="55">
        <f t="shared" si="109"/>
        <v>3.5447250243177987E-4</v>
      </c>
      <c r="R397" s="55">
        <f t="shared" si="120"/>
        <v>9.7128992386497754E-4</v>
      </c>
      <c r="S397" s="55">
        <f t="shared" si="121"/>
        <v>3.8276290373045221E-4</v>
      </c>
      <c r="T397" s="55">
        <f t="shared" si="122"/>
        <v>4.3388077288504415E-4</v>
      </c>
      <c r="U397" s="55">
        <f t="shared" si="123"/>
        <v>5.9976779867481245E-4</v>
      </c>
      <c r="V397" s="55">
        <f t="shared" si="124"/>
        <v>5.5764047166394588E-3</v>
      </c>
      <c r="W397" s="55">
        <f t="shared" si="125"/>
        <v>2.6623365244816972E-3</v>
      </c>
      <c r="X397" s="55">
        <f t="shared" si="126"/>
        <v>1.8427650319936334E-4</v>
      </c>
      <c r="Y397" s="55">
        <f t="shared" si="127"/>
        <v>2.801185280885669E-4</v>
      </c>
      <c r="Z397" s="55">
        <f t="shared" si="128"/>
        <v>1.118140798111647E-3</v>
      </c>
      <c r="AC397" s="55">
        <f t="shared" si="110"/>
        <v>4.1162330963738925E-4</v>
      </c>
      <c r="AD397" s="55">
        <f t="shared" si="129"/>
        <v>1.6376969054338669E-3</v>
      </c>
      <c r="AE397" s="55">
        <f t="shared" si="130"/>
        <v>4.8664731399993466E-4</v>
      </c>
      <c r="AF397" s="55">
        <f t="shared" si="131"/>
        <v>8.8396293543520409E-4</v>
      </c>
      <c r="AG397" s="55">
        <f t="shared" si="132"/>
        <v>8.6132305447877457E-4</v>
      </c>
      <c r="AH397" s="55">
        <f t="shared" si="133"/>
        <v>9.9661226031482076E-3</v>
      </c>
      <c r="AI397" s="55">
        <f t="shared" si="134"/>
        <v>3.6119173553405123E-3</v>
      </c>
      <c r="AJ397" s="55">
        <f t="shared" si="135"/>
        <v>3.2098850687333158E-4</v>
      </c>
      <c r="AK397" s="55">
        <f t="shared" si="136"/>
        <v>3.8775684156513155E-4</v>
      </c>
      <c r="AL397" s="55">
        <f t="shared" si="137"/>
        <v>6.2934837726498641E-3</v>
      </c>
      <c r="AO397" s="67">
        <f t="shared" si="106"/>
        <v>9.383339208972188E-4</v>
      </c>
      <c r="AP397" s="67">
        <f t="shared" si="106"/>
        <v>4.9935173114212111E-3</v>
      </c>
      <c r="AQ397" s="67">
        <f t="shared" si="106"/>
        <v>1.6632858911597608E-3</v>
      </c>
      <c r="AR397" s="67">
        <f t="shared" si="106"/>
        <v>2.4741563803716161E-3</v>
      </c>
      <c r="AS397" s="67">
        <f t="shared" si="106"/>
        <v>3.0425724269360702E-3</v>
      </c>
      <c r="AT397" s="67">
        <f t="shared" si="106"/>
        <v>3.0965323484585448E-2</v>
      </c>
      <c r="AU397" s="67">
        <f t="shared" si="106"/>
        <v>1.2311283630687833E-2</v>
      </c>
      <c r="AV397" s="67">
        <f t="shared" si="106"/>
        <v>9.9921798221205057E-4</v>
      </c>
      <c r="AW397" s="67">
        <f t="shared" si="106"/>
        <v>1.3615056213550887E-3</v>
      </c>
      <c r="AX397" s="67">
        <f t="shared" si="106"/>
        <v>1.5809074008327755E-2</v>
      </c>
      <c r="BA397" s="67">
        <f t="shared" si="107"/>
        <v>1.704429732966388E-3</v>
      </c>
      <c r="BB397" s="67">
        <f t="shared" si="111"/>
        <v>7.6025041407200558E-3</v>
      </c>
      <c r="BC397" s="67">
        <f t="shared" si="112"/>
        <v>2.5326961088901478E-3</v>
      </c>
      <c r="BD397" s="67">
        <f t="shared" si="113"/>
        <v>3.792000088691864E-3</v>
      </c>
      <c r="BE397" s="67">
        <f t="shared" si="114"/>
        <v>4.503663280089657E-3</v>
      </c>
      <c r="BF397" s="67">
        <f t="shared" si="115"/>
        <v>4.6507850804373113E-2</v>
      </c>
      <c r="BG397" s="67">
        <f t="shared" si="116"/>
        <v>1.8585537510510043E-2</v>
      </c>
      <c r="BH397" s="67">
        <f t="shared" si="117"/>
        <v>1.5044829922847456E-3</v>
      </c>
      <c r="BI397" s="67">
        <f t="shared" si="118"/>
        <v>2.0293809910087871E-3</v>
      </c>
      <c r="BJ397" s="67">
        <f t="shared" si="119"/>
        <v>2.3220698579089264E-2</v>
      </c>
    </row>
    <row r="398" spans="4:62">
      <c r="D398" s="52">
        <f t="shared" si="97"/>
        <v>5.25</v>
      </c>
      <c r="E398" s="67">
        <f t="shared" si="138"/>
        <v>1.2963773013405849E-3</v>
      </c>
      <c r="F398" s="67">
        <f t="shared" si="138"/>
        <v>6.0335119392805718E-3</v>
      </c>
      <c r="G398" s="67">
        <f t="shared" si="138"/>
        <v>2.0920568911700858E-3</v>
      </c>
      <c r="H398" s="67">
        <f t="shared" si="138"/>
        <v>2.947034013338695E-3</v>
      </c>
      <c r="I398" s="67">
        <f t="shared" si="138"/>
        <v>3.7432818734609297E-3</v>
      </c>
      <c r="J398" s="67">
        <f t="shared" si="138"/>
        <v>3.8405783510800845E-2</v>
      </c>
      <c r="K398" s="67">
        <f t="shared" si="138"/>
        <v>1.5535140685326299E-2</v>
      </c>
      <c r="L398" s="67">
        <f t="shared" si="138"/>
        <v>1.2199051219709358E-3</v>
      </c>
      <c r="M398" s="67">
        <f t="shared" si="138"/>
        <v>1.7052041231334304E-3</v>
      </c>
      <c r="N398" s="67">
        <f t="shared" si="138"/>
        <v>1.7231615142673854E-2</v>
      </c>
      <c r="Q398" s="55">
        <f t="shared" si="109"/>
        <v>3.5448525712321007E-4</v>
      </c>
      <c r="R398" s="55">
        <f t="shared" si="120"/>
        <v>9.7200329447486825E-4</v>
      </c>
      <c r="S398" s="55">
        <f t="shared" si="121"/>
        <v>3.8446596622332266E-4</v>
      </c>
      <c r="T398" s="55">
        <f t="shared" si="122"/>
        <v>4.3498952770054872E-4</v>
      </c>
      <c r="U398" s="55">
        <f t="shared" si="123"/>
        <v>6.0767596256953039E-4</v>
      </c>
      <c r="V398" s="55">
        <f t="shared" si="124"/>
        <v>5.7454963445454149E-3</v>
      </c>
      <c r="W398" s="55">
        <f t="shared" si="125"/>
        <v>2.7097968520898613E-3</v>
      </c>
      <c r="X398" s="55">
        <f t="shared" si="126"/>
        <v>1.86572569075284E-4</v>
      </c>
      <c r="Y398" s="55">
        <f t="shared" si="127"/>
        <v>2.853153668648734E-4</v>
      </c>
      <c r="Z398" s="55">
        <f t="shared" si="128"/>
        <v>1.1291153436518687E-3</v>
      </c>
      <c r="AC398" s="55">
        <f t="shared" si="110"/>
        <v>4.1164407510927553E-4</v>
      </c>
      <c r="AD398" s="55">
        <f t="shared" si="129"/>
        <v>1.6407579005950212E-3</v>
      </c>
      <c r="AE398" s="55">
        <f t="shared" si="130"/>
        <v>4.9023546731595709E-4</v>
      </c>
      <c r="AF398" s="55">
        <f t="shared" si="131"/>
        <v>8.8573561682118009E-4</v>
      </c>
      <c r="AG398" s="55">
        <f t="shared" si="132"/>
        <v>8.6734406990891626E-4</v>
      </c>
      <c r="AH398" s="55">
        <f t="shared" si="133"/>
        <v>1.0241452714152057E-2</v>
      </c>
      <c r="AI398" s="55">
        <f t="shared" si="134"/>
        <v>3.6646058681966721E-3</v>
      </c>
      <c r="AJ398" s="55">
        <f t="shared" si="135"/>
        <v>3.2414602884236424E-4</v>
      </c>
      <c r="AK398" s="55">
        <f t="shared" si="136"/>
        <v>3.9436131269648988E-4</v>
      </c>
      <c r="AL398" s="55">
        <f t="shared" si="137"/>
        <v>6.3096769070910812E-3</v>
      </c>
      <c r="AO398" s="67">
        <f t="shared" si="106"/>
        <v>9.4189204421737483E-4</v>
      </c>
      <c r="AP398" s="67">
        <f t="shared" si="106"/>
        <v>5.0615086448057038E-3</v>
      </c>
      <c r="AQ398" s="67">
        <f t="shared" si="106"/>
        <v>1.707590924946763E-3</v>
      </c>
      <c r="AR398" s="67">
        <f t="shared" si="106"/>
        <v>2.5120444856381462E-3</v>
      </c>
      <c r="AS398" s="67">
        <f t="shared" si="106"/>
        <v>3.1356059108913993E-3</v>
      </c>
      <c r="AT398" s="67">
        <f t="shared" si="106"/>
        <v>3.2660287166255429E-2</v>
      </c>
      <c r="AU398" s="67">
        <f t="shared" si="106"/>
        <v>1.2825343833236438E-2</v>
      </c>
      <c r="AV398" s="67">
        <f t="shared" si="106"/>
        <v>1.0333325528956519E-3</v>
      </c>
      <c r="AW398" s="67">
        <f t="shared" si="106"/>
        <v>1.4198887562685571E-3</v>
      </c>
      <c r="AX398" s="67">
        <f t="shared" si="106"/>
        <v>1.6102499799021987E-2</v>
      </c>
      <c r="BA398" s="67">
        <f t="shared" si="107"/>
        <v>1.7080213764498605E-3</v>
      </c>
      <c r="BB398" s="67">
        <f t="shared" si="111"/>
        <v>7.6742698398755927E-3</v>
      </c>
      <c r="BC398" s="67">
        <f t="shared" si="112"/>
        <v>2.5822923584860429E-3</v>
      </c>
      <c r="BD398" s="67">
        <f t="shared" si="113"/>
        <v>3.832769630159875E-3</v>
      </c>
      <c r="BE398" s="67">
        <f t="shared" si="114"/>
        <v>4.6106259433698459E-3</v>
      </c>
      <c r="BF398" s="67">
        <f t="shared" si="115"/>
        <v>4.86472362249529E-2</v>
      </c>
      <c r="BG398" s="67">
        <f t="shared" si="116"/>
        <v>1.9199746553522971E-2</v>
      </c>
      <c r="BH398" s="67">
        <f t="shared" si="117"/>
        <v>1.5440511508133001E-3</v>
      </c>
      <c r="BI398" s="67">
        <f t="shared" si="118"/>
        <v>2.0995654358299202E-3</v>
      </c>
      <c r="BJ398" s="67">
        <f t="shared" si="119"/>
        <v>2.3541292049764934E-2</v>
      </c>
    </row>
    <row r="399" spans="4:62">
      <c r="D399" s="52">
        <f t="shared" si="97"/>
        <v>5.5</v>
      </c>
      <c r="E399" s="67">
        <f t="shared" si="138"/>
        <v>1.2993189686600164E-3</v>
      </c>
      <c r="F399" s="67">
        <f t="shared" si="138"/>
        <v>6.0856534229617749E-3</v>
      </c>
      <c r="G399" s="67">
        <f t="shared" si="138"/>
        <v>2.13620188702629E-3</v>
      </c>
      <c r="H399" s="67">
        <f t="shared" si="138"/>
        <v>2.9830491181861382E-3</v>
      </c>
      <c r="I399" s="67">
        <f t="shared" si="138"/>
        <v>3.8406086428917235E-3</v>
      </c>
      <c r="J399" s="67">
        <f t="shared" si="138"/>
        <v>4.0265654996112725E-2</v>
      </c>
      <c r="K399" s="67">
        <f t="shared" si="138"/>
        <v>1.6083101006319718E-2</v>
      </c>
      <c r="L399" s="67">
        <f t="shared" si="138"/>
        <v>1.2551012670110047E-3</v>
      </c>
      <c r="M399" s="67">
        <f t="shared" si="138"/>
        <v>1.7671052537318196E-3</v>
      </c>
      <c r="N399" s="67">
        <f t="shared" si="138"/>
        <v>1.7494266591875095E-2</v>
      </c>
      <c r="Q399" s="55">
        <f t="shared" si="109"/>
        <v>3.5449369648331118E-4</v>
      </c>
      <c r="R399" s="55">
        <f t="shared" si="120"/>
        <v>9.7229895778918544E-4</v>
      </c>
      <c r="S399" s="55">
        <f t="shared" si="121"/>
        <v>3.8589979498083684E-4</v>
      </c>
      <c r="T399" s="55">
        <f t="shared" si="122"/>
        <v>4.3596421170076852E-4</v>
      </c>
      <c r="U399" s="55">
        <f t="shared" si="123"/>
        <v>6.1505253267438945E-4</v>
      </c>
      <c r="V399" s="55">
        <f t="shared" si="124"/>
        <v>5.9099984430628629E-3</v>
      </c>
      <c r="W399" s="55">
        <f t="shared" si="125"/>
        <v>2.7546223340090782E-3</v>
      </c>
      <c r="X399" s="55">
        <f t="shared" si="126"/>
        <v>1.8876997155424364E-4</v>
      </c>
      <c r="Y399" s="55">
        <f t="shared" si="127"/>
        <v>2.9027791558022158E-4</v>
      </c>
      <c r="Z399" s="55">
        <f t="shared" si="128"/>
        <v>1.1387087393781564E-3</v>
      </c>
      <c r="AC399" s="55">
        <f t="shared" si="110"/>
        <v>4.1165842547196107E-4</v>
      </c>
      <c r="AD399" s="55">
        <f t="shared" si="129"/>
        <v>1.6427220285144242E-3</v>
      </c>
      <c r="AE399" s="55">
        <f t="shared" si="130"/>
        <v>4.9352952700893154E-4</v>
      </c>
      <c r="AF399" s="55">
        <f t="shared" si="131"/>
        <v>8.8702853367986906E-4</v>
      </c>
      <c r="AG399" s="55">
        <f t="shared" si="132"/>
        <v>8.7285890434630857E-4</v>
      </c>
      <c r="AH399" s="55">
        <f t="shared" si="133"/>
        <v>1.0506626096149526E-2</v>
      </c>
      <c r="AI399" s="55">
        <f t="shared" si="134"/>
        <v>3.7137018478387244E-3</v>
      </c>
      <c r="AJ399" s="55">
        <f t="shared" si="135"/>
        <v>3.2691959592761162E-4</v>
      </c>
      <c r="AK399" s="55">
        <f t="shared" si="136"/>
        <v>4.0047475838744838E-4</v>
      </c>
      <c r="AL399" s="55">
        <f t="shared" si="137"/>
        <v>6.3209776142130773E-3</v>
      </c>
      <c r="AO399" s="67">
        <f t="shared" si="106"/>
        <v>9.4482527217670527E-4</v>
      </c>
      <c r="AP399" s="67">
        <f t="shared" si="106"/>
        <v>5.1133544651725893E-3</v>
      </c>
      <c r="AQ399" s="67">
        <f t="shared" si="106"/>
        <v>1.7503020920454531E-3</v>
      </c>
      <c r="AR399" s="67">
        <f t="shared" si="106"/>
        <v>2.5470849064853696E-3</v>
      </c>
      <c r="AS399" s="67">
        <f t="shared" si="106"/>
        <v>3.225556110217334E-3</v>
      </c>
      <c r="AT399" s="67">
        <f t="shared" si="106"/>
        <v>3.4355656553049861E-2</v>
      </c>
      <c r="AU399" s="67">
        <f t="shared" si="106"/>
        <v>1.3328478672310639E-2</v>
      </c>
      <c r="AV399" s="67">
        <f t="shared" si="106"/>
        <v>1.0663312954567611E-3</v>
      </c>
      <c r="AW399" s="67">
        <f t="shared" si="106"/>
        <v>1.4768273381515979E-3</v>
      </c>
      <c r="AX399" s="67">
        <f t="shared" si="106"/>
        <v>1.6355557852496941E-2</v>
      </c>
      <c r="BA399" s="67">
        <f t="shared" si="107"/>
        <v>1.7109773941319775E-3</v>
      </c>
      <c r="BB399" s="67">
        <f t="shared" si="111"/>
        <v>7.7283754514761993E-3</v>
      </c>
      <c r="BC399" s="67">
        <f t="shared" si="112"/>
        <v>2.6297314140352216E-3</v>
      </c>
      <c r="BD399" s="67">
        <f t="shared" si="113"/>
        <v>3.8700776518660073E-3</v>
      </c>
      <c r="BE399" s="67">
        <f t="shared" si="114"/>
        <v>4.7134675472380316E-3</v>
      </c>
      <c r="BF399" s="67">
        <f t="shared" si="115"/>
        <v>5.0772281092262249E-2</v>
      </c>
      <c r="BG399" s="67">
        <f t="shared" si="116"/>
        <v>1.9796802854158441E-2</v>
      </c>
      <c r="BH399" s="67">
        <f t="shared" si="117"/>
        <v>1.5820208629386164E-3</v>
      </c>
      <c r="BI399" s="67">
        <f t="shared" si="118"/>
        <v>2.1675800121192679E-3</v>
      </c>
      <c r="BJ399" s="67">
        <f t="shared" si="119"/>
        <v>2.3815244206088174E-2</v>
      </c>
    </row>
    <row r="400" spans="4:62">
      <c r="D400" s="52">
        <f t="shared" si="97"/>
        <v>5.75</v>
      </c>
      <c r="E400" s="67">
        <f t="shared" si="138"/>
        <v>1.3017697934742767E-3</v>
      </c>
      <c r="F400" s="67">
        <f t="shared" si="138"/>
        <v>6.1258427387144267E-3</v>
      </c>
      <c r="G400" s="67">
        <f t="shared" si="138"/>
        <v>2.178837208840519E-3</v>
      </c>
      <c r="H400" s="67">
        <f t="shared" si="138"/>
        <v>3.0170763862105202E-3</v>
      </c>
      <c r="I400" s="67">
        <f t="shared" si="138"/>
        <v>3.9345479229943268E-3</v>
      </c>
      <c r="J400" s="67">
        <f t="shared" si="138"/>
        <v>4.2121096549850912E-2</v>
      </c>
      <c r="K400" s="67">
        <f t="shared" si="138"/>
        <v>1.6621515653757357E-2</v>
      </c>
      <c r="L400" s="67">
        <f t="shared" si="138"/>
        <v>1.2892832272979385E-3</v>
      </c>
      <c r="M400" s="67">
        <f t="shared" si="138"/>
        <v>1.8275744989121781E-3</v>
      </c>
      <c r="N400" s="67">
        <f t="shared" si="138"/>
        <v>1.7725971926762594E-2</v>
      </c>
      <c r="Q400" s="55">
        <f t="shared" si="109"/>
        <v>3.5449936960522417E-4</v>
      </c>
      <c r="R400" s="55">
        <f t="shared" si="120"/>
        <v>9.7240447411048585E-4</v>
      </c>
      <c r="S400" s="55">
        <f t="shared" si="121"/>
        <v>3.8715940980208163E-4</v>
      </c>
      <c r="T400" s="55">
        <f t="shared" si="122"/>
        <v>4.3685399437632782E-4</v>
      </c>
      <c r="U400" s="55">
        <f t="shared" si="123"/>
        <v>6.2192014238670115E-4</v>
      </c>
      <c r="V400" s="55">
        <f t="shared" si="124"/>
        <v>6.0702042217804803E-3</v>
      </c>
      <c r="W400" s="55">
        <f t="shared" si="125"/>
        <v>2.797467246048976E-3</v>
      </c>
      <c r="X400" s="55">
        <f t="shared" si="126"/>
        <v>1.9089436221282559E-4</v>
      </c>
      <c r="Y400" s="55">
        <f t="shared" si="127"/>
        <v>2.9504733051350653E-4</v>
      </c>
      <c r="Z400" s="55">
        <f t="shared" si="128"/>
        <v>1.1472575649350359E-3</v>
      </c>
      <c r="AC400" s="55">
        <f t="shared" si="110"/>
        <v>4.1166861271376147E-4</v>
      </c>
      <c r="AD400" s="55">
        <f t="shared" si="129"/>
        <v>1.644049506730878E-3</v>
      </c>
      <c r="AE400" s="55">
        <f t="shared" si="130"/>
        <v>4.9656840509127592E-4</v>
      </c>
      <c r="AF400" s="55">
        <f t="shared" si="131"/>
        <v>8.8803184623313799E-4</v>
      </c>
      <c r="AG400" s="55">
        <f t="shared" si="132"/>
        <v>8.7796657839840175E-4</v>
      </c>
      <c r="AH400" s="55">
        <f t="shared" si="133"/>
        <v>1.0762314756794653E-2</v>
      </c>
      <c r="AI400" s="55">
        <f t="shared" si="134"/>
        <v>3.7602263368005161E-3</v>
      </c>
      <c r="AJ400" s="55">
        <f t="shared" si="135"/>
        <v>3.2939367974147002E-4</v>
      </c>
      <c r="AK400" s="55">
        <f t="shared" si="136"/>
        <v>4.0617253847151288E-4</v>
      </c>
      <c r="AL400" s="55">
        <f t="shared" si="137"/>
        <v>6.3292563409922901E-3</v>
      </c>
      <c r="AO400" s="67">
        <f t="shared" si="106"/>
        <v>9.4727042386905254E-4</v>
      </c>
      <c r="AP400" s="67">
        <f t="shared" si="106"/>
        <v>5.153438264603941E-3</v>
      </c>
      <c r="AQ400" s="67">
        <f t="shared" si="106"/>
        <v>1.7916777990384374E-3</v>
      </c>
      <c r="AR400" s="67">
        <f t="shared" si="106"/>
        <v>2.5802223918341923E-3</v>
      </c>
      <c r="AS400" s="67">
        <f t="shared" si="106"/>
        <v>3.3126277806076257E-3</v>
      </c>
      <c r="AT400" s="67">
        <f t="shared" si="106"/>
        <v>3.6050892328070433E-2</v>
      </c>
      <c r="AU400" s="67">
        <f t="shared" si="106"/>
        <v>1.3824048407708381E-2</v>
      </c>
      <c r="AV400" s="67">
        <f t="shared" si="106"/>
        <v>1.098388865085113E-3</v>
      </c>
      <c r="AW400" s="67">
        <f t="shared" si="106"/>
        <v>1.5325271683986714E-3</v>
      </c>
      <c r="AX400" s="67">
        <f t="shared" si="106"/>
        <v>1.6578714361827559E-2</v>
      </c>
      <c r="BA400" s="67">
        <f t="shared" si="107"/>
        <v>1.7134384061880381E-3</v>
      </c>
      <c r="BB400" s="67">
        <f t="shared" si="111"/>
        <v>7.7698922454453052E-3</v>
      </c>
      <c r="BC400" s="67">
        <f t="shared" si="112"/>
        <v>2.6754056139317948E-3</v>
      </c>
      <c r="BD400" s="67">
        <f t="shared" si="113"/>
        <v>3.9051082324436581E-3</v>
      </c>
      <c r="BE400" s="67">
        <f t="shared" si="114"/>
        <v>4.8125145013927289E-3</v>
      </c>
      <c r="BF400" s="67">
        <f t="shared" si="115"/>
        <v>5.2883411306645561E-2</v>
      </c>
      <c r="BG400" s="67">
        <f t="shared" si="116"/>
        <v>2.0381741990557874E-2</v>
      </c>
      <c r="BH400" s="67">
        <f t="shared" si="117"/>
        <v>1.6186769070394085E-3</v>
      </c>
      <c r="BI400" s="67">
        <f t="shared" si="118"/>
        <v>2.2337470373836911E-3</v>
      </c>
      <c r="BJ400" s="67">
        <f t="shared" si="119"/>
        <v>2.4055228267754886E-2</v>
      </c>
    </row>
    <row r="401" spans="4:62">
      <c r="D401" s="52">
        <f t="shared" si="97"/>
        <v>6</v>
      </c>
      <c r="E401" s="67">
        <f t="shared" si="138"/>
        <v>1.3038647898273015E-3</v>
      </c>
      <c r="F401" s="67">
        <f t="shared" si="138"/>
        <v>6.1593122111860887E-3</v>
      </c>
      <c r="G401" s="67">
        <f t="shared" si="138"/>
        <v>2.2203037061598141E-3</v>
      </c>
      <c r="H401" s="67">
        <f t="shared" si="138"/>
        <v>3.0501097358233719E-3</v>
      </c>
      <c r="I401" s="67">
        <f t="shared" si="138"/>
        <v>4.0252811596042494E-3</v>
      </c>
      <c r="J401" s="67">
        <f t="shared" si="138"/>
        <v>4.3971862064705748E-2</v>
      </c>
      <c r="K401" s="67">
        <f t="shared" si="138"/>
        <v>1.715493443466113E-2</v>
      </c>
      <c r="L401" s="67">
        <f t="shared" si="138"/>
        <v>1.3226611856516264E-3</v>
      </c>
      <c r="M401" s="67">
        <f t="shared" si="138"/>
        <v>1.8868972708093999E-3</v>
      </c>
      <c r="N401" s="67">
        <f t="shared" si="138"/>
        <v>1.7939008703196039E-2</v>
      </c>
      <c r="Q401" s="55">
        <f t="shared" si="109"/>
        <v>3.5450336146146486E-4</v>
      </c>
      <c r="R401" s="55">
        <f t="shared" si="120"/>
        <v>9.7244398683391962E-4</v>
      </c>
      <c r="S401" s="55">
        <f t="shared" si="121"/>
        <v>3.8833167936336429E-4</v>
      </c>
      <c r="T401" s="55">
        <f t="shared" si="122"/>
        <v>4.377020606387586E-4</v>
      </c>
      <c r="U401" s="55">
        <f t="shared" si="123"/>
        <v>6.2829342810703738E-4</v>
      </c>
      <c r="V401" s="55">
        <f t="shared" si="124"/>
        <v>6.2263672822437154E-3</v>
      </c>
      <c r="W401" s="55">
        <f t="shared" si="125"/>
        <v>2.8389844158854352E-3</v>
      </c>
      <c r="X401" s="55">
        <f t="shared" si="126"/>
        <v>1.9296937261318778E-4</v>
      </c>
      <c r="Y401" s="55">
        <f t="shared" si="127"/>
        <v>2.9966269488278203E-4</v>
      </c>
      <c r="Z401" s="55">
        <f t="shared" si="128"/>
        <v>1.1550790857959594E-3</v>
      </c>
      <c r="AC401" s="55">
        <f t="shared" si="110"/>
        <v>4.1167625030091843E-4</v>
      </c>
      <c r="AD401" s="55">
        <f t="shared" si="129"/>
        <v>1.6450783716457822E-3</v>
      </c>
      <c r="AE401" s="55">
        <f t="shared" si="130"/>
        <v>4.9938431425310852E-4</v>
      </c>
      <c r="AF401" s="55">
        <f t="shared" si="131"/>
        <v>8.8889897966062481E-4</v>
      </c>
      <c r="AG401" s="55">
        <f t="shared" si="132"/>
        <v>8.8275215520692738E-4</v>
      </c>
      <c r="AH401" s="55">
        <f t="shared" si="133"/>
        <v>1.1009112062324029E-2</v>
      </c>
      <c r="AI401" s="55">
        <f t="shared" si="134"/>
        <v>3.8051990252712304E-3</v>
      </c>
      <c r="AJ401" s="55">
        <f t="shared" si="135"/>
        <v>3.316479347635545E-4</v>
      </c>
      <c r="AK401" s="55">
        <f t="shared" si="136"/>
        <v>4.1152767233109414E-4</v>
      </c>
      <c r="AL401" s="55">
        <f t="shared" si="137"/>
        <v>6.3359829591854537E-3</v>
      </c>
      <c r="AO401" s="67">
        <f t="shared" si="106"/>
        <v>9.4936142836583664E-4</v>
      </c>
      <c r="AP401" s="67">
        <f t="shared" si="106"/>
        <v>5.1868682243521695E-3</v>
      </c>
      <c r="AQ401" s="67">
        <f t="shared" si="106"/>
        <v>1.8319720267964499E-3</v>
      </c>
      <c r="AR401" s="67">
        <f t="shared" si="106"/>
        <v>2.6124076751846133E-3</v>
      </c>
      <c r="AS401" s="67">
        <f t="shared" si="106"/>
        <v>3.3969877314972119E-3</v>
      </c>
      <c r="AT401" s="67">
        <f t="shared" si="106"/>
        <v>3.774549478246203E-2</v>
      </c>
      <c r="AU401" s="67">
        <f t="shared" si="106"/>
        <v>1.4315950018775695E-2</v>
      </c>
      <c r="AV401" s="67">
        <f t="shared" si="106"/>
        <v>1.1296918130384386E-3</v>
      </c>
      <c r="AW401" s="67">
        <f t="shared" si="106"/>
        <v>1.5872345759266179E-3</v>
      </c>
      <c r="AX401" s="67">
        <f t="shared" si="106"/>
        <v>1.6783929617400078E-2</v>
      </c>
      <c r="BA401" s="67">
        <f t="shared" si="107"/>
        <v>1.7155410401282199E-3</v>
      </c>
      <c r="BB401" s="67">
        <f t="shared" si="111"/>
        <v>7.8043905828318709E-3</v>
      </c>
      <c r="BC401" s="67">
        <f t="shared" si="112"/>
        <v>2.7196880204129227E-3</v>
      </c>
      <c r="BD401" s="67">
        <f t="shared" si="113"/>
        <v>3.9390087154839966E-3</v>
      </c>
      <c r="BE401" s="67">
        <f t="shared" si="114"/>
        <v>4.9080333148111771E-3</v>
      </c>
      <c r="BF401" s="67">
        <f t="shared" si="115"/>
        <v>5.4980974127029777E-2</v>
      </c>
      <c r="BG401" s="67">
        <f t="shared" si="116"/>
        <v>2.0960133459932362E-2</v>
      </c>
      <c r="BH401" s="67">
        <f t="shared" si="117"/>
        <v>1.6543091204151809E-3</v>
      </c>
      <c r="BI401" s="67">
        <f t="shared" si="118"/>
        <v>2.298424943140494E-3</v>
      </c>
      <c r="BJ401" s="67">
        <f t="shared" si="119"/>
        <v>2.4274991662381493E-2</v>
      </c>
    </row>
    <row r="402" spans="4:62">
      <c r="D402" s="52">
        <f t="shared" si="97"/>
        <v>6.25</v>
      </c>
      <c r="E402" s="67">
        <f t="shared" si="138"/>
        <v>1.3057068953235664E-3</v>
      </c>
      <c r="F402" s="67">
        <f t="shared" si="138"/>
        <v>6.1903377593342471E-3</v>
      </c>
      <c r="G402" s="67">
        <f t="shared" si="138"/>
        <v>2.2608633045617826E-3</v>
      </c>
      <c r="H402" s="67">
        <f t="shared" si="138"/>
        <v>3.0829010445988696E-3</v>
      </c>
      <c r="I402" s="67">
        <f t="shared" si="138"/>
        <v>4.1129674087258998E-3</v>
      </c>
      <c r="J402" s="67">
        <f t="shared" si="138"/>
        <v>4.581709205818367E-2</v>
      </c>
      <c r="K402" s="67">
        <f t="shared" si="138"/>
        <v>1.76870659015772E-2</v>
      </c>
      <c r="L402" s="67">
        <f t="shared" si="138"/>
        <v>1.3554072785452013E-3</v>
      </c>
      <c r="M402" s="67">
        <f t="shared" si="138"/>
        <v>1.9453214113959616E-3</v>
      </c>
      <c r="N402" s="67">
        <f t="shared" si="138"/>
        <v>1.8143464585447883E-2</v>
      </c>
      <c r="Q402" s="55">
        <f t="shared" si="109"/>
        <v>3.5450632146182676E-4</v>
      </c>
      <c r="R402" s="55">
        <f t="shared" si="120"/>
        <v>9.7246610047705317E-4</v>
      </c>
      <c r="S402" s="55">
        <f t="shared" si="121"/>
        <v>3.8947958484602803E-4</v>
      </c>
      <c r="T402" s="55">
        <f t="shared" si="122"/>
        <v>4.3853877476077109E-4</v>
      </c>
      <c r="U402" s="55">
        <f t="shared" si="123"/>
        <v>6.3419132692290822E-4</v>
      </c>
      <c r="V402" s="55">
        <f t="shared" si="124"/>
        <v>6.3785259462534431E-3</v>
      </c>
      <c r="W402" s="55">
        <f t="shared" si="125"/>
        <v>2.8796743998239799E-3</v>
      </c>
      <c r="X402" s="55">
        <f t="shared" si="126"/>
        <v>1.9501210655055906E-4</v>
      </c>
      <c r="Y402" s="55">
        <f t="shared" si="127"/>
        <v>3.0415444395340231E-4</v>
      </c>
      <c r="Z402" s="55">
        <f t="shared" si="128"/>
        <v>1.1624126416029305E-3</v>
      </c>
      <c r="AC402" s="55">
        <f t="shared" si="110"/>
        <v>4.1168232008198714E-4</v>
      </c>
      <c r="AD402" s="55">
        <f t="shared" si="129"/>
        <v>1.6460140699116222E-3</v>
      </c>
      <c r="AE402" s="55">
        <f t="shared" si="130"/>
        <v>5.0200315596214944E-4</v>
      </c>
      <c r="AF402" s="55">
        <f t="shared" si="131"/>
        <v>8.8973258894469668E-4</v>
      </c>
      <c r="AG402" s="55">
        <f t="shared" si="132"/>
        <v>8.8727840851824855E-4</v>
      </c>
      <c r="AH402" s="55">
        <f t="shared" si="133"/>
        <v>1.124753299082636E-2</v>
      </c>
      <c r="AI402" s="55">
        <f t="shared" si="134"/>
        <v>3.849399392398391E-3</v>
      </c>
      <c r="AJ402" s="55">
        <f t="shared" si="135"/>
        <v>3.3374336206330057E-4</v>
      </c>
      <c r="AK402" s="55">
        <f t="shared" si="136"/>
        <v>4.166001392376617E-4</v>
      </c>
      <c r="AL402" s="55">
        <f t="shared" si="137"/>
        <v>6.3421027631299321E-3</v>
      </c>
      <c r="AO402" s="67">
        <f t="shared" si="106"/>
        <v>9.5120057386173962E-4</v>
      </c>
      <c r="AP402" s="67">
        <f t="shared" si="106"/>
        <v>5.2178716588571943E-3</v>
      </c>
      <c r="AQ402" s="67">
        <f t="shared" si="106"/>
        <v>1.8713837197157546E-3</v>
      </c>
      <c r="AR402" s="67">
        <f t="shared" si="106"/>
        <v>2.6443622698380984E-3</v>
      </c>
      <c r="AS402" s="67">
        <f t="shared" si="106"/>
        <v>3.4787760818029917E-3</v>
      </c>
      <c r="AT402" s="67">
        <f t="shared" si="106"/>
        <v>3.9438566111930223E-2</v>
      </c>
      <c r="AU402" s="67">
        <f t="shared" si="106"/>
        <v>1.480739150175322E-2</v>
      </c>
      <c r="AV402" s="67">
        <f t="shared" si="106"/>
        <v>1.1603951719946423E-3</v>
      </c>
      <c r="AW402" s="67">
        <f t="shared" si="106"/>
        <v>1.6411669674425593E-3</v>
      </c>
      <c r="AX402" s="67">
        <f t="shared" si="106"/>
        <v>1.6981051943844951E-2</v>
      </c>
      <c r="BA402" s="67">
        <f t="shared" si="107"/>
        <v>1.7173892154055536E-3</v>
      </c>
      <c r="BB402" s="67">
        <f t="shared" si="111"/>
        <v>7.83635182924587E-3</v>
      </c>
      <c r="BC402" s="67">
        <f t="shared" si="112"/>
        <v>2.762866460523932E-3</v>
      </c>
      <c r="BD402" s="67">
        <f t="shared" si="113"/>
        <v>3.9726336335435663E-3</v>
      </c>
      <c r="BE402" s="67">
        <f t="shared" si="114"/>
        <v>5.0002458172441486E-3</v>
      </c>
      <c r="BF402" s="67">
        <f t="shared" si="115"/>
        <v>5.7064625049010026E-2</v>
      </c>
      <c r="BG402" s="67">
        <f t="shared" si="116"/>
        <v>2.1536465293975592E-2</v>
      </c>
      <c r="BH402" s="67">
        <f t="shared" si="117"/>
        <v>1.6891506406085019E-3</v>
      </c>
      <c r="BI402" s="67">
        <f t="shared" si="118"/>
        <v>2.3619215506336232E-3</v>
      </c>
      <c r="BJ402" s="67">
        <f t="shared" si="119"/>
        <v>2.4485567348577816E-2</v>
      </c>
    </row>
    <row r="403" spans="4:62">
      <c r="D403" s="52">
        <f t="shared" si="97"/>
        <v>6.5</v>
      </c>
      <c r="E403" s="67">
        <f t="shared" ref="E403:N418" si="139">E402+E314/$R$179</f>
        <v>1.307339366879357E-3</v>
      </c>
      <c r="F403" s="67">
        <f t="shared" si="139"/>
        <v>6.2204541277189858E-3</v>
      </c>
      <c r="G403" s="67">
        <f t="shared" si="139"/>
        <v>2.300636850798031E-3</v>
      </c>
      <c r="H403" s="67">
        <f t="shared" si="139"/>
        <v>3.115718108436482E-3</v>
      </c>
      <c r="I403" s="67">
        <f t="shared" si="139"/>
        <v>4.1977822043755527E-3</v>
      </c>
      <c r="J403" s="67">
        <f t="shared" si="139"/>
        <v>4.7654756313421823E-2</v>
      </c>
      <c r="K403" s="67">
        <f t="shared" si="139"/>
        <v>1.8219222402881097E-2</v>
      </c>
      <c r="L403" s="67">
        <f t="shared" si="139"/>
        <v>1.3876043816868566E-3</v>
      </c>
      <c r="M403" s="67">
        <f t="shared" si="139"/>
        <v>2.0029683497041219E-3</v>
      </c>
      <c r="N403" s="67">
        <f t="shared" si="139"/>
        <v>1.8343081077095813E-2</v>
      </c>
      <c r="Q403" s="55">
        <f t="shared" si="109"/>
        <v>3.5450853658801519E-4</v>
      </c>
      <c r="R403" s="55">
        <f t="shared" si="120"/>
        <v>9.7248202453898672E-4</v>
      </c>
      <c r="S403" s="55">
        <f t="shared" si="121"/>
        <v>3.9062440702223049E-4</v>
      </c>
      <c r="T403" s="55">
        <f t="shared" si="122"/>
        <v>4.3937430626569393E-4</v>
      </c>
      <c r="U403" s="55">
        <f t="shared" si="123"/>
        <v>6.3964879806216988E-4</v>
      </c>
      <c r="V403" s="55">
        <f t="shared" si="124"/>
        <v>6.5263686078663712E-3</v>
      </c>
      <c r="W403" s="55">
        <f t="shared" si="125"/>
        <v>2.9197265167863755E-3</v>
      </c>
      <c r="X403" s="55">
        <f t="shared" si="126"/>
        <v>1.9702886739417349E-4</v>
      </c>
      <c r="Y403" s="55">
        <f t="shared" si="127"/>
        <v>3.0853785137685552E-4</v>
      </c>
      <c r="Z403" s="55">
        <f t="shared" si="128"/>
        <v>1.1693621570883451E-3</v>
      </c>
      <c r="AC403" s="55">
        <f t="shared" si="110"/>
        <v>4.1168723529247587E-4</v>
      </c>
      <c r="AD403" s="55">
        <f t="shared" si="129"/>
        <v>1.6469216307080294E-3</v>
      </c>
      <c r="AE403" s="55">
        <f t="shared" si="130"/>
        <v>5.0444569467554177E-4</v>
      </c>
      <c r="AF403" s="55">
        <f t="shared" si="131"/>
        <v>8.9056735806112403E-4</v>
      </c>
      <c r="AG403" s="55">
        <f t="shared" si="132"/>
        <v>8.9157953687354636E-4</v>
      </c>
      <c r="AH403" s="55">
        <f t="shared" si="133"/>
        <v>1.1478011092846898E-2</v>
      </c>
      <c r="AI403" s="55">
        <f t="shared" si="134"/>
        <v>3.8931097183223253E-3</v>
      </c>
      <c r="AJ403" s="55">
        <f t="shared" si="135"/>
        <v>3.3570903312212999E-4</v>
      </c>
      <c r="AK403" s="55">
        <f t="shared" si="136"/>
        <v>4.2142588943033452E-4</v>
      </c>
      <c r="AL403" s="55">
        <f t="shared" si="137"/>
        <v>6.3479300764123104E-3</v>
      </c>
      <c r="AO403" s="67">
        <f t="shared" si="106"/>
        <v>9.5283083029134175E-4</v>
      </c>
      <c r="AP403" s="67">
        <f t="shared" si="106"/>
        <v>5.2479721031799993E-3</v>
      </c>
      <c r="AQ403" s="67">
        <f t="shared" si="106"/>
        <v>1.9100124437758004E-3</v>
      </c>
      <c r="AR403" s="67">
        <f t="shared" si="106"/>
        <v>2.676343802170788E-3</v>
      </c>
      <c r="AS403" s="67">
        <f t="shared" si="106"/>
        <v>3.5581334063133829E-3</v>
      </c>
      <c r="AT403" s="67">
        <f t="shared" si="106"/>
        <v>4.112838770555545E-2</v>
      </c>
      <c r="AU403" s="67">
        <f t="shared" si="106"/>
        <v>1.5299495886094722E-2</v>
      </c>
      <c r="AV403" s="67">
        <f t="shared" si="106"/>
        <v>1.190575514292683E-3</v>
      </c>
      <c r="AW403" s="67">
        <f t="shared" si="106"/>
        <v>1.6944304983272664E-3</v>
      </c>
      <c r="AX403" s="67">
        <f t="shared" si="106"/>
        <v>1.7173718920007467E-2</v>
      </c>
      <c r="BA403" s="67">
        <f t="shared" si="107"/>
        <v>1.7190266021718328E-3</v>
      </c>
      <c r="BB403" s="67">
        <f t="shared" si="111"/>
        <v>7.867375758427015E-3</v>
      </c>
      <c r="BC403" s="67">
        <f t="shared" si="112"/>
        <v>2.805082545473573E-3</v>
      </c>
      <c r="BD403" s="67">
        <f t="shared" si="113"/>
        <v>4.0062854664976062E-3</v>
      </c>
      <c r="BE403" s="67">
        <f t="shared" si="114"/>
        <v>5.0893617412490991E-3</v>
      </c>
      <c r="BF403" s="67">
        <f t="shared" si="115"/>
        <v>5.9132767406268723E-2</v>
      </c>
      <c r="BG403" s="67">
        <f t="shared" si="116"/>
        <v>2.2112332121203421E-2</v>
      </c>
      <c r="BH403" s="67">
        <f t="shared" si="117"/>
        <v>1.7233134148089866E-3</v>
      </c>
      <c r="BI403" s="67">
        <f t="shared" si="118"/>
        <v>2.4243942391344564E-3</v>
      </c>
      <c r="BJ403" s="67">
        <f t="shared" si="119"/>
        <v>2.4691011153508122E-2</v>
      </c>
    </row>
    <row r="404" spans="4:62">
      <c r="D404" s="52">
        <f t="shared" si="97"/>
        <v>6.75</v>
      </c>
      <c r="E404" s="67">
        <f t="shared" si="139"/>
        <v>1.3087761800907049E-3</v>
      </c>
      <c r="F404" s="67">
        <f t="shared" si="139"/>
        <v>6.2497219283245333E-3</v>
      </c>
      <c r="G404" s="67">
        <f t="shared" si="139"/>
        <v>2.339676748346274E-3</v>
      </c>
      <c r="H404" s="67">
        <f t="shared" si="139"/>
        <v>3.1485866823983233E-3</v>
      </c>
      <c r="I404" s="67">
        <f t="shared" si="139"/>
        <v>4.2799169767846748E-3</v>
      </c>
      <c r="J404" s="67">
        <f t="shared" si="139"/>
        <v>4.9482351278369772E-2</v>
      </c>
      <c r="K404" s="67">
        <f t="shared" si="139"/>
        <v>1.875142897296065E-2</v>
      </c>
      <c r="L404" s="67">
        <f t="shared" si="139"/>
        <v>1.4192890943933866E-3</v>
      </c>
      <c r="M404" s="67">
        <f t="shared" si="139"/>
        <v>2.0598898992191077E-3</v>
      </c>
      <c r="N404" s="67">
        <f t="shared" si="139"/>
        <v>1.8538180804180088E-2</v>
      </c>
      <c r="Q404" s="55">
        <f t="shared" si="109"/>
        <v>3.5451015374008635E-4</v>
      </c>
      <c r="R404" s="55">
        <f t="shared" si="120"/>
        <v>9.7249308658927227E-4</v>
      </c>
      <c r="S404" s="55">
        <f t="shared" si="121"/>
        <v>3.9176646215219893E-4</v>
      </c>
      <c r="T404" s="55">
        <f t="shared" si="122"/>
        <v>4.4020907217341216E-4</v>
      </c>
      <c r="U404" s="55">
        <f t="shared" si="123"/>
        <v>6.4470687284835142E-4</v>
      </c>
      <c r="V404" s="55">
        <f t="shared" si="124"/>
        <v>6.6694743209719607E-3</v>
      </c>
      <c r="W404" s="55">
        <f t="shared" si="125"/>
        <v>2.9591713852953143E-3</v>
      </c>
      <c r="X404" s="55">
        <f t="shared" si="126"/>
        <v>1.9902076640841978E-4</v>
      </c>
      <c r="Y404" s="55">
        <f t="shared" si="127"/>
        <v>3.1282048487476713E-4</v>
      </c>
      <c r="Z404" s="55">
        <f t="shared" si="128"/>
        <v>1.1759640815104443E-3</v>
      </c>
      <c r="AC404" s="55">
        <f t="shared" si="110"/>
        <v>4.1169118271130523E-4</v>
      </c>
      <c r="AD404" s="55">
        <f t="shared" si="129"/>
        <v>1.6478033130041703E-3</v>
      </c>
      <c r="AE404" s="55">
        <f t="shared" si="130"/>
        <v>5.0673000497989968E-4</v>
      </c>
      <c r="AF404" s="55">
        <f t="shared" si="131"/>
        <v>8.9140522882405644E-4</v>
      </c>
      <c r="AG404" s="55">
        <f t="shared" si="132"/>
        <v>8.9567638025360105E-4</v>
      </c>
      <c r="AH404" s="55">
        <f t="shared" si="133"/>
        <v>1.1700919519595173E-2</v>
      </c>
      <c r="AI404" s="55">
        <f t="shared" si="134"/>
        <v>3.9363579595344551E-3</v>
      </c>
      <c r="AJ404" s="55">
        <f t="shared" si="135"/>
        <v>3.3755798059044391E-4</v>
      </c>
      <c r="AK404" s="55">
        <f t="shared" si="136"/>
        <v>4.2602780956059748E-4</v>
      </c>
      <c r="AL404" s="55">
        <f t="shared" si="137"/>
        <v>6.3534909978767411E-3</v>
      </c>
      <c r="AO404" s="67">
        <f t="shared" si="106"/>
        <v>9.5426602635061857E-4</v>
      </c>
      <c r="AP404" s="67">
        <f t="shared" si="106"/>
        <v>5.2772288417352615E-3</v>
      </c>
      <c r="AQ404" s="67">
        <f t="shared" si="106"/>
        <v>1.9479102861940751E-3</v>
      </c>
      <c r="AR404" s="67">
        <f t="shared" si="106"/>
        <v>2.7083776102249111E-3</v>
      </c>
      <c r="AS404" s="67">
        <f t="shared" si="106"/>
        <v>3.6352101039363234E-3</v>
      </c>
      <c r="AT404" s="67">
        <f t="shared" si="106"/>
        <v>4.2812876957397814E-2</v>
      </c>
      <c r="AU404" s="67">
        <f t="shared" si="106"/>
        <v>1.5792257587665337E-2</v>
      </c>
      <c r="AV404" s="67">
        <f t="shared" si="106"/>
        <v>1.2202683279849667E-3</v>
      </c>
      <c r="AW404" s="67">
        <f t="shared" si="106"/>
        <v>1.7470694143443405E-3</v>
      </c>
      <c r="AX404" s="67">
        <f t="shared" si="106"/>
        <v>1.7362216722669643E-2</v>
      </c>
      <c r="BA404" s="67">
        <f t="shared" si="107"/>
        <v>1.7204673628020101E-3</v>
      </c>
      <c r="BB404" s="67">
        <f t="shared" si="111"/>
        <v>7.8975252413287043E-3</v>
      </c>
      <c r="BC404" s="67">
        <f t="shared" si="112"/>
        <v>2.8464067533261737E-3</v>
      </c>
      <c r="BD404" s="67">
        <f t="shared" si="113"/>
        <v>4.0399919112223794E-3</v>
      </c>
      <c r="BE404" s="67">
        <f t="shared" si="114"/>
        <v>5.1755933570382757E-3</v>
      </c>
      <c r="BF404" s="67">
        <f t="shared" si="115"/>
        <v>6.1183270797964942E-2</v>
      </c>
      <c r="BG404" s="67">
        <f t="shared" si="116"/>
        <v>2.2687786932495103E-2</v>
      </c>
      <c r="BH404" s="67">
        <f t="shared" si="117"/>
        <v>1.7568470749838305E-3</v>
      </c>
      <c r="BI404" s="67">
        <f t="shared" si="118"/>
        <v>2.4859177087797053E-3</v>
      </c>
      <c r="BJ404" s="67">
        <f t="shared" si="119"/>
        <v>2.4891671802056828E-2</v>
      </c>
    </row>
    <row r="405" spans="4:62">
      <c r="D405" s="52">
        <f t="shared" si="97"/>
        <v>7</v>
      </c>
      <c r="E405" s="67">
        <f t="shared" si="139"/>
        <v>1.3100313105536417E-3</v>
      </c>
      <c r="F405" s="67">
        <f t="shared" si="139"/>
        <v>6.2782017731351173E-3</v>
      </c>
      <c r="G405" s="67">
        <f t="shared" si="139"/>
        <v>2.3780354006842264E-3</v>
      </c>
      <c r="H405" s="67">
        <f t="shared" si="139"/>
        <v>3.1815325215465086E-3</v>
      </c>
      <c r="I405" s="67">
        <f t="shared" si="139"/>
        <v>4.359563156184733E-3</v>
      </c>
      <c r="J405" s="67">
        <f t="shared" si="139"/>
        <v>5.1297541448972674E-2</v>
      </c>
      <c r="K405" s="67">
        <f t="shared" si="139"/>
        <v>1.9283710646203687E-2</v>
      </c>
      <c r="L405" s="67">
        <f t="shared" si="139"/>
        <v>1.450498015981586E-3</v>
      </c>
      <c r="M405" s="67">
        <f t="shared" si="139"/>
        <v>2.1161378734261458E-3</v>
      </c>
      <c r="N405" s="67">
        <f t="shared" si="139"/>
        <v>1.8729086392740967E-2</v>
      </c>
      <c r="Q405" s="55">
        <f t="shared" si="109"/>
        <v>3.5451129969542902E-4</v>
      </c>
      <c r="R405" s="55">
        <f t="shared" si="120"/>
        <v>9.7250042480992633E-4</v>
      </c>
      <c r="S405" s="55">
        <f t="shared" si="121"/>
        <v>3.9290606297531262E-4</v>
      </c>
      <c r="T405" s="55">
        <f t="shared" si="122"/>
        <v>4.4104348694504035E-4</v>
      </c>
      <c r="U405" s="55">
        <f t="shared" si="123"/>
        <v>6.4940279912326278E-4</v>
      </c>
      <c r="V405" s="55">
        <f t="shared" si="124"/>
        <v>6.8075050251808133E-3</v>
      </c>
      <c r="W405" s="55">
        <f t="shared" si="125"/>
        <v>2.9980376193197112E-3</v>
      </c>
      <c r="X405" s="55">
        <f t="shared" si="126"/>
        <v>2.0098886025007195E-4</v>
      </c>
      <c r="Y405" s="55">
        <f t="shared" si="127"/>
        <v>3.1700936378115812E-4</v>
      </c>
      <c r="Z405" s="55">
        <f t="shared" si="128"/>
        <v>1.1822522337795595E-3</v>
      </c>
      <c r="AC405" s="55">
        <f t="shared" si="110"/>
        <v>4.1169432639101517E-4</v>
      </c>
      <c r="AD405" s="55">
        <f t="shared" si="129"/>
        <v>1.6486612925008287E-3</v>
      </c>
      <c r="AE405" s="55">
        <f t="shared" si="130"/>
        <v>5.0887270406711196E-4</v>
      </c>
      <c r="AF405" s="55">
        <f t="shared" si="131"/>
        <v>8.9224814925466971E-4</v>
      </c>
      <c r="AG405" s="55">
        <f t="shared" si="132"/>
        <v>8.9958838885712314E-4</v>
      </c>
      <c r="AH405" s="55">
        <f t="shared" si="133"/>
        <v>1.1916590916115501E-2</v>
      </c>
      <c r="AI405" s="55">
        <f t="shared" si="134"/>
        <v>3.9791706987932903E-3</v>
      </c>
      <c r="AJ405" s="55">
        <f t="shared" si="135"/>
        <v>3.3930219983799667E-4</v>
      </c>
      <c r="AK405" s="55">
        <f t="shared" si="136"/>
        <v>4.3042683388736988E-4</v>
      </c>
      <c r="AL405" s="55">
        <f t="shared" si="137"/>
        <v>6.3588102167416475E-3</v>
      </c>
      <c r="AO405" s="67">
        <f t="shared" si="106"/>
        <v>9.5552001085821273E-4</v>
      </c>
      <c r="AP405" s="67">
        <f t="shared" si="106"/>
        <v>5.3057013483251911E-3</v>
      </c>
      <c r="AQ405" s="67">
        <f t="shared" si="106"/>
        <v>1.9851293377089138E-3</v>
      </c>
      <c r="AR405" s="67">
        <f t="shared" si="106"/>
        <v>2.7404890346014684E-3</v>
      </c>
      <c r="AS405" s="67">
        <f t="shared" si="106"/>
        <v>3.7101603570614703E-3</v>
      </c>
      <c r="AT405" s="67">
        <f t="shared" si="106"/>
        <v>4.4490036423791859E-2</v>
      </c>
      <c r="AU405" s="67">
        <f t="shared" si="106"/>
        <v>1.6285673026883975E-2</v>
      </c>
      <c r="AV405" s="67">
        <f t="shared" si="106"/>
        <v>1.249509155731514E-3</v>
      </c>
      <c r="AW405" s="67">
        <f t="shared" si="106"/>
        <v>1.7991285096449878E-3</v>
      </c>
      <c r="AX405" s="67">
        <f t="shared" si="106"/>
        <v>1.7546834158961407E-2</v>
      </c>
      <c r="BA405" s="67">
        <f t="shared" si="107"/>
        <v>1.7217256369446569E-3</v>
      </c>
      <c r="BB405" s="67">
        <f t="shared" si="111"/>
        <v>7.9268630656359456E-3</v>
      </c>
      <c r="BC405" s="67">
        <f t="shared" si="112"/>
        <v>2.8869081047513383E-3</v>
      </c>
      <c r="BD405" s="67">
        <f t="shared" si="113"/>
        <v>4.0737806708011784E-3</v>
      </c>
      <c r="BE405" s="67">
        <f t="shared" si="114"/>
        <v>5.2591515450418564E-3</v>
      </c>
      <c r="BF405" s="67">
        <f t="shared" si="115"/>
        <v>6.3214132365088174E-2</v>
      </c>
      <c r="BG405" s="67">
        <f t="shared" si="116"/>
        <v>2.3262881344996978E-2</v>
      </c>
      <c r="BH405" s="67">
        <f t="shared" si="117"/>
        <v>1.7898002158195827E-3</v>
      </c>
      <c r="BI405" s="67">
        <f t="shared" si="118"/>
        <v>2.5465647073135158E-3</v>
      </c>
      <c r="BJ405" s="67">
        <f t="shared" si="119"/>
        <v>2.5087896609482616E-2</v>
      </c>
    </row>
    <row r="406" spans="4:62">
      <c r="D406" s="52">
        <f t="shared" si="97"/>
        <v>7.25</v>
      </c>
      <c r="E406" s="67">
        <f t="shared" si="139"/>
        <v>1.311118733864199E-3</v>
      </c>
      <c r="F406" s="67">
        <f t="shared" si="139"/>
        <v>6.3059542741349655E-3</v>
      </c>
      <c r="G406" s="67">
        <f t="shared" si="139"/>
        <v>2.4157652112896024E-3</v>
      </c>
      <c r="H406" s="67">
        <f t="shared" si="139"/>
        <v>3.2145813809431522E-3</v>
      </c>
      <c r="I406" s="67">
        <f t="shared" si="139"/>
        <v>4.4369121728071934E-3</v>
      </c>
      <c r="J406" s="67">
        <f t="shared" si="139"/>
        <v>5.3098159369171276E-2</v>
      </c>
      <c r="K406" s="67">
        <f t="shared" si="139"/>
        <v>1.9816092456998037E-2</v>
      </c>
      <c r="L406" s="67">
        <f t="shared" si="139"/>
        <v>1.4812677457682498E-3</v>
      </c>
      <c r="M406" s="67">
        <f t="shared" si="139"/>
        <v>2.171764085810463E-3</v>
      </c>
      <c r="N406" s="67">
        <f t="shared" si="139"/>
        <v>1.8916120468818715E-2</v>
      </c>
      <c r="Q406" s="55">
        <f t="shared" si="109"/>
        <v>3.5451208254805387E-4</v>
      </c>
      <c r="R406" s="55">
        <f t="shared" si="120"/>
        <v>9.7250500157456993E-4</v>
      </c>
      <c r="S406" s="55">
        <f t="shared" si="121"/>
        <v>3.9404351889124275E-4</v>
      </c>
      <c r="T406" s="55">
        <f t="shared" si="122"/>
        <v>4.4187796281389255E-4</v>
      </c>
      <c r="U406" s="55">
        <f t="shared" si="123"/>
        <v>6.5377048757502606E-4</v>
      </c>
      <c r="V406" s="55">
        <f t="shared" si="124"/>
        <v>6.9401979453209998E-3</v>
      </c>
      <c r="W406" s="55">
        <f t="shared" si="125"/>
        <v>3.0363520152600675E-3</v>
      </c>
      <c r="X406" s="55">
        <f t="shared" si="126"/>
        <v>2.0293415499085974E-4</v>
      </c>
      <c r="Y406" s="55">
        <f t="shared" si="127"/>
        <v>3.2111101963699842E-4</v>
      </c>
      <c r="Z406" s="55">
        <f t="shared" si="128"/>
        <v>1.1882580756992841E-3</v>
      </c>
      <c r="AC406" s="55">
        <f t="shared" si="110"/>
        <v>4.1169680928466459E-4</v>
      </c>
      <c r="AD406" s="55">
        <f t="shared" si="129"/>
        <v>1.6494976676879416E-3</v>
      </c>
      <c r="AE406" s="55">
        <f t="shared" si="130"/>
        <v>5.1088910256833495E-4</v>
      </c>
      <c r="AF406" s="55">
        <f t="shared" si="131"/>
        <v>8.9309808021864146E-4</v>
      </c>
      <c r="AG406" s="55">
        <f t="shared" si="132"/>
        <v>9.033337579045066E-4</v>
      </c>
      <c r="AH406" s="55">
        <f t="shared" si="133"/>
        <v>1.212532326834863E-2</v>
      </c>
      <c r="AI406" s="55">
        <f t="shared" si="134"/>
        <v>4.0215732533192003E-3</v>
      </c>
      <c r="AJ406" s="55">
        <f t="shared" si="135"/>
        <v>3.4095276052154168E-4</v>
      </c>
      <c r="AK406" s="55">
        <f t="shared" si="136"/>
        <v>4.3464218987937633E-4</v>
      </c>
      <c r="AL406" s="55">
        <f t="shared" si="137"/>
        <v>6.3639111201795016E-3</v>
      </c>
      <c r="AO406" s="67">
        <f t="shared" si="106"/>
        <v>9.5660665131614515E-4</v>
      </c>
      <c r="AP406" s="67">
        <f t="shared" si="106"/>
        <v>5.3334492725603958E-3</v>
      </c>
      <c r="AQ406" s="67">
        <f t="shared" si="106"/>
        <v>2.0217216923983598E-3</v>
      </c>
      <c r="AR406" s="67">
        <f t="shared" si="106"/>
        <v>2.7727034181292596E-3</v>
      </c>
      <c r="AS406" s="67">
        <f t="shared" si="106"/>
        <v>3.7831416852321673E-3</v>
      </c>
      <c r="AT406" s="67">
        <f t="shared" si="106"/>
        <v>4.6157961423850279E-2</v>
      </c>
      <c r="AU406" s="67">
        <f t="shared" si="106"/>
        <v>1.677974044173797E-2</v>
      </c>
      <c r="AV406" s="67">
        <f t="shared" si="106"/>
        <v>1.2783335907773901E-3</v>
      </c>
      <c r="AW406" s="67">
        <f t="shared" si="106"/>
        <v>1.8506530661734646E-3</v>
      </c>
      <c r="AX406" s="67">
        <f t="shared" si="106"/>
        <v>1.772786239311943E-2</v>
      </c>
      <c r="BA406" s="67">
        <f t="shared" si="107"/>
        <v>1.7228155431488635E-3</v>
      </c>
      <c r="BB406" s="67">
        <f t="shared" si="111"/>
        <v>7.9554519418229067E-3</v>
      </c>
      <c r="BC406" s="67">
        <f t="shared" si="112"/>
        <v>2.9266543138579374E-3</v>
      </c>
      <c r="BD406" s="67">
        <f t="shared" si="113"/>
        <v>4.107679461161794E-3</v>
      </c>
      <c r="BE406" s="67">
        <f t="shared" si="114"/>
        <v>5.3402459307117E-3</v>
      </c>
      <c r="BF406" s="67">
        <f t="shared" si="115"/>
        <v>6.5223482637519911E-2</v>
      </c>
      <c r="BG406" s="67">
        <f t="shared" si="116"/>
        <v>2.3837665710317237E-2</v>
      </c>
      <c r="BH406" s="67">
        <f t="shared" si="117"/>
        <v>1.8222205062897914E-3</v>
      </c>
      <c r="BI406" s="67">
        <f t="shared" si="118"/>
        <v>2.6064062756898394E-3</v>
      </c>
      <c r="BJ406" s="67">
        <f t="shared" si="119"/>
        <v>2.5280031588998216E-2</v>
      </c>
    </row>
    <row r="407" spans="4:62">
      <c r="D407" s="52">
        <f t="shared" si="97"/>
        <v>7.5</v>
      </c>
      <c r="E407" s="67">
        <f t="shared" si="139"/>
        <v>1.3120524256184083E-3</v>
      </c>
      <c r="F407" s="67">
        <f t="shared" si="139"/>
        <v>6.3330400433083056E-3</v>
      </c>
      <c r="G407" s="67">
        <f t="shared" si="139"/>
        <v>2.4529185836401168E-3</v>
      </c>
      <c r="H407" s="67">
        <f t="shared" si="139"/>
        <v>3.2477590156503688E-3</v>
      </c>
      <c r="I407" s="67">
        <f t="shared" si="139"/>
        <v>4.5121554568835218E-3</v>
      </c>
      <c r="J407" s="67">
        <f t="shared" si="139"/>
        <v>5.488220563090191E-2</v>
      </c>
      <c r="K407" s="67">
        <f t="shared" si="139"/>
        <v>2.0348599439731527E-2</v>
      </c>
      <c r="L407" s="67">
        <f t="shared" si="139"/>
        <v>1.5116348830701723E-3</v>
      </c>
      <c r="M407" s="67">
        <f t="shared" si="139"/>
        <v>2.226820349857286E-3</v>
      </c>
      <c r="N407" s="67">
        <f t="shared" si="139"/>
        <v>1.9099605658453592E-2</v>
      </c>
      <c r="Q407" s="55">
        <f t="shared" si="109"/>
        <v>3.5451259314707694E-4</v>
      </c>
      <c r="R407" s="55">
        <f t="shared" si="120"/>
        <v>9.7250761700500162E-4</v>
      </c>
      <c r="S407" s="55">
        <f t="shared" si="121"/>
        <v>3.9517913613519373E-4</v>
      </c>
      <c r="T407" s="55">
        <f t="shared" si="122"/>
        <v>4.4271291010881996E-4</v>
      </c>
      <c r="U407" s="55">
        <f t="shared" si="123"/>
        <v>6.5784089109211029E-4</v>
      </c>
      <c r="V407" s="55">
        <f t="shared" si="124"/>
        <v>7.0673585646750976E-3</v>
      </c>
      <c r="W407" s="55">
        <f t="shared" si="125"/>
        <v>3.0741397169937955E-3</v>
      </c>
      <c r="X407" s="55">
        <f t="shared" si="126"/>
        <v>2.0485760976641162E-4</v>
      </c>
      <c r="Y407" s="55">
        <f t="shared" si="127"/>
        <v>3.2513154851083792E-4</v>
      </c>
      <c r="Z407" s="55">
        <f t="shared" si="128"/>
        <v>1.1940109580494032E-3</v>
      </c>
      <c r="AC407" s="55">
        <f t="shared" si="110"/>
        <v>4.1169875487144367E-4</v>
      </c>
      <c r="AD407" s="55">
        <f t="shared" si="129"/>
        <v>1.6503144658385792E-3</v>
      </c>
      <c r="AE407" s="55">
        <f t="shared" si="130"/>
        <v>5.1279334103690411E-4</v>
      </c>
      <c r="AF407" s="55">
        <f t="shared" si="131"/>
        <v>8.9395700198225238E-4</v>
      </c>
      <c r="AG407" s="55">
        <f t="shared" si="132"/>
        <v>9.0692955109186041E-4</v>
      </c>
      <c r="AH407" s="55">
        <f t="shared" si="133"/>
        <v>1.2327384738326256E-2</v>
      </c>
      <c r="AI407" s="55">
        <f t="shared" si="134"/>
        <v>4.0635897724148598E-3</v>
      </c>
      <c r="AJ407" s="55">
        <f t="shared" si="135"/>
        <v>3.4251990646384605E-4</v>
      </c>
      <c r="AK407" s="55">
        <f t="shared" si="136"/>
        <v>4.3869160752723415E-4</v>
      </c>
      <c r="AL407" s="55">
        <f t="shared" si="137"/>
        <v>6.3688158986915135E-3</v>
      </c>
      <c r="AO407" s="67">
        <f t="shared" si="106"/>
        <v>9.5753983247133133E-4</v>
      </c>
      <c r="AP407" s="67">
        <f t="shared" si="106"/>
        <v>5.3605324263033037E-3</v>
      </c>
      <c r="AQ407" s="67">
        <f t="shared" si="106"/>
        <v>2.0577394475049231E-3</v>
      </c>
      <c r="AR407" s="67">
        <f t="shared" si="106"/>
        <v>2.8050461055415489E-3</v>
      </c>
      <c r="AS407" s="67">
        <f t="shared" si="106"/>
        <v>3.8543145657914113E-3</v>
      </c>
      <c r="AT407" s="67">
        <f t="shared" si="106"/>
        <v>4.7814847066226809E-2</v>
      </c>
      <c r="AU407" s="67">
        <f t="shared" si="106"/>
        <v>1.7274459722737733E-2</v>
      </c>
      <c r="AV407" s="67">
        <f t="shared" si="106"/>
        <v>1.3067772733037608E-3</v>
      </c>
      <c r="AW407" s="67">
        <f t="shared" si="106"/>
        <v>1.9016888013464481E-3</v>
      </c>
      <c r="AX407" s="67">
        <f t="shared" si="106"/>
        <v>1.790559470040419E-2</v>
      </c>
      <c r="BA407" s="67">
        <f t="shared" si="107"/>
        <v>1.7237511804898519E-3</v>
      </c>
      <c r="BB407" s="67">
        <f t="shared" si="111"/>
        <v>7.9833545091468842E-3</v>
      </c>
      <c r="BC407" s="67">
        <f t="shared" si="112"/>
        <v>2.9657119246770209E-3</v>
      </c>
      <c r="BD407" s="67">
        <f t="shared" si="113"/>
        <v>4.1417160176326212E-3</v>
      </c>
      <c r="BE407" s="67">
        <f t="shared" si="114"/>
        <v>5.4190850079753822E-3</v>
      </c>
      <c r="BF407" s="67">
        <f t="shared" si="115"/>
        <v>6.7209590369228162E-2</v>
      </c>
      <c r="BG407" s="67">
        <f t="shared" si="116"/>
        <v>2.4412189212146388E-2</v>
      </c>
      <c r="BH407" s="67">
        <f t="shared" si="117"/>
        <v>1.8541547895340182E-3</v>
      </c>
      <c r="BI407" s="67">
        <f t="shared" si="118"/>
        <v>2.6655119573845199E-3</v>
      </c>
      <c r="BJ407" s="67">
        <f t="shared" si="119"/>
        <v>2.5468421557145106E-2</v>
      </c>
    </row>
    <row r="408" spans="4:62">
      <c r="D408" s="52">
        <f t="shared" si="97"/>
        <v>7.75</v>
      </c>
      <c r="E408" s="67">
        <f t="shared" si="139"/>
        <v>1.3128463614123015E-3</v>
      </c>
      <c r="F408" s="67">
        <f t="shared" si="139"/>
        <v>6.3595196926393661E-3</v>
      </c>
      <c r="G408" s="67">
        <f t="shared" si="139"/>
        <v>2.4895479212134848E-3</v>
      </c>
      <c r="H408" s="67">
        <f t="shared" si="139"/>
        <v>3.2810911807302731E-3</v>
      </c>
      <c r="I408" s="67">
        <f t="shared" si="139"/>
        <v>4.5854844386451861E-3</v>
      </c>
      <c r="J408" s="67">
        <f t="shared" si="139"/>
        <v>5.6647848874096511E-2</v>
      </c>
      <c r="K408" s="67">
        <f t="shared" si="139"/>
        <v>2.0881256628791988E-2</v>
      </c>
      <c r="L408" s="67">
        <f t="shared" si="139"/>
        <v>1.5416360272041485E-3</v>
      </c>
      <c r="M408" s="67">
        <f t="shared" si="139"/>
        <v>2.2813584790518414E-3</v>
      </c>
      <c r="N408" s="67">
        <f t="shared" si="139"/>
        <v>1.9279864587685859E-2</v>
      </c>
      <c r="Q408" s="55">
        <f t="shared" si="109"/>
        <v>3.5451290653462582E-4</v>
      </c>
      <c r="R408" s="55">
        <f t="shared" si="120"/>
        <v>9.7250892251207473E-4</v>
      </c>
      <c r="S408" s="55">
        <f t="shared" si="121"/>
        <v>3.9631321794747482E-4</v>
      </c>
      <c r="T408" s="55">
        <f t="shared" si="122"/>
        <v>4.4354873757008703E-4</v>
      </c>
      <c r="U408" s="55">
        <f t="shared" si="123"/>
        <v>6.6164233037190393E-4</v>
      </c>
      <c r="V408" s="55">
        <f t="shared" si="124"/>
        <v>7.188854155681876E-3</v>
      </c>
      <c r="W408" s="55">
        <f t="shared" si="125"/>
        <v>3.1114243620568196E-3</v>
      </c>
      <c r="X408" s="55">
        <f t="shared" si="126"/>
        <v>2.0676014009345588E-4</v>
      </c>
      <c r="Y408" s="55">
        <f t="shared" si="127"/>
        <v>3.2907665640993599E-4</v>
      </c>
      <c r="Z408" s="55">
        <f t="shared" si="128"/>
        <v>1.1995383438648389E-3</v>
      </c>
      <c r="AC408" s="55">
        <f t="shared" si="110"/>
        <v>4.1170026878130849E-4</v>
      </c>
      <c r="AD408" s="55">
        <f t="shared" si="129"/>
        <v>1.6511136489446403E-3</v>
      </c>
      <c r="AE408" s="55">
        <f t="shared" si="130"/>
        <v>5.1459851454925272E-4</v>
      </c>
      <c r="AF408" s="55">
        <f t="shared" si="131"/>
        <v>8.9482692068548503E-4</v>
      </c>
      <c r="AG408" s="55">
        <f t="shared" si="132"/>
        <v>9.1039181437957569E-4</v>
      </c>
      <c r="AH408" s="55">
        <f t="shared" si="133"/>
        <v>1.2523017694494182E-2</v>
      </c>
      <c r="AI408" s="55">
        <f t="shared" si="134"/>
        <v>4.1052433257588216E-3</v>
      </c>
      <c r="AJ408" s="55">
        <f t="shared" si="135"/>
        <v>3.440131458624372E-4</v>
      </c>
      <c r="AK408" s="55">
        <f t="shared" si="136"/>
        <v>4.4259149928916095E-4</v>
      </c>
      <c r="AL408" s="55">
        <f t="shared" si="137"/>
        <v>6.3735456495311133E-3</v>
      </c>
      <c r="AO408" s="67">
        <f t="shared" si="106"/>
        <v>9.5833345487767569E-4</v>
      </c>
      <c r="AP408" s="67">
        <f t="shared" si="106"/>
        <v>5.3870107701272912E-3</v>
      </c>
      <c r="AQ408" s="67">
        <f t="shared" si="106"/>
        <v>2.0932347032660099E-3</v>
      </c>
      <c r="AR408" s="67">
        <f t="shared" si="106"/>
        <v>2.8375424431601858E-3</v>
      </c>
      <c r="AS408" s="67">
        <f t="shared" si="106"/>
        <v>3.9238421082732821E-3</v>
      </c>
      <c r="AT408" s="67">
        <f t="shared" si="106"/>
        <v>4.9458994718414633E-2</v>
      </c>
      <c r="AU408" s="67">
        <f t="shared" si="106"/>
        <v>1.7769832266735168E-2</v>
      </c>
      <c r="AV408" s="67">
        <f t="shared" si="106"/>
        <v>1.3348758871106928E-3</v>
      </c>
      <c r="AW408" s="67">
        <f t="shared" si="106"/>
        <v>1.9522818226419055E-3</v>
      </c>
      <c r="AX408" s="67">
        <f t="shared" si="106"/>
        <v>1.808032624382102E-2</v>
      </c>
      <c r="BA408" s="67">
        <f t="shared" si="107"/>
        <v>1.7245466301936099E-3</v>
      </c>
      <c r="BB408" s="67">
        <f t="shared" si="111"/>
        <v>8.0106333415840072E-3</v>
      </c>
      <c r="BC408" s="67">
        <f t="shared" si="112"/>
        <v>3.0041464357627376E-3</v>
      </c>
      <c r="BD408" s="67">
        <f t="shared" si="113"/>
        <v>4.1759181014157584E-3</v>
      </c>
      <c r="BE408" s="67">
        <f t="shared" si="114"/>
        <v>5.495876253024762E-3</v>
      </c>
      <c r="BF408" s="67">
        <f t="shared" si="115"/>
        <v>6.91708665685907E-2</v>
      </c>
      <c r="BG408" s="67">
        <f t="shared" si="116"/>
        <v>2.4986499954550809E-2</v>
      </c>
      <c r="BH408" s="67">
        <f t="shared" si="117"/>
        <v>1.8856491730665857E-3</v>
      </c>
      <c r="BI408" s="67">
        <f t="shared" si="118"/>
        <v>2.7239499783410022E-3</v>
      </c>
      <c r="BJ408" s="67">
        <f t="shared" si="119"/>
        <v>2.5653410237216973E-2</v>
      </c>
    </row>
    <row r="409" spans="4:62">
      <c r="D409" s="52">
        <f t="shared" si="97"/>
        <v>8</v>
      </c>
      <c r="E409" s="67">
        <f t="shared" si="139"/>
        <v>1.31351451684191E-3</v>
      </c>
      <c r="F409" s="67">
        <f t="shared" si="139"/>
        <v>6.3854538341123748E-3</v>
      </c>
      <c r="G409" s="67">
        <f t="shared" si="139"/>
        <v>2.5257056274874206E-3</v>
      </c>
      <c r="H409" s="67">
        <f t="shared" si="139"/>
        <v>3.3146036312449796E-3</v>
      </c>
      <c r="I409" s="67">
        <f t="shared" si="139"/>
        <v>4.6570905483236513E-3</v>
      </c>
      <c r="J409" s="67">
        <f t="shared" si="139"/>
        <v>5.83934257866826E-2</v>
      </c>
      <c r="K409" s="67">
        <f t="shared" si="139"/>
        <v>2.1414089058567246E-2</v>
      </c>
      <c r="L409" s="67">
        <f t="shared" si="139"/>
        <v>1.5713077774869727E-3</v>
      </c>
      <c r="M409" s="67">
        <f t="shared" si="139"/>
        <v>2.3354302868793561E-3</v>
      </c>
      <c r="N409" s="67">
        <f t="shared" si="139"/>
        <v>1.9457219882555773E-2</v>
      </c>
      <c r="Q409" s="55">
        <f t="shared" si="109"/>
        <v>3.5451308338334589E-4</v>
      </c>
      <c r="R409" s="55">
        <f t="shared" si="120"/>
        <v>9.7250943432610707E-4</v>
      </c>
      <c r="S409" s="55">
        <f t="shared" si="121"/>
        <v>3.9744606473761694E-4</v>
      </c>
      <c r="T409" s="55">
        <f t="shared" si="122"/>
        <v>4.4438585265793611E-4</v>
      </c>
      <c r="U409" s="55">
        <f t="shared" si="123"/>
        <v>6.6520077609447635E-4</v>
      </c>
      <c r="V409" s="55">
        <f t="shared" si="124"/>
        <v>7.3046078310152456E-3</v>
      </c>
      <c r="W409" s="55">
        <f t="shared" si="125"/>
        <v>3.1482282115399729E-3</v>
      </c>
      <c r="X409" s="55">
        <f t="shared" si="126"/>
        <v>2.0864262089170937E-4</v>
      </c>
      <c r="Y409" s="55">
        <f t="shared" si="127"/>
        <v>3.3295169888667651E-4</v>
      </c>
      <c r="Z409" s="55">
        <f t="shared" si="128"/>
        <v>1.204866012470702E-3</v>
      </c>
      <c r="AC409" s="55">
        <f t="shared" si="110"/>
        <v>4.1170144041888582E-4</v>
      </c>
      <c r="AD409" s="55">
        <f t="shared" si="129"/>
        <v>1.6518971195989588E-3</v>
      </c>
      <c r="AE409" s="55">
        <f t="shared" si="130"/>
        <v>5.1631678742683376E-4</v>
      </c>
      <c r="AF409" s="55">
        <f t="shared" si="131"/>
        <v>8.9570987472970258E-4</v>
      </c>
      <c r="AG409" s="55">
        <f t="shared" si="132"/>
        <v>9.1373568151490673E-4</v>
      </c>
      <c r="AH409" s="55">
        <f t="shared" si="133"/>
        <v>1.2712442095997162E-2</v>
      </c>
      <c r="AI409" s="55">
        <f t="shared" si="134"/>
        <v>4.146555983448365E-3</v>
      </c>
      <c r="AJ409" s="55">
        <f t="shared" si="135"/>
        <v>3.4544133345711347E-4</v>
      </c>
      <c r="AK409" s="55">
        <f t="shared" si="136"/>
        <v>4.4635711608061228E-4</v>
      </c>
      <c r="AL409" s="55">
        <f t="shared" si="137"/>
        <v>6.378120478397753E-3</v>
      </c>
      <c r="AO409" s="67">
        <f t="shared" ref="AO409:AX434" si="140">E409-Q409</f>
        <v>9.5900143345856409E-4</v>
      </c>
      <c r="AP409" s="67">
        <f t="shared" si="140"/>
        <v>5.4129443997862677E-3</v>
      </c>
      <c r="AQ409" s="67">
        <f t="shared" si="140"/>
        <v>2.1282595627498038E-3</v>
      </c>
      <c r="AR409" s="67">
        <f t="shared" si="140"/>
        <v>2.8702177785870434E-3</v>
      </c>
      <c r="AS409" s="67">
        <f t="shared" si="140"/>
        <v>3.9918897722291749E-3</v>
      </c>
      <c r="AT409" s="67">
        <f t="shared" si="140"/>
        <v>5.1088817955667352E-2</v>
      </c>
      <c r="AU409" s="67">
        <f t="shared" si="140"/>
        <v>1.8265860847027273E-2</v>
      </c>
      <c r="AV409" s="67">
        <f t="shared" si="140"/>
        <v>1.3626651565952633E-3</v>
      </c>
      <c r="AW409" s="67">
        <f t="shared" si="140"/>
        <v>2.0024785879926795E-3</v>
      </c>
      <c r="AX409" s="67">
        <f t="shared" si="140"/>
        <v>1.8252353870085072E-2</v>
      </c>
      <c r="BA409" s="67">
        <f t="shared" si="107"/>
        <v>1.7252159572607958E-3</v>
      </c>
      <c r="BB409" s="67">
        <f t="shared" si="111"/>
        <v>8.0373509537113343E-3</v>
      </c>
      <c r="BC409" s="67">
        <f t="shared" si="112"/>
        <v>3.0420224149142541E-3</v>
      </c>
      <c r="BD409" s="67">
        <f t="shared" si="113"/>
        <v>4.2103135059746825E-3</v>
      </c>
      <c r="BE409" s="67">
        <f t="shared" si="114"/>
        <v>5.570826229838558E-3</v>
      </c>
      <c r="BF409" s="67">
        <f t="shared" si="115"/>
        <v>7.1105867882679766E-2</v>
      </c>
      <c r="BG409" s="67">
        <f t="shared" si="116"/>
        <v>2.556064504201561E-2</v>
      </c>
      <c r="BH409" s="67">
        <f t="shared" si="117"/>
        <v>1.9167491109440861E-3</v>
      </c>
      <c r="BI409" s="67">
        <f t="shared" si="118"/>
        <v>2.7817874029599683E-3</v>
      </c>
      <c r="BJ409" s="67">
        <f t="shared" si="119"/>
        <v>2.5835340360953526E-2</v>
      </c>
    </row>
    <row r="410" spans="4:62">
      <c r="D410" s="52">
        <f t="shared" si="97"/>
        <v>8.25</v>
      </c>
      <c r="E410" s="67">
        <f t="shared" si="139"/>
        <v>1.3140708675032655E-3</v>
      </c>
      <c r="F410" s="67">
        <f t="shared" si="139"/>
        <v>6.4109030797115593E-3</v>
      </c>
      <c r="G410" s="67">
        <f t="shared" si="139"/>
        <v>2.561444105939639E-3</v>
      </c>
      <c r="H410" s="67">
        <f t="shared" si="139"/>
        <v>3.3483221222566028E-3</v>
      </c>
      <c r="I410" s="67">
        <f t="shared" si="139"/>
        <v>4.7271652161503851E-3</v>
      </c>
      <c r="J410" s="67">
        <f t="shared" si="139"/>
        <v>6.0117441104583294E-2</v>
      </c>
      <c r="K410" s="67">
        <f t="shared" si="139"/>
        <v>2.1947121763445127E-2</v>
      </c>
      <c r="L410" s="67">
        <f t="shared" si="139"/>
        <v>1.6006867332354396E-3</v>
      </c>
      <c r="M410" s="67">
        <f t="shared" si="139"/>
        <v>2.3890875868250567E-3</v>
      </c>
      <c r="N410" s="67">
        <f t="shared" si="139"/>
        <v>1.9631994169103599E-2</v>
      </c>
      <c r="Q410" s="55">
        <f t="shared" si="109"/>
        <v>3.5451317143364022E-4</v>
      </c>
      <c r="R410" s="55">
        <f t="shared" si="120"/>
        <v>9.7250954702068492E-4</v>
      </c>
      <c r="S410" s="55">
        <f t="shared" si="121"/>
        <v>3.985779742432353E-4</v>
      </c>
      <c r="T410" s="55">
        <f t="shared" si="122"/>
        <v>4.4522466185397341E-4</v>
      </c>
      <c r="U410" s="55">
        <f t="shared" si="123"/>
        <v>6.685400957710054E-4</v>
      </c>
      <c r="V410" s="55">
        <f t="shared" si="124"/>
        <v>7.4145930679228892E-3</v>
      </c>
      <c r="W410" s="55">
        <f t="shared" si="125"/>
        <v>3.1845722658716919E-3</v>
      </c>
      <c r="X410" s="55">
        <f t="shared" si="126"/>
        <v>2.1050588924223279E-4</v>
      </c>
      <c r="Y410" s="55">
        <f t="shared" si="127"/>
        <v>3.3676171574087421E-4</v>
      </c>
      <c r="Z410" s="55">
        <f t="shared" si="128"/>
        <v>1.2100182471941156E-3</v>
      </c>
      <c r="AC410" s="55">
        <f t="shared" si="110"/>
        <v>4.1170234458684269E-4</v>
      </c>
      <c r="AD410" s="55">
        <f t="shared" si="129"/>
        <v>1.6526667268279955E-3</v>
      </c>
      <c r="AE410" s="55">
        <f t="shared" si="130"/>
        <v>5.1795949970850647E-4</v>
      </c>
      <c r="AF410" s="55">
        <f t="shared" si="131"/>
        <v>8.9660794107670702E-4</v>
      </c>
      <c r="AG410" s="55">
        <f t="shared" si="132"/>
        <v>9.169754724536889E-4</v>
      </c>
      <c r="AH410" s="55">
        <f t="shared" si="133"/>
        <v>1.2895858354081574E-2</v>
      </c>
      <c r="AI410" s="55">
        <f t="shared" si="134"/>
        <v>4.1875488887230874E-3</v>
      </c>
      <c r="AJ410" s="55">
        <f t="shared" si="135"/>
        <v>3.468127459760954E-4</v>
      </c>
      <c r="AK410" s="55">
        <f t="shared" si="136"/>
        <v>4.5000268357167438E-4</v>
      </c>
      <c r="AL410" s="55">
        <f t="shared" si="137"/>
        <v>6.38255959959356E-3</v>
      </c>
      <c r="AO410" s="67">
        <f t="shared" si="140"/>
        <v>9.5955769606962532E-4</v>
      </c>
      <c r="AP410" s="67">
        <f t="shared" si="140"/>
        <v>5.4383935326908746E-3</v>
      </c>
      <c r="AQ410" s="67">
        <f t="shared" si="140"/>
        <v>2.1628661316964036E-3</v>
      </c>
      <c r="AR410" s="67">
        <f t="shared" si="140"/>
        <v>2.9030974604026295E-3</v>
      </c>
      <c r="AS410" s="67">
        <f t="shared" si="140"/>
        <v>4.0586251203793798E-3</v>
      </c>
      <c r="AT410" s="67">
        <f t="shared" si="140"/>
        <v>5.2702848036660407E-2</v>
      </c>
      <c r="AU410" s="67">
        <f t="shared" si="140"/>
        <v>1.8762549497573434E-2</v>
      </c>
      <c r="AV410" s="67">
        <f t="shared" si="140"/>
        <v>1.3901808439932069E-3</v>
      </c>
      <c r="AW410" s="67">
        <f t="shared" si="140"/>
        <v>2.0523258710841825E-3</v>
      </c>
      <c r="AX410" s="67">
        <f t="shared" si="140"/>
        <v>1.8421975921909483E-2</v>
      </c>
      <c r="BA410" s="67">
        <f t="shared" si="107"/>
        <v>1.7257732120901082E-3</v>
      </c>
      <c r="BB410" s="67">
        <f t="shared" si="111"/>
        <v>8.0635698065395552E-3</v>
      </c>
      <c r="BC410" s="67">
        <f t="shared" si="112"/>
        <v>3.0794036056481454E-3</v>
      </c>
      <c r="BD410" s="67">
        <f t="shared" si="113"/>
        <v>4.24493006333331E-3</v>
      </c>
      <c r="BE410" s="67">
        <f t="shared" si="114"/>
        <v>5.6441406886040737E-3</v>
      </c>
      <c r="BF410" s="67">
        <f t="shared" si="115"/>
        <v>7.3013299458664874E-2</v>
      </c>
      <c r="BG410" s="67">
        <f t="shared" si="116"/>
        <v>2.6134670652168214E-2</v>
      </c>
      <c r="BH410" s="67">
        <f t="shared" si="117"/>
        <v>1.9474994792115351E-3</v>
      </c>
      <c r="BI410" s="67">
        <f t="shared" si="118"/>
        <v>2.8390902703967309E-3</v>
      </c>
      <c r="BJ410" s="67">
        <f t="shared" si="119"/>
        <v>2.6014553768697157E-2</v>
      </c>
    </row>
    <row r="411" spans="4:62">
      <c r="D411" s="52">
        <f t="shared" si="97"/>
        <v>8.5</v>
      </c>
      <c r="E411" s="67">
        <f t="shared" si="139"/>
        <v>1.3145293889923995E-3</v>
      </c>
      <c r="F411" s="67">
        <f t="shared" si="139"/>
        <v>6.4359280414211482E-3</v>
      </c>
      <c r="G411" s="67">
        <f t="shared" si="139"/>
        <v>2.5968157600478547E-3</v>
      </c>
      <c r="H411" s="67">
        <f t="shared" si="139"/>
        <v>3.3822724088272572E-3</v>
      </c>
      <c r="I411" s="67">
        <f t="shared" si="139"/>
        <v>4.7958998723568536E-3</v>
      </c>
      <c r="J411" s="67">
        <f t="shared" si="139"/>
        <v>6.18185676117173E-2</v>
      </c>
      <c r="K411" s="67">
        <f t="shared" si="139"/>
        <v>2.2480379777813461E-2</v>
      </c>
      <c r="L411" s="67">
        <f t="shared" si="139"/>
        <v>1.6298094937663441E-3</v>
      </c>
      <c r="M411" s="67">
        <f t="shared" si="139"/>
        <v>2.4423821923741703E-3</v>
      </c>
      <c r="N411" s="67">
        <f t="shared" si="139"/>
        <v>1.9804510073369599E-2</v>
      </c>
      <c r="Q411" s="55">
        <f t="shared" si="109"/>
        <v>3.5451320693074065E-4</v>
      </c>
      <c r="R411" s="55">
        <f t="shared" si="120"/>
        <v>9.7250955323882268E-4</v>
      </c>
      <c r="S411" s="55">
        <f t="shared" si="121"/>
        <v>3.9970924168382632E-4</v>
      </c>
      <c r="T411" s="55">
        <f t="shared" si="122"/>
        <v>4.4606557095549089E-4</v>
      </c>
      <c r="U411" s="55">
        <f t="shared" si="123"/>
        <v>6.7168227169724147E-4</v>
      </c>
      <c r="V411" s="55">
        <f t="shared" si="124"/>
        <v>7.5188286556178421E-3</v>
      </c>
      <c r="W411" s="55">
        <f t="shared" si="125"/>
        <v>3.2204763683238973E-3</v>
      </c>
      <c r="X411" s="55">
        <f t="shared" si="126"/>
        <v>2.1235074691005381E-4</v>
      </c>
      <c r="Y411" s="55">
        <f t="shared" si="127"/>
        <v>3.4051146155678194E-4</v>
      </c>
      <c r="Z411" s="55">
        <f t="shared" si="128"/>
        <v>1.2150180091547707E-3</v>
      </c>
      <c r="AC411" s="55">
        <f t="shared" si="110"/>
        <v>4.1170304310887202E-4</v>
      </c>
      <c r="AD411" s="55">
        <f t="shared" si="129"/>
        <v>1.6534242718787982E-3</v>
      </c>
      <c r="AE411" s="55">
        <f t="shared" si="130"/>
        <v>5.1953726670106264E-4</v>
      </c>
      <c r="AF411" s="55">
        <f t="shared" si="131"/>
        <v>8.9752324145518723E-4</v>
      </c>
      <c r="AG411" s="55">
        <f t="shared" si="132"/>
        <v>9.2012478565220001E-4</v>
      </c>
      <c r="AH411" s="55">
        <f t="shared" si="133"/>
        <v>1.3073449767035355E-2</v>
      </c>
      <c r="AI411" s="55">
        <f t="shared" si="134"/>
        <v>4.2282423241780595E-3</v>
      </c>
      <c r="AJ411" s="55">
        <f t="shared" si="135"/>
        <v>3.4813515193310326E-4</v>
      </c>
      <c r="AK411" s="55">
        <f t="shared" si="136"/>
        <v>4.5354152217837884E-4</v>
      </c>
      <c r="AL411" s="55">
        <f t="shared" si="137"/>
        <v>6.3868814348093592E-3</v>
      </c>
      <c r="AO411" s="67">
        <f t="shared" si="140"/>
        <v>9.6001618206165889E-4</v>
      </c>
      <c r="AP411" s="67">
        <f t="shared" si="140"/>
        <v>5.4634184881823256E-3</v>
      </c>
      <c r="AQ411" s="67">
        <f t="shared" si="140"/>
        <v>2.1971065183640282E-3</v>
      </c>
      <c r="AR411" s="67">
        <f t="shared" si="140"/>
        <v>2.9362068378717661E-3</v>
      </c>
      <c r="AS411" s="67">
        <f t="shared" si="140"/>
        <v>4.1242176006596118E-3</v>
      </c>
      <c r="AT411" s="67">
        <f t="shared" si="140"/>
        <v>5.4299738956099457E-2</v>
      </c>
      <c r="AU411" s="67">
        <f t="shared" si="140"/>
        <v>1.9259903409489562E-2</v>
      </c>
      <c r="AV411" s="67">
        <f t="shared" si="140"/>
        <v>1.4174587468562903E-3</v>
      </c>
      <c r="AW411" s="67">
        <f t="shared" si="140"/>
        <v>2.1018707308173884E-3</v>
      </c>
      <c r="AX411" s="67">
        <f t="shared" si="140"/>
        <v>1.8589492064214827E-2</v>
      </c>
      <c r="BA411" s="67">
        <f t="shared" si="107"/>
        <v>1.7262324321012715E-3</v>
      </c>
      <c r="BB411" s="67">
        <f t="shared" si="111"/>
        <v>8.0893523132999461E-3</v>
      </c>
      <c r="BC411" s="67">
        <f t="shared" si="112"/>
        <v>3.1163530267489174E-3</v>
      </c>
      <c r="BD411" s="67">
        <f t="shared" si="113"/>
        <v>4.2797956502824445E-3</v>
      </c>
      <c r="BE411" s="67">
        <f t="shared" si="114"/>
        <v>5.7160246580090536E-3</v>
      </c>
      <c r="BF411" s="67">
        <f t="shared" si="115"/>
        <v>7.4892017378752659E-2</v>
      </c>
      <c r="BG411" s="67">
        <f t="shared" si="116"/>
        <v>2.6708622101991521E-2</v>
      </c>
      <c r="BH411" s="67">
        <f t="shared" si="117"/>
        <v>1.9779446456994472E-3</v>
      </c>
      <c r="BI411" s="67">
        <f t="shared" si="118"/>
        <v>2.895923714552549E-3</v>
      </c>
      <c r="BJ411" s="67">
        <f t="shared" si="119"/>
        <v>2.6191391508178959E-2</v>
      </c>
    </row>
    <row r="412" spans="4:62">
      <c r="D412" s="52">
        <f t="shared" si="97"/>
        <v>8.75</v>
      </c>
      <c r="E412" s="67">
        <f t="shared" si="139"/>
        <v>1.3149040569053439E-3</v>
      </c>
      <c r="F412" s="67">
        <f t="shared" si="139"/>
        <v>6.4605893312253693E-3</v>
      </c>
      <c r="G412" s="67">
        <f t="shared" si="139"/>
        <v>2.631872993289782E-3</v>
      </c>
      <c r="H412" s="67">
        <f t="shared" si="139"/>
        <v>3.4164802460190575E-3</v>
      </c>
      <c r="I412" s="67">
        <f t="shared" si="139"/>
        <v>4.8634859471745227E-3</v>
      </c>
      <c r="J412" s="67">
        <f t="shared" si="139"/>
        <v>6.3495646139998918E-2</v>
      </c>
      <c r="K412" s="67">
        <f t="shared" si="139"/>
        <v>2.3013888136060076E-2</v>
      </c>
      <c r="L412" s="67">
        <f t="shared" si="139"/>
        <v>1.6587126583964807E-3</v>
      </c>
      <c r="M412" s="67">
        <f t="shared" si="139"/>
        <v>2.4953659170119232E-3</v>
      </c>
      <c r="N412" s="67">
        <f t="shared" si="139"/>
        <v>1.9975090221394032E-2</v>
      </c>
      <c r="Q412" s="55">
        <f t="shared" si="109"/>
        <v>3.5451321606167862E-4</v>
      </c>
      <c r="R412" s="55">
        <f t="shared" si="120"/>
        <v>9.7250955323882268E-4</v>
      </c>
      <c r="S412" s="55">
        <f t="shared" si="121"/>
        <v>4.008401599096758E-4</v>
      </c>
      <c r="T412" s="55">
        <f t="shared" si="122"/>
        <v>4.4690898536282311E-4</v>
      </c>
      <c r="U412" s="55">
        <f t="shared" si="123"/>
        <v>6.7464759514810984E-4</v>
      </c>
      <c r="V412" s="55">
        <f t="shared" si="124"/>
        <v>7.6173740167781792E-3</v>
      </c>
      <c r="W412" s="55">
        <f t="shared" si="125"/>
        <v>3.2559592978015205E-3</v>
      </c>
      <c r="X412" s="55">
        <f t="shared" si="126"/>
        <v>2.1417796265544537E-4</v>
      </c>
      <c r="Y412" s="55">
        <f t="shared" si="127"/>
        <v>3.4420543268447905E-4</v>
      </c>
      <c r="Z412" s="55">
        <f t="shared" si="128"/>
        <v>1.2198870991122386E-3</v>
      </c>
      <c r="AC412" s="55">
        <f t="shared" si="110"/>
        <v>4.1170358645240869E-4</v>
      </c>
      <c r="AD412" s="55">
        <f t="shared" si="129"/>
        <v>1.6541715139634578E-3</v>
      </c>
      <c r="AE412" s="55">
        <f t="shared" si="130"/>
        <v>5.2106007268980031E-4</v>
      </c>
      <c r="AF412" s="55">
        <f t="shared" si="131"/>
        <v>8.9845794846977664E-4</v>
      </c>
      <c r="AG412" s="55">
        <f t="shared" si="132"/>
        <v>9.2319658503834333E-4</v>
      </c>
      <c r="AH412" s="55">
        <f t="shared" si="133"/>
        <v>1.3245384604831403E-2</v>
      </c>
      <c r="AI412" s="55">
        <f t="shared" si="134"/>
        <v>4.2686557721709779E-3</v>
      </c>
      <c r="AJ412" s="55">
        <f t="shared" si="135"/>
        <v>3.4941587664770116E-4</v>
      </c>
      <c r="AK412" s="55">
        <f t="shared" si="136"/>
        <v>4.5698615345555614E-4</v>
      </c>
      <c r="AL412" s="55">
        <f t="shared" si="137"/>
        <v>6.3911037106831221E-3</v>
      </c>
      <c r="AO412" s="67">
        <f t="shared" si="140"/>
        <v>9.603908408436653E-4</v>
      </c>
      <c r="AP412" s="67">
        <f t="shared" si="140"/>
        <v>5.4880797779865466E-3</v>
      </c>
      <c r="AQ412" s="67">
        <f t="shared" si="140"/>
        <v>2.2310328333801062E-3</v>
      </c>
      <c r="AR412" s="67">
        <f t="shared" si="140"/>
        <v>2.9695712606562343E-3</v>
      </c>
      <c r="AS412" s="67">
        <f t="shared" si="140"/>
        <v>4.1888383520264126E-3</v>
      </c>
      <c r="AT412" s="67">
        <f t="shared" si="140"/>
        <v>5.5878272123220739E-2</v>
      </c>
      <c r="AU412" s="67">
        <f t="shared" si="140"/>
        <v>1.9757928838258554E-2</v>
      </c>
      <c r="AV412" s="67">
        <f t="shared" si="140"/>
        <v>1.4445346957410352E-3</v>
      </c>
      <c r="AW412" s="67">
        <f t="shared" si="140"/>
        <v>2.1511604843274441E-3</v>
      </c>
      <c r="AX412" s="67">
        <f t="shared" si="140"/>
        <v>1.8755203122281794E-2</v>
      </c>
      <c r="BA412" s="67">
        <f t="shared" si="107"/>
        <v>1.7266076433577527E-3</v>
      </c>
      <c r="BB412" s="67">
        <f t="shared" si="111"/>
        <v>8.1147608451888273E-3</v>
      </c>
      <c r="BC412" s="67">
        <f t="shared" si="112"/>
        <v>3.1529330659795822E-3</v>
      </c>
      <c r="BD412" s="67">
        <f t="shared" si="113"/>
        <v>4.3149381944888338E-3</v>
      </c>
      <c r="BE412" s="67">
        <f t="shared" si="114"/>
        <v>5.7866825322128662E-3</v>
      </c>
      <c r="BF412" s="67">
        <f t="shared" si="115"/>
        <v>7.6741030744830324E-2</v>
      </c>
      <c r="BG412" s="67">
        <f t="shared" si="116"/>
        <v>2.7282543908231052E-2</v>
      </c>
      <c r="BH412" s="67">
        <f t="shared" si="117"/>
        <v>2.0081285350441818E-3</v>
      </c>
      <c r="BI412" s="67">
        <f t="shared" si="118"/>
        <v>2.9523520704674792E-3</v>
      </c>
      <c r="BJ412" s="67">
        <f t="shared" si="119"/>
        <v>2.6366193932077155E-2</v>
      </c>
    </row>
    <row r="413" spans="4:62">
      <c r="D413" s="52">
        <f t="shared" si="97"/>
        <v>9</v>
      </c>
      <c r="E413" s="67">
        <f t="shared" si="139"/>
        <v>1.3152088468381302E-3</v>
      </c>
      <c r="F413" s="67">
        <f t="shared" si="139"/>
        <v>6.4849475611084501E-3</v>
      </c>
      <c r="G413" s="67">
        <f t="shared" si="139"/>
        <v>2.666668209143136E-3</v>
      </c>
      <c r="H413" s="67">
        <f t="shared" si="139"/>
        <v>3.4509713888941185E-3</v>
      </c>
      <c r="I413" s="67">
        <f t="shared" si="139"/>
        <v>4.9301148708348593E-3</v>
      </c>
      <c r="J413" s="67">
        <f t="shared" si="139"/>
        <v>6.5147685569338032E-2</v>
      </c>
      <c r="K413" s="67">
        <f t="shared" si="139"/>
        <v>2.3547671872572801E-2</v>
      </c>
      <c r="L413" s="67">
        <f t="shared" si="139"/>
        <v>1.6874328264426439E-3</v>
      </c>
      <c r="M413" s="67">
        <f t="shared" si="139"/>
        <v>2.5480905742235422E-3</v>
      </c>
      <c r="N413" s="67">
        <f t="shared" si="139"/>
        <v>2.014405723921716E-2</v>
      </c>
      <c r="Q413" s="55">
        <f t="shared" si="109"/>
        <v>3.5451321676391079E-4</v>
      </c>
      <c r="R413" s="55">
        <f t="shared" si="120"/>
        <v>9.7250955323882268E-4</v>
      </c>
      <c r="S413" s="55">
        <f t="shared" si="121"/>
        <v>4.0197101954604316E-4</v>
      </c>
      <c r="T413" s="55">
        <f t="shared" si="122"/>
        <v>4.4775531035982181E-4</v>
      </c>
      <c r="U413" s="55">
        <f t="shared" si="123"/>
        <v>6.7745484094209512E-4</v>
      </c>
      <c r="V413" s="55">
        <f t="shared" si="124"/>
        <v>7.7103248581117537E-3</v>
      </c>
      <c r="W413" s="55">
        <f t="shared" si="125"/>
        <v>3.2910388522466379E-3</v>
      </c>
      <c r="X413" s="55">
        <f t="shared" si="126"/>
        <v>2.1598827435530848E-4</v>
      </c>
      <c r="Y413" s="55">
        <f t="shared" si="127"/>
        <v>3.4784789117157082E-4</v>
      </c>
      <c r="Z413" s="55">
        <f t="shared" si="128"/>
        <v>1.2246463089990937E-3</v>
      </c>
      <c r="AC413" s="55">
        <f t="shared" si="110"/>
        <v>4.1170401535116071E-4</v>
      </c>
      <c r="AD413" s="55">
        <f t="shared" si="129"/>
        <v>1.6549101759638558E-3</v>
      </c>
      <c r="AE413" s="55">
        <f t="shared" si="130"/>
        <v>5.2253735968929582E-4</v>
      </c>
      <c r="AF413" s="55">
        <f t="shared" si="131"/>
        <v>8.994142916071402E-4</v>
      </c>
      <c r="AG413" s="55">
        <f t="shared" si="132"/>
        <v>9.2620328233554341E-4</v>
      </c>
      <c r="AH413" s="55">
        <f t="shared" si="133"/>
        <v>1.3411817904144982E-2</v>
      </c>
      <c r="AI413" s="55">
        <f t="shared" si="134"/>
        <v>4.3088079700386549E-3</v>
      </c>
      <c r="AJ413" s="55">
        <f t="shared" si="135"/>
        <v>3.5066186319843829E-4</v>
      </c>
      <c r="AK413" s="55">
        <f t="shared" si="136"/>
        <v>4.6034839506932558E-4</v>
      </c>
      <c r="AL413" s="55">
        <f t="shared" si="137"/>
        <v>6.3952435552526764E-3</v>
      </c>
      <c r="AO413" s="67">
        <f t="shared" si="140"/>
        <v>9.6069563007421949E-4</v>
      </c>
      <c r="AP413" s="67">
        <f t="shared" si="140"/>
        <v>5.5124380078696274E-3</v>
      </c>
      <c r="AQ413" s="67">
        <f t="shared" si="140"/>
        <v>2.2646971895970928E-3</v>
      </c>
      <c r="AR413" s="67">
        <f t="shared" si="140"/>
        <v>3.0032160785342966E-3</v>
      </c>
      <c r="AS413" s="67">
        <f t="shared" si="140"/>
        <v>4.2526600298927637E-3</v>
      </c>
      <c r="AT413" s="67">
        <f t="shared" si="140"/>
        <v>5.7437360711226279E-2</v>
      </c>
      <c r="AU413" s="67">
        <f t="shared" si="140"/>
        <v>2.0256633020326164E-2</v>
      </c>
      <c r="AV413" s="67">
        <f t="shared" si="140"/>
        <v>1.4714445520873354E-3</v>
      </c>
      <c r="AW413" s="67">
        <f t="shared" si="140"/>
        <v>2.2002426830519716E-3</v>
      </c>
      <c r="AX413" s="67">
        <f t="shared" si="140"/>
        <v>1.8919410930218067E-2</v>
      </c>
      <c r="BA413" s="67">
        <f t="shared" si="107"/>
        <v>1.726912862189291E-3</v>
      </c>
      <c r="BB413" s="67">
        <f t="shared" si="111"/>
        <v>8.1398577370723063E-3</v>
      </c>
      <c r="BC413" s="67">
        <f t="shared" si="112"/>
        <v>3.1892055688324318E-3</v>
      </c>
      <c r="BD413" s="67">
        <f t="shared" si="113"/>
        <v>4.3503856805012587E-3</v>
      </c>
      <c r="BE413" s="67">
        <f t="shared" si="114"/>
        <v>5.8563181531704027E-3</v>
      </c>
      <c r="BF413" s="67">
        <f t="shared" si="115"/>
        <v>7.8559503473483019E-2</v>
      </c>
      <c r="BG413" s="67">
        <f t="shared" si="116"/>
        <v>2.7856479842611456E-2</v>
      </c>
      <c r="BH413" s="67">
        <f t="shared" si="117"/>
        <v>2.0380946896410824E-3</v>
      </c>
      <c r="BI413" s="67">
        <f t="shared" si="118"/>
        <v>3.0084389692928678E-3</v>
      </c>
      <c r="BJ413" s="67">
        <f t="shared" si="119"/>
        <v>2.6539300794469835E-2</v>
      </c>
    </row>
    <row r="414" spans="4:62">
      <c r="D414" s="52">
        <f t="shared" si="97"/>
        <v>9.25</v>
      </c>
      <c r="E414" s="67">
        <f t="shared" si="139"/>
        <v>1.31545773438679E-3</v>
      </c>
      <c r="F414" s="67">
        <f t="shared" si="139"/>
        <v>6.5090633430546193E-3</v>
      </c>
      <c r="G414" s="67">
        <f t="shared" si="139"/>
        <v>2.7012538110856312E-3</v>
      </c>
      <c r="H414" s="67">
        <f t="shared" si="139"/>
        <v>3.4857715925145547E-3</v>
      </c>
      <c r="I414" s="67">
        <f t="shared" si="139"/>
        <v>4.9959780735693302E-3</v>
      </c>
      <c r="J414" s="67">
        <f t="shared" si="139"/>
        <v>6.6773862827640126E-2</v>
      </c>
      <c r="K414" s="67">
        <f t="shared" si="139"/>
        <v>2.4081756021739464E-2</v>
      </c>
      <c r="L414" s="67">
        <f t="shared" si="139"/>
        <v>1.7160065972216284E-3</v>
      </c>
      <c r="M414" s="67">
        <f t="shared" si="139"/>
        <v>2.6006079774942544E-3</v>
      </c>
      <c r="N414" s="67">
        <f t="shared" si="139"/>
        <v>2.0311733752879244E-2</v>
      </c>
      <c r="Q414" s="55">
        <f t="shared" si="109"/>
        <v>3.5451321676391079E-4</v>
      </c>
      <c r="R414" s="55">
        <f t="shared" si="120"/>
        <v>9.7250955323882268E-4</v>
      </c>
      <c r="S414" s="55">
        <f t="shared" si="121"/>
        <v>4.0310210913277694E-4</v>
      </c>
      <c r="T414" s="55">
        <f t="shared" si="122"/>
        <v>4.486049513875162E-4</v>
      </c>
      <c r="U414" s="55">
        <f t="shared" si="123"/>
        <v>6.8012142571258454E-4</v>
      </c>
      <c r="V414" s="55">
        <f t="shared" si="124"/>
        <v>7.797809110378107E-3</v>
      </c>
      <c r="W414" s="55">
        <f t="shared" si="125"/>
        <v>3.3257319237967975E-3</v>
      </c>
      <c r="X414" s="55">
        <f t="shared" si="126"/>
        <v>2.17782390953572E-4</v>
      </c>
      <c r="Y414" s="55">
        <f t="shared" si="127"/>
        <v>3.5144288606723666E-4</v>
      </c>
      <c r="Z414" s="55">
        <f t="shared" si="128"/>
        <v>1.2293155644794716E-3</v>
      </c>
      <c r="AC414" s="55">
        <f t="shared" si="110"/>
        <v>4.1170436242751697E-4</v>
      </c>
      <c r="AD414" s="55">
        <f t="shared" si="129"/>
        <v>1.6556419500991042E-3</v>
      </c>
      <c r="AE414" s="55">
        <f t="shared" si="130"/>
        <v>5.2397811194752235E-4</v>
      </c>
      <c r="AF414" s="55">
        <f t="shared" si="131"/>
        <v>9.0039456313269954E-4</v>
      </c>
      <c r="AG414" s="55">
        <f t="shared" si="132"/>
        <v>9.2915681529804272E-4</v>
      </c>
      <c r="AH414" s="55">
        <f t="shared" si="133"/>
        <v>1.3572893022449727E-2</v>
      </c>
      <c r="AI414" s="55">
        <f t="shared" si="134"/>
        <v>4.3487169606618546E-3</v>
      </c>
      <c r="AJ414" s="55">
        <f t="shared" si="135"/>
        <v>3.5187972988463427E-4</v>
      </c>
      <c r="AK414" s="55">
        <f t="shared" si="136"/>
        <v>4.6363944611046374E-4</v>
      </c>
      <c r="AL414" s="55">
        <f t="shared" si="137"/>
        <v>6.3993175934052718E-3</v>
      </c>
      <c r="AO414" s="67">
        <f t="shared" si="140"/>
        <v>9.6094451762287927E-4</v>
      </c>
      <c r="AP414" s="67">
        <f t="shared" si="140"/>
        <v>5.5365537898157966E-3</v>
      </c>
      <c r="AQ414" s="67">
        <f t="shared" si="140"/>
        <v>2.2981517019528544E-3</v>
      </c>
      <c r="AR414" s="67">
        <f t="shared" si="140"/>
        <v>3.0371666411270386E-3</v>
      </c>
      <c r="AS414" s="67">
        <f t="shared" si="140"/>
        <v>4.3158566478567455E-3</v>
      </c>
      <c r="AT414" s="67">
        <f t="shared" si="140"/>
        <v>5.8976053717262021E-2</v>
      </c>
      <c r="AU414" s="67">
        <f t="shared" si="140"/>
        <v>2.0756024097942666E-2</v>
      </c>
      <c r="AV414" s="67">
        <f t="shared" si="140"/>
        <v>1.4982242062680565E-3</v>
      </c>
      <c r="AW414" s="67">
        <f t="shared" si="140"/>
        <v>2.2491650914270179E-3</v>
      </c>
      <c r="AX414" s="67">
        <f t="shared" si="140"/>
        <v>1.9082418188399772E-2</v>
      </c>
      <c r="BA414" s="67">
        <f t="shared" si="107"/>
        <v>1.727162096814307E-3</v>
      </c>
      <c r="BB414" s="67">
        <f t="shared" si="111"/>
        <v>8.1647052931537231E-3</v>
      </c>
      <c r="BC414" s="67">
        <f t="shared" si="112"/>
        <v>3.2252319230331537E-3</v>
      </c>
      <c r="BD414" s="67">
        <f t="shared" si="113"/>
        <v>4.3861661556472541E-3</v>
      </c>
      <c r="BE414" s="67">
        <f t="shared" si="114"/>
        <v>5.9251348888673732E-3</v>
      </c>
      <c r="BF414" s="67">
        <f t="shared" si="115"/>
        <v>8.0346755850089852E-2</v>
      </c>
      <c r="BG414" s="67">
        <f t="shared" si="116"/>
        <v>2.8430472982401318E-2</v>
      </c>
      <c r="BH414" s="67">
        <f t="shared" si="117"/>
        <v>2.0678863271062628E-3</v>
      </c>
      <c r="BI414" s="67">
        <f t="shared" si="118"/>
        <v>3.0642474236047181E-3</v>
      </c>
      <c r="BJ414" s="67">
        <f t="shared" si="119"/>
        <v>2.6711051346284514E-2</v>
      </c>
    </row>
    <row r="415" spans="4:62">
      <c r="D415" s="52">
        <f t="shared" si="97"/>
        <v>9.5</v>
      </c>
      <c r="E415" s="67">
        <f t="shared" si="139"/>
        <v>1.3156646951473549E-3</v>
      </c>
      <c r="F415" s="67">
        <f t="shared" si="139"/>
        <v>6.5329972890481045E-3</v>
      </c>
      <c r="G415" s="67">
        <f t="shared" si="139"/>
        <v>2.7356822025949826E-3</v>
      </c>
      <c r="H415" s="67">
        <f t="shared" si="139"/>
        <v>3.5209066119424809E-3</v>
      </c>
      <c r="I415" s="67">
        <f t="shared" si="139"/>
        <v>5.0612669856094014E-3</v>
      </c>
      <c r="J415" s="67">
        <f t="shared" si="139"/>
        <v>6.8373522890806282E-2</v>
      </c>
      <c r="K415" s="67">
        <f t="shared" si="139"/>
        <v>2.4616165617947893E-2</v>
      </c>
      <c r="L415" s="67">
        <f t="shared" si="139"/>
        <v>1.7444705700502292E-3</v>
      </c>
      <c r="M415" s="67">
        <f t="shared" si="139"/>
        <v>2.6529699403092864E-3</v>
      </c>
      <c r="N415" s="67">
        <f t="shared" si="139"/>
        <v>2.0478442388420545E-2</v>
      </c>
      <c r="Q415" s="55">
        <f t="shared" si="109"/>
        <v>3.5451321676391079E-4</v>
      </c>
      <c r="R415" s="55">
        <f t="shared" si="120"/>
        <v>9.7250955323882268E-4</v>
      </c>
      <c r="S415" s="55">
        <f t="shared" si="121"/>
        <v>4.0423371525950699E-4</v>
      </c>
      <c r="T415" s="55">
        <f t="shared" si="122"/>
        <v>4.4945831431101392E-4</v>
      </c>
      <c r="U415" s="55">
        <f t="shared" si="123"/>
        <v>6.8266355259608859E-4</v>
      </c>
      <c r="V415" s="55">
        <f t="shared" si="124"/>
        <v>7.8799831245293783E-3</v>
      </c>
      <c r="W415" s="55">
        <f t="shared" si="125"/>
        <v>3.3600545666768434E-3</v>
      </c>
      <c r="X415" s="55">
        <f t="shared" si="126"/>
        <v>2.1956099425732577E-4</v>
      </c>
      <c r="Y415" s="55">
        <f t="shared" si="127"/>
        <v>3.5499427245242978E-4</v>
      </c>
      <c r="Z415" s="55">
        <f t="shared" si="128"/>
        <v>1.2339140596308632E-3</v>
      </c>
      <c r="AC415" s="55">
        <f t="shared" si="110"/>
        <v>4.1170465381487511E-4</v>
      </c>
      <c r="AD415" s="55">
        <f t="shared" si="129"/>
        <v>1.6563685035576961E-3</v>
      </c>
      <c r="AE415" s="55">
        <f t="shared" si="130"/>
        <v>5.2539093677700507E-4</v>
      </c>
      <c r="AF415" s="55">
        <f t="shared" si="131"/>
        <v>9.0140112387078562E-4</v>
      </c>
      <c r="AG415" s="55">
        <f t="shared" si="132"/>
        <v>9.3206872231872044E-4</v>
      </c>
      <c r="AH415" s="55">
        <f t="shared" si="133"/>
        <v>1.372874299057652E-2</v>
      </c>
      <c r="AI415" s="55">
        <f t="shared" si="134"/>
        <v>4.3884001388518924E-3</v>
      </c>
      <c r="AJ415" s="55">
        <f t="shared" si="135"/>
        <v>3.5307582466192908E-4</v>
      </c>
      <c r="AK415" s="55">
        <f t="shared" si="136"/>
        <v>4.6686996417898385E-4</v>
      </c>
      <c r="AL415" s="55">
        <f t="shared" si="137"/>
        <v>6.4033420414089312E-3</v>
      </c>
      <c r="AO415" s="67">
        <f t="shared" si="140"/>
        <v>9.6115147838344412E-4</v>
      </c>
      <c r="AP415" s="67">
        <f t="shared" si="140"/>
        <v>5.5604877358092818E-3</v>
      </c>
      <c r="AQ415" s="67">
        <f t="shared" si="140"/>
        <v>2.3314484873354756E-3</v>
      </c>
      <c r="AR415" s="67">
        <f t="shared" si="140"/>
        <v>3.0714482976314668E-3</v>
      </c>
      <c r="AS415" s="67">
        <f t="shared" si="140"/>
        <v>4.3786034330133127E-3</v>
      </c>
      <c r="AT415" s="67">
        <f t="shared" si="140"/>
        <v>6.0493539766276902E-2</v>
      </c>
      <c r="AU415" s="67">
        <f t="shared" si="140"/>
        <v>2.1256111051271051E-2</v>
      </c>
      <c r="AV415" s="67">
        <f t="shared" si="140"/>
        <v>1.5249095757929034E-3</v>
      </c>
      <c r="AW415" s="67">
        <f t="shared" si="140"/>
        <v>2.2979756678568565E-3</v>
      </c>
      <c r="AX415" s="67">
        <f t="shared" si="140"/>
        <v>1.9244528328789683E-2</v>
      </c>
      <c r="BA415" s="67">
        <f t="shared" si="107"/>
        <v>1.7273693489622301E-3</v>
      </c>
      <c r="BB415" s="67">
        <f t="shared" si="111"/>
        <v>8.189365792605801E-3</v>
      </c>
      <c r="BC415" s="67">
        <f t="shared" si="112"/>
        <v>3.2610731393719877E-3</v>
      </c>
      <c r="BD415" s="67">
        <f t="shared" si="113"/>
        <v>4.4223077358132665E-3</v>
      </c>
      <c r="BE415" s="67">
        <f t="shared" si="114"/>
        <v>5.9933357079281222E-3</v>
      </c>
      <c r="BF415" s="67">
        <f t="shared" si="115"/>
        <v>8.2102265881382808E-2</v>
      </c>
      <c r="BG415" s="67">
        <f t="shared" si="116"/>
        <v>2.9004565756799786E-2</v>
      </c>
      <c r="BH415" s="67">
        <f t="shared" si="117"/>
        <v>2.0975463947121584E-3</v>
      </c>
      <c r="BI415" s="67">
        <f t="shared" si="118"/>
        <v>3.1198399044882704E-3</v>
      </c>
      <c r="BJ415" s="67">
        <f t="shared" si="119"/>
        <v>2.6881784429829476E-2</v>
      </c>
    </row>
    <row r="416" spans="4:62">
      <c r="D416" s="52">
        <f t="shared" si="97"/>
        <v>9.75</v>
      </c>
      <c r="E416" s="67">
        <f t="shared" si="139"/>
        <v>1.3158437047158566E-3</v>
      </c>
      <c r="F416" s="67">
        <f t="shared" si="139"/>
        <v>6.5568100110731335E-3</v>
      </c>
      <c r="G416" s="67">
        <f t="shared" si="139"/>
        <v>2.7700057871489045E-3</v>
      </c>
      <c r="H416" s="67">
        <f t="shared" si="139"/>
        <v>3.5564022022400114E-3</v>
      </c>
      <c r="I416" s="67">
        <f t="shared" si="139"/>
        <v>5.1261730371865398E-3</v>
      </c>
      <c r="J416" s="67">
        <f t="shared" si="139"/>
        <v>6.9946178782733154E-2</v>
      </c>
      <c r="K416" s="67">
        <f t="shared" si="139"/>
        <v>2.5150925695585916E-2</v>
      </c>
      <c r="L416" s="67">
        <f t="shared" si="139"/>
        <v>1.7728613442452405E-3</v>
      </c>
      <c r="M416" s="67">
        <f t="shared" si="139"/>
        <v>2.705228276153865E-3</v>
      </c>
      <c r="N416" s="67">
        <f t="shared" si="139"/>
        <v>2.0644505771881323E-2</v>
      </c>
      <c r="Q416" s="55">
        <f t="shared" si="109"/>
        <v>3.5451321676391079E-4</v>
      </c>
      <c r="R416" s="55">
        <f t="shared" si="120"/>
        <v>9.7250955323882268E-4</v>
      </c>
      <c r="S416" s="55">
        <f t="shared" si="121"/>
        <v>4.0536612269654915E-4</v>
      </c>
      <c r="T416" s="55">
        <f t="shared" si="122"/>
        <v>4.5031580567968341E-4</v>
      </c>
      <c r="U416" s="55">
        <f t="shared" si="123"/>
        <v>6.8509634454597785E-4</v>
      </c>
      <c r="V416" s="55">
        <f t="shared" si="124"/>
        <v>7.957028097306789E-3</v>
      </c>
      <c r="W416" s="55">
        <f t="shared" si="125"/>
        <v>3.3940220586687331E-3</v>
      </c>
      <c r="X416" s="55">
        <f t="shared" si="126"/>
        <v>2.2132474059349629E-4</v>
      </c>
      <c r="Y416" s="55">
        <f t="shared" si="127"/>
        <v>3.5850572849421017E-4</v>
      </c>
      <c r="Z416" s="55">
        <f t="shared" si="128"/>
        <v>1.2384603846433205E-3</v>
      </c>
      <c r="AC416" s="55">
        <f t="shared" si="110"/>
        <v>4.1170491077991762E-4</v>
      </c>
      <c r="AD416" s="55">
        <f t="shared" si="129"/>
        <v>1.6570914840960272E-3</v>
      </c>
      <c r="AE416" s="55">
        <f t="shared" si="130"/>
        <v>5.2678414216911478E-4</v>
      </c>
      <c r="AF416" s="55">
        <f t="shared" si="131"/>
        <v>9.0243640886017245E-4</v>
      </c>
      <c r="AG416" s="55">
        <f t="shared" si="132"/>
        <v>9.3495021378695552E-4</v>
      </c>
      <c r="AH416" s="55">
        <f t="shared" si="133"/>
        <v>1.3879491695800996E-2</v>
      </c>
      <c r="AI416" s="55">
        <f t="shared" si="134"/>
        <v>4.4278742939758689E-3</v>
      </c>
      <c r="AJ416" s="55">
        <f t="shared" si="135"/>
        <v>3.5425627692416747E-4</v>
      </c>
      <c r="AK416" s="55">
        <f t="shared" si="136"/>
        <v>4.7005013540549851E-4</v>
      </c>
      <c r="AL416" s="55">
        <f t="shared" si="137"/>
        <v>6.4073328005943521E-3</v>
      </c>
      <c r="AO416" s="67">
        <f t="shared" si="140"/>
        <v>9.6133048795194582E-4</v>
      </c>
      <c r="AP416" s="67">
        <f t="shared" si="140"/>
        <v>5.5843004578343108E-3</v>
      </c>
      <c r="AQ416" s="67">
        <f t="shared" si="140"/>
        <v>2.3646396644523555E-3</v>
      </c>
      <c r="AR416" s="67">
        <f t="shared" si="140"/>
        <v>3.1060863965603281E-3</v>
      </c>
      <c r="AS416" s="67">
        <f t="shared" si="140"/>
        <v>4.4410766926405616E-3</v>
      </c>
      <c r="AT416" s="67">
        <f t="shared" si="140"/>
        <v>6.1989150685426361E-2</v>
      </c>
      <c r="AU416" s="67">
        <f t="shared" si="140"/>
        <v>2.1756903636917183E-2</v>
      </c>
      <c r="AV416" s="67">
        <f t="shared" si="140"/>
        <v>1.5515366036517443E-3</v>
      </c>
      <c r="AW416" s="67">
        <f t="shared" si="140"/>
        <v>2.3467225476596549E-3</v>
      </c>
      <c r="AX416" s="67">
        <f t="shared" si="140"/>
        <v>1.9406045387238002E-2</v>
      </c>
      <c r="BA416" s="67">
        <f t="shared" si="107"/>
        <v>1.7275486154957741E-3</v>
      </c>
      <c r="BB416" s="67">
        <f t="shared" si="111"/>
        <v>8.21390149516916E-3</v>
      </c>
      <c r="BC416" s="67">
        <f t="shared" si="112"/>
        <v>3.2967899293180193E-3</v>
      </c>
      <c r="BD416" s="67">
        <f t="shared" si="113"/>
        <v>4.458838611100184E-3</v>
      </c>
      <c r="BE416" s="67">
        <f t="shared" si="114"/>
        <v>6.0611232509734953E-3</v>
      </c>
      <c r="BF416" s="67">
        <f t="shared" si="115"/>
        <v>8.3825670478534148E-2</v>
      </c>
      <c r="BG416" s="67">
        <f t="shared" si="116"/>
        <v>2.9578799989561786E-2</v>
      </c>
      <c r="BH416" s="67">
        <f t="shared" si="117"/>
        <v>2.127117621169408E-3</v>
      </c>
      <c r="BI416" s="67">
        <f t="shared" si="118"/>
        <v>3.1752784115593635E-3</v>
      </c>
      <c r="BJ416" s="67">
        <f t="shared" si="119"/>
        <v>2.7051838572475676E-2</v>
      </c>
    </row>
    <row r="417" spans="4:62">
      <c r="D417" s="52">
        <f t="shared" si="97"/>
        <v>10</v>
      </c>
      <c r="E417" s="67">
        <f t="shared" si="139"/>
        <v>1.3160087386883265E-3</v>
      </c>
      <c r="F417" s="67">
        <f t="shared" si="139"/>
        <v>6.5805621211139347E-3</v>
      </c>
      <c r="G417" s="67">
        <f t="shared" si="139"/>
        <v>2.8042769682251117E-3</v>
      </c>
      <c r="H417" s="67">
        <f t="shared" si="139"/>
        <v>3.5922841184692607E-3</v>
      </c>
      <c r="I417" s="67">
        <f t="shared" si="139"/>
        <v>5.1908876585322122E-3</v>
      </c>
      <c r="J417" s="67">
        <f t="shared" si="139"/>
        <v>7.1491511575313027E-2</v>
      </c>
      <c r="K417" s="67">
        <f t="shared" si="139"/>
        <v>2.568606128904136E-2</v>
      </c>
      <c r="L417" s="67">
        <f t="shared" si="139"/>
        <v>1.8012155191234572E-3</v>
      </c>
      <c r="M417" s="67">
        <f t="shared" si="139"/>
        <v>2.7574347985132165E-3</v>
      </c>
      <c r="N417" s="67">
        <f t="shared" si="139"/>
        <v>2.0810246529301839E-2</v>
      </c>
      <c r="Q417" s="55">
        <f t="shared" si="109"/>
        <v>3.5451321676391079E-4</v>
      </c>
      <c r="R417" s="55">
        <f t="shared" si="120"/>
        <v>9.7250955323882268E-4</v>
      </c>
      <c r="S417" s="55">
        <f t="shared" si="121"/>
        <v>4.0649961452165036E-4</v>
      </c>
      <c r="T417" s="55">
        <f t="shared" si="122"/>
        <v>4.5117783298064608E-4</v>
      </c>
      <c r="U417" s="55">
        <f t="shared" si="123"/>
        <v>6.8743396807654231E-4</v>
      </c>
      <c r="V417" s="55">
        <f t="shared" si="124"/>
        <v>8.0291467064529821E-3</v>
      </c>
      <c r="W417" s="55">
        <f t="shared" si="125"/>
        <v>3.4276489568900283E-3</v>
      </c>
      <c r="X417" s="55">
        <f t="shared" si="126"/>
        <v>2.2307426233921505E-4</v>
      </c>
      <c r="Y417" s="55">
        <f t="shared" si="127"/>
        <v>3.6198077077628988E-4</v>
      </c>
      <c r="Z417" s="55">
        <f t="shared" si="128"/>
        <v>1.2429726472573787E-3</v>
      </c>
      <c r="AC417" s="55">
        <f t="shared" si="110"/>
        <v>4.1170515134485581E-4</v>
      </c>
      <c r="AD417" s="55">
        <f t="shared" si="129"/>
        <v>1.6578125256046081E-3</v>
      </c>
      <c r="AE417" s="55">
        <f t="shared" si="130"/>
        <v>5.2816581154738109E-4</v>
      </c>
      <c r="AF417" s="55">
        <f t="shared" si="131"/>
        <v>9.0350293287610138E-4</v>
      </c>
      <c r="AG417" s="55">
        <f t="shared" si="132"/>
        <v>9.3781224050185844E-4</v>
      </c>
      <c r="AH417" s="55">
        <f t="shared" si="133"/>
        <v>1.4025254921735154E-2</v>
      </c>
      <c r="AI417" s="55">
        <f t="shared" si="134"/>
        <v>4.4671556491885566E-3</v>
      </c>
      <c r="AJ417" s="55">
        <f t="shared" si="135"/>
        <v>3.5542704692605902E-4</v>
      </c>
      <c r="AK417" s="55">
        <f t="shared" si="136"/>
        <v>4.7318973836149917E-4</v>
      </c>
      <c r="AL417" s="55">
        <f t="shared" si="137"/>
        <v>6.4113055502410246E-3</v>
      </c>
      <c r="AO417" s="67">
        <f t="shared" si="140"/>
        <v>9.6149552192441572E-4</v>
      </c>
      <c r="AP417" s="67">
        <f t="shared" si="140"/>
        <v>5.608052567875112E-3</v>
      </c>
      <c r="AQ417" s="67">
        <f t="shared" si="140"/>
        <v>2.3977773537034613E-3</v>
      </c>
      <c r="AR417" s="67">
        <f t="shared" si="140"/>
        <v>3.1411062854886148E-3</v>
      </c>
      <c r="AS417" s="67">
        <f t="shared" si="140"/>
        <v>4.5034536904556702E-3</v>
      </c>
      <c r="AT417" s="67">
        <f t="shared" si="140"/>
        <v>6.3462364868860047E-2</v>
      </c>
      <c r="AU417" s="67">
        <f t="shared" si="140"/>
        <v>2.2258412332151332E-2</v>
      </c>
      <c r="AV417" s="67">
        <f t="shared" si="140"/>
        <v>1.5781412567842422E-3</v>
      </c>
      <c r="AW417" s="67">
        <f t="shared" si="140"/>
        <v>2.3954540277369265E-3</v>
      </c>
      <c r="AX417" s="67">
        <f t="shared" si="140"/>
        <v>1.9567273882044461E-2</v>
      </c>
      <c r="BA417" s="67">
        <f t="shared" si="107"/>
        <v>1.7277138900331822E-3</v>
      </c>
      <c r="BB417" s="67">
        <f t="shared" si="111"/>
        <v>8.238374646718543E-3</v>
      </c>
      <c r="BC417" s="67">
        <f t="shared" si="112"/>
        <v>3.3324427797724928E-3</v>
      </c>
      <c r="BD417" s="67">
        <f t="shared" si="113"/>
        <v>4.4957870513453622E-3</v>
      </c>
      <c r="BE417" s="67">
        <f t="shared" si="114"/>
        <v>6.1286998990340708E-3</v>
      </c>
      <c r="BF417" s="67">
        <f t="shared" si="115"/>
        <v>8.5516766497048174E-2</v>
      </c>
      <c r="BG417" s="67">
        <f t="shared" si="116"/>
        <v>3.0153216938229917E-2</v>
      </c>
      <c r="BH417" s="67">
        <f t="shared" si="117"/>
        <v>2.1566425660495161E-3</v>
      </c>
      <c r="BI417" s="67">
        <f t="shared" si="118"/>
        <v>3.2306245368747158E-3</v>
      </c>
      <c r="BJ417" s="67">
        <f t="shared" si="119"/>
        <v>2.7221552079542865E-2</v>
      </c>
    </row>
    <row r="418" spans="4:62">
      <c r="D418" s="52">
        <f t="shared" si="97"/>
        <v>10.25</v>
      </c>
      <c r="E418" s="67">
        <f t="shared" si="139"/>
        <v>1.3161702787617886E-3</v>
      </c>
      <c r="F418" s="67">
        <f t="shared" si="139"/>
        <v>6.6042990781586793E-3</v>
      </c>
      <c r="G418" s="67">
        <f t="shared" si="139"/>
        <v>2.8385350484318901E-3</v>
      </c>
      <c r="H418" s="67">
        <f t="shared" si="139"/>
        <v>3.6283656364298981E-3</v>
      </c>
      <c r="I418" s="67">
        <f t="shared" si="139"/>
        <v>5.2555544223200175E-3</v>
      </c>
      <c r="J418" s="67">
        <f t="shared" si="139"/>
        <v>7.3023124092191902E-2</v>
      </c>
      <c r="K418" s="67">
        <f t="shared" si="139"/>
        <v>2.622139089900247E-2</v>
      </c>
      <c r="L418" s="67">
        <f t="shared" si="139"/>
        <v>1.8295605441724751E-3</v>
      </c>
      <c r="M418" s="67">
        <f t="shared" si="139"/>
        <v>2.8096283675012614E-3</v>
      </c>
      <c r="N418" s="67">
        <f t="shared" si="139"/>
        <v>2.0975906630212291E-2</v>
      </c>
      <c r="Q418" s="55">
        <f t="shared" si="109"/>
        <v>3.5451321676391079E-4</v>
      </c>
      <c r="R418" s="55">
        <f t="shared" si="120"/>
        <v>9.7250955323882268E-4</v>
      </c>
      <c r="S418" s="55">
        <f t="shared" si="121"/>
        <v>4.0763214164643097E-4</v>
      </c>
      <c r="T418" s="55">
        <f t="shared" si="122"/>
        <v>4.5204140457720624E-4</v>
      </c>
      <c r="U418" s="55">
        <f t="shared" si="123"/>
        <v>6.8972384001358793E-4</v>
      </c>
      <c r="V418" s="55">
        <f t="shared" si="124"/>
        <v>8.0985803877323542E-3</v>
      </c>
      <c r="W418" s="55">
        <f t="shared" si="125"/>
        <v>3.4609481586955742E-3</v>
      </c>
      <c r="X418" s="55">
        <f t="shared" si="126"/>
        <v>2.2481009990463457E-4</v>
      </c>
      <c r="Y418" s="55">
        <f t="shared" si="127"/>
        <v>3.6542218575334636E-4</v>
      </c>
      <c r="Z418" s="55">
        <f t="shared" si="128"/>
        <v>1.2474642509269671E-3</v>
      </c>
      <c r="AC418" s="55">
        <f t="shared" si="110"/>
        <v>4.117053878941594E-4</v>
      </c>
      <c r="AD418" s="55">
        <f t="shared" si="129"/>
        <v>1.6585328481707488E-3</v>
      </c>
      <c r="AE418" s="55">
        <f t="shared" si="130"/>
        <v>5.2954191924048583E-4</v>
      </c>
      <c r="AF418" s="55">
        <f t="shared" si="131"/>
        <v>9.0458512832676953E-4</v>
      </c>
      <c r="AG418" s="55">
        <f t="shared" si="132"/>
        <v>9.4066291764532408E-4</v>
      </c>
      <c r="AH418" s="55">
        <f t="shared" si="133"/>
        <v>1.4167846085016575E-2</v>
      </c>
      <c r="AI418" s="55">
        <f t="shared" si="134"/>
        <v>4.5061746160404512E-3</v>
      </c>
      <c r="AJ418" s="55">
        <f t="shared" si="135"/>
        <v>3.5659253952968599E-4</v>
      </c>
      <c r="AK418" s="55">
        <f t="shared" si="136"/>
        <v>4.7630127750682366E-4</v>
      </c>
      <c r="AL418" s="55">
        <f t="shared" si="137"/>
        <v>6.4152719654650631E-3</v>
      </c>
      <c r="AO418" s="67">
        <f t="shared" si="140"/>
        <v>9.6165706199787785E-4</v>
      </c>
      <c r="AP418" s="67">
        <f t="shared" si="140"/>
        <v>5.6317895249198566E-3</v>
      </c>
      <c r="AQ418" s="67">
        <f t="shared" si="140"/>
        <v>2.4309029067854592E-3</v>
      </c>
      <c r="AR418" s="67">
        <f t="shared" si="140"/>
        <v>3.1763242318526919E-3</v>
      </c>
      <c r="AS418" s="67">
        <f t="shared" si="140"/>
        <v>4.5658305823064295E-3</v>
      </c>
      <c r="AT418" s="67">
        <f t="shared" si="140"/>
        <v>6.4924543704459547E-2</v>
      </c>
      <c r="AU418" s="67">
        <f t="shared" si="140"/>
        <v>2.2760442740306898E-2</v>
      </c>
      <c r="AV418" s="67">
        <f t="shared" si="140"/>
        <v>1.6047504442678407E-3</v>
      </c>
      <c r="AW418" s="67">
        <f t="shared" si="140"/>
        <v>2.4442061817479149E-3</v>
      </c>
      <c r="AX418" s="67">
        <f t="shared" si="140"/>
        <v>1.9728442379285324E-2</v>
      </c>
      <c r="BA418" s="67">
        <f t="shared" si="107"/>
        <v>1.7278756666559479E-3</v>
      </c>
      <c r="BB418" s="67">
        <f t="shared" si="111"/>
        <v>8.2628319263294281E-3</v>
      </c>
      <c r="BC418" s="67">
        <f t="shared" si="112"/>
        <v>3.3680769676723761E-3</v>
      </c>
      <c r="BD418" s="67">
        <f t="shared" si="113"/>
        <v>4.5329507647566677E-3</v>
      </c>
      <c r="BE418" s="67">
        <f t="shared" si="114"/>
        <v>6.1962173399653419E-3</v>
      </c>
      <c r="BF418" s="67">
        <f t="shared" si="115"/>
        <v>8.7190970177208477E-2</v>
      </c>
      <c r="BG418" s="67">
        <f t="shared" si="116"/>
        <v>3.0727565515042923E-2</v>
      </c>
      <c r="BH418" s="67">
        <f t="shared" si="117"/>
        <v>2.1861530837021612E-3</v>
      </c>
      <c r="BI418" s="67">
        <f t="shared" si="118"/>
        <v>3.2859296450080851E-3</v>
      </c>
      <c r="BJ418" s="67">
        <f t="shared" si="119"/>
        <v>2.7391178595677353E-2</v>
      </c>
    </row>
    <row r="419" spans="4:62">
      <c r="D419" s="52">
        <f t="shared" si="97"/>
        <v>10.5</v>
      </c>
      <c r="E419" s="67">
        <f t="shared" ref="E419:N434" si="141">E418+E330/$R$179</f>
        <v>1.3163327782825917E-3</v>
      </c>
      <c r="F419" s="67">
        <f t="shared" si="141"/>
        <v>6.628177017931937E-3</v>
      </c>
      <c r="G419" s="67">
        <f t="shared" si="141"/>
        <v>2.8729966002804669E-3</v>
      </c>
      <c r="H419" s="67">
        <f t="shared" si="141"/>
        <v>3.6646614561159597E-3</v>
      </c>
      <c r="I419" s="67">
        <f t="shared" si="141"/>
        <v>5.320605266374968E-3</v>
      </c>
      <c r="J419" s="67">
        <f t="shared" si="141"/>
        <v>7.4563833432696833E-2</v>
      </c>
      <c r="K419" s="67">
        <f t="shared" si="141"/>
        <v>2.6759900033151294E-2</v>
      </c>
      <c r="L419" s="67">
        <f t="shared" si="141"/>
        <v>1.8580739210015324E-3</v>
      </c>
      <c r="M419" s="67">
        <f t="shared" si="141"/>
        <v>2.8621319337544539E-3</v>
      </c>
      <c r="N419" s="67">
        <f t="shared" si="141"/>
        <v>2.1142550648858626E-2</v>
      </c>
      <c r="Q419" s="55">
        <f t="shared" si="109"/>
        <v>3.5451321676391079E-4</v>
      </c>
      <c r="R419" s="55">
        <f t="shared" si="120"/>
        <v>9.7250955323882268E-4</v>
      </c>
      <c r="S419" s="55">
        <f t="shared" si="121"/>
        <v>4.0877496773746686E-4</v>
      </c>
      <c r="T419" s="55">
        <f t="shared" si="122"/>
        <v>4.5291358867712369E-4</v>
      </c>
      <c r="U419" s="55">
        <f t="shared" si="123"/>
        <v>6.9203328068213454E-4</v>
      </c>
      <c r="V419" s="55">
        <f t="shared" si="124"/>
        <v>8.1682405191406855E-3</v>
      </c>
      <c r="W419" s="55">
        <f t="shared" si="125"/>
        <v>3.494321084243615E-3</v>
      </c>
      <c r="X419" s="55">
        <f t="shared" si="126"/>
        <v>2.2655308017314728E-4</v>
      </c>
      <c r="Y419" s="55">
        <f t="shared" si="127"/>
        <v>3.6887192032642699E-4</v>
      </c>
      <c r="Z419" s="55">
        <f t="shared" si="128"/>
        <v>1.2519929647753318E-3</v>
      </c>
      <c r="AC419" s="55">
        <f t="shared" si="110"/>
        <v>4.1170562726158003E-4</v>
      </c>
      <c r="AD419" s="55">
        <f t="shared" si="129"/>
        <v>1.6592614343624444E-3</v>
      </c>
      <c r="AE419" s="55">
        <f t="shared" si="130"/>
        <v>5.3093079123693728E-4</v>
      </c>
      <c r="AF419" s="55">
        <f t="shared" si="131"/>
        <v>9.0567890077080727E-4</v>
      </c>
      <c r="AG419" s="55">
        <f t="shared" si="132"/>
        <v>9.4353879071272029E-4</v>
      </c>
      <c r="AH419" s="55">
        <f t="shared" si="133"/>
        <v>1.4310689892305339E-2</v>
      </c>
      <c r="AI419" s="55">
        <f t="shared" si="134"/>
        <v>4.5453175033736554E-3</v>
      </c>
      <c r="AJ419" s="55">
        <f t="shared" si="135"/>
        <v>3.5776805294729635E-4</v>
      </c>
      <c r="AK419" s="55">
        <f t="shared" si="136"/>
        <v>4.794293315712182E-4</v>
      </c>
      <c r="AL419" s="55">
        <f t="shared" si="137"/>
        <v>6.4192831418940985E-3</v>
      </c>
      <c r="AO419" s="67">
        <f t="shared" si="140"/>
        <v>9.6181956151868099E-4</v>
      </c>
      <c r="AP419" s="67">
        <f t="shared" si="140"/>
        <v>5.6556674646931144E-3</v>
      </c>
      <c r="AQ419" s="67">
        <f t="shared" si="140"/>
        <v>2.4642216325430001E-3</v>
      </c>
      <c r="AR419" s="67">
        <f t="shared" si="140"/>
        <v>3.2117478674388361E-3</v>
      </c>
      <c r="AS419" s="67">
        <f t="shared" si="140"/>
        <v>4.6285719856928335E-3</v>
      </c>
      <c r="AT419" s="67">
        <f t="shared" si="140"/>
        <v>6.6395592913556151E-2</v>
      </c>
      <c r="AU419" s="67">
        <f t="shared" si="140"/>
        <v>2.326557894890768E-2</v>
      </c>
      <c r="AV419" s="67">
        <f t="shared" si="140"/>
        <v>1.6315208408283852E-3</v>
      </c>
      <c r="AW419" s="67">
        <f t="shared" si="140"/>
        <v>2.4932600134280271E-3</v>
      </c>
      <c r="AX419" s="67">
        <f t="shared" si="140"/>
        <v>1.9890557684083293E-2</v>
      </c>
      <c r="BA419" s="67">
        <f t="shared" si="107"/>
        <v>1.7280384055441717E-3</v>
      </c>
      <c r="BB419" s="67">
        <f t="shared" si="111"/>
        <v>8.2874384522943819E-3</v>
      </c>
      <c r="BC419" s="67">
        <f t="shared" si="112"/>
        <v>3.4039273915174042E-3</v>
      </c>
      <c r="BD419" s="67">
        <f t="shared" si="113"/>
        <v>4.5703403568867667E-3</v>
      </c>
      <c r="BE419" s="67">
        <f t="shared" si="114"/>
        <v>6.264144057087688E-3</v>
      </c>
      <c r="BF419" s="67">
        <f t="shared" si="115"/>
        <v>8.8874523325002175E-2</v>
      </c>
      <c r="BG419" s="67">
        <f t="shared" si="116"/>
        <v>3.1305217536524946E-2</v>
      </c>
      <c r="BH419" s="67">
        <f t="shared" si="117"/>
        <v>2.2158419739488288E-3</v>
      </c>
      <c r="BI419" s="67">
        <f t="shared" si="118"/>
        <v>3.3415612653256723E-3</v>
      </c>
      <c r="BJ419" s="67">
        <f t="shared" si="119"/>
        <v>2.7561833790752725E-2</v>
      </c>
    </row>
    <row r="420" spans="4:62">
      <c r="D420" s="52">
        <f t="shared" si="97"/>
        <v>10.75</v>
      </c>
      <c r="E420" s="67">
        <f t="shared" si="141"/>
        <v>1.3164976856028074E-3</v>
      </c>
      <c r="F420" s="67">
        <f t="shared" si="141"/>
        <v>6.6524087636061257E-3</v>
      </c>
      <c r="G420" s="67">
        <f t="shared" si="141"/>
        <v>2.9079687782766523E-3</v>
      </c>
      <c r="H420" s="67">
        <f t="shared" si="141"/>
        <v>3.7014950807929868E-3</v>
      </c>
      <c r="I420" s="67">
        <f t="shared" si="141"/>
        <v>5.3866199864052201E-3</v>
      </c>
      <c r="J420" s="67">
        <f t="shared" si="141"/>
        <v>7.6127371880799211E-2</v>
      </c>
      <c r="K420" s="67">
        <f t="shared" si="141"/>
        <v>2.7306388402995322E-2</v>
      </c>
      <c r="L420" s="67">
        <f t="shared" si="141"/>
        <v>1.8870097882578781E-3</v>
      </c>
      <c r="M420" s="67">
        <f t="shared" si="141"/>
        <v>2.9154134595693452E-3</v>
      </c>
      <c r="N420" s="67">
        <f t="shared" si="141"/>
        <v>2.1311663877064565E-2</v>
      </c>
      <c r="Q420" s="55">
        <f t="shared" si="109"/>
        <v>3.5451321676391079E-4</v>
      </c>
      <c r="R420" s="55">
        <f t="shared" si="120"/>
        <v>9.7250955323882268E-4</v>
      </c>
      <c r="S420" s="55">
        <f t="shared" si="121"/>
        <v>4.0994858190016438E-4</v>
      </c>
      <c r="T420" s="55">
        <f t="shared" si="122"/>
        <v>4.5381005897065965E-4</v>
      </c>
      <c r="U420" s="55">
        <f t="shared" si="123"/>
        <v>6.9440363956549487E-4</v>
      </c>
      <c r="V420" s="55">
        <f t="shared" si="124"/>
        <v>8.239364732359325E-3</v>
      </c>
      <c r="W420" s="55">
        <f t="shared" si="125"/>
        <v>3.5283604103512009E-3</v>
      </c>
      <c r="X420" s="55">
        <f t="shared" si="126"/>
        <v>2.2833418924656597E-4</v>
      </c>
      <c r="Y420" s="55">
        <f t="shared" si="127"/>
        <v>3.7239124232912489E-4</v>
      </c>
      <c r="Z420" s="55">
        <f t="shared" si="128"/>
        <v>1.2566398205459243E-3</v>
      </c>
      <c r="AC420" s="55">
        <f t="shared" si="110"/>
        <v>4.1170587377495246E-4</v>
      </c>
      <c r="AD420" s="55">
        <f t="shared" si="129"/>
        <v>1.6600114375920261E-3</v>
      </c>
      <c r="AE420" s="55">
        <f t="shared" si="130"/>
        <v>5.32357339443335E-4</v>
      </c>
      <c r="AF420" s="55">
        <f t="shared" si="131"/>
        <v>9.0680394784226385E-4</v>
      </c>
      <c r="AG420" s="55">
        <f t="shared" si="132"/>
        <v>9.4649138698980385E-4</v>
      </c>
      <c r="AH420" s="55">
        <f t="shared" si="133"/>
        <v>1.4456322963590494E-2</v>
      </c>
      <c r="AI420" s="55">
        <f t="shared" si="134"/>
        <v>4.5852797181622999E-3</v>
      </c>
      <c r="AJ420" s="55">
        <f t="shared" si="135"/>
        <v>3.5897463679371495E-4</v>
      </c>
      <c r="AK420" s="55">
        <f t="shared" si="136"/>
        <v>4.8262958062879493E-4</v>
      </c>
      <c r="AL420" s="55">
        <f t="shared" si="137"/>
        <v>6.4234114502461194E-3</v>
      </c>
      <c r="AO420" s="67">
        <f t="shared" si="140"/>
        <v>9.6198446883889667E-4</v>
      </c>
      <c r="AP420" s="67">
        <f t="shared" si="140"/>
        <v>5.679899210367303E-3</v>
      </c>
      <c r="AQ420" s="67">
        <f t="shared" si="140"/>
        <v>2.4980201963764881E-3</v>
      </c>
      <c r="AR420" s="67">
        <f t="shared" si="140"/>
        <v>3.2476850218223271E-3</v>
      </c>
      <c r="AS420" s="67">
        <f t="shared" si="140"/>
        <v>4.6922163468397253E-3</v>
      </c>
      <c r="AT420" s="67">
        <f t="shared" si="140"/>
        <v>6.7888007148439886E-2</v>
      </c>
      <c r="AU420" s="67">
        <f t="shared" si="140"/>
        <v>2.377802799264412E-2</v>
      </c>
      <c r="AV420" s="67">
        <f t="shared" si="140"/>
        <v>1.658675599011312E-3</v>
      </c>
      <c r="AW420" s="67">
        <f t="shared" si="140"/>
        <v>2.5430222172402204E-3</v>
      </c>
      <c r="AX420" s="67">
        <f t="shared" si="140"/>
        <v>2.0055024056518642E-2</v>
      </c>
      <c r="BA420" s="67">
        <f t="shared" si="107"/>
        <v>1.7282035593777598E-3</v>
      </c>
      <c r="BB420" s="67">
        <f t="shared" si="111"/>
        <v>8.3124202011981511E-3</v>
      </c>
      <c r="BC420" s="67">
        <f t="shared" si="112"/>
        <v>3.440326117719987E-3</v>
      </c>
      <c r="BD420" s="67">
        <f t="shared" si="113"/>
        <v>4.608299028635251E-3</v>
      </c>
      <c r="BE420" s="67">
        <f t="shared" si="114"/>
        <v>6.3331113733950239E-3</v>
      </c>
      <c r="BF420" s="67">
        <f t="shared" si="115"/>
        <v>9.0583694844389703E-2</v>
      </c>
      <c r="BG420" s="67">
        <f t="shared" si="116"/>
        <v>3.1891668121157624E-2</v>
      </c>
      <c r="BH420" s="67">
        <f t="shared" si="117"/>
        <v>2.2459844250515932E-3</v>
      </c>
      <c r="BI420" s="67">
        <f t="shared" si="118"/>
        <v>3.3980430401981403E-3</v>
      </c>
      <c r="BJ420" s="67">
        <f t="shared" si="119"/>
        <v>2.7735075327310683E-2</v>
      </c>
    </row>
    <row r="421" spans="4:62">
      <c r="D421" s="52">
        <f t="shared" si="97"/>
        <v>11</v>
      </c>
      <c r="E421" s="67">
        <f t="shared" si="141"/>
        <v>1.316665012719232E-3</v>
      </c>
      <c r="F421" s="67">
        <f t="shared" si="141"/>
        <v>6.6769960780097056E-3</v>
      </c>
      <c r="G421" s="67">
        <f t="shared" si="141"/>
        <v>2.9434541266016015E-3</v>
      </c>
      <c r="H421" s="67">
        <f t="shared" si="141"/>
        <v>3.738869190059997E-3</v>
      </c>
      <c r="I421" s="67">
        <f t="shared" si="141"/>
        <v>5.4536033848971016E-3</v>
      </c>
      <c r="J421" s="67">
        <f t="shared" si="141"/>
        <v>7.7713853181918507E-2</v>
      </c>
      <c r="K421" s="67">
        <f t="shared" si="141"/>
        <v>2.7860895764863502E-2</v>
      </c>
      <c r="L421" s="67">
        <f t="shared" si="141"/>
        <v>1.916370250988793E-3</v>
      </c>
      <c r="M421" s="67">
        <f t="shared" si="141"/>
        <v>2.9694768211086932E-3</v>
      </c>
      <c r="N421" s="67">
        <f t="shared" si="141"/>
        <v>2.1483258617600857E-2</v>
      </c>
      <c r="Q421" s="55">
        <f t="shared" si="109"/>
        <v>3.5451321676391079E-4</v>
      </c>
      <c r="R421" s="55">
        <f t="shared" si="120"/>
        <v>9.7250955323882268E-4</v>
      </c>
      <c r="S421" s="55">
        <f t="shared" si="121"/>
        <v>4.1115339120668037E-4</v>
      </c>
      <c r="T421" s="55">
        <f t="shared" si="122"/>
        <v>4.5473118484784319E-4</v>
      </c>
      <c r="U421" s="55">
        <f t="shared" si="123"/>
        <v>6.968356485312088E-4</v>
      </c>
      <c r="V421" s="55">
        <f t="shared" si="124"/>
        <v>8.311955737744816E-3</v>
      </c>
      <c r="W421" s="55">
        <f t="shared" si="125"/>
        <v>3.5630662928525397E-3</v>
      </c>
      <c r="X421" s="55">
        <f t="shared" si="126"/>
        <v>2.3015355223395274E-4</v>
      </c>
      <c r="Y421" s="55">
        <f t="shared" si="127"/>
        <v>3.7598018902202404E-4</v>
      </c>
      <c r="Z421" s="55">
        <f t="shared" si="128"/>
        <v>1.2614061648900774E-3</v>
      </c>
      <c r="AC421" s="55">
        <f t="shared" si="110"/>
        <v>4.1170612757576274E-4</v>
      </c>
      <c r="AD421" s="55">
        <f t="shared" si="129"/>
        <v>1.6607832590494304E-3</v>
      </c>
      <c r="AE421" s="55">
        <f t="shared" si="130"/>
        <v>5.3382207730965671E-4</v>
      </c>
      <c r="AF421" s="55">
        <f t="shared" si="131"/>
        <v>9.0796079784028351E-4</v>
      </c>
      <c r="AG421" s="55">
        <f t="shared" si="132"/>
        <v>9.4952167750028086E-4</v>
      </c>
      <c r="AH421" s="55">
        <f t="shared" si="133"/>
        <v>1.4604744185611912E-2</v>
      </c>
      <c r="AI421" s="55">
        <f t="shared" si="134"/>
        <v>4.6260626641988663E-3</v>
      </c>
      <c r="AJ421" s="55">
        <f t="shared" si="135"/>
        <v>3.6021266788480882E-4</v>
      </c>
      <c r="AK421" s="55">
        <f t="shared" si="136"/>
        <v>4.8590241673284433E-4</v>
      </c>
      <c r="AL421" s="55">
        <f t="shared" si="137"/>
        <v>6.4276590321564794E-3</v>
      </c>
      <c r="AO421" s="67">
        <f t="shared" si="140"/>
        <v>9.6215179595532125E-4</v>
      </c>
      <c r="AP421" s="67">
        <f t="shared" si="140"/>
        <v>5.7044865247708829E-3</v>
      </c>
      <c r="AQ421" s="67">
        <f t="shared" si="140"/>
        <v>2.5323007353949211E-3</v>
      </c>
      <c r="AR421" s="67">
        <f t="shared" si="140"/>
        <v>3.2841380052121539E-3</v>
      </c>
      <c r="AS421" s="67">
        <f t="shared" si="140"/>
        <v>4.756767736365893E-3</v>
      </c>
      <c r="AT421" s="67">
        <f t="shared" si="140"/>
        <v>6.9401897444173688E-2</v>
      </c>
      <c r="AU421" s="67">
        <f t="shared" si="140"/>
        <v>2.4297829472010962E-2</v>
      </c>
      <c r="AV421" s="67">
        <f t="shared" si="140"/>
        <v>1.6862166987548404E-3</v>
      </c>
      <c r="AW421" s="67">
        <f t="shared" si="140"/>
        <v>2.5934966320866693E-3</v>
      </c>
      <c r="AX421" s="67">
        <f t="shared" si="140"/>
        <v>2.0221852452710781E-2</v>
      </c>
      <c r="BA421" s="67">
        <f t="shared" si="107"/>
        <v>1.7283711402949946E-3</v>
      </c>
      <c r="BB421" s="67">
        <f t="shared" si="111"/>
        <v>8.3377793370591358E-3</v>
      </c>
      <c r="BC421" s="67">
        <f t="shared" si="112"/>
        <v>3.4772762039112582E-3</v>
      </c>
      <c r="BD421" s="67">
        <f t="shared" si="113"/>
        <v>4.6468299879002806E-3</v>
      </c>
      <c r="BE421" s="67">
        <f t="shared" si="114"/>
        <v>6.4031250623973824E-3</v>
      </c>
      <c r="BF421" s="67">
        <f t="shared" si="115"/>
        <v>9.2318597367530425E-2</v>
      </c>
      <c r="BG421" s="67">
        <f t="shared" si="116"/>
        <v>3.2486958429062365E-2</v>
      </c>
      <c r="BH421" s="67">
        <f t="shared" si="117"/>
        <v>2.2765829188736019E-3</v>
      </c>
      <c r="BI421" s="67">
        <f t="shared" si="118"/>
        <v>3.4553792378415374E-3</v>
      </c>
      <c r="BJ421" s="67">
        <f t="shared" si="119"/>
        <v>2.7910917649757339E-2</v>
      </c>
    </row>
    <row r="422" spans="4:62">
      <c r="D422" s="52">
        <f t="shared" si="97"/>
        <v>12</v>
      </c>
      <c r="E422" s="67">
        <f t="shared" si="141"/>
        <v>1.3173578867936668E-3</v>
      </c>
      <c r="F422" s="67">
        <f t="shared" si="141"/>
        <v>6.7788081039039296E-3</v>
      </c>
      <c r="G422" s="67">
        <f t="shared" si="141"/>
        <v>3.0903931189300727E-3</v>
      </c>
      <c r="H422" s="67">
        <f t="shared" si="141"/>
        <v>3.8936292308683743E-3</v>
      </c>
      <c r="I422" s="67">
        <f t="shared" si="141"/>
        <v>5.7309706235388995E-3</v>
      </c>
      <c r="J422" s="67">
        <f t="shared" si="141"/>
        <v>8.4283211374480763E-2</v>
      </c>
      <c r="K422" s="67">
        <f t="shared" si="141"/>
        <v>3.0157019569130701E-2</v>
      </c>
      <c r="L422" s="67">
        <f t="shared" si="141"/>
        <v>2.0379470992268876E-3</v>
      </c>
      <c r="M422" s="67">
        <f t="shared" si="141"/>
        <v>3.1933443112552181E-3</v>
      </c>
      <c r="N422" s="67">
        <f t="shared" si="141"/>
        <v>2.2193804221729552E-2</v>
      </c>
      <c r="Q422" s="55">
        <f t="shared" si="109"/>
        <v>3.5451321676391079E-4</v>
      </c>
      <c r="R422" s="55">
        <f t="shared" si="120"/>
        <v>9.7250955323882268E-4</v>
      </c>
      <c r="S422" s="55">
        <f t="shared" si="121"/>
        <v>4.3128838424451007E-4</v>
      </c>
      <c r="T422" s="55">
        <f t="shared" si="122"/>
        <v>4.7024466398754505E-4</v>
      </c>
      <c r="U422" s="55">
        <f t="shared" si="123"/>
        <v>7.3728914190629446E-4</v>
      </c>
      <c r="V422" s="55">
        <f t="shared" si="124"/>
        <v>9.470467595566457E-3</v>
      </c>
      <c r="W422" s="55">
        <f t="shared" si="125"/>
        <v>4.1128388772417417E-3</v>
      </c>
      <c r="X422" s="55">
        <f t="shared" si="126"/>
        <v>2.5937139983155935E-4</v>
      </c>
      <c r="Y422" s="55">
        <f t="shared" si="127"/>
        <v>4.3291378034074953E-4</v>
      </c>
      <c r="Z422" s="55">
        <f t="shared" si="128"/>
        <v>1.3404983698248288E-3</v>
      </c>
      <c r="AC422" s="55">
        <f t="shared" si="110"/>
        <v>4.1171047935187945E-4</v>
      </c>
      <c r="AD422" s="55">
        <f t="shared" si="129"/>
        <v>1.6739619473807685E-3</v>
      </c>
      <c r="AE422" s="55">
        <f t="shared" si="130"/>
        <v>5.5833974646940651E-4</v>
      </c>
      <c r="AF422" s="55">
        <f t="shared" si="131"/>
        <v>9.2757231220635245E-4</v>
      </c>
      <c r="AG422" s="55">
        <f t="shared" si="132"/>
        <v>1.0000531157463061E-3</v>
      </c>
      <c r="AH422" s="55">
        <f t="shared" si="133"/>
        <v>1.6948636389635285E-2</v>
      </c>
      <c r="AI422" s="55">
        <f t="shared" si="134"/>
        <v>5.2765343306603978E-3</v>
      </c>
      <c r="AJ422" s="55">
        <f t="shared" si="135"/>
        <v>3.8081494118202667E-4</v>
      </c>
      <c r="AK422" s="55">
        <f t="shared" si="136"/>
        <v>5.3893690925410349E-4</v>
      </c>
      <c r="AL422" s="55">
        <f t="shared" si="137"/>
        <v>6.5000584683289593E-3</v>
      </c>
      <c r="AO422" s="67">
        <f t="shared" si="140"/>
        <v>9.628446700297561E-4</v>
      </c>
      <c r="AP422" s="67">
        <f t="shared" si="140"/>
        <v>5.8062985506651069E-3</v>
      </c>
      <c r="AQ422" s="67">
        <f t="shared" si="140"/>
        <v>2.6591047346855626E-3</v>
      </c>
      <c r="AR422" s="67">
        <f t="shared" si="140"/>
        <v>3.4233845668808294E-3</v>
      </c>
      <c r="AS422" s="67">
        <f t="shared" si="140"/>
        <v>4.9936814816326051E-3</v>
      </c>
      <c r="AT422" s="67">
        <f t="shared" si="140"/>
        <v>7.4812743778914309E-2</v>
      </c>
      <c r="AU422" s="67">
        <f t="shared" si="140"/>
        <v>2.6044180691888959E-2</v>
      </c>
      <c r="AV422" s="67">
        <f t="shared" si="140"/>
        <v>1.7785756993953282E-3</v>
      </c>
      <c r="AW422" s="67">
        <f t="shared" si="140"/>
        <v>2.7604305309144686E-3</v>
      </c>
      <c r="AX422" s="67">
        <f t="shared" si="140"/>
        <v>2.0853305851904723E-2</v>
      </c>
      <c r="BA422" s="67">
        <f t="shared" si="107"/>
        <v>1.7290683661455462E-3</v>
      </c>
      <c r="BB422" s="67">
        <f t="shared" si="111"/>
        <v>8.4527700512846988E-3</v>
      </c>
      <c r="BC422" s="67">
        <f t="shared" si="112"/>
        <v>3.6487328653994791E-3</v>
      </c>
      <c r="BD422" s="67">
        <f t="shared" si="113"/>
        <v>4.8212015430747265E-3</v>
      </c>
      <c r="BE422" s="67">
        <f t="shared" si="114"/>
        <v>6.7310237392852051E-3</v>
      </c>
      <c r="BF422" s="67">
        <f t="shared" si="115"/>
        <v>0.10123184776411605</v>
      </c>
      <c r="BG422" s="67">
        <f t="shared" si="116"/>
        <v>3.5433553899791095E-2</v>
      </c>
      <c r="BH422" s="67">
        <f t="shared" si="117"/>
        <v>2.4187620404089141E-3</v>
      </c>
      <c r="BI422" s="67">
        <f t="shared" si="118"/>
        <v>3.7322812205093214E-3</v>
      </c>
      <c r="BJ422" s="67">
        <f t="shared" si="119"/>
        <v>2.8693862690058511E-2</v>
      </c>
    </row>
    <row r="423" spans="4:62">
      <c r="D423" s="52">
        <f t="shared" si="97"/>
        <v>13</v>
      </c>
      <c r="E423" s="67">
        <f t="shared" si="141"/>
        <v>1.3180904784578587E-3</v>
      </c>
      <c r="F423" s="67">
        <f t="shared" si="141"/>
        <v>6.886456296030961E-3</v>
      </c>
      <c r="G423" s="67">
        <f t="shared" si="141"/>
        <v>3.2457550885814893E-3</v>
      </c>
      <c r="H423" s="67">
        <f t="shared" si="141"/>
        <v>4.0572605746139129E-3</v>
      </c>
      <c r="I423" s="67">
        <f t="shared" si="141"/>
        <v>6.0242373720669866E-3</v>
      </c>
      <c r="J423" s="67">
        <f t="shared" si="141"/>
        <v>9.122914459457937E-2</v>
      </c>
      <c r="K423" s="67">
        <f t="shared" si="141"/>
        <v>3.2584763976122491E-2</v>
      </c>
      <c r="L423" s="67">
        <f t="shared" si="141"/>
        <v>2.166493091730076E-3</v>
      </c>
      <c r="M423" s="67">
        <f t="shared" si="141"/>
        <v>3.4300445475841431E-3</v>
      </c>
      <c r="N423" s="67">
        <f t="shared" si="141"/>
        <v>2.2945080399926127E-2</v>
      </c>
      <c r="Q423" s="55">
        <f t="shared" si="109"/>
        <v>3.5451321676391079E-4</v>
      </c>
      <c r="R423" s="55">
        <f t="shared" si="120"/>
        <v>9.7250955323882268E-4</v>
      </c>
      <c r="S423" s="55">
        <f t="shared" si="121"/>
        <v>4.5273905880141021E-4</v>
      </c>
      <c r="T423" s="55">
        <f t="shared" si="122"/>
        <v>4.8700298911063698E-4</v>
      </c>
      <c r="U423" s="55">
        <f t="shared" si="123"/>
        <v>7.8003364922137682E-4</v>
      </c>
      <c r="V423" s="55">
        <f t="shared" si="124"/>
        <v>1.0616988082152256E-2</v>
      </c>
      <c r="W423" s="55">
        <f t="shared" si="125"/>
        <v>4.651141628402764E-3</v>
      </c>
      <c r="X423" s="55">
        <f t="shared" si="126"/>
        <v>2.8855355070449626E-4</v>
      </c>
      <c r="Y423" s="55">
        <f t="shared" si="127"/>
        <v>4.8877266975593837E-4</v>
      </c>
      <c r="Z423" s="55">
        <f t="shared" si="128"/>
        <v>1.4237259150531639E-3</v>
      </c>
      <c r="AC423" s="55">
        <f t="shared" si="110"/>
        <v>4.1171534428647286E-4</v>
      </c>
      <c r="AD423" s="55">
        <f t="shared" si="129"/>
        <v>1.6885730621465939E-3</v>
      </c>
      <c r="AE423" s="55">
        <f t="shared" si="130"/>
        <v>5.8453265636270076E-4</v>
      </c>
      <c r="AF423" s="55">
        <f t="shared" si="131"/>
        <v>9.4901698581376819E-4</v>
      </c>
      <c r="AG423" s="55">
        <f t="shared" si="132"/>
        <v>1.0536788341859343E-3</v>
      </c>
      <c r="AH423" s="55">
        <f t="shared" si="133"/>
        <v>1.9233719556132099E-2</v>
      </c>
      <c r="AI423" s="55">
        <f t="shared" si="134"/>
        <v>5.9196971674505411E-3</v>
      </c>
      <c r="AJ423" s="55">
        <f t="shared" si="135"/>
        <v>4.0260069639275946E-4</v>
      </c>
      <c r="AK423" s="55">
        <f t="shared" si="136"/>
        <v>5.9263364488289813E-4</v>
      </c>
      <c r="AL423" s="55">
        <f t="shared" si="137"/>
        <v>6.5800531125184579E-3</v>
      </c>
      <c r="AO423" s="67">
        <f t="shared" si="140"/>
        <v>9.6357726169394795E-4</v>
      </c>
      <c r="AP423" s="67">
        <f t="shared" si="140"/>
        <v>5.9139467427921383E-3</v>
      </c>
      <c r="AQ423" s="67">
        <f t="shared" si="140"/>
        <v>2.7930160297800792E-3</v>
      </c>
      <c r="AR423" s="67">
        <f t="shared" si="140"/>
        <v>3.5702575855032759E-3</v>
      </c>
      <c r="AS423" s="67">
        <f t="shared" si="140"/>
        <v>5.24420372284561E-3</v>
      </c>
      <c r="AT423" s="67">
        <f t="shared" si="140"/>
        <v>8.0612156512427119E-2</v>
      </c>
      <c r="AU423" s="67">
        <f t="shared" si="140"/>
        <v>2.7933622347719726E-2</v>
      </c>
      <c r="AV423" s="67">
        <f t="shared" si="140"/>
        <v>1.8779395410255797E-3</v>
      </c>
      <c r="AW423" s="67">
        <f t="shared" si="140"/>
        <v>2.9412718778282047E-3</v>
      </c>
      <c r="AX423" s="67">
        <f t="shared" si="140"/>
        <v>2.1521354484872964E-2</v>
      </c>
      <c r="BA423" s="67">
        <f t="shared" si="107"/>
        <v>1.7298058227443315E-3</v>
      </c>
      <c r="BB423" s="67">
        <f t="shared" si="111"/>
        <v>8.575029358177555E-3</v>
      </c>
      <c r="BC423" s="67">
        <f t="shared" si="112"/>
        <v>3.83028774494419E-3</v>
      </c>
      <c r="BD423" s="67">
        <f t="shared" si="113"/>
        <v>5.0062775604276808E-3</v>
      </c>
      <c r="BE423" s="67">
        <f t="shared" si="114"/>
        <v>7.0779162062529211E-3</v>
      </c>
      <c r="BF423" s="67">
        <f t="shared" si="115"/>
        <v>0.11046286415071147</v>
      </c>
      <c r="BG423" s="67">
        <f t="shared" si="116"/>
        <v>3.8504461143573032E-2</v>
      </c>
      <c r="BH423" s="67">
        <f t="shared" si="117"/>
        <v>2.5690937881228354E-3</v>
      </c>
      <c r="BI423" s="67">
        <f t="shared" si="118"/>
        <v>4.0226781924670415E-3</v>
      </c>
      <c r="BJ423" s="67">
        <f t="shared" si="119"/>
        <v>2.9525133512444585E-2</v>
      </c>
    </row>
    <row r="424" spans="4:62">
      <c r="D424" s="52">
        <f t="shared" si="97"/>
        <v>14</v>
      </c>
      <c r="E424" s="67">
        <f t="shared" si="141"/>
        <v>1.3188634517910642E-3</v>
      </c>
      <c r="F424" s="67">
        <f t="shared" si="141"/>
        <v>7.000038235260065E-3</v>
      </c>
      <c r="G424" s="67">
        <f t="shared" si="141"/>
        <v>3.4096808679818288E-3</v>
      </c>
      <c r="H424" s="67">
        <f t="shared" si="141"/>
        <v>4.2299115497399075E-3</v>
      </c>
      <c r="I424" s="67">
        <f t="shared" si="141"/>
        <v>6.333669470749391E-3</v>
      </c>
      <c r="J424" s="67">
        <f t="shared" si="141"/>
        <v>9.8557949187634358E-2</v>
      </c>
      <c r="K424" s="67">
        <f t="shared" si="141"/>
        <v>3.5146329686147046E-2</v>
      </c>
      <c r="L424" s="67">
        <f t="shared" si="141"/>
        <v>2.3021247527932969E-3</v>
      </c>
      <c r="M424" s="67">
        <f t="shared" si="141"/>
        <v>3.6797920939851147E-3</v>
      </c>
      <c r="N424" s="67">
        <f t="shared" si="141"/>
        <v>2.3737768168574397E-2</v>
      </c>
      <c r="Q424" s="55">
        <f t="shared" si="109"/>
        <v>3.5451321676391079E-4</v>
      </c>
      <c r="R424" s="55">
        <f t="shared" si="120"/>
        <v>9.7250955323882268E-4</v>
      </c>
      <c r="S424" s="55">
        <f t="shared" si="121"/>
        <v>4.754827019681847E-4</v>
      </c>
      <c r="T424" s="55">
        <f t="shared" si="122"/>
        <v>5.0500596937358888E-4</v>
      </c>
      <c r="U424" s="55">
        <f t="shared" si="123"/>
        <v>8.2501930029000063E-4</v>
      </c>
      <c r="V424" s="55">
        <f t="shared" si="124"/>
        <v>1.1762655752067799E-2</v>
      </c>
      <c r="W424" s="55">
        <f t="shared" si="125"/>
        <v>5.1850959080231148E-3</v>
      </c>
      <c r="X424" s="55">
        <f t="shared" si="126"/>
        <v>3.1790582379180739E-4</v>
      </c>
      <c r="Y424" s="55">
        <f t="shared" si="127"/>
        <v>5.4425668889138319E-4</v>
      </c>
      <c r="Z424" s="55">
        <f t="shared" si="128"/>
        <v>1.5109985539112163E-3</v>
      </c>
      <c r="AC424" s="55">
        <f t="shared" si="110"/>
        <v>4.117207602615961E-4</v>
      </c>
      <c r="AD424" s="55">
        <f t="shared" si="129"/>
        <v>1.7046920383373234E-3</v>
      </c>
      <c r="AE424" s="55">
        <f t="shared" si="130"/>
        <v>6.1237626170104092E-4</v>
      </c>
      <c r="AF424" s="55">
        <f t="shared" si="131"/>
        <v>9.7233474842369806E-4</v>
      </c>
      <c r="AG424" s="55">
        <f t="shared" si="132"/>
        <v>1.1103368748119663E-3</v>
      </c>
      <c r="AH424" s="55">
        <f t="shared" si="133"/>
        <v>2.1493760911268034E-2</v>
      </c>
      <c r="AI424" s="55">
        <f t="shared" si="134"/>
        <v>6.5619780723684996E-3</v>
      </c>
      <c r="AJ424" s="55">
        <f t="shared" si="135"/>
        <v>4.2554439870214696E-4</v>
      </c>
      <c r="AK424" s="55">
        <f t="shared" si="136"/>
        <v>6.4719353016706228E-4</v>
      </c>
      <c r="AL424" s="55">
        <f t="shared" si="137"/>
        <v>6.6679808713710972E-3</v>
      </c>
      <c r="AO424" s="67">
        <f t="shared" si="140"/>
        <v>9.6435023502715344E-4</v>
      </c>
      <c r="AP424" s="67">
        <f t="shared" si="140"/>
        <v>6.0275286820212423E-3</v>
      </c>
      <c r="AQ424" s="67">
        <f t="shared" si="140"/>
        <v>2.9341981660136441E-3</v>
      </c>
      <c r="AR424" s="67">
        <f t="shared" si="140"/>
        <v>3.7249055803663185E-3</v>
      </c>
      <c r="AS424" s="67">
        <f t="shared" si="140"/>
        <v>5.50865017045939E-3</v>
      </c>
      <c r="AT424" s="67">
        <f t="shared" si="140"/>
        <v>8.6795293435566565E-2</v>
      </c>
      <c r="AU424" s="67">
        <f t="shared" si="140"/>
        <v>2.996123377812393E-2</v>
      </c>
      <c r="AV424" s="67">
        <f t="shared" si="140"/>
        <v>1.9842189290014897E-3</v>
      </c>
      <c r="AW424" s="67">
        <f t="shared" si="140"/>
        <v>3.1355354050937316E-3</v>
      </c>
      <c r="AX424" s="67">
        <f t="shared" si="140"/>
        <v>2.2226769614663182E-2</v>
      </c>
      <c r="BA424" s="67">
        <f t="shared" si="107"/>
        <v>1.7305842120526602E-3</v>
      </c>
      <c r="BB424" s="67">
        <f t="shared" si="111"/>
        <v>8.7047302735973886E-3</v>
      </c>
      <c r="BC424" s="67">
        <f t="shared" si="112"/>
        <v>4.0220571296828694E-3</v>
      </c>
      <c r="BD424" s="67">
        <f t="shared" si="113"/>
        <v>5.2022462981636056E-3</v>
      </c>
      <c r="BE424" s="67">
        <f t="shared" si="114"/>
        <v>7.4440063455613568E-3</v>
      </c>
      <c r="BF424" s="67">
        <f t="shared" si="115"/>
        <v>0.12005171009890239</v>
      </c>
      <c r="BG424" s="67">
        <f t="shared" si="116"/>
        <v>4.1708307758515542E-2</v>
      </c>
      <c r="BH424" s="67">
        <f t="shared" si="117"/>
        <v>2.7276691514954441E-3</v>
      </c>
      <c r="BI424" s="67">
        <f t="shared" si="118"/>
        <v>4.3269856241521772E-3</v>
      </c>
      <c r="BJ424" s="67">
        <f t="shared" si="119"/>
        <v>3.0405749039945494E-2</v>
      </c>
    </row>
    <row r="425" spans="4:62">
      <c r="D425" s="52">
        <f t="shared" si="97"/>
        <v>15</v>
      </c>
      <c r="E425" s="67">
        <f t="shared" si="141"/>
        <v>1.3196773090221796E-3</v>
      </c>
      <c r="F425" s="67">
        <f t="shared" si="141"/>
        <v>7.1196277199093811E-3</v>
      </c>
      <c r="G425" s="67">
        <f t="shared" si="141"/>
        <v>3.5822769656737481E-3</v>
      </c>
      <c r="H425" s="67">
        <f t="shared" si="141"/>
        <v>4.4116943338661091E-3</v>
      </c>
      <c r="I425" s="67">
        <f t="shared" si="141"/>
        <v>6.6594679688780712E-3</v>
      </c>
      <c r="J425" s="67">
        <f t="shared" si="141"/>
        <v>0.10627438694461895</v>
      </c>
      <c r="K425" s="67">
        <f t="shared" si="141"/>
        <v>3.7843381041638438E-2</v>
      </c>
      <c r="L425" s="67">
        <f t="shared" si="141"/>
        <v>2.4449302072411558E-3</v>
      </c>
      <c r="M425" s="67">
        <f t="shared" si="141"/>
        <v>3.942749220525091E-3</v>
      </c>
      <c r="N425" s="67">
        <f t="shared" si="141"/>
        <v>2.4572382565756411E-2</v>
      </c>
      <c r="Q425" s="55">
        <f t="shared" si="109"/>
        <v>3.5451321676391079E-4</v>
      </c>
      <c r="R425" s="55">
        <f t="shared" si="120"/>
        <v>9.7250955323882268E-4</v>
      </c>
      <c r="S425" s="55">
        <f t="shared" si="121"/>
        <v>4.9948695029751759E-4</v>
      </c>
      <c r="T425" s="55">
        <f t="shared" si="122"/>
        <v>5.2424165003074532E-4</v>
      </c>
      <c r="U425" s="55">
        <f t="shared" si="123"/>
        <v>8.7218187230591335E-4</v>
      </c>
      <c r="V425" s="55">
        <f t="shared" si="124"/>
        <v>1.2914475670325934E-2</v>
      </c>
      <c r="W425" s="55">
        <f t="shared" si="125"/>
        <v>5.7190557861882792E-3</v>
      </c>
      <c r="X425" s="55">
        <f t="shared" si="126"/>
        <v>3.4755995181792254E-4</v>
      </c>
      <c r="Y425" s="55">
        <f t="shared" si="127"/>
        <v>5.9979618203601581E-4</v>
      </c>
      <c r="Z425" s="55">
        <f t="shared" si="128"/>
        <v>1.602200882721556E-3</v>
      </c>
      <c r="AC425" s="55">
        <f t="shared" si="110"/>
        <v>4.1172676422543669E-4</v>
      </c>
      <c r="AD425" s="55">
        <f t="shared" si="129"/>
        <v>1.7223849299125352E-3</v>
      </c>
      <c r="AE425" s="55">
        <f t="shared" si="130"/>
        <v>6.4183295642775357E-4</v>
      </c>
      <c r="AF425" s="55">
        <f t="shared" si="131"/>
        <v>9.9754753853041286E-4</v>
      </c>
      <c r="AG425" s="55">
        <f t="shared" si="132"/>
        <v>1.1699443837897134E-3</v>
      </c>
      <c r="AH425" s="55">
        <f t="shared" si="133"/>
        <v>2.3749146763951186E-2</v>
      </c>
      <c r="AI425" s="55">
        <f t="shared" si="134"/>
        <v>7.2074103325243163E-3</v>
      </c>
      <c r="AJ425" s="55">
        <f t="shared" si="135"/>
        <v>4.4961301843313178E-4</v>
      </c>
      <c r="AK425" s="55">
        <f t="shared" si="136"/>
        <v>7.0274407640091038E-4</v>
      </c>
      <c r="AL425" s="55">
        <f t="shared" si="137"/>
        <v>6.7641201629443735E-3</v>
      </c>
      <c r="AO425" s="67">
        <f t="shared" si="140"/>
        <v>9.6516409225826886E-4</v>
      </c>
      <c r="AP425" s="67">
        <f t="shared" si="140"/>
        <v>6.1471181666705585E-3</v>
      </c>
      <c r="AQ425" s="67">
        <f t="shared" si="140"/>
        <v>3.0827900153762304E-3</v>
      </c>
      <c r="AR425" s="67">
        <f t="shared" si="140"/>
        <v>3.8874526838353638E-3</v>
      </c>
      <c r="AS425" s="67">
        <f t="shared" si="140"/>
        <v>5.7872860965721574E-3</v>
      </c>
      <c r="AT425" s="67">
        <f t="shared" si="140"/>
        <v>9.3359911274293023E-2</v>
      </c>
      <c r="AU425" s="67">
        <f t="shared" si="140"/>
        <v>3.2124325255450156E-2</v>
      </c>
      <c r="AV425" s="67">
        <f t="shared" si="140"/>
        <v>2.0973702554232332E-3</v>
      </c>
      <c r="AW425" s="67">
        <f t="shared" si="140"/>
        <v>3.3429530384890753E-3</v>
      </c>
      <c r="AX425" s="67">
        <f t="shared" si="140"/>
        <v>2.2970181683034854E-2</v>
      </c>
      <c r="BA425" s="67">
        <f t="shared" si="107"/>
        <v>1.7314040732476163E-3</v>
      </c>
      <c r="BB425" s="67">
        <f t="shared" si="111"/>
        <v>8.8420126498219166E-3</v>
      </c>
      <c r="BC425" s="67">
        <f t="shared" si="112"/>
        <v>4.2241099221015013E-3</v>
      </c>
      <c r="BD425" s="67">
        <f t="shared" si="113"/>
        <v>5.4092418723965217E-3</v>
      </c>
      <c r="BE425" s="67">
        <f t="shared" si="114"/>
        <v>7.8294123526677847E-3</v>
      </c>
      <c r="BF425" s="67">
        <f t="shared" si="115"/>
        <v>0.13002353370857014</v>
      </c>
      <c r="BG425" s="67">
        <f t="shared" si="116"/>
        <v>4.5050791374162756E-2</v>
      </c>
      <c r="BH425" s="67">
        <f t="shared" si="117"/>
        <v>2.8945432256742877E-3</v>
      </c>
      <c r="BI425" s="67">
        <f t="shared" si="118"/>
        <v>4.6454932969260017E-3</v>
      </c>
      <c r="BJ425" s="67">
        <f t="shared" si="119"/>
        <v>3.1336502728700782E-2</v>
      </c>
    </row>
    <row r="426" spans="4:62">
      <c r="D426" s="52">
        <f t="shared" si="97"/>
        <v>16</v>
      </c>
      <c r="E426" s="67">
        <f t="shared" si="141"/>
        <v>1.3205324156415031E-3</v>
      </c>
      <c r="F426" s="67">
        <f t="shared" si="141"/>
        <v>7.245278455708549E-3</v>
      </c>
      <c r="G426" s="67">
        <f t="shared" si="141"/>
        <v>3.7636208918111428E-3</v>
      </c>
      <c r="H426" s="67">
        <f t="shared" si="141"/>
        <v>4.6026905627407286E-3</v>
      </c>
      <c r="I426" s="67">
        <f t="shared" si="141"/>
        <v>7.0017791773607863E-3</v>
      </c>
      <c r="J426" s="67">
        <f t="shared" si="141"/>
        <v>0.11438192319462268</v>
      </c>
      <c r="K426" s="67">
        <f t="shared" si="141"/>
        <v>4.0677129245331983E-2</v>
      </c>
      <c r="L426" s="67">
        <f t="shared" si="141"/>
        <v>2.5949735867249438E-3</v>
      </c>
      <c r="M426" s="67">
        <f t="shared" si="141"/>
        <v>4.2190340170544143E-3</v>
      </c>
      <c r="N426" s="67">
        <f t="shared" si="141"/>
        <v>2.5449298403482607E-2</v>
      </c>
      <c r="Q426" s="55">
        <f t="shared" si="109"/>
        <v>3.5451321676391079E-4</v>
      </c>
      <c r="R426" s="55">
        <f t="shared" si="120"/>
        <v>9.7250955323882268E-4</v>
      </c>
      <c r="S426" s="55">
        <f t="shared" si="121"/>
        <v>5.2471239313474111E-4</v>
      </c>
      <c r="T426" s="55">
        <f t="shared" si="122"/>
        <v>5.4468830486368365E-4</v>
      </c>
      <c r="U426" s="55">
        <f t="shared" si="123"/>
        <v>9.2144729687926395E-4</v>
      </c>
      <c r="V426" s="55">
        <f t="shared" si="124"/>
        <v>1.4076986302357467E-2</v>
      </c>
      <c r="W426" s="55">
        <f t="shared" si="125"/>
        <v>6.25580819758444E-3</v>
      </c>
      <c r="X426" s="55">
        <f t="shared" si="126"/>
        <v>3.7760136362015745E-4</v>
      </c>
      <c r="Y426" s="55">
        <f t="shared" si="127"/>
        <v>6.5566737937834544E-4</v>
      </c>
      <c r="Z426" s="55">
        <f t="shared" si="128"/>
        <v>1.6972004887180537E-3</v>
      </c>
      <c r="AC426" s="55">
        <f t="shared" si="110"/>
        <v>4.1173339211844872E-4</v>
      </c>
      <c r="AD426" s="55">
        <f t="shared" si="129"/>
        <v>1.7417080484327752E-3</v>
      </c>
      <c r="AE426" s="55">
        <f t="shared" si="130"/>
        <v>6.7285534877768814E-4</v>
      </c>
      <c r="AF426" s="55">
        <f t="shared" si="131"/>
        <v>1.0246606526327687E-3</v>
      </c>
      <c r="AG426" s="55">
        <f t="shared" si="132"/>
        <v>1.2324037441439532E-3</v>
      </c>
      <c r="AH426" s="55">
        <f t="shared" si="133"/>
        <v>2.6012840794174697E-2</v>
      </c>
      <c r="AI426" s="55">
        <f t="shared" si="134"/>
        <v>7.8586052330561797E-3</v>
      </c>
      <c r="AJ426" s="55">
        <f t="shared" si="135"/>
        <v>4.7476836225628273E-4</v>
      </c>
      <c r="AK426" s="55">
        <f t="shared" si="136"/>
        <v>7.5936366843234017E-4</v>
      </c>
      <c r="AL426" s="55">
        <f t="shared" si="137"/>
        <v>6.8686893148089704E-3</v>
      </c>
      <c r="AO426" s="67">
        <f t="shared" si="140"/>
        <v>9.6601919887759238E-4</v>
      </c>
      <c r="AP426" s="67">
        <f t="shared" si="140"/>
        <v>6.2727689024697263E-3</v>
      </c>
      <c r="AQ426" s="67">
        <f t="shared" si="140"/>
        <v>3.2389084986764018E-3</v>
      </c>
      <c r="AR426" s="67">
        <f t="shared" si="140"/>
        <v>4.058002257877045E-3</v>
      </c>
      <c r="AS426" s="67">
        <f t="shared" si="140"/>
        <v>6.0803318804815223E-3</v>
      </c>
      <c r="AT426" s="67">
        <f t="shared" si="140"/>
        <v>0.1003049368922652</v>
      </c>
      <c r="AU426" s="67">
        <f t="shared" si="140"/>
        <v>3.4421321047747547E-2</v>
      </c>
      <c r="AV426" s="67">
        <f t="shared" si="140"/>
        <v>2.2173722231047864E-3</v>
      </c>
      <c r="AW426" s="67">
        <f t="shared" si="140"/>
        <v>3.5633666376760687E-3</v>
      </c>
      <c r="AX426" s="67">
        <f t="shared" si="140"/>
        <v>2.3752097914764552E-2</v>
      </c>
      <c r="BA426" s="67">
        <f t="shared" si="107"/>
        <v>1.7322658077599518E-3</v>
      </c>
      <c r="BB426" s="67">
        <f t="shared" si="111"/>
        <v>8.9869865041413248E-3</v>
      </c>
      <c r="BC426" s="67">
        <f t="shared" si="112"/>
        <v>4.4364762405888309E-3</v>
      </c>
      <c r="BD426" s="67">
        <f t="shared" si="113"/>
        <v>5.6273512153734977E-3</v>
      </c>
      <c r="BE426" s="67">
        <f t="shared" si="114"/>
        <v>8.2341829215047402E-3</v>
      </c>
      <c r="BF426" s="67">
        <f t="shared" si="115"/>
        <v>0.14039476398879738</v>
      </c>
      <c r="BG426" s="67">
        <f t="shared" si="116"/>
        <v>4.8535734478388159E-2</v>
      </c>
      <c r="BH426" s="67">
        <f t="shared" si="117"/>
        <v>3.0697419489812265E-3</v>
      </c>
      <c r="BI426" s="67">
        <f t="shared" si="118"/>
        <v>4.9783976854867549E-3</v>
      </c>
      <c r="BJ426" s="67">
        <f t="shared" si="119"/>
        <v>3.2317987718291578E-2</v>
      </c>
    </row>
    <row r="427" spans="4:62">
      <c r="D427" s="52">
        <f t="shared" si="97"/>
        <v>17</v>
      </c>
      <c r="E427" s="67">
        <f t="shared" si="141"/>
        <v>1.3214290081406928E-3</v>
      </c>
      <c r="F427" s="67">
        <f t="shared" si="141"/>
        <v>7.3770251931204473E-3</v>
      </c>
      <c r="G427" s="67">
        <f t="shared" si="141"/>
        <v>3.9537627995851867E-3</v>
      </c>
      <c r="H427" s="67">
        <f t="shared" si="141"/>
        <v>4.8029530590338381E-3</v>
      </c>
      <c r="I427" s="67">
        <f t="shared" si="141"/>
        <v>7.3606977671349383E-3</v>
      </c>
      <c r="J427" s="67">
        <f t="shared" si="141"/>
        <v>0.12288280018983534</v>
      </c>
      <c r="K427" s="67">
        <f t="shared" si="141"/>
        <v>4.3648358009803136E-2</v>
      </c>
      <c r="L427" s="67">
        <f t="shared" si="141"/>
        <v>2.7522963878332477E-3</v>
      </c>
      <c r="M427" s="67">
        <f t="shared" si="141"/>
        <v>4.5087228939856838E-3</v>
      </c>
      <c r="N427" s="67">
        <f t="shared" si="141"/>
        <v>2.6368758205054365E-2</v>
      </c>
      <c r="Q427" s="55">
        <f t="shared" si="109"/>
        <v>3.5451321676391079E-4</v>
      </c>
      <c r="R427" s="55">
        <f t="shared" si="120"/>
        <v>9.7250955323882268E-4</v>
      </c>
      <c r="S427" s="55">
        <f t="shared" si="121"/>
        <v>5.5111402395384944E-4</v>
      </c>
      <c r="T427" s="55">
        <f t="shared" si="122"/>
        <v>5.6631576544285891E-4</v>
      </c>
      <c r="U427" s="55">
        <f t="shared" si="123"/>
        <v>9.7273379623906832E-4</v>
      </c>
      <c r="V427" s="55">
        <f t="shared" si="124"/>
        <v>1.5253126972074356E-2</v>
      </c>
      <c r="W427" s="55">
        <f t="shared" si="125"/>
        <v>6.7971664540266742E-3</v>
      </c>
      <c r="X427" s="55">
        <f t="shared" si="126"/>
        <v>4.0808423272279082E-4</v>
      </c>
      <c r="Y427" s="55">
        <f t="shared" si="127"/>
        <v>7.120500166637692E-4</v>
      </c>
      <c r="Z427" s="55">
        <f t="shared" si="128"/>
        <v>1.79585150652668E-3</v>
      </c>
      <c r="AC427" s="55">
        <f t="shared" si="110"/>
        <v>4.1174067859911593E-4</v>
      </c>
      <c r="AD427" s="55">
        <f t="shared" si="129"/>
        <v>1.7627071574291928E-3</v>
      </c>
      <c r="AE427" s="55">
        <f t="shared" si="130"/>
        <v>7.0538817485730142E-4</v>
      </c>
      <c r="AF427" s="55">
        <f t="shared" si="131"/>
        <v>1.0536635666016164E-3</v>
      </c>
      <c r="AG427" s="55">
        <f t="shared" si="132"/>
        <v>1.2976057548032369E-3</v>
      </c>
      <c r="AH427" s="55">
        <f t="shared" si="133"/>
        <v>2.8293269062963301E-2</v>
      </c>
      <c r="AI427" s="55">
        <f t="shared" si="134"/>
        <v>8.5172555879058278E-3</v>
      </c>
      <c r="AJ427" s="55">
        <f t="shared" si="135"/>
        <v>5.0096819600971483E-4</v>
      </c>
      <c r="AK427" s="55">
        <f t="shared" si="136"/>
        <v>8.1709520720779747E-4</v>
      </c>
      <c r="AL427" s="55">
        <f t="shared" si="137"/>
        <v>6.9818438914498399E-3</v>
      </c>
      <c r="AO427" s="67">
        <f t="shared" si="140"/>
        <v>9.6691579137678208E-4</v>
      </c>
      <c r="AP427" s="67">
        <f t="shared" si="140"/>
        <v>6.4045156398816246E-3</v>
      </c>
      <c r="AQ427" s="67">
        <f t="shared" si="140"/>
        <v>3.4026487756313372E-3</v>
      </c>
      <c r="AR427" s="67">
        <f t="shared" si="140"/>
        <v>4.2366372935909793E-3</v>
      </c>
      <c r="AS427" s="67">
        <f t="shared" si="140"/>
        <v>6.3879639708958698E-3</v>
      </c>
      <c r="AT427" s="67">
        <f t="shared" si="140"/>
        <v>0.10762967321776098</v>
      </c>
      <c r="AU427" s="67">
        <f t="shared" si="140"/>
        <v>3.6851191555776458E-2</v>
      </c>
      <c r="AV427" s="67">
        <f t="shared" si="140"/>
        <v>2.3442121551104571E-3</v>
      </c>
      <c r="AW427" s="67">
        <f t="shared" si="140"/>
        <v>3.7966728773219148E-3</v>
      </c>
      <c r="AX427" s="67">
        <f t="shared" si="140"/>
        <v>2.4572906698527686E-2</v>
      </c>
      <c r="BA427" s="67">
        <f t="shared" si="107"/>
        <v>1.7331696867398088E-3</v>
      </c>
      <c r="BB427" s="67">
        <f t="shared" si="111"/>
        <v>9.1397323505496408E-3</v>
      </c>
      <c r="BC427" s="67">
        <f t="shared" si="112"/>
        <v>4.6591509744424884E-3</v>
      </c>
      <c r="BD427" s="67">
        <f t="shared" si="113"/>
        <v>5.8566166256354543E-3</v>
      </c>
      <c r="BE427" s="67">
        <f t="shared" si="114"/>
        <v>8.6583035219381758E-3</v>
      </c>
      <c r="BF427" s="67">
        <f t="shared" si="115"/>
        <v>0.15117606925279864</v>
      </c>
      <c r="BG427" s="67">
        <f t="shared" si="116"/>
        <v>5.2165613597708965E-2</v>
      </c>
      <c r="BH427" s="67">
        <f t="shared" si="117"/>
        <v>3.2532645838429623E-3</v>
      </c>
      <c r="BI427" s="67">
        <f t="shared" si="118"/>
        <v>5.3258181011934811E-3</v>
      </c>
      <c r="BJ427" s="67">
        <f t="shared" si="119"/>
        <v>3.3350602096504207E-2</v>
      </c>
    </row>
    <row r="428" spans="4:62">
      <c r="D428" s="52">
        <f t="shared" si="97"/>
        <v>18</v>
      </c>
      <c r="E428" s="67">
        <f t="shared" si="141"/>
        <v>1.3223672260044381E-3</v>
      </c>
      <c r="F428" s="67">
        <f t="shared" si="141"/>
        <v>7.5148884282486735E-3</v>
      </c>
      <c r="G428" s="67">
        <f t="shared" si="141"/>
        <v>4.1527322697529926E-3</v>
      </c>
      <c r="H428" s="67">
        <f t="shared" si="141"/>
        <v>5.0125129779827618E-3</v>
      </c>
      <c r="I428" s="67">
        <f t="shared" si="141"/>
        <v>7.7362795758838246E-3</v>
      </c>
      <c r="J428" s="67">
        <f t="shared" si="141"/>
        <v>0.13177834042870346</v>
      </c>
      <c r="K428" s="67">
        <f t="shared" si="141"/>
        <v>4.6757529575056953E-2</v>
      </c>
      <c r="L428" s="67">
        <f t="shared" si="141"/>
        <v>2.9169230855890776E-3</v>
      </c>
      <c r="M428" s="67">
        <f t="shared" si="141"/>
        <v>4.8118609187972226E-3</v>
      </c>
      <c r="N428" s="67">
        <f t="shared" si="141"/>
        <v>2.7330905012673084E-2</v>
      </c>
      <c r="Q428" s="55">
        <f t="shared" si="109"/>
        <v>3.5451321676391079E-4</v>
      </c>
      <c r="R428" s="55">
        <f t="shared" si="120"/>
        <v>9.7250955323882268E-4</v>
      </c>
      <c r="S428" s="55">
        <f t="shared" si="121"/>
        <v>5.7864393087408766E-4</v>
      </c>
      <c r="T428" s="55">
        <f t="shared" si="122"/>
        <v>5.8908794574719244E-4</v>
      </c>
      <c r="U428" s="55">
        <f t="shared" si="123"/>
        <v>1.0259564175803665E-3</v>
      </c>
      <c r="V428" s="55">
        <f t="shared" si="124"/>
        <v>1.6444805898655664E-2</v>
      </c>
      <c r="W428" s="55">
        <f t="shared" si="125"/>
        <v>7.3443286995187968E-3</v>
      </c>
      <c r="X428" s="55">
        <f t="shared" si="126"/>
        <v>4.3904227946135694E-4</v>
      </c>
      <c r="Y428" s="55">
        <f t="shared" si="127"/>
        <v>7.6906261872537783E-4</v>
      </c>
      <c r="Z428" s="55">
        <f t="shared" si="128"/>
        <v>1.8980028415078471E-3</v>
      </c>
      <c r="AC428" s="55">
        <f t="shared" si="110"/>
        <v>4.11748657204012E-4</v>
      </c>
      <c r="AD428" s="55">
        <f t="shared" si="129"/>
        <v>1.7854180747744195E-3</v>
      </c>
      <c r="AE428" s="55">
        <f t="shared" si="130"/>
        <v>7.3937176471815887E-4</v>
      </c>
      <c r="AF428" s="55">
        <f t="shared" si="131"/>
        <v>1.0845327085005729E-3</v>
      </c>
      <c r="AG428" s="55">
        <f t="shared" si="132"/>
        <v>1.3654358431377145E-3</v>
      </c>
      <c r="AH428" s="55">
        <f t="shared" si="133"/>
        <v>3.059601501762698E-2</v>
      </c>
      <c r="AI428" s="55">
        <f t="shared" si="134"/>
        <v>9.184462951096253E-3</v>
      </c>
      <c r="AJ428" s="55">
        <f t="shared" si="135"/>
        <v>5.2816859053269455E-4</v>
      </c>
      <c r="AK428" s="55">
        <f t="shared" si="136"/>
        <v>8.7595819669059201E-4</v>
      </c>
      <c r="AL428" s="55">
        <f t="shared" si="137"/>
        <v>7.1036818874131722E-3</v>
      </c>
      <c r="AO428" s="67">
        <f t="shared" si="140"/>
        <v>9.6785400924052738E-4</v>
      </c>
      <c r="AP428" s="67">
        <f t="shared" si="140"/>
        <v>6.5423788750098508E-3</v>
      </c>
      <c r="AQ428" s="67">
        <f t="shared" si="140"/>
        <v>3.574088338878905E-3</v>
      </c>
      <c r="AR428" s="67">
        <f t="shared" si="140"/>
        <v>4.4234250322355692E-3</v>
      </c>
      <c r="AS428" s="67">
        <f t="shared" si="140"/>
        <v>6.7103231583034578E-3</v>
      </c>
      <c r="AT428" s="67">
        <f t="shared" si="140"/>
        <v>0.1153335345300478</v>
      </c>
      <c r="AU428" s="67">
        <f t="shared" si="140"/>
        <v>3.9413200875538158E-2</v>
      </c>
      <c r="AV428" s="67">
        <f t="shared" si="140"/>
        <v>2.4778808061277206E-3</v>
      </c>
      <c r="AW428" s="67">
        <f t="shared" si="140"/>
        <v>4.0427983000718443E-3</v>
      </c>
      <c r="AX428" s="67">
        <f t="shared" si="140"/>
        <v>2.5432902171165235E-2</v>
      </c>
      <c r="BA428" s="67">
        <f t="shared" si="107"/>
        <v>1.73411588320845E-3</v>
      </c>
      <c r="BB428" s="67">
        <f t="shared" si="111"/>
        <v>9.3003065030230932E-3</v>
      </c>
      <c r="BC428" s="67">
        <f t="shared" si="112"/>
        <v>4.8921040344711512E-3</v>
      </c>
      <c r="BD428" s="67">
        <f t="shared" si="113"/>
        <v>6.0970456864833343E-3</v>
      </c>
      <c r="BE428" s="67">
        <f t="shared" si="114"/>
        <v>9.1017154190215395E-3</v>
      </c>
      <c r="BF428" s="67">
        <f t="shared" si="115"/>
        <v>0.16237435544633044</v>
      </c>
      <c r="BG428" s="67">
        <f t="shared" si="116"/>
        <v>5.5941992526153207E-2</v>
      </c>
      <c r="BH428" s="67">
        <f t="shared" si="117"/>
        <v>3.4450916761217722E-3</v>
      </c>
      <c r="BI428" s="67">
        <f t="shared" si="118"/>
        <v>5.6878191154878148E-3</v>
      </c>
      <c r="BJ428" s="67">
        <f t="shared" si="119"/>
        <v>3.4434586900086259E-2</v>
      </c>
    </row>
    <row r="429" spans="4:62">
      <c r="D429" s="52">
        <f t="shared" si="97"/>
        <v>19</v>
      </c>
      <c r="E429" s="67">
        <f t="shared" si="141"/>
        <v>1.3233471154944514E-3</v>
      </c>
      <c r="F429" s="67">
        <f t="shared" si="141"/>
        <v>7.6588749588633372E-3</v>
      </c>
      <c r="G429" s="67">
        <f t="shared" si="141"/>
        <v>4.3605391131152126E-3</v>
      </c>
      <c r="H429" s="67">
        <f t="shared" si="141"/>
        <v>5.2313806525827455E-3</v>
      </c>
      <c r="I429" s="67">
        <f t="shared" si="141"/>
        <v>8.1285431228217287E-3</v>
      </c>
      <c r="J429" s="67">
        <f t="shared" si="141"/>
        <v>0.14106898253315178</v>
      </c>
      <c r="K429" s="67">
        <f t="shared" si="141"/>
        <v>5.0004797248344009E-2</v>
      </c>
      <c r="L429" s="67">
        <f t="shared" si="141"/>
        <v>3.0888617974172434E-3</v>
      </c>
      <c r="M429" s="67">
        <f t="shared" si="141"/>
        <v>5.1284630386401134E-3</v>
      </c>
      <c r="N429" s="67">
        <f t="shared" si="141"/>
        <v>2.8335786267941331E-2</v>
      </c>
      <c r="Q429" s="55">
        <f t="shared" si="109"/>
        <v>3.5451321676391079E-4</v>
      </c>
      <c r="R429" s="55">
        <f t="shared" si="120"/>
        <v>9.7250955323882268E-4</v>
      </c>
      <c r="S429" s="55">
        <f t="shared" si="121"/>
        <v>6.0725211766783096E-4</v>
      </c>
      <c r="T429" s="55">
        <f t="shared" si="122"/>
        <v>6.1296396673582475E-4</v>
      </c>
      <c r="U429" s="55">
        <f t="shared" si="123"/>
        <v>1.0810279593724324E-3</v>
      </c>
      <c r="V429" s="55">
        <f t="shared" si="124"/>
        <v>1.7653198458501416E-2</v>
      </c>
      <c r="W429" s="55">
        <f t="shared" si="125"/>
        <v>7.898067566719822E-3</v>
      </c>
      <c r="X429" s="55">
        <f t="shared" si="126"/>
        <v>4.704942936016467E-4</v>
      </c>
      <c r="Y429" s="55">
        <f t="shared" si="127"/>
        <v>8.267811640960156E-4</v>
      </c>
      <c r="Z429" s="55">
        <f t="shared" si="128"/>
        <v>2.0034995097892383E-3</v>
      </c>
      <c r="AC429" s="55">
        <f t="shared" si="110"/>
        <v>4.1175736012349321E-4</v>
      </c>
      <c r="AD429" s="55">
        <f t="shared" si="129"/>
        <v>1.8098662907969846E-3</v>
      </c>
      <c r="AE429" s="55">
        <f t="shared" si="130"/>
        <v>7.7474321702690225E-4</v>
      </c>
      <c r="AF429" s="55">
        <f t="shared" si="131"/>
        <v>1.1172327182113241E-3</v>
      </c>
      <c r="AG429" s="55">
        <f t="shared" si="132"/>
        <v>1.4357756603874871E-3</v>
      </c>
      <c r="AH429" s="55">
        <f t="shared" si="133"/>
        <v>3.2924715444469989E-2</v>
      </c>
      <c r="AI429" s="55">
        <f t="shared" si="134"/>
        <v>9.8609096651051473E-3</v>
      </c>
      <c r="AJ429" s="55">
        <f t="shared" si="135"/>
        <v>5.5632442163473371E-4</v>
      </c>
      <c r="AK429" s="55">
        <f t="shared" si="136"/>
        <v>9.3595423465772339E-4</v>
      </c>
      <c r="AL429" s="55">
        <f t="shared" si="137"/>
        <v>7.2342437359511199E-3</v>
      </c>
      <c r="AO429" s="67">
        <f t="shared" si="140"/>
        <v>9.6883389873054062E-4</v>
      </c>
      <c r="AP429" s="67">
        <f t="shared" si="140"/>
        <v>6.6863654056245145E-3</v>
      </c>
      <c r="AQ429" s="67">
        <f t="shared" si="140"/>
        <v>3.7532869954473814E-3</v>
      </c>
      <c r="AR429" s="67">
        <f t="shared" si="140"/>
        <v>4.6184166858469211E-3</v>
      </c>
      <c r="AS429" s="67">
        <f t="shared" si="140"/>
        <v>7.0475151634492965E-3</v>
      </c>
      <c r="AT429" s="67">
        <f t="shared" si="140"/>
        <v>0.12341578407465037</v>
      </c>
      <c r="AU429" s="67">
        <f t="shared" si="140"/>
        <v>4.2106729681624183E-2</v>
      </c>
      <c r="AV429" s="67">
        <f t="shared" si="140"/>
        <v>2.6183675038155968E-3</v>
      </c>
      <c r="AW429" s="67">
        <f t="shared" si="140"/>
        <v>4.3016818745440976E-3</v>
      </c>
      <c r="AX429" s="67">
        <f t="shared" si="140"/>
        <v>2.6332286758152093E-2</v>
      </c>
      <c r="BA429" s="67">
        <f t="shared" si="107"/>
        <v>1.7351044756179447E-3</v>
      </c>
      <c r="BB429" s="67">
        <f t="shared" si="111"/>
        <v>9.4687412496603212E-3</v>
      </c>
      <c r="BC429" s="67">
        <f t="shared" si="112"/>
        <v>5.1352823301421147E-3</v>
      </c>
      <c r="BD429" s="67">
        <f t="shared" si="113"/>
        <v>6.3486133707940694E-3</v>
      </c>
      <c r="BE429" s="67">
        <f t="shared" si="114"/>
        <v>9.564318783209215E-3</v>
      </c>
      <c r="BF429" s="67">
        <f t="shared" si="115"/>
        <v>0.17399369797762176</v>
      </c>
      <c r="BG429" s="67">
        <f t="shared" si="116"/>
        <v>5.9865706913449154E-2</v>
      </c>
      <c r="BH429" s="67">
        <f t="shared" si="117"/>
        <v>3.645186219051977E-3</v>
      </c>
      <c r="BI429" s="67">
        <f t="shared" si="118"/>
        <v>6.0644172732978365E-3</v>
      </c>
      <c r="BJ429" s="67">
        <f t="shared" si="119"/>
        <v>3.5570030003892451E-2</v>
      </c>
    </row>
    <row r="430" spans="4:62">
      <c r="D430" s="52">
        <f t="shared" si="97"/>
        <v>20</v>
      </c>
      <c r="E430" s="67">
        <f t="shared" si="141"/>
        <v>1.3243685964538638E-3</v>
      </c>
      <c r="F430" s="67">
        <f t="shared" si="141"/>
        <v>7.8089730065857791E-3</v>
      </c>
      <c r="G430" s="67">
        <f t="shared" si="141"/>
        <v>4.5771663306672962E-3</v>
      </c>
      <c r="H430" s="67">
        <f t="shared" si="141"/>
        <v>5.4595381790316991E-3</v>
      </c>
      <c r="I430" s="67">
        <f t="shared" si="141"/>
        <v>8.5374563200264642E-3</v>
      </c>
      <c r="J430" s="67">
        <f t="shared" si="141"/>
        <v>0.15075396651055994</v>
      </c>
      <c r="K430" s="67">
        <f t="shared" si="141"/>
        <v>5.3389895396843627E-2</v>
      </c>
      <c r="L430" s="67">
        <f t="shared" si="141"/>
        <v>3.2680984583962178E-3</v>
      </c>
      <c r="M430" s="67">
        <f t="shared" si="141"/>
        <v>5.4585033548442798E-3</v>
      </c>
      <c r="N430" s="67">
        <f t="shared" si="141"/>
        <v>2.938331976961513E-2</v>
      </c>
      <c r="Q430" s="55">
        <f t="shared" si="109"/>
        <v>3.5451321676391079E-4</v>
      </c>
      <c r="R430" s="55">
        <f t="shared" si="120"/>
        <v>9.7250955323882268E-4</v>
      </c>
      <c r="S430" s="55">
        <f t="shared" si="121"/>
        <v>6.3688507754044077E-4</v>
      </c>
      <c r="T430" s="55">
        <f t="shared" si="122"/>
        <v>6.3789741490829252E-4</v>
      </c>
      <c r="U430" s="55">
        <f t="shared" si="123"/>
        <v>1.1378556976269223E-3</v>
      </c>
      <c r="V430" s="55">
        <f t="shared" si="124"/>
        <v>1.8878856323972334E-2</v>
      </c>
      <c r="W430" s="55">
        <f t="shared" si="125"/>
        <v>8.4588109780038764E-3</v>
      </c>
      <c r="X430" s="55">
        <f t="shared" si="126"/>
        <v>5.0244562495917276E-4</v>
      </c>
      <c r="Y430" s="55">
        <f t="shared" si="127"/>
        <v>8.8524687470752496E-4</v>
      </c>
      <c r="Z430" s="55">
        <f t="shared" si="128"/>
        <v>2.1121760582317019E-3</v>
      </c>
      <c r="AC430" s="55">
        <f t="shared" si="110"/>
        <v>4.1176681730535717E-4</v>
      </c>
      <c r="AD430" s="55">
        <f t="shared" si="129"/>
        <v>1.8360649040761456E-3</v>
      </c>
      <c r="AE430" s="55">
        <f t="shared" si="130"/>
        <v>8.1143477731613581E-4</v>
      </c>
      <c r="AF430" s="55">
        <f t="shared" si="131"/>
        <v>1.1517153751256484E-3</v>
      </c>
      <c r="AG430" s="55">
        <f t="shared" si="132"/>
        <v>1.5084992211647872E-3</v>
      </c>
      <c r="AH430" s="55">
        <f t="shared" si="133"/>
        <v>3.5281456057648042E-2</v>
      </c>
      <c r="AI430" s="55">
        <f t="shared" si="134"/>
        <v>1.0546922962239502E-2</v>
      </c>
      <c r="AJ430" s="55">
        <f t="shared" si="135"/>
        <v>5.8538771618826823E-4</v>
      </c>
      <c r="AK430" s="55">
        <f t="shared" si="136"/>
        <v>9.9706666818385895E-4</v>
      </c>
      <c r="AL430" s="55">
        <f t="shared" si="137"/>
        <v>7.3735035207461138E-3</v>
      </c>
      <c r="AO430" s="67">
        <f t="shared" si="140"/>
        <v>9.6985537968995303E-4</v>
      </c>
      <c r="AP430" s="67">
        <f t="shared" si="140"/>
        <v>6.8364634533469564E-3</v>
      </c>
      <c r="AQ430" s="67">
        <f t="shared" si="140"/>
        <v>3.9402812531268558E-3</v>
      </c>
      <c r="AR430" s="67">
        <f t="shared" si="140"/>
        <v>4.8216407641234063E-3</v>
      </c>
      <c r="AS430" s="67">
        <f t="shared" si="140"/>
        <v>7.3996006223995417E-3</v>
      </c>
      <c r="AT430" s="67">
        <f t="shared" si="140"/>
        <v>0.1318751101865876</v>
      </c>
      <c r="AU430" s="67">
        <f t="shared" si="140"/>
        <v>4.4931084418839751E-2</v>
      </c>
      <c r="AV430" s="67">
        <f t="shared" si="140"/>
        <v>2.765652833437045E-3</v>
      </c>
      <c r="AW430" s="67">
        <f t="shared" si="140"/>
        <v>4.5732564801367545E-3</v>
      </c>
      <c r="AX430" s="67">
        <f t="shared" si="140"/>
        <v>2.7271143711383429E-2</v>
      </c>
      <c r="BA430" s="67">
        <f t="shared" si="107"/>
        <v>1.7361354137592209E-3</v>
      </c>
      <c r="BB430" s="67">
        <f t="shared" si="111"/>
        <v>9.6450379106619247E-3</v>
      </c>
      <c r="BC430" s="67">
        <f t="shared" si="112"/>
        <v>5.3886011079834319E-3</v>
      </c>
      <c r="BD430" s="67">
        <f t="shared" si="113"/>
        <v>6.6112535541573477E-3</v>
      </c>
      <c r="BE430" s="67">
        <f t="shared" si="114"/>
        <v>1.0045955541191252E-2</v>
      </c>
      <c r="BF430" s="67">
        <f t="shared" si="115"/>
        <v>0.18603542256820799</v>
      </c>
      <c r="BG430" s="67">
        <f t="shared" si="116"/>
        <v>6.3936818359083131E-2</v>
      </c>
      <c r="BH430" s="67">
        <f t="shared" si="117"/>
        <v>3.8534861745844859E-3</v>
      </c>
      <c r="BI430" s="67">
        <f t="shared" si="118"/>
        <v>6.4555700230281392E-3</v>
      </c>
      <c r="BJ430" s="67">
        <f t="shared" si="119"/>
        <v>3.6756823290361243E-2</v>
      </c>
    </row>
    <row r="431" spans="4:62">
      <c r="D431" s="52">
        <f t="shared" si="97"/>
        <v>25</v>
      </c>
      <c r="E431" s="67">
        <f t="shared" si="141"/>
        <v>1.3300887602423928E-3</v>
      </c>
      <c r="F431" s="67">
        <f t="shared" si="141"/>
        <v>8.6495030325245189E-3</v>
      </c>
      <c r="G431" s="67">
        <f t="shared" si="141"/>
        <v>5.7902512678197878E-3</v>
      </c>
      <c r="H431" s="67">
        <f t="shared" si="141"/>
        <v>6.7371913832817683E-3</v>
      </c>
      <c r="I431" s="67">
        <f t="shared" si="141"/>
        <v>1.0827318350002767E-2</v>
      </c>
      <c r="J431" s="67">
        <f t="shared" si="141"/>
        <v>0.20498864815545689</v>
      </c>
      <c r="K431" s="67">
        <f t="shared" si="141"/>
        <v>7.2346015597853808E-2</v>
      </c>
      <c r="L431" s="67">
        <f t="shared" si="141"/>
        <v>4.2718010220725716E-3</v>
      </c>
      <c r="M431" s="67">
        <f t="shared" si="141"/>
        <v>7.3066872569620247E-3</v>
      </c>
      <c r="N431" s="67">
        <f t="shared" si="141"/>
        <v>3.5249374489805425E-2</v>
      </c>
      <c r="Q431" s="55">
        <f t="shared" si="109"/>
        <v>3.5451321676391079E-4</v>
      </c>
      <c r="R431" s="55">
        <f t="shared" si="120"/>
        <v>9.7250955323882268E-4</v>
      </c>
      <c r="S431" s="55">
        <f t="shared" si="121"/>
        <v>1.2496935639710431E-3</v>
      </c>
      <c r="T431" s="55">
        <f t="shared" si="122"/>
        <v>1.1768319732432351E-3</v>
      </c>
      <c r="U431" s="55">
        <f t="shared" si="123"/>
        <v>2.2910365893135829E-3</v>
      </c>
      <c r="V431" s="55">
        <f t="shared" si="124"/>
        <v>4.1958511595842206E-2</v>
      </c>
      <c r="W431" s="55">
        <f t="shared" si="125"/>
        <v>1.8951853309173625E-2</v>
      </c>
      <c r="X431" s="55">
        <f t="shared" si="126"/>
        <v>1.1078299313023417E-3</v>
      </c>
      <c r="Y431" s="55">
        <f t="shared" si="127"/>
        <v>1.9805294753521747E-3</v>
      </c>
      <c r="Z431" s="55">
        <f t="shared" si="128"/>
        <v>4.2996827730030903E-3</v>
      </c>
      <c r="AC431" s="55">
        <f t="shared" si="110"/>
        <v>4.1206327096947126E-4</v>
      </c>
      <c r="AD431" s="55">
        <f t="shared" si="129"/>
        <v>2.5231832683679815E-3</v>
      </c>
      <c r="AE431" s="55">
        <f t="shared" si="130"/>
        <v>1.5759045602484149E-3</v>
      </c>
      <c r="AF431" s="55">
        <f t="shared" si="131"/>
        <v>1.9442025177144645E-3</v>
      </c>
      <c r="AG431" s="55">
        <f t="shared" si="132"/>
        <v>2.9983346989895495E-3</v>
      </c>
      <c r="AH431" s="55">
        <f t="shared" si="133"/>
        <v>7.9281098470145583E-2</v>
      </c>
      <c r="AI431" s="55">
        <f t="shared" si="134"/>
        <v>2.3457601958630933E-2</v>
      </c>
      <c r="AJ431" s="55">
        <f t="shared" si="135"/>
        <v>1.1761022591064982E-3</v>
      </c>
      <c r="AK431" s="55">
        <f t="shared" si="136"/>
        <v>2.1676211461229078E-3</v>
      </c>
      <c r="AL431" s="55">
        <f t="shared" si="137"/>
        <v>1.0870162170337318E-2</v>
      </c>
      <c r="AO431" s="67">
        <f t="shared" si="140"/>
        <v>9.7557554347848206E-4</v>
      </c>
      <c r="AP431" s="67">
        <f t="shared" si="140"/>
        <v>7.6769934792856962E-3</v>
      </c>
      <c r="AQ431" s="67">
        <f t="shared" si="140"/>
        <v>4.5405577038487447E-3</v>
      </c>
      <c r="AR431" s="67">
        <f t="shared" si="140"/>
        <v>5.5603594100385335E-3</v>
      </c>
      <c r="AS431" s="67">
        <f t="shared" si="140"/>
        <v>8.536281760689185E-3</v>
      </c>
      <c r="AT431" s="67">
        <f t="shared" si="140"/>
        <v>0.16303013655961468</v>
      </c>
      <c r="AU431" s="67">
        <f t="shared" si="140"/>
        <v>5.3394162288680186E-2</v>
      </c>
      <c r="AV431" s="67">
        <f t="shared" si="140"/>
        <v>3.1639710907702297E-3</v>
      </c>
      <c r="AW431" s="67">
        <f t="shared" si="140"/>
        <v>5.3261577816098495E-3</v>
      </c>
      <c r="AX431" s="67">
        <f t="shared" si="140"/>
        <v>3.0949691716802334E-2</v>
      </c>
      <c r="BA431" s="67">
        <f t="shared" si="107"/>
        <v>1.7421520312118641E-3</v>
      </c>
      <c r="BB431" s="67">
        <f t="shared" si="111"/>
        <v>1.11726863008925E-2</v>
      </c>
      <c r="BC431" s="67">
        <f t="shared" si="112"/>
        <v>7.3661558280682026E-3</v>
      </c>
      <c r="BD431" s="67">
        <f t="shared" si="113"/>
        <v>8.6813939009962333E-3</v>
      </c>
      <c r="BE431" s="67">
        <f t="shared" si="114"/>
        <v>1.3825653048992317E-2</v>
      </c>
      <c r="BF431" s="67">
        <f t="shared" si="115"/>
        <v>0.28426974662560245</v>
      </c>
      <c r="BG431" s="67">
        <f t="shared" si="116"/>
        <v>9.5803617556484741E-2</v>
      </c>
      <c r="BH431" s="67">
        <f t="shared" si="117"/>
        <v>5.4479032811790701E-3</v>
      </c>
      <c r="BI431" s="67">
        <f t="shared" si="118"/>
        <v>9.4743084030849325E-3</v>
      </c>
      <c r="BJ431" s="67">
        <f t="shared" si="119"/>
        <v>4.6119536660142742E-2</v>
      </c>
    </row>
    <row r="432" spans="4:62">
      <c r="D432" s="52">
        <f t="shared" si="97"/>
        <v>30</v>
      </c>
      <c r="E432" s="67">
        <f t="shared" si="141"/>
        <v>1.3367971965214868E-3</v>
      </c>
      <c r="F432" s="67">
        <f t="shared" si="141"/>
        <v>9.6352514006014661E-3</v>
      </c>
      <c r="G432" s="67">
        <f t="shared" si="141"/>
        <v>7.2129208456272863E-3</v>
      </c>
      <c r="H432" s="67">
        <f t="shared" si="141"/>
        <v>8.2355846853546903E-3</v>
      </c>
      <c r="I432" s="67">
        <f t="shared" si="141"/>
        <v>1.3512799759961362E-2</v>
      </c>
      <c r="J432" s="67">
        <f t="shared" si="141"/>
        <v>0.268593453783812</v>
      </c>
      <c r="K432" s="67">
        <f t="shared" si="141"/>
        <v>9.457718399941914E-2</v>
      </c>
      <c r="L432" s="67">
        <f t="shared" si="141"/>
        <v>5.4489132413220991E-3</v>
      </c>
      <c r="M432" s="67">
        <f t="shared" si="141"/>
        <v>9.4741818249091184E-3</v>
      </c>
      <c r="N432" s="67">
        <f t="shared" si="141"/>
        <v>4.2128907271539853E-2</v>
      </c>
      <c r="Q432" s="55">
        <f t="shared" si="109"/>
        <v>3.5451321676391079E-4</v>
      </c>
      <c r="R432" s="55">
        <f t="shared" si="120"/>
        <v>9.7250955323882268E-4</v>
      </c>
      <c r="S432" s="55">
        <f t="shared" si="121"/>
        <v>1.7753414762240413E-3</v>
      </c>
      <c r="T432" s="55">
        <f t="shared" si="122"/>
        <v>1.6522991093879979E-3</v>
      </c>
      <c r="U432" s="55">
        <f t="shared" si="123"/>
        <v>3.2691468779541084E-3</v>
      </c>
      <c r="V432" s="55">
        <f t="shared" si="124"/>
        <v>6.0759431128336865E-2</v>
      </c>
      <c r="W432" s="55">
        <f t="shared" si="125"/>
        <v>2.7472968051422079E-2</v>
      </c>
      <c r="X432" s="55">
        <f t="shared" si="126"/>
        <v>1.6025185265839475E-3</v>
      </c>
      <c r="Y432" s="55">
        <f t="shared" si="127"/>
        <v>2.8704733609438283E-3</v>
      </c>
      <c r="Z432" s="55">
        <f t="shared" si="128"/>
        <v>6.1464186188355131E-3</v>
      </c>
      <c r="AC432" s="55">
        <f t="shared" si="110"/>
        <v>4.1247066213570229E-4</v>
      </c>
      <c r="AD432" s="55">
        <f t="shared" si="129"/>
        <v>3.2382378577763041E-3</v>
      </c>
      <c r="AE432" s="55">
        <f t="shared" si="130"/>
        <v>2.2346426816438891E-3</v>
      </c>
      <c r="AF432" s="55">
        <f t="shared" si="131"/>
        <v>2.6747723416834248E-3</v>
      </c>
      <c r="AG432" s="55">
        <f t="shared" si="132"/>
        <v>4.2690727279569921E-3</v>
      </c>
      <c r="AH432" s="55">
        <f t="shared" si="133"/>
        <v>0.11497144683528943</v>
      </c>
      <c r="AI432" s="55">
        <f t="shared" si="134"/>
        <v>3.397182081725484E-2</v>
      </c>
      <c r="AJ432" s="55">
        <f t="shared" si="135"/>
        <v>1.6776057632671465E-3</v>
      </c>
      <c r="AK432" s="55">
        <f t="shared" si="136"/>
        <v>3.1294773044617395E-3</v>
      </c>
      <c r="AL432" s="55">
        <f t="shared" si="137"/>
        <v>1.4349184249422013E-2</v>
      </c>
      <c r="AO432" s="67">
        <f t="shared" si="140"/>
        <v>9.822839797575761E-4</v>
      </c>
      <c r="AP432" s="67">
        <f t="shared" si="140"/>
        <v>8.6627418473626434E-3</v>
      </c>
      <c r="AQ432" s="67">
        <f t="shared" si="140"/>
        <v>5.4375793694032455E-3</v>
      </c>
      <c r="AR432" s="67">
        <f t="shared" si="140"/>
        <v>6.5832855759666922E-3</v>
      </c>
      <c r="AS432" s="67">
        <f t="shared" si="140"/>
        <v>1.0243652882007254E-2</v>
      </c>
      <c r="AT432" s="67">
        <f t="shared" si="140"/>
        <v>0.20783402265547513</v>
      </c>
      <c r="AU432" s="67">
        <f t="shared" si="140"/>
        <v>6.7104215947997065E-2</v>
      </c>
      <c r="AV432" s="67">
        <f t="shared" si="140"/>
        <v>3.8463947147381519E-3</v>
      </c>
      <c r="AW432" s="67">
        <f t="shared" si="140"/>
        <v>6.6037084639652896E-3</v>
      </c>
      <c r="AX432" s="67">
        <f t="shared" si="140"/>
        <v>3.5982488652704342E-2</v>
      </c>
      <c r="BA432" s="67">
        <f t="shared" si="107"/>
        <v>1.7492678586571891E-3</v>
      </c>
      <c r="BB432" s="67">
        <f t="shared" si="111"/>
        <v>1.2873489258377771E-2</v>
      </c>
      <c r="BC432" s="67">
        <f t="shared" si="112"/>
        <v>9.4475635272711755E-3</v>
      </c>
      <c r="BD432" s="67">
        <f t="shared" si="113"/>
        <v>1.0910357027038116E-2</v>
      </c>
      <c r="BE432" s="67">
        <f t="shared" si="114"/>
        <v>1.7781872487918356E-2</v>
      </c>
      <c r="BF432" s="67">
        <f t="shared" si="115"/>
        <v>0.38356490061910142</v>
      </c>
      <c r="BG432" s="67">
        <f t="shared" si="116"/>
        <v>0.12854900481667397</v>
      </c>
      <c r="BH432" s="67">
        <f t="shared" si="117"/>
        <v>7.1265190045892452E-3</v>
      </c>
      <c r="BI432" s="67">
        <f t="shared" si="118"/>
        <v>1.2603659129370857E-2</v>
      </c>
      <c r="BJ432" s="67">
        <f t="shared" si="119"/>
        <v>5.6478091520961865E-2</v>
      </c>
    </row>
    <row r="433" spans="4:62">
      <c r="D433" s="52">
        <f t="shared" ref="D433:D450" si="142">D344</f>
        <v>40</v>
      </c>
      <c r="E433" s="67">
        <f t="shared" si="141"/>
        <v>1.3528476930566714E-3</v>
      </c>
      <c r="F433" s="67">
        <f t="shared" si="141"/>
        <v>1.1993737060767794E-2</v>
      </c>
      <c r="G433" s="67">
        <f t="shared" si="141"/>
        <v>1.0616777151227535E-2</v>
      </c>
      <c r="H433" s="67">
        <f t="shared" si="141"/>
        <v>1.1820616353347673E-2</v>
      </c>
      <c r="I433" s="67">
        <f t="shared" si="141"/>
        <v>1.9938039305005373E-2</v>
      </c>
      <c r="J433" s="67">
        <f t="shared" si="141"/>
        <v>0.42077328674137704</v>
      </c>
      <c r="K433" s="67">
        <f t="shared" si="141"/>
        <v>0.14776711926263619</v>
      </c>
      <c r="L433" s="67">
        <f t="shared" si="141"/>
        <v>8.2652529679833209E-3</v>
      </c>
      <c r="M433" s="67">
        <f t="shared" si="141"/>
        <v>1.4660094399093153E-2</v>
      </c>
      <c r="N433" s="67">
        <f t="shared" si="141"/>
        <v>5.8588766541728662E-2</v>
      </c>
      <c r="Q433" s="55">
        <f t="shared" si="109"/>
        <v>3.5451321676391079E-4</v>
      </c>
      <c r="R433" s="55">
        <f t="shared" si="120"/>
        <v>9.7250955323882268E-4</v>
      </c>
      <c r="S433" s="55">
        <f t="shared" si="121"/>
        <v>3.5006166110925947E-3</v>
      </c>
      <c r="T433" s="55">
        <f t="shared" si="122"/>
        <v>3.2296125515235466E-3</v>
      </c>
      <c r="U433" s="55">
        <f t="shared" si="123"/>
        <v>6.4668096997986587E-3</v>
      </c>
      <c r="V433" s="55">
        <f t="shared" si="124"/>
        <v>0.12143613135797236</v>
      </c>
      <c r="W433" s="55">
        <f t="shared" si="125"/>
        <v>5.4948241222914522E-2</v>
      </c>
      <c r="X433" s="55">
        <f t="shared" si="126"/>
        <v>3.200514833784036E-3</v>
      </c>
      <c r="Y433" s="55">
        <f t="shared" si="127"/>
        <v>5.7404520471242204E-3</v>
      </c>
      <c r="Z433" s="55">
        <f t="shared" si="128"/>
        <v>1.2174155466391777E-2</v>
      </c>
      <c r="AC433" s="55">
        <f t="shared" si="110"/>
        <v>4.1479505461069295E-4</v>
      </c>
      <c r="AD433" s="55">
        <f t="shared" si="129"/>
        <v>5.8369005355409231E-3</v>
      </c>
      <c r="AE433" s="55">
        <f t="shared" si="130"/>
        <v>4.4003285007073603E-3</v>
      </c>
      <c r="AF433" s="55">
        <f t="shared" si="131"/>
        <v>5.1450457543455895E-3</v>
      </c>
      <c r="AG433" s="55">
        <f t="shared" si="132"/>
        <v>8.431499407365926E-3</v>
      </c>
      <c r="AH433" s="55">
        <f t="shared" si="133"/>
        <v>0.23001252310219908</v>
      </c>
      <c r="AI433" s="55">
        <f t="shared" si="134"/>
        <v>6.7901827847085428E-2</v>
      </c>
      <c r="AJ433" s="55">
        <f t="shared" si="135"/>
        <v>3.3176629714559108E-3</v>
      </c>
      <c r="AK433" s="55">
        <f t="shared" si="136"/>
        <v>6.2417952241724814E-3</v>
      </c>
      <c r="AL433" s="55">
        <f t="shared" si="137"/>
        <v>2.6611188418607868E-2</v>
      </c>
      <c r="AO433" s="67">
        <f t="shared" si="140"/>
        <v>9.9833447629276068E-4</v>
      </c>
      <c r="AP433" s="67">
        <f t="shared" si="140"/>
        <v>1.1021227507528972E-2</v>
      </c>
      <c r="AQ433" s="67">
        <f t="shared" si="140"/>
        <v>7.1161605401349401E-3</v>
      </c>
      <c r="AR433" s="67">
        <f t="shared" si="140"/>
        <v>8.591003801824126E-3</v>
      </c>
      <c r="AS433" s="67">
        <f t="shared" si="140"/>
        <v>1.3471229605206714E-2</v>
      </c>
      <c r="AT433" s="67">
        <f t="shared" si="140"/>
        <v>0.29933715538340466</v>
      </c>
      <c r="AU433" s="67">
        <f t="shared" si="140"/>
        <v>9.2818878039721664E-2</v>
      </c>
      <c r="AV433" s="67">
        <f t="shared" si="140"/>
        <v>5.0647381341992845E-3</v>
      </c>
      <c r="AW433" s="67">
        <f t="shared" si="140"/>
        <v>8.9196423519689316E-3</v>
      </c>
      <c r="AX433" s="67">
        <f t="shared" si="140"/>
        <v>4.6414611075336884E-2</v>
      </c>
      <c r="BA433" s="67">
        <f t="shared" si="107"/>
        <v>1.7676427476673645E-3</v>
      </c>
      <c r="BB433" s="67">
        <f t="shared" si="111"/>
        <v>1.7830637596308718E-2</v>
      </c>
      <c r="BC433" s="67">
        <f t="shared" si="112"/>
        <v>1.5017105651934894E-2</v>
      </c>
      <c r="BD433" s="67">
        <f t="shared" si="113"/>
        <v>1.6965662107693263E-2</v>
      </c>
      <c r="BE433" s="67">
        <f t="shared" si="114"/>
        <v>2.8369538712371301E-2</v>
      </c>
      <c r="BF433" s="67">
        <f t="shared" si="115"/>
        <v>0.65078580984357615</v>
      </c>
      <c r="BG433" s="67">
        <f t="shared" si="116"/>
        <v>0.21566894710972162</v>
      </c>
      <c r="BH433" s="67">
        <f t="shared" si="117"/>
        <v>1.1582915939439232E-2</v>
      </c>
      <c r="BI433" s="67">
        <f t="shared" si="118"/>
        <v>2.0901889623265633E-2</v>
      </c>
      <c r="BJ433" s="67">
        <f t="shared" si="119"/>
        <v>8.5199954960336527E-2</v>
      </c>
    </row>
    <row r="434" spans="4:62">
      <c r="D434" s="52">
        <f t="shared" si="142"/>
        <v>50</v>
      </c>
      <c r="E434" s="67">
        <f t="shared" si="141"/>
        <v>1.3718955833696422E-3</v>
      </c>
      <c r="F434" s="67">
        <f t="shared" si="141"/>
        <v>1.4792664561925385E-2</v>
      </c>
      <c r="G434" s="67">
        <f t="shared" si="141"/>
        <v>1.4656295891850839E-2</v>
      </c>
      <c r="H434" s="67">
        <f t="shared" si="141"/>
        <v>1.6075144543847158E-2</v>
      </c>
      <c r="I434" s="67">
        <f t="shared" si="141"/>
        <v>2.7563177743574762E-2</v>
      </c>
      <c r="J434" s="67">
        <f t="shared" si="141"/>
        <v>0.60137235790827925</v>
      </c>
      <c r="K434" s="67">
        <f t="shared" si="141"/>
        <v>0.2108901541436331</v>
      </c>
      <c r="L434" s="67">
        <f t="shared" si="141"/>
        <v>1.160753774278192E-2</v>
      </c>
      <c r="M434" s="67">
        <f t="shared" si="141"/>
        <v>2.0814464369466011E-2</v>
      </c>
      <c r="N434" s="67">
        <f t="shared" si="141"/>
        <v>7.812246715081618E-2</v>
      </c>
      <c r="Q434" s="55">
        <f t="shared" si="109"/>
        <v>3.5451321676391079E-4</v>
      </c>
      <c r="R434" s="55">
        <f t="shared" si="120"/>
        <v>9.7250955323882268E-4</v>
      </c>
      <c r="S434" s="55">
        <f t="shared" si="121"/>
        <v>5.0073922354310846E-3</v>
      </c>
      <c r="T434" s="55">
        <f t="shared" si="122"/>
        <v>4.6125130842750292E-3</v>
      </c>
      <c r="U434" s="55">
        <f t="shared" si="123"/>
        <v>9.2555626193760159E-3</v>
      </c>
      <c r="V434" s="55">
        <f t="shared" si="124"/>
        <v>0.17411577242672194</v>
      </c>
      <c r="W434" s="55">
        <f t="shared" si="125"/>
        <v>7.8794842365387835E-2</v>
      </c>
      <c r="X434" s="55">
        <f t="shared" si="126"/>
        <v>4.5883395251708333E-3</v>
      </c>
      <c r="Y434" s="55">
        <f t="shared" si="127"/>
        <v>8.231529904161072E-3</v>
      </c>
      <c r="Z434" s="55">
        <f t="shared" si="128"/>
        <v>1.7428098924339542E-2</v>
      </c>
      <c r="AC434" s="55">
        <f t="shared" si="110"/>
        <v>4.1804674205345361E-4</v>
      </c>
      <c r="AD434" s="55">
        <f t="shared" si="129"/>
        <v>8.2026408138126464E-3</v>
      </c>
      <c r="AE434" s="55">
        <f t="shared" si="130"/>
        <v>6.2928636026450399E-3</v>
      </c>
      <c r="AF434" s="55">
        <f t="shared" si="131"/>
        <v>7.3264662290110083E-3</v>
      </c>
      <c r="AG434" s="55">
        <f t="shared" si="132"/>
        <v>1.2064159876041796E-2</v>
      </c>
      <c r="AH434" s="55">
        <f t="shared" si="133"/>
        <v>0.32984876629771936</v>
      </c>
      <c r="AI434" s="55">
        <f t="shared" si="134"/>
        <v>9.7359095124141939E-2</v>
      </c>
      <c r="AJ434" s="55">
        <f t="shared" si="135"/>
        <v>4.748157278812162E-3</v>
      </c>
      <c r="AK434" s="55">
        <f t="shared" si="136"/>
        <v>8.9463437466586176E-3</v>
      </c>
      <c r="AL434" s="55">
        <f t="shared" si="137"/>
        <v>3.762337152779454E-2</v>
      </c>
      <c r="AO434" s="67">
        <f t="shared" si="140"/>
        <v>1.0173823666057315E-3</v>
      </c>
      <c r="AP434" s="67">
        <f t="shared" si="140"/>
        <v>1.3820155008686563E-2</v>
      </c>
      <c r="AQ434" s="67">
        <f t="shared" si="140"/>
        <v>9.6489036564197557E-3</v>
      </c>
      <c r="AR434" s="67">
        <f t="shared" si="140"/>
        <v>1.1462631459572128E-2</v>
      </c>
      <c r="AS434" s="67">
        <f t="shared" si="140"/>
        <v>1.8307615124198748E-2</v>
      </c>
      <c r="AT434" s="67">
        <f t="shared" ref="AT434:AX450" si="143">J434-V434</f>
        <v>0.42725658548155732</v>
      </c>
      <c r="AU434" s="67">
        <f t="shared" si="143"/>
        <v>0.13209531177824527</v>
      </c>
      <c r="AV434" s="67">
        <f t="shared" si="143"/>
        <v>7.0191982176110871E-3</v>
      </c>
      <c r="AW434" s="67">
        <f t="shared" si="143"/>
        <v>1.2582934465304939E-2</v>
      </c>
      <c r="AX434" s="67">
        <f t="shared" si="143"/>
        <v>6.0694368226476642E-2</v>
      </c>
      <c r="BA434" s="67">
        <f t="shared" ref="BA434:BA450" si="144">E434+AC434</f>
        <v>1.7899423254230959E-3</v>
      </c>
      <c r="BB434" s="67">
        <f t="shared" si="111"/>
        <v>2.2995305375738032E-2</v>
      </c>
      <c r="BC434" s="67">
        <f t="shared" si="112"/>
        <v>2.094915949449588E-2</v>
      </c>
      <c r="BD434" s="67">
        <f t="shared" si="113"/>
        <v>2.3401610772858166E-2</v>
      </c>
      <c r="BE434" s="67">
        <f t="shared" si="114"/>
        <v>3.9627337619616558E-2</v>
      </c>
      <c r="BF434" s="67">
        <f t="shared" si="115"/>
        <v>0.93122112420599867</v>
      </c>
      <c r="BG434" s="67">
        <f t="shared" si="116"/>
        <v>0.30824924926777503</v>
      </c>
      <c r="BH434" s="67">
        <f t="shared" si="117"/>
        <v>1.6355695021594084E-2</v>
      </c>
      <c r="BI434" s="67">
        <f t="shared" si="118"/>
        <v>2.976080811612463E-2</v>
      </c>
      <c r="BJ434" s="67">
        <f t="shared" si="119"/>
        <v>0.11574583867861071</v>
      </c>
    </row>
    <row r="435" spans="4:62">
      <c r="D435" s="52">
        <f t="shared" si="142"/>
        <v>60</v>
      </c>
      <c r="E435" s="67">
        <f t="shared" ref="E435:N450" si="145">E434+E346/$R$179</f>
        <v>1.3932674925715633E-3</v>
      </c>
      <c r="F435" s="67">
        <f t="shared" si="145"/>
        <v>1.7933087119733057E-2</v>
      </c>
      <c r="G435" s="67">
        <f t="shared" si="145"/>
        <v>1.9188673300873982E-2</v>
      </c>
      <c r="H435" s="67">
        <f t="shared" si="145"/>
        <v>2.0848764545346784E-2</v>
      </c>
      <c r="I435" s="67">
        <f t="shared" si="145"/>
        <v>3.6118653635317563E-2</v>
      </c>
      <c r="J435" s="67">
        <f t="shared" si="145"/>
        <v>0.80400618703643134</v>
      </c>
      <c r="K435" s="67">
        <f t="shared" si="145"/>
        <v>0.28171478342594825</v>
      </c>
      <c r="L435" s="67">
        <f t="shared" si="145"/>
        <v>1.5357612189888396E-2</v>
      </c>
      <c r="M435" s="67">
        <f t="shared" si="145"/>
        <v>2.7719724429278059E-2</v>
      </c>
      <c r="N435" s="67">
        <f t="shared" si="145"/>
        <v>0.10003946000070921</v>
      </c>
      <c r="Q435" s="55">
        <f t="shared" ref="Q435:Q450" si="146">(Q434^2+(Q346/$R$179)^2)^0.5</f>
        <v>3.5451321676391079E-4</v>
      </c>
      <c r="R435" s="55">
        <f t="shared" si="120"/>
        <v>9.7250955323882268E-4</v>
      </c>
      <c r="S435" s="55">
        <f t="shared" si="121"/>
        <v>6.4197124939663229E-3</v>
      </c>
      <c r="T435" s="55">
        <f t="shared" si="122"/>
        <v>5.9099871168280301E-3</v>
      </c>
      <c r="U435" s="55">
        <f t="shared" si="123"/>
        <v>1.18685778735354E-2</v>
      </c>
      <c r="V435" s="55">
        <f t="shared" si="124"/>
        <v>0.22342091628572752</v>
      </c>
      <c r="W435" s="55">
        <f t="shared" si="125"/>
        <v>0.1011121890613121</v>
      </c>
      <c r="X435" s="55">
        <f t="shared" si="126"/>
        <v>5.8873654327441394E-3</v>
      </c>
      <c r="Y435" s="55">
        <f t="shared" si="127"/>
        <v>1.0562889573892285E-2</v>
      </c>
      <c r="Z435" s="55">
        <f t="shared" si="128"/>
        <v>2.2350263783240211E-2</v>
      </c>
      <c r="AC435" s="55">
        <f t="shared" ref="AC435:AC450" si="147">(AC434^2+(AC346/$R$179)^2)^0.5</f>
        <v>4.2210469130417522E-4</v>
      </c>
      <c r="AD435" s="55">
        <f t="shared" si="129"/>
        <v>1.0444925274254014E-2</v>
      </c>
      <c r="AE435" s="55">
        <f t="shared" si="130"/>
        <v>8.0670249773351615E-3</v>
      </c>
      <c r="AF435" s="55">
        <f t="shared" si="131"/>
        <v>9.3769068196754759E-3</v>
      </c>
      <c r="AG435" s="55">
        <f t="shared" si="132"/>
        <v>1.5468489293301019E-2</v>
      </c>
      <c r="AH435" s="55">
        <f t="shared" si="133"/>
        <v>0.42328004373719352</v>
      </c>
      <c r="AI435" s="55">
        <f t="shared" si="134"/>
        <v>0.12492922789421584</v>
      </c>
      <c r="AJ435" s="55">
        <f t="shared" si="135"/>
        <v>6.0885449129185103E-3</v>
      </c>
      <c r="AK435" s="55">
        <f t="shared" si="136"/>
        <v>1.1478204195622201E-2</v>
      </c>
      <c r="AL435" s="55">
        <f t="shared" si="137"/>
        <v>4.8021041273812445E-2</v>
      </c>
      <c r="AO435" s="67">
        <f t="shared" ref="AO435:AS450" si="148">E435-Q435</f>
        <v>1.0387542758076526E-3</v>
      </c>
      <c r="AP435" s="67">
        <f t="shared" si="148"/>
        <v>1.6960577566494234E-2</v>
      </c>
      <c r="AQ435" s="67">
        <f t="shared" si="148"/>
        <v>1.2768960806907658E-2</v>
      </c>
      <c r="AR435" s="67">
        <f t="shared" si="148"/>
        <v>1.4938777428518754E-2</v>
      </c>
      <c r="AS435" s="67">
        <f t="shared" si="148"/>
        <v>2.4250075761782161E-2</v>
      </c>
      <c r="AT435" s="67">
        <f t="shared" si="143"/>
        <v>0.58058527075070376</v>
      </c>
      <c r="AU435" s="67">
        <f t="shared" si="143"/>
        <v>0.18060259436463616</v>
      </c>
      <c r="AV435" s="67">
        <f t="shared" si="143"/>
        <v>9.4702467571442569E-3</v>
      </c>
      <c r="AW435" s="67">
        <f t="shared" si="143"/>
        <v>1.7156834855385772E-2</v>
      </c>
      <c r="AX435" s="67">
        <f t="shared" si="143"/>
        <v>7.7689196217469003E-2</v>
      </c>
      <c r="BA435" s="67">
        <f t="shared" si="144"/>
        <v>1.8153721838757384E-3</v>
      </c>
      <c r="BB435" s="67">
        <f t="shared" si="111"/>
        <v>2.8378012393987073E-2</v>
      </c>
      <c r="BC435" s="67">
        <f t="shared" si="112"/>
        <v>2.7255698278209145E-2</v>
      </c>
      <c r="BD435" s="67">
        <f t="shared" si="113"/>
        <v>3.0225671365022258E-2</v>
      </c>
      <c r="BE435" s="67">
        <f t="shared" si="114"/>
        <v>5.158714292861858E-2</v>
      </c>
      <c r="BF435" s="67">
        <f t="shared" si="115"/>
        <v>1.227286230773625</v>
      </c>
      <c r="BG435" s="67">
        <f t="shared" si="116"/>
        <v>0.40664401132016409</v>
      </c>
      <c r="BH435" s="67">
        <f t="shared" si="117"/>
        <v>2.1446157102806906E-2</v>
      </c>
      <c r="BI435" s="67">
        <f t="shared" si="118"/>
        <v>3.9197928624900263E-2</v>
      </c>
      <c r="BJ435" s="67">
        <f t="shared" si="119"/>
        <v>0.14806050127452164</v>
      </c>
    </row>
    <row r="436" spans="4:62">
      <c r="D436" s="52">
        <f t="shared" si="142"/>
        <v>75</v>
      </c>
      <c r="E436" s="67">
        <f t="shared" si="145"/>
        <v>1.4283688942681187E-3</v>
      </c>
      <c r="F436" s="67">
        <f t="shared" si="145"/>
        <v>2.3090943287708096E-2</v>
      </c>
      <c r="G436" s="67">
        <f t="shared" si="145"/>
        <v>2.6632687711164196E-2</v>
      </c>
      <c r="H436" s="67">
        <f t="shared" si="145"/>
        <v>2.8688997799018297E-2</v>
      </c>
      <c r="I436" s="67">
        <f t="shared" si="145"/>
        <v>5.0170238505155285E-2</v>
      </c>
      <c r="J436" s="67">
        <f t="shared" si="145"/>
        <v>1.1368136758919003</v>
      </c>
      <c r="K436" s="67">
        <f t="shared" si="145"/>
        <v>0.39803774451286422</v>
      </c>
      <c r="L436" s="67">
        <f t="shared" si="145"/>
        <v>2.1516765699114433E-2</v>
      </c>
      <c r="M436" s="67">
        <f t="shared" si="145"/>
        <v>3.9060981070816458E-2</v>
      </c>
      <c r="N436" s="67">
        <f t="shared" si="145"/>
        <v>0.13603611162112111</v>
      </c>
      <c r="Q436" s="55">
        <f t="shared" si="146"/>
        <v>3.5451321676391079E-4</v>
      </c>
      <c r="R436" s="55">
        <f t="shared" si="120"/>
        <v>9.7250955323882268E-4</v>
      </c>
      <c r="S436" s="55">
        <f t="shared" si="121"/>
        <v>9.2058144343768761E-3</v>
      </c>
      <c r="T436" s="55">
        <f t="shared" si="122"/>
        <v>8.4708970625518489E-3</v>
      </c>
      <c r="U436" s="55">
        <f t="shared" si="123"/>
        <v>1.7022315436214942E-2</v>
      </c>
      <c r="V436" s="55">
        <f t="shared" si="124"/>
        <v>0.32060822588433086</v>
      </c>
      <c r="W436" s="55">
        <f t="shared" si="125"/>
        <v>0.14510095183674165</v>
      </c>
      <c r="X436" s="55">
        <f t="shared" si="126"/>
        <v>8.4480349007982729E-3</v>
      </c>
      <c r="Y436" s="55">
        <f t="shared" si="127"/>
        <v>1.5158166395486854E-2</v>
      </c>
      <c r="Z436" s="55">
        <f t="shared" si="128"/>
        <v>3.2057668104813287E-2</v>
      </c>
      <c r="AC436" s="55">
        <f t="shared" si="147"/>
        <v>4.3286135508658176E-4</v>
      </c>
      <c r="AD436" s="55">
        <f t="shared" si="129"/>
        <v>1.4895893526911015E-2</v>
      </c>
      <c r="AE436" s="55">
        <f t="shared" si="130"/>
        <v>1.1567220135464412E-2</v>
      </c>
      <c r="AF436" s="55">
        <f t="shared" si="131"/>
        <v>1.3428103879751027E-2</v>
      </c>
      <c r="AG436" s="55">
        <f t="shared" si="132"/>
        <v>2.2183594745115026E-2</v>
      </c>
      <c r="AH436" s="55">
        <f t="shared" si="133"/>
        <v>0.60743564738058153</v>
      </c>
      <c r="AI436" s="55">
        <f t="shared" si="134"/>
        <v>0.17927359604063478</v>
      </c>
      <c r="AJ436" s="55">
        <f t="shared" si="135"/>
        <v>8.7322775065219859E-3</v>
      </c>
      <c r="AK436" s="55">
        <f t="shared" si="136"/>
        <v>1.6469451720727484E-2</v>
      </c>
      <c r="AL436" s="55">
        <f t="shared" si="137"/>
        <v>6.8615996486784708E-2</v>
      </c>
      <c r="AO436" s="67">
        <f t="shared" si="148"/>
        <v>1.073855677504208E-3</v>
      </c>
      <c r="AP436" s="67">
        <f t="shared" si="148"/>
        <v>2.2118433734469273E-2</v>
      </c>
      <c r="AQ436" s="67">
        <f t="shared" si="148"/>
        <v>1.7426873276787318E-2</v>
      </c>
      <c r="AR436" s="67">
        <f t="shared" si="148"/>
        <v>2.0218100736466446E-2</v>
      </c>
      <c r="AS436" s="67">
        <f t="shared" si="148"/>
        <v>3.3147923068940342E-2</v>
      </c>
      <c r="AT436" s="67">
        <f t="shared" si="143"/>
        <v>0.8162054500075695</v>
      </c>
      <c r="AU436" s="67">
        <f t="shared" si="143"/>
        <v>0.25293679267612257</v>
      </c>
      <c r="AV436" s="67">
        <f t="shared" si="143"/>
        <v>1.306873079831616E-2</v>
      </c>
      <c r="AW436" s="67">
        <f t="shared" si="143"/>
        <v>2.3902814675329606E-2</v>
      </c>
      <c r="AX436" s="67">
        <f t="shared" si="143"/>
        <v>0.10397844351630783</v>
      </c>
      <c r="BA436" s="67">
        <f t="shared" si="144"/>
        <v>1.8612302493547005E-3</v>
      </c>
      <c r="BB436" s="67">
        <f t="shared" si="111"/>
        <v>3.7986836814619111E-2</v>
      </c>
      <c r="BC436" s="67">
        <f t="shared" si="112"/>
        <v>3.8199907846628606E-2</v>
      </c>
      <c r="BD436" s="67">
        <f t="shared" si="113"/>
        <v>4.2117101678769323E-2</v>
      </c>
      <c r="BE436" s="67">
        <f t="shared" si="114"/>
        <v>7.2353833250270311E-2</v>
      </c>
      <c r="BF436" s="67">
        <f t="shared" si="115"/>
        <v>1.7442493232724818</v>
      </c>
      <c r="BG436" s="67">
        <f t="shared" si="116"/>
        <v>0.57731134055349898</v>
      </c>
      <c r="BH436" s="67">
        <f t="shared" si="117"/>
        <v>3.0249043205636421E-2</v>
      </c>
      <c r="BI436" s="67">
        <f t="shared" si="118"/>
        <v>5.5530432791543946E-2</v>
      </c>
      <c r="BJ436" s="67">
        <f t="shared" si="119"/>
        <v>0.20465210810790582</v>
      </c>
    </row>
    <row r="437" spans="4:62">
      <c r="D437" s="52">
        <f t="shared" si="142"/>
        <v>100</v>
      </c>
      <c r="E437" s="67">
        <f t="shared" si="145"/>
        <v>1.4916698718062562E-3</v>
      </c>
      <c r="F437" s="67">
        <f t="shared" si="145"/>
        <v>3.2392490281655376E-2</v>
      </c>
      <c r="G437" s="67">
        <f t="shared" si="145"/>
        <v>4.0057034495172894E-2</v>
      </c>
      <c r="H437" s="67">
        <f t="shared" si="145"/>
        <v>4.2827875595830615E-2</v>
      </c>
      <c r="I437" s="67">
        <f t="shared" si="145"/>
        <v>7.551051026724033E-2</v>
      </c>
      <c r="J437" s="67">
        <f t="shared" si="145"/>
        <v>1.7369902602540934</v>
      </c>
      <c r="K437" s="67">
        <f t="shared" si="145"/>
        <v>0.60781162222257035</v>
      </c>
      <c r="L437" s="67">
        <f t="shared" si="145"/>
        <v>3.2624026922238654E-2</v>
      </c>
      <c r="M437" s="67">
        <f t="shared" si="145"/>
        <v>5.951351564839498E-2</v>
      </c>
      <c r="N437" s="67">
        <f t="shared" si="145"/>
        <v>0.20095156016560059</v>
      </c>
      <c r="Q437" s="55">
        <f t="shared" si="146"/>
        <v>3.5451321676391079E-4</v>
      </c>
      <c r="R437" s="55">
        <f t="shared" si="120"/>
        <v>9.7250955323882268E-4</v>
      </c>
      <c r="S437" s="55">
        <f t="shared" si="121"/>
        <v>1.5044187164568266E-2</v>
      </c>
      <c r="T437" s="55">
        <f t="shared" si="122"/>
        <v>1.3839332864234905E-2</v>
      </c>
      <c r="U437" s="55">
        <f t="shared" si="123"/>
        <v>2.7820731786215622E-2</v>
      </c>
      <c r="V437" s="55">
        <f t="shared" si="124"/>
        <v>0.52415666747278677</v>
      </c>
      <c r="W437" s="55">
        <f t="shared" si="125"/>
        <v>0.23722809366548639</v>
      </c>
      <c r="X437" s="55">
        <f t="shared" si="126"/>
        <v>1.3811238457874733E-2</v>
      </c>
      <c r="Y437" s="55">
        <f t="shared" si="127"/>
        <v>2.4782257364692018E-2</v>
      </c>
      <c r="Z437" s="55">
        <f t="shared" si="128"/>
        <v>5.2396128481981122E-2</v>
      </c>
      <c r="AC437" s="55">
        <f t="shared" si="147"/>
        <v>4.661305724633528E-4</v>
      </c>
      <c r="AD437" s="55">
        <f t="shared" si="129"/>
        <v>2.4263194698455493E-2</v>
      </c>
      <c r="AE437" s="55">
        <f t="shared" si="130"/>
        <v>1.8902407831898244E-2</v>
      </c>
      <c r="AF437" s="55">
        <f t="shared" si="131"/>
        <v>2.1926541301718359E-2</v>
      </c>
      <c r="AG437" s="55">
        <f t="shared" si="132"/>
        <v>3.6254387304577862E-2</v>
      </c>
      <c r="AH437" s="55">
        <f t="shared" si="133"/>
        <v>0.99311494981962578</v>
      </c>
      <c r="AI437" s="55">
        <f t="shared" si="134"/>
        <v>0.29309177811402343</v>
      </c>
      <c r="AJ437" s="55">
        <f t="shared" si="135"/>
        <v>1.4271641604123376E-2</v>
      </c>
      <c r="AK437" s="55">
        <f t="shared" si="136"/>
        <v>2.6923940647163448E-2</v>
      </c>
      <c r="AL437" s="55">
        <f t="shared" si="137"/>
        <v>0.11189406207506869</v>
      </c>
      <c r="AO437" s="67">
        <f t="shared" si="148"/>
        <v>1.1371566550423455E-3</v>
      </c>
      <c r="AP437" s="67">
        <f t="shared" si="148"/>
        <v>3.1419980728416549E-2</v>
      </c>
      <c r="AQ437" s="67">
        <f t="shared" si="148"/>
        <v>2.5012847330604628E-2</v>
      </c>
      <c r="AR437" s="67">
        <f t="shared" si="148"/>
        <v>2.898854273159571E-2</v>
      </c>
      <c r="AS437" s="67">
        <f t="shared" si="148"/>
        <v>4.7689778481024708E-2</v>
      </c>
      <c r="AT437" s="67">
        <f t="shared" si="143"/>
        <v>1.2128335927813065</v>
      </c>
      <c r="AU437" s="67">
        <f t="shared" si="143"/>
        <v>0.37058352855708399</v>
      </c>
      <c r="AV437" s="67">
        <f t="shared" si="143"/>
        <v>1.8812788464363919E-2</v>
      </c>
      <c r="AW437" s="67">
        <f t="shared" si="143"/>
        <v>3.4731258283702965E-2</v>
      </c>
      <c r="AX437" s="67">
        <f t="shared" si="143"/>
        <v>0.14855543168361945</v>
      </c>
      <c r="BA437" s="67">
        <f t="shared" si="144"/>
        <v>1.9578004442696089E-3</v>
      </c>
      <c r="BB437" s="67">
        <f t="shared" si="111"/>
        <v>5.6655684980110865E-2</v>
      </c>
      <c r="BC437" s="67">
        <f t="shared" si="112"/>
        <v>5.8959442327071135E-2</v>
      </c>
      <c r="BD437" s="67">
        <f t="shared" si="113"/>
        <v>6.4754416897548975E-2</v>
      </c>
      <c r="BE437" s="67">
        <f t="shared" si="114"/>
        <v>0.11176489757181819</v>
      </c>
      <c r="BF437" s="67">
        <f t="shared" si="115"/>
        <v>2.7301052100737193</v>
      </c>
      <c r="BG437" s="67">
        <f t="shared" si="116"/>
        <v>0.90090340033659377</v>
      </c>
      <c r="BH437" s="67">
        <f t="shared" si="117"/>
        <v>4.6895668526362032E-2</v>
      </c>
      <c r="BI437" s="67">
        <f t="shared" si="118"/>
        <v>8.6437456295558435E-2</v>
      </c>
      <c r="BJ437" s="67">
        <f t="shared" si="119"/>
        <v>0.31284562224066925</v>
      </c>
    </row>
    <row r="438" spans="4:62">
      <c r="D438" s="52">
        <f t="shared" si="142"/>
        <v>125</v>
      </c>
      <c r="E438" s="67">
        <f t="shared" si="145"/>
        <v>1.5580864912714029E-3</v>
      </c>
      <c r="F438" s="67">
        <f t="shared" si="145"/>
        <v>4.2151854688974019E-2</v>
      </c>
      <c r="G438" s="67">
        <f t="shared" si="145"/>
        <v>5.4142120801849637E-2</v>
      </c>
      <c r="H438" s="67">
        <f t="shared" si="145"/>
        <v>5.7662661768434896E-2</v>
      </c>
      <c r="I438" s="67">
        <f t="shared" si="145"/>
        <v>0.10209801732037906</v>
      </c>
      <c r="J438" s="67">
        <f t="shared" si="145"/>
        <v>2.366707230919507</v>
      </c>
      <c r="K438" s="67">
        <f t="shared" si="145"/>
        <v>0.82791046352687359</v>
      </c>
      <c r="L438" s="67">
        <f t="shared" si="145"/>
        <v>4.4277981894920854E-2</v>
      </c>
      <c r="M438" s="67">
        <f t="shared" si="145"/>
        <v>8.0972713578132932E-2</v>
      </c>
      <c r="N438" s="67">
        <f t="shared" si="145"/>
        <v>0.26906211407909181</v>
      </c>
      <c r="Q438" s="55">
        <f t="shared" si="146"/>
        <v>3.5451321676391079E-4</v>
      </c>
      <c r="R438" s="55">
        <f t="shared" si="120"/>
        <v>9.7250955323882268E-4</v>
      </c>
      <c r="S438" s="55">
        <f t="shared" si="121"/>
        <v>1.9549632932360998E-2</v>
      </c>
      <c r="T438" s="55">
        <f t="shared" si="122"/>
        <v>1.7982726784967727E-2</v>
      </c>
      <c r="U438" s="55">
        <f t="shared" si="123"/>
        <v>3.6153389722129212E-2</v>
      </c>
      <c r="V438" s="55">
        <f t="shared" si="124"/>
        <v>0.68120040362645429</v>
      </c>
      <c r="W438" s="55">
        <f t="shared" si="125"/>
        <v>0.30830615435795033</v>
      </c>
      <c r="X438" s="55">
        <f t="shared" si="126"/>
        <v>1.7949158055036347E-2</v>
      </c>
      <c r="Y438" s="55">
        <f t="shared" si="127"/>
        <v>3.2207464150309728E-2</v>
      </c>
      <c r="Z438" s="55">
        <f t="shared" si="128"/>
        <v>6.8090089810318818E-2</v>
      </c>
      <c r="AC438" s="55">
        <f t="shared" si="147"/>
        <v>5.0020307062326544E-4</v>
      </c>
      <c r="AD438" s="55">
        <f t="shared" si="129"/>
        <v>3.1504207870769553E-2</v>
      </c>
      <c r="AE438" s="55">
        <f t="shared" si="130"/>
        <v>2.456306293849591E-2</v>
      </c>
      <c r="AF438" s="55">
        <f t="shared" si="131"/>
        <v>2.8487492608859837E-2</v>
      </c>
      <c r="AG438" s="55">
        <f t="shared" si="132"/>
        <v>4.7112467698877773E-2</v>
      </c>
      <c r="AH438" s="55">
        <f t="shared" si="133"/>
        <v>1.2906735815163728</v>
      </c>
      <c r="AI438" s="55">
        <f t="shared" si="134"/>
        <v>0.38090583493282881</v>
      </c>
      <c r="AJ438" s="55">
        <f t="shared" si="135"/>
        <v>1.8546140562670763E-2</v>
      </c>
      <c r="AK438" s="55">
        <f t="shared" si="136"/>
        <v>3.4990152002447136E-2</v>
      </c>
      <c r="AL438" s="55">
        <f t="shared" si="137"/>
        <v>0.1453284224327003</v>
      </c>
      <c r="AO438" s="67">
        <f t="shared" si="148"/>
        <v>1.2035732745074921E-3</v>
      </c>
      <c r="AP438" s="67">
        <f t="shared" si="148"/>
        <v>4.1179345135735193E-2</v>
      </c>
      <c r="AQ438" s="67">
        <f t="shared" si="148"/>
        <v>3.4592487869488639E-2</v>
      </c>
      <c r="AR438" s="67">
        <f t="shared" si="148"/>
        <v>3.9679934983467169E-2</v>
      </c>
      <c r="AS438" s="67">
        <f t="shared" si="148"/>
        <v>6.5944627598249844E-2</v>
      </c>
      <c r="AT438" s="67">
        <f t="shared" si="143"/>
        <v>1.6855068272930527</v>
      </c>
      <c r="AU438" s="67">
        <f t="shared" si="143"/>
        <v>0.51960430916892331</v>
      </c>
      <c r="AV438" s="67">
        <f t="shared" si="143"/>
        <v>2.6328823839884507E-2</v>
      </c>
      <c r="AW438" s="67">
        <f t="shared" si="143"/>
        <v>4.8765249427823204E-2</v>
      </c>
      <c r="AX438" s="67">
        <f t="shared" si="143"/>
        <v>0.20097202426877298</v>
      </c>
      <c r="BA438" s="67">
        <f t="shared" si="144"/>
        <v>2.0582895618946684E-3</v>
      </c>
      <c r="BB438" s="67">
        <f t="shared" si="111"/>
        <v>7.3656062559743579E-2</v>
      </c>
      <c r="BC438" s="67">
        <f t="shared" si="112"/>
        <v>7.8705183740345547E-2</v>
      </c>
      <c r="BD438" s="67">
        <f t="shared" si="113"/>
        <v>8.615015437729473E-2</v>
      </c>
      <c r="BE438" s="67">
        <f t="shared" si="114"/>
        <v>0.14921048501925682</v>
      </c>
      <c r="BF438" s="67">
        <f t="shared" si="115"/>
        <v>3.6573808124358798</v>
      </c>
      <c r="BG438" s="67">
        <f t="shared" si="116"/>
        <v>1.2088162984597024</v>
      </c>
      <c r="BH438" s="67">
        <f t="shared" si="117"/>
        <v>6.2824122457591614E-2</v>
      </c>
      <c r="BI438" s="67">
        <f t="shared" si="118"/>
        <v>0.11596286558058007</v>
      </c>
      <c r="BJ438" s="67">
        <f t="shared" si="119"/>
        <v>0.41439053651179214</v>
      </c>
    </row>
    <row r="439" spans="4:62">
      <c r="D439" s="52">
        <f t="shared" si="142"/>
        <v>150</v>
      </c>
      <c r="E439" s="67">
        <f t="shared" si="145"/>
        <v>1.6257142825155809E-3</v>
      </c>
      <c r="F439" s="67">
        <f t="shared" si="145"/>
        <v>5.2089190616773785E-2</v>
      </c>
      <c r="G439" s="67">
        <f t="shared" si="145"/>
        <v>6.8484062383264072E-2</v>
      </c>
      <c r="H439" s="67">
        <f t="shared" si="145"/>
        <v>7.2767974723415577E-2</v>
      </c>
      <c r="I439" s="67">
        <f t="shared" si="145"/>
        <v>0.12917037347419294</v>
      </c>
      <c r="J439" s="67">
        <f t="shared" si="145"/>
        <v>3.0079077042050342</v>
      </c>
      <c r="K439" s="67">
        <f t="shared" si="145"/>
        <v>1.0520230216889759</v>
      </c>
      <c r="L439" s="67">
        <f t="shared" si="145"/>
        <v>5.614445809332462E-2</v>
      </c>
      <c r="M439" s="67">
        <f t="shared" si="145"/>
        <v>0.10282324089413672</v>
      </c>
      <c r="N439" s="67">
        <f t="shared" si="145"/>
        <v>0.33841473031702135</v>
      </c>
      <c r="Q439" s="55">
        <f t="shared" si="146"/>
        <v>3.5451321676391079E-4</v>
      </c>
      <c r="R439" s="55">
        <f t="shared" si="120"/>
        <v>9.7250955323882268E-4</v>
      </c>
      <c r="S439" s="55">
        <f t="shared" si="121"/>
        <v>2.3319200218508643E-2</v>
      </c>
      <c r="T439" s="55">
        <f t="shared" si="122"/>
        <v>2.1449534104675105E-2</v>
      </c>
      <c r="U439" s="55">
        <f t="shared" si="123"/>
        <v>4.3124953320956436E-2</v>
      </c>
      <c r="V439" s="55">
        <f t="shared" si="124"/>
        <v>0.81258515279840604</v>
      </c>
      <c r="W439" s="55">
        <f t="shared" si="125"/>
        <v>0.3677707365871471</v>
      </c>
      <c r="X439" s="55">
        <f t="shared" si="126"/>
        <v>2.141100562300708E-2</v>
      </c>
      <c r="Y439" s="55">
        <f t="shared" si="127"/>
        <v>3.8419466722007141E-2</v>
      </c>
      <c r="Z439" s="55">
        <f t="shared" si="128"/>
        <v>8.1220442206083085E-2</v>
      </c>
      <c r="AC439" s="55">
        <f t="shared" si="147"/>
        <v>5.3323570403764032E-4</v>
      </c>
      <c r="AD439" s="55">
        <f t="shared" si="129"/>
        <v>3.7565805290070371E-2</v>
      </c>
      <c r="AE439" s="55">
        <f t="shared" si="130"/>
        <v>2.9299190961055818E-2</v>
      </c>
      <c r="AF439" s="55">
        <f t="shared" si="131"/>
        <v>3.39775640854856E-2</v>
      </c>
      <c r="AG439" s="55">
        <f t="shared" si="132"/>
        <v>5.6197012442331232E-2</v>
      </c>
      <c r="AH439" s="55">
        <f t="shared" si="133"/>
        <v>1.5396136485527441</v>
      </c>
      <c r="AI439" s="55">
        <f t="shared" si="134"/>
        <v>0.45437214703327028</v>
      </c>
      <c r="AJ439" s="55">
        <f t="shared" si="135"/>
        <v>2.2122428100805575E-2</v>
      </c>
      <c r="AK439" s="55">
        <f t="shared" si="136"/>
        <v>4.1738513497251301E-2</v>
      </c>
      <c r="AL439" s="55">
        <f t="shared" si="137"/>
        <v>0.17331168700412927</v>
      </c>
      <c r="AO439" s="67">
        <f t="shared" si="148"/>
        <v>1.2712010657516702E-3</v>
      </c>
      <c r="AP439" s="67">
        <f t="shared" si="148"/>
        <v>5.1116681063534966E-2</v>
      </c>
      <c r="AQ439" s="67">
        <f t="shared" si="148"/>
        <v>4.5164862164755432E-2</v>
      </c>
      <c r="AR439" s="67">
        <f t="shared" si="148"/>
        <v>5.1318440618740468E-2</v>
      </c>
      <c r="AS439" s="67">
        <f t="shared" si="148"/>
        <v>8.6045420153236504E-2</v>
      </c>
      <c r="AT439" s="67">
        <f t="shared" si="143"/>
        <v>2.1953225514066279</v>
      </c>
      <c r="AU439" s="67">
        <f t="shared" si="143"/>
        <v>0.68425228510182878</v>
      </c>
      <c r="AV439" s="67">
        <f t="shared" si="143"/>
        <v>3.473345247031754E-2</v>
      </c>
      <c r="AW439" s="67">
        <f t="shared" si="143"/>
        <v>6.4403774172129585E-2</v>
      </c>
      <c r="AX439" s="67">
        <f t="shared" si="143"/>
        <v>0.25719428811093825</v>
      </c>
      <c r="BA439" s="67">
        <f t="shared" si="144"/>
        <v>2.1589499865532213E-3</v>
      </c>
      <c r="BB439" s="67">
        <f t="shared" si="111"/>
        <v>8.9654995906844157E-2</v>
      </c>
      <c r="BC439" s="67">
        <f t="shared" si="112"/>
        <v>9.7783253344319893E-2</v>
      </c>
      <c r="BD439" s="67">
        <f t="shared" si="113"/>
        <v>0.10674553880890117</v>
      </c>
      <c r="BE439" s="67">
        <f t="shared" si="114"/>
        <v>0.18536738591652419</v>
      </c>
      <c r="BF439" s="67">
        <f t="shared" si="115"/>
        <v>4.5475213527577782</v>
      </c>
      <c r="BG439" s="67">
        <f t="shared" si="116"/>
        <v>1.5063951687222461</v>
      </c>
      <c r="BH439" s="67">
        <f t="shared" si="117"/>
        <v>7.8266886194130192E-2</v>
      </c>
      <c r="BI439" s="67">
        <f t="shared" si="118"/>
        <v>0.14456175439138802</v>
      </c>
      <c r="BJ439" s="67">
        <f t="shared" si="119"/>
        <v>0.51172641732115065</v>
      </c>
    </row>
    <row r="440" spans="4:62">
      <c r="D440" s="52">
        <f t="shared" si="142"/>
        <v>175</v>
      </c>
      <c r="E440" s="67">
        <f t="shared" si="145"/>
        <v>1.6937504481081144E-3</v>
      </c>
      <c r="F440" s="67">
        <f t="shared" si="145"/>
        <v>6.2086533725190338E-2</v>
      </c>
      <c r="G440" s="67">
        <f t="shared" si="145"/>
        <v>8.2912608612556379E-2</v>
      </c>
      <c r="H440" s="67">
        <f t="shared" si="145"/>
        <v>8.7964501988685079E-2</v>
      </c>
      <c r="I440" s="67">
        <f t="shared" si="145"/>
        <v>0.15640620762424715</v>
      </c>
      <c r="J440" s="67">
        <f t="shared" si="145"/>
        <v>3.6529801038188618</v>
      </c>
      <c r="K440" s="67">
        <f t="shared" si="145"/>
        <v>1.277488896560288</v>
      </c>
      <c r="L440" s="67">
        <f t="shared" si="145"/>
        <v>6.8082590698002265E-2</v>
      </c>
      <c r="M440" s="67">
        <f t="shared" si="145"/>
        <v>0.12480571388942015</v>
      </c>
      <c r="N440" s="67">
        <f t="shared" si="145"/>
        <v>0.40818613635928808</v>
      </c>
      <c r="Q440" s="55">
        <f t="shared" si="146"/>
        <v>3.5451321676391079E-4</v>
      </c>
      <c r="R440" s="55">
        <f t="shared" si="120"/>
        <v>9.7250955323882268E-4</v>
      </c>
      <c r="S440" s="55">
        <f t="shared" si="121"/>
        <v>2.6595856209875837E-2</v>
      </c>
      <c r="T440" s="55">
        <f t="shared" si="122"/>
        <v>2.4463085240957506E-2</v>
      </c>
      <c r="U440" s="55">
        <f t="shared" si="123"/>
        <v>4.9184862639051169E-2</v>
      </c>
      <c r="V440" s="55">
        <f t="shared" si="124"/>
        <v>0.9267862160460163</v>
      </c>
      <c r="W440" s="55">
        <f t="shared" si="125"/>
        <v>0.4194579148799652</v>
      </c>
      <c r="X440" s="55">
        <f t="shared" si="126"/>
        <v>2.4420086643557267E-2</v>
      </c>
      <c r="Y440" s="55">
        <f t="shared" si="127"/>
        <v>4.3818999842576353E-2</v>
      </c>
      <c r="Z440" s="55">
        <f t="shared" si="128"/>
        <v>9.263373471463375E-2</v>
      </c>
      <c r="AC440" s="55">
        <f t="shared" si="147"/>
        <v>5.647043864085232E-4</v>
      </c>
      <c r="AD440" s="55">
        <f t="shared" si="129"/>
        <v>4.2836152829424351E-2</v>
      </c>
      <c r="AE440" s="55">
        <f t="shared" si="130"/>
        <v>3.3416033241353268E-2</v>
      </c>
      <c r="AF440" s="55">
        <f t="shared" si="131"/>
        <v>3.8750054061179727E-2</v>
      </c>
      <c r="AG440" s="55">
        <f t="shared" si="132"/>
        <v>6.4093623979388836E-2</v>
      </c>
      <c r="AH440" s="55">
        <f t="shared" si="133"/>
        <v>1.7559945808264157</v>
      </c>
      <c r="AI440" s="55">
        <f t="shared" si="134"/>
        <v>0.51822986045602959</v>
      </c>
      <c r="AJ440" s="55">
        <f t="shared" si="135"/>
        <v>2.5231055264217206E-2</v>
      </c>
      <c r="AK440" s="55">
        <f t="shared" si="136"/>
        <v>4.7604291877482975E-2</v>
      </c>
      <c r="AL440" s="55">
        <f t="shared" si="137"/>
        <v>0.19763993314539971</v>
      </c>
      <c r="AO440" s="67">
        <f t="shared" si="148"/>
        <v>1.3392372313442036E-3</v>
      </c>
      <c r="AP440" s="67">
        <f t="shared" si="148"/>
        <v>6.1114024171951511E-2</v>
      </c>
      <c r="AQ440" s="67">
        <f t="shared" si="148"/>
        <v>5.6316752402680539E-2</v>
      </c>
      <c r="AR440" s="67">
        <f t="shared" si="148"/>
        <v>6.3501416747727579E-2</v>
      </c>
      <c r="AS440" s="67">
        <f t="shared" si="148"/>
        <v>0.10722134498519598</v>
      </c>
      <c r="AT440" s="67">
        <f t="shared" si="143"/>
        <v>2.7261938877728458</v>
      </c>
      <c r="AU440" s="67">
        <f t="shared" si="143"/>
        <v>0.85803098168032277</v>
      </c>
      <c r="AV440" s="67">
        <f t="shared" si="143"/>
        <v>4.3662504054444995E-2</v>
      </c>
      <c r="AW440" s="67">
        <f t="shared" si="143"/>
        <v>8.0986714046843794E-2</v>
      </c>
      <c r="AX440" s="67">
        <f t="shared" si="143"/>
        <v>0.31555240164465431</v>
      </c>
      <c r="BA440" s="67">
        <f t="shared" si="144"/>
        <v>2.2584548345166377E-3</v>
      </c>
      <c r="BB440" s="67">
        <f t="shared" si="111"/>
        <v>0.10492268655461469</v>
      </c>
      <c r="BC440" s="67">
        <f t="shared" si="112"/>
        <v>0.11632864185390965</v>
      </c>
      <c r="BD440" s="67">
        <f t="shared" si="113"/>
        <v>0.12671455604986481</v>
      </c>
      <c r="BE440" s="67">
        <f t="shared" si="114"/>
        <v>0.22049983160363598</v>
      </c>
      <c r="BF440" s="67">
        <f t="shared" si="115"/>
        <v>5.408974684645278</v>
      </c>
      <c r="BG440" s="67">
        <f t="shared" si="116"/>
        <v>1.7957187570163176</v>
      </c>
      <c r="BH440" s="67">
        <f t="shared" si="117"/>
        <v>9.3313645962219471E-2</v>
      </c>
      <c r="BI440" s="67">
        <f t="shared" si="118"/>
        <v>0.17241000576690313</v>
      </c>
      <c r="BJ440" s="67">
        <f t="shared" si="119"/>
        <v>0.60582606950468776</v>
      </c>
    </row>
    <row r="441" spans="4:62">
      <c r="D441" s="52">
        <f t="shared" si="142"/>
        <v>200</v>
      </c>
      <c r="E441" s="67">
        <f t="shared" si="145"/>
        <v>1.7618608841743215E-3</v>
      </c>
      <c r="F441" s="67">
        <f t="shared" si="145"/>
        <v>7.2094790255926827E-2</v>
      </c>
      <c r="G441" s="67">
        <f t="shared" si="145"/>
        <v>9.7356905508476352E-2</v>
      </c>
      <c r="H441" s="67">
        <f t="shared" si="145"/>
        <v>0.10317761827346146</v>
      </c>
      <c r="I441" s="67">
        <f t="shared" si="145"/>
        <v>0.18367177328967421</v>
      </c>
      <c r="J441" s="67">
        <f t="shared" si="145"/>
        <v>4.2987566852785637</v>
      </c>
      <c r="K441" s="67">
        <f t="shared" si="145"/>
        <v>1.5032008972556838</v>
      </c>
      <c r="L441" s="67">
        <f t="shared" si="145"/>
        <v>8.0033755353437139E-2</v>
      </c>
      <c r="M441" s="67">
        <f t="shared" si="145"/>
        <v>0.14681218366153043</v>
      </c>
      <c r="N441" s="67">
        <f t="shared" si="145"/>
        <v>0.47803370711969417</v>
      </c>
      <c r="Q441" s="55">
        <f t="shared" si="146"/>
        <v>3.5451321676391079E-4</v>
      </c>
      <c r="R441" s="55">
        <f t="shared" si="120"/>
        <v>9.7250955323882268E-4</v>
      </c>
      <c r="S441" s="55">
        <f t="shared" si="121"/>
        <v>2.9516966541537175E-2</v>
      </c>
      <c r="T441" s="55">
        <f t="shared" si="122"/>
        <v>2.7149674162343377E-2</v>
      </c>
      <c r="U441" s="55">
        <f t="shared" si="123"/>
        <v>5.4587194356598666E-2</v>
      </c>
      <c r="V441" s="55">
        <f t="shared" si="124"/>
        <v>1.0285935378454429</v>
      </c>
      <c r="W441" s="55">
        <f t="shared" si="125"/>
        <v>0.46553566429464682</v>
      </c>
      <c r="X441" s="55">
        <f t="shared" si="126"/>
        <v>2.7102607969807235E-2</v>
      </c>
      <c r="Y441" s="55">
        <f t="shared" si="127"/>
        <v>4.863254134322581E-2</v>
      </c>
      <c r="Z441" s="55">
        <f t="shared" si="128"/>
        <v>0.10280852049466606</v>
      </c>
      <c r="AC441" s="55">
        <f t="shared" si="147"/>
        <v>5.9457316332750673E-4</v>
      </c>
      <c r="AD441" s="55">
        <f t="shared" si="129"/>
        <v>4.7535333242835535E-2</v>
      </c>
      <c r="AE441" s="55">
        <f t="shared" si="130"/>
        <v>3.7086169471622688E-2</v>
      </c>
      <c r="AF441" s="55">
        <f t="shared" si="131"/>
        <v>4.3004845368870427E-2</v>
      </c>
      <c r="AG441" s="55">
        <f t="shared" si="132"/>
        <v>7.1133368061961549E-2</v>
      </c>
      <c r="AH441" s="55">
        <f t="shared" si="133"/>
        <v>1.9488923776081148</v>
      </c>
      <c r="AI441" s="55">
        <f t="shared" si="134"/>
        <v>0.57515737068099881</v>
      </c>
      <c r="AJ441" s="55">
        <f t="shared" si="135"/>
        <v>2.8002357683158903E-2</v>
      </c>
      <c r="AK441" s="55">
        <f t="shared" si="136"/>
        <v>5.28334978834335E-2</v>
      </c>
      <c r="AL441" s="55">
        <f t="shared" si="137"/>
        <v>0.21933047974156458</v>
      </c>
      <c r="AO441" s="67">
        <f t="shared" si="148"/>
        <v>1.4073476674104108E-3</v>
      </c>
      <c r="AP441" s="67">
        <f t="shared" si="148"/>
        <v>7.1122280702688001E-2</v>
      </c>
      <c r="AQ441" s="67">
        <f t="shared" si="148"/>
        <v>6.7839938966939184E-2</v>
      </c>
      <c r="AR441" s="67">
        <f t="shared" si="148"/>
        <v>7.6027944111118087E-2</v>
      </c>
      <c r="AS441" s="67">
        <f t="shared" si="148"/>
        <v>0.12908457893307554</v>
      </c>
      <c r="AT441" s="67">
        <f t="shared" si="143"/>
        <v>3.270163147433121</v>
      </c>
      <c r="AU441" s="67">
        <f t="shared" si="143"/>
        <v>1.037665232961037</v>
      </c>
      <c r="AV441" s="67">
        <f t="shared" si="143"/>
        <v>5.2931147383629903E-2</v>
      </c>
      <c r="AW441" s="67">
        <f t="shared" si="143"/>
        <v>9.8179642318304616E-2</v>
      </c>
      <c r="AX441" s="67">
        <f t="shared" si="143"/>
        <v>0.37522518662502813</v>
      </c>
      <c r="BA441" s="67">
        <f t="shared" si="144"/>
        <v>2.3564340475018281E-3</v>
      </c>
      <c r="BB441" s="67">
        <f t="shared" si="111"/>
        <v>0.11963012349876237</v>
      </c>
      <c r="BC441" s="67">
        <f t="shared" si="112"/>
        <v>0.13444307498009905</v>
      </c>
      <c r="BD441" s="67">
        <f t="shared" si="113"/>
        <v>0.14618246364233189</v>
      </c>
      <c r="BE441" s="67">
        <f t="shared" si="114"/>
        <v>0.25480514135163579</v>
      </c>
      <c r="BF441" s="67">
        <f t="shared" si="115"/>
        <v>6.2476490628866781</v>
      </c>
      <c r="BG441" s="67">
        <f t="shared" si="116"/>
        <v>2.0783582679366828</v>
      </c>
      <c r="BH441" s="67">
        <f t="shared" si="117"/>
        <v>0.10803611303659605</v>
      </c>
      <c r="BI441" s="67">
        <f t="shared" si="118"/>
        <v>0.19964568154496393</v>
      </c>
      <c r="BJ441" s="67">
        <f t="shared" si="119"/>
        <v>0.69736418686125878</v>
      </c>
    </row>
    <row r="442" spans="4:62">
      <c r="D442" s="52">
        <f t="shared" si="142"/>
        <v>225</v>
      </c>
      <c r="E442" s="67">
        <f t="shared" si="145"/>
        <v>1.8299110037380824E-3</v>
      </c>
      <c r="F442" s="67">
        <f t="shared" si="145"/>
        <v>8.2094183783217964E-2</v>
      </c>
      <c r="G442" s="67">
        <f t="shared" si="145"/>
        <v>0.11178841098035946</v>
      </c>
      <c r="H442" s="67">
        <f t="shared" si="145"/>
        <v>0.11837726229145165</v>
      </c>
      <c r="I442" s="67">
        <f t="shared" si="145"/>
        <v>0.21091319341070097</v>
      </c>
      <c r="J442" s="67">
        <f t="shared" si="145"/>
        <v>4.9439613869059658</v>
      </c>
      <c r="K442" s="67">
        <f t="shared" si="145"/>
        <v>1.7287130143615974</v>
      </c>
      <c r="L442" s="67">
        <f t="shared" si="145"/>
        <v>9.197433642588812E-2</v>
      </c>
      <c r="M442" s="67">
        <f t="shared" si="145"/>
        <v>0.16879916518243418</v>
      </c>
      <c r="N442" s="67">
        <f t="shared" si="145"/>
        <v>0.54781942302472186</v>
      </c>
      <c r="Q442" s="55">
        <f t="shared" si="146"/>
        <v>3.5451321676391079E-4</v>
      </c>
      <c r="R442" s="55">
        <f t="shared" si="120"/>
        <v>9.7250955323882268E-4</v>
      </c>
      <c r="S442" s="55">
        <f t="shared" si="121"/>
        <v>3.2169440129698822E-2</v>
      </c>
      <c r="T442" s="55">
        <f t="shared" si="122"/>
        <v>2.9589214139970583E-2</v>
      </c>
      <c r="U442" s="55">
        <f t="shared" si="123"/>
        <v>5.9492691841157921E-2</v>
      </c>
      <c r="V442" s="55">
        <f t="shared" si="124"/>
        <v>1.1210371153762906</v>
      </c>
      <c r="W442" s="55">
        <f t="shared" si="125"/>
        <v>0.50737537849019176</v>
      </c>
      <c r="X442" s="55">
        <f t="shared" si="126"/>
        <v>2.9538405575156922E-2</v>
      </c>
      <c r="Y442" s="55">
        <f t="shared" si="127"/>
        <v>5.3003354290052131E-2</v>
      </c>
      <c r="Z442" s="55">
        <f t="shared" si="128"/>
        <v>0.11204755449894929</v>
      </c>
      <c r="AC442" s="55">
        <f t="shared" si="147"/>
        <v>6.2296239728378998E-4</v>
      </c>
      <c r="AD442" s="55">
        <f t="shared" si="129"/>
        <v>5.1802779887904452E-2</v>
      </c>
      <c r="AE442" s="55">
        <f t="shared" si="130"/>
        <v>4.0418789822098074E-2</v>
      </c>
      <c r="AF442" s="55">
        <f t="shared" si="131"/>
        <v>4.6868442932494085E-2</v>
      </c>
      <c r="AG442" s="55">
        <f t="shared" si="132"/>
        <v>7.752569997437829E-2</v>
      </c>
      <c r="AH442" s="55">
        <f t="shared" si="133"/>
        <v>2.1240482155109204</v>
      </c>
      <c r="AI442" s="55">
        <f t="shared" si="134"/>
        <v>0.62684896126521183</v>
      </c>
      <c r="AJ442" s="55">
        <f t="shared" si="135"/>
        <v>3.0518793371074587E-2</v>
      </c>
      <c r="AK442" s="55">
        <f t="shared" si="136"/>
        <v>5.7581755657041434E-2</v>
      </c>
      <c r="AL442" s="55">
        <f t="shared" si="137"/>
        <v>0.23902753789323852</v>
      </c>
      <c r="AO442" s="67">
        <f t="shared" si="148"/>
        <v>1.4753977869741716E-3</v>
      </c>
      <c r="AP442" s="67">
        <f t="shared" si="148"/>
        <v>8.1121674229979138E-2</v>
      </c>
      <c r="AQ442" s="67">
        <f t="shared" si="148"/>
        <v>7.9618970850660636E-2</v>
      </c>
      <c r="AR442" s="67">
        <f t="shared" si="148"/>
        <v>8.8788048151481072E-2</v>
      </c>
      <c r="AS442" s="67">
        <f t="shared" si="148"/>
        <v>0.15142050156954306</v>
      </c>
      <c r="AT442" s="67">
        <f t="shared" si="143"/>
        <v>3.8229242715296752</v>
      </c>
      <c r="AU442" s="67">
        <f t="shared" si="143"/>
        <v>1.2213376358714056</v>
      </c>
      <c r="AV442" s="67">
        <f t="shared" si="143"/>
        <v>6.2435930850731194E-2</v>
      </c>
      <c r="AW442" s="67">
        <f t="shared" si="143"/>
        <v>0.11579581089238206</v>
      </c>
      <c r="AX442" s="67">
        <f t="shared" si="143"/>
        <v>0.43577186852577254</v>
      </c>
      <c r="BA442" s="67">
        <f t="shared" si="144"/>
        <v>2.4528734010218723E-3</v>
      </c>
      <c r="BB442" s="67">
        <f t="shared" si="111"/>
        <v>0.13389696367112242</v>
      </c>
      <c r="BC442" s="67">
        <f t="shared" si="112"/>
        <v>0.15220720080245753</v>
      </c>
      <c r="BD442" s="67">
        <f t="shared" si="113"/>
        <v>0.16524570522394574</v>
      </c>
      <c r="BE442" s="67">
        <f t="shared" si="114"/>
        <v>0.28843889338507928</v>
      </c>
      <c r="BF442" s="67">
        <f t="shared" si="115"/>
        <v>7.0680096024168861</v>
      </c>
      <c r="BG442" s="67">
        <f t="shared" si="116"/>
        <v>2.3555619756268094</v>
      </c>
      <c r="BH442" s="67">
        <f t="shared" si="117"/>
        <v>0.12249312979696271</v>
      </c>
      <c r="BI442" s="67">
        <f t="shared" si="118"/>
        <v>0.22638092083947561</v>
      </c>
      <c r="BJ442" s="67">
        <f t="shared" si="119"/>
        <v>0.78684696091796036</v>
      </c>
    </row>
    <row r="443" spans="4:62">
      <c r="D443" s="52">
        <f t="shared" si="142"/>
        <v>250</v>
      </c>
      <c r="E443" s="67">
        <f t="shared" si="145"/>
        <v>1.8978449084594217E-3</v>
      </c>
      <c r="F443" s="67">
        <f t="shared" si="145"/>
        <v>9.2076500515486048E-2</v>
      </c>
      <c r="G443" s="67">
        <f t="shared" si="145"/>
        <v>0.12619527057145544</v>
      </c>
      <c r="H443" s="67">
        <f t="shared" si="145"/>
        <v>0.13355094861464664</v>
      </c>
      <c r="I443" s="67">
        <f t="shared" si="145"/>
        <v>0.23810809109551459</v>
      </c>
      <c r="J443" s="67">
        <f t="shared" si="145"/>
        <v>5.5880642188642193</v>
      </c>
      <c r="K443" s="67">
        <f t="shared" si="145"/>
        <v>1.9538400056907805</v>
      </c>
      <c r="L443" s="67">
        <f t="shared" si="145"/>
        <v>0.10389452557608163</v>
      </c>
      <c r="M443" s="67">
        <f t="shared" si="145"/>
        <v>0.19074859770843305</v>
      </c>
      <c r="N443" s="67">
        <f t="shared" si="145"/>
        <v>0.61748596006527201</v>
      </c>
      <c r="Q443" s="55">
        <f t="shared" si="146"/>
        <v>3.5451321676391079E-4</v>
      </c>
      <c r="R443" s="55">
        <f t="shared" si="120"/>
        <v>9.7250955323882268E-4</v>
      </c>
      <c r="S443" s="55">
        <f t="shared" si="121"/>
        <v>3.4611212917659603E-2</v>
      </c>
      <c r="T443" s="55">
        <f t="shared" si="122"/>
        <v>3.183498094434186E-2</v>
      </c>
      <c r="U443" s="55">
        <f t="shared" si="123"/>
        <v>6.4008508771104033E-2</v>
      </c>
      <c r="V443" s="55">
        <f t="shared" si="124"/>
        <v>1.2061366430939378</v>
      </c>
      <c r="W443" s="55">
        <f t="shared" si="125"/>
        <v>0.54589117803665277</v>
      </c>
      <c r="X443" s="55">
        <f t="shared" si="126"/>
        <v>3.1780695702067471E-2</v>
      </c>
      <c r="Y443" s="55">
        <f t="shared" si="127"/>
        <v>5.7026932655279472E-2</v>
      </c>
      <c r="Z443" s="55">
        <f t="shared" si="128"/>
        <v>0.12055265542079971</v>
      </c>
      <c r="AC443" s="55">
        <f t="shared" si="147"/>
        <v>6.500223783919818E-4</v>
      </c>
      <c r="AD443" s="55">
        <f t="shared" si="129"/>
        <v>5.5731511830913322E-2</v>
      </c>
      <c r="AE443" s="55">
        <f t="shared" si="130"/>
        <v>4.3486684241294676E-2</v>
      </c>
      <c r="AF443" s="55">
        <f t="shared" si="131"/>
        <v>5.0425193821234941E-2</v>
      </c>
      <c r="AG443" s="55">
        <f t="shared" si="132"/>
        <v>8.3410246942310917E-2</v>
      </c>
      <c r="AH443" s="55">
        <f t="shared" si="133"/>
        <v>2.2852889450134097</v>
      </c>
      <c r="AI443" s="55">
        <f t="shared" si="134"/>
        <v>0.6744339842842707</v>
      </c>
      <c r="AJ443" s="55">
        <f t="shared" si="135"/>
        <v>3.28353300420339E-2</v>
      </c>
      <c r="AK443" s="55">
        <f t="shared" si="136"/>
        <v>6.1952800471457799E-2</v>
      </c>
      <c r="AL443" s="55">
        <f t="shared" si="137"/>
        <v>0.25716076286803458</v>
      </c>
      <c r="AO443" s="67">
        <f t="shared" si="148"/>
        <v>1.543331691695511E-3</v>
      </c>
      <c r="AP443" s="67">
        <f t="shared" si="148"/>
        <v>9.1103990962247222E-2</v>
      </c>
      <c r="AQ443" s="67">
        <f t="shared" si="148"/>
        <v>9.1584057653795833E-2</v>
      </c>
      <c r="AR443" s="67">
        <f t="shared" si="148"/>
        <v>0.10171596767030477</v>
      </c>
      <c r="AS443" s="67">
        <f t="shared" si="148"/>
        <v>0.17409958232441056</v>
      </c>
      <c r="AT443" s="67">
        <f t="shared" si="143"/>
        <v>4.3819275757702814</v>
      </c>
      <c r="AU443" s="67">
        <f t="shared" si="143"/>
        <v>1.4079488276541277</v>
      </c>
      <c r="AV443" s="67">
        <f t="shared" si="143"/>
        <v>7.2113829874014157E-2</v>
      </c>
      <c r="AW443" s="67">
        <f t="shared" si="143"/>
        <v>0.13372166505315358</v>
      </c>
      <c r="AX443" s="67">
        <f t="shared" si="143"/>
        <v>0.49693330464447227</v>
      </c>
      <c r="BA443" s="67">
        <f t="shared" si="144"/>
        <v>2.5478672868514034E-3</v>
      </c>
      <c r="BB443" s="67">
        <f t="shared" si="111"/>
        <v>0.14780801234639937</v>
      </c>
      <c r="BC443" s="67">
        <f t="shared" si="112"/>
        <v>0.16968195481275011</v>
      </c>
      <c r="BD443" s="67">
        <f t="shared" si="113"/>
        <v>0.18397614243588159</v>
      </c>
      <c r="BE443" s="67">
        <f t="shared" si="114"/>
        <v>0.32151833803782548</v>
      </c>
      <c r="BF443" s="67">
        <f t="shared" si="115"/>
        <v>7.8733531638776295</v>
      </c>
      <c r="BG443" s="67">
        <f t="shared" si="116"/>
        <v>2.6282739899750514</v>
      </c>
      <c r="BH443" s="67">
        <f t="shared" si="117"/>
        <v>0.13672985561811551</v>
      </c>
      <c r="BI443" s="67">
        <f t="shared" si="118"/>
        <v>0.25270139817989085</v>
      </c>
      <c r="BJ443" s="67">
        <f t="shared" si="119"/>
        <v>0.87464672293330659</v>
      </c>
    </row>
    <row r="444" spans="4:62">
      <c r="D444" s="52">
        <f t="shared" si="142"/>
        <v>300</v>
      </c>
      <c r="E444" s="67">
        <f t="shared" si="145"/>
        <v>2.0332995771032746E-3</v>
      </c>
      <c r="F444" s="67">
        <f t="shared" si="145"/>
        <v>0.11198042640954144</v>
      </c>
      <c r="G444" s="67">
        <f t="shared" si="145"/>
        <v>0.15492137427645</v>
      </c>
      <c r="H444" s="67">
        <f t="shared" si="145"/>
        <v>0.16380604231852011</v>
      </c>
      <c r="I444" s="67">
        <f t="shared" si="145"/>
        <v>0.29233250039172848</v>
      </c>
      <c r="J444" s="67">
        <f t="shared" si="145"/>
        <v>6.8723527642283209</v>
      </c>
      <c r="K444" s="67">
        <f t="shared" si="145"/>
        <v>2.4027248760418742</v>
      </c>
      <c r="L444" s="67">
        <f t="shared" si="145"/>
        <v>0.12766241111327667</v>
      </c>
      <c r="M444" s="67">
        <f t="shared" si="145"/>
        <v>0.23451397704185231</v>
      </c>
      <c r="N444" s="67">
        <f t="shared" si="145"/>
        <v>0.75639535632478294</v>
      </c>
      <c r="Q444" s="55">
        <f t="shared" si="146"/>
        <v>3.5451321676391079E-4</v>
      </c>
      <c r="R444" s="55">
        <f t="shared" si="120"/>
        <v>9.7250955323882268E-4</v>
      </c>
      <c r="S444" s="55">
        <f t="shared" si="121"/>
        <v>4.2967756908634136E-2</v>
      </c>
      <c r="T444" s="55">
        <f t="shared" si="122"/>
        <v>3.9520793827075004E-2</v>
      </c>
      <c r="U444" s="55">
        <f t="shared" si="123"/>
        <v>7.946306200222035E-2</v>
      </c>
      <c r="V444" s="55">
        <f t="shared" si="124"/>
        <v>1.4973713346236066</v>
      </c>
      <c r="W444" s="55">
        <f t="shared" si="125"/>
        <v>0.67770306802281421</v>
      </c>
      <c r="X444" s="55">
        <f t="shared" si="126"/>
        <v>3.9454452870836668E-2</v>
      </c>
      <c r="Y444" s="55">
        <f t="shared" si="127"/>
        <v>7.0796750162268635E-2</v>
      </c>
      <c r="Z444" s="55">
        <f t="shared" si="128"/>
        <v>0.14965976415318025</v>
      </c>
      <c r="AC444" s="55">
        <f t="shared" si="147"/>
        <v>7.4798408034592689E-4</v>
      </c>
      <c r="AD444" s="55">
        <f t="shared" si="129"/>
        <v>6.9178273731644174E-2</v>
      </c>
      <c r="AE444" s="55">
        <f t="shared" si="130"/>
        <v>5.3986034543495966E-2</v>
      </c>
      <c r="AF444" s="55">
        <f t="shared" si="131"/>
        <v>6.2597858409528542E-2</v>
      </c>
      <c r="AG444" s="55">
        <f t="shared" si="132"/>
        <v>0.10354905724194961</v>
      </c>
      <c r="AH444" s="55">
        <f t="shared" si="133"/>
        <v>2.8370999028303001</v>
      </c>
      <c r="AI444" s="55">
        <f t="shared" si="134"/>
        <v>0.83728340357180031</v>
      </c>
      <c r="AJ444" s="55">
        <f t="shared" si="135"/>
        <v>4.0763252874351896E-2</v>
      </c>
      <c r="AK444" s="55">
        <f t="shared" si="136"/>
        <v>7.6911782454513494E-2</v>
      </c>
      <c r="AL444" s="55">
        <f t="shared" si="137"/>
        <v>0.31922263960611647</v>
      </c>
      <c r="AO444" s="67">
        <f t="shared" si="148"/>
        <v>1.6787863603393639E-3</v>
      </c>
      <c r="AP444" s="67">
        <f t="shared" si="148"/>
        <v>0.11100791685630261</v>
      </c>
      <c r="AQ444" s="67">
        <f t="shared" si="148"/>
        <v>0.11195361736781587</v>
      </c>
      <c r="AR444" s="67">
        <f t="shared" si="148"/>
        <v>0.12428524849144511</v>
      </c>
      <c r="AS444" s="67">
        <f t="shared" si="148"/>
        <v>0.21286943838950811</v>
      </c>
      <c r="AT444" s="67">
        <f t="shared" si="143"/>
        <v>5.3749814296047145</v>
      </c>
      <c r="AU444" s="67">
        <f t="shared" si="143"/>
        <v>1.72502180801906</v>
      </c>
      <c r="AV444" s="67">
        <f t="shared" si="143"/>
        <v>8.8207958242440002E-2</v>
      </c>
      <c r="AW444" s="67">
        <f t="shared" si="143"/>
        <v>0.16371722687958368</v>
      </c>
      <c r="AX444" s="67">
        <f t="shared" si="143"/>
        <v>0.60673559217160267</v>
      </c>
      <c r="BA444" s="67">
        <f t="shared" si="144"/>
        <v>2.7812836574492017E-3</v>
      </c>
      <c r="BB444" s="67">
        <f t="shared" si="111"/>
        <v>0.18115870014118562</v>
      </c>
      <c r="BC444" s="67">
        <f t="shared" si="112"/>
        <v>0.20890740881994596</v>
      </c>
      <c r="BD444" s="67">
        <f t="shared" si="113"/>
        <v>0.22640390072804867</v>
      </c>
      <c r="BE444" s="67">
        <f t="shared" si="114"/>
        <v>0.39588155763367811</v>
      </c>
      <c r="BF444" s="67">
        <f t="shared" si="115"/>
        <v>9.7094526670586205</v>
      </c>
      <c r="BG444" s="67">
        <f t="shared" si="116"/>
        <v>3.2400082796136744</v>
      </c>
      <c r="BH444" s="67">
        <f t="shared" si="117"/>
        <v>0.16842566398762857</v>
      </c>
      <c r="BI444" s="67">
        <f t="shared" si="118"/>
        <v>0.31142575949636581</v>
      </c>
      <c r="BJ444" s="67">
        <f t="shared" si="119"/>
        <v>1.0756179959308994</v>
      </c>
    </row>
    <row r="445" spans="4:62">
      <c r="D445" s="52">
        <f t="shared" si="142"/>
        <v>365</v>
      </c>
      <c r="E445" s="67">
        <f t="shared" si="145"/>
        <v>2.2085291134011989E-3</v>
      </c>
      <c r="F445" s="67">
        <f t="shared" si="145"/>
        <v>0.13772893504229916</v>
      </c>
      <c r="G445" s="67">
        <f t="shared" si="145"/>
        <v>0.19208260232616128</v>
      </c>
      <c r="H445" s="67">
        <f t="shared" si="145"/>
        <v>0.20294523252479729</v>
      </c>
      <c r="I445" s="67">
        <f t="shared" si="145"/>
        <v>0.36247934872212478</v>
      </c>
      <c r="J445" s="67">
        <f t="shared" si="145"/>
        <v>8.5337594069819396</v>
      </c>
      <c r="K445" s="67">
        <f t="shared" si="145"/>
        <v>2.9834201630355559</v>
      </c>
      <c r="L445" s="67">
        <f t="shared" si="145"/>
        <v>0.15840949132219381</v>
      </c>
      <c r="M445" s="67">
        <f t="shared" si="145"/>
        <v>0.29113060903599702</v>
      </c>
      <c r="N445" s="67">
        <f t="shared" si="145"/>
        <v>0.93609406540344864</v>
      </c>
      <c r="Q445" s="55">
        <f t="shared" si="146"/>
        <v>3.5451321676391079E-4</v>
      </c>
      <c r="R445" s="55">
        <f t="shared" si="120"/>
        <v>9.7250955323882268E-4</v>
      </c>
      <c r="S445" s="55">
        <f t="shared" si="121"/>
        <v>5.4140071053741655E-2</v>
      </c>
      <c r="T445" s="55">
        <f t="shared" si="122"/>
        <v>4.9796465336409149E-2</v>
      </c>
      <c r="U445" s="55">
        <f t="shared" si="123"/>
        <v>0.10012501949941124</v>
      </c>
      <c r="V445" s="55">
        <f t="shared" si="124"/>
        <v>1.8867333970092057</v>
      </c>
      <c r="W445" s="55">
        <f t="shared" si="125"/>
        <v>0.85392696706865956</v>
      </c>
      <c r="X445" s="55">
        <f t="shared" si="126"/>
        <v>4.9713780331102603E-2</v>
      </c>
      <c r="Y445" s="55">
        <f t="shared" si="127"/>
        <v>8.9206100302173255E-2</v>
      </c>
      <c r="Z445" s="55">
        <f t="shared" si="128"/>
        <v>0.18857444807745649</v>
      </c>
      <c r="AC445" s="55">
        <f t="shared" si="147"/>
        <v>8.8807000763634991E-4</v>
      </c>
      <c r="AD445" s="55">
        <f t="shared" si="129"/>
        <v>8.7157926217015222E-2</v>
      </c>
      <c r="AE445" s="55">
        <f t="shared" si="130"/>
        <v>6.8023201485929774E-2</v>
      </c>
      <c r="AF445" s="55">
        <f t="shared" si="131"/>
        <v>7.8872582907626151E-2</v>
      </c>
      <c r="AG445" s="55">
        <f t="shared" si="132"/>
        <v>0.13047367328316306</v>
      </c>
      <c r="AH445" s="55">
        <f t="shared" si="133"/>
        <v>3.5748349710208003</v>
      </c>
      <c r="AI445" s="55">
        <f t="shared" si="134"/>
        <v>1.0550025953987023</v>
      </c>
      <c r="AJ445" s="55">
        <f t="shared" si="135"/>
        <v>5.1362488302068382E-2</v>
      </c>
      <c r="AK445" s="55">
        <f t="shared" si="136"/>
        <v>9.6911020568835715E-2</v>
      </c>
      <c r="AL445" s="55">
        <f t="shared" si="137"/>
        <v>0.4022023399125299</v>
      </c>
      <c r="AO445" s="67">
        <f>E445-Q445</f>
        <v>1.8540158966372882E-3</v>
      </c>
      <c r="AP445" s="67">
        <f t="shared" si="148"/>
        <v>0.13675642548906033</v>
      </c>
      <c r="AQ445" s="67">
        <f t="shared" si="148"/>
        <v>0.13794253127241962</v>
      </c>
      <c r="AR445" s="67">
        <f t="shared" si="148"/>
        <v>0.15314876718838816</v>
      </c>
      <c r="AS445" s="67">
        <f t="shared" si="148"/>
        <v>0.26235432922271351</v>
      </c>
      <c r="AT445" s="67">
        <f t="shared" si="143"/>
        <v>6.6470260099727341</v>
      </c>
      <c r="AU445" s="67">
        <f t="shared" si="143"/>
        <v>2.1294931959668961</v>
      </c>
      <c r="AV445" s="67">
        <f t="shared" si="143"/>
        <v>0.10869571099109121</v>
      </c>
      <c r="AW445" s="67">
        <f t="shared" si="143"/>
        <v>0.20192450873382378</v>
      </c>
      <c r="AX445" s="67">
        <f t="shared" si="143"/>
        <v>0.74751961732599215</v>
      </c>
      <c r="BA445" s="67">
        <f t="shared" si="144"/>
        <v>3.0965991210375487E-3</v>
      </c>
      <c r="BB445" s="67">
        <f t="shared" si="111"/>
        <v>0.2248868612593144</v>
      </c>
      <c r="BC445" s="67">
        <f t="shared" si="112"/>
        <v>0.26010580381209103</v>
      </c>
      <c r="BD445" s="67">
        <f t="shared" si="113"/>
        <v>0.28181781543242346</v>
      </c>
      <c r="BE445" s="67">
        <f t="shared" si="114"/>
        <v>0.49295302200528784</v>
      </c>
      <c r="BF445" s="67">
        <f t="shared" si="115"/>
        <v>12.10859437800274</v>
      </c>
      <c r="BG445" s="67">
        <f t="shared" si="116"/>
        <v>4.0384227584342582</v>
      </c>
      <c r="BH445" s="67">
        <f t="shared" si="117"/>
        <v>0.20977197962426219</v>
      </c>
      <c r="BI445" s="67">
        <f t="shared" si="118"/>
        <v>0.38804162960483274</v>
      </c>
      <c r="BJ445" s="67">
        <f t="shared" si="119"/>
        <v>1.3382964053159785</v>
      </c>
    </row>
    <row r="446" spans="4:62">
      <c r="D446" s="52">
        <f t="shared" si="142"/>
        <v>730</v>
      </c>
      <c r="E446" s="67">
        <f t="shared" si="145"/>
        <v>3.1743721624478442E-3</v>
      </c>
      <c r="F446" s="67">
        <f t="shared" si="145"/>
        <v>0.27965145913084327</v>
      </c>
      <c r="G446" s="67">
        <f t="shared" si="145"/>
        <v>0.39691059288151853</v>
      </c>
      <c r="H446" s="67">
        <f t="shared" si="145"/>
        <v>0.41867550040484269</v>
      </c>
      <c r="I446" s="67">
        <f t="shared" si="145"/>
        <v>0.74911990775010118</v>
      </c>
      <c r="J446" s="67">
        <f t="shared" si="145"/>
        <v>17.69122276301842</v>
      </c>
      <c r="K446" s="67">
        <f t="shared" si="145"/>
        <v>6.1841391651301691</v>
      </c>
      <c r="L446" s="67">
        <f t="shared" si="145"/>
        <v>0.32788350994752341</v>
      </c>
      <c r="M446" s="67">
        <f t="shared" si="145"/>
        <v>0.60319432630227587</v>
      </c>
      <c r="N446" s="67">
        <f t="shared" si="145"/>
        <v>1.9265706297607124</v>
      </c>
      <c r="Q446" s="55">
        <f t="shared" si="146"/>
        <v>3.5451321676391079E-4</v>
      </c>
      <c r="R446" s="55">
        <f t="shared" si="120"/>
        <v>9.7250955323882268E-4</v>
      </c>
      <c r="S446" s="55">
        <f t="shared" si="121"/>
        <v>0.18945132695113762</v>
      </c>
      <c r="T446" s="55">
        <f t="shared" si="122"/>
        <v>0.17424977182628529</v>
      </c>
      <c r="U446" s="55">
        <f t="shared" si="123"/>
        <v>0.35036707347312912</v>
      </c>
      <c r="V446" s="55">
        <f t="shared" si="124"/>
        <v>6.6023265066146619</v>
      </c>
      <c r="W446" s="55">
        <f t="shared" si="125"/>
        <v>2.9881857343951812</v>
      </c>
      <c r="X446" s="55">
        <f t="shared" si="126"/>
        <v>0.17396538641210274</v>
      </c>
      <c r="Y446" s="55">
        <f t="shared" si="127"/>
        <v>0.31216294054552163</v>
      </c>
      <c r="Z446" s="55">
        <f t="shared" si="128"/>
        <v>0.65987891778456231</v>
      </c>
      <c r="AC446" s="55">
        <f t="shared" si="147"/>
        <v>2.7841652959607779E-3</v>
      </c>
      <c r="AD446" s="55">
        <f t="shared" si="129"/>
        <v>0.3049473069484761</v>
      </c>
      <c r="AE446" s="55">
        <f t="shared" si="130"/>
        <v>0.23803187507836643</v>
      </c>
      <c r="AF446" s="55">
        <f t="shared" si="131"/>
        <v>0.27598785198650405</v>
      </c>
      <c r="AG446" s="55">
        <f t="shared" si="132"/>
        <v>0.45656504551517718</v>
      </c>
      <c r="AH446" s="55">
        <f t="shared" si="133"/>
        <v>12.509587827310176</v>
      </c>
      <c r="AI446" s="55">
        <f t="shared" si="134"/>
        <v>3.6918158072169676</v>
      </c>
      <c r="AJ446" s="55">
        <f t="shared" si="135"/>
        <v>0.1797324847114472</v>
      </c>
      <c r="AK446" s="55">
        <f t="shared" si="136"/>
        <v>0.33912396798067823</v>
      </c>
      <c r="AL446" s="55">
        <f t="shared" si="137"/>
        <v>1.4072912523186443</v>
      </c>
      <c r="AO446" s="67">
        <f t="shared" si="148"/>
        <v>2.8198589456839332E-3</v>
      </c>
      <c r="AP446" s="67">
        <f t="shared" si="148"/>
        <v>0.27867894957760447</v>
      </c>
      <c r="AQ446" s="67">
        <f t="shared" si="148"/>
        <v>0.20745926593038092</v>
      </c>
      <c r="AR446" s="67">
        <f t="shared" si="148"/>
        <v>0.24442572857855741</v>
      </c>
      <c r="AS446" s="67">
        <f t="shared" si="148"/>
        <v>0.39875283427697206</v>
      </c>
      <c r="AT446" s="67">
        <f t="shared" si="143"/>
        <v>11.088896256403757</v>
      </c>
      <c r="AU446" s="67">
        <f t="shared" si="143"/>
        <v>3.1959534307349879</v>
      </c>
      <c r="AV446" s="67">
        <f t="shared" si="143"/>
        <v>0.15391812353542067</v>
      </c>
      <c r="AW446" s="67">
        <f t="shared" si="143"/>
        <v>0.29103138575675425</v>
      </c>
      <c r="AX446" s="67">
        <f t="shared" si="143"/>
        <v>1.26669171197615</v>
      </c>
      <c r="BA446" s="67">
        <f t="shared" si="144"/>
        <v>5.9585374584086217E-3</v>
      </c>
      <c r="BB446" s="67">
        <f t="shared" si="111"/>
        <v>0.58459876607931938</v>
      </c>
      <c r="BC446" s="67">
        <f t="shared" si="112"/>
        <v>0.63494246795988496</v>
      </c>
      <c r="BD446" s="67">
        <f t="shared" si="113"/>
        <v>0.6946633523913468</v>
      </c>
      <c r="BE446" s="67">
        <f t="shared" si="114"/>
        <v>1.2056849532652785</v>
      </c>
      <c r="BF446" s="67">
        <f t="shared" si="115"/>
        <v>30.200810590328594</v>
      </c>
      <c r="BG446" s="67">
        <f t="shared" si="116"/>
        <v>9.8759549723471363</v>
      </c>
      <c r="BH446" s="67">
        <f t="shared" si="117"/>
        <v>0.50761599465897067</v>
      </c>
      <c r="BI446" s="67">
        <f t="shared" si="118"/>
        <v>0.94231829428295411</v>
      </c>
      <c r="BJ446" s="67">
        <f t="shared" si="119"/>
        <v>3.3338618820793569</v>
      </c>
    </row>
    <row r="447" spans="4:62">
      <c r="D447" s="52">
        <f t="shared" si="142"/>
        <v>1460</v>
      </c>
      <c r="E447" s="67">
        <f t="shared" si="145"/>
        <v>5.0165950068059989E-3</v>
      </c>
      <c r="F447" s="67">
        <f t="shared" si="145"/>
        <v>0.55035063355981362</v>
      </c>
      <c r="G447" s="67">
        <f t="shared" si="145"/>
        <v>0.78759394846140818</v>
      </c>
      <c r="H447" s="67">
        <f t="shared" si="145"/>
        <v>0.83015356415485719</v>
      </c>
      <c r="I447" s="67">
        <f t="shared" si="145"/>
        <v>1.4865876268581009</v>
      </c>
      <c r="J447" s="67">
        <f t="shared" si="145"/>
        <v>35.157920077364736</v>
      </c>
      <c r="K447" s="67">
        <f t="shared" si="145"/>
        <v>12.289103807004569</v>
      </c>
      <c r="L447" s="67">
        <f t="shared" si="145"/>
        <v>0.6511336580382856</v>
      </c>
      <c r="M447" s="67">
        <f t="shared" si="145"/>
        <v>1.1984161994738232</v>
      </c>
      <c r="N447" s="67">
        <f t="shared" si="145"/>
        <v>3.8157787733213215</v>
      </c>
      <c r="Q447" s="55">
        <f t="shared" si="146"/>
        <v>3.5451321676391079E-4</v>
      </c>
      <c r="R447" s="55">
        <f t="shared" si="120"/>
        <v>9.7250955323882268E-4</v>
      </c>
      <c r="S447" s="55">
        <f t="shared" si="121"/>
        <v>0.39472145884471282</v>
      </c>
      <c r="T447" s="55">
        <f t="shared" si="122"/>
        <v>0.36304875586193952</v>
      </c>
      <c r="U447" s="55">
        <f t="shared" si="123"/>
        <v>0.72998930512246241</v>
      </c>
      <c r="V447" s="55">
        <f t="shared" si="124"/>
        <v>13.755950545936694</v>
      </c>
      <c r="W447" s="55">
        <f t="shared" si="125"/>
        <v>6.2258868482317355</v>
      </c>
      <c r="X447" s="55">
        <f t="shared" si="126"/>
        <v>0.36245694567242864</v>
      </c>
      <c r="Y447" s="55">
        <f t="shared" si="127"/>
        <v>0.65039167481284565</v>
      </c>
      <c r="Z447" s="55">
        <f t="shared" si="128"/>
        <v>1.3748569572301668</v>
      </c>
      <c r="AC447" s="55">
        <f t="shared" si="147"/>
        <v>5.7517938555661525E-3</v>
      </c>
      <c r="AD447" s="55">
        <f t="shared" si="129"/>
        <v>0.63535100061880911</v>
      </c>
      <c r="AE447" s="55">
        <f t="shared" si="130"/>
        <v>0.49593887221648991</v>
      </c>
      <c r="AF447" s="55">
        <f t="shared" si="131"/>
        <v>0.57501878205128387</v>
      </c>
      <c r="AG447" s="55">
        <f t="shared" si="132"/>
        <v>0.95125249532159784</v>
      </c>
      <c r="AH447" s="55">
        <f t="shared" si="133"/>
        <v>26.063734658635873</v>
      </c>
      <c r="AI447" s="55">
        <f t="shared" si="134"/>
        <v>7.6919001062408467</v>
      </c>
      <c r="AJ447" s="55">
        <f t="shared" si="135"/>
        <v>0.37447237047679582</v>
      </c>
      <c r="AK447" s="55">
        <f t="shared" si="136"/>
        <v>0.70656482796276232</v>
      </c>
      <c r="AL447" s="55">
        <f t="shared" si="137"/>
        <v>2.9320702712008173</v>
      </c>
      <c r="AO447" s="67">
        <f t="shared" si="148"/>
        <v>4.6620817900420884E-3</v>
      </c>
      <c r="AP447" s="67">
        <f t="shared" si="148"/>
        <v>0.54937812400657482</v>
      </c>
      <c r="AQ447" s="67">
        <f t="shared" si="148"/>
        <v>0.39287248961669535</v>
      </c>
      <c r="AR447" s="67">
        <f t="shared" si="148"/>
        <v>0.46710480829291767</v>
      </c>
      <c r="AS447" s="67">
        <f t="shared" si="148"/>
        <v>0.75659832173563846</v>
      </c>
      <c r="AT447" s="67">
        <f t="shared" si="143"/>
        <v>21.401969531428044</v>
      </c>
      <c r="AU447" s="67">
        <f t="shared" si="143"/>
        <v>6.0632169587728333</v>
      </c>
      <c r="AV447" s="67">
        <f t="shared" si="143"/>
        <v>0.28867671236585696</v>
      </c>
      <c r="AW447" s="67">
        <f t="shared" si="143"/>
        <v>0.54802452466097751</v>
      </c>
      <c r="AX447" s="67">
        <f t="shared" si="143"/>
        <v>2.440921816091155</v>
      </c>
      <c r="BA447" s="67">
        <f t="shared" si="144"/>
        <v>1.0768388862372151E-2</v>
      </c>
      <c r="BB447" s="67">
        <f t="shared" si="111"/>
        <v>1.1857016341786228</v>
      </c>
      <c r="BC447" s="67">
        <f t="shared" si="112"/>
        <v>1.2835328206778982</v>
      </c>
      <c r="BD447" s="67">
        <f t="shared" si="113"/>
        <v>1.405172346206141</v>
      </c>
      <c r="BE447" s="67">
        <f t="shared" si="114"/>
        <v>2.4378401221796988</v>
      </c>
      <c r="BF447" s="67">
        <f t="shared" si="115"/>
        <v>61.221654736000609</v>
      </c>
      <c r="BG447" s="67">
        <f t="shared" si="116"/>
        <v>19.981003913245416</v>
      </c>
      <c r="BH447" s="67">
        <f t="shared" si="117"/>
        <v>1.0256060285150814</v>
      </c>
      <c r="BI447" s="67">
        <f t="shared" si="118"/>
        <v>1.9049810274365855</v>
      </c>
      <c r="BJ447" s="67">
        <f t="shared" si="119"/>
        <v>6.7478490445221393</v>
      </c>
    </row>
    <row r="448" spans="4:62">
      <c r="D448" s="52">
        <f t="shared" si="142"/>
        <v>2920</v>
      </c>
      <c r="E448" s="67">
        <f t="shared" si="145"/>
        <v>8.3700220230501794E-3</v>
      </c>
      <c r="F448" s="67">
        <f t="shared" si="145"/>
        <v>1.043108568673456</v>
      </c>
      <c r="G448" s="67">
        <f t="shared" si="145"/>
        <v>1.4987609624905891</v>
      </c>
      <c r="H448" s="67">
        <f t="shared" si="145"/>
        <v>1.5791735102471547</v>
      </c>
      <c r="I448" s="67">
        <f t="shared" si="145"/>
        <v>2.8290116340505476</v>
      </c>
      <c r="J448" s="67">
        <f t="shared" si="145"/>
        <v>66.952822001347783</v>
      </c>
      <c r="K448" s="67">
        <f t="shared" si="145"/>
        <v>23.402066294672501</v>
      </c>
      <c r="L448" s="67">
        <f t="shared" si="145"/>
        <v>1.2395509512730611</v>
      </c>
      <c r="M448" s="67">
        <f t="shared" si="145"/>
        <v>2.281907871649004</v>
      </c>
      <c r="N448" s="67">
        <f t="shared" si="145"/>
        <v>7.254733863541114</v>
      </c>
      <c r="Q448" s="55">
        <f t="shared" si="146"/>
        <v>3.5451321676391079E-4</v>
      </c>
      <c r="R448" s="55">
        <f t="shared" si="120"/>
        <v>9.7250955323882268E-4</v>
      </c>
      <c r="S448" s="55">
        <f t="shared" si="121"/>
        <v>0.74373608911644917</v>
      </c>
      <c r="T448" s="55">
        <f t="shared" si="122"/>
        <v>0.68405810950897583</v>
      </c>
      <c r="U448" s="55">
        <f t="shared" si="123"/>
        <v>1.3754494786292184</v>
      </c>
      <c r="V448" s="55">
        <f t="shared" si="124"/>
        <v>25.919035504895827</v>
      </c>
      <c r="W448" s="55">
        <f t="shared" si="125"/>
        <v>11.730849417369564</v>
      </c>
      <c r="X448" s="55">
        <f t="shared" si="126"/>
        <v>0.68294330398929048</v>
      </c>
      <c r="Y448" s="55">
        <f t="shared" si="127"/>
        <v>1.2254714817814989</v>
      </c>
      <c r="Z448" s="55">
        <f t="shared" si="128"/>
        <v>2.590512379999109</v>
      </c>
      <c r="AC448" s="55">
        <f t="shared" si="147"/>
        <v>1.0817600653455758E-2</v>
      </c>
      <c r="AD448" s="55">
        <f t="shared" si="129"/>
        <v>1.1971289686078963</v>
      </c>
      <c r="AE448" s="55">
        <f t="shared" si="130"/>
        <v>0.93445040609163299</v>
      </c>
      <c r="AF448" s="55">
        <f t="shared" si="131"/>
        <v>1.0834526328241598</v>
      </c>
      <c r="AG448" s="55">
        <f t="shared" si="132"/>
        <v>1.7923546270419157</v>
      </c>
      <c r="AH448" s="55">
        <f t="shared" si="133"/>
        <v>49.10942898168463</v>
      </c>
      <c r="AI448" s="55">
        <f t="shared" si="134"/>
        <v>14.493119289127666</v>
      </c>
      <c r="AJ448" s="55">
        <f t="shared" si="135"/>
        <v>0.70558269897613402</v>
      </c>
      <c r="AK448" s="55">
        <f t="shared" si="136"/>
        <v>1.3313131718639546</v>
      </c>
      <c r="AL448" s="55">
        <f t="shared" si="137"/>
        <v>5.5246136572972748</v>
      </c>
      <c r="AO448" s="67">
        <f t="shared" si="148"/>
        <v>8.015508806286268E-3</v>
      </c>
      <c r="AP448" s="67">
        <f t="shared" si="148"/>
        <v>1.0421360591202171</v>
      </c>
      <c r="AQ448" s="67">
        <f t="shared" si="148"/>
        <v>0.75502487337413993</v>
      </c>
      <c r="AR448" s="67">
        <f t="shared" si="148"/>
        <v>0.89511540073817886</v>
      </c>
      <c r="AS448" s="67">
        <f t="shared" si="148"/>
        <v>1.4535621554213292</v>
      </c>
      <c r="AT448" s="67">
        <f t="shared" si="143"/>
        <v>41.033786496451953</v>
      </c>
      <c r="AU448" s="67">
        <f t="shared" si="143"/>
        <v>11.671216877302937</v>
      </c>
      <c r="AV448" s="67">
        <f t="shared" si="143"/>
        <v>0.55660764728377066</v>
      </c>
      <c r="AW448" s="67">
        <f t="shared" si="143"/>
        <v>1.0564363898675051</v>
      </c>
      <c r="AX448" s="67">
        <f t="shared" si="143"/>
        <v>4.6642214835420051</v>
      </c>
      <c r="BA448" s="67">
        <f t="shared" si="144"/>
        <v>1.9187622676505936E-2</v>
      </c>
      <c r="BB448" s="67">
        <f t="shared" si="111"/>
        <v>2.2402375372813523</v>
      </c>
      <c r="BC448" s="67">
        <f t="shared" si="112"/>
        <v>2.4332113685822221</v>
      </c>
      <c r="BD448" s="67">
        <f t="shared" si="113"/>
        <v>2.6626261430713143</v>
      </c>
      <c r="BE448" s="67">
        <f t="shared" si="114"/>
        <v>4.6213662610924633</v>
      </c>
      <c r="BF448" s="67">
        <f t="shared" si="115"/>
        <v>116.06225098303241</v>
      </c>
      <c r="BG448" s="67">
        <f t="shared" si="116"/>
        <v>37.895185583800171</v>
      </c>
      <c r="BH448" s="67">
        <f t="shared" si="117"/>
        <v>1.9451336502491952</v>
      </c>
      <c r="BI448" s="67">
        <f t="shared" si="118"/>
        <v>3.6132210435129588</v>
      </c>
      <c r="BJ448" s="67">
        <f t="shared" si="119"/>
        <v>12.779347520838389</v>
      </c>
    </row>
    <row r="449" spans="4:62">
      <c r="D449" s="52">
        <f t="shared" si="142"/>
        <v>5840</v>
      </c>
      <c r="E449" s="67">
        <f t="shared" si="145"/>
        <v>1.3947727976704384E-2</v>
      </c>
      <c r="F449" s="67">
        <f t="shared" si="145"/>
        <v>1.8627056122590275</v>
      </c>
      <c r="G449" s="67">
        <f t="shared" si="145"/>
        <v>2.6816346224743111</v>
      </c>
      <c r="H449" s="67">
        <f t="shared" si="145"/>
        <v>2.8250073967421372</v>
      </c>
      <c r="I449" s="67">
        <f t="shared" si="145"/>
        <v>5.0618457887749795</v>
      </c>
      <c r="J449" s="67">
        <f t="shared" si="145"/>
        <v>119.83681586738233</v>
      </c>
      <c r="K449" s="67">
        <f t="shared" si="145"/>
        <v>41.886093747765536</v>
      </c>
      <c r="L449" s="67">
        <f t="shared" si="145"/>
        <v>2.2182568016793542</v>
      </c>
      <c r="M449" s="67">
        <f t="shared" si="145"/>
        <v>4.0840636726703803</v>
      </c>
      <c r="N449" s="67">
        <f t="shared" si="145"/>
        <v>12.974697407745968</v>
      </c>
      <c r="Q449" s="55">
        <f t="shared" si="146"/>
        <v>3.5451321676391079E-4</v>
      </c>
      <c r="R449" s="55">
        <f t="shared" si="120"/>
        <v>9.7250955323882268E-4</v>
      </c>
      <c r="S449" s="55">
        <f t="shared" si="121"/>
        <v>1.2854520888723577</v>
      </c>
      <c r="T449" s="55">
        <f t="shared" si="122"/>
        <v>1.1823063298718197</v>
      </c>
      <c r="U449" s="55">
        <f t="shared" si="123"/>
        <v>2.3772874008666287</v>
      </c>
      <c r="V449" s="55">
        <f t="shared" si="124"/>
        <v>44.797719333549061</v>
      </c>
      <c r="W449" s="55">
        <f t="shared" si="125"/>
        <v>20.275264544266797</v>
      </c>
      <c r="X449" s="55">
        <f t="shared" si="126"/>
        <v>1.180379661036276</v>
      </c>
      <c r="Y449" s="55">
        <f t="shared" si="127"/>
        <v>2.1180698502782578</v>
      </c>
      <c r="Z449" s="55">
        <f t="shared" si="128"/>
        <v>4.4773672741319155</v>
      </c>
      <c r="AC449" s="55">
        <f t="shared" si="147"/>
        <v>1.8687821812174311E-2</v>
      </c>
      <c r="AD449" s="55">
        <f t="shared" si="129"/>
        <v>2.0690822015575665</v>
      </c>
      <c r="AE449" s="55">
        <f t="shared" si="130"/>
        <v>1.6150772239655526</v>
      </c>
      <c r="AF449" s="55">
        <f t="shared" si="131"/>
        <v>1.8726081558740226</v>
      </c>
      <c r="AG449" s="55">
        <f t="shared" si="132"/>
        <v>3.0978542687089421</v>
      </c>
      <c r="AH449" s="55">
        <f t="shared" si="133"/>
        <v>84.879332268132572</v>
      </c>
      <c r="AI449" s="55">
        <f t="shared" si="134"/>
        <v>25.04949268912755</v>
      </c>
      <c r="AJ449" s="55">
        <f t="shared" si="135"/>
        <v>1.2195088837484993</v>
      </c>
      <c r="AK449" s="55">
        <f t="shared" si="136"/>
        <v>2.3010035695391742</v>
      </c>
      <c r="AL449" s="55">
        <f t="shared" si="137"/>
        <v>9.5485801943757966</v>
      </c>
      <c r="AO449" s="67">
        <f t="shared" si="148"/>
        <v>1.3593214759940473E-2</v>
      </c>
      <c r="AP449" s="67">
        <f t="shared" si="148"/>
        <v>1.8617331027057886</v>
      </c>
      <c r="AQ449" s="67">
        <f t="shared" si="148"/>
        <v>1.3961825336019533</v>
      </c>
      <c r="AR449" s="67">
        <f t="shared" si="148"/>
        <v>1.6427010668703175</v>
      </c>
      <c r="AS449" s="67">
        <f t="shared" si="148"/>
        <v>2.6845583879083508</v>
      </c>
      <c r="AT449" s="67">
        <f t="shared" si="143"/>
        <v>75.039096533833259</v>
      </c>
      <c r="AU449" s="67">
        <f t="shared" si="143"/>
        <v>21.610829203498739</v>
      </c>
      <c r="AV449" s="67">
        <f t="shared" si="143"/>
        <v>1.0378771406430782</v>
      </c>
      <c r="AW449" s="67">
        <f t="shared" si="143"/>
        <v>1.9659938223921225</v>
      </c>
      <c r="AX449" s="67">
        <f t="shared" si="143"/>
        <v>8.497330133614053</v>
      </c>
      <c r="BA449" s="67">
        <f t="shared" si="144"/>
        <v>3.2635549788878698E-2</v>
      </c>
      <c r="BB449" s="67">
        <f t="shared" ref="BB449:BB450" si="149">F449+AD449</f>
        <v>3.931787813816594</v>
      </c>
      <c r="BC449" s="67">
        <f t="shared" ref="BC449:BC450" si="150">G449+AE449</f>
        <v>4.2967118464398641</v>
      </c>
      <c r="BD449" s="67">
        <f t="shared" ref="BD449:BD450" si="151">H449+AF449</f>
        <v>4.6976155526161598</v>
      </c>
      <c r="BE449" s="67">
        <f t="shared" ref="BE449:BE450" si="152">I449+AG449</f>
        <v>8.1597000574839207</v>
      </c>
      <c r="BF449" s="67">
        <f t="shared" ref="BF449:BF450" si="153">J449+AH449</f>
        <v>204.71614813551491</v>
      </c>
      <c r="BG449" s="67">
        <f t="shared" ref="BG449:BG450" si="154">K449+AI449</f>
        <v>66.93558643689309</v>
      </c>
      <c r="BH449" s="67">
        <f t="shared" ref="BH449:BH450" si="155">L449+AJ449</f>
        <v>3.4377656854278538</v>
      </c>
      <c r="BI449" s="67">
        <f t="shared" ref="BI449:BI450" si="156">M449+AK449</f>
        <v>6.3850672422095549</v>
      </c>
      <c r="BJ449" s="67">
        <f t="shared" ref="BJ449:BJ450" si="157">N449+AL449</f>
        <v>22.523277602121766</v>
      </c>
    </row>
    <row r="450" spans="4:62">
      <c r="D450" s="52">
        <f t="shared" si="142"/>
        <v>7946.78</v>
      </c>
      <c r="E450" s="67">
        <f t="shared" si="145"/>
        <v>1.7167758787525932E-2</v>
      </c>
      <c r="F450" s="67">
        <f t="shared" si="145"/>
        <v>2.3358620953602531</v>
      </c>
      <c r="G450" s="67">
        <f t="shared" si="145"/>
        <v>3.3645120746213646</v>
      </c>
      <c r="H450" s="67">
        <f t="shared" si="145"/>
        <v>3.5442320265473715</v>
      </c>
      <c r="I450" s="67">
        <f t="shared" si="145"/>
        <v>6.3508694184550265</v>
      </c>
      <c r="J450" s="67">
        <f t="shared" si="145"/>
        <v>150.36694618670572</v>
      </c>
      <c r="K450" s="67">
        <f t="shared" si="145"/>
        <v>52.556992931333504</v>
      </c>
      <c r="L450" s="67">
        <f t="shared" si="145"/>
        <v>2.7832674026729229</v>
      </c>
      <c r="M450" s="67">
        <f t="shared" si="145"/>
        <v>5.1244550546125947</v>
      </c>
      <c r="N450" s="67">
        <f t="shared" si="145"/>
        <v>16.276854065367708</v>
      </c>
      <c r="Q450" s="55">
        <f t="shared" si="146"/>
        <v>3.5451321676391079E-4</v>
      </c>
      <c r="R450" s="55">
        <f t="shared" ref="R450" si="158">(R449^2+(R361/$R$179)^2)^0.5</f>
        <v>9.7250955323882268E-4</v>
      </c>
      <c r="S450" s="55">
        <f t="shared" ref="S450" si="159">(S449^2+(S361/$R$179)^2)^0.5</f>
        <v>1.4208246381186347</v>
      </c>
      <c r="T450" s="55">
        <f t="shared" ref="T450" si="160">(T449^2+(T361/$R$179)^2)^0.5</f>
        <v>1.3068164662635948</v>
      </c>
      <c r="U450" s="55">
        <f t="shared" ref="U450" si="161">(U449^2+(U361/$R$179)^2)^0.5</f>
        <v>2.627642481039429</v>
      </c>
      <c r="V450" s="55">
        <f t="shared" ref="V450" si="162">(V449^2+(V361/$R$179)^2)^0.5</f>
        <v>49.515422864569587</v>
      </c>
      <c r="W450" s="55">
        <f t="shared" ref="W450" si="163">(W449^2+(W361/$R$179)^2)^0.5</f>
        <v>22.410477873845164</v>
      </c>
      <c r="X450" s="55">
        <f t="shared" ref="X450" si="164">(X449^2+(X361/$R$179)^2)^0.5</f>
        <v>1.3046869105706873</v>
      </c>
      <c r="Y450" s="55">
        <f t="shared" ref="Y450" si="165">(Y449^2+(Y361/$R$179)^2)^0.5</f>
        <v>2.3411264207469635</v>
      </c>
      <c r="Z450" s="55">
        <f t="shared" ref="Z450" si="166">(Z449^2+(Z361/$R$179)^2)^0.5</f>
        <v>4.9488843693982032</v>
      </c>
      <c r="AC450" s="55">
        <f t="shared" si="147"/>
        <v>2.0654949922880972E-2</v>
      </c>
      <c r="AD450" s="55">
        <f t="shared" ref="AD450" si="167">(AD449^2+(AD361/$R$179)^2)^0.5</f>
        <v>2.2869796946477527</v>
      </c>
      <c r="AE450" s="55">
        <f t="shared" ref="AE450" si="168">(AE449^2+(AE361/$R$179)^2)^0.5</f>
        <v>1.785163002723946</v>
      </c>
      <c r="AF450" s="55">
        <f t="shared" ref="AF450" si="169">(AF449^2+(AF361/$R$179)^2)^0.5</f>
        <v>2.0698148117550281</v>
      </c>
      <c r="AG450" s="55">
        <f t="shared" ref="AG450" si="170">(AG449^2+(AG361/$R$179)^2)^0.5</f>
        <v>3.4240931355764244</v>
      </c>
      <c r="AH450" s="55">
        <f t="shared" ref="AH450" si="171">(AH449^2+(AH361/$R$179)^2)^0.5</f>
        <v>93.818080341640666</v>
      </c>
      <c r="AI450" s="55">
        <f t="shared" ref="AI450" si="172">(AI449^2+(AI361/$R$179)^2)^0.5</f>
        <v>27.687485915211365</v>
      </c>
      <c r="AJ450" s="55">
        <f t="shared" ref="AJ450" si="173">(AJ449^2+(AJ361/$R$179)^2)^0.5</f>
        <v>1.347936874350508</v>
      </c>
      <c r="AK450" s="55">
        <f t="shared" ref="AK450" si="174">(AK449^2+(AK361/$R$179)^2)^0.5</f>
        <v>2.5433251145039972</v>
      </c>
      <c r="AL450" s="55">
        <f t="shared" ref="AL450" si="175">(AL449^2+(AL361/$R$179)^2)^0.5</f>
        <v>10.554152647755568</v>
      </c>
      <c r="AO450" s="67">
        <f t="shared" si="148"/>
        <v>1.6813245570762022E-2</v>
      </c>
      <c r="AP450" s="67">
        <f t="shared" si="148"/>
        <v>2.3348895858070144</v>
      </c>
      <c r="AQ450" s="67">
        <f t="shared" si="148"/>
        <v>1.9436874365027299</v>
      </c>
      <c r="AR450" s="67">
        <f t="shared" si="148"/>
        <v>2.2374155602837766</v>
      </c>
      <c r="AS450" s="67">
        <f t="shared" si="148"/>
        <v>3.7232269374155975</v>
      </c>
      <c r="AT450" s="67">
        <f t="shared" si="143"/>
        <v>100.85152332213613</v>
      </c>
      <c r="AU450" s="67">
        <f t="shared" si="143"/>
        <v>30.14651505748834</v>
      </c>
      <c r="AV450" s="67">
        <f t="shared" si="143"/>
        <v>1.4785804921022356</v>
      </c>
      <c r="AW450" s="67">
        <f t="shared" si="143"/>
        <v>2.7833286338656311</v>
      </c>
      <c r="AX450" s="67">
        <f t="shared" si="143"/>
        <v>11.327969695969504</v>
      </c>
      <c r="BA450" s="67">
        <f t="shared" si="144"/>
        <v>3.7822708710406903E-2</v>
      </c>
      <c r="BB450" s="67">
        <f t="shared" si="149"/>
        <v>4.6228417900080059</v>
      </c>
      <c r="BC450" s="67">
        <f t="shared" si="150"/>
        <v>5.1496750773453108</v>
      </c>
      <c r="BD450" s="67">
        <f t="shared" si="151"/>
        <v>5.6140468383024</v>
      </c>
      <c r="BE450" s="67">
        <f t="shared" si="152"/>
        <v>9.7749625540314504</v>
      </c>
      <c r="BF450" s="67">
        <f t="shared" si="153"/>
        <v>244.18502652834638</v>
      </c>
      <c r="BG450" s="67">
        <f t="shared" si="154"/>
        <v>80.244478846544865</v>
      </c>
      <c r="BH450" s="67">
        <f t="shared" si="155"/>
        <v>4.1312042770234312</v>
      </c>
      <c r="BI450" s="67">
        <f t="shared" si="156"/>
        <v>7.6677801691165914</v>
      </c>
      <c r="BJ450" s="67">
        <f t="shared" si="157"/>
        <v>26.831006713123276</v>
      </c>
    </row>
    <row r="451" spans="4:62">
      <c r="D451" s="52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</row>
    <row r="455" spans="4:62">
      <c r="E455" s="55">
        <f>E445-AO445</f>
        <v>3.5451321676391073E-4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L89"/>
  <sheetViews>
    <sheetView zoomScale="70" zoomScaleNormal="70" workbookViewId="0">
      <selection activeCell="J2" sqref="J2"/>
    </sheetView>
  </sheetViews>
  <sheetFormatPr defaultRowHeight="15.75"/>
  <sheetData>
    <row r="3" spans="2:38">
      <c r="B3" t="s">
        <v>106</v>
      </c>
    </row>
    <row r="5" spans="2:38">
      <c r="D5" s="81" t="s">
        <v>107</v>
      </c>
      <c r="P5" s="82" t="s">
        <v>108</v>
      </c>
    </row>
    <row r="7" spans="2:38">
      <c r="C7" t="str">
        <f>'Ac225 Dose 200 nCi decay actual'!D368</f>
        <v>Average</v>
      </c>
      <c r="D7" s="82" t="str">
        <f>'Ac225 Dose 200 nCi decay actual'!E368</f>
        <v>Blood</v>
      </c>
      <c r="E7" s="82" t="str">
        <f>'Ac225 Dose 200 nCi decay actual'!F368</f>
        <v>Thymus</v>
      </c>
      <c r="F7" s="82" t="str">
        <f>'Ac225 Dose 200 nCi decay actual'!G368</f>
        <v>Heart</v>
      </c>
      <c r="G7" s="82" t="str">
        <f>'Ac225 Dose 200 nCi decay actual'!H368</f>
        <v>Lungs</v>
      </c>
      <c r="H7" s="82" t="str">
        <f>'Ac225 Dose 200 nCi decay actual'!I368</f>
        <v>Kidneys</v>
      </c>
      <c r="I7" s="82" t="str">
        <f>'Ac225 Dose 200 nCi decay actual'!J368</f>
        <v>Spleen</v>
      </c>
      <c r="J7" s="82" t="str">
        <f>'Ac225 Dose 200 nCi decay actual'!K368</f>
        <v>Liver</v>
      </c>
      <c r="K7" s="82" t="str">
        <f>'Ac225 Dose 200 nCi decay actual'!L368</f>
        <v>ART</v>
      </c>
      <c r="L7" s="82" t="str">
        <f>'Ac225 Dose 200 nCi decay actual'!M368</f>
        <v>Carcass</v>
      </c>
      <c r="M7" s="82" t="str">
        <f>'Ac225 Dose 200 nCi decay actual'!N368</f>
        <v>Tumor</v>
      </c>
      <c r="O7" s="84" t="s">
        <v>109</v>
      </c>
      <c r="P7" s="82" t="str">
        <f>D7</f>
        <v>Blood</v>
      </c>
      <c r="Q7" s="82" t="str">
        <f t="shared" ref="Q7:Y7" si="0">E7</f>
        <v>Thymus</v>
      </c>
      <c r="R7" s="82" t="str">
        <f t="shared" si="0"/>
        <v>Heart</v>
      </c>
      <c r="S7" s="82" t="str">
        <f t="shared" si="0"/>
        <v>Lungs</v>
      </c>
      <c r="T7" s="82" t="str">
        <f t="shared" si="0"/>
        <v>Kidneys</v>
      </c>
      <c r="U7" s="82" t="str">
        <f t="shared" si="0"/>
        <v>Spleen</v>
      </c>
      <c r="V7" s="82" t="str">
        <f t="shared" si="0"/>
        <v>Liver</v>
      </c>
      <c r="W7" s="82" t="str">
        <f t="shared" si="0"/>
        <v>ART</v>
      </c>
      <c r="X7" s="82" t="str">
        <f t="shared" si="0"/>
        <v>Carcass</v>
      </c>
      <c r="Y7" s="82" t="str">
        <f t="shared" si="0"/>
        <v>Tumor</v>
      </c>
      <c r="Z7" s="82"/>
      <c r="AA7" s="84" t="s">
        <v>110</v>
      </c>
      <c r="AB7" s="82" t="str">
        <f>P7</f>
        <v>Blood</v>
      </c>
      <c r="AC7" s="82" t="str">
        <f t="shared" ref="AC7:AK7" si="1">Q7</f>
        <v>Thymus</v>
      </c>
      <c r="AD7" s="82" t="str">
        <f t="shared" si="1"/>
        <v>Heart</v>
      </c>
      <c r="AE7" s="82" t="str">
        <f t="shared" si="1"/>
        <v>Lungs</v>
      </c>
      <c r="AF7" s="82" t="str">
        <f t="shared" si="1"/>
        <v>Kidneys</v>
      </c>
      <c r="AG7" s="82" t="str">
        <f t="shared" si="1"/>
        <v>Spleen</v>
      </c>
      <c r="AH7" s="82" t="str">
        <f t="shared" si="1"/>
        <v>Liver</v>
      </c>
      <c r="AI7" s="82" t="str">
        <f t="shared" si="1"/>
        <v>ART</v>
      </c>
      <c r="AJ7" s="82" t="str">
        <f t="shared" si="1"/>
        <v>Carcass</v>
      </c>
      <c r="AK7" s="82" t="str">
        <f t="shared" si="1"/>
        <v>Tumor</v>
      </c>
    </row>
    <row r="8" spans="2:38">
      <c r="C8">
        <f>'Ac225 Dose 200 nCi decay actual'!D369</f>
        <v>0</v>
      </c>
      <c r="D8" s="83">
        <v>0</v>
      </c>
      <c r="E8" s="83">
        <v>0</v>
      </c>
      <c r="F8" s="83">
        <v>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0</v>
      </c>
      <c r="M8" s="83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/>
      <c r="AA8" s="86"/>
      <c r="AB8" s="86">
        <v>0</v>
      </c>
      <c r="AC8" s="86">
        <v>0</v>
      </c>
      <c r="AD8" s="86">
        <v>0</v>
      </c>
      <c r="AE8" s="86">
        <v>0</v>
      </c>
      <c r="AF8" s="86">
        <v>0</v>
      </c>
      <c r="AG8" s="86">
        <v>0</v>
      </c>
      <c r="AH8" s="86">
        <v>0</v>
      </c>
      <c r="AI8" s="86">
        <v>0</v>
      </c>
      <c r="AJ8" s="86">
        <v>0</v>
      </c>
      <c r="AK8" s="86">
        <v>0</v>
      </c>
    </row>
    <row r="9" spans="2:38">
      <c r="C9">
        <f>'Ac225 Dose 200 nCi decay actual'!D370</f>
        <v>4.1666666666666664E-2</v>
      </c>
      <c r="D9" s="83">
        <f>'Ac227 Dose 20 nCi decay actual'!E370/'Ac225 Dose 200 nCi decay actual'!E370</f>
        <v>0.12529214792451757</v>
      </c>
      <c r="E9" s="83">
        <f>'Ac227 Dose 20 nCi decay actual'!F370/'Ac225 Dose 200 nCi decay actual'!F370</f>
        <v>6.0143941099390683E-2</v>
      </c>
      <c r="F9" s="83">
        <f>'Ac227 Dose 20 nCi decay actual'!G370/'Ac225 Dose 200 nCi decay actual'!G370</f>
        <v>9.439093278321381E-2</v>
      </c>
      <c r="G9" s="83">
        <f>'Ac227 Dose 20 nCi decay actual'!H370/'Ac225 Dose 200 nCi decay actual'!H370</f>
        <v>0.11079329348718014</v>
      </c>
      <c r="H9" s="83">
        <f>'Ac227 Dose 20 nCi decay actual'!I370/'Ac225 Dose 200 nCi decay actual'!I370</f>
        <v>8.8525474593380407E-2</v>
      </c>
      <c r="I9" s="83">
        <f>'Ac227 Dose 20 nCi decay actual'!J370/'Ac225 Dose 200 nCi decay actual'!J370</f>
        <v>7.1227571498791595E-2</v>
      </c>
      <c r="J9" s="83">
        <f>'Ac227 Dose 20 nCi decay actual'!K370/'Ac225 Dose 200 nCi decay actual'!K370</f>
        <v>9.8408856133981051E-2</v>
      </c>
      <c r="K9" s="83">
        <f>'Ac227 Dose 20 nCi decay actual'!L370/'Ac225 Dose 200 nCi decay actual'!L370</f>
        <v>9.7322452678855906E-2</v>
      </c>
      <c r="L9" s="83">
        <f>'Ac227 Dose 20 nCi decay actual'!M370/'Ac225 Dose 200 nCi decay actual'!M370</f>
        <v>7.7800199420950261E-2</v>
      </c>
      <c r="M9" s="83">
        <f>'Ac227 Dose 20 nCi decay actual'!N370/'Ac225 Dose 200 nCi decay actual'!N370</f>
        <v>7.7357281858053434E-2</v>
      </c>
      <c r="P9" s="86">
        <v>0</v>
      </c>
      <c r="Q9" s="86">
        <f>E9-E9*(('Ac225 Dose 200 nCi decay actual'!R370/'Ac225 Dose 200 nCi decay actual'!F370)^2+('Ac227 Dose 20 nCi decay actual'!R370/'Ac227 Dose 20 nCi decay actual'!F370)^2)^0.5</f>
        <v>3.6908810809429399E-3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f>M9-M9*(('Ac225 Dose 200 nCi decay actual'!Z370/'Ac225 Dose 200 nCi decay actual'!N370)^2+('Ac227 Dose 20 nCi decay actual'!Z370/'Ac227 Dose 20 nCi decay actual'!N370)^2)^0.5</f>
        <v>5.9646914446608024E-4</v>
      </c>
      <c r="Z9" s="86"/>
      <c r="AA9" s="86"/>
      <c r="AB9" s="86">
        <f>D9+D9*(('Ac225 Dose 200 nCi decay actual'!AC370/'Ac225 Dose 200 nCi decay actual'!E370)^2+('Ac227 Dose 20 nCi decay actual'!AC370/'Ac227 Dose 20 nCi decay actual'!E370)^2)^0.5</f>
        <v>0.30663028534619741</v>
      </c>
      <c r="AC9" s="86">
        <f>E9+E9*(('Ac225 Dose 200 nCi decay actual'!AD370/'Ac225 Dose 200 nCi decay actual'!F370)^2+('Ac227 Dose 20 nCi decay actual'!AD370/'Ac227 Dose 20 nCi decay actual'!F370)^2)^0.5</f>
        <v>0.17553465665614415</v>
      </c>
      <c r="AD9" s="86">
        <f>F9+F9*(('Ac225 Dose 200 nCi decay actual'!AE370/'Ac225 Dose 200 nCi decay actual'!G370)^2+('Ac227 Dose 20 nCi decay actual'!AE370/'Ac227 Dose 20 nCi decay actual'!G370)^2)^0.5</f>
        <v>0.24530777740421794</v>
      </c>
      <c r="AE9" s="86">
        <f>G9+G9*(('Ac225 Dose 200 nCi decay actual'!AF370/'Ac225 Dose 200 nCi decay actual'!H370)^2+('Ac227 Dose 20 nCi decay actual'!AF370/'Ac227 Dose 20 nCi decay actual'!H370)^2)^0.5</f>
        <v>0.27381242599091926</v>
      </c>
      <c r="AF9" s="86">
        <f>H9+H9*(('Ac225 Dose 200 nCi decay actual'!AG370/'Ac225 Dose 200 nCi decay actual'!I370)^2+('Ac227 Dose 20 nCi decay actual'!AG370/'Ac227 Dose 20 nCi decay actual'!I370)^2)^0.5</f>
        <v>0.22556634530423886</v>
      </c>
      <c r="AG9" s="86">
        <f>I9+I9*(('Ac225 Dose 200 nCi decay actual'!AH370/'Ac225 Dose 200 nCi decay actual'!J370)^2+('Ac227 Dose 20 nCi decay actual'!AH370/'Ac227 Dose 20 nCi decay actual'!J370)^2)^0.5</f>
        <v>0.18521256213062948</v>
      </c>
      <c r="AH9" s="86">
        <f>J9+J9*(('Ac225 Dose 200 nCi decay actual'!AI370/'Ac225 Dose 200 nCi decay actual'!K370)^2+('Ac227 Dose 20 nCi decay actual'!AI370/'Ac227 Dose 20 nCi decay actual'!K370)^2)^0.5</f>
        <v>0.25030766763781881</v>
      </c>
      <c r="AI9" s="86">
        <f>K9+K9*(('Ac225 Dose 200 nCi decay actual'!AJ370/'Ac225 Dose 200 nCi decay actual'!L370)^2+('Ac227 Dose 20 nCi decay actual'!AJ370/'Ac227 Dose 20 nCi decay actual'!L370)^2)^0.5</f>
        <v>0.25868844978829081</v>
      </c>
      <c r="AJ9" s="86">
        <f>L9+L9*(('Ac225 Dose 200 nCi decay actual'!AK370/'Ac225 Dose 200 nCi decay actual'!M370)^2+('Ac227 Dose 20 nCi decay actual'!AK370/'Ac227 Dose 20 nCi decay actual'!M370)^2)^0.5</f>
        <v>0.20090351059937195</v>
      </c>
      <c r="AK9" s="86">
        <f>M9+M9*(('Ac225 Dose 200 nCi decay actual'!AL370/'Ac225 Dose 200 nCi decay actual'!N370)^2+('Ac227 Dose 20 nCi decay actual'!AL370/'Ac227 Dose 20 nCi decay actual'!N370)^2)^0.5</f>
        <v>0.24215142156326946</v>
      </c>
      <c r="AL9" s="85"/>
    </row>
    <row r="10" spans="2:38">
      <c r="C10">
        <f>'Ac225 Dose 200 nCi decay actual'!D371</f>
        <v>7.4999999999999997E-2</v>
      </c>
      <c r="D10" s="83">
        <f>'Ac227 Dose 20 nCi decay actual'!E371/'Ac225 Dose 200 nCi decay actual'!E371</f>
        <v>0.12064757237780242</v>
      </c>
      <c r="E10" s="83">
        <f>'Ac227 Dose 20 nCi decay actual'!F371/'Ac225 Dose 200 nCi decay actual'!F371</f>
        <v>5.8723037435561523E-2</v>
      </c>
      <c r="F10" s="83">
        <f>'Ac227 Dose 20 nCi decay actual'!G371/'Ac225 Dose 200 nCi decay actual'!G371</f>
        <v>9.3772864099356784E-2</v>
      </c>
      <c r="G10" s="83">
        <f>'Ac227 Dose 20 nCi decay actual'!H371/'Ac225 Dose 200 nCi decay actual'!H371</f>
        <v>0.1075228331641571</v>
      </c>
      <c r="H10" s="83">
        <f>'Ac227 Dose 20 nCi decay actual'!I371/'Ac225 Dose 200 nCi decay actual'!I371</f>
        <v>8.866793114676795E-2</v>
      </c>
      <c r="I10" s="83">
        <f>'Ac227 Dose 20 nCi decay actual'!J371/'Ac225 Dose 200 nCi decay actual'!J371</f>
        <v>6.51294814639371E-2</v>
      </c>
      <c r="J10" s="83">
        <f>'Ac227 Dose 20 nCi decay actual'!K371/'Ac225 Dose 200 nCi decay actual'!K371</f>
        <v>9.4477424944996349E-2</v>
      </c>
      <c r="K10" s="83">
        <f>'Ac227 Dose 20 nCi decay actual'!L371/'Ac225 Dose 200 nCi decay actual'!L371</f>
        <v>9.6282313541338094E-2</v>
      </c>
      <c r="L10" s="83">
        <f>'Ac227 Dose 20 nCi decay actual'!M371/'Ac225 Dose 200 nCi decay actual'!M371</f>
        <v>7.9040659289080981E-2</v>
      </c>
      <c r="M10" s="83">
        <f>'Ac227 Dose 20 nCi decay actual'!N371/'Ac225 Dose 200 nCi decay actual'!N371</f>
        <v>9.6490438612670482E-2</v>
      </c>
      <c r="P10" s="86">
        <f>D10-D10*(('Ac225 Dose 200 nCi decay actual'!Q371/'Ac225 Dose 200 nCi decay actual'!E371)^2+('Ac227 Dose 20 nCi decay actual'!Q371/'Ac227 Dose 20 nCi decay actual'!E371)^2)^0.5</f>
        <v>3.0108844245376465E-3</v>
      </c>
      <c r="Q10" s="86">
        <f>E10-E10*(('Ac225 Dose 200 nCi decay actual'!R371/'Ac225 Dose 200 nCi decay actual'!F371)^2+('Ac227 Dose 20 nCi decay actual'!R371/'Ac227 Dose 20 nCi decay actual'!F371)^2)^0.5</f>
        <v>1.9562695834441528E-2</v>
      </c>
      <c r="R10" s="86">
        <f>F10-F10*(('Ac225 Dose 200 nCi decay actual'!S371/'Ac225 Dose 200 nCi decay actual'!G371)^2+('Ac227 Dose 20 nCi decay actual'!S371/'Ac227 Dose 20 nCi decay actual'!G371)^2)^0.5</f>
        <v>1.1516130575625214E-2</v>
      </c>
      <c r="S10" s="86">
        <f>G10-G10*(('Ac225 Dose 200 nCi decay actual'!T371/'Ac225 Dose 200 nCi decay actual'!H371)^2+('Ac227 Dose 20 nCi decay actual'!T371/'Ac227 Dose 20 nCi decay actual'!H371)^2)^0.5</f>
        <v>4.0440464346387928E-3</v>
      </c>
      <c r="T10" s="86">
        <f>H10-H10*(('Ac225 Dose 200 nCi decay actual'!U371/'Ac225 Dose 200 nCi decay actual'!I371)^2+('Ac227 Dose 20 nCi decay actual'!U371/'Ac227 Dose 20 nCi decay actual'!I371)^2)^0.5</f>
        <v>6.917573822608783E-3</v>
      </c>
      <c r="U10" s="86">
        <f>I10-I10*(('Ac225 Dose 200 nCi decay actual'!V371/'Ac225 Dose 200 nCi decay actual'!J371)^2+('Ac227 Dose 20 nCi decay actual'!V371/'Ac227 Dose 20 nCi decay actual'!J371)^2)^0.5</f>
        <v>8.0578082745280874E-3</v>
      </c>
      <c r="V10" s="86">
        <f>J10-J10*(('Ac225 Dose 200 nCi decay actual'!W371/'Ac225 Dose 200 nCi decay actual'!K371)^2+('Ac227 Dose 20 nCi decay actual'!W371/'Ac227 Dose 20 nCi decay actual'!K371)^2)^0.5</f>
        <v>9.6916030306993389E-3</v>
      </c>
      <c r="W10" s="86">
        <f>K10-K10*(('Ac225 Dose 200 nCi decay actual'!X371/'Ac225 Dose 200 nCi decay actual'!L371)^2+('Ac227 Dose 20 nCi decay actual'!X371/'Ac227 Dose 20 nCi decay actual'!L371)^2)^0.5</f>
        <v>9.7736568276449581E-3</v>
      </c>
      <c r="X10" s="86">
        <f>L10-L10*(('Ac225 Dose 200 nCi decay actual'!Y371/'Ac225 Dose 200 nCi decay actual'!M371)^2+('Ac227 Dose 20 nCi decay actual'!Y371/'Ac227 Dose 20 nCi decay actual'!M371)^2)^0.5</f>
        <v>5.9752553838868377E-3</v>
      </c>
      <c r="Y10" s="86">
        <f>M10-M10*(('Ac225 Dose 200 nCi decay actual'!Z371/'Ac225 Dose 200 nCi decay actual'!N371)^2+('Ac227 Dose 20 nCi decay actual'!Z371/'Ac227 Dose 20 nCi decay actual'!N371)^2)^0.5</f>
        <v>2.5362033707609449E-2</v>
      </c>
      <c r="Z10" s="86"/>
      <c r="AA10" s="86"/>
      <c r="AB10" s="86">
        <f>D10+D10*(('Ac225 Dose 200 nCi decay actual'!AC371/'Ac225 Dose 200 nCi decay actual'!E371)^2+('Ac227 Dose 20 nCi decay actual'!AC371/'Ac227 Dose 20 nCi decay actual'!E371)^2)^0.5</f>
        <v>0.25062657580476094</v>
      </c>
      <c r="AC10" s="86">
        <f>E10+E10*(('Ac225 Dose 200 nCi decay actual'!AD371/'Ac225 Dose 200 nCi decay actual'!F371)^2+('Ac227 Dose 20 nCi decay actual'!AD371/'Ac227 Dose 20 nCi decay actual'!F371)^2)^0.5</f>
        <v>0.14190535134207466</v>
      </c>
      <c r="AD10" s="86">
        <f>F10+F10*(('Ac225 Dose 200 nCi decay actual'!AE371/'Ac225 Dose 200 nCi decay actual'!G371)^2+('Ac227 Dose 20 nCi decay actual'!AE371/'Ac227 Dose 20 nCi decay actual'!G371)^2)^0.5</f>
        <v>0.20446286298058947</v>
      </c>
      <c r="AE10" s="86">
        <f>G10+G10*(('Ac225 Dose 200 nCi decay actual'!AF371/'Ac225 Dose 200 nCi decay actual'!H371)^2+('Ac227 Dose 20 nCi decay actual'!AF371/'Ac227 Dose 20 nCi decay actual'!H371)^2)^0.5</f>
        <v>0.2251387970386424</v>
      </c>
      <c r="AF10" s="86">
        <f>H10+H10*(('Ac225 Dose 200 nCi decay actual'!AG371/'Ac225 Dose 200 nCi decay actual'!I371)^2+('Ac227 Dose 20 nCi decay actual'!AG371/'Ac227 Dose 20 nCi decay actual'!I371)^2)^0.5</f>
        <v>0.18955548302928385</v>
      </c>
      <c r="AG10" s="86">
        <f>I10+I10*(('Ac225 Dose 200 nCi decay actual'!AH371/'Ac225 Dose 200 nCi decay actual'!J371)^2+('Ac227 Dose 20 nCi decay actual'!AH371/'Ac227 Dose 20 nCi decay actual'!J371)^2)^0.5</f>
        <v>0.14330690871889912</v>
      </c>
      <c r="AH10" s="86">
        <f>J10+J10*(('Ac225 Dose 200 nCi decay actual'!AI371/'Ac225 Dose 200 nCi decay actual'!K371)^2+('Ac227 Dose 20 nCi decay actual'!AI371/'Ac227 Dose 20 nCi decay actual'!K371)^2)^0.5</f>
        <v>0.20581957552348878</v>
      </c>
      <c r="AI10" s="86">
        <f>K10+K10*(('Ac225 Dose 200 nCi decay actual'!AJ371/'Ac225 Dose 200 nCi decay actual'!L371)^2+('Ac227 Dose 20 nCi decay actual'!AJ371/'Ac227 Dose 20 nCi decay actual'!L371)^2)^0.5</f>
        <v>0.21320810939893664</v>
      </c>
      <c r="AJ10" s="86">
        <f>L10+L10*(('Ac225 Dose 200 nCi decay actual'!AK371/'Ac225 Dose 200 nCi decay actual'!M371)^2+('Ac227 Dose 20 nCi decay actual'!AK371/'Ac227 Dose 20 nCi decay actual'!M371)^2)^0.5</f>
        <v>0.16952205426163963</v>
      </c>
      <c r="AK10" s="86">
        <f>M10+M10*(('Ac225 Dose 200 nCi decay actual'!AL371/'Ac225 Dose 200 nCi decay actual'!N371)^2+('Ac227 Dose 20 nCi decay actual'!AL371/'Ac227 Dose 20 nCi decay actual'!N371)^2)^0.5</f>
        <v>0.25394614640754765</v>
      </c>
      <c r="AL10" s="85"/>
    </row>
    <row r="11" spans="2:38">
      <c r="C11">
        <f>'Ac225 Dose 200 nCi decay actual'!D372</f>
        <v>0.1</v>
      </c>
      <c r="D11" s="83">
        <f>'Ac227 Dose 20 nCi decay actual'!E372/'Ac225 Dose 200 nCi decay actual'!E372</f>
        <v>0.11570107966027138</v>
      </c>
      <c r="E11" s="83">
        <f>'Ac227 Dose 20 nCi decay actual'!F372/'Ac225 Dose 200 nCi decay actual'!F372</f>
        <v>5.7228741506664245E-2</v>
      </c>
      <c r="F11" s="83">
        <f>'Ac227 Dose 20 nCi decay actual'!G372/'Ac225 Dose 200 nCi decay actual'!G372</f>
        <v>9.3105734127698667E-2</v>
      </c>
      <c r="G11" s="83">
        <f>'Ac227 Dose 20 nCi decay actual'!H372/'Ac225 Dose 200 nCi decay actual'!H372</f>
        <v>0.10406455629026155</v>
      </c>
      <c r="H11" s="83">
        <f>'Ac227 Dose 20 nCi decay actual'!I372/'Ac225 Dose 200 nCi decay actual'!I372</f>
        <v>8.880740457119253E-2</v>
      </c>
      <c r="I11" s="83">
        <f>'Ac227 Dose 20 nCi decay actual'!J372/'Ac225 Dose 200 nCi decay actual'!J372</f>
        <v>5.9629726252558267E-2</v>
      </c>
      <c r="J11" s="83">
        <f>'Ac227 Dose 20 nCi decay actual'!K372/'Ac225 Dose 200 nCi decay actual'!K372</f>
        <v>9.075877596111237E-2</v>
      </c>
      <c r="K11" s="83">
        <f>'Ac227 Dose 20 nCi decay actual'!L372/'Ac225 Dose 200 nCi decay actual'!L372</f>
        <v>9.5419364582947266E-2</v>
      </c>
      <c r="L11" s="83">
        <f>'Ac227 Dose 20 nCi decay actual'!M372/'Ac225 Dose 200 nCi decay actual'!M372</f>
        <v>8.0309971572497821E-2</v>
      </c>
      <c r="M11" s="83">
        <f>'Ac227 Dose 20 nCi decay actual'!N372/'Ac225 Dose 200 nCi decay actual'!N372</f>
        <v>0.10840700531056184</v>
      </c>
      <c r="P11" s="86">
        <f>D11-D11*(('Ac225 Dose 200 nCi decay actual'!Q372/'Ac225 Dose 200 nCi decay actual'!E372)^2+('Ac227 Dose 20 nCi decay actual'!Q372/'Ac227 Dose 20 nCi decay actual'!E372)^2)^0.5</f>
        <v>2.5907561201094678E-2</v>
      </c>
      <c r="Q11" s="86">
        <f>E11-E11*(('Ac225 Dose 200 nCi decay actual'!R372/'Ac225 Dose 200 nCi decay actual'!F372)^2+('Ac227 Dose 20 nCi decay actual'!R372/'Ac227 Dose 20 nCi decay actual'!F372)^2)^0.5</f>
        <v>2.669541247981241E-2</v>
      </c>
      <c r="R11" s="86">
        <f>F11-F11*(('Ac225 Dose 200 nCi decay actual'!S372/'Ac225 Dose 200 nCi decay actual'!G372)^2+('Ac227 Dose 20 nCi decay actual'!S372/'Ac227 Dose 20 nCi decay actual'!G372)^2)^0.5</f>
        <v>2.8151717547449315E-2</v>
      </c>
      <c r="S11" s="86">
        <f>G11-G11*(('Ac225 Dose 200 nCi decay actual'!T372/'Ac225 Dose 200 nCi decay actual'!H372)^2+('Ac227 Dose 20 nCi decay actual'!T372/'Ac227 Dose 20 nCi decay actual'!H372)^2)^0.5</f>
        <v>2.4412836008280078E-2</v>
      </c>
      <c r="T11" s="86">
        <f>H11-H11*(('Ac225 Dose 200 nCi decay actual'!U372/'Ac225 Dose 200 nCi decay actual'!I372)^2+('Ac227 Dose 20 nCi decay actual'!U372/'Ac227 Dose 20 nCi decay actual'!I372)^2)^0.5</f>
        <v>2.3232743280956439E-2</v>
      </c>
      <c r="U11" s="86">
        <f>I11-I11*(('Ac225 Dose 200 nCi decay actual'!V372/'Ac225 Dose 200 nCi decay actual'!J372)^2+('Ac227 Dose 20 nCi decay actual'!V372/'Ac227 Dose 20 nCi decay actual'!J372)^2)^0.5</f>
        <v>1.8284466692132649E-2</v>
      </c>
      <c r="V11" s="86">
        <f>J11-J11*(('Ac225 Dose 200 nCi decay actual'!W372/'Ac225 Dose 200 nCi decay actual'!K372)^2+('Ac227 Dose 20 nCi decay actual'!W372/'Ac227 Dose 20 nCi decay actual'!K372)^2)^0.5</f>
        <v>2.7568947877769173E-2</v>
      </c>
      <c r="W11" s="86">
        <f>K11-K11*(('Ac225 Dose 200 nCi decay actual'!X372/'Ac225 Dose 200 nCi decay actual'!L372)^2+('Ac227 Dose 20 nCi decay actual'!X372/'Ac227 Dose 20 nCi decay actual'!L372)^2)^0.5</f>
        <v>2.5225618990083673E-2</v>
      </c>
      <c r="X11" s="86">
        <f>L11-L11*(('Ac225 Dose 200 nCi decay actual'!Y372/'Ac225 Dose 200 nCi decay actual'!M372)^2+('Ac227 Dose 20 nCi decay actual'!Y372/'Ac227 Dose 20 nCi decay actual'!M372)^2)^0.5</f>
        <v>1.9732468666723832E-2</v>
      </c>
      <c r="Y11" s="86">
        <f>M11-M11*(('Ac225 Dose 200 nCi decay actual'!Z372/'Ac225 Dose 200 nCi decay actual'!N372)^2+('Ac227 Dose 20 nCi decay actual'!Z372/'Ac227 Dose 20 nCi decay actual'!N372)^2)^0.5</f>
        <v>4.4948853405397796E-2</v>
      </c>
      <c r="Z11" s="86"/>
      <c r="AA11" s="86"/>
      <c r="AB11" s="86">
        <f>D11+D11*(('Ac225 Dose 200 nCi decay actual'!AC372/'Ac225 Dose 200 nCi decay actual'!E372)^2+('Ac227 Dose 20 nCi decay actual'!AC372/'Ac227 Dose 20 nCi decay actual'!E372)^2)^0.5</f>
        <v>0.2192154784740441</v>
      </c>
      <c r="AC11" s="86">
        <f>E11+E11*(('Ac225 Dose 200 nCi decay actual'!AD372/'Ac225 Dose 200 nCi decay actual'!F372)^2+('Ac227 Dose 20 nCi decay actual'!AD372/'Ac227 Dose 20 nCi decay actual'!F372)^2)^0.5</f>
        <v>0.12384369049094274</v>
      </c>
      <c r="AD11" s="86">
        <f>F11+F11*(('Ac225 Dose 200 nCi decay actual'!AE372/'Ac225 Dose 200 nCi decay actual'!G372)^2+('Ac227 Dose 20 nCi decay actual'!AE372/'Ac227 Dose 20 nCi decay actual'!G372)^2)^0.5</f>
        <v>0.18339982271103311</v>
      </c>
      <c r="AE11" s="86">
        <f>G11+G11*(('Ac225 Dose 200 nCi decay actual'!AF372/'Ac225 Dose 200 nCi decay actual'!H372)^2+('Ac227 Dose 20 nCi decay actual'!AF372/'Ac227 Dose 20 nCi decay actual'!H372)^2)^0.5</f>
        <v>0.19809423041397928</v>
      </c>
      <c r="AF11" s="86">
        <f>H11+H11*(('Ac225 Dose 200 nCi decay actual'!AG372/'Ac225 Dose 200 nCi decay actual'!I372)^2+('Ac227 Dose 20 nCi decay actual'!AG372/'Ac227 Dose 20 nCi decay actual'!I372)^2)^0.5</f>
        <v>0.17117138385191841</v>
      </c>
      <c r="AG11" s="86">
        <f>I11+I11*(('Ac225 Dose 200 nCi decay actual'!AH372/'Ac225 Dose 200 nCi decay actual'!J372)^2+('Ac227 Dose 20 nCi decay actual'!AH372/'Ac227 Dose 20 nCi decay actual'!J372)^2)^0.5</f>
        <v>0.11836025657713686</v>
      </c>
      <c r="AH11" s="86">
        <f>J11+J11*(('Ac225 Dose 200 nCi decay actual'!AI372/'Ac225 Dose 200 nCi decay actual'!K372)^2+('Ac227 Dose 20 nCi decay actual'!AI372/'Ac227 Dose 20 nCi decay actual'!K372)^2)^0.5</f>
        <v>0.17970232360458011</v>
      </c>
      <c r="AI11" s="86">
        <f>K11+K11*(('Ac225 Dose 200 nCi decay actual'!AJ372/'Ac225 Dose 200 nCi decay actual'!L372)^2+('Ac227 Dose 20 nCi decay actual'!AJ372/'Ac227 Dose 20 nCi decay actual'!L372)^2)^0.5</f>
        <v>0.18758688649651567</v>
      </c>
      <c r="AJ11" s="86">
        <f>L11+L11*(('Ac225 Dose 200 nCi decay actual'!AK372/'Ac225 Dose 200 nCi decay actual'!M372)^2+('Ac227 Dose 20 nCi decay actual'!AK372/'Ac227 Dose 20 nCi decay actual'!M372)^2)^0.5</f>
        <v>0.15385735751676399</v>
      </c>
      <c r="AK11" s="86">
        <f>M11+M11*(('Ac225 Dose 200 nCi decay actual'!AL372/'Ac225 Dose 200 nCi decay actual'!N372)^2+('Ac227 Dose 20 nCi decay actual'!AL372/'Ac227 Dose 20 nCi decay actual'!N372)^2)^0.5</f>
        <v>0.24986030506607659</v>
      </c>
      <c r="AL11" s="85"/>
    </row>
    <row r="12" spans="2:38">
      <c r="C12">
        <f>'Ac225 Dose 200 nCi decay actual'!D373</f>
        <v>0.125</v>
      </c>
      <c r="D12" s="83">
        <f>'Ac227 Dose 20 nCi decay actual'!E373/'Ac225 Dose 200 nCi decay actual'!E373</f>
        <v>0.11075575179554691</v>
      </c>
      <c r="E12" s="83">
        <f>'Ac227 Dose 20 nCi decay actual'!F373/'Ac225 Dose 200 nCi decay actual'!F373</f>
        <v>5.578380067289293E-2</v>
      </c>
      <c r="F12" s="83">
        <f>'Ac227 Dose 20 nCi decay actual'!G373/'Ac225 Dose 200 nCi decay actual'!G373</f>
        <v>9.2441219097418759E-2</v>
      </c>
      <c r="G12" s="83">
        <f>'Ac227 Dose 20 nCi decay actual'!H373/'Ac225 Dose 200 nCi decay actual'!H373</f>
        <v>0.10066425635211523</v>
      </c>
      <c r="H12" s="83">
        <f>'Ac227 Dose 20 nCi decay actual'!I373/'Ac225 Dose 200 nCi decay actual'!I373</f>
        <v>8.8930013912780062E-2</v>
      </c>
      <c r="I12" s="83">
        <f>'Ac227 Dose 20 nCi decay actual'!J373/'Ac225 Dose 200 nCi decay actual'!J373</f>
        <v>5.5016845579198857E-2</v>
      </c>
      <c r="J12" s="83">
        <f>'Ac227 Dose 20 nCi decay actual'!K373/'Ac225 Dose 200 nCi decay actual'!K373</f>
        <v>8.752757509844819E-2</v>
      </c>
      <c r="K12" s="83">
        <f>'Ac227 Dose 20 nCi decay actual'!L373/'Ac225 Dose 200 nCi decay actual'!L373</f>
        <v>9.4740042875277153E-2</v>
      </c>
      <c r="L12" s="83">
        <f>'Ac227 Dose 20 nCi decay actual'!M373/'Ac225 Dose 200 nCi decay actual'!M373</f>
        <v>8.1517004164748497E-2</v>
      </c>
      <c r="M12" s="83">
        <f>'Ac227 Dose 20 nCi decay actual'!N373/'Ac225 Dose 200 nCi decay actual'!N373</f>
        <v>0.11614023242771636</v>
      </c>
      <c r="P12" s="86">
        <f>D12-D12*(('Ac225 Dose 200 nCi decay actual'!Q373/'Ac225 Dose 200 nCi decay actual'!E373)^2+('Ac227 Dose 20 nCi decay actual'!Q373/'Ac227 Dose 20 nCi decay actual'!E373)^2)^0.5</f>
        <v>3.8085692376160718E-2</v>
      </c>
      <c r="Q12" s="86">
        <f>E12-E12*(('Ac225 Dose 200 nCi decay actual'!R373/'Ac225 Dose 200 nCi decay actual'!F373)^2+('Ac227 Dose 20 nCi decay actual'!R373/'Ac227 Dose 20 nCi decay actual'!F373)^2)^0.5</f>
        <v>3.0430060977191347E-2</v>
      </c>
      <c r="R12" s="86">
        <f>F12-F12*(('Ac225 Dose 200 nCi decay actual'!S373/'Ac225 Dose 200 nCi decay actual'!G373)^2+('Ac227 Dose 20 nCi decay actual'!S373/'Ac227 Dose 20 nCi decay actual'!G373)^2)^0.5</f>
        <v>3.7956566287603334E-2</v>
      </c>
      <c r="S12" s="86">
        <f>G12-G12*(('Ac225 Dose 200 nCi decay actual'!T373/'Ac225 Dose 200 nCi decay actual'!H373)^2+('Ac227 Dose 20 nCi decay actual'!T373/'Ac227 Dose 20 nCi decay actual'!H373)^2)^0.5</f>
        <v>3.5539242592163345E-2</v>
      </c>
      <c r="T12" s="86">
        <f>H12-H12*(('Ac225 Dose 200 nCi decay actual'!U373/'Ac225 Dose 200 nCi decay actual'!I373)^2+('Ac227 Dose 20 nCi decay actual'!U373/'Ac227 Dose 20 nCi decay actual'!I373)^2)^0.5</f>
        <v>3.2950676527061233E-2</v>
      </c>
      <c r="U12" s="86">
        <f>I12-I12*(('Ac225 Dose 200 nCi decay actual'!V373/'Ac225 Dose 200 nCi decay actual'!J373)^2+('Ac227 Dose 20 nCi decay actual'!V373/'Ac227 Dose 20 nCi decay actual'!J373)^2)^0.5</f>
        <v>2.2724257673841619E-2</v>
      </c>
      <c r="V12" s="86">
        <f>J12-J12*(('Ac225 Dose 200 nCi decay actual'!W373/'Ac225 Dose 200 nCi decay actual'!K373)^2+('Ac227 Dose 20 nCi decay actual'!W373/'Ac227 Dose 20 nCi decay actual'!K373)^2)^0.5</f>
        <v>3.6979750722796807E-2</v>
      </c>
      <c r="W12" s="86">
        <f>K12-K12*(('Ac225 Dose 200 nCi decay actual'!X373/'Ac225 Dose 200 nCi decay actual'!L373)^2+('Ac227 Dose 20 nCi decay actual'!X373/'Ac227 Dose 20 nCi decay actual'!L373)^2)^0.5</f>
        <v>3.354658658611831E-2</v>
      </c>
      <c r="X12" s="86">
        <f>L12-L12*(('Ac225 Dose 200 nCi decay actual'!Y373/'Ac225 Dose 200 nCi decay actual'!M373)^2+('Ac227 Dose 20 nCi decay actual'!Y373/'Ac227 Dose 20 nCi decay actual'!M373)^2)^0.5</f>
        <v>2.7942755076237842E-2</v>
      </c>
      <c r="Y12" s="86">
        <f>M12-M12*(('Ac225 Dose 200 nCi decay actual'!Z373/'Ac225 Dose 200 nCi decay actual'!N373)^2+('Ac227 Dose 20 nCi decay actual'!Z373/'Ac227 Dose 20 nCi decay actual'!N373)^2)^0.5</f>
        <v>5.7681126825083827E-2</v>
      </c>
      <c r="Z12" s="86"/>
      <c r="AA12" s="86"/>
      <c r="AB12" s="86">
        <f>D12+D12*(('Ac225 Dose 200 nCi decay actual'!AC373/'Ac225 Dose 200 nCi decay actual'!E373)^2+('Ac227 Dose 20 nCi decay actual'!AC373/'Ac227 Dose 20 nCi decay actual'!E373)^2)^0.5</f>
        <v>0.19842269083443032</v>
      </c>
      <c r="AC12" s="86">
        <f>E12+E12*(('Ac225 Dose 200 nCi decay actual'!AD373/'Ac225 Dose 200 nCi decay actual'!F373)^2+('Ac227 Dose 20 nCi decay actual'!AD373/'Ac227 Dose 20 nCi decay actual'!F373)^2)^0.5</f>
        <v>0.11261873900327277</v>
      </c>
      <c r="AD12" s="86">
        <f>F12+F12*(('Ac225 Dose 200 nCi decay actual'!AE373/'Ac225 Dose 200 nCi decay actual'!G373)^2+('Ac227 Dose 20 nCi decay actual'!AE373/'Ac227 Dose 20 nCi decay actual'!G373)^2)^0.5</f>
        <v>0.17091519890554085</v>
      </c>
      <c r="AE12" s="86">
        <f>G12+G12*(('Ac225 Dose 200 nCi decay actual'!AF373/'Ac225 Dose 200 nCi decay actual'!H373)^2+('Ac227 Dose 20 nCi decay actual'!AF373/'Ac227 Dose 20 nCi decay actual'!H373)^2)^0.5</f>
        <v>0.18072802603268209</v>
      </c>
      <c r="AF12" s="86">
        <f>H12+H12*(('Ac225 Dose 200 nCi decay actual'!AG373/'Ac225 Dose 200 nCi decay actual'!I373)^2+('Ac227 Dose 20 nCi decay actual'!AG373/'Ac227 Dose 20 nCi decay actual'!I373)^2)^0.5</f>
        <v>0.16058234344407457</v>
      </c>
      <c r="AG12" s="86">
        <f>I12+I12*(('Ac225 Dose 200 nCi decay actual'!AH373/'Ac225 Dose 200 nCi decay actual'!J373)^2+('Ac227 Dose 20 nCi decay actual'!AH373/'Ac227 Dose 20 nCi decay actual'!J373)^2)^0.5</f>
        <v>0.10249681494074331</v>
      </c>
      <c r="AH12" s="86">
        <f>J12+J12*(('Ac225 Dose 200 nCi decay actual'!AI373/'Ac225 Dose 200 nCi decay actual'!K373)^2+('Ac227 Dose 20 nCi decay actual'!AI373/'Ac227 Dose 20 nCi decay actual'!K373)^2)^0.5</f>
        <v>0.16366835087639103</v>
      </c>
      <c r="AI12" s="86">
        <f>K12+K12*(('Ac225 Dose 200 nCi decay actual'!AJ373/'Ac225 Dose 200 nCi decay actual'!L373)^2+('Ac227 Dose 20 nCi decay actual'!AJ373/'Ac227 Dose 20 nCi decay actual'!L373)^2)^0.5</f>
        <v>0.17318430634026027</v>
      </c>
      <c r="AJ12" s="86">
        <f>L12+L12*(('Ac225 Dose 200 nCi decay actual'!AK373/'Ac225 Dose 200 nCi decay actual'!M373)^2+('Ac227 Dose 20 nCi decay actual'!AK373/'Ac227 Dose 20 nCi decay actual'!M373)^2)^0.5</f>
        <v>0.14526581279860121</v>
      </c>
      <c r="AK12" s="86">
        <f>M12+M12*(('Ac225 Dose 200 nCi decay actual'!AL373/'Ac225 Dose 200 nCi decay actual'!N373)^2+('Ac227 Dose 20 nCi decay actual'!AL373/'Ac227 Dose 20 nCi decay actual'!N373)^2)^0.5</f>
        <v>0.24759148605718484</v>
      </c>
      <c r="AL12" s="85"/>
    </row>
    <row r="13" spans="2:38">
      <c r="C13">
        <f>'Ac225 Dose 200 nCi decay actual'!D374</f>
        <v>0.25</v>
      </c>
      <c r="D13" s="83">
        <f>'Ac227 Dose 20 nCi decay actual'!E374/'Ac225 Dose 200 nCi decay actual'!E374</f>
        <v>9.3593794460440707E-2</v>
      </c>
      <c r="E13" s="83">
        <f>'Ac227 Dose 20 nCi decay actual'!F374/'Ac225 Dose 200 nCi decay actual'!F374</f>
        <v>5.2949246056088715E-2</v>
      </c>
      <c r="F13" s="83">
        <f>'Ac227 Dose 20 nCi decay actual'!G374/'Ac225 Dose 200 nCi decay actual'!G374</f>
        <v>9.0853080481629628E-2</v>
      </c>
      <c r="G13" s="83">
        <f>'Ac227 Dose 20 nCi decay actual'!H374/'Ac225 Dose 200 nCi decay actual'!H374</f>
        <v>9.0961122848115E-2</v>
      </c>
      <c r="H13" s="83">
        <f>'Ac227 Dose 20 nCi decay actual'!I374/'Ac225 Dose 200 nCi decay actual'!I374</f>
        <v>8.9000534179432045E-2</v>
      </c>
      <c r="I13" s="83">
        <f>'Ac227 Dose 20 nCi decay actual'!J374/'Ac225 Dose 200 nCi decay actual'!J374</f>
        <v>4.7073602394698953E-2</v>
      </c>
      <c r="J13" s="83">
        <f>'Ac227 Dose 20 nCi decay actual'!K374/'Ac225 Dose 200 nCi decay actual'!K374</f>
        <v>8.3024722829895231E-2</v>
      </c>
      <c r="K13" s="83">
        <f>'Ac227 Dose 20 nCi decay actual'!L374/'Ac225 Dose 200 nCi decay actual'!L374</f>
        <v>9.3470696540669598E-2</v>
      </c>
      <c r="L13" s="83">
        <f>'Ac227 Dose 20 nCi decay actual'!M374/'Ac225 Dose 200 nCi decay actual'!M374</f>
        <v>8.476808601009167E-2</v>
      </c>
      <c r="M13" s="83">
        <f>'Ac227 Dose 20 nCi decay actual'!N374/'Ac225 Dose 200 nCi decay actual'!N374</f>
        <v>0.15968685000502386</v>
      </c>
      <c r="P13" s="86">
        <f>D13-D13*(('Ac225 Dose 200 nCi decay actual'!Q374/'Ac225 Dose 200 nCi decay actual'!E374)^2+('Ac227 Dose 20 nCi decay actual'!Q374/'Ac227 Dose 20 nCi decay actual'!E374)^2)^0.5</f>
        <v>3.3795218964840883E-2</v>
      </c>
      <c r="Q13" s="86">
        <f>E13-E13*(('Ac225 Dose 200 nCi decay actual'!R374/'Ac225 Dose 200 nCi decay actual'!F374)^2+('Ac227 Dose 20 nCi decay actual'!R374/'Ac227 Dose 20 nCi decay actual'!F374)^2)^0.5</f>
        <v>2.6343162132816369E-2</v>
      </c>
      <c r="R13" s="86">
        <f>F13-F13*(('Ac225 Dose 200 nCi decay actual'!S374/'Ac225 Dose 200 nCi decay actual'!G374)^2+('Ac227 Dose 20 nCi decay actual'!S374/'Ac227 Dose 20 nCi decay actual'!G374)^2)^0.5</f>
        <v>3.3969023723380815E-2</v>
      </c>
      <c r="S13" s="86">
        <f>G13-G13*(('Ac225 Dose 200 nCi decay actual'!T374/'Ac225 Dose 200 nCi decay actual'!H374)^2+('Ac227 Dose 20 nCi decay actual'!T374/'Ac227 Dose 20 nCi decay actual'!H374)^2)^0.5</f>
        <v>2.9955296390981379E-2</v>
      </c>
      <c r="T13" s="86">
        <f>H13-H13*(('Ac225 Dose 200 nCi decay actual'!U374/'Ac225 Dose 200 nCi decay actual'!I374)^2+('Ac227 Dose 20 nCi decay actual'!U374/'Ac227 Dose 20 nCi decay actual'!I374)^2)^0.5</f>
        <v>2.4568848929553438E-2</v>
      </c>
      <c r="U13" s="86">
        <f>I13-I13*(('Ac225 Dose 200 nCi decay actual'!V374/'Ac225 Dose 200 nCi decay actual'!J374)^2+('Ac227 Dose 20 nCi decay actual'!V374/'Ac227 Dose 20 nCi decay actual'!J374)^2)^0.5</f>
        <v>1.5109222167356884E-2</v>
      </c>
      <c r="V13" s="86">
        <f>J13-J13*(('Ac225 Dose 200 nCi decay actual'!W374/'Ac225 Dose 200 nCi decay actual'!K374)^2+('Ac227 Dose 20 nCi decay actual'!W374/'Ac227 Dose 20 nCi decay actual'!K374)^2)^0.5</f>
        <v>2.7742369098808818E-2</v>
      </c>
      <c r="W13" s="86">
        <f>K13-K13*(('Ac225 Dose 200 nCi decay actual'!X374/'Ac225 Dose 200 nCi decay actual'!L374)^2+('Ac227 Dose 20 nCi decay actual'!X374/'Ac227 Dose 20 nCi decay actual'!L374)^2)^0.5</f>
        <v>1.287490414715052E-2</v>
      </c>
      <c r="X13" s="86">
        <f>L13-L13*(('Ac225 Dose 200 nCi decay actual'!Y374/'Ac225 Dose 200 nCi decay actual'!M374)^2+('Ac227 Dose 20 nCi decay actual'!Y374/'Ac227 Dose 20 nCi decay actual'!M374)^2)^0.5</f>
        <v>1.3719694848792319E-2</v>
      </c>
      <c r="Y13" s="86">
        <f>M13-M13*(('Ac225 Dose 200 nCi decay actual'!Z374/'Ac225 Dose 200 nCi decay actual'!N374)^2+('Ac227 Dose 20 nCi decay actual'!Z374/'Ac227 Dose 20 nCi decay actual'!N374)^2)^0.5</f>
        <v>5.5526965488233521E-2</v>
      </c>
      <c r="Z13" s="86"/>
      <c r="AA13" s="86"/>
      <c r="AB13" s="86">
        <f>D13+D13*(('Ac225 Dose 200 nCi decay actual'!AC374/'Ac225 Dose 200 nCi decay actual'!E374)^2+('Ac227 Dose 20 nCi decay actual'!AC374/'Ac227 Dose 20 nCi decay actual'!E374)^2)^0.5</f>
        <v>0.18608529840148022</v>
      </c>
      <c r="AC13" s="86">
        <f>E13+E13*(('Ac225 Dose 200 nCi decay actual'!AD374/'Ac225 Dose 200 nCi decay actual'!F374)^2+('Ac227 Dose 20 nCi decay actual'!AD374/'Ac227 Dose 20 nCi decay actual'!F374)^2)^0.5</f>
        <v>0.11997933457855448</v>
      </c>
      <c r="AD13" s="86">
        <f>F13+F13*(('Ac225 Dose 200 nCi decay actual'!AE374/'Ac225 Dose 200 nCi decay actual'!G374)^2+('Ac227 Dose 20 nCi decay actual'!AE374/'Ac227 Dose 20 nCi decay actual'!G374)^2)^0.5</f>
        <v>0.18702316045893091</v>
      </c>
      <c r="AE13" s="86">
        <f>G13+G13*(('Ac225 Dose 200 nCi decay actual'!AF374/'Ac225 Dose 200 nCi decay actual'!H374)^2+('Ac227 Dose 20 nCi decay actual'!AF374/'Ac227 Dose 20 nCi decay actual'!H374)^2)^0.5</f>
        <v>0.18323274429045711</v>
      </c>
      <c r="AF13" s="86">
        <f>H13+H13*(('Ac225 Dose 200 nCi decay actual'!AG374/'Ac225 Dose 200 nCi decay actual'!I374)^2+('Ac227 Dose 20 nCi decay actual'!AG374/'Ac227 Dose 20 nCi decay actual'!I374)^2)^0.5</f>
        <v>0.17822617824118986</v>
      </c>
      <c r="AG13" s="86">
        <f>I13+I13*(('Ac225 Dose 200 nCi decay actual'!AH374/'Ac225 Dose 200 nCi decay actual'!J374)^2+('Ac227 Dose 20 nCi decay actual'!AH374/'Ac227 Dose 20 nCi decay actual'!J374)^2)^0.5</f>
        <v>0.10097192213711197</v>
      </c>
      <c r="AH13" s="86">
        <f>J13+J13*(('Ac225 Dose 200 nCi decay actual'!AI374/'Ac225 Dose 200 nCi decay actual'!K374)^2+('Ac227 Dose 20 nCi decay actual'!AI374/'Ac227 Dose 20 nCi decay actual'!K374)^2)^0.5</f>
        <v>0.18024112186433922</v>
      </c>
      <c r="AI13" s="86">
        <f>K13+K13*(('Ac225 Dose 200 nCi decay actual'!AJ374/'Ac225 Dose 200 nCi decay actual'!L374)^2+('Ac227 Dose 20 nCi decay actual'!AJ374/'Ac227 Dose 20 nCi decay actual'!L374)^2)^0.5</f>
        <v>0.19229565831398132</v>
      </c>
      <c r="AJ13" s="86">
        <f>L13+L13*(('Ac225 Dose 200 nCi decay actual'!AK374/'Ac225 Dose 200 nCi decay actual'!M374)^2+('Ac227 Dose 20 nCi decay actual'!AK374/'Ac227 Dose 20 nCi decay actual'!M374)^2)^0.5</f>
        <v>0.1650348188775162</v>
      </c>
      <c r="AK13" s="86">
        <f>M13+M13*(('Ac225 Dose 200 nCi decay actual'!AL374/'Ac225 Dose 200 nCi decay actual'!N374)^2+('Ac227 Dose 20 nCi decay actual'!AL374/'Ac227 Dose 20 nCi decay actual'!N374)^2)^0.5</f>
        <v>0.41029504065888056</v>
      </c>
      <c r="AL13" s="85"/>
    </row>
    <row r="14" spans="2:38">
      <c r="C14">
        <f>'Ac225 Dose 200 nCi decay actual'!D375</f>
        <v>0.375</v>
      </c>
      <c r="D14" s="83">
        <f>'Ac227 Dose 20 nCi decay actual'!E375/'Ac225 Dose 200 nCi decay actual'!E375</f>
        <v>8.2867172418498822E-2</v>
      </c>
      <c r="E14" s="83">
        <f>'Ac227 Dose 20 nCi decay actual'!F375/'Ac225 Dose 200 nCi decay actual'!F375</f>
        <v>5.4461919799908963E-2</v>
      </c>
      <c r="F14" s="83">
        <f>'Ac227 Dose 20 nCi decay actual'!G375/'Ac225 Dose 200 nCi decay actual'!G375</f>
        <v>9.0611972575051034E-2</v>
      </c>
      <c r="G14" s="83">
        <f>'Ac227 Dose 20 nCi decay actual'!H375/'Ac225 Dose 200 nCi decay actual'!H375</f>
        <v>8.6094736097665811E-2</v>
      </c>
      <c r="H14" s="83">
        <f>'Ac227 Dose 20 nCi decay actual'!I375/'Ac225 Dose 200 nCi decay actual'!I375</f>
        <v>8.830505352922674E-2</v>
      </c>
      <c r="I14" s="83">
        <f>'Ac227 Dose 20 nCi decay actual'!J375/'Ac225 Dose 200 nCi decay actual'!J375</f>
        <v>4.5869571871292772E-2</v>
      </c>
      <c r="J14" s="83">
        <f>'Ac227 Dose 20 nCi decay actual'!K375/'Ac225 Dose 200 nCi decay actual'!K375</f>
        <v>8.3897062248011522E-2</v>
      </c>
      <c r="K14" s="83">
        <f>'Ac227 Dose 20 nCi decay actual'!L375/'Ac225 Dose 200 nCi decay actual'!L375</f>
        <v>9.2904322202781858E-2</v>
      </c>
      <c r="L14" s="83">
        <f>'Ac227 Dose 20 nCi decay actual'!M375/'Ac225 Dose 200 nCi decay actual'!M375</f>
        <v>8.6449234410838877E-2</v>
      </c>
      <c r="M14" s="83">
        <f>'Ac227 Dose 20 nCi decay actual'!N375/'Ac225 Dose 200 nCi decay actual'!N375</f>
        <v>0.20375970747879604</v>
      </c>
      <c r="P14" s="86">
        <f>D14-D14*(('Ac225 Dose 200 nCi decay actual'!Q375/'Ac225 Dose 200 nCi decay actual'!E375)^2+('Ac227 Dose 20 nCi decay actual'!Q375/'Ac227 Dose 20 nCi decay actual'!E375)^2)^0.5</f>
        <v>3.8271101464684702E-2</v>
      </c>
      <c r="Q14" s="86">
        <f>E14-E14*(('Ac225 Dose 200 nCi decay actual'!R375/'Ac225 Dose 200 nCi decay actual'!F375)^2+('Ac227 Dose 20 nCi decay actual'!R375/'Ac227 Dose 20 nCi decay actual'!F375)^2)^0.5</f>
        <v>3.0345434953586048E-2</v>
      </c>
      <c r="R14" s="86">
        <f>F14-F14*(('Ac225 Dose 200 nCi decay actual'!S375/'Ac225 Dose 200 nCi decay actual'!G375)^2+('Ac227 Dose 20 nCi decay actual'!S375/'Ac227 Dose 20 nCi decay actual'!G375)^2)^0.5</f>
        <v>4.1611099081902234E-2</v>
      </c>
      <c r="S14" s="86">
        <f>G14-G14*(('Ac225 Dose 200 nCi decay actual'!T375/'Ac225 Dose 200 nCi decay actual'!H375)^2+('Ac227 Dose 20 nCi decay actual'!T375/'Ac227 Dose 20 nCi decay actual'!H375)^2)^0.5</f>
        <v>3.7642506896467309E-2</v>
      </c>
      <c r="T14" s="86">
        <f>H14-H14*(('Ac225 Dose 200 nCi decay actual'!U375/'Ac225 Dose 200 nCi decay actual'!I375)^2+('Ac227 Dose 20 nCi decay actual'!U375/'Ac227 Dose 20 nCi decay actual'!I375)^2)^0.5</f>
        <v>3.3057819604852441E-2</v>
      </c>
      <c r="U14" s="86">
        <f>I14-I14*(('Ac225 Dose 200 nCi decay actual'!V375/'Ac225 Dose 200 nCi decay actual'!J375)^2+('Ac227 Dose 20 nCi decay actual'!V375/'Ac227 Dose 20 nCi decay actual'!J375)^2)^0.5</f>
        <v>1.971497734866285E-2</v>
      </c>
      <c r="V14" s="86">
        <f>J14-J14*(('Ac225 Dose 200 nCi decay actual'!W375/'Ac225 Dose 200 nCi decay actual'!K375)^2+('Ac227 Dose 20 nCi decay actual'!W375/'Ac227 Dose 20 nCi decay actual'!K375)^2)^0.5</f>
        <v>3.470264232430835E-2</v>
      </c>
      <c r="W14" s="86">
        <f>K14-K14*(('Ac225 Dose 200 nCi decay actual'!X375/'Ac225 Dose 200 nCi decay actual'!L375)^2+('Ac227 Dose 20 nCi decay actual'!X375/'Ac227 Dose 20 nCi decay actual'!L375)^2)^0.5</f>
        <v>2.535101384467528E-2</v>
      </c>
      <c r="X14" s="86">
        <f>L14-L14*(('Ac225 Dose 200 nCi decay actual'!Y375/'Ac225 Dose 200 nCi decay actual'!M375)^2+('Ac227 Dose 20 nCi decay actual'!Y375/'Ac227 Dose 20 nCi decay actual'!M375)^2)^0.5</f>
        <v>2.382735302987149E-2</v>
      </c>
      <c r="Y14" s="86">
        <f>M14-M14*(('Ac225 Dose 200 nCi decay actual'!Z375/'Ac225 Dose 200 nCi decay actual'!N375)^2+('Ac227 Dose 20 nCi decay actual'!Z375/'Ac227 Dose 20 nCi decay actual'!N375)^2)^0.5</f>
        <v>9.4344918479136466E-2</v>
      </c>
      <c r="Z14" s="86"/>
      <c r="AA14" s="86"/>
      <c r="AB14" s="86">
        <f>D14+D14*(('Ac225 Dose 200 nCi decay actual'!AC375/'Ac225 Dose 200 nCi decay actual'!E375)^2+('Ac227 Dose 20 nCi decay actual'!AC375/'Ac227 Dose 20 nCi decay actual'!E375)^2)^0.5</f>
        <v>0.1554844614339328</v>
      </c>
      <c r="AC14" s="86">
        <f>E14+E14*(('Ac225 Dose 200 nCi decay actual'!AD375/'Ac225 Dose 200 nCi decay actual'!F375)^2+('Ac227 Dose 20 nCi decay actual'!AD375/'Ac227 Dose 20 nCi decay actual'!F375)^2)^0.5</f>
        <v>0.11531915759756708</v>
      </c>
      <c r="AD14" s="86">
        <f>F14+F14*(('Ac225 Dose 200 nCi decay actual'!AE375/'Ac225 Dose 200 nCi decay actual'!G375)^2+('Ac227 Dose 20 nCi decay actual'!AE375/'Ac227 Dose 20 nCi decay actual'!G375)^2)^0.5</f>
        <v>0.17516453127846299</v>
      </c>
      <c r="AE14" s="86">
        <f>G14+G14*(('Ac225 Dose 200 nCi decay actual'!AF375/'Ac225 Dose 200 nCi decay actual'!H375)^2+('Ac227 Dose 20 nCi decay actual'!AF375/'Ac227 Dose 20 nCi decay actual'!H375)^2)^0.5</f>
        <v>0.16410242329600722</v>
      </c>
      <c r="AF14" s="86">
        <f>H14+H14*(('Ac225 Dose 200 nCi decay actual'!AG375/'Ac225 Dose 200 nCi decay actual'!I375)^2+('Ac227 Dose 20 nCi decay actual'!AG375/'Ac227 Dose 20 nCi decay actual'!I375)^2)^0.5</f>
        <v>0.1663363641952797</v>
      </c>
      <c r="AG14" s="86">
        <f>I14+I14*(('Ac225 Dose 200 nCi decay actual'!AH375/'Ac225 Dose 200 nCi decay actual'!J375)^2+('Ac227 Dose 20 nCi decay actual'!AH375/'Ac227 Dose 20 nCi decay actual'!J375)^2)^0.5</f>
        <v>9.2112050303123083E-2</v>
      </c>
      <c r="AH14" s="86">
        <f>J14+J14*(('Ac225 Dose 200 nCi decay actual'!AI375/'Ac225 Dose 200 nCi decay actual'!K375)^2+('Ac227 Dose 20 nCi decay actual'!AI375/'Ac227 Dose 20 nCi decay actual'!K375)^2)^0.5</f>
        <v>0.16808536153238007</v>
      </c>
      <c r="AI14" s="86">
        <f>K14+K14*(('Ac225 Dose 200 nCi decay actual'!AJ375/'Ac225 Dose 200 nCi decay actual'!L375)^2+('Ac227 Dose 20 nCi decay actual'!AJ375/'Ac227 Dose 20 nCi decay actual'!L375)^2)^0.5</f>
        <v>0.17573903004227068</v>
      </c>
      <c r="AJ14" s="86">
        <f>L14+L14*(('Ac225 Dose 200 nCi decay actual'!AK375/'Ac225 Dose 200 nCi decay actual'!M375)^2+('Ac227 Dose 20 nCi decay actual'!AK375/'Ac227 Dose 20 nCi decay actual'!M375)^2)^0.5</f>
        <v>0.15756099780568281</v>
      </c>
      <c r="AK14" s="86">
        <f>M14+M14*(('Ac225 Dose 200 nCi decay actual'!AL375/'Ac225 Dose 200 nCi decay actual'!N375)^2+('Ac227 Dose 20 nCi decay actual'!AL375/'Ac227 Dose 20 nCi decay actual'!N375)^2)^0.5</f>
        <v>0.47142538848712823</v>
      </c>
      <c r="AL14" s="85"/>
    </row>
    <row r="15" spans="2:38">
      <c r="C15">
        <f>'Ac225 Dose 200 nCi decay actual'!D376</f>
        <v>0.5</v>
      </c>
      <c r="D15" s="83">
        <f>'Ac227 Dose 20 nCi decay actual'!E376/'Ac225 Dose 200 nCi decay actual'!E376</f>
        <v>7.5929795781359666E-2</v>
      </c>
      <c r="E15" s="83">
        <f>'Ac227 Dose 20 nCi decay actual'!F376/'Ac225 Dose 200 nCi decay actual'!F376</f>
        <v>5.9499189924034052E-2</v>
      </c>
      <c r="F15" s="83">
        <f>'Ac227 Dose 20 nCi decay actual'!G376/'Ac225 Dose 200 nCi decay actual'!G376</f>
        <v>9.1081497234151793E-2</v>
      </c>
      <c r="G15" s="83">
        <f>'Ac227 Dose 20 nCi decay actual'!H376/'Ac225 Dose 200 nCi decay actual'!H376</f>
        <v>8.3162931079997157E-2</v>
      </c>
      <c r="H15" s="83">
        <f>'Ac227 Dose 20 nCi decay actual'!I376/'Ac225 Dose 200 nCi decay actual'!I376</f>
        <v>8.6850003136387313E-2</v>
      </c>
      <c r="I15" s="83">
        <f>'Ac227 Dose 20 nCi decay actual'!J376/'Ac225 Dose 200 nCi decay actual'!J376</f>
        <v>4.615256130628078E-2</v>
      </c>
      <c r="J15" s="83">
        <f>'Ac227 Dose 20 nCi decay actual'!K376/'Ac225 Dose 200 nCi decay actual'!K376</f>
        <v>8.581196681656976E-2</v>
      </c>
      <c r="K15" s="83">
        <f>'Ac227 Dose 20 nCi decay actual'!L376/'Ac225 Dose 200 nCi decay actual'!L376</f>
        <v>9.2321279616347979E-2</v>
      </c>
      <c r="L15" s="83">
        <f>'Ac227 Dose 20 nCi decay actual'!M376/'Ac225 Dose 200 nCi decay actual'!M376</f>
        <v>8.7670510114375585E-2</v>
      </c>
      <c r="M15" s="83">
        <f>'Ac227 Dose 20 nCi decay actual'!N376/'Ac225 Dose 200 nCi decay actual'!N376</f>
        <v>0.244954746530613</v>
      </c>
      <c r="P15" s="86">
        <f>D15-D15*(('Ac225 Dose 200 nCi decay actual'!Q376/'Ac225 Dose 200 nCi decay actual'!E376)^2+('Ac227 Dose 20 nCi decay actual'!Q376/'Ac227 Dose 20 nCi decay actual'!E376)^2)^0.5</f>
        <v>3.990088077729452E-2</v>
      </c>
      <c r="Q15" s="86">
        <f>E15-E15*(('Ac225 Dose 200 nCi decay actual'!R376/'Ac225 Dose 200 nCi decay actual'!F376)^2+('Ac227 Dose 20 nCi decay actual'!R376/'Ac227 Dose 20 nCi decay actual'!F376)^2)^0.5</f>
        <v>3.588974695811973E-2</v>
      </c>
      <c r="R15" s="86">
        <f>F15-F15*(('Ac225 Dose 200 nCi decay actual'!S376/'Ac225 Dose 200 nCi decay actual'!G376)^2+('Ac227 Dose 20 nCi decay actual'!S376/'Ac227 Dose 20 nCi decay actual'!G376)^2)^0.5</f>
        <v>4.7222880303212922E-2</v>
      </c>
      <c r="S15" s="86">
        <f>G15-G15*(('Ac225 Dose 200 nCi decay actual'!T376/'Ac225 Dose 200 nCi decay actual'!H376)^2+('Ac227 Dose 20 nCi decay actual'!T376/'Ac227 Dose 20 nCi decay actual'!H376)^2)^0.5</f>
        <v>4.2818012451351341E-2</v>
      </c>
      <c r="T15" s="86">
        <f>H15-H15*(('Ac225 Dose 200 nCi decay actual'!U376/'Ac225 Dose 200 nCi decay actual'!I376)^2+('Ac227 Dose 20 nCi decay actual'!U376/'Ac227 Dose 20 nCi decay actual'!I376)^2)^0.5</f>
        <v>3.8983868567603983E-2</v>
      </c>
      <c r="U15" s="86">
        <f>I15-I15*(('Ac225 Dose 200 nCi decay actual'!V376/'Ac225 Dose 200 nCi decay actual'!J376)^2+('Ac227 Dose 20 nCi decay actual'!V376/'Ac227 Dose 20 nCi decay actual'!J376)^2)^0.5</f>
        <v>2.3503532729370457E-2</v>
      </c>
      <c r="V15" s="86">
        <f>J15-J15*(('Ac225 Dose 200 nCi decay actual'!W376/'Ac225 Dose 200 nCi decay actual'!K376)^2+('Ac227 Dose 20 nCi decay actual'!W376/'Ac227 Dose 20 nCi decay actual'!K376)^2)^0.5</f>
        <v>4.019454932858408E-2</v>
      </c>
      <c r="W15" s="86">
        <f>K15-K15*(('Ac225 Dose 200 nCi decay actual'!X376/'Ac225 Dose 200 nCi decay actual'!L376)^2+('Ac227 Dose 20 nCi decay actual'!X376/'Ac227 Dose 20 nCi decay actual'!L376)^2)^0.5</f>
        <v>3.4031064548664509E-2</v>
      </c>
      <c r="X15" s="86">
        <f>L15-L15*(('Ac225 Dose 200 nCi decay actual'!Y376/'Ac225 Dose 200 nCi decay actual'!M376)^2+('Ac227 Dose 20 nCi decay actual'!Y376/'Ac227 Dose 20 nCi decay actual'!M376)^2)^0.5</f>
        <v>3.1784310071803629E-2</v>
      </c>
      <c r="Y15" s="86">
        <f>M15-M15*(('Ac225 Dose 200 nCi decay actual'!Z376/'Ac225 Dose 200 nCi decay actual'!N376)^2+('Ac227 Dose 20 nCi decay actual'!Z376/'Ac227 Dose 20 nCi decay actual'!N376)^2)^0.5</f>
        <v>0.13181107649265067</v>
      </c>
      <c r="Z15" s="86"/>
      <c r="AA15" s="86"/>
      <c r="AB15" s="86">
        <f>D15+D15*(('Ac225 Dose 200 nCi decay actual'!AC376/'Ac225 Dose 200 nCi decay actual'!E376)^2+('Ac227 Dose 20 nCi decay actual'!AC376/'Ac227 Dose 20 nCi decay actual'!E376)^2)^0.5</f>
        <v>0.13562323290295722</v>
      </c>
      <c r="AC15" s="86">
        <f>E15+E15*(('Ac225 Dose 200 nCi decay actual'!AD376/'Ac225 Dose 200 nCi decay actual'!F376)^2+('Ac227 Dose 20 nCi decay actual'!AD376/'Ac227 Dose 20 nCi decay actual'!F376)^2)^0.5</f>
        <v>0.11887301635244511</v>
      </c>
      <c r="AD15" s="86">
        <f>F15+F15*(('Ac225 Dose 200 nCi decay actual'!AE376/'Ac225 Dose 200 nCi decay actual'!G376)^2+('Ac227 Dose 20 nCi decay actual'!AE376/'Ac227 Dose 20 nCi decay actual'!G376)^2)^0.5</f>
        <v>0.16648670510237779</v>
      </c>
      <c r="AE15" s="86">
        <f>G15+G15*(('Ac225 Dose 200 nCi decay actual'!AF376/'Ac225 Dose 200 nCi decay actual'!H376)^2+('Ac227 Dose 20 nCi decay actual'!AF376/'Ac227 Dose 20 nCi decay actual'!H376)^2)^0.5</f>
        <v>0.15121179541991736</v>
      </c>
      <c r="AF15" s="86">
        <f>H15+H15*(('Ac225 Dose 200 nCi decay actual'!AG376/'Ac225 Dose 200 nCi decay actual'!I376)^2+('Ac227 Dose 20 nCi decay actual'!AG376/'Ac227 Dose 20 nCi decay actual'!I376)^2)^0.5</f>
        <v>0.15551628103534154</v>
      </c>
      <c r="AG15" s="86">
        <f>I15+I15*(('Ac225 Dose 200 nCi decay actual'!AH376/'Ac225 Dose 200 nCi decay actual'!J376)^2+('Ac227 Dose 20 nCi decay actual'!AH376/'Ac227 Dose 20 nCi decay actual'!J376)^2)^0.5</f>
        <v>8.7874788391766184E-2</v>
      </c>
      <c r="AH15" s="86">
        <f>J15+J15*(('Ac225 Dose 200 nCi decay actual'!AI376/'Ac225 Dose 200 nCi decay actual'!K376)^2+('Ac227 Dose 20 nCi decay actual'!AI376/'Ac227 Dose 20 nCi decay actual'!K376)^2)^0.5</f>
        <v>0.16075124353601883</v>
      </c>
      <c r="AI15" s="86">
        <f>K15+K15*(('Ac225 Dose 200 nCi decay actual'!AJ376/'Ac225 Dose 200 nCi decay actual'!L376)^2+('Ac227 Dose 20 nCi decay actual'!AJ376/'Ac227 Dose 20 nCi decay actual'!L376)^2)^0.5</f>
        <v>0.16424354457685886</v>
      </c>
      <c r="AJ15" s="86">
        <f>L15+L15*(('Ac225 Dose 200 nCi decay actual'!AK376/'Ac225 Dose 200 nCi decay actual'!M376)^2+('Ac227 Dose 20 nCi decay actual'!AK376/'Ac227 Dose 20 nCi decay actual'!M376)^2)^0.5</f>
        <v>0.15174583700432287</v>
      </c>
      <c r="AK15" s="86">
        <f>M15+M15*(('Ac225 Dose 200 nCi decay actual'!AL376/'Ac225 Dose 200 nCi decay actual'!N376)^2+('Ac227 Dose 20 nCi decay actual'!AL376/'Ac227 Dose 20 nCi decay actual'!N376)^2)^0.5</f>
        <v>0.52455731132460803</v>
      </c>
      <c r="AL15" s="85"/>
    </row>
    <row r="16" spans="2:38">
      <c r="C16">
        <f>'Ac225 Dose 200 nCi decay actual'!D377</f>
        <v>0.625</v>
      </c>
      <c r="D16" s="83">
        <f>'Ac227 Dose 20 nCi decay actual'!E377/'Ac225 Dose 200 nCi decay actual'!E377</f>
        <v>7.1454272963829252E-2</v>
      </c>
      <c r="E16" s="83">
        <f>'Ac227 Dose 20 nCi decay actual'!F377/'Ac225 Dose 200 nCi decay actual'!F377</f>
        <v>6.7589955208566588E-2</v>
      </c>
      <c r="F16" s="83">
        <f>'Ac227 Dose 20 nCi decay actual'!G377/'Ac225 Dose 200 nCi decay actual'!G377</f>
        <v>9.1994587171961226E-2</v>
      </c>
      <c r="G16" s="83">
        <f>'Ac227 Dose 20 nCi decay actual'!H377/'Ac225 Dose 200 nCi decay actual'!H377</f>
        <v>8.1234311597472283E-2</v>
      </c>
      <c r="H16" s="83">
        <f>'Ac227 Dose 20 nCi decay actual'!I377/'Ac225 Dose 200 nCi decay actual'!I377</f>
        <v>8.4827025530046118E-2</v>
      </c>
      <c r="I16" s="83">
        <f>'Ac227 Dose 20 nCi decay actual'!J377/'Ac225 Dose 200 nCi decay actual'!J377</f>
        <v>4.6799791992730148E-2</v>
      </c>
      <c r="J16" s="83">
        <f>'Ac227 Dose 20 nCi decay actual'!K377/'Ac225 Dose 200 nCi decay actual'!K377</f>
        <v>8.779978975431546E-2</v>
      </c>
      <c r="K16" s="83">
        <f>'Ac227 Dose 20 nCi decay actual'!L377/'Ac225 Dose 200 nCi decay actual'!L377</f>
        <v>9.1632331791658847E-2</v>
      </c>
      <c r="L16" s="83">
        <f>'Ac227 Dose 20 nCi decay actual'!M377/'Ac225 Dose 200 nCi decay actual'!M377</f>
        <v>8.8703252642871253E-2</v>
      </c>
      <c r="M16" s="83">
        <f>'Ac227 Dose 20 nCi decay actual'!N377/'Ac225 Dose 200 nCi decay actual'!N377</f>
        <v>0.28158774117571156</v>
      </c>
      <c r="P16" s="86">
        <f>D16-D16*(('Ac225 Dose 200 nCi decay actual'!Q377/'Ac225 Dose 200 nCi decay actual'!E377)^2+('Ac227 Dose 20 nCi decay actual'!Q377/'Ac227 Dose 20 nCi decay actual'!E377)^2)^0.5</f>
        <v>4.0358416827861662E-2</v>
      </c>
      <c r="Q16" s="86">
        <f>E16-E16*(('Ac225 Dose 200 nCi decay actual'!R377/'Ac225 Dose 200 nCi decay actual'!F377)^2+('Ac227 Dose 20 nCi decay actual'!R377/'Ac227 Dose 20 nCi decay actual'!F377)^2)^0.5</f>
        <v>4.3096843494594209E-2</v>
      </c>
      <c r="R16" s="86">
        <f>F16-F16*(('Ac225 Dose 200 nCi decay actual'!S377/'Ac225 Dose 200 nCi decay actual'!G377)^2+('Ac227 Dose 20 nCi decay actual'!S377/'Ac227 Dose 20 nCi decay actual'!G377)^2)^0.5</f>
        <v>5.148062094760307E-2</v>
      </c>
      <c r="S16" s="86">
        <f>G16-G16*(('Ac225 Dose 200 nCi decay actual'!T377/'Ac225 Dose 200 nCi decay actual'!H377)^2+('Ac227 Dose 20 nCi decay actual'!T377/'Ac227 Dose 20 nCi decay actual'!H377)^2)^0.5</f>
        <v>4.6415011365671235E-2</v>
      </c>
      <c r="T16" s="86">
        <f>H16-H16*(('Ac225 Dose 200 nCi decay actual'!U377/'Ac225 Dose 200 nCi decay actual'!I377)^2+('Ac227 Dose 20 nCi decay actual'!U377/'Ac227 Dose 20 nCi decay actual'!I377)^2)^0.5</f>
        <v>4.2816792673406642E-2</v>
      </c>
      <c r="U16" s="86">
        <f>I16-I16*(('Ac225 Dose 200 nCi decay actual'!V377/'Ac225 Dose 200 nCi decay actual'!J377)^2+('Ac227 Dose 20 nCi decay actual'!V377/'Ac227 Dose 20 nCi decay actual'!J377)^2)^0.5</f>
        <v>2.6537673147836352E-2</v>
      </c>
      <c r="V16" s="86">
        <f>J16-J16*(('Ac225 Dose 200 nCi decay actual'!W377/'Ac225 Dose 200 nCi decay actual'!K377)^2+('Ac227 Dose 20 nCi decay actual'!W377/'Ac227 Dose 20 nCi decay actual'!K377)^2)^0.5</f>
        <v>4.4570372506328143E-2</v>
      </c>
      <c r="W16" s="86">
        <f>K16-K16*(('Ac225 Dose 200 nCi decay actual'!X377/'Ac225 Dose 200 nCi decay actual'!L377)^2+('Ac227 Dose 20 nCi decay actual'!X377/'Ac227 Dose 20 nCi decay actual'!L377)^2)^0.5</f>
        <v>4.0075872984984863E-2</v>
      </c>
      <c r="X16" s="86">
        <f>L16-L16*(('Ac225 Dose 200 nCi decay actual'!Y377/'Ac225 Dose 200 nCi decay actual'!M377)^2+('Ac227 Dose 20 nCi decay actual'!Y377/'Ac227 Dose 20 nCi decay actual'!M377)^2)^0.5</f>
        <v>3.785869915786555E-2</v>
      </c>
      <c r="Y16" s="86">
        <f>M16-M16*(('Ac225 Dose 200 nCi decay actual'!Z377/'Ac225 Dose 200 nCi decay actual'!N377)^2+('Ac227 Dose 20 nCi decay actual'!Z377/'Ac227 Dose 20 nCi decay actual'!N377)^2)^0.5</f>
        <v>0.1661120851513366</v>
      </c>
      <c r="Z16" s="86"/>
      <c r="AA16" s="86"/>
      <c r="AB16" s="86">
        <f>D16+D16*(('Ac225 Dose 200 nCi decay actual'!AC377/'Ac225 Dose 200 nCi decay actual'!E377)^2+('Ac227 Dose 20 nCi decay actual'!AC377/'Ac227 Dose 20 nCi decay actual'!E377)^2)^0.5</f>
        <v>0.12311410713242188</v>
      </c>
      <c r="AC16" s="86">
        <f>E16+E16*(('Ac225 Dose 200 nCi decay actual'!AD377/'Ac225 Dose 200 nCi decay actual'!F377)^2+('Ac227 Dose 20 nCi decay actual'!AD377/'Ac227 Dose 20 nCi decay actual'!F377)^2)^0.5</f>
        <v>0.12909597245556695</v>
      </c>
      <c r="AD16" s="86">
        <f>F16+F16*(('Ac225 Dose 200 nCi decay actual'!AE377/'Ac225 Dose 200 nCi decay actual'!G377)^2+('Ac227 Dose 20 nCi decay actual'!AE377/'Ac227 Dose 20 nCi decay actual'!G377)^2)^0.5</f>
        <v>0.16068322658901452</v>
      </c>
      <c r="AE16" s="86">
        <f>G16+G16*(('Ac225 Dose 200 nCi decay actual'!AF377/'Ac225 Dose 200 nCi decay actual'!H377)^2+('Ac227 Dose 20 nCi decay actual'!AF377/'Ac227 Dose 20 nCi decay actual'!H377)^2)^0.5</f>
        <v>0.14236567522277682</v>
      </c>
      <c r="AF16" s="86">
        <f>H16+H16*(('Ac225 Dose 200 nCi decay actual'!AG377/'Ac225 Dose 200 nCi decay actual'!I377)^2+('Ac227 Dose 20 nCi decay actual'!AG377/'Ac227 Dose 20 nCi decay actual'!I377)^2)^0.5</f>
        <v>0.14602103618787815</v>
      </c>
      <c r="AG16" s="86">
        <f>I16+I16*(('Ac225 Dose 200 nCi decay actual'!AH377/'Ac225 Dose 200 nCi decay actual'!J377)^2+('Ac227 Dose 20 nCi decay actual'!AH377/'Ac227 Dose 20 nCi decay actual'!J377)^2)^0.5</f>
        <v>8.5511049310070586E-2</v>
      </c>
      <c r="AH16" s="86">
        <f>J16+J16*(('Ac225 Dose 200 nCi decay actual'!AI377/'Ac225 Dose 200 nCi decay actual'!K377)^2+('Ac227 Dose 20 nCi decay actual'!AI377/'Ac227 Dose 20 nCi decay actual'!K377)^2)^0.5</f>
        <v>0.15597070368443636</v>
      </c>
      <c r="AI16" s="86">
        <f>K16+K16*(('Ac225 Dose 200 nCi decay actual'!AJ377/'Ac225 Dose 200 nCi decay actual'!L377)^2+('Ac227 Dose 20 nCi decay actual'!AJ377/'Ac227 Dose 20 nCi decay actual'!L377)^2)^0.5</f>
        <v>0.15583676950738179</v>
      </c>
      <c r="AJ16" s="86">
        <f>L16+L16*(('Ac225 Dose 200 nCi decay actual'!AK377/'Ac225 Dose 200 nCi decay actual'!M377)^2+('Ac227 Dose 20 nCi decay actual'!AK377/'Ac227 Dose 20 nCi decay actual'!M377)^2)^0.5</f>
        <v>0.1475677289088386</v>
      </c>
      <c r="AK16" s="86">
        <f>M16+M16*(('Ac225 Dose 200 nCi decay actual'!AL377/'Ac225 Dose 200 nCi decay actual'!N377)^2+('Ac227 Dose 20 nCi decay actual'!AL377/'Ac227 Dose 20 nCi decay actual'!N377)^2)^0.5</f>
        <v>0.56894501331762559</v>
      </c>
      <c r="AL16" s="85"/>
    </row>
    <row r="17" spans="3:38">
      <c r="C17">
        <f>'Ac225 Dose 200 nCi decay actual'!D378</f>
        <v>0.75</v>
      </c>
      <c r="D17" s="83">
        <f>'Ac227 Dose 20 nCi decay actual'!E378/'Ac225 Dose 200 nCi decay actual'!E378</f>
        <v>6.8756136578870142E-2</v>
      </c>
      <c r="E17" s="83">
        <f>'Ac227 Dose 20 nCi decay actual'!F378/'Ac225 Dose 200 nCi decay actual'!F378</f>
        <v>7.8400960530546487E-2</v>
      </c>
      <c r="F17" s="83">
        <f>'Ac227 Dose 20 nCi decay actual'!G378/'Ac225 Dose 200 nCi decay actual'!G378</f>
        <v>9.3197155896636075E-2</v>
      </c>
      <c r="G17" s="83">
        <f>'Ac227 Dose 20 nCi decay actual'!H378/'Ac225 Dose 200 nCi decay actual'!H378</f>
        <v>7.9927219571967995E-2</v>
      </c>
      <c r="H17" s="83">
        <f>'Ac227 Dose 20 nCi decay actual'!I378/'Ac225 Dose 200 nCi decay actual'!I378</f>
        <v>8.2458792173513609E-2</v>
      </c>
      <c r="I17" s="83">
        <f>'Ac227 Dose 20 nCi decay actual'!J378/'Ac225 Dose 200 nCi decay actual'!J378</f>
        <v>4.7491067409062879E-2</v>
      </c>
      <c r="J17" s="83">
        <f>'Ac227 Dose 20 nCi decay actual'!K378/'Ac225 Dose 200 nCi decay actual'!K378</f>
        <v>8.9609687607715247E-2</v>
      </c>
      <c r="K17" s="83">
        <f>'Ac227 Dose 20 nCi decay actual'!L378/'Ac225 Dose 200 nCi decay actual'!L378</f>
        <v>9.0853771087651913E-2</v>
      </c>
      <c r="L17" s="83">
        <f>'Ac227 Dose 20 nCi decay actual'!M378/'Ac225 Dose 200 nCi decay actual'!M378</f>
        <v>8.9617843153455404E-2</v>
      </c>
      <c r="M17" s="83">
        <f>'Ac227 Dose 20 nCi decay actual'!N378/'Ac225 Dose 200 nCi decay actual'!N378</f>
        <v>0.3132454033881869</v>
      </c>
      <c r="P17" s="86">
        <f>D17-D17*(('Ac225 Dose 200 nCi decay actual'!Q378/'Ac225 Dose 200 nCi decay actual'!E378)^2+('Ac227 Dose 20 nCi decay actual'!Q378/'Ac227 Dose 20 nCi decay actual'!E378)^2)^0.5</f>
        <v>4.0458677153645373E-2</v>
      </c>
      <c r="Q17" s="86">
        <f>E17-E17*(('Ac225 Dose 200 nCi decay actual'!R378/'Ac225 Dose 200 nCi decay actual'!F378)^2+('Ac227 Dose 20 nCi decay actual'!R378/'Ac227 Dose 20 nCi decay actual'!F378)^2)^0.5</f>
        <v>5.2058801183120132E-2</v>
      </c>
      <c r="R17" s="86">
        <f>F17-F17*(('Ac225 Dose 200 nCi decay actual'!S378/'Ac225 Dose 200 nCi decay actual'!G378)^2+('Ac227 Dose 20 nCi decay actual'!S378/'Ac227 Dose 20 nCi decay actual'!G378)^2)^0.5</f>
        <v>5.4905358344507486E-2</v>
      </c>
      <c r="S17" s="86">
        <f>G17-G17*(('Ac225 Dose 200 nCi decay actual'!T378/'Ac225 Dose 200 nCi decay actual'!H378)^2+('Ac227 Dose 20 nCi decay actual'!T378/'Ac227 Dose 20 nCi decay actual'!H378)^2)^0.5</f>
        <v>4.907842730504576E-2</v>
      </c>
      <c r="T17" s="86">
        <f>H17-H17*(('Ac225 Dose 200 nCi decay actual'!U378/'Ac225 Dose 200 nCi decay actual'!I378)^2+('Ac227 Dose 20 nCi decay actual'!U378/'Ac227 Dose 20 nCi decay actual'!I378)^2)^0.5</f>
        <v>4.5202159513615024E-2</v>
      </c>
      <c r="U17" s="86">
        <f>I17-I17*(('Ac225 Dose 200 nCi decay actual'!V378/'Ac225 Dose 200 nCi decay actual'!J378)^2+('Ac227 Dose 20 nCi decay actual'!V378/'Ac227 Dose 20 nCi decay actual'!J378)^2)^0.5</f>
        <v>2.900282858661626E-2</v>
      </c>
      <c r="V17" s="86">
        <f>J17-J17*(('Ac225 Dose 200 nCi decay actual'!W378/'Ac225 Dose 200 nCi decay actual'!K378)^2+('Ac227 Dose 20 nCi decay actual'!W378/'Ac227 Dose 20 nCi decay actual'!K378)^2)^0.5</f>
        <v>4.8188902479219926E-2</v>
      </c>
      <c r="W17" s="86">
        <f>K17-K17*(('Ac225 Dose 200 nCi decay actual'!X378/'Ac225 Dose 200 nCi decay actual'!L378)^2+('Ac227 Dose 20 nCi decay actual'!X378/'Ac227 Dose 20 nCi decay actual'!L378)^2)^0.5</f>
        <v>4.4456832223835105E-2</v>
      </c>
      <c r="X17" s="86">
        <f>L17-L17*(('Ac225 Dose 200 nCi decay actual'!Y378/'Ac225 Dose 200 nCi decay actual'!M378)^2+('Ac227 Dose 20 nCi decay actual'!Y378/'Ac227 Dose 20 nCi decay actual'!M378)^2)^0.5</f>
        <v>4.2666308158923222E-2</v>
      </c>
      <c r="Y17" s="86">
        <f>M17-M17*(('Ac225 Dose 200 nCi decay actual'!Z378/'Ac225 Dose 200 nCi decay actual'!N378)^2+('Ac227 Dose 20 nCi decay actual'!Z378/'Ac227 Dose 20 nCi decay actual'!N378)^2)^0.5</f>
        <v>0.19680185302775793</v>
      </c>
      <c r="Z17" s="86"/>
      <c r="AA17" s="86"/>
      <c r="AB17" s="86">
        <f>D17+D17*(('Ac225 Dose 200 nCi decay actual'!AC378/'Ac225 Dose 200 nCi decay actual'!E378)^2+('Ac227 Dose 20 nCi decay actual'!AC378/'Ac227 Dose 20 nCi decay actual'!E378)^2)^0.5</f>
        <v>0.11560170150979149</v>
      </c>
      <c r="AC17" s="86">
        <f>E17+E17*(('Ac225 Dose 200 nCi decay actual'!AD378/'Ac225 Dose 200 nCi decay actual'!F378)^2+('Ac227 Dose 20 nCi decay actual'!AD378/'Ac227 Dose 20 nCi decay actual'!F378)^2)^0.5</f>
        <v>0.14466898305780751</v>
      </c>
      <c r="AD17" s="86">
        <f>F17+F17*(('Ac225 Dose 200 nCi decay actual'!AE378/'Ac225 Dose 200 nCi decay actual'!G378)^2+('Ac227 Dose 20 nCi decay actual'!AE378/'Ac227 Dose 20 nCi decay actual'!G378)^2)^0.5</f>
        <v>0.15688443158736992</v>
      </c>
      <c r="AE17" s="86">
        <f>G17+G17*(('Ac225 Dose 200 nCi decay actual'!AF378/'Ac225 Dose 200 nCi decay actual'!H378)^2+('Ac227 Dose 20 nCi decay actual'!AF378/'Ac227 Dose 20 nCi decay actual'!H378)^2)^0.5</f>
        <v>0.13604139494941153</v>
      </c>
      <c r="AF17" s="86">
        <f>H17+H17*(('Ac225 Dose 200 nCi decay actual'!AG378/'Ac225 Dose 200 nCi decay actual'!I378)^2+('Ac227 Dose 20 nCi decay actual'!AG378/'Ac227 Dose 20 nCi decay actual'!I378)^2)^0.5</f>
        <v>0.13755635555164406</v>
      </c>
      <c r="AG17" s="86">
        <f>I17+I17*(('Ac225 Dose 200 nCi decay actual'!AH378/'Ac225 Dose 200 nCi decay actual'!J378)^2+('Ac227 Dose 20 nCi decay actual'!AH378/'Ac227 Dose 20 nCi decay actual'!J378)^2)^0.5</f>
        <v>8.3956244806048075E-2</v>
      </c>
      <c r="AH17" s="86">
        <f>J17+J17*(('Ac225 Dose 200 nCi decay actual'!AI378/'Ac225 Dose 200 nCi decay actual'!K378)^2+('Ac227 Dose 20 nCi decay actual'!AI378/'Ac227 Dose 20 nCi decay actual'!K378)^2)^0.5</f>
        <v>0.15251718416843518</v>
      </c>
      <c r="AI17" s="86">
        <f>K17+K17*(('Ac225 Dose 200 nCi decay actual'!AJ378/'Ac225 Dose 200 nCi decay actual'!L378)^2+('Ac227 Dose 20 nCi decay actual'!AJ378/'Ac227 Dose 20 nCi decay actual'!L378)^2)^0.5</f>
        <v>0.14926414112728503</v>
      </c>
      <c r="AJ17" s="86">
        <f>L17+L17*(('Ac225 Dose 200 nCi decay actual'!AK378/'Ac225 Dose 200 nCi decay actual'!M378)^2+('Ac227 Dose 20 nCi decay actual'!AK378/'Ac227 Dose 20 nCi decay actual'!M378)^2)^0.5</f>
        <v>0.14446180476431136</v>
      </c>
      <c r="AK17" s="86">
        <f>M17+M17*(('Ac225 Dose 200 nCi decay actual'!AL378/'Ac225 Dose 200 nCi decay actual'!N378)^2+('Ac227 Dose 20 nCi decay actual'!AL378/'Ac227 Dose 20 nCi decay actual'!N378)^2)^0.5</f>
        <v>0.60457818622550774</v>
      </c>
      <c r="AL17" s="85"/>
    </row>
    <row r="18" spans="3:38">
      <c r="C18">
        <f>'Ac225 Dose 200 nCi decay actual'!D379</f>
        <v>0.875</v>
      </c>
      <c r="D18" s="83">
        <f>'Ac227 Dose 20 nCi decay actual'!E379/'Ac225 Dose 200 nCi decay actual'!E379</f>
        <v>6.7343156659352671E-2</v>
      </c>
      <c r="E18" s="83">
        <f>'Ac227 Dose 20 nCi decay actual'!F379/'Ac225 Dose 200 nCi decay actual'!F379</f>
        <v>9.1347178893115041E-2</v>
      </c>
      <c r="F18" s="83">
        <f>'Ac227 Dose 20 nCi decay actual'!G379/'Ac225 Dose 200 nCi decay actual'!G379</f>
        <v>9.4536107609773656E-2</v>
      </c>
      <c r="G18" s="83">
        <f>'Ac227 Dose 20 nCi decay actual'!H379/'Ac225 Dose 200 nCi decay actual'!H379</f>
        <v>7.9001907839533259E-2</v>
      </c>
      <c r="H18" s="83">
        <f>'Ac227 Dose 20 nCi decay actual'!I379/'Ac225 Dose 200 nCi decay actual'!I379</f>
        <v>7.9976028001535665E-2</v>
      </c>
      <c r="I18" s="83">
        <f>'Ac227 Dose 20 nCi decay actual'!J379/'Ac225 Dose 200 nCi decay actual'!J379</f>
        <v>4.8089599199886333E-2</v>
      </c>
      <c r="J18" s="83">
        <f>'Ac227 Dose 20 nCi decay actual'!K379/'Ac225 Dose 200 nCi decay actual'!K379</f>
        <v>9.1157134181195809E-2</v>
      </c>
      <c r="K18" s="83">
        <f>'Ac227 Dose 20 nCi decay actual'!L379/'Ac225 Dose 200 nCi decay actual'!L379</f>
        <v>9.0025739773688079E-2</v>
      </c>
      <c r="L18" s="83">
        <f>'Ac227 Dose 20 nCi decay actual'!M379/'Ac225 Dose 200 nCi decay actual'!M379</f>
        <v>9.0433983706886836E-2</v>
      </c>
      <c r="M18" s="83">
        <f>'Ac227 Dose 20 nCi decay actual'!N379/'Ac225 Dose 200 nCi decay actual'!N379</f>
        <v>0.33978327287176163</v>
      </c>
      <c r="P18" s="86">
        <f>D18-D18*(('Ac225 Dose 200 nCi decay actual'!Q379/'Ac225 Dose 200 nCi decay actual'!E379)^2+('Ac227 Dose 20 nCi decay actual'!Q379/'Ac227 Dose 20 nCi decay actual'!E379)^2)^0.5</f>
        <v>4.0548252181716107E-2</v>
      </c>
      <c r="Q18" s="86">
        <f>E18-E18*(('Ac225 Dose 200 nCi decay actual'!R379/'Ac225 Dose 200 nCi decay actual'!F379)^2+('Ac227 Dose 20 nCi decay actual'!R379/'Ac227 Dose 20 nCi decay actual'!F379)^2)^0.5</f>
        <v>6.2564181176976208E-2</v>
      </c>
      <c r="R18" s="86">
        <f>F18-F18*(('Ac225 Dose 200 nCi decay actual'!S379/'Ac225 Dose 200 nCi decay actual'!G379)^2+('Ac227 Dose 20 nCi decay actual'!S379/'Ac227 Dose 20 nCi decay actual'!G379)^2)^0.5</f>
        <v>5.7779453975274446E-2</v>
      </c>
      <c r="S18" s="86">
        <f>G18-G18*(('Ac225 Dose 200 nCi decay actual'!T379/'Ac225 Dose 200 nCi decay actual'!H379)^2+('Ac227 Dose 20 nCi decay actual'!T379/'Ac227 Dose 20 nCi decay actual'!H379)^2)^0.5</f>
        <v>5.1131881183316089E-2</v>
      </c>
      <c r="T18" s="86">
        <f>H18-H18*(('Ac225 Dose 200 nCi decay actual'!U379/'Ac225 Dose 200 nCi decay actual'!I379)^2+('Ac227 Dose 20 nCi decay actual'!U379/'Ac227 Dose 20 nCi decay actual'!I379)^2)^0.5</f>
        <v>4.6619289177481454E-2</v>
      </c>
      <c r="U18" s="86">
        <f>I18-I18*(('Ac225 Dose 200 nCi decay actual'!V379/'Ac225 Dose 200 nCi decay actual'!J379)^2+('Ac227 Dose 20 nCi decay actual'!V379/'Ac227 Dose 20 nCi decay actual'!J379)^2)^0.5</f>
        <v>3.1004575728422662E-2</v>
      </c>
      <c r="V18" s="86">
        <f>J18-J18*(('Ac225 Dose 200 nCi decay actual'!W379/'Ac225 Dose 200 nCi decay actual'!K379)^2+('Ac227 Dose 20 nCi decay actual'!W379/'Ac227 Dose 20 nCi decay actual'!K379)^2)^0.5</f>
        <v>5.1266966614196316E-2</v>
      </c>
      <c r="W18" s="86">
        <f>K18-K18*(('Ac225 Dose 200 nCi decay actual'!X379/'Ac225 Dose 200 nCi decay actual'!L379)^2+('Ac227 Dose 20 nCi decay actual'!X379/'Ac227 Dose 20 nCi decay actual'!L379)^2)^0.5</f>
        <v>4.7725104791478609E-2</v>
      </c>
      <c r="X18" s="86">
        <f>L18-L18*(('Ac225 Dose 200 nCi decay actual'!Y379/'Ac225 Dose 200 nCi decay actual'!M379)^2+('Ac227 Dose 20 nCi decay actual'!Y379/'Ac227 Dose 20 nCi decay actual'!M379)^2)^0.5</f>
        <v>4.6591645460803181E-2</v>
      </c>
      <c r="Y18" s="86">
        <f>M18-M18*(('Ac225 Dose 200 nCi decay actual'!Z379/'Ac225 Dose 200 nCi decay actual'!N379)^2+('Ac227 Dose 20 nCi decay actual'!Z379/'Ac227 Dose 20 nCi decay actual'!N379)^2)^0.5</f>
        <v>0.2236340941028328</v>
      </c>
      <c r="Z18" s="86"/>
      <c r="AA18" s="86"/>
      <c r="AB18" s="86">
        <f>D18+D18*(('Ac225 Dose 200 nCi decay actual'!AC379/'Ac225 Dose 200 nCi decay actual'!E379)^2+('Ac227 Dose 20 nCi decay actual'!AC379/'Ac227 Dose 20 nCi decay actual'!E379)^2)^0.5</f>
        <v>0.1115126595353701</v>
      </c>
      <c r="AC18" s="86">
        <f>E18+E18*(('Ac225 Dose 200 nCi decay actual'!AD379/'Ac225 Dose 200 nCi decay actual'!F379)^2+('Ac227 Dose 20 nCi decay actual'!AD379/'Ac227 Dose 20 nCi decay actual'!F379)^2)^0.5</f>
        <v>0.16412641123057931</v>
      </c>
      <c r="AD18" s="86">
        <f>F18+F18*(('Ac225 Dose 200 nCi decay actual'!AE379/'Ac225 Dose 200 nCi decay actual'!G379)^2+('Ac227 Dose 20 nCi decay actual'!AE379/'Ac227 Dose 20 nCi decay actual'!G379)^2)^0.5</f>
        <v>0.15440157812119149</v>
      </c>
      <c r="AE18" s="86">
        <f>G18+G18*(('Ac225 Dose 200 nCi decay actual'!AF379/'Ac225 Dose 200 nCi decay actual'!H379)^2+('Ac227 Dose 20 nCi decay actual'!AF379/'Ac227 Dose 20 nCi decay actual'!H379)^2)^0.5</f>
        <v>0.13130812146840826</v>
      </c>
      <c r="AF18" s="86">
        <f>H18+H18*(('Ac225 Dose 200 nCi decay actual'!AG379/'Ac225 Dose 200 nCi decay actual'!I379)^2+('Ac227 Dose 20 nCi decay actual'!AG379/'Ac227 Dose 20 nCi decay actual'!I379)^2)^0.5</f>
        <v>0.13002417387462784</v>
      </c>
      <c r="AG18" s="86">
        <f>I18+I18*(('Ac225 Dose 200 nCi decay actual'!AH379/'Ac225 Dose 200 nCi decay actual'!J379)^2+('Ac227 Dose 20 nCi decay actual'!AH379/'Ac227 Dose 20 nCi decay actual'!J379)^2)^0.5</f>
        <v>8.2712997870136945E-2</v>
      </c>
      <c r="AH18" s="86">
        <f>J18+J18*(('Ac225 Dose 200 nCi decay actual'!AI379/'Ac225 Dose 200 nCi decay actual'!K379)^2+('Ac227 Dose 20 nCi decay actual'!AI379/'Ac227 Dose 20 nCi decay actual'!K379)^2)^0.5</f>
        <v>0.14978871153854703</v>
      </c>
      <c r="AI18" s="86">
        <f>K18+K18*(('Ac225 Dose 200 nCi decay actual'!AJ379/'Ac225 Dose 200 nCi decay actual'!L379)^2+('Ac227 Dose 20 nCi decay actual'!AJ379/'Ac227 Dose 20 nCi decay actual'!L379)^2)^0.5</f>
        <v>0.14388977722168333</v>
      </c>
      <c r="AJ18" s="86">
        <f>L18+L18*(('Ac225 Dose 200 nCi decay actual'!AK379/'Ac225 Dose 200 nCi decay actual'!M379)^2+('Ac227 Dose 20 nCi decay actual'!AK379/'Ac227 Dose 20 nCi decay actual'!M379)^2)^0.5</f>
        <v>0.14204508727812115</v>
      </c>
      <c r="AK18" s="86">
        <f>M18+M18*(('Ac225 Dose 200 nCi decay actual'!AL379/'Ac225 Dose 200 nCi decay actual'!N379)^2+('Ac227 Dose 20 nCi decay actual'!AL379/'Ac227 Dose 20 nCi decay actual'!N379)^2)^0.5</f>
        <v>0.63171619307229454</v>
      </c>
      <c r="AL18" s="85"/>
    </row>
    <row r="19" spans="3:38">
      <c r="C19">
        <f>'Ac225 Dose 200 nCi decay actual'!D380</f>
        <v>1</v>
      </c>
      <c r="D19" s="83">
        <f>'Ac227 Dose 20 nCi decay actual'!E380/'Ac225 Dose 200 nCi decay actual'!E380</f>
        <v>6.6677922475838536E-2</v>
      </c>
      <c r="E19" s="83">
        <f>'Ac227 Dose 20 nCi decay actual'!F380/'Ac225 Dose 200 nCi decay actual'!F380</f>
        <v>0.10516163304112472</v>
      </c>
      <c r="F19" s="83">
        <f>'Ac227 Dose 20 nCi decay actual'!G380/'Ac225 Dose 200 nCi decay actual'!G380</f>
        <v>9.5817411400931085E-2</v>
      </c>
      <c r="G19" s="83">
        <f>'Ac227 Dose 20 nCi decay actual'!H380/'Ac225 Dose 200 nCi decay actual'!H380</f>
        <v>7.8265905348968046E-2</v>
      </c>
      <c r="H19" s="83">
        <f>'Ac227 Dose 20 nCi decay actual'!I380/'Ac225 Dose 200 nCi decay actual'!I380</f>
        <v>7.7612450113533182E-2</v>
      </c>
      <c r="I19" s="83">
        <f>'Ac227 Dose 20 nCi decay actual'!J380/'Ac225 Dose 200 nCi decay actual'!J380</f>
        <v>4.8518125732320623E-2</v>
      </c>
      <c r="J19" s="83">
        <f>'Ac227 Dose 20 nCi decay actual'!K380/'Ac225 Dose 200 nCi decay actual'!K380</f>
        <v>9.2410735145598888E-2</v>
      </c>
      <c r="K19" s="83">
        <f>'Ac227 Dose 20 nCi decay actual'!L380/'Ac225 Dose 200 nCi decay actual'!L380</f>
        <v>8.9196569558672403E-2</v>
      </c>
      <c r="L19" s="83">
        <f>'Ac227 Dose 20 nCi decay actual'!M380/'Ac225 Dose 200 nCi decay actual'!M380</f>
        <v>9.115331200438026E-2</v>
      </c>
      <c r="M19" s="83">
        <f>'Ac227 Dose 20 nCi decay actual'!N380/'Ac225 Dose 200 nCi decay actual'!N380</f>
        <v>0.36114239968319761</v>
      </c>
      <c r="P19" s="86">
        <f>D19-D19*(('Ac225 Dose 200 nCi decay actual'!Q380/'Ac225 Dose 200 nCi decay actual'!E380)^2+('Ac227 Dose 20 nCi decay actual'!Q380/'Ac227 Dose 20 nCi decay actual'!E380)^2)^0.5</f>
        <v>4.0713567552917482E-2</v>
      </c>
      <c r="Q19" s="86">
        <f>E19-E19*(('Ac225 Dose 200 nCi decay actual'!R380/'Ac225 Dose 200 nCi decay actual'!F380)^2+('Ac227 Dose 20 nCi decay actual'!R380/'Ac227 Dose 20 nCi decay actual'!F380)^2)^0.5</f>
        <v>7.3836524756492355E-2</v>
      </c>
      <c r="R19" s="86">
        <f>F19-F19*(('Ac225 Dose 200 nCi decay actual'!S380/'Ac225 Dose 200 nCi decay actual'!G380)^2+('Ac227 Dose 20 nCi decay actual'!S380/'Ac227 Dose 20 nCi decay actual'!G380)^2)^0.5</f>
        <v>6.0240290742997367E-2</v>
      </c>
      <c r="S19" s="86">
        <f>G19-G19*(('Ac225 Dose 200 nCi decay actual'!T380/'Ac225 Dose 200 nCi decay actual'!H380)^2+('Ac227 Dose 20 nCi decay actual'!T380/'Ac227 Dose 20 nCi decay actual'!H380)^2)^0.5</f>
        <v>5.2719173403856331E-2</v>
      </c>
      <c r="T19" s="86">
        <f>H19-H19*(('Ac225 Dose 200 nCi decay actual'!U380/'Ac225 Dose 200 nCi decay actual'!I380)^2+('Ac227 Dose 20 nCi decay actual'!U380/'Ac227 Dose 20 nCi decay actual'!I380)^2)^0.5</f>
        <v>4.7445285931432143E-2</v>
      </c>
      <c r="U19" s="86">
        <f>I19-I19*(('Ac225 Dose 200 nCi decay actual'!V380/'Ac225 Dose 200 nCi decay actual'!J380)^2+('Ac227 Dose 20 nCi decay actual'!V380/'Ac227 Dose 20 nCi decay actual'!J380)^2)^0.5</f>
        <v>3.2596748513575781E-2</v>
      </c>
      <c r="V19" s="86">
        <f>J19-J19*(('Ac225 Dose 200 nCi decay actual'!W380/'Ac225 Dose 200 nCi decay actual'!K380)^2+('Ac227 Dose 20 nCi decay actual'!W380/'Ac227 Dose 20 nCi decay actual'!K380)^2)^0.5</f>
        <v>5.3938119629985994E-2</v>
      </c>
      <c r="W19" s="86">
        <f>K19-K19*(('Ac225 Dose 200 nCi decay actual'!X380/'Ac225 Dose 200 nCi decay actual'!L380)^2+('Ac227 Dose 20 nCi decay actual'!X380/'Ac227 Dose 20 nCi decay actual'!L380)^2)^0.5</f>
        <v>5.0215834351111564E-2</v>
      </c>
      <c r="X19" s="86">
        <f>L19-L19*(('Ac225 Dose 200 nCi decay actual'!Y380/'Ac225 Dose 200 nCi decay actual'!M380)^2+('Ac227 Dose 20 nCi decay actual'!Y380/'Ac227 Dose 20 nCi decay actual'!M380)^2)^0.5</f>
        <v>4.9866306763787657E-2</v>
      </c>
      <c r="Y19" s="86">
        <f>M19-M19*(('Ac225 Dose 200 nCi decay actual'!Z380/'Ac225 Dose 200 nCi decay actual'!N380)^2+('Ac227 Dose 20 nCi decay actual'!Z380/'Ac227 Dose 20 nCi decay actual'!N380)^2)^0.5</f>
        <v>0.2464345278310226</v>
      </c>
      <c r="Z19" s="86"/>
      <c r="AA19" s="86"/>
      <c r="AB19" s="86">
        <f>D19+D19*(('Ac225 Dose 200 nCi decay actual'!AC380/'Ac225 Dose 200 nCi decay actual'!E380)^2+('Ac227 Dose 20 nCi decay actual'!AC380/'Ac227 Dose 20 nCi decay actual'!E380)^2)^0.5</f>
        <v>0.10936021400432552</v>
      </c>
      <c r="AC19" s="86">
        <f>E19+E19*(('Ac225 Dose 200 nCi decay actual'!AD380/'Ac225 Dose 200 nCi decay actual'!F380)^2+('Ac227 Dose 20 nCi decay actual'!AD380/'Ac227 Dose 20 nCi decay actual'!F380)^2)^0.5</f>
        <v>0.18487388323675669</v>
      </c>
      <c r="AD19" s="86">
        <f>F19+F19*(('Ac225 Dose 200 nCi decay actual'!AE380/'Ac225 Dose 200 nCi decay actual'!G380)^2+('Ac227 Dose 20 nCi decay actual'!AE380/'Ac227 Dose 20 nCi decay actual'!G380)^2)^0.5</f>
        <v>0.15262145356745582</v>
      </c>
      <c r="AE19" s="86">
        <f>G19+G19*(('Ac225 Dose 200 nCi decay actual'!AF380/'Ac225 Dose 200 nCi decay actual'!H380)^2+('Ac227 Dose 20 nCi decay actual'!AF380/'Ac227 Dose 20 nCi decay actual'!H380)^2)^0.5</f>
        <v>0.12753663999896742</v>
      </c>
      <c r="AF19" s="86">
        <f>H19+H19*(('Ac225 Dose 200 nCi decay actual'!AG380/'Ac225 Dose 200 nCi decay actual'!I380)^2+('Ac227 Dose 20 nCi decay actual'!AG380/'Ac227 Dose 20 nCi decay actual'!I380)^2)^0.5</f>
        <v>0.12346883187727789</v>
      </c>
      <c r="AG19" s="86">
        <f>I19+I19*(('Ac225 Dose 200 nCi decay actual'!AH380/'Ac225 Dose 200 nCi decay actual'!J380)^2+('Ac227 Dose 20 nCi decay actual'!AH380/'Ac227 Dose 20 nCi decay actual'!J380)^2)^0.5</f>
        <v>8.150772360670186E-2</v>
      </c>
      <c r="AH19" s="86">
        <f>J19+J19*(('Ac225 Dose 200 nCi decay actual'!AI380/'Ac225 Dose 200 nCi decay actual'!K380)^2+('Ac227 Dose 20 nCi decay actual'!AI380/'Ac227 Dose 20 nCi decay actual'!K380)^2)^0.5</f>
        <v>0.14746683403649333</v>
      </c>
      <c r="AI19" s="86">
        <f>K19+K19*(('Ac225 Dose 200 nCi decay actual'!AJ380/'Ac225 Dose 200 nCi decay actual'!L380)^2+('Ac227 Dose 20 nCi decay actual'!AJ380/'Ac227 Dose 20 nCi decay actual'!L380)^2)^0.5</f>
        <v>0.13937973090971517</v>
      </c>
      <c r="AJ19" s="86">
        <f>L19+L19*(('Ac225 Dose 200 nCi decay actual'!AK380/'Ac225 Dose 200 nCi decay actual'!M380)^2+('Ac227 Dose 20 nCi decay actual'!AK380/'Ac227 Dose 20 nCi decay actual'!M380)^2)^0.5</f>
        <v>0.14007065727376727</v>
      </c>
      <c r="AK19" s="86">
        <f>M19+M19*(('Ac225 Dose 200 nCi decay actual'!AL380/'Ac225 Dose 200 nCi decay actual'!N380)^2+('Ac227 Dose 20 nCi decay actual'!AL380/'Ac227 Dose 20 nCi decay actual'!N380)^2)^0.5</f>
        <v>0.65066826489990914</v>
      </c>
      <c r="AL19" s="85"/>
    </row>
    <row r="20" spans="3:38">
      <c r="C20">
        <f>'Ac225 Dose 200 nCi decay actual'!D381</f>
        <v>1.125</v>
      </c>
      <c r="D20" s="83">
        <f>'Ac227 Dose 20 nCi decay actual'!E381/'Ac225 Dose 200 nCi decay actual'!E381</f>
        <v>6.6253572542791392E-2</v>
      </c>
      <c r="E20" s="83">
        <f>'Ac227 Dose 20 nCi decay actual'!F381/'Ac225 Dose 200 nCi decay actual'!F381</f>
        <v>0.11835759090877311</v>
      </c>
      <c r="F20" s="83">
        <f>'Ac227 Dose 20 nCi decay actual'!G381/'Ac225 Dose 200 nCi decay actual'!G381</f>
        <v>9.6884723725556787E-2</v>
      </c>
      <c r="G20" s="83">
        <f>'Ac227 Dose 20 nCi decay actual'!H381/'Ac225 Dose 200 nCi decay actual'!H381</f>
        <v>7.7588817362348753E-2</v>
      </c>
      <c r="H20" s="83">
        <f>'Ac227 Dose 20 nCi decay actual'!I381/'Ac225 Dose 200 nCi decay actual'!I381</f>
        <v>7.5518780004307978E-2</v>
      </c>
      <c r="I20" s="83">
        <f>'Ac227 Dose 20 nCi decay actual'!J381/'Ac225 Dose 200 nCi decay actual'!J381</f>
        <v>4.875555261560624E-2</v>
      </c>
      <c r="J20" s="83">
        <f>'Ac227 Dose 20 nCi decay actual'!K381/'Ac225 Dose 200 nCi decay actual'!K381</f>
        <v>9.3386021616703091E-2</v>
      </c>
      <c r="K20" s="83">
        <f>'Ac227 Dose 20 nCi decay actual'!L381/'Ac225 Dose 200 nCi decay actual'!L381</f>
        <v>8.8403385569522139E-2</v>
      </c>
      <c r="L20" s="83">
        <f>'Ac227 Dose 20 nCi decay actual'!M381/'Ac225 Dose 200 nCi decay actual'!M381</f>
        <v>9.1780011245684398E-2</v>
      </c>
      <c r="M20" s="83">
        <f>'Ac227 Dose 20 nCi decay actual'!N381/'Ac225 Dose 200 nCi decay actual'!N381</f>
        <v>0.37772445200149157</v>
      </c>
      <c r="P20" s="86">
        <f>D20-D20*(('Ac225 Dose 200 nCi decay actual'!Q381/'Ac225 Dose 200 nCi decay actual'!E381)^2+('Ac227 Dose 20 nCi decay actual'!Q381/'Ac227 Dose 20 nCi decay actual'!E381)^2)^0.5</f>
        <v>4.0902810862678274E-2</v>
      </c>
      <c r="Q20" s="86">
        <f>E20-E20*(('Ac225 Dose 200 nCi decay actual'!R381/'Ac225 Dose 200 nCi decay actual'!F381)^2+('Ac227 Dose 20 nCi decay actual'!R381/'Ac227 Dose 20 nCi decay actual'!F381)^2)^0.5</f>
        <v>8.4837026017120287E-2</v>
      </c>
      <c r="R20" s="86">
        <f>F20-F20*(('Ac225 Dose 200 nCi decay actual'!S381/'Ac225 Dose 200 nCi decay actual'!G381)^2+('Ac227 Dose 20 nCi decay actual'!S381/'Ac227 Dose 20 nCi decay actual'!G381)^2)^0.5</f>
        <v>6.2352482465160883E-2</v>
      </c>
      <c r="S20" s="86">
        <f>G20-G20*(('Ac225 Dose 200 nCi decay actual'!T381/'Ac225 Dose 200 nCi decay actual'!H381)^2+('Ac227 Dose 20 nCi decay actual'!T381/'Ac227 Dose 20 nCi decay actual'!H381)^2)^0.5</f>
        <v>5.3919078149616065E-2</v>
      </c>
      <c r="T20" s="86">
        <f>H20-H20*(('Ac225 Dose 200 nCi decay actual'!U381/'Ac225 Dose 200 nCi decay actual'!I381)^2+('Ac227 Dose 20 nCi decay actual'!U381/'Ac227 Dose 20 nCi decay actual'!I381)^2)^0.5</f>
        <v>4.7949370174103112E-2</v>
      </c>
      <c r="U20" s="86">
        <f>I20-I20*(('Ac225 Dose 200 nCi decay actual'!V381/'Ac225 Dose 200 nCi decay actual'!J381)^2+('Ac227 Dose 20 nCi decay actual'!V381/'Ac227 Dose 20 nCi decay actual'!J381)^2)^0.5</f>
        <v>3.3830447551230297E-2</v>
      </c>
      <c r="V20" s="86">
        <f>J20-J20*(('Ac225 Dose 200 nCi decay actual'!W381/'Ac225 Dose 200 nCi decay actual'!K381)^2+('Ac227 Dose 20 nCi decay actual'!W381/'Ac227 Dose 20 nCi decay actual'!K381)^2)^0.5</f>
        <v>5.6280199900474642E-2</v>
      </c>
      <c r="W20" s="86">
        <f>K20-K20*(('Ac225 Dose 200 nCi decay actual'!X381/'Ac225 Dose 200 nCi decay actual'!L381)^2+('Ac227 Dose 20 nCi decay actual'!X381/'Ac227 Dose 20 nCi decay actual'!L381)^2)^0.5</f>
        <v>5.2152668136271597E-2</v>
      </c>
      <c r="X20" s="86">
        <f>L20-L20*(('Ac225 Dose 200 nCi decay actual'!Y381/'Ac225 Dose 200 nCi decay actual'!M381)^2+('Ac227 Dose 20 nCi decay actual'!Y381/'Ac227 Dose 20 nCi decay actual'!M381)^2)^0.5</f>
        <v>5.2641967598019153E-2</v>
      </c>
      <c r="Y20" s="86">
        <f>M20-M20*(('Ac225 Dose 200 nCi decay actual'!Z381/'Ac225 Dose 200 nCi decay actual'!N381)^2+('Ac227 Dose 20 nCi decay actual'!Z381/'Ac227 Dose 20 nCi decay actual'!N381)^2)^0.5</f>
        <v>0.2653653722707901</v>
      </c>
      <c r="Z20" s="86"/>
      <c r="AA20" s="86"/>
      <c r="AB20" s="86">
        <f>D20+D20*(('Ac225 Dose 200 nCi decay actual'!AC381/'Ac225 Dose 200 nCi decay actual'!E381)^2+('Ac227 Dose 20 nCi decay actual'!AC381/'Ac227 Dose 20 nCi decay actual'!E381)^2)^0.5</f>
        <v>0.10784640638340395</v>
      </c>
      <c r="AC20" s="86">
        <f>E20+E20*(('Ac225 Dose 200 nCi decay actual'!AD381/'Ac225 Dose 200 nCi decay actual'!F381)^2+('Ac227 Dose 20 nCi decay actual'!AD381/'Ac227 Dose 20 nCi decay actual'!F381)^2)^0.5</f>
        <v>0.2040529157578044</v>
      </c>
      <c r="AD20" s="86">
        <f>F20+F20*(('Ac225 Dose 200 nCi decay actual'!AE381/'Ac225 Dose 200 nCi decay actual'!G381)^2+('Ac227 Dose 20 nCi decay actual'!AE381/'Ac227 Dose 20 nCi decay actual'!G381)^2)^0.5</f>
        <v>0.15108831306230228</v>
      </c>
      <c r="AE20" s="86">
        <f>G20+G20*(('Ac225 Dose 200 nCi decay actual'!AF381/'Ac225 Dose 200 nCi decay actual'!H381)^2+('Ac227 Dose 20 nCi decay actual'!AF381/'Ac227 Dose 20 nCi decay actual'!H381)^2)^0.5</f>
        <v>0.124327301351119</v>
      </c>
      <c r="AF20" s="86">
        <f>H20+H20*(('Ac225 Dose 200 nCi decay actual'!AG381/'Ac225 Dose 200 nCi decay actual'!I381)^2+('Ac227 Dose 20 nCi decay actual'!AG381/'Ac227 Dose 20 nCi decay actual'!I381)^2)^0.5</f>
        <v>0.11789681306595592</v>
      </c>
      <c r="AG20" s="86">
        <f>I20+I20*(('Ac225 Dose 200 nCi decay actual'!AH381/'Ac225 Dose 200 nCi decay actual'!J381)^2+('Ac227 Dose 20 nCi decay actual'!AH381/'Ac227 Dose 20 nCi decay actual'!J381)^2)^0.5</f>
        <v>8.0231576011243422E-2</v>
      </c>
      <c r="AH20" s="86">
        <f>J20+J20*(('Ac225 Dose 200 nCi decay actual'!AI381/'Ac225 Dose 200 nCi decay actual'!K381)^2+('Ac227 Dose 20 nCi decay actual'!AI381/'Ac227 Dose 20 nCi decay actual'!K381)^2)^0.5</f>
        <v>0.145396236419923</v>
      </c>
      <c r="AI20" s="86">
        <f>K20+K20*(('Ac225 Dose 200 nCi decay actual'!AJ381/'Ac225 Dose 200 nCi decay actual'!L381)^2+('Ac227 Dose 20 nCi decay actual'!AJ381/'Ac227 Dose 20 nCi decay actual'!L381)^2)^0.5</f>
        <v>0.13553605479319958</v>
      </c>
      <c r="AJ20" s="86">
        <f>L20+L20*(('Ac225 Dose 200 nCi decay actual'!AK381/'Ac225 Dose 200 nCi decay actual'!M381)^2+('Ac227 Dose 20 nCi decay actual'!AK381/'Ac227 Dose 20 nCi decay actual'!M381)^2)^0.5</f>
        <v>0.13839211997035156</v>
      </c>
      <c r="AK20" s="86">
        <f>M20+M20*(('Ac225 Dose 200 nCi decay actual'!AL381/'Ac225 Dose 200 nCi decay actual'!N381)^2+('Ac227 Dose 20 nCi decay actual'!AL381/'Ac227 Dose 20 nCi decay actual'!N381)^2)^0.5</f>
        <v>0.66253266886377238</v>
      </c>
      <c r="AL20" s="85"/>
    </row>
    <row r="21" spans="3:38">
      <c r="C21">
        <f>'Ac225 Dose 200 nCi decay actual'!D382</f>
        <v>1.325</v>
      </c>
      <c r="D21" s="83">
        <f>'Ac227 Dose 20 nCi decay actual'!E382/'Ac225 Dose 200 nCi decay actual'!E382</f>
        <v>6.5650520676295371E-2</v>
      </c>
      <c r="E21" s="83">
        <f>'Ac227 Dose 20 nCi decay actual'!F382/'Ac225 Dose 200 nCi decay actual'!F382</f>
        <v>0.13705053460368763</v>
      </c>
      <c r="F21" s="83">
        <f>'Ac227 Dose 20 nCi decay actual'!G382/'Ac225 Dose 200 nCi decay actual'!G382</f>
        <v>9.8138935509314879E-2</v>
      </c>
      <c r="G21" s="83">
        <f>'Ac227 Dose 20 nCi decay actual'!H382/'Ac225 Dose 200 nCi decay actual'!H382</f>
        <v>7.6550063502193191E-2</v>
      </c>
      <c r="H21" s="83">
        <f>'Ac227 Dose 20 nCi decay actual'!I382/'Ac225 Dose 200 nCi decay actual'!I382</f>
        <v>7.2713591021334636E-2</v>
      </c>
      <c r="I21" s="83">
        <f>'Ac227 Dose 20 nCi decay actual'!J382/'Ac225 Dose 200 nCi decay actual'!J382</f>
        <v>4.8837794069165406E-2</v>
      </c>
      <c r="J21" s="83">
        <f>'Ac227 Dose 20 nCi decay actual'!K382/'Ac225 Dose 200 nCi decay actual'!K382</f>
        <v>9.4515313557717598E-2</v>
      </c>
      <c r="K21" s="83">
        <f>'Ac227 Dose 20 nCi decay actual'!L382/'Ac225 Dose 200 nCi decay actual'!L382</f>
        <v>8.7232140302520106E-2</v>
      </c>
      <c r="L21" s="83">
        <f>'Ac227 Dose 20 nCi decay actual'!M382/'Ac225 Dose 200 nCi decay actual'!M382</f>
        <v>9.2632617436622308E-2</v>
      </c>
      <c r="M21" s="83">
        <f>'Ac227 Dose 20 nCi decay actual'!N382/'Ac225 Dose 200 nCi decay actual'!N382</f>
        <v>0.39678199719612833</v>
      </c>
      <c r="P21" s="86">
        <f>D21-D21*(('Ac225 Dose 200 nCi decay actual'!Q382/'Ac225 Dose 200 nCi decay actual'!E382)^2+('Ac227 Dose 20 nCi decay actual'!Q382/'Ac227 Dose 20 nCi decay actual'!E382)^2)^0.5</f>
        <v>4.1141448750889015E-2</v>
      </c>
      <c r="Q21" s="86">
        <f>E21-E21*(('Ac225 Dose 200 nCi decay actual'!R382/'Ac225 Dose 200 nCi decay actual'!F382)^2+('Ac227 Dose 20 nCi decay actual'!R382/'Ac227 Dose 20 nCi decay actual'!F382)^2)^0.5</f>
        <v>9.8569997954014971E-2</v>
      </c>
      <c r="R21" s="86">
        <f>F21-F21*(('Ac225 Dose 200 nCi decay actual'!S382/'Ac225 Dose 200 nCi decay actual'!G382)^2+('Ac227 Dose 20 nCi decay actual'!S382/'Ac227 Dose 20 nCi decay actual'!G382)^2)^0.5</f>
        <v>6.4057605811181112E-2</v>
      </c>
      <c r="S21" s="86">
        <f>G21-G21*(('Ac225 Dose 200 nCi decay actual'!T382/'Ac225 Dose 200 nCi decay actual'!H382)^2+('Ac227 Dose 20 nCi decay actual'!T382/'Ac227 Dose 20 nCi decay actual'!H382)^2)^0.5</f>
        <v>5.4674661221506216E-2</v>
      </c>
      <c r="T21" s="86">
        <f>H21-H21*(('Ac225 Dose 200 nCi decay actual'!U382/'Ac225 Dose 200 nCi decay actual'!I382)^2+('Ac227 Dose 20 nCi decay actual'!U382/'Ac227 Dose 20 nCi decay actual'!I382)^2)^0.5</f>
        <v>4.7575467405540466E-2</v>
      </c>
      <c r="U21" s="86">
        <f>I21-I21*(('Ac225 Dose 200 nCi decay actual'!V382/'Ac225 Dose 200 nCi decay actual'!J382)^2+('Ac227 Dose 20 nCi decay actual'!V382/'Ac227 Dose 20 nCi decay actual'!J382)^2)^0.5</f>
        <v>3.4571894368294977E-2</v>
      </c>
      <c r="V21" s="86">
        <f>J21-J21*(('Ac225 Dose 200 nCi decay actual'!W382/'Ac225 Dose 200 nCi decay actual'!K382)^2+('Ac227 Dose 20 nCi decay actual'!W382/'Ac227 Dose 20 nCi decay actual'!K382)^2)^0.5</f>
        <v>5.7355529938636768E-2</v>
      </c>
      <c r="W21" s="86">
        <f>K21-K21*(('Ac225 Dose 200 nCi decay actual'!X382/'Ac225 Dose 200 nCi decay actual'!L382)^2+('Ac227 Dose 20 nCi decay actual'!X382/'Ac227 Dose 20 nCi decay actual'!L382)^2)^0.5</f>
        <v>5.3111350646124135E-2</v>
      </c>
      <c r="X21" s="86">
        <f>L21-L21*(('Ac225 Dose 200 nCi decay actual'!Y382/'Ac225 Dose 200 nCi decay actual'!M382)^2+('Ac227 Dose 20 nCi decay actual'!Y382/'Ac227 Dose 20 nCi decay actual'!M382)^2)^0.5</f>
        <v>5.4650813405153501E-2</v>
      </c>
      <c r="Y21" s="86">
        <f>M21-M21*(('Ac225 Dose 200 nCi decay actual'!Z382/'Ac225 Dose 200 nCi decay actual'!N382)^2+('Ac227 Dose 20 nCi decay actual'!Z382/'Ac227 Dose 20 nCi decay actual'!N382)^2)^0.5</f>
        <v>0.28403991665727557</v>
      </c>
      <c r="Z21" s="86"/>
      <c r="AA21" s="86"/>
      <c r="AB21" s="86">
        <f>D21+D21*(('Ac225 Dose 200 nCi decay actual'!AC382/'Ac225 Dose 200 nCi decay actual'!E382)^2+('Ac227 Dose 20 nCi decay actual'!AC382/'Ac227 Dose 20 nCi decay actual'!E382)^2)^0.5</f>
        <v>0.10576758609229911</v>
      </c>
      <c r="AC21" s="86">
        <f>E21+E21*(('Ac225 Dose 200 nCi decay actual'!AD382/'Ac225 Dose 200 nCi decay actual'!F382)^2+('Ac227 Dose 20 nCi decay actual'!AD382/'Ac227 Dose 20 nCi decay actual'!F382)^2)^0.5</f>
        <v>0.23223413808891602</v>
      </c>
      <c r="AD21" s="86">
        <f>F21+F21*(('Ac225 Dose 200 nCi decay actual'!AE382/'Ac225 Dose 200 nCi decay actual'!G382)^2+('Ac227 Dose 20 nCi decay actual'!AE382/'Ac227 Dose 20 nCi decay actual'!G382)^2)^0.5</f>
        <v>0.14992754807103409</v>
      </c>
      <c r="AE21" s="86">
        <f>G21+G21*(('Ac225 Dose 200 nCi decay actual'!AF382/'Ac225 Dose 200 nCi decay actual'!H382)^2+('Ac227 Dose 20 nCi decay actual'!AF382/'Ac227 Dose 20 nCi decay actual'!H382)^2)^0.5</f>
        <v>0.12189655279965889</v>
      </c>
      <c r="AF21" s="86">
        <f>H21+H21*(('Ac225 Dose 200 nCi decay actual'!AG382/'Ac225 Dose 200 nCi decay actual'!I382)^2+('Ac227 Dose 20 nCi decay actual'!AG382/'Ac227 Dose 20 nCi decay actual'!I382)^2)^0.5</f>
        <v>0.11219301855224485</v>
      </c>
      <c r="AG21" s="86">
        <f>I21+I21*(('Ac225 Dose 200 nCi decay actual'!AH382/'Ac225 Dose 200 nCi decay actual'!J382)^2+('Ac227 Dose 20 nCi decay actual'!AH382/'Ac227 Dose 20 nCi decay actual'!J382)^2)^0.5</f>
        <v>7.9860853737967599E-2</v>
      </c>
      <c r="AH21" s="86">
        <f>J21+J21*(('Ac225 Dose 200 nCi decay actual'!AI382/'Ac225 Dose 200 nCi decay actual'!K382)^2+('Ac227 Dose 20 nCi decay actual'!AI382/'Ac227 Dose 20 nCi decay actual'!K382)^2)^0.5</f>
        <v>0.14482078709141336</v>
      </c>
      <c r="AI21" s="86">
        <f>K21+K21*(('Ac225 Dose 200 nCi decay actual'!AJ382/'Ac225 Dose 200 nCi decay actual'!L382)^2+('Ac227 Dose 20 nCi decay actual'!AJ382/'Ac227 Dose 20 nCi decay actual'!L382)^2)^0.5</f>
        <v>0.13247794310992528</v>
      </c>
      <c r="AJ21" s="86">
        <f>L21+L21*(('Ac225 Dose 200 nCi decay actual'!AK382/'Ac225 Dose 200 nCi decay actual'!M382)^2+('Ac227 Dose 20 nCi decay actual'!AK382/'Ac227 Dose 20 nCi decay actual'!M382)^2)^0.5</f>
        <v>0.13829234765310106</v>
      </c>
      <c r="AK21" s="86">
        <f>M21+M21*(('Ac225 Dose 200 nCi decay actual'!AL382/'Ac225 Dose 200 nCi decay actual'!N382)^2+('Ac227 Dose 20 nCi decay actual'!AL382/'Ac227 Dose 20 nCi decay actual'!N382)^2)^0.5</f>
        <v>0.6893223357409064</v>
      </c>
      <c r="AL21" s="85"/>
    </row>
    <row r="22" spans="3:38">
      <c r="C22">
        <f>'Ac225 Dose 200 nCi decay actual'!D383</f>
        <v>1.5249999999999999</v>
      </c>
      <c r="D22" s="83">
        <f>'Ac227 Dose 20 nCi decay actual'!E383/'Ac225 Dose 200 nCi decay actual'!E383</f>
        <v>6.5127339055243483E-2</v>
      </c>
      <c r="E22" s="83">
        <f>'Ac227 Dose 20 nCi decay actual'!F383/'Ac225 Dose 200 nCi decay actual'!F383</f>
        <v>0.15314260341369712</v>
      </c>
      <c r="F22" s="83">
        <f>'Ac227 Dose 20 nCi decay actual'!G383/'Ac225 Dose 200 nCi decay actual'!G383</f>
        <v>9.8997381730708919E-2</v>
      </c>
      <c r="G22" s="83">
        <f>'Ac227 Dose 20 nCi decay actual'!H383/'Ac225 Dose 200 nCi decay actual'!H383</f>
        <v>7.5569118959512627E-2</v>
      </c>
      <c r="H22" s="83">
        <f>'Ac227 Dose 20 nCi decay actual'!I383/'Ac225 Dose 200 nCi decay actual'!I383</f>
        <v>7.0400636306366005E-2</v>
      </c>
      <c r="I22" s="83">
        <f>'Ac227 Dose 20 nCi decay actual'!J383/'Ac225 Dose 200 nCi decay actual'!J383</f>
        <v>4.8697566564777348E-2</v>
      </c>
      <c r="J22" s="83">
        <f>'Ac227 Dose 20 nCi decay actual'!K383/'Ac225 Dose 200 nCi decay actual'!K383</f>
        <v>9.5293247884490853E-2</v>
      </c>
      <c r="K22" s="83">
        <f>'Ac227 Dose 20 nCi decay actual'!L383/'Ac225 Dose 200 nCi decay actual'!L383</f>
        <v>8.6168275253003523E-2</v>
      </c>
      <c r="L22" s="83">
        <f>'Ac227 Dose 20 nCi decay actual'!M383/'Ac225 Dose 200 nCi decay actual'!M383</f>
        <v>9.3357446139533951E-2</v>
      </c>
      <c r="M22" s="83">
        <f>'Ac227 Dose 20 nCi decay actual'!N383/'Ac225 Dose 200 nCi decay actual'!N383</f>
        <v>0.40960272306053053</v>
      </c>
      <c r="P22" s="86">
        <f>D22-D22*(('Ac225 Dose 200 nCi decay actual'!Q383/'Ac225 Dose 200 nCi decay actual'!E383)^2+('Ac227 Dose 20 nCi decay actual'!Q383/'Ac227 Dose 20 nCi decay actual'!E383)^2)^0.5</f>
        <v>4.1349434125791326E-2</v>
      </c>
      <c r="Q22" s="86">
        <f>E22-E22*(('Ac225 Dose 200 nCi decay actual'!R383/'Ac225 Dose 200 nCi decay actual'!F383)^2+('Ac227 Dose 20 nCi decay actual'!R383/'Ac227 Dose 20 nCi decay actual'!F383)^2)^0.5</f>
        <v>0.11124763967270607</v>
      </c>
      <c r="R22" s="86">
        <f>F22-F22*(('Ac225 Dose 200 nCi decay actual'!S383/'Ac225 Dose 200 nCi decay actual'!G383)^2+('Ac227 Dose 20 nCi decay actual'!S383/'Ac227 Dose 20 nCi decay actual'!G383)^2)^0.5</f>
        <v>6.5592413273084654E-2</v>
      </c>
      <c r="S22" s="86">
        <f>G22-G22*(('Ac225 Dose 200 nCi decay actual'!T383/'Ac225 Dose 200 nCi decay actual'!H383)^2+('Ac227 Dose 20 nCi decay actual'!T383/'Ac227 Dose 20 nCi decay actual'!H383)^2)^0.5</f>
        <v>5.5200248196163135E-2</v>
      </c>
      <c r="T22" s="86">
        <f>H22-H22*(('Ac225 Dose 200 nCi decay actual'!U383/'Ac225 Dose 200 nCi decay actual'!I383)^2+('Ac227 Dose 20 nCi decay actual'!U383/'Ac227 Dose 20 nCi decay actual'!I383)^2)^0.5</f>
        <v>4.7298569778232116E-2</v>
      </c>
      <c r="U22" s="86">
        <f>I22-I22*(('Ac225 Dose 200 nCi decay actual'!V383/'Ac225 Dose 200 nCi decay actual'!J383)^2+('Ac227 Dose 20 nCi decay actual'!V383/'Ac227 Dose 20 nCi decay actual'!J383)^2)^0.5</f>
        <v>3.5151431400974542E-2</v>
      </c>
      <c r="V22" s="86">
        <f>J22-J22*(('Ac225 Dose 200 nCi decay actual'!W383/'Ac225 Dose 200 nCi decay actual'!K383)^2+('Ac227 Dose 20 nCi decay actual'!W383/'Ac227 Dose 20 nCi decay actual'!K383)^2)^0.5</f>
        <v>5.8826263965873871E-2</v>
      </c>
      <c r="W22" s="86">
        <f>K22-K22*(('Ac225 Dose 200 nCi decay actual'!X383/'Ac225 Dose 200 nCi decay actual'!L383)^2+('Ac227 Dose 20 nCi decay actual'!X383/'Ac227 Dose 20 nCi decay actual'!L383)^2)^0.5</f>
        <v>5.4029340482314427E-2</v>
      </c>
      <c r="X22" s="86">
        <f>L22-L22*(('Ac225 Dose 200 nCi decay actual'!Y383/'Ac225 Dose 200 nCi decay actual'!M383)^2+('Ac227 Dose 20 nCi decay actual'!Y383/'Ac227 Dose 20 nCi decay actual'!M383)^2)^0.5</f>
        <v>5.6678403477655639E-2</v>
      </c>
      <c r="Y22" s="86">
        <f>M22-M22*(('Ac225 Dose 200 nCi decay actual'!Z383/'Ac225 Dose 200 nCi decay actual'!N383)^2+('Ac227 Dose 20 nCi decay actual'!Z383/'Ac227 Dose 20 nCi decay actual'!N383)^2)^0.5</f>
        <v>0.29907267836667406</v>
      </c>
      <c r="Z22" s="86"/>
      <c r="AA22" s="86"/>
      <c r="AB22" s="86">
        <f>D22+D22*(('Ac225 Dose 200 nCi decay actual'!AC383/'Ac225 Dose 200 nCi decay actual'!E383)^2+('Ac227 Dose 20 nCi decay actual'!AC383/'Ac227 Dose 20 nCi decay actual'!E383)^2)^0.5</f>
        <v>0.10396570143921766</v>
      </c>
      <c r="AC22" s="86">
        <f>E22+E22*(('Ac225 Dose 200 nCi decay actual'!AD383/'Ac225 Dose 200 nCi decay actual'!F383)^2+('Ac227 Dose 20 nCi decay actual'!AD383/'Ac227 Dose 20 nCi decay actual'!F383)^2)^0.5</f>
        <v>0.25466924061646107</v>
      </c>
      <c r="AD22" s="86">
        <f>F22+F22*(('Ac225 Dose 200 nCi decay actual'!AE383/'Ac225 Dose 200 nCi decay actual'!G383)^2+('Ac227 Dose 20 nCi decay actual'!AE383/'Ac227 Dose 20 nCi decay actual'!G383)^2)^0.5</f>
        <v>0.14862016600040984</v>
      </c>
      <c r="AE22" s="86">
        <f>G22+G22*(('Ac225 Dose 200 nCi decay actual'!AF383/'Ac225 Dose 200 nCi decay actual'!H383)^2+('Ac227 Dose 20 nCi decay actual'!AF383/'Ac227 Dose 20 nCi decay actual'!H383)^2)^0.5</f>
        <v>0.11933129218037772</v>
      </c>
      <c r="AF22" s="86">
        <f>H22+H22*(('Ac225 Dose 200 nCi decay actual'!AG383/'Ac225 Dose 200 nCi decay actual'!I383)^2+('Ac227 Dose 20 nCi decay actual'!AG383/'Ac227 Dose 20 nCi decay actual'!I383)^2)^0.5</f>
        <v>0.10721880930892372</v>
      </c>
      <c r="AG22" s="86">
        <f>I22+I22*(('Ac225 Dose 200 nCi decay actual'!AH383/'Ac225 Dose 200 nCi decay actual'!J383)^2+('Ac227 Dose 20 nCi decay actual'!AH383/'Ac227 Dose 20 nCi decay actual'!J383)^2)^0.5</f>
        <v>7.8746546704458437E-2</v>
      </c>
      <c r="AH22" s="86">
        <f>J22+J22*(('Ac225 Dose 200 nCi decay actual'!AI383/'Ac225 Dose 200 nCi decay actual'!K383)^2+('Ac227 Dose 20 nCi decay actual'!AI383/'Ac227 Dose 20 nCi decay actual'!K383)^2)^0.5</f>
        <v>0.14361282296733258</v>
      </c>
      <c r="AI22" s="86">
        <f>K22+K22*(('Ac225 Dose 200 nCi decay actual'!AJ383/'Ac225 Dose 200 nCi decay actual'!L383)^2+('Ac227 Dose 20 nCi decay actual'!AJ383/'Ac227 Dose 20 nCi decay actual'!L383)^2)^0.5</f>
        <v>0.12943109816464782</v>
      </c>
      <c r="AJ22" s="86">
        <f>L22+L22*(('Ac225 Dose 200 nCi decay actual'!AK383/'Ac225 Dose 200 nCi decay actual'!M383)^2+('Ac227 Dose 20 nCi decay actual'!AK383/'Ac227 Dose 20 nCi decay actual'!M383)^2)^0.5</f>
        <v>0.13771537028351194</v>
      </c>
      <c r="AK22" s="86">
        <f>M22+M22*(('Ac225 Dose 200 nCi decay actual'!AL383/'Ac225 Dose 200 nCi decay actual'!N383)^2+('Ac227 Dose 20 nCi decay actual'!AL383/'Ac227 Dose 20 nCi decay actual'!N383)^2)^0.5</f>
        <v>0.70090465445436811</v>
      </c>
      <c r="AL22" s="85"/>
    </row>
    <row r="23" spans="3:38">
      <c r="C23">
        <f>'Ac225 Dose 200 nCi decay actual'!D384</f>
        <v>1.7249999999999999</v>
      </c>
      <c r="D23" s="83">
        <f>'Ac227 Dose 20 nCi decay actual'!E384/'Ac225 Dose 200 nCi decay actual'!E384</f>
        <v>6.467141102795268E-2</v>
      </c>
      <c r="E23" s="83">
        <f>'Ac227 Dose 20 nCi decay actual'!F384/'Ac225 Dose 200 nCi decay actual'!F384</f>
        <v>0.16695363935286342</v>
      </c>
      <c r="F23" s="83">
        <f>'Ac227 Dose 20 nCi decay actual'!G384/'Ac225 Dose 200 nCi decay actual'!G384</f>
        <v>9.9579420344269573E-2</v>
      </c>
      <c r="G23" s="83">
        <f>'Ac227 Dose 20 nCi decay actual'!H384/'Ac225 Dose 200 nCi decay actual'!H384</f>
        <v>7.4649467601319255E-2</v>
      </c>
      <c r="H23" s="83">
        <f>'Ac227 Dose 20 nCi decay actual'!I384/'Ac225 Dose 200 nCi decay actual'!I384</f>
        <v>6.8461123586855244E-2</v>
      </c>
      <c r="I23" s="83">
        <f>'Ac227 Dose 20 nCi decay actual'!J384/'Ac225 Dose 200 nCi decay actual'!J384</f>
        <v>4.8427472607026456E-2</v>
      </c>
      <c r="J23" s="83">
        <f>'Ac227 Dose 20 nCi decay actual'!K384/'Ac225 Dose 200 nCi decay actual'!K384</f>
        <v>9.5833544743551824E-2</v>
      </c>
      <c r="K23" s="83">
        <f>'Ac227 Dose 20 nCi decay actual'!L384/'Ac225 Dose 200 nCi decay actual'!L384</f>
        <v>8.5203265781854928E-2</v>
      </c>
      <c r="L23" s="83">
        <f>'Ac227 Dose 20 nCi decay actual'!M384/'Ac225 Dose 200 nCi decay actual'!M384</f>
        <v>9.3991274174625758E-2</v>
      </c>
      <c r="M23" s="83">
        <f>'Ac227 Dose 20 nCi decay actual'!N384/'Ac225 Dose 200 nCi decay actual'!N384</f>
        <v>0.41808016739701997</v>
      </c>
      <c r="P23" s="86">
        <f>D23-D23*(('Ac225 Dose 200 nCi decay actual'!Q384/'Ac225 Dose 200 nCi decay actual'!E384)^2+('Ac227 Dose 20 nCi decay actual'!Q384/'Ac227 Dose 20 nCi decay actual'!E384)^2)^0.5</f>
        <v>4.1531520562719443E-2</v>
      </c>
      <c r="Q23" s="86">
        <f>E23-E23*(('Ac225 Dose 200 nCi decay actual'!R384/'Ac225 Dose 200 nCi decay actual'!F384)^2+('Ac227 Dose 20 nCi decay actual'!R384/'Ac227 Dose 20 nCi decay actual'!F384)^2)^0.5</f>
        <v>0.1226579558797174</v>
      </c>
      <c r="R23" s="86">
        <f>F23-F23*(('Ac225 Dose 200 nCi decay actual'!S384/'Ac225 Dose 200 nCi decay actual'!G384)^2+('Ac227 Dose 20 nCi decay actual'!S384/'Ac227 Dose 20 nCi decay actual'!G384)^2)^0.5</f>
        <v>6.6946245533589521E-2</v>
      </c>
      <c r="S23" s="86">
        <f>G23-G23*(('Ac225 Dose 200 nCi decay actual'!T384/'Ac225 Dose 200 nCi decay actual'!H384)^2+('Ac227 Dose 20 nCi decay actual'!T384/'Ac227 Dose 20 nCi decay actual'!H384)^2)^0.5</f>
        <v>5.5554338019778063E-2</v>
      </c>
      <c r="T23" s="86">
        <f>H23-H23*(('Ac225 Dose 200 nCi decay actual'!U384/'Ac225 Dose 200 nCi decay actual'!I384)^2+('Ac227 Dose 20 nCi decay actual'!U384/'Ac227 Dose 20 nCi decay actual'!I384)^2)^0.5</f>
        <v>4.7060674317277479E-2</v>
      </c>
      <c r="U23" s="86">
        <f>I23-I23*(('Ac225 Dose 200 nCi decay actual'!V384/'Ac225 Dose 200 nCi decay actual'!J384)^2+('Ac227 Dose 20 nCi decay actual'!V384/'Ac227 Dose 20 nCi decay actual'!J384)^2)^0.5</f>
        <v>3.5579692925215477E-2</v>
      </c>
      <c r="V23" s="86">
        <f>J23-J23*(('Ac225 Dose 200 nCi decay actual'!W384/'Ac225 Dose 200 nCi decay actual'!K384)^2+('Ac227 Dose 20 nCi decay actual'!W384/'Ac227 Dose 20 nCi decay actual'!K384)^2)^0.5</f>
        <v>6.0336662543871294E-2</v>
      </c>
      <c r="W23" s="86">
        <f>K23-K23*(('Ac225 Dose 200 nCi decay actual'!X384/'Ac225 Dose 200 nCi decay actual'!L384)^2+('Ac227 Dose 20 nCi decay actual'!X384/'Ac227 Dose 20 nCi decay actual'!L384)^2)^0.5</f>
        <v>5.4842992718384526E-2</v>
      </c>
      <c r="X23" s="86">
        <f>L23-L23*(('Ac225 Dose 200 nCi decay actual'!Y384/'Ac225 Dose 200 nCi decay actual'!M384)^2+('Ac227 Dose 20 nCi decay actual'!Y384/'Ac227 Dose 20 nCi decay actual'!M384)^2)^0.5</f>
        <v>5.8595599809281279E-2</v>
      </c>
      <c r="Y23" s="86">
        <f>M23-M23*(('Ac225 Dose 200 nCi decay actual'!Z384/'Ac225 Dose 200 nCi decay actual'!N384)^2+('Ac227 Dose 20 nCi decay actual'!Z384/'Ac227 Dose 20 nCi decay actual'!N384)^2)^0.5</f>
        <v>0.31104187266009625</v>
      </c>
      <c r="Z23" s="86"/>
      <c r="AA23" s="86"/>
      <c r="AB23" s="86">
        <f>D23+D23*(('Ac225 Dose 200 nCi decay actual'!AC384/'Ac225 Dose 200 nCi decay actual'!E384)^2+('Ac227 Dose 20 nCi decay actual'!AC384/'Ac227 Dose 20 nCi decay actual'!E384)^2)^0.5</f>
        <v>0.10239619633126165</v>
      </c>
      <c r="AC23" s="86">
        <f>E23+E23*(('Ac225 Dose 200 nCi decay actual'!AD384/'Ac225 Dose 200 nCi decay actual'!F384)^2+('Ac227 Dose 20 nCi decay actual'!AD384/'Ac227 Dose 20 nCi decay actual'!F384)^2)^0.5</f>
        <v>0.2726356758924241</v>
      </c>
      <c r="AD23" s="86">
        <f>F23+F23*(('Ac225 Dose 200 nCi decay actual'!AE384/'Ac225 Dose 200 nCi decay actual'!G384)^2+('Ac227 Dose 20 nCi decay actual'!AE384/'Ac227 Dose 20 nCi decay actual'!G384)^2)^0.5</f>
        <v>0.14726403724703496</v>
      </c>
      <c r="AE23" s="86">
        <f>G23+G23*(('Ac225 Dose 200 nCi decay actual'!AF384/'Ac225 Dose 200 nCi decay actual'!H384)^2+('Ac227 Dose 20 nCi decay actual'!AF384/'Ac227 Dose 20 nCi decay actual'!H384)^2)^0.5</f>
        <v>0.11683541803232904</v>
      </c>
      <c r="AF23" s="86">
        <f>H23+H23*(('Ac225 Dose 200 nCi decay actual'!AG384/'Ac225 Dose 200 nCi decay actual'!I384)^2+('Ac227 Dose 20 nCi decay actual'!AG384/'Ac227 Dose 20 nCi decay actual'!I384)^2)^0.5</f>
        <v>0.10292300512928045</v>
      </c>
      <c r="AG23" s="86">
        <f>I23+I23*(('Ac225 Dose 200 nCi decay actual'!AH384/'Ac225 Dose 200 nCi decay actual'!J384)^2+('Ac227 Dose 20 nCi decay actual'!AH384/'Ac227 Dose 20 nCi decay actual'!J384)^2)^0.5</f>
        <v>7.7333977678009314E-2</v>
      </c>
      <c r="AH23" s="86">
        <f>J23+J23*(('Ac225 Dose 200 nCi decay actual'!AI384/'Ac225 Dose 200 nCi decay actual'!K384)^2+('Ac227 Dose 20 nCi decay actual'!AI384/'Ac227 Dose 20 nCi decay actual'!K384)^2)^0.5</f>
        <v>0.14217200488025364</v>
      </c>
      <c r="AI23" s="86">
        <f>K23+K23*(('Ac225 Dose 200 nCi decay actual'!AJ384/'Ac225 Dose 200 nCi decay actual'!L384)^2+('Ac227 Dose 20 nCi decay actual'!AJ384/'Ac227 Dose 20 nCi decay actual'!L384)^2)^0.5</f>
        <v>0.12657594459995405</v>
      </c>
      <c r="AJ23" s="86">
        <f>L23+L23*(('Ac225 Dose 200 nCi decay actual'!AK384/'Ac225 Dose 200 nCi decay actual'!M384)^2+('Ac227 Dose 20 nCi decay actual'!AK384/'Ac227 Dose 20 nCi decay actual'!M384)^2)^0.5</f>
        <v>0.13697411225113959</v>
      </c>
      <c r="AK23" s="86">
        <f>M23+M23*(('Ac225 Dose 200 nCi decay actual'!AL384/'Ac225 Dose 200 nCi decay actual'!N384)^2+('Ac227 Dose 20 nCi decay actual'!AL384/'Ac227 Dose 20 nCi decay actual'!N384)^2)^0.5</f>
        <v>0.70408494071540262</v>
      </c>
      <c r="AL23" s="85"/>
    </row>
    <row r="24" spans="3:38">
      <c r="C24">
        <f>'Ac225 Dose 200 nCi decay actual'!D385</f>
        <v>2</v>
      </c>
      <c r="D24" s="83">
        <f>'Ac227 Dose 20 nCi decay actual'!E385/'Ac225 Dose 200 nCi decay actual'!E385</f>
        <v>6.4136012661919262E-2</v>
      </c>
      <c r="E24" s="83">
        <f>'Ac227 Dose 20 nCi decay actual'!F385/'Ac225 Dose 200 nCi decay actual'!F385</f>
        <v>0.18265421160902884</v>
      </c>
      <c r="F24" s="83">
        <f>'Ac227 Dose 20 nCi decay actual'!G385/'Ac225 Dose 200 nCi decay actual'!G385</f>
        <v>0.10006444237390964</v>
      </c>
      <c r="G24" s="83">
        <f>'Ac227 Dose 20 nCi decay actual'!H385/'Ac225 Dose 200 nCi decay actual'!H385</f>
        <v>7.3489315900470226E-2</v>
      </c>
      <c r="H24" s="83">
        <f>'Ac227 Dose 20 nCi decay actual'!I385/'Ac225 Dose 200 nCi decay actual'!I385</f>
        <v>6.6275724868445393E-2</v>
      </c>
      <c r="I24" s="83">
        <f>'Ac227 Dose 20 nCi decay actual'!J385/'Ac225 Dose 200 nCi decay actual'!J385</f>
        <v>4.7936661589226298E-2</v>
      </c>
      <c r="J24" s="83">
        <f>'Ac227 Dose 20 nCi decay actual'!K385/'Ac225 Dose 200 nCi decay actual'!K385</f>
        <v>9.6302599181442114E-2</v>
      </c>
      <c r="K24" s="83">
        <f>'Ac227 Dose 20 nCi decay actual'!L385/'Ac225 Dose 200 nCi decay actual'!L385</f>
        <v>8.4026779406449939E-2</v>
      </c>
      <c r="L24" s="83">
        <f>'Ac227 Dose 20 nCi decay actual'!M385/'Ac225 Dose 200 nCi decay actual'!M385</f>
        <v>9.4751476305676194E-2</v>
      </c>
      <c r="M24" s="83">
        <f>'Ac227 Dose 20 nCi decay actual'!N385/'Ac225 Dose 200 nCi decay actual'!N385</f>
        <v>0.42457564635424799</v>
      </c>
      <c r="P24" s="86">
        <f>D24-D24*(('Ac225 Dose 200 nCi decay actual'!Q385/'Ac225 Dose 200 nCi decay actual'!E385)^2+('Ac227 Dose 20 nCi decay actual'!Q385/'Ac227 Dose 20 nCi decay actual'!E385)^2)^0.5</f>
        <v>4.1725297006142609E-2</v>
      </c>
      <c r="Q24" s="86">
        <f>E24-E24*(('Ac225 Dose 200 nCi decay actual'!R385/'Ac225 Dose 200 nCi decay actual'!F385)^2+('Ac227 Dose 20 nCi decay actual'!R385/'Ac227 Dose 20 nCi decay actual'!F385)^2)^0.5</f>
        <v>0.13459563072418623</v>
      </c>
      <c r="R24" s="86">
        <f>F24-F24*(('Ac225 Dose 200 nCi decay actual'!S385/'Ac225 Dose 200 nCi decay actual'!G385)^2+('Ac227 Dose 20 nCi decay actual'!S385/'Ac227 Dose 20 nCi decay actual'!G385)^2)^0.5</f>
        <v>6.7848595528920252E-2</v>
      </c>
      <c r="S24" s="86">
        <f>G24-G24*(('Ac225 Dose 200 nCi decay actual'!T385/'Ac225 Dose 200 nCi decay actual'!H385)^2+('Ac227 Dose 20 nCi decay actual'!T385/'Ac227 Dose 20 nCi decay actual'!H385)^2)^0.5</f>
        <v>5.554439316340927E-2</v>
      </c>
      <c r="T24" s="86">
        <f>H24-H24*(('Ac225 Dose 200 nCi decay actual'!U385/'Ac225 Dose 200 nCi decay actual'!I385)^2+('Ac227 Dose 20 nCi decay actual'!U385/'Ac227 Dose 20 nCi decay actual'!I385)^2)^0.5</f>
        <v>4.6334470558085164E-2</v>
      </c>
      <c r="U24" s="86">
        <f>I24-I24*(('Ac225 Dose 200 nCi decay actual'!V385/'Ac225 Dose 200 nCi decay actual'!J385)^2+('Ac227 Dose 20 nCi decay actual'!V385/'Ac227 Dose 20 nCi decay actual'!J385)^2)^0.5</f>
        <v>3.5551982522588885E-2</v>
      </c>
      <c r="V24" s="86">
        <f>J24-J24*(('Ac225 Dose 200 nCi decay actual'!W385/'Ac225 Dose 200 nCi decay actual'!K385)^2+('Ac227 Dose 20 nCi decay actual'!W385/'Ac227 Dose 20 nCi decay actual'!K385)^2)^0.5</f>
        <v>6.1038511326245465E-2</v>
      </c>
      <c r="W24" s="86">
        <f>K24-K24*(('Ac225 Dose 200 nCi decay actual'!X385/'Ac225 Dose 200 nCi decay actual'!L385)^2+('Ac227 Dose 20 nCi decay actual'!X385/'Ac227 Dose 20 nCi decay actual'!L385)^2)^0.5</f>
        <v>5.5015178929552613E-2</v>
      </c>
      <c r="X24" s="86">
        <f>L24-L24*(('Ac225 Dose 200 nCi decay actual'!Y385/'Ac225 Dose 200 nCi decay actual'!M385)^2+('Ac227 Dose 20 nCi decay actual'!Y385/'Ac227 Dose 20 nCi decay actual'!M385)^2)^0.5</f>
        <v>5.9954516905696559E-2</v>
      </c>
      <c r="Y24" s="86">
        <f>M24-M24*(('Ac225 Dose 200 nCi decay actual'!Z385/'Ac225 Dose 200 nCi decay actual'!N385)^2+('Ac227 Dose 20 nCi decay actual'!Z385/'Ac227 Dose 20 nCi decay actual'!N385)^2)^0.5</f>
        <v>0.32034014296750674</v>
      </c>
      <c r="Z24" s="86"/>
      <c r="AA24" s="86"/>
      <c r="AB24" s="86">
        <f>D24+D24*(('Ac225 Dose 200 nCi decay actual'!AC385/'Ac225 Dose 200 nCi decay actual'!E385)^2+('Ac227 Dose 20 nCi decay actual'!AC385/'Ac227 Dose 20 nCi decay actual'!E385)^2)^0.5</f>
        <v>0.10059953320746223</v>
      </c>
      <c r="AC24" s="86">
        <f>E24+E24*(('Ac225 Dose 200 nCi decay actual'!AD385/'Ac225 Dose 200 nCi decay actual'!F385)^2+('Ac227 Dose 20 nCi decay actual'!AD385/'Ac227 Dose 20 nCi decay actual'!F385)^2)^0.5</f>
        <v>0.29336798645345091</v>
      </c>
      <c r="AD24" s="86">
        <f>F24+F24*(('Ac225 Dose 200 nCi decay actual'!AE385/'Ac225 Dose 200 nCi decay actual'!G385)^2+('Ac227 Dose 20 nCi decay actual'!AE385/'Ac227 Dose 20 nCi decay actual'!G385)^2)^0.5</f>
        <v>0.14616014572078456</v>
      </c>
      <c r="AE24" s="86">
        <f>G24+G24*(('Ac225 Dose 200 nCi decay actual'!AF385/'Ac225 Dose 200 nCi decay actual'!H385)^2+('Ac227 Dose 20 nCi decay actual'!AF385/'Ac227 Dose 20 nCi decay actual'!H385)^2)^0.5</f>
        <v>0.11475885395666825</v>
      </c>
      <c r="AF24" s="86">
        <f>H24+H24*(('Ac225 Dose 200 nCi decay actual'!AG385/'Ac225 Dose 200 nCi decay actual'!I385)^2+('Ac227 Dose 20 nCi decay actual'!AG385/'Ac227 Dose 20 nCi decay actual'!I385)^2)^0.5</f>
        <v>9.8798943967463332E-2</v>
      </c>
      <c r="AG24" s="86">
        <f>I24+I24*(('Ac225 Dose 200 nCi decay actual'!AH385/'Ac225 Dose 200 nCi decay actual'!J385)^2+('Ac227 Dose 20 nCi decay actual'!AH385/'Ac227 Dose 20 nCi decay actual'!J385)^2)^0.5</f>
        <v>7.6322285212976793E-2</v>
      </c>
      <c r="AH24" s="86">
        <f>J24+J24*(('Ac225 Dose 200 nCi decay actual'!AI385/'Ac225 Dose 200 nCi decay actual'!K385)^2+('Ac227 Dose 20 nCi decay actual'!AI385/'Ac227 Dose 20 nCi decay actual'!K385)^2)^0.5</f>
        <v>0.14148676047458761</v>
      </c>
      <c r="AI24" s="86">
        <f>K24+K24*(('Ac225 Dose 200 nCi decay actual'!AJ385/'Ac225 Dose 200 nCi decay actual'!L385)^2+('Ac227 Dose 20 nCi decay actual'!AJ385/'Ac227 Dose 20 nCi decay actual'!L385)^2)^0.5</f>
        <v>0.12425819666723079</v>
      </c>
      <c r="AJ24" s="86">
        <f>L24+L24*(('Ac225 Dose 200 nCi decay actual'!AK385/'Ac225 Dose 200 nCi decay actual'!M385)^2+('Ac227 Dose 20 nCi decay actual'!AK385/'Ac227 Dose 20 nCi decay actual'!M385)^2)^0.5</f>
        <v>0.13722326972551263</v>
      </c>
      <c r="AK24" s="86">
        <f>M24+M24*(('Ac225 Dose 200 nCi decay actual'!AL385/'Ac225 Dose 200 nCi decay actual'!N385)^2+('Ac227 Dose 20 nCi decay actual'!AL385/'Ac227 Dose 20 nCi decay actual'!N385)^2)^0.5</f>
        <v>0.71061895483295867</v>
      </c>
      <c r="AL24" s="85"/>
    </row>
    <row r="25" spans="3:38">
      <c r="C25">
        <f>'Ac225 Dose 200 nCi decay actual'!D386</f>
        <v>2.25</v>
      </c>
      <c r="D25" s="83">
        <f>'Ac227 Dose 20 nCi decay actual'!E386/'Ac225 Dose 200 nCi decay actual'!E386</f>
        <v>6.3726056852886973E-2</v>
      </c>
      <c r="E25" s="83">
        <f>'Ac227 Dose 20 nCi decay actual'!F386/'Ac225 Dose 200 nCi decay actual'!F386</f>
        <v>0.19402596796964464</v>
      </c>
      <c r="F25" s="83">
        <f>'Ac227 Dose 20 nCi decay actual'!G386/'Ac225 Dose 200 nCi decay actual'!G386</f>
        <v>0.10028014904337887</v>
      </c>
      <c r="G25" s="83">
        <f>'Ac227 Dose 20 nCi decay actual'!H386/'Ac225 Dose 200 nCi decay actual'!H386</f>
        <v>7.2534537817684139E-2</v>
      </c>
      <c r="H25" s="83">
        <f>'Ac227 Dose 20 nCi decay actual'!I386/'Ac225 Dose 200 nCi decay actual'!I386</f>
        <v>6.4672870512228545E-2</v>
      </c>
      <c r="I25" s="83">
        <f>'Ac227 Dose 20 nCi decay actual'!J386/'Ac225 Dose 200 nCi decay actual'!J386</f>
        <v>4.742606090252275E-2</v>
      </c>
      <c r="J25" s="83">
        <f>'Ac227 Dose 20 nCi decay actual'!K386/'Ac225 Dose 200 nCi decay actual'!K386</f>
        <v>9.6528881575498132E-2</v>
      </c>
      <c r="K25" s="83">
        <f>'Ac227 Dose 20 nCi decay actual'!L386/'Ac225 Dose 200 nCi decay actual'!L386</f>
        <v>8.3091587513381568E-2</v>
      </c>
      <c r="L25" s="83">
        <f>'Ac227 Dose 20 nCi decay actual'!M386/'Ac225 Dose 200 nCi decay actual'!M386</f>
        <v>9.5356564840304067E-2</v>
      </c>
      <c r="M25" s="83">
        <f>'Ac227 Dose 20 nCi decay actual'!N386/'Ac225 Dose 200 nCi decay actual'!N386</f>
        <v>0.42661519249156166</v>
      </c>
      <c r="P25" s="86">
        <f>D25-D25*(('Ac225 Dose 200 nCi decay actual'!Q386/'Ac225 Dose 200 nCi decay actual'!E386)^2+('Ac227 Dose 20 nCi decay actual'!Q386/'Ac227 Dose 20 nCi decay actual'!E386)^2)^0.5</f>
        <v>4.1881375719347073E-2</v>
      </c>
      <c r="Q25" s="86">
        <f>E25-E25*(('Ac225 Dose 200 nCi decay actual'!R386/'Ac225 Dose 200 nCi decay actual'!F386)^2+('Ac227 Dose 20 nCi decay actual'!R386/'Ac227 Dose 20 nCi decay actual'!F386)^2)^0.5</f>
        <v>0.1442724427900193</v>
      </c>
      <c r="R25" s="86">
        <f>F25-F25*(('Ac225 Dose 200 nCi decay actual'!S386/'Ac225 Dose 200 nCi decay actual'!G386)^2+('Ac227 Dose 20 nCi decay actual'!S386/'Ac227 Dose 20 nCi decay actual'!G386)^2)^0.5</f>
        <v>6.8819763030187206E-2</v>
      </c>
      <c r="S25" s="86">
        <f>G25-G25*(('Ac225 Dose 200 nCi decay actual'!T386/'Ac225 Dose 200 nCi decay actual'!H386)^2+('Ac227 Dose 20 nCi decay actual'!T386/'Ac227 Dose 20 nCi decay actual'!H386)^2)^0.5</f>
        <v>5.5577281723329458E-2</v>
      </c>
      <c r="T25" s="86">
        <f>H25-H25*(('Ac225 Dose 200 nCi decay actual'!U386/'Ac225 Dose 200 nCi decay actual'!I386)^2+('Ac227 Dose 20 nCi decay actual'!U386/'Ac227 Dose 20 nCi decay actual'!I386)^2)^0.5</f>
        <v>4.5985458012348567E-2</v>
      </c>
      <c r="U25" s="86">
        <f>I25-I25*(('Ac225 Dose 200 nCi decay actual'!V386/'Ac225 Dose 200 nCi decay actual'!J386)^2+('Ac227 Dose 20 nCi decay actual'!V386/'Ac227 Dose 20 nCi decay actual'!J386)^2)^0.5</f>
        <v>3.5633431047691788E-2</v>
      </c>
      <c r="V25" s="86">
        <f>J25-J25*(('Ac225 Dose 200 nCi decay actual'!W386/'Ac225 Dose 200 nCi decay actual'!K386)^2+('Ac227 Dose 20 nCi decay actual'!W386/'Ac227 Dose 20 nCi decay actual'!K386)^2)^0.5</f>
        <v>6.2224224358170335E-2</v>
      </c>
      <c r="W25" s="86">
        <f>K25-K25*(('Ac225 Dose 200 nCi decay actual'!X386/'Ac225 Dose 200 nCi decay actual'!L386)^2+('Ac227 Dose 20 nCi decay actual'!X386/'Ac227 Dose 20 nCi decay actual'!L386)^2)^0.5</f>
        <v>5.5496357724431136E-2</v>
      </c>
      <c r="X25" s="86">
        <f>L25-L25*(('Ac225 Dose 200 nCi decay actual'!Y386/'Ac225 Dose 200 nCi decay actual'!M386)^2+('Ac227 Dose 20 nCi decay actual'!Y386/'Ac227 Dose 20 nCi decay actual'!M386)^2)^0.5</f>
        <v>6.156686368598837E-2</v>
      </c>
      <c r="Y25" s="86">
        <f>M25-M25*(('Ac225 Dose 200 nCi decay actual'!Z386/'Ac225 Dose 200 nCi decay actual'!N386)^2+('Ac227 Dose 20 nCi decay actual'!Z386/'Ac227 Dose 20 nCi decay actual'!N386)^2)^0.5</f>
        <v>0.3271812628419839</v>
      </c>
      <c r="Z25" s="86"/>
      <c r="AA25" s="86"/>
      <c r="AB25" s="86">
        <f>D25+D25*(('Ac225 Dose 200 nCi decay actual'!AC386/'Ac225 Dose 200 nCi decay actual'!E386)^2+('Ac227 Dose 20 nCi decay actual'!AC386/'Ac227 Dose 20 nCi decay actual'!E386)^2)^0.5</f>
        <v>9.9208278578418393E-2</v>
      </c>
      <c r="AC25" s="86">
        <f>E25+E25*(('Ac225 Dose 200 nCi decay actual'!AD386/'Ac225 Dose 200 nCi decay actual'!F386)^2+('Ac227 Dose 20 nCi decay actual'!AD386/'Ac227 Dose 20 nCi decay actual'!F386)^2)^0.5</f>
        <v>0.30647998556842565</v>
      </c>
      <c r="AD25" s="86">
        <f>F25+F25*(('Ac225 Dose 200 nCi decay actual'!AE386/'Ac225 Dose 200 nCi decay actual'!G386)^2+('Ac227 Dose 20 nCi decay actual'!AE386/'Ac227 Dose 20 nCi decay actual'!G386)^2)^0.5</f>
        <v>0.14480262163788465</v>
      </c>
      <c r="AE25" s="86">
        <f>G25+G25*(('Ac225 Dose 200 nCi decay actual'!AF386/'Ac225 Dose 200 nCi decay actual'!H386)^2+('Ac227 Dose 20 nCi decay actual'!AF386/'Ac227 Dose 20 nCi decay actual'!H386)^2)^0.5</f>
        <v>0.11247237566420781</v>
      </c>
      <c r="AF25" s="86">
        <f>H25+H25*(('Ac225 Dose 200 nCi decay actual'!AG386/'Ac225 Dose 200 nCi decay actual'!I386)^2+('Ac227 Dose 20 nCi decay actual'!AG386/'Ac227 Dose 20 nCi decay actual'!I386)^2)^0.5</f>
        <v>9.5325695483490111E-2</v>
      </c>
      <c r="AG25" s="86">
        <f>I25+I25*(('Ac225 Dose 200 nCi decay actual'!AH386/'Ac225 Dose 200 nCi decay actual'!J386)^2+('Ac227 Dose 20 nCi decay actual'!AH386/'Ac227 Dose 20 nCi decay actual'!J386)^2)^0.5</f>
        <v>7.4722997861361329E-2</v>
      </c>
      <c r="AH25" s="86">
        <f>J25+J25*(('Ac225 Dose 200 nCi decay actual'!AI386/'Ac225 Dose 200 nCi decay actual'!K386)^2+('Ac227 Dose 20 nCi decay actual'!AI386/'Ac227 Dose 20 nCi decay actual'!K386)^2)^0.5</f>
        <v>0.14002834264179909</v>
      </c>
      <c r="AI25" s="86">
        <f>K25+K25*(('Ac225 Dose 200 nCi decay actual'!AJ386/'Ac225 Dose 200 nCi decay actual'!L386)^2+('Ac227 Dose 20 nCi decay actual'!AJ386/'Ac227 Dose 20 nCi decay actual'!L386)^2)^0.5</f>
        <v>0.12179471437174297</v>
      </c>
      <c r="AJ25" s="86">
        <f>L25+L25*(('Ac225 Dose 200 nCi decay actual'!AK386/'Ac225 Dose 200 nCi decay actual'!M386)^2+('Ac227 Dose 20 nCi decay actual'!AK386/'Ac227 Dose 20 nCi decay actual'!M386)^2)^0.5</f>
        <v>0.13669993046834902</v>
      </c>
      <c r="AK25" s="86">
        <f>M25+M25*(('Ac225 Dose 200 nCi decay actual'!AL386/'Ac225 Dose 200 nCi decay actual'!N386)^2+('Ac227 Dose 20 nCi decay actual'!AL386/'Ac227 Dose 20 nCi decay actual'!N386)^2)^0.5</f>
        <v>0.70493412182897441</v>
      </c>
      <c r="AL25" s="85"/>
    </row>
    <row r="26" spans="3:38">
      <c r="C26">
        <f>'Ac225 Dose 200 nCi decay actual'!D387</f>
        <v>2.5</v>
      </c>
      <c r="D26" s="83">
        <f>'Ac227 Dose 20 nCi decay actual'!E387/'Ac225 Dose 200 nCi decay actual'!E387</f>
        <v>6.3376804740860632E-2</v>
      </c>
      <c r="E26" s="83">
        <f>'Ac227 Dose 20 nCi decay actual'!F387/'Ac225 Dose 200 nCi decay actual'!F387</f>
        <v>0.20294622051178618</v>
      </c>
      <c r="F26" s="83">
        <f>'Ac227 Dose 20 nCi decay actual'!G387/'Ac225 Dose 200 nCi decay actual'!G387</f>
        <v>0.10034293531243561</v>
      </c>
      <c r="G26" s="83">
        <f>'Ac227 Dose 20 nCi decay actual'!H387/'Ac225 Dose 200 nCi decay actual'!H387</f>
        <v>7.1674042096517926E-2</v>
      </c>
      <c r="H26" s="83">
        <f>'Ac227 Dose 20 nCi decay actual'!I387/'Ac225 Dose 200 nCi decay actual'!I387</f>
        <v>6.3373603287120175E-2</v>
      </c>
      <c r="I26" s="83">
        <f>'Ac227 Dose 20 nCi decay actual'!J387/'Ac225 Dose 200 nCi decay actual'!J387</f>
        <v>4.6887611950044081E-2</v>
      </c>
      <c r="J26" s="83">
        <f>'Ac227 Dose 20 nCi decay actual'!K387/'Ac225 Dose 200 nCi decay actual'!K387</f>
        <v>9.6610356710187084E-2</v>
      </c>
      <c r="K26" s="83">
        <f>'Ac227 Dose 20 nCi decay actual'!L387/'Ac225 Dose 200 nCi decay actual'!L387</f>
        <v>8.2273959749443057E-2</v>
      </c>
      <c r="L26" s="83">
        <f>'Ac227 Dose 20 nCi decay actual'!M387/'Ac225 Dose 200 nCi decay actual'!M387</f>
        <v>9.5894831061910726E-2</v>
      </c>
      <c r="M26" s="83">
        <f>'Ac227 Dose 20 nCi decay actual'!N387/'Ac225 Dose 200 nCi decay actual'!N387</f>
        <v>0.42580080403654147</v>
      </c>
      <c r="P26" s="86">
        <f>D26-D26*(('Ac225 Dose 200 nCi decay actual'!Q387/'Ac225 Dose 200 nCi decay actual'!E387)^2+('Ac227 Dose 20 nCi decay actual'!Q387/'Ac227 Dose 20 nCi decay actual'!E387)^2)^0.5</f>
        <v>4.2015699060870264E-2</v>
      </c>
      <c r="Q26" s="86">
        <f>E26-E26*(('Ac225 Dose 200 nCi decay actual'!R387/'Ac225 Dose 200 nCi decay actual'!F387)^2+('Ac227 Dose 20 nCi decay actual'!R387/'Ac227 Dose 20 nCi decay actual'!F387)^2)^0.5</f>
        <v>0.15228456328791373</v>
      </c>
      <c r="R26" s="86">
        <f>F26-F26*(('Ac225 Dose 200 nCi decay actual'!S387/'Ac225 Dose 200 nCi decay actual'!G387)^2+('Ac227 Dose 20 nCi decay actual'!S387/'Ac227 Dose 20 nCi decay actual'!G387)^2)^0.5</f>
        <v>6.9686372843497657E-2</v>
      </c>
      <c r="S26" s="86">
        <f>G26-G26*(('Ac225 Dose 200 nCi decay actual'!T387/'Ac225 Dose 200 nCi decay actual'!H387)^2+('Ac227 Dose 20 nCi decay actual'!T387/'Ac227 Dose 20 nCi decay actual'!H387)^2)^0.5</f>
        <v>5.5564240062492026E-2</v>
      </c>
      <c r="T26" s="86">
        <f>H26-H26*(('Ac225 Dose 200 nCi decay actual'!U387/'Ac225 Dose 200 nCi decay actual'!I387)^2+('Ac227 Dose 20 nCi decay actual'!U387/'Ac227 Dose 20 nCi decay actual'!I387)^2)^0.5</f>
        <v>4.5737393768261705E-2</v>
      </c>
      <c r="U26" s="86">
        <f>I26-I26*(('Ac225 Dose 200 nCi decay actual'!V387/'Ac225 Dose 200 nCi decay actual'!J387)^2+('Ac227 Dose 20 nCi decay actual'!V387/'Ac227 Dose 20 nCi decay actual'!J387)^2)^0.5</f>
        <v>3.5655784997313214E-2</v>
      </c>
      <c r="V26" s="86">
        <f>J26-J26*(('Ac225 Dose 200 nCi decay actual'!W387/'Ac225 Dose 200 nCi decay actual'!K387)^2+('Ac227 Dose 20 nCi decay actual'!W387/'Ac227 Dose 20 nCi decay actual'!K387)^2)^0.5</f>
        <v>6.3345853406291092E-2</v>
      </c>
      <c r="W26" s="86">
        <f>K26-K26*(('Ac225 Dose 200 nCi decay actual'!X387/'Ac225 Dose 200 nCi decay actual'!L387)^2+('Ac227 Dose 20 nCi decay actual'!X387/'Ac227 Dose 20 nCi decay actual'!L387)^2)^0.5</f>
        <v>5.5961360926858897E-2</v>
      </c>
      <c r="X26" s="86">
        <f>L26-L26*(('Ac225 Dose 200 nCi decay actual'!Y387/'Ac225 Dose 200 nCi decay actual'!M387)^2+('Ac227 Dose 20 nCi decay actual'!Y387/'Ac227 Dose 20 nCi decay actual'!M387)^2)^0.5</f>
        <v>6.309182668014672E-2</v>
      </c>
      <c r="Y26" s="86">
        <f>M26-M26*(('Ac225 Dose 200 nCi decay actual'!Z387/'Ac225 Dose 200 nCi decay actual'!N387)^2+('Ac227 Dose 20 nCi decay actual'!Z387/'Ac227 Dose 20 nCi decay actual'!N387)^2)^0.5</f>
        <v>0.33164093398963557</v>
      </c>
      <c r="Z26" s="86"/>
      <c r="AA26" s="86"/>
      <c r="AB26" s="86">
        <f>D26+D26*(('Ac225 Dose 200 nCi decay actual'!AC387/'Ac225 Dose 200 nCi decay actual'!E387)^2+('Ac227 Dose 20 nCi decay actual'!AC387/'Ac227 Dose 20 nCi decay actual'!E387)^2)^0.5</f>
        <v>9.8020598268291362E-2</v>
      </c>
      <c r="AC26" s="86">
        <f>E26+E26*(('Ac225 Dose 200 nCi decay actual'!AD387/'Ac225 Dose 200 nCi decay actual'!F387)^2+('Ac227 Dose 20 nCi decay actual'!AD387/'Ac227 Dose 20 nCi decay actual'!F387)^2)^0.5</f>
        <v>0.31564733233217451</v>
      </c>
      <c r="AD26" s="86">
        <f>F26+F26*(('Ac225 Dose 200 nCi decay actual'!AE387/'Ac225 Dose 200 nCi decay actual'!G387)^2+('Ac227 Dose 20 nCi decay actual'!AE387/'Ac227 Dose 20 nCi decay actual'!G387)^2)^0.5</f>
        <v>0.14342535559303715</v>
      </c>
      <c r="AE26" s="86">
        <f>G26+G26*(('Ac225 Dose 200 nCi decay actual'!AF387/'Ac225 Dose 200 nCi decay actual'!H387)^2+('Ac227 Dose 20 nCi decay actual'!AF387/'Ac227 Dose 20 nCi decay actual'!H387)^2)^0.5</f>
        <v>0.11030989498666016</v>
      </c>
      <c r="AF26" s="86">
        <f>H26+H26*(('Ac225 Dose 200 nCi decay actual'!AG387/'Ac225 Dose 200 nCi decay actual'!I387)^2+('Ac227 Dose 20 nCi decay actual'!AG387/'Ac227 Dose 20 nCi decay actual'!I387)^2)^0.5</f>
        <v>9.2381247764181121E-2</v>
      </c>
      <c r="AG26" s="86">
        <f>I26+I26*(('Ac225 Dose 200 nCi decay actual'!AH387/'Ac225 Dose 200 nCi decay actual'!J387)^2+('Ac227 Dose 20 nCi decay actual'!AH387/'Ac227 Dose 20 nCi decay actual'!J387)^2)^0.5</f>
        <v>7.3070495788178841E-2</v>
      </c>
      <c r="AH26" s="86">
        <f>J26+J26*(('Ac225 Dose 200 nCi decay actual'!AI387/'Ac225 Dose 200 nCi decay actual'!K387)^2+('Ac227 Dose 20 nCi decay actual'!AI387/'Ac227 Dose 20 nCi decay actual'!K387)^2)^0.5</f>
        <v>0.13846288670282073</v>
      </c>
      <c r="AI26" s="86">
        <f>K26+K26*(('Ac225 Dose 200 nCi decay actual'!AJ387/'Ac225 Dose 200 nCi decay actual'!L387)^2+('Ac227 Dose 20 nCi decay actual'!AJ387/'Ac227 Dose 20 nCi decay actual'!L387)^2)^0.5</f>
        <v>0.11952270564890306</v>
      </c>
      <c r="AJ26" s="86">
        <f>L26+L26*(('Ac225 Dose 200 nCi decay actual'!AK387/'Ac225 Dose 200 nCi decay actual'!M387)^2+('Ac227 Dose 20 nCi decay actual'!AK387/'Ac227 Dose 20 nCi decay actual'!M387)^2)^0.5</f>
        <v>0.13608928125758918</v>
      </c>
      <c r="AK26" s="86">
        <f>M26+M26*(('Ac225 Dose 200 nCi decay actual'!AL387/'Ac225 Dose 200 nCi decay actual'!N387)^2+('Ac227 Dose 20 nCi decay actual'!AL387/'Ac227 Dose 20 nCi decay actual'!N387)^2)^0.5</f>
        <v>0.69470300860427037</v>
      </c>
      <c r="AL26" s="85"/>
    </row>
    <row r="27" spans="3:38">
      <c r="C27">
        <f>'Ac225 Dose 200 nCi decay actual'!D388</f>
        <v>2.75</v>
      </c>
      <c r="D27" s="83">
        <f>'Ac227 Dose 20 nCi decay actual'!E388/'Ac225 Dose 200 nCi decay actual'!E388</f>
        <v>6.3078785863003417E-2</v>
      </c>
      <c r="E27" s="83">
        <f>'Ac227 Dose 20 nCi decay actual'!F388/'Ac225 Dose 200 nCi decay actual'!F388</f>
        <v>0.2096740347586851</v>
      </c>
      <c r="F27" s="83">
        <f>'Ac227 Dose 20 nCi decay actual'!G388/'Ac225 Dose 200 nCi decay actual'!G388</f>
        <v>0.1002920214458612</v>
      </c>
      <c r="G27" s="83">
        <f>'Ac227 Dose 20 nCi decay actual'!H388/'Ac225 Dose 200 nCi decay actual'!H388</f>
        <v>7.0905470167326859E-2</v>
      </c>
      <c r="H27" s="83">
        <f>'Ac227 Dose 20 nCi decay actual'!I388/'Ac225 Dose 200 nCi decay actual'!I388</f>
        <v>6.2334355062862189E-2</v>
      </c>
      <c r="I27" s="83">
        <f>'Ac227 Dose 20 nCi decay actual'!J388/'Ac225 Dose 200 nCi decay actual'!J388</f>
        <v>4.6340374930332946E-2</v>
      </c>
      <c r="J27" s="83">
        <f>'Ac227 Dose 20 nCi decay actual'!K388/'Ac225 Dose 200 nCi decay actual'!K388</f>
        <v>9.6576277864823326E-2</v>
      </c>
      <c r="K27" s="83">
        <f>'Ac227 Dose 20 nCi decay actual'!L388/'Ac225 Dose 200 nCi decay actual'!L388</f>
        <v>8.1564093894615497E-2</v>
      </c>
      <c r="L27" s="83">
        <f>'Ac227 Dose 20 nCi decay actual'!M388/'Ac225 Dose 200 nCi decay actual'!M388</f>
        <v>9.6375792102922006E-2</v>
      </c>
      <c r="M27" s="83">
        <f>'Ac227 Dose 20 nCi decay actual'!N388/'Ac225 Dose 200 nCi decay actual'!N388</f>
        <v>0.4226892041213442</v>
      </c>
      <c r="P27" s="86">
        <f>D27-D27*(('Ac225 Dose 200 nCi decay actual'!Q388/'Ac225 Dose 200 nCi decay actual'!E388)^2+('Ac227 Dose 20 nCi decay actual'!Q388/'Ac227 Dose 20 nCi decay actual'!E388)^2)^0.5</f>
        <v>4.2131117837516031E-2</v>
      </c>
      <c r="Q27" s="86">
        <f>E27-E27*(('Ac225 Dose 200 nCi decay actual'!R388/'Ac225 Dose 200 nCi decay actual'!F388)^2+('Ac227 Dose 20 nCi decay actual'!R388/'Ac227 Dose 20 nCi decay actual'!F388)^2)^0.5</f>
        <v>0.15870344458532168</v>
      </c>
      <c r="R27" s="86">
        <f>F27-F27*(('Ac225 Dose 200 nCi decay actual'!S388/'Ac225 Dose 200 nCi decay actual'!G388)^2+('Ac227 Dose 20 nCi decay actual'!S388/'Ac227 Dose 20 nCi decay actual'!G388)^2)^0.5</f>
        <v>7.0450676020985856E-2</v>
      </c>
      <c r="S27" s="86">
        <f>G27-G27*(('Ac225 Dose 200 nCi decay actual'!T388/'Ac225 Dose 200 nCi decay actual'!H388)^2+('Ac227 Dose 20 nCi decay actual'!T388/'Ac227 Dose 20 nCi decay actual'!H388)^2)^0.5</f>
        <v>5.5521797809985014E-2</v>
      </c>
      <c r="T27" s="86">
        <f>H27-H27*(('Ac225 Dose 200 nCi decay actual'!U388/'Ac225 Dose 200 nCi decay actual'!I388)^2+('Ac227 Dose 20 nCi decay actual'!U388/'Ac227 Dose 20 nCi decay actual'!I388)^2)^0.5</f>
        <v>4.5576615158790926E-2</v>
      </c>
      <c r="U27" s="86">
        <f>I27-I27*(('Ac225 Dose 200 nCi decay actual'!V388/'Ac225 Dose 200 nCi decay actual'!J388)^2+('Ac227 Dose 20 nCi decay actual'!V388/'Ac227 Dose 20 nCi decay actual'!J388)^2)^0.5</f>
        <v>3.5627816830014314E-2</v>
      </c>
      <c r="V27" s="86">
        <f>J27-J27*(('Ac225 Dose 200 nCi decay actual'!W388/'Ac225 Dose 200 nCi decay actual'!K388)^2+('Ac227 Dose 20 nCi decay actual'!W388/'Ac227 Dose 20 nCi decay actual'!K388)^2)^0.5</f>
        <v>6.4361104633570906E-2</v>
      </c>
      <c r="W27" s="86">
        <f>K27-K27*(('Ac225 Dose 200 nCi decay actual'!X388/'Ac225 Dose 200 nCi decay actual'!L388)^2+('Ac227 Dose 20 nCi decay actual'!X388/'Ac227 Dose 20 nCi decay actual'!L388)^2)^0.5</f>
        <v>5.6400231539098844E-2</v>
      </c>
      <c r="X27" s="86">
        <f>L27-L27*(('Ac225 Dose 200 nCi decay actual'!Y388/'Ac225 Dose 200 nCi decay actual'!M388)^2+('Ac227 Dose 20 nCi decay actual'!Y388/'Ac227 Dose 20 nCi decay actual'!M388)^2)^0.5</f>
        <v>6.4509018890287817E-2</v>
      </c>
      <c r="Y27" s="86">
        <f>M27-M27*(('Ac225 Dose 200 nCi decay actual'!Z388/'Ac225 Dose 200 nCi decay actual'!N388)^2+('Ac227 Dose 20 nCi decay actual'!Z388/'Ac227 Dose 20 nCi decay actual'!N388)^2)^0.5</f>
        <v>0.33397167268051065</v>
      </c>
      <c r="Z27" s="86"/>
      <c r="AA27" s="86"/>
      <c r="AB27" s="86">
        <f>D27+D27*(('Ac225 Dose 200 nCi decay actual'!AC388/'Ac225 Dose 200 nCi decay actual'!E388)^2+('Ac227 Dose 20 nCi decay actual'!AC388/'Ac227 Dose 20 nCi decay actual'!E388)^2)^0.5</f>
        <v>9.7005439036526961E-2</v>
      </c>
      <c r="AC27" s="86">
        <f>E27+E27*(('Ac225 Dose 200 nCi decay actual'!AD388/'Ac225 Dose 200 nCi decay actual'!F388)^2+('Ac227 Dose 20 nCi decay actual'!AD388/'Ac227 Dose 20 nCi decay actual'!F388)^2)^0.5</f>
        <v>0.32150711979385238</v>
      </c>
      <c r="AD27" s="86">
        <f>F27+F27*(('Ac225 Dose 200 nCi decay actual'!AE388/'Ac225 Dose 200 nCi decay actual'!G388)^2+('Ac227 Dose 20 nCi decay actual'!AE388/'Ac227 Dose 20 nCi decay actual'!G388)^2)^0.5</f>
        <v>0.14205989609753217</v>
      </c>
      <c r="AE27" s="86">
        <f>G27+G27*(('Ac225 Dose 200 nCi decay actual'!AF388/'Ac225 Dose 200 nCi decay actual'!H388)^2+('Ac227 Dose 20 nCi decay actual'!AF388/'Ac227 Dose 20 nCi decay actual'!H388)^2)^0.5</f>
        <v>0.10831094598131005</v>
      </c>
      <c r="AF27" s="86">
        <f>H27+H27*(('Ac225 Dose 200 nCi decay actual'!AG388/'Ac225 Dose 200 nCi decay actual'!I388)^2+('Ac227 Dose 20 nCi decay actual'!AG388/'Ac227 Dose 20 nCi decay actual'!I388)^2)^0.5</f>
        <v>8.9910644374322002E-2</v>
      </c>
      <c r="AG27" s="86">
        <f>I27+I27*(('Ac225 Dose 200 nCi decay actual'!AH388/'Ac225 Dose 200 nCi decay actual'!J388)^2+('Ac227 Dose 20 nCi decay actual'!AH388/'Ac227 Dose 20 nCi decay actual'!J388)^2)^0.5</f>
        <v>7.143932370684275E-2</v>
      </c>
      <c r="AH27" s="86">
        <f>J27+J27*(('Ac225 Dose 200 nCi decay actual'!AI388/'Ac225 Dose 200 nCi decay actual'!K388)^2+('Ac227 Dose 20 nCi decay actual'!AI388/'Ac227 Dose 20 nCi decay actual'!K388)^2)^0.5</f>
        <v>0.13686388461252236</v>
      </c>
      <c r="AI27" s="86">
        <f>K27+K27*(('Ac225 Dose 200 nCi decay actual'!AJ388/'Ac225 Dose 200 nCi decay actual'!L388)^2+('Ac227 Dose 20 nCi decay actual'!AJ388/'Ac227 Dose 20 nCi decay actual'!L388)^2)^0.5</f>
        <v>0.11746114877672803</v>
      </c>
      <c r="AJ27" s="86">
        <f>L27+L27*(('Ac225 Dose 200 nCi decay actual'!AK388/'Ac225 Dose 200 nCi decay actual'!M388)^2+('Ac227 Dose 20 nCi decay actual'!AK388/'Ac227 Dose 20 nCi decay actual'!M388)^2)^0.5</f>
        <v>0.1354516433808276</v>
      </c>
      <c r="AK27" s="86">
        <f>M27+M27*(('Ac225 Dose 200 nCi decay actual'!AL388/'Ac225 Dose 200 nCi decay actual'!N388)^2+('Ac227 Dose 20 nCi decay actual'!AL388/'Ac227 Dose 20 nCi decay actual'!N388)^2)^0.5</f>
        <v>0.68133877850707214</v>
      </c>
      <c r="AL27" s="85"/>
    </row>
    <row r="28" spans="3:38">
      <c r="C28">
        <f>'Ac225 Dose 200 nCi decay actual'!D389</f>
        <v>3</v>
      </c>
      <c r="D28" s="83">
        <f>'Ac227 Dose 20 nCi decay actual'!E389/'Ac225 Dose 200 nCi decay actual'!E389</f>
        <v>6.2824321700567773E-2</v>
      </c>
      <c r="E28" s="83">
        <f>'Ac227 Dose 20 nCi decay actual'!F389/'Ac225 Dose 200 nCi decay actual'!F389</f>
        <v>0.21443862617924681</v>
      </c>
      <c r="F28" s="83">
        <f>'Ac227 Dose 20 nCi decay actual'!G389/'Ac225 Dose 200 nCi decay actual'!G389</f>
        <v>0.10015459863672073</v>
      </c>
      <c r="G28" s="83">
        <f>'Ac227 Dose 20 nCi decay actual'!H389/'Ac225 Dose 200 nCi decay actual'!H389</f>
        <v>7.0226221298502145E-2</v>
      </c>
      <c r="H28" s="83">
        <f>'Ac227 Dose 20 nCi decay actual'!I389/'Ac225 Dose 200 nCi decay actual'!I389</f>
        <v>6.152238098190814E-2</v>
      </c>
      <c r="I28" s="83">
        <f>'Ac227 Dose 20 nCi decay actual'!J389/'Ac225 Dose 200 nCi decay actual'!J389</f>
        <v>4.5796209075253322E-2</v>
      </c>
      <c r="J28" s="83">
        <f>'Ac227 Dose 20 nCi decay actual'!K389/'Ac225 Dose 200 nCi decay actual'!K389</f>
        <v>9.6447437746917955E-2</v>
      </c>
      <c r="K28" s="83">
        <f>'Ac227 Dose 20 nCi decay actual'!L389/'Ac225 Dose 200 nCi decay actual'!L389</f>
        <v>8.0953055826261847E-2</v>
      </c>
      <c r="L28" s="83">
        <f>'Ac227 Dose 20 nCi decay actual'!M389/'Ac225 Dose 200 nCi decay actual'!M389</f>
        <v>9.6805874619756843E-2</v>
      </c>
      <c r="M28" s="83">
        <f>'Ac227 Dose 20 nCi decay actual'!N389/'Ac225 Dose 200 nCi decay actual'!N389</f>
        <v>0.41769734575202061</v>
      </c>
      <c r="P28" s="86">
        <f>D28-D28*(('Ac225 Dose 200 nCi decay actual'!Q389/'Ac225 Dose 200 nCi decay actual'!E389)^2+('Ac227 Dose 20 nCi decay actual'!Q389/'Ac227 Dose 20 nCi decay actual'!E389)^2)^0.5</f>
        <v>4.2229961098198342E-2</v>
      </c>
      <c r="Q28" s="86">
        <f>E28-E28*(('Ac225 Dose 200 nCi decay actual'!R389/'Ac225 Dose 200 nCi decay actual'!F389)^2+('Ac227 Dose 20 nCi decay actual'!R389/'Ac227 Dose 20 nCi decay actual'!F389)^2)^0.5</f>
        <v>0.16362408154171454</v>
      </c>
      <c r="R28" s="86">
        <f>F28-F28*(('Ac225 Dose 200 nCi decay actual'!S389/'Ac225 Dose 200 nCi decay actual'!G389)^2+('Ac227 Dose 20 nCi decay actual'!S389/'Ac227 Dose 20 nCi decay actual'!G389)^2)^0.5</f>
        <v>7.1119905030383207E-2</v>
      </c>
      <c r="S28" s="86">
        <f>G28-G28*(('Ac225 Dose 200 nCi decay actual'!T389/'Ac225 Dose 200 nCi decay actual'!H389)^2+('Ac227 Dose 20 nCi decay actual'!T389/'Ac227 Dose 20 nCi decay actual'!H389)^2)^0.5</f>
        <v>5.5464079595869666E-2</v>
      </c>
      <c r="T28" s="86">
        <f>H28-H28*(('Ac225 Dose 200 nCi decay actual'!U389/'Ac225 Dose 200 nCi decay actual'!I389)^2+('Ac227 Dose 20 nCi decay actual'!U389/'Ac227 Dose 20 nCi decay actual'!I389)^2)^0.5</f>
        <v>4.5497002101126921E-2</v>
      </c>
      <c r="U28" s="86">
        <f>I28-I28*(('Ac225 Dose 200 nCi decay actual'!V389/'Ac225 Dose 200 nCi decay actual'!J389)^2+('Ac227 Dose 20 nCi decay actual'!V389/'Ac227 Dose 20 nCi decay actual'!J389)^2)^0.5</f>
        <v>3.5559633590703715E-2</v>
      </c>
      <c r="V28" s="86">
        <f>J28-J28*(('Ac225 Dose 200 nCi decay actual'!W389/'Ac225 Dose 200 nCi decay actual'!K389)^2+('Ac227 Dose 20 nCi decay actual'!W389/'Ac227 Dose 20 nCi decay actual'!K389)^2)^0.5</f>
        <v>6.5257209332135149E-2</v>
      </c>
      <c r="W28" s="86">
        <f>K28-K28*(('Ac225 Dose 200 nCi decay actual'!X389/'Ac225 Dose 200 nCi decay actual'!L389)^2+('Ac227 Dose 20 nCi decay actual'!X389/'Ac227 Dose 20 nCi decay actual'!L389)^2)^0.5</f>
        <v>5.6813395159449429E-2</v>
      </c>
      <c r="X28" s="86">
        <f>L28-L28*(('Ac225 Dose 200 nCi decay actual'!Y389/'Ac225 Dose 200 nCi decay actual'!M389)^2+('Ac227 Dose 20 nCi decay actual'!Y389/'Ac227 Dose 20 nCi decay actual'!M389)^2)^0.5</f>
        <v>6.5814867488216092E-2</v>
      </c>
      <c r="Y28" s="86">
        <f>M28-M28*(('Ac225 Dose 200 nCi decay actual'!Z389/'Ac225 Dose 200 nCi decay actual'!N389)^2+('Ac227 Dose 20 nCi decay actual'!Z389/'Ac227 Dose 20 nCi decay actual'!N389)^2)^0.5</f>
        <v>0.33441116269820692</v>
      </c>
      <c r="Z28" s="86"/>
      <c r="AA28" s="86"/>
      <c r="AB28" s="86">
        <f>D28+D28*(('Ac225 Dose 200 nCi decay actual'!AC389/'Ac225 Dose 200 nCi decay actual'!E389)^2+('Ac227 Dose 20 nCi decay actual'!AC389/'Ac227 Dose 20 nCi decay actual'!E389)^2)^0.5</f>
        <v>9.6137691068158615E-2</v>
      </c>
      <c r="AC28" s="86">
        <f>E28+E28*(('Ac225 Dose 200 nCi decay actual'!AD389/'Ac225 Dose 200 nCi decay actual'!F389)^2+('Ac227 Dose 20 nCi decay actual'!AD389/'Ac227 Dose 20 nCi decay actual'!F389)^2)^0.5</f>
        <v>0.32456381595991957</v>
      </c>
      <c r="AD28" s="86">
        <f>F28+F28*(('Ac225 Dose 200 nCi decay actual'!AE389/'Ac225 Dose 200 nCi decay actual'!G389)^2+('Ac227 Dose 20 nCi decay actual'!AE389/'Ac227 Dose 20 nCi decay actual'!G389)^2)^0.5</f>
        <v>0.14072207088097904</v>
      </c>
      <c r="AE28" s="86">
        <f>G28+G28*(('Ac225 Dose 200 nCi decay actual'!AF389/'Ac225 Dose 200 nCi decay actual'!H389)^2+('Ac227 Dose 20 nCi decay actual'!AF389/'Ac227 Dose 20 nCi decay actual'!H389)^2)^0.5</f>
        <v>0.10649062800335035</v>
      </c>
      <c r="AF28" s="86">
        <f>H28+H28*(('Ac225 Dose 200 nCi decay actual'!AG389/'Ac225 Dose 200 nCi decay actual'!I389)^2+('Ac227 Dose 20 nCi decay actual'!AG389/'Ac227 Dose 20 nCi decay actual'!I389)^2)^0.5</f>
        <v>8.7860905462904398E-2</v>
      </c>
      <c r="AG28" s="86">
        <f>I28+I28*(('Ac225 Dose 200 nCi decay actual'!AH389/'Ac225 Dose 200 nCi decay actual'!J389)^2+('Ac227 Dose 20 nCi decay actual'!AH389/'Ac227 Dose 20 nCi decay actual'!J389)^2)^0.5</f>
        <v>6.9865086292013448E-2</v>
      </c>
      <c r="AH28" s="86">
        <f>J28+J28*(('Ac225 Dose 200 nCi decay actual'!AI389/'Ac225 Dose 200 nCi decay actual'!K389)^2+('Ac227 Dose 20 nCi decay actual'!AI389/'Ac227 Dose 20 nCi decay actual'!K389)^2)^0.5</f>
        <v>0.13526684853883464</v>
      </c>
      <c r="AI28" s="86">
        <f>K28+K28*(('Ac225 Dose 200 nCi decay actual'!AJ389/'Ac225 Dose 200 nCi decay actual'!L389)^2+('Ac227 Dose 20 nCi decay actual'!AJ389/'Ac227 Dose 20 nCi decay actual'!L389)^2)^0.5</f>
        <v>0.11560718281955987</v>
      </c>
      <c r="AJ28" s="86">
        <f>L28+L28*(('Ac225 Dose 200 nCi decay actual'!AK389/'Ac225 Dose 200 nCi decay actual'!M389)^2+('Ac227 Dose 20 nCi decay actual'!AK389/'Ac227 Dose 20 nCi decay actual'!M389)^2)^0.5</f>
        <v>0.13481461762739672</v>
      </c>
      <c r="AK28" s="86">
        <f>M28+M28*(('Ac225 Dose 200 nCi decay actual'!AL389/'Ac225 Dose 200 nCi decay actual'!N389)^2+('Ac227 Dose 20 nCi decay actual'!AL389/'Ac227 Dose 20 nCi decay actual'!N389)^2)^0.5</f>
        <v>0.66573456547942278</v>
      </c>
      <c r="AL28" s="85"/>
    </row>
    <row r="29" spans="3:38">
      <c r="C29">
        <f>'Ac225 Dose 200 nCi decay actual'!D390</f>
        <v>3.25</v>
      </c>
      <c r="D29" s="83">
        <f>'Ac227 Dose 20 nCi decay actual'!E390/'Ac225 Dose 200 nCi decay actual'!E390</f>
        <v>6.260708220203054E-2</v>
      </c>
      <c r="E29" s="83">
        <f>'Ac227 Dose 20 nCi decay actual'!F390/'Ac225 Dose 200 nCi decay actual'!F390</f>
        <v>0.21744954205401554</v>
      </c>
      <c r="F29" s="83">
        <f>'Ac227 Dose 20 nCi decay actual'!G390/'Ac225 Dose 200 nCi decay actual'!G390</f>
        <v>9.9950059133575964E-2</v>
      </c>
      <c r="G29" s="83">
        <f>'Ac227 Dose 20 nCi decay actual'!H390/'Ac225 Dose 200 nCi decay actual'!H390</f>
        <v>6.9633554449505183E-2</v>
      </c>
      <c r="H29" s="83">
        <f>'Ac227 Dose 20 nCi decay actual'!I390/'Ac225 Dose 200 nCi decay actual'!I390</f>
        <v>6.0911954303290758E-2</v>
      </c>
      <c r="I29" s="83">
        <f>'Ac227 Dose 20 nCi decay actual'!J390/'Ac225 Dose 200 nCi decay actual'!J390</f>
        <v>4.5262668924802081E-2</v>
      </c>
      <c r="J29" s="83">
        <f>'Ac227 Dose 20 nCi decay actual'!K390/'Ac225 Dose 200 nCi decay actual'!K390</f>
        <v>9.6239569792879953E-2</v>
      </c>
      <c r="K29" s="83">
        <f>'Ac227 Dose 20 nCi decay actual'!L390/'Ac225 Dose 200 nCi decay actual'!L390</f>
        <v>8.0432555112058754E-2</v>
      </c>
      <c r="L29" s="83">
        <f>'Ac227 Dose 20 nCi decay actual'!M390/'Ac225 Dose 200 nCi decay actual'!M390</f>
        <v>9.7189546604986563E-2</v>
      </c>
      <c r="M29" s="83">
        <f>'Ac227 Dose 20 nCi decay actual'!N390/'Ac225 Dose 200 nCi decay actual'!N390</f>
        <v>0.41115721803162564</v>
      </c>
      <c r="P29" s="86">
        <f>D29-D29*(('Ac225 Dose 200 nCi decay actual'!Q390/'Ac225 Dose 200 nCi decay actual'!E390)^2+('Ac227 Dose 20 nCi decay actual'!Q390/'Ac227 Dose 20 nCi decay actual'!E390)^2)^0.5</f>
        <v>4.2314167418435973E-2</v>
      </c>
      <c r="Q29" s="86">
        <f>E29-E29*(('Ac225 Dose 200 nCi decay actual'!R390/'Ac225 Dose 200 nCi decay actual'!F390)^2+('Ac227 Dose 20 nCi decay actual'!R390/'Ac227 Dose 20 nCi decay actual'!F390)^2)^0.5</f>
        <v>0.16715350628086634</v>
      </c>
      <c r="R29" s="86">
        <f>F29-F29*(('Ac225 Dose 200 nCi decay actual'!S390/'Ac225 Dose 200 nCi decay actual'!G390)^2+('Ac227 Dose 20 nCi decay actual'!S390/'Ac227 Dose 20 nCi decay actual'!G390)^2)^0.5</f>
        <v>7.1702510567789757E-2</v>
      </c>
      <c r="S29" s="86">
        <f>G29-G29*(('Ac225 Dose 200 nCi decay actual'!T390/'Ac225 Dose 200 nCi decay actual'!H390)^2+('Ac227 Dose 20 nCi decay actual'!T390/'Ac227 Dose 20 nCi decay actual'!H390)^2)^0.5</f>
        <v>5.5402577865681382E-2</v>
      </c>
      <c r="T29" s="86">
        <f>H29-H29*(('Ac225 Dose 200 nCi decay actual'!U390/'Ac225 Dose 200 nCi decay actual'!I390)^2+('Ac227 Dose 20 nCi decay actual'!U390/'Ac227 Dose 20 nCi decay actual'!I390)^2)^0.5</f>
        <v>4.5495270820275838E-2</v>
      </c>
      <c r="U29" s="86">
        <f>I29-I29*(('Ac225 Dose 200 nCi decay actual'!V390/'Ac225 Dose 200 nCi decay actual'!J390)^2+('Ac227 Dose 20 nCi decay actual'!V390/'Ac227 Dose 20 nCi decay actual'!J390)^2)^0.5</f>
        <v>3.546055937175431E-2</v>
      </c>
      <c r="V29" s="86">
        <f>J29-J29*(('Ac225 Dose 200 nCi decay actual'!W390/'Ac225 Dose 200 nCi decay actual'!K390)^2+('Ac227 Dose 20 nCi decay actual'!W390/'Ac227 Dose 20 nCi decay actual'!K390)^2)^0.5</f>
        <v>6.6034381341215198E-2</v>
      </c>
      <c r="W29" s="86">
        <f>K29-K29*(('Ac225 Dose 200 nCi decay actual'!X390/'Ac225 Dose 200 nCi decay actual'!L390)^2+('Ac227 Dose 20 nCi decay actual'!X390/'Ac227 Dose 20 nCi decay actual'!L390)^2)^0.5</f>
        <v>5.7204705821641721E-2</v>
      </c>
      <c r="X29" s="86">
        <f>L29-L29*(('Ac225 Dose 200 nCi decay actual'!Y390/'Ac225 Dose 200 nCi decay actual'!M390)^2+('Ac227 Dose 20 nCi decay actual'!Y390/'Ac227 Dose 20 nCi decay actual'!M390)^2)^0.5</f>
        <v>6.7012723910287814E-2</v>
      </c>
      <c r="Y29" s="86">
        <f>M29-M29*(('Ac225 Dose 200 nCi decay actual'!Z390/'Ac225 Dose 200 nCi decay actual'!N390)^2+('Ac227 Dose 20 nCi decay actual'!Z390/'Ac227 Dose 20 nCi decay actual'!N390)^2)^0.5</f>
        <v>0.33318051368471335</v>
      </c>
      <c r="Z29" s="86"/>
      <c r="AA29" s="86"/>
      <c r="AB29" s="86">
        <f>D29+D29*(('Ac225 Dose 200 nCi decay actual'!AC390/'Ac225 Dose 200 nCi decay actual'!E390)^2+('Ac227 Dose 20 nCi decay actual'!AC390/'Ac227 Dose 20 nCi decay actual'!E390)^2)^0.5</f>
        <v>9.5396688223037568E-2</v>
      </c>
      <c r="AC29" s="86">
        <f>E29+E29*(('Ac225 Dose 200 nCi decay actual'!AD390/'Ac225 Dose 200 nCi decay actual'!F390)^2+('Ac227 Dose 20 nCi decay actual'!AD390/'Ac227 Dose 20 nCi decay actual'!F390)^2)^0.5</f>
        <v>0.32523686585135791</v>
      </c>
      <c r="AD29" s="86">
        <f>F29+F29*(('Ac225 Dose 200 nCi decay actual'!AE390/'Ac225 Dose 200 nCi decay actual'!G390)^2+('Ac227 Dose 20 nCi decay actual'!AE390/'Ac227 Dose 20 nCi decay actual'!G390)^2)^0.5</f>
        <v>0.1394190526247194</v>
      </c>
      <c r="AE29" s="86">
        <f>G29+G29*(('Ac225 Dose 200 nCi decay actual'!AF390/'Ac225 Dose 200 nCi decay actual'!H390)^2+('Ac227 Dose 20 nCi decay actual'!AF390/'Ac227 Dose 20 nCi decay actual'!H390)^2)^0.5</f>
        <v>0.10485278997089703</v>
      </c>
      <c r="AF29" s="86">
        <f>H29+H29*(('Ac225 Dose 200 nCi decay actual'!AG390/'Ac225 Dose 200 nCi decay actual'!I390)^2+('Ac227 Dose 20 nCi decay actual'!AG390/'Ac227 Dose 20 nCi decay actual'!I390)^2)^0.5</f>
        <v>8.6184830624091727E-2</v>
      </c>
      <c r="AG29" s="86">
        <f>I29+I29*(('Ac225 Dose 200 nCi decay actual'!AH390/'Ac225 Dose 200 nCi decay actual'!J390)^2+('Ac227 Dose 20 nCi decay actual'!AH390/'Ac227 Dose 20 nCi decay actual'!J390)^2)^0.5</f>
        <v>6.8364204509757304E-2</v>
      </c>
      <c r="AH29" s="86">
        <f>J29+J29*(('Ac225 Dose 200 nCi decay actual'!AI390/'Ac225 Dose 200 nCi decay actual'!K390)^2+('Ac227 Dose 20 nCi decay actual'!AI390/'Ac227 Dose 20 nCi decay actual'!K390)^2)^0.5</f>
        <v>0.13368934662795942</v>
      </c>
      <c r="AI29" s="86">
        <f>K29+K29*(('Ac225 Dose 200 nCi decay actual'!AJ390/'Ac225 Dose 200 nCi decay actual'!L390)^2+('Ac227 Dose 20 nCi decay actual'!AJ390/'Ac227 Dose 20 nCi decay actual'!L390)^2)^0.5</f>
        <v>0.11394917348228695</v>
      </c>
      <c r="AJ29" s="86">
        <f>L29+L29*(('Ac225 Dose 200 nCi decay actual'!AK390/'Ac225 Dose 200 nCi decay actual'!M390)^2+('Ac227 Dose 20 nCi decay actual'!AK390/'Ac227 Dose 20 nCi decay actual'!M390)^2)^0.5</f>
        <v>0.13419006276044926</v>
      </c>
      <c r="AK29" s="86">
        <f>M29+M29*(('Ac225 Dose 200 nCi decay actual'!AL390/'Ac225 Dose 200 nCi decay actual'!N390)^2+('Ac227 Dose 20 nCi decay actual'!AL390/'Ac227 Dose 20 nCi decay actual'!N390)^2)^0.5</f>
        <v>0.64850660125799364</v>
      </c>
      <c r="AL29" s="85"/>
    </row>
    <row r="30" spans="3:38">
      <c r="C30">
        <f>'Ac225 Dose 200 nCi decay actual'!D391</f>
        <v>3.5</v>
      </c>
      <c r="D30" s="83">
        <f>'Ac227 Dose 20 nCi decay actual'!E391/'Ac225 Dose 200 nCi decay actual'!E391</f>
        <v>6.2421761992477211E-2</v>
      </c>
      <c r="E30" s="83">
        <f>'Ac227 Dose 20 nCi decay actual'!F391/'Ac225 Dose 200 nCi decay actual'!F391</f>
        <v>0.21890321855488251</v>
      </c>
      <c r="F30" s="83">
        <f>'Ac227 Dose 20 nCi decay actual'!G391/'Ac225 Dose 200 nCi decay actual'!G391</f>
        <v>9.96925482128522E-2</v>
      </c>
      <c r="G30" s="83">
        <f>'Ac227 Dose 20 nCi decay actual'!H391/'Ac225 Dose 200 nCi decay actual'!H391</f>
        <v>6.9124584416795212E-2</v>
      </c>
      <c r="H30" s="83">
        <f>'Ac227 Dose 20 nCi decay actual'!I391/'Ac225 Dose 200 nCi decay actual'!I391</f>
        <v>6.0481979934451091E-2</v>
      </c>
      <c r="I30" s="83">
        <f>'Ac227 Dose 20 nCi decay actual'!J391/'Ac225 Dose 200 nCi decay actual'!J391</f>
        <v>4.4744632024877766E-2</v>
      </c>
      <c r="J30" s="83">
        <f>'Ac227 Dose 20 nCi decay actual'!K391/'Ac225 Dose 200 nCi decay actual'!K391</f>
        <v>9.596528217301957E-2</v>
      </c>
      <c r="K30" s="83">
        <f>'Ac227 Dose 20 nCi decay actual'!L391/'Ac225 Dose 200 nCi decay actual'!L391</f>
        <v>7.9994743776286889E-2</v>
      </c>
      <c r="L30" s="83">
        <f>'Ac227 Dose 20 nCi decay actual'!M391/'Ac225 Dose 200 nCi decay actual'!M391</f>
        <v>9.7529969285797422E-2</v>
      </c>
      <c r="M30" s="83">
        <f>'Ac227 Dose 20 nCi decay actual'!N391/'Ac225 Dose 200 nCi decay actual'!N391</f>
        <v>0.4033466317010887</v>
      </c>
      <c r="P30" s="86">
        <f>D30-D30*(('Ac225 Dose 200 nCi decay actual'!Q391/'Ac225 Dose 200 nCi decay actual'!E391)^2+('Ac227 Dose 20 nCi decay actual'!Q391/'Ac227 Dose 20 nCi decay actual'!E391)^2)^0.5</f>
        <v>4.2385379085320987E-2</v>
      </c>
      <c r="Q30" s="86">
        <f>E30-E30*(('Ac225 Dose 200 nCi decay actual'!R391/'Ac225 Dose 200 nCi decay actual'!F391)^2+('Ac227 Dose 20 nCi decay actual'!R391/'Ac227 Dose 20 nCi decay actual'!F391)^2)^0.5</f>
        <v>0.16940602701774102</v>
      </c>
      <c r="R30" s="86">
        <f>F30-F30*(('Ac225 Dose 200 nCi decay actual'!S391/'Ac225 Dose 200 nCi decay actual'!G391)^2+('Ac227 Dose 20 nCi decay actual'!S391/'Ac227 Dose 20 nCi decay actual'!G391)^2)^0.5</f>
        <v>7.2206664990473457E-2</v>
      </c>
      <c r="S30" s="86">
        <f>G30-G30*(('Ac225 Dose 200 nCi decay actual'!T391/'Ac225 Dose 200 nCi decay actual'!H391)^2+('Ac227 Dose 20 nCi decay actual'!T391/'Ac227 Dose 20 nCi decay actual'!H391)^2)^0.5</f>
        <v>5.5346411169589799E-2</v>
      </c>
      <c r="T30" s="86">
        <f>H30-H30*(('Ac225 Dose 200 nCi decay actual'!U391/'Ac225 Dose 200 nCi decay actual'!I391)^2+('Ac227 Dose 20 nCi decay actual'!U391/'Ac227 Dose 20 nCi decay actual'!I391)^2)^0.5</f>
        <v>4.5568944860760664E-2</v>
      </c>
      <c r="U30" s="86">
        <f>I30-I30*(('Ac225 Dose 200 nCi decay actual'!V391/'Ac225 Dose 200 nCi decay actual'!J391)^2+('Ac227 Dose 20 nCi decay actual'!V391/'Ac227 Dose 20 nCi decay actual'!J391)^2)^0.5</f>
        <v>3.5338587020225888E-2</v>
      </c>
      <c r="V30" s="86">
        <f>J30-J30*(('Ac225 Dose 200 nCi decay actual'!W391/'Ac225 Dose 200 nCi decay actual'!K391)^2+('Ac227 Dose 20 nCi decay actual'!W391/'Ac227 Dose 20 nCi decay actual'!K391)^2)^0.5</f>
        <v>6.6698661351507191E-2</v>
      </c>
      <c r="W30" s="86">
        <f>K30-K30*(('Ac225 Dose 200 nCi decay actual'!X391/'Ac225 Dose 200 nCi decay actual'!L391)^2+('Ac227 Dose 20 nCi decay actual'!X391/'Ac227 Dose 20 nCi decay actual'!L391)^2)^0.5</f>
        <v>5.7578637938660179E-2</v>
      </c>
      <c r="X30" s="86">
        <f>L30-L30*(('Ac225 Dose 200 nCi decay actual'!Y391/'Ac225 Dose 200 nCi decay actual'!M391)^2+('Ac227 Dose 20 nCi decay actual'!Y391/'Ac227 Dose 20 nCi decay actual'!M391)^2)^0.5</f>
        <v>6.8108591788298145E-2</v>
      </c>
      <c r="Y30" s="86">
        <f>M30-M30*(('Ac225 Dose 200 nCi decay actual'!Z391/'Ac225 Dose 200 nCi decay actual'!N391)^2+('Ac227 Dose 20 nCi decay actual'!Z391/'Ac227 Dose 20 nCi decay actual'!N391)^2)^0.5</f>
        <v>0.33048685936224004</v>
      </c>
      <c r="Z30" s="86"/>
      <c r="AA30" s="86"/>
      <c r="AB30" s="86">
        <f>D30+D30*(('Ac225 Dose 200 nCi decay actual'!AC391/'Ac225 Dose 200 nCi decay actual'!E391)^2+('Ac227 Dose 20 nCi decay actual'!AC391/'Ac227 Dose 20 nCi decay actual'!E391)^2)^0.5</f>
        <v>9.4765121562027529E-2</v>
      </c>
      <c r="AC30" s="86">
        <f>E30+E30*(('Ac225 Dose 200 nCi decay actual'!AD391/'Ac225 Dose 200 nCi decay actual'!F391)^2+('Ac227 Dose 20 nCi decay actual'!AD391/'Ac227 Dose 20 nCi decay actual'!F391)^2)^0.5</f>
        <v>0.32388857962128248</v>
      </c>
      <c r="AD30" s="86">
        <f>F30+F30*(('Ac225 Dose 200 nCi decay actual'!AE391/'Ac225 Dose 200 nCi decay actual'!G391)^2+('Ac227 Dose 20 nCi decay actual'!AE391/'Ac227 Dose 20 nCi decay actual'!G391)^2)^0.5</f>
        <v>0.13815311178158068</v>
      </c>
      <c r="AE30" s="86">
        <f>G30+G30*(('Ac225 Dose 200 nCi decay actual'!AF391/'Ac225 Dose 200 nCi decay actual'!H391)^2+('Ac227 Dose 20 nCi decay actual'!AF391/'Ac227 Dose 20 nCi decay actual'!H391)^2)^0.5</f>
        <v>0.10339585886617012</v>
      </c>
      <c r="AF30" s="86">
        <f>H30+H30*(('Ac225 Dose 200 nCi decay actual'!AG391/'Ac225 Dose 200 nCi decay actual'!I391)^2+('Ac227 Dose 20 nCi decay actual'!AG391/'Ac227 Dose 20 nCi decay actual'!I391)^2)^0.5</f>
        <v>8.4841250172971033E-2</v>
      </c>
      <c r="AG30" s="86">
        <f>I30+I30*(('Ac225 Dose 200 nCi decay actual'!AH391/'Ac225 Dose 200 nCi decay actual'!J391)^2+('Ac227 Dose 20 nCi decay actual'!AH391/'Ac227 Dose 20 nCi decay actual'!J391)^2)^0.5</f>
        <v>6.6943253565063088E-2</v>
      </c>
      <c r="AH30" s="86">
        <f>J30+J30*(('Ac225 Dose 200 nCi decay actual'!AI391/'Ac225 Dose 200 nCi decay actual'!K391)^2+('Ac227 Dose 20 nCi decay actual'!AI391/'Ac227 Dose 20 nCi decay actual'!K391)^2)^0.5</f>
        <v>0.13214024224278126</v>
      </c>
      <c r="AI30" s="86">
        <f>K30+K30*(('Ac225 Dose 200 nCi decay actual'!AJ391/'Ac225 Dose 200 nCi decay actual'!L391)^2+('Ac227 Dose 20 nCi decay actual'!AJ391/'Ac227 Dose 20 nCi decay actual'!L391)^2)^0.5</f>
        <v>0.11247220062262775</v>
      </c>
      <c r="AJ30" s="86">
        <f>L30+L30*(('Ac225 Dose 200 nCi decay actual'!AK391/'Ac225 Dose 200 nCi decay actual'!M391)^2+('Ac227 Dose 20 nCi decay actual'!AK391/'Ac227 Dose 20 nCi decay actual'!M391)^2)^0.5</f>
        <v>0.13358195043823043</v>
      </c>
      <c r="AK30" s="86">
        <f>M30+M30*(('Ac225 Dose 200 nCi decay actual'!AL391/'Ac225 Dose 200 nCi decay actual'!N391)^2+('Ac227 Dose 20 nCi decay actual'!AL391/'Ac227 Dose 20 nCi decay actual'!N391)^2)^0.5</f>
        <v>0.6301131854613089</v>
      </c>
      <c r="AL30" s="85"/>
    </row>
    <row r="31" spans="3:38">
      <c r="C31">
        <f>'Ac225 Dose 200 nCi decay actual'!D392</f>
        <v>3.75</v>
      </c>
      <c r="D31" s="83">
        <f>'Ac227 Dose 20 nCi decay actual'!E392/'Ac225 Dose 200 nCi decay actual'!E392</f>
        <v>6.2263839913209142E-2</v>
      </c>
      <c r="E31" s="83">
        <f>'Ac227 Dose 20 nCi decay actual'!F392/'Ac225 Dose 200 nCi decay actual'!F392</f>
        <v>0.21898722040018986</v>
      </c>
      <c r="F31" s="83">
        <f>'Ac227 Dose 20 nCi decay actual'!G392/'Ac225 Dose 200 nCi decay actual'!G392</f>
        <v>9.9392565927197141E-2</v>
      </c>
      <c r="G31" s="83">
        <f>'Ac227 Dose 20 nCi decay actual'!H392/'Ac225 Dose 200 nCi decay actual'!H392</f>
        <v>6.8696213308275828E-2</v>
      </c>
      <c r="H31" s="83">
        <f>'Ac227 Dose 20 nCi decay actual'!I392/'Ac225 Dose 200 nCi decay actual'!I392</f>
        <v>6.021437299604103E-2</v>
      </c>
      <c r="I31" s="83">
        <f>'Ac227 Dose 20 nCi decay actual'!J392/'Ac225 Dose 200 nCi decay actual'!J392</f>
        <v>4.4245259628964299E-2</v>
      </c>
      <c r="J31" s="83">
        <f>'Ac227 Dose 20 nCi decay actual'!K392/'Ac225 Dose 200 nCi decay actual'!K392</f>
        <v>9.5635223954925588E-2</v>
      </c>
      <c r="K31" s="83">
        <f>'Ac227 Dose 20 nCi decay actual'!L392/'Ac225 Dose 200 nCi decay actual'!L392</f>
        <v>7.9632032287455246E-2</v>
      </c>
      <c r="L31" s="83">
        <f>'Ac227 Dose 20 nCi decay actual'!M392/'Ac225 Dose 200 nCi decay actual'!M392</f>
        <v>9.782939520142489E-2</v>
      </c>
      <c r="M31" s="83">
        <f>'Ac227 Dose 20 nCi decay actual'!N392/'Ac225 Dose 200 nCi decay actual'!N392</f>
        <v>0.39450744398342735</v>
      </c>
      <c r="P31" s="86">
        <f>D31-D31*(('Ac225 Dose 200 nCi decay actual'!Q392/'Ac225 Dose 200 nCi decay actual'!E392)^2+('Ac227 Dose 20 nCi decay actual'!Q392/'Ac227 Dose 20 nCi decay actual'!E392)^2)^0.5</f>
        <v>4.2445010790489679E-2</v>
      </c>
      <c r="Q31" s="86">
        <f>E31-E31*(('Ac225 Dose 200 nCi decay actual'!R392/'Ac225 Dose 200 nCi decay actual'!F392)^2+('Ac227 Dose 20 nCi decay actual'!R392/'Ac227 Dose 20 nCi decay actual'!F392)^2)^0.5</f>
        <v>0.17050118853017593</v>
      </c>
      <c r="R31" s="86">
        <f>F31-F31*(('Ac225 Dose 200 nCi decay actual'!S392/'Ac225 Dose 200 nCi decay actual'!G392)^2+('Ac227 Dose 20 nCi decay actual'!S392/'Ac227 Dose 20 nCi decay actual'!G392)^2)^0.5</f>
        <v>7.2639731392356049E-2</v>
      </c>
      <c r="S31" s="86">
        <f>G31-G31*(('Ac225 Dose 200 nCi decay actual'!T392/'Ac225 Dose 200 nCi decay actual'!H392)^2+('Ac227 Dose 20 nCi decay actual'!T392/'Ac227 Dose 20 nCi decay actual'!H392)^2)^0.5</f>
        <v>5.5302658647313596E-2</v>
      </c>
      <c r="T31" s="86">
        <f>H31-H31*(('Ac225 Dose 200 nCi decay actual'!U392/'Ac225 Dose 200 nCi decay actual'!I392)^2+('Ac227 Dose 20 nCi decay actual'!U392/'Ac227 Dose 20 nCi decay actual'!I392)^2)^0.5</f>
        <v>4.5715406235049452E-2</v>
      </c>
      <c r="U31" s="86">
        <f>I31-I31*(('Ac225 Dose 200 nCi decay actual'!V392/'Ac225 Dose 200 nCi decay actual'!J392)^2+('Ac227 Dose 20 nCi decay actual'!V392/'Ac227 Dose 20 nCi decay actual'!J392)^2)^0.5</f>
        <v>3.5200366874466774E-2</v>
      </c>
      <c r="V31" s="86">
        <f>J31-J31*(('Ac225 Dose 200 nCi decay actual'!W392/'Ac225 Dose 200 nCi decay actual'!K392)^2+('Ac227 Dose 20 nCi decay actual'!W392/'Ac227 Dose 20 nCi decay actual'!K392)^2)^0.5</f>
        <v>6.7258677099701139E-2</v>
      </c>
      <c r="W31" s="86">
        <f>K31-K31*(('Ac225 Dose 200 nCi decay actual'!X392/'Ac225 Dose 200 nCi decay actual'!L392)^2+('Ac227 Dose 20 nCi decay actual'!X392/'Ac227 Dose 20 nCi decay actual'!L392)^2)^0.5</f>
        <v>5.7939151879249404E-2</v>
      </c>
      <c r="X31" s="86">
        <f>L31-L31*(('Ac225 Dose 200 nCi decay actual'!Y392/'Ac225 Dose 200 nCi decay actual'!M392)^2+('Ac227 Dose 20 nCi decay actual'!Y392/'Ac227 Dose 20 nCi decay actual'!M392)^2)^0.5</f>
        <v>6.9109231909802074E-2</v>
      </c>
      <c r="Y31" s="86">
        <f>M31-M31*(('Ac225 Dose 200 nCi decay actual'!Z392/'Ac225 Dose 200 nCi decay actual'!N392)^2+('Ac227 Dose 20 nCi decay actual'!Z392/'Ac227 Dose 20 nCi decay actual'!N392)^2)^0.5</f>
        <v>0.32652657960379405</v>
      </c>
      <c r="Z31" s="86"/>
      <c r="AA31" s="86"/>
      <c r="AB31" s="86">
        <f>D31+D31*(('Ac225 Dose 200 nCi decay actual'!AC392/'Ac225 Dose 200 nCi decay actual'!E392)^2+('Ac227 Dose 20 nCi decay actual'!AC392/'Ac227 Dose 20 nCi decay actual'!E392)^2)^0.5</f>
        <v>9.422823843643377E-2</v>
      </c>
      <c r="AC31" s="86">
        <f>E31+E31*(('Ac225 Dose 200 nCi decay actual'!AD392/'Ac225 Dose 200 nCi decay actual'!F392)^2+('Ac227 Dose 20 nCi decay actual'!AD392/'Ac227 Dose 20 nCi decay actual'!F392)^2)^0.5</f>
        <v>0.32084117665265199</v>
      </c>
      <c r="AD31" s="86">
        <f>F31+F31*(('Ac225 Dose 200 nCi decay actual'!AE392/'Ac225 Dose 200 nCi decay actual'!G392)^2+('Ac227 Dose 20 nCi decay actual'!AE392/'Ac227 Dose 20 nCi decay actual'!G392)^2)^0.5</f>
        <v>0.13692368787581544</v>
      </c>
      <c r="AE31" s="86">
        <f>G31+G31*(('Ac225 Dose 200 nCi decay actual'!AF392/'Ac225 Dose 200 nCi decay actual'!H392)^2+('Ac227 Dose 20 nCi decay actual'!AF392/'Ac227 Dose 20 nCi decay actual'!H392)^2)^0.5</f>
        <v>0.10211542283977576</v>
      </c>
      <c r="AF31" s="86">
        <f>H31+H31*(('Ac225 Dose 200 nCi decay actual'!AG392/'Ac225 Dose 200 nCi decay actual'!I392)^2+('Ac227 Dose 20 nCi decay actual'!AG392/'Ac227 Dose 20 nCi decay actual'!I392)^2)^0.5</f>
        <v>8.3794114143152382E-2</v>
      </c>
      <c r="AG31" s="86">
        <f>I31+I31*(('Ac225 Dose 200 nCi decay actual'!AH392/'Ac225 Dose 200 nCi decay actual'!J392)^2+('Ac227 Dose 20 nCi decay actual'!AH392/'Ac227 Dose 20 nCi decay actual'!J392)^2)^0.5</f>
        <v>6.5603649260074004E-2</v>
      </c>
      <c r="AH31" s="86">
        <f>J31+J31*(('Ac225 Dose 200 nCi decay actual'!AI392/'Ac225 Dose 200 nCi decay actual'!K392)^2+('Ac227 Dose 20 nCi decay actual'!AI392/'Ac227 Dose 20 nCi decay actual'!K392)^2)^0.5</f>
        <v>0.13062420662517432</v>
      </c>
      <c r="AI31" s="86">
        <f>K31+K31*(('Ac225 Dose 200 nCi decay actual'!AJ392/'Ac225 Dose 200 nCi decay actual'!L392)^2+('Ac227 Dose 20 nCi decay actual'!AJ392/'Ac227 Dose 20 nCi decay actual'!L392)^2)^0.5</f>
        <v>0.11116036780062784</v>
      </c>
      <c r="AJ31" s="86">
        <f>L31+L31*(('Ac225 Dose 200 nCi decay actual'!AK392/'Ac225 Dose 200 nCi decay actual'!M392)^2+('Ac227 Dose 20 nCi decay actual'!AK392/'Ac227 Dose 20 nCi decay actual'!M392)^2)^0.5</f>
        <v>0.13299020764763061</v>
      </c>
      <c r="AK31" s="86">
        <f>M31+M31*(('Ac225 Dose 200 nCi decay actual'!AL392/'Ac225 Dose 200 nCi decay actual'!N392)^2+('Ac227 Dose 20 nCi decay actual'!AL392/'Ac227 Dose 20 nCi decay actual'!N392)^2)^0.5</f>
        <v>0.61091708433152658</v>
      </c>
      <c r="AL31" s="85"/>
    </row>
    <row r="32" spans="3:38">
      <c r="C32">
        <f>'Ac225 Dose 200 nCi decay actual'!D393</f>
        <v>4</v>
      </c>
      <c r="D32" s="83">
        <f>'Ac227 Dose 20 nCi decay actual'!E393/'Ac225 Dose 200 nCi decay actual'!E393</f>
        <v>6.2129397718756217E-2</v>
      </c>
      <c r="E32" s="83">
        <f>'Ac227 Dose 20 nCi decay actual'!F393/'Ac225 Dose 200 nCi decay actual'!F393</f>
        <v>0.2178829802865164</v>
      </c>
      <c r="F32" s="83">
        <f>'Ac227 Dose 20 nCi decay actual'!G393/'Ac225 Dose 200 nCi decay actual'!G393</f>
        <v>9.9058006907069632E-2</v>
      </c>
      <c r="G32" s="83">
        <f>'Ac227 Dose 20 nCi decay actual'!H393/'Ac225 Dose 200 nCi decay actual'!H393</f>
        <v>6.834501605764666E-2</v>
      </c>
      <c r="H32" s="83">
        <f>'Ac227 Dose 20 nCi decay actual'!I393/'Ac225 Dose 200 nCi decay actual'!I393</f>
        <v>6.0092866684047792E-2</v>
      </c>
      <c r="I32" s="83">
        <f>'Ac227 Dose 20 nCi decay actual'!J393/'Ac225 Dose 200 nCi decay actual'!J393</f>
        <v>4.3766587032266588E-2</v>
      </c>
      <c r="J32" s="83">
        <f>'Ac227 Dose 20 nCi decay actual'!K393/'Ac225 Dose 200 nCi decay actual'!K393</f>
        <v>9.5258824795510566E-2</v>
      </c>
      <c r="K32" s="83">
        <f>'Ac227 Dose 20 nCi decay actual'!L393/'Ac225 Dose 200 nCi decay actual'!L393</f>
        <v>7.9336918686141039E-2</v>
      </c>
      <c r="L32" s="83">
        <f>'Ac227 Dose 20 nCi decay actual'!M393/'Ac225 Dose 200 nCi decay actual'!M393</f>
        <v>9.8089424904835701E-2</v>
      </c>
      <c r="M32" s="83">
        <f>'Ac227 Dose 20 nCi decay actual'!N393/'Ac225 Dose 200 nCi decay actual'!N393</f>
        <v>0.3848568327337043</v>
      </c>
      <c r="P32" s="86">
        <f>D32-D32*(('Ac225 Dose 200 nCi decay actual'!Q393/'Ac225 Dose 200 nCi decay actual'!E393)^2+('Ac227 Dose 20 nCi decay actual'!Q393/'Ac227 Dose 20 nCi decay actual'!E393)^2)^0.5</f>
        <v>4.2494300403383395E-2</v>
      </c>
      <c r="Q32" s="86">
        <f>E32-E32*(('Ac225 Dose 200 nCi decay actual'!R393/'Ac225 Dose 200 nCi decay actual'!F393)^2+('Ac227 Dose 20 nCi decay actual'!R393/'Ac227 Dose 20 nCi decay actual'!F393)^2)^0.5</f>
        <v>0.17056288990171153</v>
      </c>
      <c r="R32" s="86">
        <f>F32-F32*(('Ac225 Dose 200 nCi decay actual'!S393/'Ac225 Dose 200 nCi decay actual'!G393)^2+('Ac227 Dose 20 nCi decay actual'!S393/'Ac227 Dose 20 nCi decay actual'!G393)^2)^0.5</f>
        <v>7.300815059677683E-2</v>
      </c>
      <c r="S32" s="86">
        <f>G32-G32*(('Ac225 Dose 200 nCi decay actual'!T393/'Ac225 Dose 200 nCi decay actual'!H393)^2+('Ac227 Dose 20 nCi decay actual'!T393/'Ac227 Dose 20 nCi decay actual'!H393)^2)^0.5</f>
        <v>5.5276643944715667E-2</v>
      </c>
      <c r="T32" s="86">
        <f>H32-H32*(('Ac225 Dose 200 nCi decay actual'!U393/'Ac225 Dose 200 nCi decay actual'!I393)^2+('Ac227 Dose 20 nCi decay actual'!U393/'Ac227 Dose 20 nCi decay actual'!I393)^2)^0.5</f>
        <v>4.5931388533242662E-2</v>
      </c>
      <c r="U32" s="86">
        <f>I32-I32*(('Ac225 Dose 200 nCi decay actual'!V393/'Ac225 Dose 200 nCi decay actual'!J393)^2+('Ac227 Dose 20 nCi decay actual'!V393/'Ac227 Dose 20 nCi decay actual'!J393)^2)^0.5</f>
        <v>3.5051364665095321E-2</v>
      </c>
      <c r="V32" s="86">
        <f>J32-J32*(('Ac225 Dose 200 nCi decay actual'!W393/'Ac225 Dose 200 nCi decay actual'!K393)^2+('Ac227 Dose 20 nCi decay actual'!W393/'Ac227 Dose 20 nCi decay actual'!K393)^2)^0.5</f>
        <v>6.7724149102090236E-2</v>
      </c>
      <c r="W32" s="86">
        <f>K32-K32*(('Ac225 Dose 200 nCi decay actual'!X393/'Ac225 Dose 200 nCi decay actual'!L393)^2+('Ac227 Dose 20 nCi decay actual'!X393/'Ac227 Dose 20 nCi decay actual'!L393)^2)^0.5</f>
        <v>5.8289259195098315E-2</v>
      </c>
      <c r="X32" s="86">
        <f>L32-L32*(('Ac225 Dose 200 nCi decay actual'!Y393/'Ac225 Dose 200 nCi decay actual'!M393)^2+('Ac227 Dose 20 nCi decay actual'!Y393/'Ac227 Dose 20 nCi decay actual'!M393)^2)^0.5</f>
        <v>7.0021329524332404E-2</v>
      </c>
      <c r="Y32" s="86">
        <f>M32-M32*(('Ac225 Dose 200 nCi decay actual'!Z393/'Ac225 Dose 200 nCi decay actual'!N393)^2+('Ac227 Dose 20 nCi decay actual'!Z393/'Ac227 Dose 20 nCi decay actual'!N393)^2)^0.5</f>
        <v>0.32148810068698497</v>
      </c>
      <c r="Z32" s="86"/>
      <c r="AA32" s="86"/>
      <c r="AB32" s="86">
        <f>D32+D32*(('Ac225 Dose 200 nCi decay actual'!AC393/'Ac225 Dose 200 nCi decay actual'!E393)^2+('Ac227 Dose 20 nCi decay actual'!AC393/'Ac227 Dose 20 nCi decay actual'!E393)^2)^0.5</f>
        <v>9.3773243053731081E-2</v>
      </c>
      <c r="AC32" s="86">
        <f>E32+E32*(('Ac225 Dose 200 nCi decay actual'!AD393/'Ac225 Dose 200 nCi decay actual'!F393)^2+('Ac227 Dose 20 nCi decay actual'!AD393/'Ac227 Dose 20 nCi decay actual'!F393)^2)^0.5</f>
        <v>0.31638751236038354</v>
      </c>
      <c r="AD32" s="86">
        <f>F32+F32*(('Ac225 Dose 200 nCi decay actual'!AE393/'Ac225 Dose 200 nCi decay actual'!G393)^2+('Ac227 Dose 20 nCi decay actual'!AE393/'Ac227 Dose 20 nCi decay actual'!G393)^2)^0.5</f>
        <v>0.13572856823669294</v>
      </c>
      <c r="AE32" s="86">
        <f>G32+G32*(('Ac225 Dose 200 nCi decay actual'!AF393/'Ac225 Dose 200 nCi decay actual'!H393)^2+('Ac227 Dose 20 nCi decay actual'!AF393/'Ac227 Dose 20 nCi decay actual'!H393)^2)^0.5</f>
        <v>0.10100527057739728</v>
      </c>
      <c r="AF32" s="86">
        <f>H32+H32*(('Ac225 Dose 200 nCi decay actual'!AG393/'Ac225 Dose 200 nCi decay actual'!I393)^2+('Ac227 Dose 20 nCi decay actual'!AG393/'Ac227 Dose 20 nCi decay actual'!I393)^2)^0.5</f>
        <v>8.3011248219059031E-2</v>
      </c>
      <c r="AG32" s="86">
        <f>I32+I32*(('Ac225 Dose 200 nCi decay actual'!AH393/'Ac225 Dose 200 nCi decay actual'!J393)^2+('Ac227 Dose 20 nCi decay actual'!AH393/'Ac227 Dose 20 nCi decay actual'!J393)^2)^0.5</f>
        <v>6.4344106887807076E-2</v>
      </c>
      <c r="AH32" s="86">
        <f>J32+J32*(('Ac225 Dose 200 nCi decay actual'!AI393/'Ac225 Dose 200 nCi decay actual'!K393)^2+('Ac227 Dose 20 nCi decay actual'!AI393/'Ac227 Dose 20 nCi decay actual'!K393)^2)^0.5</f>
        <v>0.12914402065807112</v>
      </c>
      <c r="AI32" s="86">
        <f>K32+K32*(('Ac225 Dose 200 nCi decay actual'!AJ393/'Ac225 Dose 200 nCi decay actual'!L393)^2+('Ac227 Dose 20 nCi decay actual'!AJ393/'Ac227 Dose 20 nCi decay actual'!L393)^2)^0.5</f>
        <v>0.10999770486151871</v>
      </c>
      <c r="AJ32" s="86">
        <f>L32+L32*(('Ac225 Dose 200 nCi decay actual'!AK393/'Ac225 Dose 200 nCi decay actual'!M393)^2+('Ac227 Dose 20 nCi decay actual'!AK393/'Ac227 Dose 20 nCi decay actual'!M393)^2)^0.5</f>
        <v>0.13241267576995863</v>
      </c>
      <c r="AK32" s="86">
        <f>M32+M32*(('Ac225 Dose 200 nCi decay actual'!AL393/'Ac225 Dose 200 nCi decay actual'!N393)^2+('Ac227 Dose 20 nCi decay actual'!AL393/'Ac227 Dose 20 nCi decay actual'!N393)^2)^0.5</f>
        <v>0.5912200758507602</v>
      </c>
      <c r="AL32" s="85"/>
    </row>
    <row r="33" spans="3:38">
      <c r="C33">
        <f>'Ac225 Dose 200 nCi decay actual'!D394</f>
        <v>4.25</v>
      </c>
      <c r="D33" s="83">
        <f>'Ac227 Dose 20 nCi decay actual'!E394/'Ac225 Dose 200 nCi decay actual'!E394</f>
        <v>6.2014981564785999E-2</v>
      </c>
      <c r="E33" s="83">
        <f>'Ac227 Dose 20 nCi decay actual'!F394/'Ac225 Dose 200 nCi decay actual'!F394</f>
        <v>0.21576756547280848</v>
      </c>
      <c r="F33" s="83">
        <f>'Ac227 Dose 20 nCi decay actual'!G394/'Ac225 Dose 200 nCi decay actual'!G394</f>
        <v>9.8694855353306257E-2</v>
      </c>
      <c r="G33" s="83">
        <f>'Ac227 Dose 20 nCi decay actual'!H394/'Ac225 Dose 200 nCi decay actual'!H394</f>
        <v>6.8067088680203919E-2</v>
      </c>
      <c r="H33" s="83">
        <f>'Ac227 Dose 20 nCi decay actual'!I394/'Ac225 Dose 200 nCi decay actual'!I394</f>
        <v>6.0102065951194564E-2</v>
      </c>
      <c r="I33" s="83">
        <f>'Ac227 Dose 20 nCi decay actual'!J394/'Ac225 Dose 200 nCi decay actual'!J394</f>
        <v>4.3309898705342902E-2</v>
      </c>
      <c r="J33" s="83">
        <f>'Ac227 Dose 20 nCi decay actual'!K394/'Ac225 Dose 200 nCi decay actual'!K394</f>
        <v>9.4844784994837769E-2</v>
      </c>
      <c r="K33" s="83">
        <f>'Ac227 Dose 20 nCi decay actual'!L394/'Ac225 Dose 200 nCi decay actual'!L394</f>
        <v>7.9101828410523448E-2</v>
      </c>
      <c r="L33" s="83">
        <f>'Ac227 Dose 20 nCi decay actual'!M394/'Ac225 Dose 200 nCi decay actual'!M394</f>
        <v>9.8311181703834252E-2</v>
      </c>
      <c r="M33" s="83">
        <f>'Ac227 Dose 20 nCi decay actual'!N394/'Ac225 Dose 200 nCi decay actual'!N394</f>
        <v>0.37459453794694375</v>
      </c>
      <c r="P33" s="86">
        <f>D33-D33*(('Ac225 Dose 200 nCi decay actual'!Q394/'Ac225 Dose 200 nCi decay actual'!E394)^2+('Ac227 Dose 20 nCi decay actual'!Q394/'Ac227 Dose 20 nCi decay actual'!E394)^2)^0.5</f>
        <v>4.2534346870091617E-2</v>
      </c>
      <c r="Q33" s="86">
        <f>E33-E33*(('Ac225 Dose 200 nCi decay actual'!R394/'Ac225 Dose 200 nCi decay actual'!F394)^2+('Ac227 Dose 20 nCi decay actual'!R394/'Ac227 Dose 20 nCi decay actual'!F394)^2)^0.5</f>
        <v>0.16971901389490268</v>
      </c>
      <c r="R33" s="86">
        <f>F33-F33*(('Ac225 Dose 200 nCi decay actual'!S394/'Ac225 Dose 200 nCi decay actual'!G394)^2+('Ac227 Dose 20 nCi decay actual'!S394/'Ac227 Dose 20 nCi decay actual'!G394)^2)^0.5</f>
        <v>7.3317503167469725E-2</v>
      </c>
      <c r="S33" s="86">
        <f>G33-G33*(('Ac225 Dose 200 nCi decay actual'!T394/'Ac225 Dose 200 nCi decay actual'!H394)^2+('Ac227 Dose 20 nCi decay actual'!T394/'Ac227 Dose 20 nCi decay actual'!H394)^2)^0.5</f>
        <v>5.5272136214707057E-2</v>
      </c>
      <c r="T33" s="86">
        <f>H33-H33*(('Ac225 Dose 200 nCi decay actual'!U394/'Ac225 Dose 200 nCi decay actual'!I394)^2+('Ac227 Dose 20 nCi decay actual'!U394/'Ac227 Dose 20 nCi decay actual'!I394)^2)^0.5</f>
        <v>4.6212642716432169E-2</v>
      </c>
      <c r="U33" s="86">
        <f>I33-I33*(('Ac225 Dose 200 nCi decay actual'!V394/'Ac225 Dose 200 nCi decay actual'!J394)^2+('Ac227 Dose 20 nCi decay actual'!V394/'Ac227 Dose 20 nCi decay actual'!J394)^2)^0.5</f>
        <v>3.4896054695449957E-2</v>
      </c>
      <c r="V33" s="86">
        <f>J33-J33*(('Ac225 Dose 200 nCi decay actual'!W394/'Ac225 Dose 200 nCi decay actual'!K394)^2+('Ac227 Dose 20 nCi decay actual'!W394/'Ac227 Dose 20 nCi decay actual'!K394)^2)^0.5</f>
        <v>6.8105210893089782E-2</v>
      </c>
      <c r="W33" s="86">
        <f>K33-K33*(('Ac225 Dose 200 nCi decay actual'!X394/'Ac225 Dose 200 nCi decay actual'!L394)^2+('Ac227 Dose 20 nCi decay actual'!X394/'Ac227 Dose 20 nCi decay actual'!L394)^2)^0.5</f>
        <v>5.8630881359000783E-2</v>
      </c>
      <c r="X33" s="86">
        <f>L33-L33*(('Ac225 Dose 200 nCi decay actual'!Y394/'Ac225 Dose 200 nCi decay actual'!M394)^2+('Ac227 Dose 20 nCi decay actual'!Y394/'Ac227 Dose 20 nCi decay actual'!M394)^2)^0.5</f>
        <v>7.0851153811952852E-2</v>
      </c>
      <c r="Y33" s="86">
        <f>M33-M33*(('Ac225 Dose 200 nCi decay actual'!Z394/'Ac225 Dose 200 nCi decay actual'!N394)^2+('Ac227 Dose 20 nCi decay actual'!Z394/'Ac227 Dose 20 nCi decay actual'!N394)^2)^0.5</f>
        <v>0.3155540608211721</v>
      </c>
      <c r="Z33" s="86"/>
      <c r="AA33" s="86"/>
      <c r="AB33" s="86">
        <f>D33+D33*(('Ac225 Dose 200 nCi decay actual'!AC394/'Ac225 Dose 200 nCi decay actual'!E394)^2+('Ac227 Dose 20 nCi decay actual'!AC394/'Ac227 Dose 20 nCi decay actual'!E394)^2)^0.5</f>
        <v>9.3388842089115034E-2</v>
      </c>
      <c r="AC33" s="86">
        <f>E33+E33*(('Ac225 Dose 200 nCi decay actual'!AD394/'Ac225 Dose 200 nCi decay actual'!F394)^2+('Ac227 Dose 20 nCi decay actual'!AD394/'Ac227 Dose 20 nCi decay actual'!F394)^2)^0.5</f>
        <v>0.31079798144720255</v>
      </c>
      <c r="AD33" s="86">
        <f>F33+F33*(('Ac225 Dose 200 nCi decay actual'!AE394/'Ac225 Dose 200 nCi decay actual'!G394)^2+('Ac227 Dose 20 nCi decay actual'!AE394/'Ac227 Dose 20 nCi decay actual'!G394)^2)^0.5</f>
        <v>0.13456457551504469</v>
      </c>
      <c r="AE33" s="86">
        <f>G33+G33*(('Ac225 Dose 200 nCi decay actual'!AF394/'Ac225 Dose 200 nCi decay actual'!H394)^2+('Ac227 Dose 20 nCi decay actual'!AF394/'Ac227 Dose 20 nCi decay actual'!H394)^2)^0.5</f>
        <v>0.10005764451940424</v>
      </c>
      <c r="AF33" s="86">
        <f>H33+H33*(('Ac225 Dose 200 nCi decay actual'!AG394/'Ac225 Dose 200 nCi decay actual'!I394)^2+('Ac227 Dose 20 nCi decay actual'!AG394/'Ac227 Dose 20 nCi decay actual'!I394)^2)^0.5</f>
        <v>8.2463059442999101E-2</v>
      </c>
      <c r="AG33" s="86">
        <f>I33+I33*(('Ac225 Dose 200 nCi decay actual'!AH394/'Ac225 Dose 200 nCi decay actual'!J394)^2+('Ac227 Dose 20 nCi decay actual'!AH394/'Ac227 Dose 20 nCi decay actual'!J394)^2)^0.5</f>
        <v>6.3161973787195708E-2</v>
      </c>
      <c r="AH33" s="86">
        <f>J33+J33*(('Ac225 Dose 200 nCi decay actual'!AI394/'Ac225 Dose 200 nCi decay actual'!K394)^2+('Ac227 Dose 20 nCi decay actual'!AI394/'Ac227 Dose 20 nCi decay actual'!K394)^2)^0.5</f>
        <v>0.1277017881932101</v>
      </c>
      <c r="AI33" s="86">
        <f>K33+K33*(('Ac225 Dose 200 nCi decay actual'!AJ394/'Ac225 Dose 200 nCi decay actual'!L394)^2+('Ac227 Dose 20 nCi decay actual'!AJ394/'Ac227 Dose 20 nCi decay actual'!L394)^2)^0.5</f>
        <v>0.10896842727119713</v>
      </c>
      <c r="AJ33" s="86">
        <f>L33+L33*(('Ac225 Dose 200 nCi decay actual'!AK394/'Ac225 Dose 200 nCi decay actual'!M394)^2+('Ac227 Dose 20 nCi decay actual'!AK394/'Ac227 Dose 20 nCi decay actual'!M394)^2)^0.5</f>
        <v>0.13184614119847429</v>
      </c>
      <c r="AK33" s="86">
        <f>M33+M33*(('Ac225 Dose 200 nCi decay actual'!AL394/'Ac225 Dose 200 nCi decay actual'!N394)^2+('Ac227 Dose 20 nCi decay actual'!AL394/'Ac227 Dose 20 nCi decay actual'!N394)^2)^0.5</f>
        <v>0.57128292523025292</v>
      </c>
      <c r="AL33" s="85"/>
    </row>
    <row r="34" spans="3:38">
      <c r="C34">
        <f>'Ac225 Dose 200 nCi decay actual'!D395</f>
        <v>4.5</v>
      </c>
      <c r="D34" s="83">
        <f>'Ac227 Dose 20 nCi decay actual'!E395/'Ac225 Dose 200 nCi decay actual'!E395</f>
        <v>6.1917495034118614E-2</v>
      </c>
      <c r="E34" s="83">
        <f>'Ac227 Dose 20 nCi decay actual'!F395/'Ac225 Dose 200 nCi decay actual'!F395</f>
        <v>0.21281482169701138</v>
      </c>
      <c r="F34" s="83">
        <f>'Ac227 Dose 20 nCi decay actual'!G395/'Ac225 Dose 200 nCi decay actual'!G395</f>
        <v>9.8307661694078036E-2</v>
      </c>
      <c r="G34" s="83">
        <f>'Ac227 Dose 20 nCi decay actual'!H395/'Ac225 Dose 200 nCi decay actual'!H395</f>
        <v>6.7857863782435704E-2</v>
      </c>
      <c r="H34" s="83">
        <f>'Ac227 Dose 20 nCi decay actual'!I395/'Ac225 Dose 200 nCi decay actual'!I395</f>
        <v>6.0226642434881079E-2</v>
      </c>
      <c r="I34" s="83">
        <f>'Ac227 Dose 20 nCi decay actual'!J395/'Ac225 Dose 200 nCi decay actual'!J395</f>
        <v>4.2875973519324997E-2</v>
      </c>
      <c r="J34" s="83">
        <f>'Ac227 Dose 20 nCi decay actual'!K395/'Ac225 Dose 200 nCi decay actual'!K395</f>
        <v>9.4401411989400566E-2</v>
      </c>
      <c r="K34" s="83">
        <f>'Ac227 Dose 20 nCi decay actual'!L395/'Ac225 Dose 200 nCi decay actual'!L395</f>
        <v>7.8918963948909182E-2</v>
      </c>
      <c r="L34" s="83">
        <f>'Ac227 Dose 20 nCi decay actual'!M395/'Ac225 Dose 200 nCi decay actual'!M395</f>
        <v>9.8495437507523459E-2</v>
      </c>
      <c r="M34" s="83">
        <f>'Ac227 Dose 20 nCi decay actual'!N395/'Ac225 Dose 200 nCi decay actual'!N395</f>
        <v>0.36390766770411914</v>
      </c>
      <c r="P34" s="86">
        <f>D34-D34*(('Ac225 Dose 200 nCi decay actual'!Q395/'Ac225 Dose 200 nCi decay actual'!E395)^2+('Ac227 Dose 20 nCi decay actual'!Q395/'Ac227 Dose 20 nCi decay actual'!E395)^2)^0.5</f>
        <v>4.2566138662440627E-2</v>
      </c>
      <c r="Q34" s="86">
        <f>E34-E34*(('Ac225 Dose 200 nCi decay actual'!R395/'Ac225 Dose 200 nCi decay actual'!F395)^2+('Ac227 Dose 20 nCi decay actual'!R395/'Ac227 Dose 20 nCi decay actual'!F395)^2)^0.5</f>
        <v>0.16810128977984251</v>
      </c>
      <c r="R34" s="86">
        <f>F34-F34*(('Ac225 Dose 200 nCi decay actual'!S395/'Ac225 Dose 200 nCi decay actual'!G395)^2+('Ac227 Dose 20 nCi decay actual'!S395/'Ac227 Dose 20 nCi decay actual'!G395)^2)^0.5</f>
        <v>7.3572633846109695E-2</v>
      </c>
      <c r="S34" s="86">
        <f>G34-G34*(('Ac225 Dose 200 nCi decay actual'!T395/'Ac225 Dose 200 nCi decay actual'!H395)^2+('Ac227 Dose 20 nCi decay actual'!T395/'Ac227 Dose 20 nCi decay actual'!H395)^2)^0.5</f>
        <v>5.5291467079009914E-2</v>
      </c>
      <c r="T34" s="86">
        <f>H34-H34*(('Ac225 Dose 200 nCi decay actual'!U395/'Ac225 Dose 200 nCi decay actual'!I395)^2+('Ac227 Dose 20 nCi decay actual'!U395/'Ac227 Dose 20 nCi decay actual'!I395)^2)^0.5</f>
        <v>4.6553658300650752E-2</v>
      </c>
      <c r="U34" s="86">
        <f>I34-I34*(('Ac225 Dose 200 nCi decay actual'!V395/'Ac225 Dose 200 nCi decay actual'!J395)^2+('Ac227 Dose 20 nCi decay actual'!V395/'Ac227 Dose 20 nCi decay actual'!J395)^2)^0.5</f>
        <v>3.4738101353957225E-2</v>
      </c>
      <c r="V34" s="86">
        <f>J34-J34*(('Ac225 Dose 200 nCi decay actual'!W395/'Ac225 Dose 200 nCi decay actual'!K395)^2+('Ac227 Dose 20 nCi decay actual'!W395/'Ac227 Dose 20 nCi decay actual'!K395)^2)^0.5</f>
        <v>6.8412119266467175E-2</v>
      </c>
      <c r="W34" s="86">
        <f>K34-K34*(('Ac225 Dose 200 nCi decay actual'!X395/'Ac225 Dose 200 nCi decay actual'!L395)^2+('Ac227 Dose 20 nCi decay actual'!X395/'Ac227 Dose 20 nCi decay actual'!L395)^2)^0.5</f>
        <v>5.896482630907645E-2</v>
      </c>
      <c r="X34" s="86">
        <f>L34-L34*(('Ac225 Dose 200 nCi decay actual'!Y395/'Ac225 Dose 200 nCi decay actual'!M395)^2+('Ac227 Dose 20 nCi decay actual'!Y395/'Ac227 Dose 20 nCi decay actual'!M395)^2)^0.5</f>
        <v>7.1604449345555002E-2</v>
      </c>
      <c r="Y34" s="86">
        <f>M34-M34*(('Ac225 Dose 200 nCi decay actual'!Z395/'Ac225 Dose 200 nCi decay actual'!N395)^2+('Ac227 Dose 20 nCi decay actual'!Z395/'Ac227 Dose 20 nCi decay actual'!N395)^2)^0.5</f>
        <v>0.30890288090732398</v>
      </c>
      <c r="Z34" s="86"/>
      <c r="AA34" s="86"/>
      <c r="AB34" s="86">
        <f>D34+D34*(('Ac225 Dose 200 nCi decay actual'!AC395/'Ac225 Dose 200 nCi decay actual'!E395)^2+('Ac227 Dose 20 nCi decay actual'!AC395/'Ac227 Dose 20 nCi decay actual'!E395)^2)^0.5</f>
        <v>9.3064896854117937E-2</v>
      </c>
      <c r="AC34" s="86">
        <f>E34+E34*(('Ac225 Dose 200 nCi decay actual'!AD395/'Ac225 Dose 200 nCi decay actual'!F395)^2+('Ac227 Dose 20 nCi decay actual'!AD395/'Ac227 Dose 20 nCi decay actual'!F395)^2)^0.5</f>
        <v>0.30432505929385911</v>
      </c>
      <c r="AD34" s="86">
        <f>F34+F34*(('Ac225 Dose 200 nCi decay actual'!AE395/'Ac225 Dose 200 nCi decay actual'!G395)^2+('Ac227 Dose 20 nCi decay actual'!AE395/'Ac227 Dose 20 nCi decay actual'!G395)^2)^0.5</f>
        <v>0.13342797700318165</v>
      </c>
      <c r="AE34" s="86">
        <f>G34+G34*(('Ac225 Dose 200 nCi decay actual'!AF395/'Ac225 Dose 200 nCi decay actual'!H395)^2+('Ac227 Dose 20 nCi decay actual'!AF395/'Ac227 Dose 20 nCi decay actual'!H395)^2)^0.5</f>
        <v>9.9263070404966652E-2</v>
      </c>
      <c r="AF34" s="86">
        <f>H34+H34*(('Ac225 Dose 200 nCi decay actual'!AG395/'Ac225 Dose 200 nCi decay actual'!I395)^2+('Ac227 Dose 20 nCi decay actual'!AG395/'Ac227 Dose 20 nCi decay actual'!I395)^2)^0.5</f>
        <v>8.2121278203940398E-2</v>
      </c>
      <c r="AG34" s="86">
        <f>I34+I34*(('Ac225 Dose 200 nCi decay actual'!AH395/'Ac225 Dose 200 nCi decay actual'!J395)^2+('Ac227 Dose 20 nCi decay actual'!AH395/'Ac227 Dose 20 nCi decay actual'!J395)^2)^0.5</f>
        <v>6.2053967335257504E-2</v>
      </c>
      <c r="AH34" s="86">
        <f>J34+J34*(('Ac225 Dose 200 nCi decay actual'!AI395/'Ac225 Dose 200 nCi decay actual'!K395)^2+('Ac227 Dose 20 nCi decay actual'!AI395/'Ac227 Dose 20 nCi decay actual'!K395)^2)^0.5</f>
        <v>0.12629959189178031</v>
      </c>
      <c r="AI34" s="86">
        <f>K34+K34*(('Ac225 Dose 200 nCi decay actual'!AJ395/'Ac225 Dose 200 nCi decay actual'!L395)^2+('Ac227 Dose 20 nCi decay actual'!AJ395/'Ac227 Dose 20 nCi decay actual'!L395)^2)^0.5</f>
        <v>0.10805690069121757</v>
      </c>
      <c r="AJ34" s="86">
        <f>L34+L34*(('Ac225 Dose 200 nCi decay actual'!AK395/'Ac225 Dose 200 nCi decay actual'!M395)^2+('Ac227 Dose 20 nCi decay actual'!AK395/'Ac227 Dose 20 nCi decay actual'!M395)^2)^0.5</f>
        <v>0.13128689190201967</v>
      </c>
      <c r="AK34" s="86">
        <f>M34+M34*(('Ac225 Dose 200 nCi decay actual'!AL395/'Ac225 Dose 200 nCi decay actual'!N395)^2+('Ac227 Dose 20 nCi decay actual'!AL395/'Ac227 Dose 20 nCi decay actual'!N395)^2)^0.5</f>
        <v>0.55133737560549634</v>
      </c>
      <c r="AL34" s="85"/>
    </row>
    <row r="35" spans="3:38">
      <c r="C35">
        <f>'Ac225 Dose 200 nCi decay actual'!D396</f>
        <v>4.75</v>
      </c>
      <c r="D35" s="83">
        <f>'Ac227 Dose 20 nCi decay actual'!E396/'Ac225 Dose 200 nCi decay actual'!E396</f>
        <v>6.1834115866324667E-2</v>
      </c>
      <c r="E35" s="83">
        <f>'Ac227 Dose 20 nCi decay actual'!F396/'Ac225 Dose 200 nCi decay actual'!F396</f>
        <v>0.20919613292246997</v>
      </c>
      <c r="F35" s="83">
        <f>'Ac227 Dose 20 nCi decay actual'!G396/'Ac225 Dose 200 nCi decay actual'!G396</f>
        <v>9.7899877232472995E-2</v>
      </c>
      <c r="G35" s="83">
        <f>'Ac227 Dose 20 nCi decay actual'!H396/'Ac225 Dose 200 nCi decay actual'!H396</f>
        <v>6.7711896913178013E-2</v>
      </c>
      <c r="H35" s="83">
        <f>'Ac227 Dose 20 nCi decay actual'!I396/'Ac225 Dose 200 nCi decay actual'!I396</f>
        <v>6.0450610934975502E-2</v>
      </c>
      <c r="I35" s="83">
        <f>'Ac227 Dose 20 nCi decay actual'!J396/'Ac225 Dose 200 nCi decay actual'!J396</f>
        <v>4.2465248964930764E-2</v>
      </c>
      <c r="J35" s="83">
        <f>'Ac227 Dose 20 nCi decay actual'!K396/'Ac225 Dose 200 nCi decay actual'!K396</f>
        <v>9.3936857430023654E-2</v>
      </c>
      <c r="K35" s="83">
        <f>'Ac227 Dose 20 nCi decay actual'!L396/'Ac225 Dose 200 nCi decay actual'!L396</f>
        <v>7.8780165056368867E-2</v>
      </c>
      <c r="L35" s="83">
        <f>'Ac227 Dose 20 nCi decay actual'!M396/'Ac225 Dose 200 nCi decay actual'!M396</f>
        <v>9.8642709021862882E-2</v>
      </c>
      <c r="M35" s="83">
        <f>'Ac227 Dose 20 nCi decay actual'!N396/'Ac225 Dose 200 nCi decay actual'!N396</f>
        <v>0.35297398138848723</v>
      </c>
      <c r="P35" s="86">
        <f>D35-D35*(('Ac225 Dose 200 nCi decay actual'!Q396/'Ac225 Dose 200 nCi decay actual'!E396)^2+('Ac227 Dose 20 nCi decay actual'!Q396/'Ac227 Dose 20 nCi decay actual'!E396)^2)^0.5</f>
        <v>4.2590575140354858E-2</v>
      </c>
      <c r="Q35" s="86">
        <f>E35-E35*(('Ac225 Dose 200 nCi decay actual'!R396/'Ac225 Dose 200 nCi decay actual'!F396)^2+('Ac227 Dose 20 nCi decay actual'!R396/'Ac227 Dose 20 nCi decay actual'!F396)^2)^0.5</f>
        <v>0.16584526215046547</v>
      </c>
      <c r="R35" s="86">
        <f>F35-F35*(('Ac225 Dose 200 nCi decay actual'!S396/'Ac225 Dose 200 nCi decay actual'!G396)^2+('Ac227 Dose 20 nCi decay actual'!S396/'Ac227 Dose 20 nCi decay actual'!G396)^2)^0.5</f>
        <v>7.3777783750022835E-2</v>
      </c>
      <c r="S35" s="86">
        <f>G35-G35*(('Ac225 Dose 200 nCi decay actual'!T396/'Ac225 Dose 200 nCi decay actual'!H396)^2+('Ac227 Dose 20 nCi decay actual'!T396/'Ac227 Dose 20 nCi decay actual'!H396)^2)^0.5</f>
        <v>5.5335572094509962E-2</v>
      </c>
      <c r="T35" s="86">
        <f>H35-H35*(('Ac225 Dose 200 nCi decay actual'!U396/'Ac225 Dose 200 nCi decay actual'!I396)^2+('Ac227 Dose 20 nCi decay actual'!U396/'Ac227 Dose 20 nCi decay actual'!I396)^2)^0.5</f>
        <v>4.69473896155536E-2</v>
      </c>
      <c r="U35" s="86">
        <f>I35-I35*(('Ac225 Dose 200 nCi decay actual'!V396/'Ac225 Dose 200 nCi decay actual'!J396)^2+('Ac227 Dose 20 nCi decay actual'!V396/'Ac227 Dose 20 nCi decay actual'!J396)^2)^0.5</f>
        <v>3.458051509941347E-2</v>
      </c>
      <c r="V35" s="86">
        <f>J35-J35*(('Ac225 Dose 200 nCi decay actual'!W396/'Ac225 Dose 200 nCi decay actual'!K396)^2+('Ac227 Dose 20 nCi decay actual'!W396/'Ac227 Dose 20 nCi decay actual'!K396)^2)^0.5</f>
        <v>6.8655151197356115E-2</v>
      </c>
      <c r="W35" s="86">
        <f>K35-K35*(('Ac225 Dose 200 nCi decay actual'!X396/'Ac225 Dose 200 nCi decay actual'!L396)^2+('Ac227 Dose 20 nCi decay actual'!X396/'Ac227 Dose 20 nCi decay actual'!L396)^2)^0.5</f>
        <v>5.929080566686578E-2</v>
      </c>
      <c r="X35" s="86">
        <f>L35-L35*(('Ac225 Dose 200 nCi decay actual'!Y396/'Ac225 Dose 200 nCi decay actual'!M396)^2+('Ac227 Dose 20 nCi decay actual'!Y396/'Ac227 Dose 20 nCi decay actual'!M396)^2)^0.5</f>
        <v>7.2286436230945578E-2</v>
      </c>
      <c r="Y35" s="86">
        <f>M35-M35*(('Ac225 Dose 200 nCi decay actual'!Z396/'Ac225 Dose 200 nCi decay actual'!N396)^2+('Ac227 Dose 20 nCi decay actual'!Z396/'Ac227 Dose 20 nCi decay actual'!N396)^2)^0.5</f>
        <v>0.30170984414761876</v>
      </c>
      <c r="Z35" s="86"/>
      <c r="AA35" s="86"/>
      <c r="AB35" s="86">
        <f>D35+D35*(('Ac225 Dose 200 nCi decay actual'!AC396/'Ac225 Dose 200 nCi decay actual'!E396)^2+('Ac227 Dose 20 nCi decay actual'!AC396/'Ac227 Dose 20 nCi decay actual'!E396)^2)^0.5</f>
        <v>9.2792155419227224E-2</v>
      </c>
      <c r="AC35" s="86">
        <f>E35+E35*(('Ac225 Dose 200 nCi decay actual'!AD396/'Ac225 Dose 200 nCi decay actual'!F396)^2+('Ac227 Dose 20 nCi decay actual'!AD396/'Ac227 Dose 20 nCi decay actual'!F396)^2)^0.5</f>
        <v>0.29720638753209483</v>
      </c>
      <c r="AD35" s="86">
        <f>F35+F35*(('Ac225 Dose 200 nCi decay actual'!AE396/'Ac225 Dose 200 nCi decay actual'!G396)^2+('Ac227 Dose 20 nCi decay actual'!AE396/'Ac227 Dose 20 nCi decay actual'!G396)^2)^0.5</f>
        <v>0.13231473296607371</v>
      </c>
      <c r="AE35" s="86">
        <f>G35+G35*(('Ac225 Dose 200 nCi decay actual'!AF396/'Ac225 Dose 200 nCi decay actual'!H396)^2+('Ac227 Dose 20 nCi decay actual'!AF396/'Ac227 Dose 20 nCi decay actual'!H396)^2)^0.5</f>
        <v>9.8609955198243504E-2</v>
      </c>
      <c r="AF35" s="86">
        <f>H35+H35*(('Ac225 Dose 200 nCi decay actual'!AG396/'Ac225 Dose 200 nCi decay actual'!I396)^2+('Ac227 Dose 20 nCi decay actual'!AG396/'Ac227 Dose 20 nCi decay actual'!I396)^2)^0.5</f>
        <v>8.1957756938715681E-2</v>
      </c>
      <c r="AG35" s="86">
        <f>I35+I35*(('Ac225 Dose 200 nCi decay actual'!AH396/'Ac225 Dose 200 nCi decay actual'!J396)^2+('Ac227 Dose 20 nCi decay actual'!AH396/'Ac227 Dose 20 nCi decay actual'!J396)^2)^0.5</f>
        <v>6.1016588246446186E-2</v>
      </c>
      <c r="AH35" s="86">
        <f>J35+J35*(('Ac225 Dose 200 nCi decay actual'!AI396/'Ac225 Dose 200 nCi decay actual'!K396)^2+('Ac227 Dose 20 nCi decay actual'!AI396/'Ac227 Dose 20 nCi decay actual'!K396)^2)^0.5</f>
        <v>0.12493985470892828</v>
      </c>
      <c r="AI35" s="86">
        <f>K35+K35*(('Ac225 Dose 200 nCi decay actual'!AJ396/'Ac225 Dose 200 nCi decay actual'!L396)^2+('Ac227 Dose 20 nCi decay actual'!AJ396/'Ac227 Dose 20 nCi decay actual'!L396)^2)^0.5</f>
        <v>0.10724747866264983</v>
      </c>
      <c r="AJ35" s="86">
        <f>L35+L35*(('Ac225 Dose 200 nCi decay actual'!AK396/'Ac225 Dose 200 nCi decay actual'!M396)^2+('Ac227 Dose 20 nCi decay actual'!AK396/'Ac227 Dose 20 nCi decay actual'!M396)^2)^0.5</f>
        <v>0.13073102694974395</v>
      </c>
      <c r="AK35" s="86">
        <f>M35+M35*(('Ac225 Dose 200 nCi decay actual'!AL396/'Ac225 Dose 200 nCi decay actual'!N396)^2+('Ac227 Dose 20 nCi decay actual'!AL396/'Ac227 Dose 20 nCi decay actual'!N396)^2)^0.5</f>
        <v>0.53159362091384466</v>
      </c>
      <c r="AL35" s="85"/>
    </row>
    <row r="36" spans="3:38">
      <c r="C36">
        <f>'Ac225 Dose 200 nCi decay actual'!D397</f>
        <v>5</v>
      </c>
      <c r="D36" s="83">
        <f>'Ac227 Dose 20 nCi decay actual'!E397/'Ac225 Dose 200 nCi decay actual'!E397</f>
        <v>6.1762230883582431E-2</v>
      </c>
      <c r="E36" s="83">
        <f>'Ac227 Dose 20 nCi decay actual'!F397/'Ac225 Dose 200 nCi decay actual'!F397</f>
        <v>0.20508096309714033</v>
      </c>
      <c r="F36" s="83">
        <f>'Ac227 Dose 20 nCi decay actual'!G397/'Ac225 Dose 200 nCi decay actual'!G397</f>
        <v>9.7474094312493834E-2</v>
      </c>
      <c r="G36" s="83">
        <f>'Ac227 Dose 20 nCi decay actual'!H397/'Ac225 Dose 200 nCi decay actual'!H397</f>
        <v>6.7622628717663502E-2</v>
      </c>
      <c r="H36" s="83">
        <f>'Ac227 Dose 20 nCi decay actual'!I397/'Ac225 Dose 200 nCi decay actual'!I397</f>
        <v>6.0756656729604591E-2</v>
      </c>
      <c r="I36" s="83">
        <f>'Ac227 Dose 20 nCi decay actual'!J397/'Ac225 Dose 200 nCi decay actual'!J397</f>
        <v>4.2077933439893356E-2</v>
      </c>
      <c r="J36" s="83">
        <f>'Ac227 Dose 20 nCi decay actual'!K397/'Ac225 Dose 200 nCi decay actual'!K397</f>
        <v>9.3459286118326906E-2</v>
      </c>
      <c r="K36" s="83">
        <f>'Ac227 Dose 20 nCi decay actual'!L397/'Ac225 Dose 200 nCi decay actual'!L397</f>
        <v>7.867678197501031E-2</v>
      </c>
      <c r="L36" s="83">
        <f>'Ac227 Dose 20 nCi decay actual'!M397/'Ac225 Dose 200 nCi decay actual'!M397</f>
        <v>9.8753335921283839E-2</v>
      </c>
      <c r="M36" s="83">
        <f>'Ac227 Dose 20 nCi decay actual'!N397/'Ac225 Dose 200 nCi decay actual'!N397</f>
        <v>0.34196419180604648</v>
      </c>
      <c r="P36" s="86">
        <f>D36-D36*(('Ac225 Dose 200 nCi decay actual'!Q397/'Ac225 Dose 200 nCi decay actual'!E397)^2+('Ac227 Dose 20 nCi decay actual'!Q397/'Ac227 Dose 20 nCi decay actual'!E397)^2)^0.5</f>
        <v>4.2608482482171264E-2</v>
      </c>
      <c r="Q36" s="86">
        <f>E36-E36*(('Ac225 Dose 200 nCi decay actual'!R397/'Ac225 Dose 200 nCi decay actual'!F397)^2+('Ac227 Dose 20 nCi decay actual'!R397/'Ac227 Dose 20 nCi decay actual'!F397)^2)^0.5</f>
        <v>0.16309029777347328</v>
      </c>
      <c r="R36" s="86">
        <f>F36-F36*(('Ac225 Dose 200 nCi decay actual'!S397/'Ac225 Dose 200 nCi decay actual'!G397)^2+('Ac227 Dose 20 nCi decay actual'!S397/'Ac227 Dose 20 nCi decay actual'!G397)^2)^0.5</f>
        <v>7.3936702143645727E-2</v>
      </c>
      <c r="S36" s="86">
        <f>G36-G36*(('Ac225 Dose 200 nCi decay actual'!T397/'Ac225 Dose 200 nCi decay actual'!H397)^2+('Ac227 Dose 20 nCi decay actual'!T397/'Ac227 Dose 20 nCi decay actual'!H397)^2)^0.5</f>
        <v>5.5403968081372074E-2</v>
      </c>
      <c r="T36" s="86">
        <f>H36-H36*(('Ac225 Dose 200 nCi decay actual'!U397/'Ac225 Dose 200 nCi decay actual'!I397)^2+('Ac227 Dose 20 nCi decay actual'!U397/'Ac227 Dose 20 nCi decay actual'!I397)^2)^0.5</f>
        <v>4.7384969216981335E-2</v>
      </c>
      <c r="U36" s="86">
        <f>I36-I36*(('Ac225 Dose 200 nCi decay actual'!V397/'Ac225 Dose 200 nCi decay actual'!J397)^2+('Ac227 Dose 20 nCi decay actual'!V397/'Ac227 Dose 20 nCi decay actual'!J397)^2)^0.5</f>
        <v>3.4425781479481464E-2</v>
      </c>
      <c r="V36" s="86">
        <f>J36-J36*(('Ac225 Dose 200 nCi decay actual'!W397/'Ac225 Dose 200 nCi decay actual'!K397)^2+('Ac227 Dose 20 nCi decay actual'!W397/'Ac227 Dose 20 nCi decay actual'!K397)^2)^0.5</f>
        <v>6.8844585899701605E-2</v>
      </c>
      <c r="W36" s="86">
        <f>K36-K36*(('Ac225 Dose 200 nCi decay actual'!X397/'Ac225 Dose 200 nCi decay actual'!L397)^2+('Ac227 Dose 20 nCi decay actual'!X397/'Ac227 Dose 20 nCi decay actual'!L397)^2)^0.5</f>
        <v>5.960745946144369E-2</v>
      </c>
      <c r="X36" s="86">
        <f>L36-L36*(('Ac225 Dose 200 nCi decay actual'!Y397/'Ac225 Dose 200 nCi decay actual'!M397)^2+('Ac227 Dose 20 nCi decay actual'!Y397/'Ac227 Dose 20 nCi decay actual'!M397)^2)^0.5</f>
        <v>7.2901858853240131E-2</v>
      </c>
      <c r="Y36" s="86">
        <f>M36-M36*(('Ac225 Dose 200 nCi decay actual'!Z397/'Ac225 Dose 200 nCi decay actual'!N397)^2+('Ac227 Dose 20 nCi decay actual'!Z397/'Ac227 Dose 20 nCi decay actual'!N397)^2)^0.5</f>
        <v>0.29414779120091816</v>
      </c>
      <c r="Z36" s="86"/>
      <c r="AA36" s="86"/>
      <c r="AB36" s="86">
        <f>D36+D36*(('Ac225 Dose 200 nCi decay actual'!AC397/'Ac225 Dose 200 nCi decay actual'!E397)^2+('Ac227 Dose 20 nCi decay actual'!AC397/'Ac227 Dose 20 nCi decay actual'!E397)^2)^0.5</f>
        <v>9.2562046110082175E-2</v>
      </c>
      <c r="AC36" s="86">
        <f>E36+E36*(('Ac225 Dose 200 nCi decay actual'!AD397/'Ac225 Dose 200 nCi decay actual'!F397)^2+('Ac227 Dose 20 nCi decay actual'!AD397/'Ac227 Dose 20 nCi decay actual'!F397)^2)^0.5</f>
        <v>0.2896669985648892</v>
      </c>
      <c r="AD36" s="86">
        <f>F36+F36*(('Ac225 Dose 200 nCi decay actual'!AE397/'Ac225 Dose 200 nCi decay actual'!G397)^2+('Ac227 Dose 20 nCi decay actual'!AE397/'Ac227 Dose 20 nCi decay actual'!G397)^2)^0.5</f>
        <v>0.13122065048839932</v>
      </c>
      <c r="AE36" s="86">
        <f>G36+G36*(('Ac225 Dose 200 nCi decay actual'!AF397/'Ac225 Dose 200 nCi decay actual'!H397)^2+('Ac227 Dose 20 nCi decay actual'!AF397/'Ac227 Dose 20 nCi decay actual'!H397)^2)^0.5</f>
        <v>9.8084074633746715E-2</v>
      </c>
      <c r="AF36" s="86">
        <f>H36+H36*(('Ac225 Dose 200 nCi decay actual'!AG397/'Ac225 Dose 200 nCi decay actual'!I397)^2+('Ac227 Dose 20 nCi decay actual'!AG397/'Ac227 Dose 20 nCi decay actual'!I397)^2)^0.5</f>
        <v>8.1943332407614172E-2</v>
      </c>
      <c r="AG36" s="86">
        <f>I36+I36*(('Ac225 Dose 200 nCi decay actual'!AH397/'Ac225 Dose 200 nCi decay actual'!J397)^2+('Ac227 Dose 20 nCi decay actual'!AH397/'Ac227 Dose 20 nCi decay actual'!J397)^2)^0.5</f>
        <v>6.0046351826625655E-2</v>
      </c>
      <c r="AH36" s="86">
        <f>J36+J36*(('Ac225 Dose 200 nCi decay actual'!AI397/'Ac225 Dose 200 nCi decay actual'!K397)^2+('Ac227 Dose 20 nCi decay actual'!AI397/'Ac227 Dose 20 nCi decay actual'!K397)^2)^0.5</f>
        <v>0.12362554228105485</v>
      </c>
      <c r="AI36" s="86">
        <f>K36+K36*(('Ac225 Dose 200 nCi decay actual'!AJ397/'Ac225 Dose 200 nCi decay actual'!L397)^2+('Ac227 Dose 20 nCi decay actual'!AJ397/'Ac227 Dose 20 nCi decay actual'!L397)^2)^0.5</f>
        <v>0.10652429996684483</v>
      </c>
      <c r="AJ36" s="86">
        <f>L36+L36*(('Ac225 Dose 200 nCi decay actual'!AK397/'Ac225 Dose 200 nCi decay actual'!M397)^2+('Ac227 Dose 20 nCi decay actual'!AK397/'Ac227 Dose 20 nCi decay actual'!M397)^2)^0.5</f>
        <v>0.13017463715917901</v>
      </c>
      <c r="AK36" s="86">
        <f>M36+M36*(('Ac225 Dose 200 nCi decay actual'!AL397/'Ac225 Dose 200 nCi decay actual'!N397)^2+('Ac227 Dose 20 nCi decay actual'!AL397/'Ac227 Dose 20 nCi decay actual'!N397)^2)^0.5</f>
        <v>0.51224519381562583</v>
      </c>
      <c r="AL36" s="85"/>
    </row>
    <row r="37" spans="3:38">
      <c r="C37">
        <f>'Ac225 Dose 200 nCi decay actual'!D398</f>
        <v>5.25</v>
      </c>
      <c r="D37" s="83">
        <f>'Ac227 Dose 20 nCi decay actual'!E398/'Ac225 Dose 200 nCi decay actual'!E398</f>
        <v>6.1699385215579799E-2</v>
      </c>
      <c r="E37" s="83">
        <f>'Ac227 Dose 20 nCi decay actual'!F398/'Ac225 Dose 200 nCi decay actual'!F398</f>
        <v>0.20063729824182303</v>
      </c>
      <c r="F37" s="83">
        <f>'Ac227 Dose 20 nCi decay actual'!G398/'Ac225 Dose 200 nCi decay actual'!G398</f>
        <v>9.703222243522705E-2</v>
      </c>
      <c r="G37" s="83">
        <f>'Ac227 Dose 20 nCi decay actual'!H398/'Ac225 Dose 200 nCi decay actual'!H398</f>
        <v>6.7582131232616541E-2</v>
      </c>
      <c r="H37" s="83">
        <f>'Ac227 Dose 20 nCi decay actual'!I398/'Ac225 Dose 200 nCi decay actual'!I398</f>
        <v>6.1125505128149245E-2</v>
      </c>
      <c r="I37" s="83">
        <f>'Ac227 Dose 20 nCi decay actual'!J398/'Ac225 Dose 200 nCi decay actual'!J398</f>
        <v>4.1714084445700156E-2</v>
      </c>
      <c r="J37" s="83">
        <f>'Ac227 Dose 20 nCi decay actual'!K398/'Ac225 Dose 200 nCi decay actual'!K398</f>
        <v>9.2976995050057298E-2</v>
      </c>
      <c r="K37" s="83">
        <f>'Ac227 Dose 20 nCi decay actual'!L398/'Ac225 Dose 200 nCi decay actual'!L398</f>
        <v>7.8599565908792926E-2</v>
      </c>
      <c r="L37" s="83">
        <f>'Ac227 Dose 20 nCi decay actual'!M398/'Ac225 Dose 200 nCi decay actual'!M398</f>
        <v>9.8827548218073713E-2</v>
      </c>
      <c r="M37" s="83">
        <f>'Ac227 Dose 20 nCi decay actual'!N398/'Ac225 Dose 200 nCi decay actual'!N398</f>
        <v>0.33104361825632789</v>
      </c>
      <c r="P37" s="86">
        <f>D37-D37*(('Ac225 Dose 200 nCi decay actual'!Q398/'Ac225 Dose 200 nCi decay actual'!E398)^2+('Ac227 Dose 20 nCi decay actual'!Q398/'Ac227 Dose 20 nCi decay actual'!E398)^2)^0.5</f>
        <v>4.2620625357928023E-2</v>
      </c>
      <c r="Q37" s="86">
        <f>E37-E37*(('Ac225 Dose 200 nCi decay actual'!R398/'Ac225 Dose 200 nCi decay actual'!F398)^2+('Ac227 Dose 20 nCi decay actual'!R398/'Ac227 Dose 20 nCi decay actual'!F398)^2)^0.5</f>
        <v>0.15997958238167825</v>
      </c>
      <c r="R37" s="86">
        <f>F37-F37*(('Ac225 Dose 200 nCi decay actual'!S398/'Ac225 Dose 200 nCi decay actual'!G398)^2+('Ac227 Dose 20 nCi decay actual'!S398/'Ac227 Dose 20 nCi decay actual'!G398)^2)^0.5</f>
        <v>7.4052722040234234E-2</v>
      </c>
      <c r="S37" s="86">
        <f>G37-G37*(('Ac225 Dose 200 nCi decay actual'!T398/'Ac225 Dose 200 nCi decay actual'!H398)^2+('Ac227 Dose 20 nCi decay actual'!T398/'Ac227 Dose 20 nCi decay actual'!H398)^2)^0.5</f>
        <v>5.5494679057511154E-2</v>
      </c>
      <c r="T37" s="86">
        <f>H37-H37*(('Ac225 Dose 200 nCi decay actual'!U398/'Ac225 Dose 200 nCi decay actual'!I398)^2+('Ac227 Dose 20 nCi decay actual'!U398/'Ac227 Dose 20 nCi decay actual'!I398)^2)^0.5</f>
        <v>4.7855408946578318E-2</v>
      </c>
      <c r="U37" s="86">
        <f>I37-I37*(('Ac225 Dose 200 nCi decay actual'!V398/'Ac225 Dose 200 nCi decay actual'!J398)^2+('Ac227 Dose 20 nCi decay actual'!V398/'Ac227 Dose 20 nCi decay actual'!J398)^2)^0.5</f>
        <v>3.4275966025242785E-2</v>
      </c>
      <c r="V37" s="86">
        <f>J37-J37*(('Ac225 Dose 200 nCi decay actual'!W398/'Ac225 Dose 200 nCi decay actual'!K398)^2+('Ac227 Dose 20 nCi decay actual'!W398/'Ac227 Dose 20 nCi decay actual'!K398)^2)^0.5</f>
        <v>6.8990719319468485E-2</v>
      </c>
      <c r="W37" s="86">
        <f>K37-K37*(('Ac225 Dose 200 nCi decay actual'!X398/'Ac225 Dose 200 nCi decay actual'!L398)^2+('Ac227 Dose 20 nCi decay actual'!X398/'Ac227 Dose 20 nCi decay actual'!L398)^2)^0.5</f>
        <v>5.9912375555653444E-2</v>
      </c>
      <c r="X37" s="86">
        <f>L37-L37*(('Ac225 Dose 200 nCi decay actual'!Y398/'Ac225 Dose 200 nCi decay actual'!M398)^2+('Ac227 Dose 20 nCi decay actual'!Y398/'Ac227 Dose 20 nCi decay actual'!M398)^2)^0.5</f>
        <v>7.3455053434635043E-2</v>
      </c>
      <c r="Y37" s="86">
        <f>M37-M37*(('Ac225 Dose 200 nCi decay actual'!Z398/'Ac225 Dose 200 nCi decay actual'!N398)^2+('Ac227 Dose 20 nCi decay actual'!Z398/'Ac227 Dose 20 nCi decay actual'!N398)^2)^0.5</f>
        <v>0.28638752330743578</v>
      </c>
      <c r="Z37" s="86"/>
      <c r="AA37" s="86"/>
      <c r="AB37" s="86">
        <f>D37+D37*(('Ac225 Dose 200 nCi decay actual'!AC398/'Ac225 Dose 200 nCi decay actual'!E398)^2+('Ac227 Dose 20 nCi decay actual'!AC398/'Ac227 Dose 20 nCi decay actual'!E398)^2)^0.5</f>
        <v>9.2366519299295624E-2</v>
      </c>
      <c r="AC37" s="86">
        <f>E37+E37*(('Ac225 Dose 200 nCi decay actual'!AD398/'Ac225 Dose 200 nCi decay actual'!F398)^2+('Ac227 Dose 20 nCi decay actual'!AD398/'Ac227 Dose 20 nCi decay actual'!F398)^2)^0.5</f>
        <v>0.28192109538547044</v>
      </c>
      <c r="AD37" s="86">
        <f>F37+F37*(('Ac225 Dose 200 nCi decay actual'!AE398/'Ac225 Dose 200 nCi decay actual'!G398)^2+('Ac227 Dose 20 nCi decay actual'!AE398/'Ac227 Dose 20 nCi decay actual'!G398)^2)^0.5</f>
        <v>0.13014148157411173</v>
      </c>
      <c r="AE37" s="86">
        <f>G37+G37*(('Ac225 Dose 200 nCi decay actual'!AF398/'Ac225 Dose 200 nCi decay actual'!H398)^2+('Ac227 Dose 20 nCi decay actual'!AF398/'Ac227 Dose 20 nCi decay actual'!H398)^2)^0.5</f>
        <v>9.7668048342699335E-2</v>
      </c>
      <c r="AF37" s="86">
        <f>H37+H37*(('Ac225 Dose 200 nCi decay actual'!AG398/'Ac225 Dose 200 nCi decay actual'!I398)^2+('Ac227 Dose 20 nCi decay actual'!AG398/'Ac227 Dose 20 nCi decay actual'!I398)^2)^0.5</f>
        <v>8.2046768676366566E-2</v>
      </c>
      <c r="AG37" s="86">
        <f>I37+I37*(('Ac225 Dose 200 nCi decay actual'!AH398/'Ac225 Dose 200 nCi decay actual'!J398)^2+('Ac227 Dose 20 nCi decay actual'!AH398/'Ac227 Dose 20 nCi decay actual'!J398)^2)^0.5</f>
        <v>5.9139915164983917E-2</v>
      </c>
      <c r="AH37" s="86">
        <f>J37+J37*(('Ac225 Dose 200 nCi decay actual'!AI398/'Ac225 Dose 200 nCi decay actual'!K398)^2+('Ac227 Dose 20 nCi decay actual'!AI398/'Ac227 Dose 20 nCi decay actual'!K398)^2)^0.5</f>
        <v>0.12236027759481957</v>
      </c>
      <c r="AI37" s="86">
        <f>K37+K37*(('Ac225 Dose 200 nCi decay actual'!AJ398/'Ac225 Dose 200 nCi decay actual'!L398)^2+('Ac227 Dose 20 nCi decay actual'!AJ398/'Ac227 Dose 20 nCi decay actual'!L398)^2)^0.5</f>
        <v>0.10587109523672728</v>
      </c>
      <c r="AJ37" s="86">
        <f>L37+L37*(('Ac225 Dose 200 nCi decay actual'!AK398/'Ac225 Dose 200 nCi decay actual'!M398)^2+('Ac227 Dose 20 nCi decay actual'!AK398/'Ac227 Dose 20 nCi decay actual'!M398)^2)^0.5</f>
        <v>0.1296139205412572</v>
      </c>
      <c r="AK37" s="86">
        <f>M37+M37*(('Ac225 Dose 200 nCi decay actual'!AL398/'Ac225 Dose 200 nCi decay actual'!N398)^2+('Ac227 Dose 20 nCi decay actual'!AL398/'Ac227 Dose 20 nCi decay actual'!N398)^2)^0.5</f>
        <v>0.49347241154840527</v>
      </c>
      <c r="AL37" s="85"/>
    </row>
    <row r="38" spans="3:38">
      <c r="C38">
        <f>'Ac225 Dose 200 nCi decay actual'!D399</f>
        <v>5.5</v>
      </c>
      <c r="D38" s="83">
        <f>'Ac227 Dose 20 nCi decay actual'!E399/'Ac225 Dose 200 nCi decay actual'!E399</f>
        <v>6.1643243054837087E-2</v>
      </c>
      <c r="E38" s="83">
        <f>'Ac227 Dose 20 nCi decay actual'!F399/'Ac225 Dose 200 nCi decay actual'!F399</f>
        <v>0.19603207503727665</v>
      </c>
      <c r="F38" s="83">
        <f>'Ac227 Dose 20 nCi decay actual'!G399/'Ac225 Dose 200 nCi decay actual'!G399</f>
        <v>9.6575620301424317E-2</v>
      </c>
      <c r="G38" s="83">
        <f>'Ac227 Dose 20 nCi decay actual'!H399/'Ac225 Dose 200 nCi decay actual'!H399</f>
        <v>6.7580851988626414E-2</v>
      </c>
      <c r="H38" s="83">
        <f>'Ac227 Dose 20 nCi decay actual'!I399/'Ac225 Dose 200 nCi decay actual'!I399</f>
        <v>6.153534462422159E-2</v>
      </c>
      <c r="I38" s="83">
        <f>'Ac227 Dose 20 nCi decay actual'!J399/'Ac225 Dose 200 nCi decay actual'!J399</f>
        <v>4.1373663949204074E-2</v>
      </c>
      <c r="J38" s="83">
        <f>'Ac227 Dose 20 nCi decay actual'!K399/'Ac225 Dose 200 nCi decay actual'!K399</f>
        <v>9.2498493117746772E-2</v>
      </c>
      <c r="K38" s="83">
        <f>'Ac227 Dose 20 nCi decay actual'!L399/'Ac225 Dose 200 nCi decay actual'!L399</f>
        <v>7.8538582884941061E-2</v>
      </c>
      <c r="L38" s="83">
        <f>'Ac227 Dose 20 nCi decay actual'!M399/'Ac225 Dose 200 nCi decay actual'!M399</f>
        <v>9.8865527365725486E-2</v>
      </c>
      <c r="M38" s="83">
        <f>'Ac227 Dose 20 nCi decay actual'!N399/'Ac225 Dose 200 nCi decay actual'!N399</f>
        <v>0.32037340005085391</v>
      </c>
      <c r="P38" s="86">
        <f>D38-D38*(('Ac225 Dose 200 nCi decay actual'!Q399/'Ac225 Dose 200 nCi decay actual'!E399)^2+('Ac227 Dose 20 nCi decay actual'!Q399/'Ac227 Dose 20 nCi decay actual'!E399)^2)^0.5</f>
        <v>4.2627715192688272E-2</v>
      </c>
      <c r="Q38" s="86">
        <f>E38-E38*(('Ac225 Dose 200 nCi decay actual'!R399/'Ac225 Dose 200 nCi decay actual'!F399)^2+('Ac227 Dose 20 nCi decay actual'!R399/'Ac227 Dose 20 nCi decay actual'!F399)^2)^0.5</f>
        <v>0.15666006281715106</v>
      </c>
      <c r="R38" s="86">
        <f>F38-F38*(('Ac225 Dose 200 nCi decay actual'!S399/'Ac225 Dose 200 nCi decay actual'!G399)^2+('Ac227 Dose 20 nCi decay actual'!S399/'Ac227 Dose 20 nCi decay actual'!G399)^2)^0.5</f>
        <v>7.4128790065793398E-2</v>
      </c>
      <c r="S38" s="86">
        <f>G38-G38*(('Ac225 Dose 200 nCi decay actual'!T399/'Ac225 Dose 200 nCi decay actual'!H399)^2+('Ac227 Dose 20 nCi decay actual'!T399/'Ac227 Dose 20 nCi decay actual'!H399)^2)^0.5</f>
        <v>5.5604125551371543E-2</v>
      </c>
      <c r="T38" s="86">
        <f>H38-H38*(('Ac225 Dose 200 nCi decay actual'!U399/'Ac225 Dose 200 nCi decay actual'!I399)^2+('Ac227 Dose 20 nCi decay actual'!U399/'Ac227 Dose 20 nCi decay actual'!I399)^2)^0.5</f>
        <v>4.8345302449637889E-2</v>
      </c>
      <c r="U38" s="86">
        <f>I38-I38*(('Ac225 Dose 200 nCi decay actual'!V399/'Ac225 Dose 200 nCi decay actual'!J399)^2+('Ac227 Dose 20 nCi decay actual'!V399/'Ac227 Dose 20 nCi decay actual'!J399)^2)^0.5</f>
        <v>3.4132798948019759E-2</v>
      </c>
      <c r="V38" s="86">
        <f>J38-J38*(('Ac225 Dose 200 nCi decay actual'!W399/'Ac225 Dose 200 nCi decay actual'!K399)^2+('Ac227 Dose 20 nCi decay actual'!W399/'Ac227 Dose 20 nCi decay actual'!K399)^2)^0.5</f>
        <v>6.9103882644478226E-2</v>
      </c>
      <c r="W38" s="86">
        <f>K38-K38*(('Ac225 Dose 200 nCi decay actual'!X399/'Ac225 Dose 200 nCi decay actual'!L399)^2+('Ac227 Dose 20 nCi decay actual'!X399/'Ac227 Dose 20 nCi decay actual'!L399)^2)^0.5</f>
        <v>6.0202100874048967E-2</v>
      </c>
      <c r="X38" s="86">
        <f>L38-L38*(('Ac225 Dose 200 nCi decay actual'!Y399/'Ac225 Dose 200 nCi decay actual'!M399)^2+('Ac227 Dose 20 nCi decay actual'!Y399/'Ac227 Dose 20 nCi decay actual'!M399)^2)^0.5</f>
        <v>7.3950019481559826E-2</v>
      </c>
      <c r="Y38" s="86">
        <f>M38-M38*(('Ac225 Dose 200 nCi decay actual'!Z399/'Ac225 Dose 200 nCi decay actual'!N399)^2+('Ac227 Dose 20 nCi decay actual'!Z399/'Ac227 Dose 20 nCi decay actual'!N399)^2)^0.5</f>
        <v>0.27859798818133741</v>
      </c>
      <c r="Z38" s="86"/>
      <c r="AA38" s="86"/>
      <c r="AB38" s="86">
        <f>D38+D38*(('Ac225 Dose 200 nCi decay actual'!AC399/'Ac225 Dose 200 nCi decay actual'!E399)^2+('Ac227 Dose 20 nCi decay actual'!AC399/'Ac227 Dose 20 nCi decay actual'!E399)^2)^0.5</f>
        <v>9.2197928235763754E-2</v>
      </c>
      <c r="AC38" s="86">
        <f>E38+E38*(('Ac225 Dose 200 nCi decay actual'!AD399/'Ac225 Dose 200 nCi decay actual'!F399)^2+('Ac227 Dose 20 nCi decay actual'!AD399/'Ac227 Dose 20 nCi decay actual'!F399)^2)^0.5</f>
        <v>0.27417369971472355</v>
      </c>
      <c r="AD38" s="86">
        <f>F38+F38*(('Ac225 Dose 200 nCi decay actual'!AE399/'Ac225 Dose 200 nCi decay actual'!G399)^2+('Ac227 Dose 20 nCi decay actual'!AE399/'Ac227 Dose 20 nCi decay actual'!G399)^2)^0.5</f>
        <v>0.12907298855629629</v>
      </c>
      <c r="AE38" s="86">
        <f>G38+G38*(('Ac225 Dose 200 nCi decay actual'!AF399/'Ac225 Dose 200 nCi decay actual'!H399)^2+('Ac227 Dose 20 nCi decay actual'!AF399/'Ac227 Dose 20 nCi decay actual'!H399)^2)^0.5</f>
        <v>9.7340901220438938E-2</v>
      </c>
      <c r="AF38" s="86">
        <f>H38+H38*(('Ac225 Dose 200 nCi decay actual'!AG399/'Ac225 Dose 200 nCi decay actual'!I399)^2+('Ac227 Dose 20 nCi decay actual'!AG399/'Ac227 Dose 20 nCi decay actual'!I399)^2)^0.5</f>
        <v>8.2233820993479131E-2</v>
      </c>
      <c r="AG38" s="86">
        <f>I38+I38*(('Ac225 Dose 200 nCi decay actual'!AH399/'Ac225 Dose 200 nCi decay actual'!J399)^2+('Ac227 Dose 20 nCi decay actual'!AH399/'Ac227 Dose 20 nCi decay actual'!J399)^2)^0.5</f>
        <v>5.8294144101446982E-2</v>
      </c>
      <c r="AH38" s="86">
        <f>J38+J38*(('Ac225 Dose 200 nCi decay actual'!AI399/'Ac225 Dose 200 nCi decay actual'!K399)^2+('Ac227 Dose 20 nCi decay actual'!AI399/'Ac227 Dose 20 nCi decay actual'!K399)^2)^0.5</f>
        <v>0.12114840608851772</v>
      </c>
      <c r="AI38" s="86">
        <f>K38+K38*(('Ac225 Dose 200 nCi decay actual'!AJ399/'Ac225 Dose 200 nCi decay actual'!L399)^2+('Ac227 Dose 20 nCi decay actual'!AJ399/'Ac227 Dose 20 nCi decay actual'!L399)^2)^0.5</f>
        <v>0.10527103588014033</v>
      </c>
      <c r="AJ38" s="86">
        <f>L38+L38*(('Ac225 Dose 200 nCi decay actual'!AK399/'Ac225 Dose 200 nCi decay actual'!M399)^2+('Ac227 Dose 20 nCi decay actual'!AK399/'Ac227 Dose 20 nCi decay actual'!M399)^2)^0.5</f>
        <v>0.12904526781234985</v>
      </c>
      <c r="AK38" s="86">
        <f>M38+M38*(('Ac225 Dose 200 nCi decay actual'!AL399/'Ac225 Dose 200 nCi decay actual'!N399)^2+('Ac227 Dose 20 nCi decay actual'!AL399/'Ac227 Dose 20 nCi decay actual'!N399)^2)^0.5</f>
        <v>0.47544509884396913</v>
      </c>
      <c r="AL38" s="85"/>
    </row>
    <row r="39" spans="3:38">
      <c r="C39">
        <f>'Ac225 Dose 200 nCi decay actual'!D400</f>
        <v>5.75</v>
      </c>
      <c r="D39" s="83">
        <f>'Ac227 Dose 20 nCi decay actual'!E400/'Ac225 Dose 200 nCi decay actual'!E400</f>
        <v>6.1591557971494564E-2</v>
      </c>
      <c r="E39" s="83">
        <f>'Ac227 Dose 20 nCi decay actual'!F400/'Ac225 Dose 200 nCi decay actual'!F400</f>
        <v>0.19143166044427909</v>
      </c>
      <c r="F39" s="83">
        <f>'Ac227 Dose 20 nCi decay actual'!G400/'Ac225 Dose 200 nCi decay actual'!G400</f>
        <v>9.6105197185604382E-2</v>
      </c>
      <c r="G39" s="83">
        <f>'Ac227 Dose 20 nCi decay actual'!H400/'Ac225 Dose 200 nCi decay actual'!H400</f>
        <v>6.7607376781046252E-2</v>
      </c>
      <c r="H39" s="83">
        <f>'Ac227 Dose 20 nCi decay actual'!I400/'Ac225 Dose 200 nCi decay actual'!I400</f>
        <v>6.1961335179638428E-2</v>
      </c>
      <c r="I39" s="83">
        <f>'Ac227 Dose 20 nCi decay actual'!J400/'Ac225 Dose 200 nCi decay actual'!J400</f>
        <v>4.1056578186934534E-2</v>
      </c>
      <c r="J39" s="83">
        <f>'Ac227 Dose 20 nCi decay actual'!K400/'Ac225 Dose 200 nCi decay actual'!K400</f>
        <v>9.2032547354916505E-2</v>
      </c>
      <c r="K39" s="83">
        <f>'Ac227 Dose 20 nCi decay actual'!L400/'Ac225 Dose 200 nCi decay actual'!L400</f>
        <v>7.8483158977900536E-2</v>
      </c>
      <c r="L39" s="83">
        <f>'Ac227 Dose 20 nCi decay actual'!M400/'Ac225 Dose 200 nCi decay actual'!M400</f>
        <v>9.8867463889941151E-2</v>
      </c>
      <c r="M39" s="83">
        <f>'Ac227 Dose 20 nCi decay actual'!N400/'Ac225 Dose 200 nCi decay actual'!N400</f>
        <v>0.3101114060756115</v>
      </c>
      <c r="P39" s="86">
        <f>D39-D39*(('Ac225 Dose 200 nCi decay actual'!Q400/'Ac225 Dose 200 nCi decay actual'!E400)^2+('Ac227 Dose 20 nCi decay actual'!Q400/'Ac227 Dose 20 nCi decay actual'!E400)^2)^0.5</f>
        <v>4.2630415642297081E-2</v>
      </c>
      <c r="Q39" s="86">
        <f>E39-E39*(('Ac225 Dose 200 nCi decay actual'!R400/'Ac225 Dose 200 nCi decay actual'!F400)^2+('Ac227 Dose 20 nCi decay actual'!R400/'Ac227 Dose 20 nCi decay actual'!F400)^2)^0.5</f>
        <v>0.15328228871059379</v>
      </c>
      <c r="R39" s="86">
        <f>F39-F39*(('Ac225 Dose 200 nCi decay actual'!S400/'Ac225 Dose 200 nCi decay actual'!G400)^2+('Ac227 Dose 20 nCi decay actual'!S400/'Ac227 Dose 20 nCi decay actual'!G400)^2)^0.5</f>
        <v>7.4167444521380077E-2</v>
      </c>
      <c r="S39" s="86">
        <f>G39-G39*(('Ac225 Dose 200 nCi decay actual'!T400/'Ac225 Dose 200 nCi decay actual'!H400)^2+('Ac227 Dose 20 nCi decay actual'!T400/'Ac227 Dose 20 nCi decay actual'!H400)^2)^0.5</f>
        <v>5.5726995482833851E-2</v>
      </c>
      <c r="T39" s="86">
        <f>H39-H39*(('Ac225 Dose 200 nCi decay actual'!U400/'Ac225 Dose 200 nCi decay actual'!I400)^2+('Ac227 Dose 20 nCi decay actual'!U400/'Ac227 Dose 20 nCi decay actual'!I400)^2)^0.5</f>
        <v>4.8838555073979197E-2</v>
      </c>
      <c r="U39" s="86">
        <f>I39-I39*(('Ac225 Dose 200 nCi decay actual'!V400/'Ac225 Dose 200 nCi decay actual'!J400)^2+('Ac227 Dose 20 nCi decay actual'!V400/'Ac227 Dose 20 nCi decay actual'!J400)^2)^0.5</f>
        <v>3.3997743444635499E-2</v>
      </c>
      <c r="V39" s="86">
        <f>J39-J39*(('Ac225 Dose 200 nCi decay actual'!W400/'Ac225 Dose 200 nCi decay actual'!K400)^2+('Ac227 Dose 20 nCi decay actual'!W400/'Ac227 Dose 20 nCi decay actual'!K400)^2)^0.5</f>
        <v>6.9194448896137045E-2</v>
      </c>
      <c r="W39" s="86">
        <f>K39-K39*(('Ac225 Dose 200 nCi decay actual'!X400/'Ac225 Dose 200 nCi decay actual'!L400)^2+('Ac227 Dose 20 nCi decay actual'!X400/'Ac227 Dose 20 nCi decay actual'!L400)^2)^0.5</f>
        <v>6.0472146801260916E-2</v>
      </c>
      <c r="X39" s="86">
        <f>L39-L39*(('Ac225 Dose 200 nCi decay actual'!Y400/'Ac225 Dose 200 nCi decay actual'!M400)^2+('Ac227 Dose 20 nCi decay actual'!Y400/'Ac227 Dose 20 nCi decay actual'!M400)^2)^0.5</f>
        <v>7.43904876317487E-2</v>
      </c>
      <c r="Y39" s="86">
        <f>M39-M39*(('Ac225 Dose 200 nCi decay actual'!Z400/'Ac225 Dose 200 nCi decay actual'!N400)^2+('Ac227 Dose 20 nCi decay actual'!Z400/'Ac227 Dose 20 nCi decay actual'!N400)^2)^0.5</f>
        <v>0.2709463063367854</v>
      </c>
      <c r="Z39" s="86"/>
      <c r="AA39" s="86"/>
      <c r="AB39" s="86">
        <f>D39+D39*(('Ac225 Dose 200 nCi decay actual'!AC400/'Ac225 Dose 200 nCi decay actual'!E400)^2+('Ac227 Dose 20 nCi decay actual'!AC400/'Ac227 Dose 20 nCi decay actual'!E400)^2)^0.5</f>
        <v>9.2048942320778024E-2</v>
      </c>
      <c r="AC39" s="86">
        <f>E39+E39*(('Ac225 Dose 200 nCi decay actual'!AD400/'Ac225 Dose 200 nCi decay actual'!F400)^2+('Ac227 Dose 20 nCi decay actual'!AD400/'Ac227 Dose 20 nCi decay actual'!F400)^2)^0.5</f>
        <v>0.2666224207102873</v>
      </c>
      <c r="AD39" s="86">
        <f>F39+F39*(('Ac225 Dose 200 nCi decay actual'!AE400/'Ac225 Dose 200 nCi decay actual'!G400)^2+('Ac227 Dose 20 nCi decay actual'!AE400/'Ac227 Dose 20 nCi decay actual'!G400)^2)^0.5</f>
        <v>0.12801099076939204</v>
      </c>
      <c r="AE39" s="86">
        <f>G39+G39*(('Ac225 Dose 200 nCi decay actual'!AF400/'Ac225 Dose 200 nCi decay actual'!H400)^2+('Ac227 Dose 20 nCi decay actual'!AF400/'Ac227 Dose 20 nCi decay actual'!H400)^2)^0.5</f>
        <v>9.7077822069298325E-2</v>
      </c>
      <c r="AF39" s="86">
        <f>H39+H39*(('Ac225 Dose 200 nCi decay actual'!AG400/'Ac225 Dose 200 nCi decay actual'!I400)^2+('Ac227 Dose 20 nCi decay actual'!AG400/'Ac227 Dose 20 nCi decay actual'!I400)^2)^0.5</f>
        <v>8.2466491350725257E-2</v>
      </c>
      <c r="AG39" s="86">
        <f>I39+I39*(('Ac225 Dose 200 nCi decay actual'!AH400/'Ac225 Dose 200 nCi decay actual'!J400)^2+('Ac227 Dose 20 nCi decay actual'!AH400/'Ac227 Dose 20 nCi decay actual'!J400)^2)^0.5</f>
        <v>5.7506145183189514E-2</v>
      </c>
      <c r="AH39" s="86">
        <f>J39+J39*(('Ac225 Dose 200 nCi decay actual'!AI400/'Ac225 Dose 200 nCi decay actual'!K400)^2+('Ac227 Dose 20 nCi decay actual'!AI400/'Ac227 Dose 20 nCi decay actual'!K400)^2)^0.5</f>
        <v>0.11999503136292392</v>
      </c>
      <c r="AI39" s="86">
        <f>K39+K39*(('Ac225 Dose 200 nCi decay actual'!AJ400/'Ac225 Dose 200 nCi decay actual'!L400)^2+('Ac227 Dose 20 nCi decay actual'!AJ400/'Ac227 Dose 20 nCi decay actual'!L400)^2)^0.5</f>
        <v>0.10470665133481531</v>
      </c>
      <c r="AJ39" s="86">
        <f>L39+L39*(('Ac225 Dose 200 nCi decay actual'!AK400/'Ac225 Dose 200 nCi decay actual'!M400)^2+('Ac227 Dose 20 nCi decay actual'!AK400/'Ac227 Dose 20 nCi decay actual'!M400)^2)^0.5</f>
        <v>0.12846533780609162</v>
      </c>
      <c r="AK39" s="86">
        <f>M39+M39*(('Ac225 Dose 200 nCi decay actual'!AL400/'Ac225 Dose 200 nCi decay actual'!N400)^2+('Ac227 Dose 20 nCi decay actual'!AL400/'Ac227 Dose 20 nCi decay actual'!N400)^2)^0.5</f>
        <v>0.45832506861027345</v>
      </c>
      <c r="AL39" s="85"/>
    </row>
    <row r="40" spans="3:38">
      <c r="C40">
        <f>'Ac225 Dose 200 nCi decay actual'!D401</f>
        <v>6</v>
      </c>
      <c r="D40" s="83">
        <f>'Ac227 Dose 20 nCi decay actual'!E401/'Ac225 Dose 200 nCi decay actual'!E401</f>
        <v>6.1542151380771654E-2</v>
      </c>
      <c r="E40" s="83">
        <f>'Ac227 Dose 20 nCi decay actual'!F401/'Ac225 Dose 200 nCi decay actual'!F401</f>
        <v>0.18700243260764604</v>
      </c>
      <c r="F40" s="83">
        <f>'Ac227 Dose 20 nCi decay actual'!G401/'Ac225 Dose 200 nCi decay actual'!G401</f>
        <v>9.5621492809372238E-2</v>
      </c>
      <c r="G40" s="83">
        <f>'Ac227 Dose 20 nCi decay actual'!H401/'Ac225 Dose 200 nCi decay actual'!H401</f>
        <v>6.7648240664643644E-2</v>
      </c>
      <c r="H40" s="83">
        <f>'Ac227 Dose 20 nCi decay actual'!I401/'Ac225 Dose 200 nCi decay actual'!I401</f>
        <v>6.2375254134807344E-2</v>
      </c>
      <c r="I40" s="83">
        <f>'Ac227 Dose 20 nCi decay actual'!J401/'Ac225 Dose 200 nCi decay actual'!J401</f>
        <v>4.0762706722862356E-2</v>
      </c>
      <c r="J40" s="83">
        <f>'Ac227 Dose 20 nCi decay actual'!K401/'Ac225 Dose 200 nCi decay actual'!K401</f>
        <v>9.158819874674004E-2</v>
      </c>
      <c r="K40" s="83">
        <f>'Ac227 Dose 20 nCi decay actual'!L401/'Ac225 Dose 200 nCi decay actual'!L401</f>
        <v>7.8421866488523201E-2</v>
      </c>
      <c r="L40" s="83">
        <f>'Ac227 Dose 20 nCi decay actual'!M401/'Ac225 Dose 200 nCi decay actual'!M401</f>
        <v>9.883361312248784E-2</v>
      </c>
      <c r="M40" s="83">
        <f>'Ac227 Dose 20 nCi decay actual'!N401/'Ac225 Dose 200 nCi decay actual'!N401</f>
        <v>0.30041293018976412</v>
      </c>
      <c r="P40" s="86">
        <f>D40-D40*(('Ac225 Dose 200 nCi decay actual'!Q401/'Ac225 Dose 200 nCi decay actual'!E401)^2+('Ac227 Dose 20 nCi decay actual'!Q401/'Ac227 Dose 20 nCi decay actual'!E401)^2)^0.5</f>
        <v>4.2629345751679204E-2</v>
      </c>
      <c r="Q40" s="86">
        <f>E40-E40*(('Ac225 Dose 200 nCi decay actual'!R401/'Ac225 Dose 200 nCi decay actual'!F401)^2+('Ac227 Dose 20 nCi decay actual'!R401/'Ac227 Dose 20 nCi decay actual'!F401)^2)^0.5</f>
        <v>0.1500001082279333</v>
      </c>
      <c r="R40" s="86">
        <f>F40-F40*(('Ac225 Dose 200 nCi decay actual'!S401/'Ac225 Dose 200 nCi decay actual'!G401)^2+('Ac227 Dose 20 nCi decay actual'!S401/'Ac227 Dose 20 nCi decay actual'!G401)^2)^0.5</f>
        <v>7.4170738114124155E-2</v>
      </c>
      <c r="S40" s="86">
        <f>G40-G40*(('Ac225 Dose 200 nCi decay actual'!T401/'Ac225 Dose 200 nCi decay actual'!H401)^2+('Ac227 Dose 20 nCi decay actual'!T401/'Ac227 Dose 20 nCi decay actual'!H401)^2)^0.5</f>
        <v>5.5856119718247985E-2</v>
      </c>
      <c r="T40" s="86">
        <f>H40-H40*(('Ac225 Dose 200 nCi decay actual'!U401/'Ac225 Dose 200 nCi decay actual'!I401)^2+('Ac227 Dose 20 nCi decay actual'!U401/'Ac227 Dose 20 nCi decay actual'!I401)^2)^0.5</f>
        <v>4.9316179409264999E-2</v>
      </c>
      <c r="U40" s="86">
        <f>I40-I40*(('Ac225 Dose 200 nCi decay actual'!V401/'Ac225 Dose 200 nCi decay actual'!J401)^2+('Ac227 Dose 20 nCi decay actual'!V401/'Ac227 Dose 20 nCi decay actual'!J401)^2)^0.5</f>
        <v>3.3872050905472864E-2</v>
      </c>
      <c r="V40" s="86">
        <f>J40-J40*(('Ac225 Dose 200 nCi decay actual'!W401/'Ac225 Dose 200 nCi decay actual'!K401)^2+('Ac227 Dose 20 nCi decay actual'!W401/'Ac227 Dose 20 nCi decay actual'!K401)^2)^0.5</f>
        <v>6.9272818378689857E-2</v>
      </c>
      <c r="W40" s="86">
        <f>K40-K40*(('Ac225 Dose 200 nCi decay actual'!X401/'Ac225 Dose 200 nCi decay actual'!L401)^2+('Ac227 Dose 20 nCi decay actual'!X401/'Ac227 Dose 20 nCi decay actual'!L401)^2)^0.5</f>
        <v>6.071699442914115E-2</v>
      </c>
      <c r="X40" s="86">
        <f>L40-L40*(('Ac225 Dose 200 nCi decay actual'!Y401/'Ac225 Dose 200 nCi decay actual'!M401)^2+('Ac227 Dose 20 nCi decay actual'!Y401/'Ac227 Dose 20 nCi decay actual'!M401)^2)^0.5</f>
        <v>7.4779980164457333E-2</v>
      </c>
      <c r="Y40" s="86">
        <f>M40-M40*(('Ac225 Dose 200 nCi decay actual'!Z401/'Ac225 Dose 200 nCi decay actual'!N401)^2+('Ac227 Dose 20 nCi decay actual'!Z401/'Ac227 Dose 20 nCi decay actual'!N401)^2)^0.5</f>
        <v>0.26359767937855294</v>
      </c>
      <c r="Z40" s="86"/>
      <c r="AA40" s="86"/>
      <c r="AB40" s="86">
        <f>D40+D40*(('Ac225 Dose 200 nCi decay actual'!AC401/'Ac225 Dose 200 nCi decay actual'!E401)^2+('Ac227 Dose 20 nCi decay actual'!AC401/'Ac227 Dose 20 nCi decay actual'!E401)^2)^0.5</f>
        <v>9.1912488095234668E-2</v>
      </c>
      <c r="AC40" s="86">
        <f>E40+E40*(('Ac225 Dose 200 nCi decay actual'!AD401/'Ac225 Dose 200 nCi decay actual'!F401)^2+('Ac227 Dose 20 nCi decay actual'!AD401/'Ac227 Dose 20 nCi decay actual'!F401)^2)^0.5</f>
        <v>0.25945955824715061</v>
      </c>
      <c r="AD40" s="86">
        <f>F40+F40*(('Ac225 Dose 200 nCi decay actual'!AE401/'Ac225 Dose 200 nCi decay actual'!G401)^2+('Ac227 Dose 20 nCi decay actual'!AE401/'Ac227 Dose 20 nCi decay actual'!G401)^2)^0.5</f>
        <v>0.12695140100123775</v>
      </c>
      <c r="AE40" s="86">
        <f>G40+G40*(('Ac225 Dose 200 nCi decay actual'!AF401/'Ac225 Dose 200 nCi decay actual'!H401)^2+('Ac227 Dose 20 nCi decay actual'!AF401/'Ac227 Dose 20 nCi decay actual'!H401)^2)^0.5</f>
        <v>9.6850246209186086E-2</v>
      </c>
      <c r="AF40" s="86">
        <f>H40+H40*(('Ac225 Dose 200 nCi decay actual'!AG401/'Ac225 Dose 200 nCi decay actual'!I401)^2+('Ac227 Dose 20 nCi decay actual'!AG401/'Ac227 Dose 20 nCi decay actual'!I401)^2)^0.5</f>
        <v>8.2702580044244051E-2</v>
      </c>
      <c r="AG40" s="86">
        <f>I40+I40*(('Ac225 Dose 200 nCi decay actual'!AH401/'Ac225 Dose 200 nCi decay actual'!J401)^2+('Ac227 Dose 20 nCi decay actual'!AH401/'Ac227 Dose 20 nCi decay actual'!J401)^2)^0.5</f>
        <v>5.6773277382212647E-2</v>
      </c>
      <c r="AH40" s="86">
        <f>J40+J40*(('Ac225 Dose 200 nCi decay actual'!AI401/'Ac225 Dose 200 nCi decay actual'!K401)^2+('Ac227 Dose 20 nCi decay actual'!AI401/'Ac227 Dose 20 nCi decay actual'!K401)^2)^0.5</f>
        <v>0.11890603153675804</v>
      </c>
      <c r="AI40" s="86">
        <f>K40+K40*(('Ac225 Dose 200 nCi decay actual'!AJ401/'Ac225 Dose 200 nCi decay actual'!L401)^2+('Ac227 Dose 20 nCi decay actual'!AJ401/'Ac227 Dose 20 nCi decay actual'!L401)^2)^0.5</f>
        <v>0.10415983757113653</v>
      </c>
      <c r="AJ40" s="86">
        <f>L40+L40*(('Ac225 Dose 200 nCi decay actual'!AK401/'Ac225 Dose 200 nCi decay actual'!M401)^2+('Ac227 Dose 20 nCi decay actual'!AK401/'Ac227 Dose 20 nCi decay actual'!M401)^2)^0.5</f>
        <v>0.12787113378633019</v>
      </c>
      <c r="AK40" s="86">
        <f>M40+M40*(('Ac225 Dose 200 nCi decay actual'!AL401/'Ac225 Dose 200 nCi decay actual'!N401)^2+('Ac227 Dose 20 nCi decay actual'!AL401/'Ac227 Dose 20 nCi decay actual'!N401)^2)^0.5</f>
        <v>0.44226869628460053</v>
      </c>
      <c r="AL40" s="85"/>
    </row>
    <row r="41" spans="3:38">
      <c r="C41">
        <f>'Ac225 Dose 200 nCi decay actual'!D402</f>
        <v>6.25</v>
      </c>
      <c r="D41" s="83">
        <f>'Ac227 Dose 20 nCi decay actual'!E402/'Ac225 Dose 200 nCi decay actual'!E402</f>
        <v>6.1493415553050268E-2</v>
      </c>
      <c r="E41" s="83">
        <f>'Ac227 Dose 20 nCi decay actual'!F402/'Ac225 Dose 200 nCi decay actual'!F402</f>
        <v>0.18286178583264792</v>
      </c>
      <c r="F41" s="83">
        <f>'Ac227 Dose 20 nCi decay actual'!G402/'Ac225 Dose 200 nCi decay actual'!G402</f>
        <v>9.5125082360362823E-2</v>
      </c>
      <c r="G41" s="83">
        <f>'Ac227 Dose 20 nCi decay actual'!H402/'Ac225 Dose 200 nCi decay actual'!H402</f>
        <v>6.7691558460983625E-2</v>
      </c>
      <c r="H41" s="83">
        <f>'Ac227 Dose 20 nCi decay actual'!I402/'Ac225 Dose 200 nCi decay actual'!I402</f>
        <v>6.2755085671242605E-2</v>
      </c>
      <c r="I41" s="83">
        <f>'Ac227 Dose 20 nCi decay actual'!J402/'Ac225 Dose 200 nCi decay actual'!J402</f>
        <v>4.0490697525809749E-2</v>
      </c>
      <c r="J41" s="83">
        <f>'Ac227 Dose 20 nCi decay actual'!K402/'Ac225 Dose 200 nCi decay actual'!K402</f>
        <v>9.1170983406982625E-2</v>
      </c>
      <c r="K41" s="83">
        <f>'Ac227 Dose 20 nCi decay actual'!L402/'Ac225 Dose 200 nCi decay actual'!L402</f>
        <v>7.8346416052341911E-2</v>
      </c>
      <c r="L41" s="83">
        <f>'Ac227 Dose 20 nCi decay actual'!M402/'Ac225 Dose 200 nCi decay actual'!M402</f>
        <v>9.8765623214008225E-2</v>
      </c>
      <c r="M41" s="83">
        <f>'Ac227 Dose 20 nCi decay actual'!N402/'Ac225 Dose 200 nCi decay actual'!N402</f>
        <v>0.29137959795545543</v>
      </c>
      <c r="P41" s="86">
        <f>D41-D41*(('Ac225 Dose 200 nCi decay actual'!Q402/'Ac225 Dose 200 nCi decay actual'!E402)^2+('Ac227 Dose 20 nCi decay actual'!Q402/'Ac227 Dose 20 nCi decay actual'!E402)^2)^0.5</f>
        <v>4.2624998964442148E-2</v>
      </c>
      <c r="Q41" s="86">
        <f>E41-E41*(('Ac225 Dose 200 nCi decay actual'!R402/'Ac225 Dose 200 nCi decay actual'!F402)^2+('Ac227 Dose 20 nCi decay actual'!R402/'Ac227 Dose 20 nCi decay actual'!F402)^2)^0.5</f>
        <v>0.14692482370857726</v>
      </c>
      <c r="R41" s="86">
        <f>F41-F41*(('Ac225 Dose 200 nCi decay actual'!S402/'Ac225 Dose 200 nCi decay actual'!G402)^2+('Ac227 Dose 20 nCi decay actual'!S402/'Ac227 Dose 20 nCi decay actual'!G402)^2)^0.5</f>
        <v>7.4140584729471951E-2</v>
      </c>
      <c r="S41" s="86">
        <f>G41-G41*(('Ac225 Dose 200 nCi decay actual'!T402/'Ac225 Dose 200 nCi decay actual'!H402)^2+('Ac227 Dose 20 nCi decay actual'!T402/'Ac227 Dose 20 nCi decay actual'!H402)^2)^0.5</f>
        <v>5.5984611955632702E-2</v>
      </c>
      <c r="T41" s="86">
        <f>H41-H41*(('Ac225 Dose 200 nCi decay actual'!U402/'Ac225 Dose 200 nCi decay actual'!I402)^2+('Ac227 Dose 20 nCi decay actual'!U402/'Ac227 Dose 20 nCi decay actual'!I402)^2)^0.5</f>
        <v>4.9763103311330735E-2</v>
      </c>
      <c r="U41" s="86">
        <f>I41-I41*(('Ac225 Dose 200 nCi decay actual'!V402/'Ac225 Dose 200 nCi decay actual'!J402)^2+('Ac227 Dose 20 nCi decay actual'!V402/'Ac227 Dose 20 nCi decay actual'!J402)^2)^0.5</f>
        <v>3.3755836232353564E-2</v>
      </c>
      <c r="V41" s="86">
        <f>J41-J41*(('Ac225 Dose 200 nCi decay actual'!W402/'Ac225 Dose 200 nCi decay actual'!K402)^2+('Ac227 Dose 20 nCi decay actual'!W402/'Ac227 Dose 20 nCi decay actual'!K402)^2)^0.5</f>
        <v>6.9346359149136366E-2</v>
      </c>
      <c r="W41" s="86">
        <f>K41-K41*(('Ac225 Dose 200 nCi decay actual'!X402/'Ac225 Dose 200 nCi decay actual'!L402)^2+('Ac227 Dose 20 nCi decay actual'!X402/'Ac227 Dose 20 nCi decay actual'!L402)^2)^0.5</f>
        <v>6.0932855492765982E-2</v>
      </c>
      <c r="X41" s="86">
        <f>L41-L41*(('Ac225 Dose 200 nCi decay actual'!Y402/'Ac225 Dose 200 nCi decay actual'!M402)^2+('Ac227 Dose 20 nCi decay actual'!Y402/'Ac227 Dose 20 nCi decay actual'!M402)^2)^0.5</f>
        <v>7.5122413794984161E-2</v>
      </c>
      <c r="Y41" s="86">
        <f>M41-M41*(('Ac225 Dose 200 nCi decay actual'!Z402/'Ac225 Dose 200 nCi decay actual'!N402)^2+('Ac227 Dose 20 nCi decay actual'!Z402/'Ac227 Dose 20 nCi decay actual'!N402)^2)^0.5</f>
        <v>0.25666871055187729</v>
      </c>
      <c r="Z41" s="86"/>
      <c r="AA41" s="86"/>
      <c r="AB41" s="86">
        <f>D41+D41*(('Ac225 Dose 200 nCi decay actual'!AC402/'Ac225 Dose 200 nCi decay actual'!E402)^2+('Ac227 Dose 20 nCi decay actual'!AC402/'Ac227 Dose 20 nCi decay actual'!E402)^2)^0.5</f>
        <v>9.178328260295579E-2</v>
      </c>
      <c r="AC41" s="86">
        <f>E41+E41*(('Ac225 Dose 200 nCi decay actual'!AD402/'Ac225 Dose 200 nCi decay actual'!F402)^2+('Ac227 Dose 20 nCi decay actual'!AD402/'Ac227 Dose 20 nCi decay actual'!F402)^2)^0.5</f>
        <v>0.25281297766688032</v>
      </c>
      <c r="AD41" s="86">
        <f>F41+F41*(('Ac225 Dose 200 nCi decay actual'!AE402/'Ac225 Dose 200 nCi decay actual'!G402)^2+('Ac227 Dose 20 nCi decay actual'!AE402/'Ac227 Dose 20 nCi decay actual'!G402)^2)^0.5</f>
        <v>0.12589154838083361</v>
      </c>
      <c r="AE41" s="86">
        <f>G41+G41*(('Ac225 Dose 200 nCi decay actual'!AF402/'Ac225 Dose 200 nCi decay actual'!H402)^2+('Ac227 Dose 20 nCi decay actual'!AF402/'Ac227 Dose 20 nCi decay actual'!H402)^2)^0.5</f>
        <v>9.6633789272582649E-2</v>
      </c>
      <c r="AF41" s="86">
        <f>H41+H41*(('Ac225 Dose 200 nCi decay actual'!AG402/'Ac225 Dose 200 nCi decay actual'!I402)^2+('Ac227 Dose 20 nCi decay actual'!AG402/'Ac227 Dose 20 nCi decay actual'!I402)^2)^0.5</f>
        <v>8.2909287468944645E-2</v>
      </c>
      <c r="AG41" s="86">
        <f>I41+I41*(('Ac225 Dose 200 nCi decay actual'!AH402/'Ac225 Dose 200 nCi decay actual'!J402)^2+('Ac227 Dose 20 nCi decay actual'!AH402/'Ac227 Dose 20 nCi decay actual'!J402)^2)^0.5</f>
        <v>5.609143908106929E-2</v>
      </c>
      <c r="AH41" s="86">
        <f>J41+J41*(('Ac225 Dose 200 nCi decay actual'!AI402/'Ac225 Dose 200 nCi decay actual'!K402)^2+('Ac227 Dose 20 nCi decay actual'!AI402/'Ac227 Dose 20 nCi decay actual'!K402)^2)^0.5</f>
        <v>0.11788369263360271</v>
      </c>
      <c r="AI41" s="86">
        <f>K41+K41*(('Ac225 Dose 200 nCi decay actual'!AJ402/'Ac225 Dose 200 nCi decay actual'!L402)^2+('Ac227 Dose 20 nCi decay actual'!AJ402/'Ac227 Dose 20 nCi decay actual'!L402)^2)^0.5</f>
        <v>0.10361724182360192</v>
      </c>
      <c r="AJ41" s="86">
        <f>L41+L41*(('Ac225 Dose 200 nCi decay actual'!AK402/'Ac225 Dose 200 nCi decay actual'!M402)^2+('Ac227 Dose 20 nCi decay actual'!AK402/'Ac227 Dose 20 nCi decay actual'!M402)^2)^0.5</f>
        <v>0.12726199603020505</v>
      </c>
      <c r="AK41" s="86">
        <f>M41+M41*(('Ac225 Dose 200 nCi decay actual'!AL402/'Ac225 Dose 200 nCi decay actual'!N402)^2+('Ac227 Dose 20 nCi decay actual'!AL402/'Ac227 Dose 20 nCi decay actual'!N402)^2)^0.5</f>
        <v>0.42736509990970173</v>
      </c>
      <c r="AL41" s="85"/>
    </row>
    <row r="42" spans="3:38">
      <c r="C42">
        <f>'Ac225 Dose 200 nCi decay actual'!D403</f>
        <v>6.5</v>
      </c>
      <c r="D42" s="83">
        <f>'Ac227 Dose 20 nCi decay actual'!E403/'Ac225 Dose 200 nCi decay actual'!E403</f>
        <v>6.1444807832398196E-2</v>
      </c>
      <c r="E42" s="83">
        <f>'Ac227 Dose 20 nCi decay actual'!F403/'Ac225 Dose 200 nCi decay actual'!F403</f>
        <v>0.17903080855071984</v>
      </c>
      <c r="F42" s="83">
        <f>'Ac227 Dose 20 nCi decay actual'!G403/'Ac225 Dose 200 nCi decay actual'!G403</f>
        <v>9.4616998803533886E-2</v>
      </c>
      <c r="G42" s="83">
        <f>'Ac227 Dose 20 nCi decay actual'!H403/'Ac225 Dose 200 nCi decay actual'!H403</f>
        <v>6.7731475711402853E-2</v>
      </c>
      <c r="H42" s="83">
        <f>'Ac227 Dose 20 nCi decay actual'!I403/'Ac225 Dose 200 nCi decay actual'!I403</f>
        <v>6.3095773936967053E-2</v>
      </c>
      <c r="I42" s="83">
        <f>'Ac227 Dose 20 nCi decay actual'!J403/'Ac225 Dose 200 nCi decay actual'!J403</f>
        <v>4.0237130860398478E-2</v>
      </c>
      <c r="J42" s="83">
        <f>'Ac227 Dose 20 nCi decay actual'!K403/'Ac225 Dose 200 nCi decay actual'!K403</f>
        <v>9.0779399797902047E-2</v>
      </c>
      <c r="K42" s="83">
        <f>'Ac227 Dose 20 nCi decay actual'!L403/'Ac225 Dose 200 nCi decay actual'!L403</f>
        <v>7.8255624759573844E-2</v>
      </c>
      <c r="L42" s="83">
        <f>'Ac227 Dose 20 nCi decay actual'!M403/'Ac225 Dose 200 nCi decay actual'!M403</f>
        <v>9.8667540644598747E-2</v>
      </c>
      <c r="M42" s="83">
        <f>'Ac227 Dose 20 nCi decay actual'!N403/'Ac225 Dose 200 nCi decay actual'!N403</f>
        <v>0.28301094877431776</v>
      </c>
      <c r="P42" s="86">
        <f>D42-D42*(('Ac225 Dose 200 nCi decay actual'!Q403/'Ac225 Dose 200 nCi decay actual'!E403)^2+('Ac227 Dose 20 nCi decay actual'!Q403/'Ac227 Dose 20 nCi decay actual'!E403)^2)^0.5</f>
        <v>4.2617673579272736E-2</v>
      </c>
      <c r="Q42" s="86">
        <f>E42-E42*(('Ac225 Dose 200 nCi decay actual'!R403/'Ac225 Dose 200 nCi decay actual'!F403)^2+('Ac227 Dose 20 nCi decay actual'!R403/'Ac227 Dose 20 nCi decay actual'!F403)^2)^0.5</f>
        <v>0.14408039859967792</v>
      </c>
      <c r="R42" s="86">
        <f>F42-F42*(('Ac225 Dose 200 nCi decay actual'!S403/'Ac225 Dose 200 nCi decay actual'!G403)^2+('Ac227 Dose 20 nCi decay actual'!S403/'Ac227 Dose 20 nCi decay actual'!G403)^2)^0.5</f>
        <v>7.4079282549389086E-2</v>
      </c>
      <c r="S42" s="86">
        <f>G42-G42*(('Ac225 Dose 200 nCi decay actual'!T403/'Ac225 Dose 200 nCi decay actual'!H403)^2+('Ac227 Dose 20 nCi decay actual'!T403/'Ac227 Dose 20 nCi decay actual'!H403)^2)^0.5</f>
        <v>5.6108737925076604E-2</v>
      </c>
      <c r="T42" s="86">
        <f>H42-H42*(('Ac225 Dose 200 nCi decay actual'!U403/'Ac225 Dose 200 nCi decay actual'!I403)^2+('Ac227 Dose 20 nCi decay actual'!U403/'Ac227 Dose 20 nCi decay actual'!I403)^2)^0.5</f>
        <v>5.0175982036316402E-2</v>
      </c>
      <c r="U42" s="86">
        <f>I42-I42*(('Ac225 Dose 200 nCi decay actual'!V403/'Ac225 Dose 200 nCi decay actual'!J403)^2+('Ac227 Dose 20 nCi decay actual'!V403/'Ac227 Dose 20 nCi decay actual'!J403)^2)^0.5</f>
        <v>3.3647401901249777E-2</v>
      </c>
      <c r="V42" s="86">
        <f>J42-J42*(('Ac225 Dose 200 nCi decay actual'!W403/'Ac225 Dose 200 nCi decay actual'!K403)^2+('Ac227 Dose 20 nCi decay actual'!W403/'Ac227 Dose 20 nCi decay actual'!K403)^2)^0.5</f>
        <v>6.9416490293276012E-2</v>
      </c>
      <c r="W42" s="86">
        <f>K42-K42*(('Ac225 Dose 200 nCi decay actual'!X403/'Ac225 Dose 200 nCi decay actual'!L403)^2+('Ac227 Dose 20 nCi decay actual'!X403/'Ac227 Dose 20 nCi decay actual'!L403)^2)^0.5</f>
        <v>6.1120612850247766E-2</v>
      </c>
      <c r="X42" s="86">
        <f>L42-L42*(('Ac225 Dose 200 nCi decay actual'!Y403/'Ac225 Dose 200 nCi decay actual'!M403)^2+('Ac227 Dose 20 nCi decay actual'!Y403/'Ac227 Dose 20 nCi decay actual'!M403)^2)^0.5</f>
        <v>7.5422524853635917E-2</v>
      </c>
      <c r="Y42" s="86">
        <f>M42-M42*(('Ac225 Dose 200 nCi decay actual'!Z403/'Ac225 Dose 200 nCi decay actual'!N403)^2+('Ac227 Dose 20 nCi decay actual'!Z403/'Ac227 Dose 20 nCi decay actual'!N403)^2)^0.5</f>
        <v>0.25018232962572962</v>
      </c>
      <c r="Z42" s="86"/>
      <c r="AA42" s="86"/>
      <c r="AB42" s="86">
        <f>D42+D42*(('Ac225 Dose 200 nCi decay actual'!AC403/'Ac225 Dose 200 nCi decay actual'!E403)^2+('Ac227 Dose 20 nCi decay actual'!AC403/'Ac227 Dose 20 nCi decay actual'!E403)^2)^0.5</f>
        <v>9.1659319628461522E-2</v>
      </c>
      <c r="AC42" s="86">
        <f>E42+E42*(('Ac225 Dose 200 nCi decay actual'!AD403/'Ac225 Dose 200 nCi decay actual'!F403)^2+('Ac227 Dose 20 nCi decay actual'!AD403/'Ac227 Dose 20 nCi decay actual'!F403)^2)^0.5</f>
        <v>0.24669067785523374</v>
      </c>
      <c r="AD42" s="86">
        <f>F42+F42*(('Ac225 Dose 200 nCi decay actual'!AE403/'Ac225 Dose 200 nCi decay actual'!G403)^2+('Ac227 Dose 20 nCi decay actual'!AE403/'Ac227 Dose 20 nCi decay actual'!G403)^2)^0.5</f>
        <v>0.12483135734750386</v>
      </c>
      <c r="AE42" s="86">
        <f>G42+G42*(('Ac225 Dose 200 nCi decay actual'!AF403/'Ac225 Dose 200 nCi decay actual'!H403)^2+('Ac227 Dose 20 nCi decay actual'!AF403/'Ac227 Dose 20 nCi decay actual'!H403)^2)^0.5</f>
        <v>9.6417143628637514E-2</v>
      </c>
      <c r="AF42" s="86">
        <f>H42+H42*(('Ac225 Dose 200 nCi decay actual'!AG403/'Ac225 Dose 200 nCi decay actual'!I403)^2+('Ac227 Dose 20 nCi decay actual'!AG403/'Ac227 Dose 20 nCi decay actual'!I403)^2)^0.5</f>
        <v>8.3078141379671649E-2</v>
      </c>
      <c r="AG42" s="86">
        <f>I42+I42*(('Ac225 Dose 200 nCi decay actual'!AH403/'Ac225 Dose 200 nCi decay actual'!J403)^2+('Ac227 Dose 20 nCi decay actual'!AH403/'Ac227 Dose 20 nCi decay actual'!J403)^2)^0.5</f>
        <v>5.5453907002824931E-2</v>
      </c>
      <c r="AH42" s="86">
        <f>J42+J42*(('Ac225 Dose 200 nCi decay actual'!AI403/'Ac225 Dose 200 nCi decay actual'!K403)^2+('Ac227 Dose 20 nCi decay actual'!AI403/'Ac227 Dose 20 nCi decay actual'!K403)^2)^0.5</f>
        <v>0.11692264624032676</v>
      </c>
      <c r="AI42" s="86">
        <f>K42+K42*(('Ac225 Dose 200 nCi decay actual'!AJ403/'Ac225 Dose 200 nCi decay actual'!L403)^2+('Ac227 Dose 20 nCi decay actual'!AJ403/'Ac227 Dose 20 nCi decay actual'!L403)^2)^0.5</f>
        <v>0.10307561239749194</v>
      </c>
      <c r="AJ42" s="86">
        <f>L42+L42*(('Ac225 Dose 200 nCi decay actual'!AK403/'Ac225 Dose 200 nCi decay actual'!M403)^2+('Ac227 Dose 20 nCi decay actual'!AK403/'Ac227 Dose 20 nCi decay actual'!M403)^2)^0.5</f>
        <v>0.12664110252906438</v>
      </c>
      <c r="AK42" s="86">
        <f>M42+M42*(('Ac225 Dose 200 nCi decay actual'!AL403/'Ac225 Dose 200 nCi decay actual'!N403)^2+('Ac227 Dose 20 nCi decay actual'!AL403/'Ac227 Dose 20 nCi decay actual'!N403)^2)^0.5</f>
        <v>0.41357865536043348</v>
      </c>
      <c r="AL42" s="85"/>
    </row>
    <row r="43" spans="3:38">
      <c r="C43">
        <f>'Ac225 Dose 200 nCi decay actual'!D404</f>
        <v>6.75</v>
      </c>
      <c r="D43" s="83">
        <f>'Ac227 Dose 20 nCi decay actual'!E404/'Ac225 Dose 200 nCi decay actual'!E404</f>
        <v>6.1396310539110557E-2</v>
      </c>
      <c r="E43" s="83">
        <f>'Ac227 Dose 20 nCi decay actual'!F404/'Ac225 Dose 200 nCi decay actual'!F404</f>
        <v>0.17548503837692628</v>
      </c>
      <c r="F43" s="83">
        <f>'Ac227 Dose 20 nCi decay actual'!G404/'Ac225 Dose 200 nCi decay actual'!G404</f>
        <v>9.4098492447938997E-2</v>
      </c>
      <c r="G43" s="83">
        <f>'Ac227 Dose 20 nCi decay actual'!H404/'Ac225 Dose 200 nCi decay actual'!H404</f>
        <v>6.7765568695403247E-2</v>
      </c>
      <c r="H43" s="83">
        <f>'Ac227 Dose 20 nCi decay actual'!I404/'Ac225 Dose 200 nCi decay actual'!I404</f>
        <v>6.3401101548971966E-2</v>
      </c>
      <c r="I43" s="83">
        <f>'Ac227 Dose 20 nCi decay actual'!J404/'Ac225 Dose 200 nCi decay actual'!J404</f>
        <v>3.99981530948188E-2</v>
      </c>
      <c r="J43" s="83">
        <f>'Ac227 Dose 20 nCi decay actual'!K404/'Ac225 Dose 200 nCi decay actual'!K404</f>
        <v>9.0408874352172208E-2</v>
      </c>
      <c r="K43" s="83">
        <f>'Ac227 Dose 20 nCi decay actual'!L404/'Ac225 Dose 200 nCi decay actual'!L404</f>
        <v>7.8151785910386407E-2</v>
      </c>
      <c r="L43" s="83">
        <f>'Ac227 Dose 20 nCi decay actual'!M404/'Ac225 Dose 200 nCi decay actual'!M404</f>
        <v>9.8544172264585048E-2</v>
      </c>
      <c r="M43" s="83">
        <f>'Ac227 Dose 20 nCi decay actual'!N404/'Ac225 Dose 200 nCi decay actual'!N404</f>
        <v>0.27525851515260313</v>
      </c>
      <c r="P43" s="86">
        <f>D43-D43*(('Ac225 Dose 200 nCi decay actual'!Q404/'Ac225 Dose 200 nCi decay actual'!E404)^2+('Ac227 Dose 20 nCi decay actual'!Q404/'Ac227 Dose 20 nCi decay actual'!E404)^2)^0.5</f>
        <v>4.2607575587028219E-2</v>
      </c>
      <c r="Q43" s="86">
        <f>E43-E43*(('Ac225 Dose 200 nCi decay actual'!R404/'Ac225 Dose 200 nCi decay actual'!F404)^2+('Ac227 Dose 20 nCi decay actual'!R404/'Ac227 Dose 20 nCi decay actual'!F404)^2)^0.5</f>
        <v>0.14144884203904468</v>
      </c>
      <c r="R43" s="86">
        <f>F43-F43*(('Ac225 Dose 200 nCi decay actual'!S404/'Ac225 Dose 200 nCi decay actual'!G404)^2+('Ac227 Dose 20 nCi decay actual'!S404/'Ac227 Dose 20 nCi decay actual'!G404)^2)^0.5</f>
        <v>7.3989295806347236E-2</v>
      </c>
      <c r="S43" s="86">
        <f>G43-G43*(('Ac225 Dose 200 nCi decay actual'!T404/'Ac225 Dose 200 nCi decay actual'!H404)^2+('Ac227 Dose 20 nCi decay actual'!T404/'Ac227 Dose 20 nCi decay actual'!H404)^2)^0.5</f>
        <v>5.622670119482065E-2</v>
      </c>
      <c r="T43" s="86">
        <f>H43-H43*(('Ac225 Dose 200 nCi decay actual'!U404/'Ac225 Dose 200 nCi decay actual'!I404)^2+('Ac227 Dose 20 nCi decay actual'!U404/'Ac227 Dose 20 nCi decay actual'!I404)^2)^0.5</f>
        <v>5.0557706223138134E-2</v>
      </c>
      <c r="U43" s="86">
        <f>I43-I43*(('Ac225 Dose 200 nCi decay actual'!V404/'Ac225 Dose 200 nCi decay actual'!J404)^2+('Ac227 Dose 20 nCi decay actual'!V404/'Ac227 Dose 20 nCi decay actual'!J404)^2)^0.5</f>
        <v>3.3544513116559059E-2</v>
      </c>
      <c r="V43" s="86">
        <f>J43-J43*(('Ac225 Dose 200 nCi decay actual'!W404/'Ac225 Dose 200 nCi decay actual'!K404)^2+('Ac227 Dose 20 nCi decay actual'!W404/'Ac227 Dose 20 nCi decay actual'!K404)^2)^0.5</f>
        <v>6.9481813742312409E-2</v>
      </c>
      <c r="W43" s="86">
        <f>K43-K43*(('Ac225 Dose 200 nCi decay actual'!X404/'Ac225 Dose 200 nCi decay actual'!L404)^2+('Ac227 Dose 20 nCi decay actual'!X404/'Ac227 Dose 20 nCi decay actual'!L404)^2)^0.5</f>
        <v>6.1283421563272295E-2</v>
      </c>
      <c r="X43" s="86">
        <f>L43-L43*(('Ac225 Dose 200 nCi decay actual'!Y404/'Ac225 Dose 200 nCi decay actual'!M404)^2+('Ac227 Dose 20 nCi decay actual'!Y404/'Ac227 Dose 20 nCi decay actual'!M404)^2)^0.5</f>
        <v>7.5685134353513261E-2</v>
      </c>
      <c r="Y43" s="86">
        <f>M43-M43*(('Ac225 Dose 200 nCi decay actual'!Z404/'Ac225 Dose 200 nCi decay actual'!N404)^2+('Ac227 Dose 20 nCi decay actual'!Z404/'Ac227 Dose 20 nCi decay actual'!N404)^2)^0.5</f>
        <v>0.24411530861261094</v>
      </c>
      <c r="Z43" s="86"/>
      <c r="AA43" s="86"/>
      <c r="AB43" s="86">
        <f>D43+D43*(('Ac225 Dose 200 nCi decay actual'!AC404/'Ac225 Dose 200 nCi decay actual'!E404)^2+('Ac227 Dose 20 nCi decay actual'!AC404/'Ac227 Dose 20 nCi decay actual'!E404)^2)^0.5</f>
        <v>9.1540202130370202E-2</v>
      </c>
      <c r="AC43" s="86">
        <f>E43+E43*(('Ac225 Dose 200 nCi decay actual'!AD404/'Ac225 Dose 200 nCi decay actual'!F404)^2+('Ac227 Dose 20 nCi decay actual'!AD404/'Ac227 Dose 20 nCi decay actual'!F404)^2)^0.5</f>
        <v>0.24104629065313471</v>
      </c>
      <c r="AD43" s="86">
        <f>F43+F43*(('Ac225 Dose 200 nCi decay actual'!AE404/'Ac225 Dose 200 nCi decay actual'!G404)^2+('Ac227 Dose 20 nCi decay actual'!AE404/'Ac227 Dose 20 nCi decay actual'!G404)^2)^0.5</f>
        <v>0.12377193591731213</v>
      </c>
      <c r="AE43" s="86">
        <f>G43+G43*(('Ac225 Dose 200 nCi decay actual'!AF404/'Ac225 Dose 200 nCi decay actual'!H404)^2+('Ac227 Dose 20 nCi decay actual'!AF404/'Ac227 Dose 20 nCi decay actual'!H404)^2)^0.5</f>
        <v>9.6196150681609069E-2</v>
      </c>
      <c r="AF43" s="86">
        <f>H43+H43*(('Ac225 Dose 200 nCi decay actual'!AG404/'Ac225 Dose 200 nCi decay actual'!I404)^2+('Ac227 Dose 20 nCi decay actual'!AG404/'Ac227 Dose 20 nCi decay actual'!I404)^2)^0.5</f>
        <v>8.3213222345675575E-2</v>
      </c>
      <c r="AG43" s="86">
        <f>I43+I43*(('Ac225 Dose 200 nCi decay actual'!AH404/'Ac225 Dose 200 nCi decay actual'!J404)^2+('Ac227 Dose 20 nCi decay actual'!AH404/'Ac227 Dose 20 nCi decay actual'!J404)^2)^0.5</f>
        <v>5.4853619908472678E-2</v>
      </c>
      <c r="AH43" s="86">
        <f>J43+J43*(('Ac225 Dose 200 nCi decay actual'!AI404/'Ac225 Dose 200 nCi decay actual'!K404)^2+('Ac227 Dose 20 nCi decay actual'!AI404/'Ac227 Dose 20 nCi decay actual'!K404)^2)^0.5</f>
        <v>0.11601444941889057</v>
      </c>
      <c r="AI43" s="86">
        <f>K43+K43*(('Ac225 Dose 200 nCi decay actual'!AJ404/'Ac225 Dose 200 nCi decay actual'!L404)^2+('Ac227 Dose 20 nCi decay actual'!AJ404/'Ac227 Dose 20 nCi decay actual'!L404)^2)^0.5</f>
        <v>0.10253662830512916</v>
      </c>
      <c r="AJ43" s="86">
        <f>L43+L43*(('Ac225 Dose 200 nCi decay actual'!AK404/'Ac225 Dose 200 nCi decay actual'!M404)^2+('Ac227 Dose 20 nCi decay actual'!AK404/'Ac227 Dose 20 nCi decay actual'!M404)^2)^0.5</f>
        <v>0.1260129885850147</v>
      </c>
      <c r="AK43" s="86">
        <f>M43+M43*(('Ac225 Dose 200 nCi decay actual'!AL404/'Ac225 Dose 200 nCi decay actual'!N404)^2+('Ac227 Dose 20 nCi decay actual'!AL404/'Ac227 Dose 20 nCi decay actual'!N404)^2)^0.5</f>
        <v>0.40081821847182753</v>
      </c>
      <c r="AL43" s="85"/>
    </row>
    <row r="44" spans="3:38">
      <c r="C44">
        <f>'Ac225 Dose 200 nCi decay actual'!D405</f>
        <v>7</v>
      </c>
      <c r="D44" s="83">
        <f>'Ac227 Dose 20 nCi decay actual'!E405/'Ac225 Dose 200 nCi decay actual'!E405</f>
        <v>6.1347908280710892E-2</v>
      </c>
      <c r="E44" s="83">
        <f>'Ac227 Dose 20 nCi decay actual'!F405/'Ac225 Dose 200 nCi decay actual'!F405</f>
        <v>0.17220312223200651</v>
      </c>
      <c r="F44" s="83">
        <f>'Ac227 Dose 20 nCi decay actual'!G405/'Ac225 Dose 200 nCi decay actual'!G405</f>
        <v>9.3570743138070164E-2</v>
      </c>
      <c r="G44" s="83">
        <f>'Ac227 Dose 20 nCi decay actual'!H405/'Ac225 Dose 200 nCi decay actual'!H405</f>
        <v>6.7791505383062139E-2</v>
      </c>
      <c r="H44" s="83">
        <f>'Ac227 Dose 20 nCi decay actual'!I405/'Ac225 Dose 200 nCi decay actual'!I405</f>
        <v>6.367456599451321E-2</v>
      </c>
      <c r="I44" s="83">
        <f>'Ac227 Dose 20 nCi decay actual'!J405/'Ac225 Dose 200 nCi decay actual'!J405</f>
        <v>3.9770661081344139E-2</v>
      </c>
      <c r="J44" s="83">
        <f>'Ac227 Dose 20 nCi decay actual'!K405/'Ac225 Dose 200 nCi decay actual'!K405</f>
        <v>9.0055436990348681E-2</v>
      </c>
      <c r="K44" s="83">
        <f>'Ac227 Dose 20 nCi decay actual'!L405/'Ac225 Dose 200 nCi decay actual'!L405</f>
        <v>7.8036973578087213E-2</v>
      </c>
      <c r="L44" s="83">
        <f>'Ac227 Dose 20 nCi decay actual'!M405/'Ac225 Dose 200 nCi decay actual'!M405</f>
        <v>9.8399780945416113E-2</v>
      </c>
      <c r="M44" s="83">
        <f>'Ac227 Dose 20 nCi decay actual'!N405/'Ac225 Dose 200 nCi decay actual'!N405</f>
        <v>0.26807706539335491</v>
      </c>
      <c r="P44" s="86">
        <f>D44-D44*(('Ac225 Dose 200 nCi decay actual'!Q405/'Ac225 Dose 200 nCi decay actual'!E405)^2+('Ac227 Dose 20 nCi decay actual'!Q405/'Ac227 Dose 20 nCi decay actual'!E405)^2)^0.5</f>
        <v>4.2594908944775092E-2</v>
      </c>
      <c r="Q44" s="86">
        <f>E44-E44*(('Ac225 Dose 200 nCi decay actual'!R405/'Ac225 Dose 200 nCi decay actual'!F405)^2+('Ac227 Dose 20 nCi decay actual'!R405/'Ac227 Dose 20 nCi decay actual'!F405)^2)^0.5</f>
        <v>0.13901452240076637</v>
      </c>
      <c r="R44" s="86">
        <f>F44-F44*(('Ac225 Dose 200 nCi decay actual'!S405/'Ac225 Dose 200 nCi decay actual'!G405)^2+('Ac227 Dose 20 nCi decay actual'!S405/'Ac227 Dose 20 nCi decay actual'!G405)^2)^0.5</f>
        <v>7.3872898201514992E-2</v>
      </c>
      <c r="S44" s="86">
        <f>G44-G44*(('Ac225 Dose 200 nCi decay actual'!T405/'Ac225 Dose 200 nCi decay actual'!H405)^2+('Ac227 Dose 20 nCi decay actual'!T405/'Ac227 Dose 20 nCi decay actual'!H405)^2)^0.5</f>
        <v>5.6336755454729319E-2</v>
      </c>
      <c r="T44" s="86">
        <f>H44-H44*(('Ac225 Dose 200 nCi decay actual'!U405/'Ac225 Dose 200 nCi decay actual'!I405)^2+('Ac227 Dose 20 nCi decay actual'!U405/'Ac227 Dose 20 nCi decay actual'!I405)^2)^0.5</f>
        <v>5.0911000103187637E-2</v>
      </c>
      <c r="U44" s="86">
        <f>I44-I44*(('Ac225 Dose 200 nCi decay actual'!V405/'Ac225 Dose 200 nCi decay actual'!J405)^2+('Ac227 Dose 20 nCi decay actual'!V405/'Ac227 Dose 20 nCi decay actual'!J405)^2)^0.5</f>
        <v>3.3445364457092813E-2</v>
      </c>
      <c r="V44" s="86">
        <f>J44-J44*(('Ac225 Dose 200 nCi decay actual'!W405/'Ac225 Dose 200 nCi decay actual'!K405)^2+('Ac227 Dose 20 nCi decay actual'!W405/'Ac227 Dose 20 nCi decay actual'!K405)^2)^0.5</f>
        <v>6.9541100577306503E-2</v>
      </c>
      <c r="W44" s="86">
        <f>K44-K44*(('Ac225 Dose 200 nCi decay actual'!X405/'Ac225 Dose 200 nCi decay actual'!L405)^2+('Ac227 Dose 20 nCi decay actual'!X405/'Ac227 Dose 20 nCi decay actual'!L405)^2)^0.5</f>
        <v>6.1424139403612889E-2</v>
      </c>
      <c r="X44" s="86">
        <f>L44-L44*(('Ac225 Dose 200 nCi decay actual'!Y405/'Ac225 Dose 200 nCi decay actual'!M405)^2+('Ac227 Dose 20 nCi decay actual'!Y405/'Ac227 Dose 20 nCi decay actual'!M405)^2)^0.5</f>
        <v>7.591459135056608E-2</v>
      </c>
      <c r="Y44" s="86">
        <f>M44-M44*(('Ac225 Dose 200 nCi decay actual'!Z405/'Ac225 Dose 200 nCi decay actual'!N405)^2+('Ac227 Dose 20 nCi decay actual'!Z405/'Ac227 Dose 20 nCi decay actual'!N405)^2)^0.5</f>
        <v>0.23844445975064449</v>
      </c>
      <c r="Z44" s="86"/>
      <c r="AA44" s="86"/>
      <c r="AB44" s="86">
        <f>D44+D44*(('Ac225 Dose 200 nCi decay actual'!AC405/'Ac225 Dose 200 nCi decay actual'!E405)^2+('Ac227 Dose 20 nCi decay actual'!AC405/'Ac227 Dose 20 nCi decay actual'!E405)^2)^0.5</f>
        <v>9.1425544999788749E-2</v>
      </c>
      <c r="AC44" s="86">
        <f>E44+E44*(('Ac225 Dose 200 nCi decay actual'!AD405/'Ac225 Dose 200 nCi decay actual'!F405)^2+('Ac227 Dose 20 nCi decay actual'!AD405/'Ac227 Dose 20 nCi decay actual'!F405)^2)^0.5</f>
        <v>0.23583962499989103</v>
      </c>
      <c r="AD44" s="86">
        <f>F44+F44*(('Ac225 Dose 200 nCi decay actual'!AE405/'Ac225 Dose 200 nCi decay actual'!G405)^2+('Ac227 Dose 20 nCi decay actual'!AE405/'Ac227 Dose 20 nCi decay actual'!G405)^2)^0.5</f>
        <v>0.1227142987594558</v>
      </c>
      <c r="AE44" s="86">
        <f>G44+G44*(('Ac225 Dose 200 nCi decay actual'!AF405/'Ac225 Dose 200 nCi decay actual'!H405)^2+('Ac227 Dose 20 nCi decay actual'!AF405/'Ac227 Dose 20 nCi decay actual'!H405)^2)^0.5</f>
        <v>9.5966881792116474E-2</v>
      </c>
      <c r="AF44" s="86">
        <f>H44+H44*(('Ac225 Dose 200 nCi decay actual'!AG405/'Ac225 Dose 200 nCi decay actual'!I405)^2+('Ac227 Dose 20 nCi decay actual'!AG405/'Ac227 Dose 20 nCi decay actual'!I405)^2)^0.5</f>
        <v>8.3318269542913576E-2</v>
      </c>
      <c r="AG44" s="86">
        <f>I44+I44*(('Ac225 Dose 200 nCi decay actual'!AH405/'Ac225 Dose 200 nCi decay actual'!J405)^2+('Ac227 Dose 20 nCi decay actual'!AH405/'Ac227 Dose 20 nCi decay actual'!J405)^2)^0.5</f>
        <v>5.4284792338699595E-2</v>
      </c>
      <c r="AH44" s="86">
        <f>J44+J44*(('Ac225 Dose 200 nCi decay actual'!AI405/'Ac225 Dose 200 nCi decay actual'!K405)^2+('Ac227 Dose 20 nCi decay actual'!AI405/'Ac227 Dose 20 nCi decay actual'!K405)^2)^0.5</f>
        <v>0.115151780921912</v>
      </c>
      <c r="AI44" s="86">
        <f>K44+K44*(('Ac225 Dose 200 nCi decay actual'!AJ405/'Ac225 Dose 200 nCi decay actual'!L405)^2+('Ac227 Dose 20 nCi decay actual'!AJ405/'Ac227 Dose 20 nCi decay actual'!L405)^2)^0.5</f>
        <v>0.10200176653447875</v>
      </c>
      <c r="AJ44" s="86">
        <f>L44+L44*(('Ac225 Dose 200 nCi decay actual'!AK405/'Ac225 Dose 200 nCi decay actual'!M405)^2+('Ac227 Dose 20 nCi decay actual'!AK405/'Ac227 Dose 20 nCi decay actual'!M405)^2)^0.5</f>
        <v>0.12538157336450412</v>
      </c>
      <c r="AK44" s="86">
        <f>M44+M44*(('Ac225 Dose 200 nCi decay actual'!AL405/'Ac225 Dose 200 nCi decay actual'!N405)^2+('Ac227 Dose 20 nCi decay actual'!AL405/'Ac227 Dose 20 nCi decay actual'!N405)^2)^0.5</f>
        <v>0.38900082181647971</v>
      </c>
      <c r="AL44" s="85"/>
    </row>
    <row r="45" spans="3:38">
      <c r="C45">
        <f>'Ac225 Dose 200 nCi decay actual'!D406</f>
        <v>7.25</v>
      </c>
      <c r="D45" s="83">
        <f>'Ac227 Dose 20 nCi decay actual'!E406/'Ac225 Dose 200 nCi decay actual'!E406</f>
        <v>6.1299587897598019E-2</v>
      </c>
      <c r="E45" s="83">
        <f>'Ac227 Dose 20 nCi decay actual'!F406/'Ac225 Dose 200 nCi decay actual'!F406</f>
        <v>0.16916638277225426</v>
      </c>
      <c r="F45" s="83">
        <f>'Ac227 Dose 20 nCi decay actual'!G406/'Ac225 Dose 200 nCi decay actual'!G406</f>
        <v>9.3034868866987461E-2</v>
      </c>
      <c r="G45" s="83">
        <f>'Ac227 Dose 20 nCi decay actual'!H406/'Ac225 Dose 200 nCi decay actual'!H406</f>
        <v>6.7807046645800256E-2</v>
      </c>
      <c r="H45" s="83">
        <f>'Ac227 Dose 20 nCi decay actual'!I406/'Ac225 Dose 200 nCi decay actual'!I406</f>
        <v>6.3919412368891551E-2</v>
      </c>
      <c r="I45" s="83">
        <f>'Ac227 Dose 20 nCi decay actual'!J406/'Ac225 Dose 200 nCi decay actual'!J406</f>
        <v>3.9552155368297648E-2</v>
      </c>
      <c r="J45" s="83">
        <f>'Ac227 Dose 20 nCi decay actual'!K406/'Ac225 Dose 200 nCi decay actual'!K406</f>
        <v>8.971562726717075E-2</v>
      </c>
      <c r="K45" s="83">
        <f>'Ac227 Dose 20 nCi decay actual'!L406/'Ac225 Dose 200 nCi decay actual'!L406</f>
        <v>7.7913071143049947E-2</v>
      </c>
      <c r="L45" s="83">
        <f>'Ac227 Dose 20 nCi decay actual'!M406/'Ac225 Dose 200 nCi decay actual'!M406</f>
        <v>9.8238161853496181E-2</v>
      </c>
      <c r="M45" s="83">
        <f>'Ac227 Dose 20 nCi decay actual'!N406/'Ac225 Dose 200 nCi decay actual'!N406</f>
        <v>0.26142463694637857</v>
      </c>
      <c r="P45" s="86">
        <f>D45-D45*(('Ac225 Dose 200 nCi decay actual'!Q406/'Ac225 Dose 200 nCi decay actual'!E406)^2+('Ac227 Dose 20 nCi decay actual'!Q406/'Ac227 Dose 20 nCi decay actual'!E406)^2)^0.5</f>
        <v>4.2579876036802772E-2</v>
      </c>
      <c r="Q45" s="86">
        <f>E45-E45*(('Ac225 Dose 200 nCi decay actual'!R406/'Ac225 Dose 200 nCi decay actual'!F406)^2+('Ac227 Dose 20 nCi decay actual'!R406/'Ac227 Dose 20 nCi decay actual'!F406)^2)^0.5</f>
        <v>0.1367638279672897</v>
      </c>
      <c r="R45" s="86">
        <f>F45-F45*(('Ac225 Dose 200 nCi decay actual'!S406/'Ac225 Dose 200 nCi decay actual'!G406)^2+('Ac227 Dose 20 nCi decay actual'!S406/'Ac227 Dose 20 nCi decay actual'!G406)^2)^0.5</f>
        <v>7.373219284056276E-2</v>
      </c>
      <c r="S45" s="86">
        <f>G45-G45*(('Ac225 Dose 200 nCi decay actual'!T406/'Ac225 Dose 200 nCi decay actual'!H406)^2+('Ac227 Dose 20 nCi decay actual'!T406/'Ac227 Dose 20 nCi decay actual'!H406)^2)^0.5</f>
        <v>5.6437206750157225E-2</v>
      </c>
      <c r="T45" s="86">
        <f>H45-H45*(('Ac225 Dose 200 nCi decay actual'!U406/'Ac225 Dose 200 nCi decay actual'!I406)^2+('Ac227 Dose 20 nCi decay actual'!U406/'Ac227 Dose 20 nCi decay actual'!I406)^2)^0.5</f>
        <v>5.1238437301140236E-2</v>
      </c>
      <c r="U45" s="86">
        <f>I45-I45*(('Ac225 Dose 200 nCi decay actual'!V406/'Ac225 Dose 200 nCi decay actual'!J406)^2+('Ac227 Dose 20 nCi decay actual'!V406/'Ac227 Dose 20 nCi decay actual'!J406)^2)^0.5</f>
        <v>3.3348500951152625E-2</v>
      </c>
      <c r="V45" s="86">
        <f>J45-J45*(('Ac225 Dose 200 nCi decay actual'!W406/'Ac225 Dose 200 nCi decay actual'!K406)^2+('Ac227 Dose 20 nCi decay actual'!W406/'Ac227 Dose 20 nCi decay actual'!K406)^2)^0.5</f>
        <v>6.9593267715443621E-2</v>
      </c>
      <c r="W45" s="86">
        <f>K45-K45*(('Ac225 Dose 200 nCi decay actual'!X406/'Ac225 Dose 200 nCi decay actual'!L406)^2+('Ac227 Dose 20 nCi decay actual'!X406/'Ac227 Dose 20 nCi decay actual'!L406)^2)^0.5</f>
        <v>6.1545363930292751E-2</v>
      </c>
      <c r="X45" s="86">
        <f>L45-L45*(('Ac225 Dose 200 nCi decay actual'!Y406/'Ac225 Dose 200 nCi decay actual'!M406)^2+('Ac227 Dose 20 nCi decay actual'!Y406/'Ac227 Dose 20 nCi decay actual'!M406)^2)^0.5</f>
        <v>7.6114832179313696E-2</v>
      </c>
      <c r="Y45" s="86">
        <f>M45-M45*(('Ac225 Dose 200 nCi decay actual'!Z406/'Ac225 Dose 200 nCi decay actual'!N406)^2+('Ac227 Dose 20 nCi decay actual'!Z406/'Ac227 Dose 20 nCi decay actual'!N406)^2)^0.5</f>
        <v>0.23314700295882751</v>
      </c>
      <c r="Z45" s="86"/>
      <c r="AA45" s="86"/>
      <c r="AB45" s="86">
        <f>D45+D45*(('Ac225 Dose 200 nCi decay actual'!AC406/'Ac225 Dose 200 nCi decay actual'!E406)^2+('Ac227 Dose 20 nCi decay actual'!AC406/'Ac227 Dose 20 nCi decay actual'!E406)^2)^0.5</f>
        <v>9.1314973984547715E-2</v>
      </c>
      <c r="AC45" s="86">
        <f>E45+E45*(('Ac225 Dose 200 nCi decay actual'!AD406/'Ac225 Dose 200 nCi decay actual'!F406)^2+('Ac227 Dose 20 nCi decay actual'!AD406/'Ac227 Dose 20 nCi decay actual'!F406)^2)^0.5</f>
        <v>0.23103574096401019</v>
      </c>
      <c r="AD45" s="86">
        <f>F45+F45*(('Ac225 Dose 200 nCi decay actual'!AE406/'Ac225 Dose 200 nCi decay actual'!G406)^2+('Ac227 Dose 20 nCi decay actual'!AE406/'Ac227 Dose 20 nCi decay actual'!G406)^2)^0.5</f>
        <v>0.12165938327871123</v>
      </c>
      <c r="AE45" s="86">
        <f>G45+G45*(('Ac225 Dose 200 nCi decay actual'!AF406/'Ac225 Dose 200 nCi decay actual'!H406)^2+('Ac227 Dose 20 nCi decay actual'!AF406/'Ac227 Dose 20 nCi decay actual'!H406)^2)^0.5</f>
        <v>9.5725637393194909E-2</v>
      </c>
      <c r="AF45" s="86">
        <f>H45+H45*(('Ac225 Dose 200 nCi decay actual'!AG406/'Ac225 Dose 200 nCi decay actual'!I406)^2+('Ac227 Dose 20 nCi decay actual'!AG406/'Ac227 Dose 20 nCi decay actual'!I406)^2)^0.5</f>
        <v>8.3396723132923054E-2</v>
      </c>
      <c r="AG45" s="86">
        <f>I45+I45*(('Ac225 Dose 200 nCi decay actual'!AH406/'Ac225 Dose 200 nCi decay actual'!J406)^2+('Ac227 Dose 20 nCi decay actual'!AH406/'Ac227 Dose 20 nCi decay actual'!J406)^2)^0.5</f>
        <v>5.3742668159212408E-2</v>
      </c>
      <c r="AH45" s="86">
        <f>J45+J45*(('Ac225 Dose 200 nCi decay actual'!AI406/'Ac225 Dose 200 nCi decay actual'!K406)^2+('Ac227 Dose 20 nCi decay actual'!AI406/'Ac227 Dose 20 nCi decay actual'!K406)^2)^0.5</f>
        <v>0.11432826502442327</v>
      </c>
      <c r="AI45" s="86">
        <f>K45+K45*(('Ac225 Dose 200 nCi decay actual'!AJ406/'Ac225 Dose 200 nCi decay actual'!L406)^2+('Ac227 Dose 20 nCi decay actual'!AJ406/'Ac227 Dose 20 nCi decay actual'!L406)^2)^0.5</f>
        <v>0.101472333554619</v>
      </c>
      <c r="AJ45" s="86">
        <f>L45+L45*(('Ac225 Dose 200 nCi decay actual'!AK406/'Ac225 Dose 200 nCi decay actual'!M406)^2+('Ac227 Dose 20 nCi decay actual'!AK406/'Ac227 Dose 20 nCi decay actual'!M406)^2)^0.5</f>
        <v>0.12475025874974255</v>
      </c>
      <c r="AK45" s="86">
        <f>M45+M45*(('Ac225 Dose 200 nCi decay actual'!AL406/'Ac225 Dose 200 nCi decay actual'!N406)^2+('Ac227 Dose 20 nCi decay actual'!AL406/'Ac227 Dose 20 nCi decay actual'!N406)^2)^0.5</f>
        <v>0.37805101747895808</v>
      </c>
      <c r="AL45" s="85"/>
    </row>
    <row r="46" spans="3:38">
      <c r="C46">
        <f>'Ac225 Dose 200 nCi decay actual'!D407</f>
        <v>7.5</v>
      </c>
      <c r="D46" s="83">
        <f>'Ac227 Dose 20 nCi decay actual'!E407/'Ac225 Dose 200 nCi decay actual'!E407</f>
        <v>6.1251338416875439E-2</v>
      </c>
      <c r="E46" s="83">
        <f>'Ac227 Dose 20 nCi decay actual'!F407/'Ac225 Dose 200 nCi decay actual'!F407</f>
        <v>0.16635845969885657</v>
      </c>
      <c r="F46" s="83">
        <f>'Ac227 Dose 20 nCi decay actual'!G407/'Ac225 Dose 200 nCi decay actual'!G407</f>
        <v>9.2491932984290121E-2</v>
      </c>
      <c r="G46" s="83">
        <f>'Ac227 Dose 20 nCi decay actual'!H407/'Ac225 Dose 200 nCi decay actual'!H407</f>
        <v>6.7810049223194738E-2</v>
      </c>
      <c r="H46" s="83">
        <f>'Ac227 Dose 20 nCi decay actual'!I407/'Ac225 Dose 200 nCi decay actual'!I407</f>
        <v>6.4138661599630359E-2</v>
      </c>
      <c r="I46" s="83">
        <f>'Ac227 Dose 20 nCi decay actual'!J407/'Ac225 Dose 200 nCi decay actual'!J407</f>
        <v>3.9340626349133503E-2</v>
      </c>
      <c r="J46" s="83">
        <f>'Ac227 Dose 20 nCi decay actual'!K407/'Ac225 Dose 200 nCi decay actual'!K407</f>
        <v>8.9386418309574348E-2</v>
      </c>
      <c r="K46" s="83">
        <f>'Ac227 Dose 20 nCi decay actual'!L407/'Ac225 Dose 200 nCi decay actual'!L407</f>
        <v>7.7781795344419868E-2</v>
      </c>
      <c r="L46" s="83">
        <f>'Ac227 Dose 20 nCi decay actual'!M407/'Ac225 Dose 200 nCi decay actual'!M407</f>
        <v>9.8062706147045334E-2</v>
      </c>
      <c r="M46" s="83">
        <f>'Ac227 Dose 20 nCi decay actual'!N407/'Ac225 Dose 200 nCi decay actual'!N407</f>
        <v>0.25526246182669388</v>
      </c>
      <c r="P46" s="86">
        <f>D46-D46*(('Ac225 Dose 200 nCi decay actual'!Q407/'Ac225 Dose 200 nCi decay actual'!E407)^2+('Ac227 Dose 20 nCi decay actual'!Q407/'Ac227 Dose 20 nCi decay actual'!E407)^2)^0.5</f>
        <v>4.2562678084866731E-2</v>
      </c>
      <c r="Q46" s="86">
        <f>E46-E46*(('Ac225 Dose 200 nCi decay actual'!R407/'Ac225 Dose 200 nCi decay actual'!F407)^2+('Ac227 Dose 20 nCi decay actual'!R407/'Ac227 Dose 20 nCi decay actual'!F407)^2)^0.5</f>
        <v>0.1346848885045302</v>
      </c>
      <c r="R46" s="86">
        <f>F46-F46*(('Ac225 Dose 200 nCi decay actual'!S407/'Ac225 Dose 200 nCi decay actual'!G407)^2+('Ac227 Dose 20 nCi decay actual'!S407/'Ac227 Dose 20 nCi decay actual'!G407)^2)^0.5</f>
        <v>7.356912942056168E-2</v>
      </c>
      <c r="S46" s="86">
        <f>G46-G46*(('Ac225 Dose 200 nCi decay actual'!T407/'Ac225 Dose 200 nCi decay actual'!H407)^2+('Ac227 Dose 20 nCi decay actual'!T407/'Ac227 Dose 20 nCi decay actual'!H407)^2)^0.5</f>
        <v>5.652641691970469E-2</v>
      </c>
      <c r="T46" s="86">
        <f>H46-H46*(('Ac225 Dose 200 nCi decay actual'!U407/'Ac225 Dose 200 nCi decay actual'!I407)^2+('Ac227 Dose 20 nCi decay actual'!U407/'Ac227 Dose 20 nCi decay actual'!I407)^2)^0.5</f>
        <v>5.1542454774665347E-2</v>
      </c>
      <c r="U46" s="86">
        <f>I46-I46*(('Ac225 Dose 200 nCi decay actual'!V407/'Ac225 Dose 200 nCi decay actual'!J407)^2+('Ac227 Dose 20 nCi decay actual'!V407/'Ac227 Dose 20 nCi decay actual'!J407)^2)^0.5</f>
        <v>3.3252756414720454E-2</v>
      </c>
      <c r="V46" s="86">
        <f>J46-J46*(('Ac225 Dose 200 nCi decay actual'!W407/'Ac225 Dose 200 nCi decay actual'!K407)^2+('Ac227 Dose 20 nCi decay actual'!W407/'Ac227 Dose 20 nCi decay actual'!K407)^2)^0.5</f>
        <v>6.9637358955270123E-2</v>
      </c>
      <c r="W46" s="86">
        <f>K46-K46*(('Ac225 Dose 200 nCi decay actual'!X407/'Ac225 Dose 200 nCi decay actual'!L407)^2+('Ac227 Dose 20 nCi decay actual'!X407/'Ac227 Dose 20 nCi decay actual'!L407)^2)^0.5</f>
        <v>6.1649464016828553E-2</v>
      </c>
      <c r="X46" s="86">
        <f>L46-L46*(('Ac225 Dose 200 nCi decay actual'!Y407/'Ac225 Dose 200 nCi decay actual'!M407)^2+('Ac227 Dose 20 nCi decay actual'!Y407/'Ac227 Dose 20 nCi decay actual'!M407)^2)^0.5</f>
        <v>7.6289430653967677E-2</v>
      </c>
      <c r="Y46" s="86">
        <f>M46-M46*(('Ac225 Dose 200 nCi decay actual'!Z407/'Ac225 Dose 200 nCi decay actual'!N407)^2+('Ac227 Dose 20 nCi decay actual'!Z407/'Ac227 Dose 20 nCi decay actual'!N407)^2)^0.5</f>
        <v>0.22820081506983378</v>
      </c>
      <c r="Z46" s="86"/>
      <c r="AA46" s="86"/>
      <c r="AB46" s="86">
        <f>D46+D46*(('Ac225 Dose 200 nCi decay actual'!AC407/'Ac225 Dose 200 nCi decay actual'!E407)^2+('Ac227 Dose 20 nCi decay actual'!AC407/'Ac227 Dose 20 nCi decay actual'!E407)^2)^0.5</f>
        <v>9.1208124729530243E-2</v>
      </c>
      <c r="AC46" s="86">
        <f>E46+E46*(('Ac225 Dose 200 nCi decay actual'!AD407/'Ac225 Dose 200 nCi decay actual'!F407)^2+('Ac227 Dose 20 nCi decay actual'!AD407/'Ac227 Dose 20 nCi decay actual'!F407)^2)^0.5</f>
        <v>0.22660419191972056</v>
      </c>
      <c r="AD46" s="86">
        <f>F46+F46*(('Ac225 Dose 200 nCi decay actual'!AE407/'Ac225 Dose 200 nCi decay actual'!G407)^2+('Ac227 Dose 20 nCi decay actual'!AE407/'Ac227 Dose 20 nCi decay actual'!G407)^2)^0.5</f>
        <v>0.12060806271236571</v>
      </c>
      <c r="AE46" s="86">
        <f>G46+G46*(('Ac225 Dose 200 nCi decay actual'!AF407/'Ac225 Dose 200 nCi decay actual'!H407)^2+('Ac227 Dose 20 nCi decay actual'!AF407/'Ac227 Dose 20 nCi decay actual'!H407)^2)^0.5</f>
        <v>9.546894935212609E-2</v>
      </c>
      <c r="AF46" s="86">
        <f>H46+H46*(('Ac225 Dose 200 nCi decay actual'!AG407/'Ac225 Dose 200 nCi decay actual'!I407)^2+('Ac227 Dose 20 nCi decay actual'!AG407/'Ac227 Dose 20 nCi decay actual'!I407)^2)^0.5</f>
        <v>8.3451760498276545E-2</v>
      </c>
      <c r="AG46" s="86">
        <f>I46+I46*(('Ac225 Dose 200 nCi decay actual'!AH407/'Ac225 Dose 200 nCi decay actual'!J407)^2+('Ac227 Dose 20 nCi decay actual'!AH407/'Ac227 Dose 20 nCi decay actual'!J407)^2)^0.5</f>
        <v>5.3223328860578747E-2</v>
      </c>
      <c r="AH46" s="86">
        <f>J46+J46*(('Ac225 Dose 200 nCi decay actual'!AI407/'Ac225 Dose 200 nCi decay actual'!K407)^2+('Ac227 Dose 20 nCi decay actual'!AI407/'Ac227 Dose 20 nCi decay actual'!K407)^2)^0.5</f>
        <v>0.11353832847918494</v>
      </c>
      <c r="AI46" s="86">
        <f>K46+K46*(('Ac225 Dose 200 nCi decay actual'!AJ407/'Ac225 Dose 200 nCi decay actual'!L407)^2+('Ac227 Dose 20 nCi decay actual'!AJ407/'Ac227 Dose 20 nCi decay actual'!L407)^2)^0.5</f>
        <v>0.10094949131486058</v>
      </c>
      <c r="AJ46" s="86">
        <f>L46+L46*(('Ac225 Dose 200 nCi decay actual'!AK407/'Ac225 Dose 200 nCi decay actual'!M407)^2+('Ac227 Dose 20 nCi decay actual'!AK407/'Ac227 Dose 20 nCi decay actual'!M407)^2)^0.5</f>
        <v>0.12412201013703422</v>
      </c>
      <c r="AK46" s="86">
        <f>M46+M46*(('Ac225 Dose 200 nCi decay actual'!AL407/'Ac225 Dose 200 nCi decay actual'!N407)^2+('Ac227 Dose 20 nCi decay actual'!AL407/'Ac227 Dose 20 nCi decay actual'!N407)^2)^0.5</f>
        <v>0.36790022400776984</v>
      </c>
      <c r="AL46" s="85"/>
    </row>
    <row r="47" spans="3:38">
      <c r="C47">
        <f>'Ac225 Dose 200 nCi decay actual'!D408</f>
        <v>7.75</v>
      </c>
      <c r="D47" s="83">
        <f>'Ac227 Dose 20 nCi decay actual'!E408/'Ac225 Dose 200 nCi decay actual'!E408</f>
        <v>6.120315101332225E-2</v>
      </c>
      <c r="E47" s="83">
        <f>'Ac227 Dose 20 nCi decay actual'!F408/'Ac225 Dose 200 nCi decay actual'!F408</f>
        <v>0.16376501175326869</v>
      </c>
      <c r="F47" s="83">
        <f>'Ac227 Dose 20 nCi decay actual'!G408/'Ac225 Dose 200 nCi decay actual'!G408</f>
        <v>9.1942950223489361E-2</v>
      </c>
      <c r="G47" s="83">
        <f>'Ac227 Dose 20 nCi decay actual'!H408/'Ac225 Dose 200 nCi decay actual'!H408</f>
        <v>6.7798470172523786E-2</v>
      </c>
      <c r="H47" s="83">
        <f>'Ac227 Dose 20 nCi decay actual'!I408/'Ac225 Dose 200 nCi decay actual'!I408</f>
        <v>6.4335134824754545E-2</v>
      </c>
      <c r="I47" s="83">
        <f>'Ac227 Dose 20 nCi decay actual'!J408/'Ac225 Dose 200 nCi decay actual'!J408</f>
        <v>3.9134465081764443E-2</v>
      </c>
      <c r="J47" s="83">
        <f>'Ac227 Dose 20 nCi decay actual'!K408/'Ac225 Dose 200 nCi decay actual'!K408</f>
        <v>8.9065154729557894E-2</v>
      </c>
      <c r="K47" s="83">
        <f>'Ac227 Dose 20 nCi decay actual'!L408/'Ac225 Dose 200 nCi decay actual'!L408</f>
        <v>7.7644716638356454E-2</v>
      </c>
      <c r="L47" s="83">
        <f>'Ac227 Dose 20 nCi decay actual'!M408/'Ac225 Dose 200 nCi decay actual'!M408</f>
        <v>9.7876454449288483E-2</v>
      </c>
      <c r="M47" s="83">
        <f>'Ac227 Dose 20 nCi decay actual'!N408/'Ac225 Dose 200 nCi decay actual'!N408</f>
        <v>0.2495548240778469</v>
      </c>
      <c r="P47" s="86">
        <f>D47-D47*(('Ac225 Dose 200 nCi decay actual'!Q408/'Ac225 Dose 200 nCi decay actual'!E408)^2+('Ac227 Dose 20 nCi decay actual'!Q408/'Ac227 Dose 20 nCi decay actual'!E408)^2)^0.5</f>
        <v>4.2543515509920138E-2</v>
      </c>
      <c r="Q47" s="86">
        <f>E47-E47*(('Ac225 Dose 200 nCi decay actual'!R408/'Ac225 Dose 200 nCi decay actual'!F408)^2+('Ac227 Dose 20 nCi decay actual'!R408/'Ac227 Dose 20 nCi decay actual'!F408)^2)^0.5</f>
        <v>0.1327673456445741</v>
      </c>
      <c r="R47" s="86">
        <f>F47-F47*(('Ac225 Dose 200 nCi decay actual'!S408/'Ac225 Dose 200 nCi decay actual'!G408)^2+('Ac227 Dose 20 nCi decay actual'!S408/'Ac227 Dose 20 nCi decay actual'!G408)^2)^0.5</f>
        <v>7.3385519123635903E-2</v>
      </c>
      <c r="S47" s="86">
        <f>G47-G47*(('Ac225 Dose 200 nCi decay actual'!T408/'Ac225 Dose 200 nCi decay actual'!H408)^2+('Ac227 Dose 20 nCi decay actual'!T408/'Ac227 Dose 20 nCi decay actual'!H408)^2)^0.5</f>
        <v>5.6602808073410185E-2</v>
      </c>
      <c r="T47" s="86">
        <f>H47-H47*(('Ac225 Dose 200 nCi decay actual'!U408/'Ac225 Dose 200 nCi decay actual'!I408)^2+('Ac227 Dose 20 nCi decay actual'!U408/'Ac227 Dose 20 nCi decay actual'!I408)^2)^0.5</f>
        <v>5.1825365070543909E-2</v>
      </c>
      <c r="U47" s="86">
        <f>I47-I47*(('Ac225 Dose 200 nCi decay actual'!V408/'Ac225 Dose 200 nCi decay actual'!J408)^2+('Ac227 Dose 20 nCi decay actual'!V408/'Ac227 Dose 20 nCi decay actual'!J408)^2)^0.5</f>
        <v>3.3157204757531297E-2</v>
      </c>
      <c r="V47" s="86">
        <f>J47-J47*(('Ac225 Dose 200 nCi decay actual'!W408/'Ac225 Dose 200 nCi decay actual'!K408)^2+('Ac227 Dose 20 nCi decay actual'!W408/'Ac227 Dose 20 nCi decay actual'!K408)^2)^0.5</f>
        <v>6.9672529471685216E-2</v>
      </c>
      <c r="W47" s="86">
        <f>K47-K47*(('Ac225 Dose 200 nCi decay actual'!X408/'Ac225 Dose 200 nCi decay actual'!L408)^2+('Ac227 Dose 20 nCi decay actual'!X408/'Ac227 Dose 20 nCi decay actual'!L408)^2)^0.5</f>
        <v>6.1738606764280585E-2</v>
      </c>
      <c r="X47" s="86">
        <f>L47-L47*(('Ac225 Dose 200 nCi decay actual'!Y408/'Ac225 Dose 200 nCi decay actual'!M408)^2+('Ac227 Dose 20 nCi decay actual'!Y408/'Ac227 Dose 20 nCi decay actual'!M408)^2)^0.5</f>
        <v>7.6441640833075836E-2</v>
      </c>
      <c r="Y47" s="86">
        <f>M47-M47*(('Ac225 Dose 200 nCi decay actual'!Z408/'Ac225 Dose 200 nCi decay actual'!N408)^2+('Ac227 Dose 20 nCi decay actual'!Z408/'Ac227 Dose 20 nCi decay actual'!N408)^2)^0.5</f>
        <v>0.22358458910596835</v>
      </c>
      <c r="Z47" s="86"/>
      <c r="AA47" s="86"/>
      <c r="AB47" s="86">
        <f>D47+D47*(('Ac225 Dose 200 nCi decay actual'!AC408/'Ac225 Dose 200 nCi decay actual'!E408)^2+('Ac227 Dose 20 nCi decay actual'!AC408/'Ac227 Dose 20 nCi decay actual'!E408)^2)^0.5</f>
        <v>9.1104641924920418E-2</v>
      </c>
      <c r="AC47" s="86">
        <f>E47+E47*(('Ac225 Dose 200 nCi decay actual'!AD408/'Ac225 Dose 200 nCi decay actual'!F408)^2+('Ac227 Dose 20 nCi decay actual'!AD408/'Ac227 Dose 20 nCi decay actual'!F408)^2)^0.5</f>
        <v>0.22251840114416621</v>
      </c>
      <c r="AD47" s="86">
        <f>F47+F47*(('Ac225 Dose 200 nCi decay actual'!AE408/'Ac225 Dose 200 nCi decay actual'!G408)^2+('Ac227 Dose 20 nCi decay actual'!AE408/'Ac227 Dose 20 nCi decay actual'!G408)^2)^0.5</f>
        <v>0.11956115680233445</v>
      </c>
      <c r="AE47" s="86">
        <f>G47+G47*(('Ac225 Dose 200 nCi decay actual'!AF408/'Ac225 Dose 200 nCi decay actual'!H408)^2+('Ac227 Dose 20 nCi decay actual'!AF408/'Ac227 Dose 20 nCi decay actual'!H408)^2)^0.5</f>
        <v>9.5193585908904366E-2</v>
      </c>
      <c r="AF47" s="86">
        <f>H47+H47*(('Ac225 Dose 200 nCi decay actual'!AG408/'Ac225 Dose 200 nCi decay actual'!I408)^2+('Ac227 Dose 20 nCi decay actual'!AG408/'Ac227 Dose 20 nCi decay actual'!I408)^2)^0.5</f>
        <v>8.348632729118971E-2</v>
      </c>
      <c r="AG47" s="86">
        <f>I47+I47*(('Ac225 Dose 200 nCi decay actual'!AH408/'Ac225 Dose 200 nCi decay actual'!J408)^2+('Ac227 Dose 20 nCi decay actual'!AH408/'Ac227 Dose 20 nCi decay actual'!J408)^2)^0.5</f>
        <v>5.2723542960417924E-2</v>
      </c>
      <c r="AH47" s="86">
        <f>J47+J47*(('Ac225 Dose 200 nCi decay actual'!AI408/'Ac225 Dose 200 nCi decay actual'!K408)^2+('Ac227 Dose 20 nCi decay actual'!AI408/'Ac227 Dose 20 nCi decay actual'!K408)^2)^0.5</f>
        <v>0.11277708353825765</v>
      </c>
      <c r="AI47" s="86">
        <f>K47+K47*(('Ac225 Dose 200 nCi decay actual'!AJ408/'Ac225 Dose 200 nCi decay actual'!L408)^2+('Ac227 Dose 20 nCi decay actual'!AJ408/'Ac227 Dose 20 nCi decay actual'!L408)^2)^0.5</f>
        <v>0.10043427880241071</v>
      </c>
      <c r="AJ47" s="86">
        <f>L47+L47*(('Ac225 Dose 200 nCi decay actual'!AK408/'Ac225 Dose 200 nCi decay actual'!M408)^2+('Ac227 Dose 20 nCi decay actual'!AK408/'Ac227 Dose 20 nCi decay actual'!M408)^2)^0.5</f>
        <v>0.12349942287398825</v>
      </c>
      <c r="AK47" s="86">
        <f>M47+M47*(('Ac225 Dose 200 nCi decay actual'!AL408/'Ac225 Dose 200 nCi decay actual'!N408)^2+('Ac227 Dose 20 nCi decay actual'!AL408/'Ac227 Dose 20 nCi decay actual'!N408)^2)^0.5</f>
        <v>0.35848609735074211</v>
      </c>
      <c r="AL47" s="85"/>
    </row>
    <row r="48" spans="3:38">
      <c r="C48">
        <f>'Ac225 Dose 200 nCi decay actual'!D409</f>
        <v>8</v>
      </c>
      <c r="D48" s="83">
        <f>'Ac227 Dose 20 nCi decay actual'!E409/'Ac225 Dose 200 nCi decay actual'!E409</f>
        <v>6.1155018976528801E-2</v>
      </c>
      <c r="E48" s="83">
        <f>'Ac227 Dose 20 nCi decay actual'!F409/'Ac225 Dose 200 nCi decay actual'!F409</f>
        <v>0.16137346825959431</v>
      </c>
      <c r="F48" s="83">
        <f>'Ac227 Dose 20 nCi decay actual'!G409/'Ac225 Dose 200 nCi decay actual'!G409</f>
        <v>9.1388891733678673E-2</v>
      </c>
      <c r="G48" s="83">
        <f>'Ac227 Dose 20 nCi decay actual'!H409/'Ac225 Dose 200 nCi decay actual'!H409</f>
        <v>6.7770372532985096E-2</v>
      </c>
      <c r="H48" s="83">
        <f>'Ac227 Dose 20 nCi decay actual'!I409/'Ac225 Dose 200 nCi decay actual'!I409</f>
        <v>6.4511474480316494E-2</v>
      </c>
      <c r="I48" s="83">
        <f>'Ac227 Dose 20 nCi decay actual'!J409/'Ac225 Dose 200 nCi decay actual'!J409</f>
        <v>3.8932392799833695E-2</v>
      </c>
      <c r="J48" s="83">
        <f>'Ac227 Dose 20 nCi decay actual'!K409/'Ac225 Dose 200 nCi decay actual'!K409</f>
        <v>8.874950159800804E-2</v>
      </c>
      <c r="K48" s="83">
        <f>'Ac227 Dose 20 nCi decay actual'!L409/'Ac225 Dose 200 nCi decay actual'!L409</f>
        <v>7.7503276496908274E-2</v>
      </c>
      <c r="L48" s="83">
        <f>'Ac227 Dose 20 nCi decay actual'!M409/'Ac225 Dose 200 nCi decay actual'!M409</f>
        <v>9.7682141961200647E-2</v>
      </c>
      <c r="M48" s="83">
        <f>'Ac227 Dose 20 nCi decay actual'!N409/'Ac225 Dose 200 nCi decay actual'!N409</f>
        <v>0.24426887710837836</v>
      </c>
      <c r="P48" s="86">
        <f>D48-D48*(('Ac225 Dose 200 nCi decay actual'!Q409/'Ac225 Dose 200 nCi decay actual'!E409)^2+('Ac227 Dose 20 nCi decay actual'!Q409/'Ac227 Dose 20 nCi decay actual'!E409)^2)^0.5</f>
        <v>4.2522588247173476E-2</v>
      </c>
      <c r="Q48" s="86">
        <f>E48-E48*(('Ac225 Dose 200 nCi decay actual'!R409/'Ac225 Dose 200 nCi decay actual'!F409)^2+('Ac227 Dose 20 nCi decay actual'!R409/'Ac227 Dose 20 nCi decay actual'!F409)^2)^0.5</f>
        <v>0.13100216271034851</v>
      </c>
      <c r="R48" s="86">
        <f>F48-F48*(('Ac225 Dose 200 nCi decay actual'!S409/'Ac225 Dose 200 nCi decay actual'!G409)^2+('Ac227 Dose 20 nCi decay actual'!S409/'Ac227 Dose 20 nCi decay actual'!G409)^2)^0.5</f>
        <v>7.3183047589878161E-2</v>
      </c>
      <c r="S48" s="86">
        <f>G48-G48*(('Ac225 Dose 200 nCi decay actual'!T409/'Ac225 Dose 200 nCi decay actual'!H409)^2+('Ac227 Dose 20 nCi decay actual'!T409/'Ac227 Dose 20 nCi decay actual'!H409)^2)^0.5</f>
        <v>5.6664867946881976E-2</v>
      </c>
      <c r="T48" s="86">
        <f>H48-H48*(('Ac225 Dose 200 nCi decay actual'!U409/'Ac225 Dose 200 nCi decay actual'!I409)^2+('Ac227 Dose 20 nCi decay actual'!U409/'Ac227 Dose 20 nCi decay actual'!I409)^2)^0.5</f>
        <v>5.2089367064607234E-2</v>
      </c>
      <c r="U48" s="86">
        <f>I48-I48*(('Ac225 Dose 200 nCi decay actual'!V409/'Ac225 Dose 200 nCi decay actual'!J409)^2+('Ac227 Dose 20 nCi decay actual'!V409/'Ac227 Dose 20 nCi decay actual'!J409)^2)^0.5</f>
        <v>3.3061121155919082E-2</v>
      </c>
      <c r="V48" s="86">
        <f>J48-J48*(('Ac225 Dose 200 nCi decay actual'!W409/'Ac225 Dose 200 nCi decay actual'!K409)^2+('Ac227 Dose 20 nCi decay actual'!W409/'Ac227 Dose 20 nCi decay actual'!K409)^2)^0.5</f>
        <v>6.9698033057188455E-2</v>
      </c>
      <c r="W48" s="86">
        <f>K48-K48*(('Ac225 Dose 200 nCi decay actual'!X409/'Ac225 Dose 200 nCi decay actual'!L409)^2+('Ac227 Dose 20 nCi decay actual'!X409/'Ac227 Dose 20 nCi decay actual'!L409)^2)^0.5</f>
        <v>6.1814780559728888E-2</v>
      </c>
      <c r="X48" s="86">
        <f>L48-L48*(('Ac225 Dose 200 nCi decay actual'!Y409/'Ac225 Dose 200 nCi decay actual'!M409)^2+('Ac227 Dose 20 nCi decay actual'!Y409/'Ac227 Dose 20 nCi decay actual'!M409)^2)^0.5</f>
        <v>7.6574433625250668E-2</v>
      </c>
      <c r="Y48" s="86">
        <f>M48-M48*(('Ac225 Dose 200 nCi decay actual'!Z409/'Ac225 Dose 200 nCi decay actual'!N409)^2+('Ac227 Dose 20 nCi decay actual'!Z409/'Ac227 Dose 20 nCi decay actual'!N409)^2)^0.5</f>
        <v>0.21927792598150833</v>
      </c>
      <c r="Z48" s="86"/>
      <c r="AA48" s="86"/>
      <c r="AB48" s="86">
        <f>D48+D48*(('Ac225 Dose 200 nCi decay actual'!AC409/'Ac225 Dose 200 nCi decay actual'!E409)^2+('Ac227 Dose 20 nCi decay actual'!AC409/'Ac227 Dose 20 nCi decay actual'!E409)^2)^0.5</f>
        <v>9.1004178555235044E-2</v>
      </c>
      <c r="AC48" s="86">
        <f>E48+E48*(('Ac225 Dose 200 nCi decay actual'!AD409/'Ac225 Dose 200 nCi decay actual'!F409)^2+('Ac227 Dose 20 nCi decay actual'!AD409/'Ac227 Dose 20 nCi decay actual'!F409)^2)^0.5</f>
        <v>0.21875514671752333</v>
      </c>
      <c r="AD48" s="86">
        <f>F48+F48*(('Ac225 Dose 200 nCi decay actual'!AE409/'Ac225 Dose 200 nCi decay actual'!G409)^2+('Ac227 Dose 20 nCi decay actual'!AE409/'Ac227 Dose 20 nCi decay actual'!G409)^2)^0.5</f>
        <v>0.11851944048837516</v>
      </c>
      <c r="AE48" s="86">
        <f>G48+G48*(('Ac225 Dose 200 nCi decay actual'!AF409/'Ac225 Dose 200 nCi decay actual'!H409)^2+('Ac227 Dose 20 nCi decay actual'!AF409/'Ac227 Dose 20 nCi decay actual'!H409)^2)^0.5</f>
        <v>9.4896558548336327E-2</v>
      </c>
      <c r="AF48" s="86">
        <f>H48+H48*(('Ac225 Dose 200 nCi decay actual'!AG409/'Ac225 Dose 200 nCi decay actual'!I409)^2+('Ac227 Dose 20 nCi decay actual'!AG409/'Ac227 Dose 20 nCi decay actual'!I409)^2)^0.5</f>
        <v>8.3503164084800727E-2</v>
      </c>
      <c r="AG48" s="86">
        <f>I48+I48*(('Ac225 Dose 200 nCi decay actual'!AH409/'Ac225 Dose 200 nCi decay actual'!J409)^2+('Ac227 Dose 20 nCi decay actual'!AH409/'Ac227 Dose 20 nCi decay actual'!J409)^2)^0.5</f>
        <v>5.2240646612210478E-2</v>
      </c>
      <c r="AH48" s="86">
        <f>J48+J48*(('Ac225 Dose 200 nCi decay actual'!AI409/'Ac225 Dose 200 nCi decay actual'!K409)^2+('Ac227 Dose 20 nCi decay actual'!AI409/'Ac227 Dose 20 nCi decay actual'!K409)^2)^0.5</f>
        <v>0.11204023164456983</v>
      </c>
      <c r="AI48" s="86">
        <f>K48+K48*(('Ac225 Dose 200 nCi decay actual'!AJ409/'Ac225 Dose 200 nCi decay actual'!L409)^2+('Ac227 Dose 20 nCi decay actual'!AJ409/'Ac227 Dose 20 nCi decay actual'!L409)^2)^0.5</f>
        <v>9.9927629996874046E-2</v>
      </c>
      <c r="AJ48" s="86">
        <f>L48+L48*(('Ac225 Dose 200 nCi decay actual'!AK409/'Ac225 Dose 200 nCi decay actual'!M409)^2+('Ac227 Dose 20 nCi decay actual'!AK409/'Ac227 Dose 20 nCi decay actual'!M409)^2)^0.5</f>
        <v>0.12288477719422039</v>
      </c>
      <c r="AK48" s="86">
        <f>M48+M48*(('Ac225 Dose 200 nCi decay actual'!AL409/'Ac225 Dose 200 nCi decay actual'!N409)^2+('Ac227 Dose 20 nCi decay actual'!AL409/'Ac227 Dose 20 nCi decay actual'!N409)^2)^0.5</f>
        <v>0.34975193688328599</v>
      </c>
      <c r="AL48" s="85"/>
    </row>
    <row r="49" spans="3:38">
      <c r="C49">
        <f>'Ac225 Dose 200 nCi decay actual'!D410</f>
        <v>8.25</v>
      </c>
      <c r="D49" s="83">
        <f>'Ac227 Dose 20 nCi decay actual'!E410/'Ac225 Dose 200 nCi decay actual'!E410</f>
        <v>6.1106937683273806E-2</v>
      </c>
      <c r="E49" s="83">
        <f>'Ac227 Dose 20 nCi decay actual'!F410/'Ac225 Dose 200 nCi decay actual'!F410</f>
        <v>0.15917282141820099</v>
      </c>
      <c r="F49" s="83">
        <f>'Ac227 Dose 20 nCi decay actual'!G410/'Ac225 Dose 200 nCi decay actual'!G410</f>
        <v>9.0830689268690548E-2</v>
      </c>
      <c r="G49" s="83">
        <f>'Ac227 Dose 20 nCi decay actual'!H410/'Ac225 Dose 200 nCi decay actual'!H410</f>
        <v>6.7723931938346041E-2</v>
      </c>
      <c r="H49" s="83">
        <f>'Ac227 Dose 20 nCi decay actual'!I410/'Ac225 Dose 200 nCi decay actual'!I410</f>
        <v>6.4670162560836839E-2</v>
      </c>
      <c r="I49" s="83">
        <f>'Ac227 Dose 20 nCi decay actual'!J410/'Ac225 Dose 200 nCi decay actual'!J410</f>
        <v>3.8733404737434383E-2</v>
      </c>
      <c r="J49" s="83">
        <f>'Ac227 Dose 20 nCi decay actual'!K410/'Ac225 Dose 200 nCi decay actual'!K410</f>
        <v>8.8437402235116272E-2</v>
      </c>
      <c r="K49" s="83">
        <f>'Ac227 Dose 20 nCi decay actual'!L410/'Ac225 Dose 200 nCi decay actual'!L410</f>
        <v>7.735880216030358E-2</v>
      </c>
      <c r="L49" s="83">
        <f>'Ac227 Dose 20 nCi decay actual'!M410/'Ac225 Dose 200 nCi decay actual'!M410</f>
        <v>9.7482236698867214E-2</v>
      </c>
      <c r="M49" s="83">
        <f>'Ac227 Dose 20 nCi decay actual'!N410/'Ac225 Dose 200 nCi decay actual'!N410</f>
        <v>0.23937444001896577</v>
      </c>
      <c r="P49" s="86">
        <f>D49-D49*(('Ac225 Dose 200 nCi decay actual'!Q410/'Ac225 Dose 200 nCi decay actual'!E410)^2+('Ac227 Dose 20 nCi decay actual'!Q410/'Ac227 Dose 20 nCi decay actual'!E410)^2)^0.5</f>
        <v>4.2500096015956848E-2</v>
      </c>
      <c r="Q49" s="86">
        <f>E49-E49*(('Ac225 Dose 200 nCi decay actual'!R410/'Ac225 Dose 200 nCi decay actual'!F410)^2+('Ac227 Dose 20 nCi decay actual'!R410/'Ac227 Dose 20 nCi decay actual'!F410)^2)^0.5</f>
        <v>0.12938146667522232</v>
      </c>
      <c r="R49" s="86">
        <f>F49-F49*(('Ac225 Dose 200 nCi decay actual'!S410/'Ac225 Dose 200 nCi decay actual'!G410)^2+('Ac227 Dose 20 nCi decay actual'!S410/'Ac227 Dose 20 nCi decay actual'!G410)^2)^0.5</f>
        <v>7.2963286275364983E-2</v>
      </c>
      <c r="S49" s="86">
        <f>G49-G49*(('Ac225 Dose 200 nCi decay actual'!T410/'Ac225 Dose 200 nCi decay actual'!H410)^2+('Ac227 Dose 20 nCi decay actual'!T410/'Ac227 Dose 20 nCi decay actual'!H410)^2)^0.5</f>
        <v>5.6711155963673245E-2</v>
      </c>
      <c r="T49" s="86">
        <f>H49-H49*(('Ac225 Dose 200 nCi decay actual'!U410/'Ac225 Dose 200 nCi decay actual'!I410)^2+('Ac227 Dose 20 nCi decay actual'!U410/'Ac227 Dose 20 nCi decay actual'!I410)^2)^0.5</f>
        <v>5.2336555340008611E-2</v>
      </c>
      <c r="U49" s="86">
        <f>I49-I49*(('Ac225 Dose 200 nCi decay actual'!V410/'Ac225 Dose 200 nCi decay actual'!J410)^2+('Ac227 Dose 20 nCi decay actual'!V410/'Ac227 Dose 20 nCi decay actual'!J410)^2)^0.5</f>
        <v>3.2963950822005567E-2</v>
      </c>
      <c r="V49" s="86">
        <f>J49-J49*(('Ac225 Dose 200 nCi decay actual'!W410/'Ac225 Dose 200 nCi decay actual'!K410)^2+('Ac227 Dose 20 nCi decay actual'!W410/'Ac227 Dose 20 nCi decay actual'!K410)^2)^0.5</f>
        <v>6.9713211560654326E-2</v>
      </c>
      <c r="W49" s="86">
        <f>K49-K49*(('Ac225 Dose 200 nCi decay actual'!X410/'Ac225 Dose 200 nCi decay actual'!L410)^2+('Ac227 Dose 20 nCi decay actual'!X410/'Ac227 Dose 20 nCi decay actual'!L410)^2)^0.5</f>
        <v>6.1879814900181143E-2</v>
      </c>
      <c r="X49" s="86">
        <f>L49-L49*(('Ac225 Dose 200 nCi decay actual'!Y410/'Ac225 Dose 200 nCi decay actual'!M410)^2+('Ac227 Dose 20 nCi decay actual'!Y410/'Ac227 Dose 20 nCi decay actual'!M410)^2)^0.5</f>
        <v>7.6690528264659691E-2</v>
      </c>
      <c r="Y49" s="86">
        <f>M49-M49*(('Ac225 Dose 200 nCi decay actual'!Z410/'Ac225 Dose 200 nCi decay actual'!N410)^2+('Ac227 Dose 20 nCi decay actual'!Z410/'Ac227 Dose 20 nCi decay actual'!N410)^2)^0.5</f>
        <v>0.21526137616576263</v>
      </c>
      <c r="Z49" s="86"/>
      <c r="AA49" s="86"/>
      <c r="AB49" s="86">
        <f>D49+D49*(('Ac225 Dose 200 nCi decay actual'!AC410/'Ac225 Dose 200 nCi decay actual'!E410)^2+('Ac227 Dose 20 nCi decay actual'!AC410/'Ac227 Dose 20 nCi decay actual'!E410)^2)^0.5</f>
        <v>9.0906395242902213E-2</v>
      </c>
      <c r="AC49" s="86">
        <f>E49+E49*(('Ac225 Dose 200 nCi decay actual'!AD410/'Ac225 Dose 200 nCi decay actual'!F410)^2+('Ac227 Dose 20 nCi decay actual'!AD410/'Ac227 Dose 20 nCi decay actual'!F410)^2)^0.5</f>
        <v>0.21529413435814546</v>
      </c>
      <c r="AD49" s="86">
        <f>F49+F49*(('Ac225 Dose 200 nCi decay actual'!AE410/'Ac225 Dose 200 nCi decay actual'!G410)^2+('Ac227 Dose 20 nCi decay actual'!AE410/'Ac227 Dose 20 nCi decay actual'!G410)^2)^0.5</f>
        <v>0.11748365097913485</v>
      </c>
      <c r="AE49" s="86">
        <f>G49+G49*(('Ac225 Dose 200 nCi decay actual'!AF410/'Ac225 Dose 200 nCi decay actual'!H410)^2+('Ac227 Dose 20 nCi decay actual'!AF410/'Ac227 Dose 20 nCi decay actual'!H410)^2)^0.5</f>
        <v>9.4575130183280731E-2</v>
      </c>
      <c r="AF49" s="86">
        <f>H49+H49*(('Ac225 Dose 200 nCi decay actual'!AG410/'Ac225 Dose 200 nCi decay actual'!I410)^2+('Ac227 Dose 20 nCi decay actual'!AG410/'Ac227 Dose 20 nCi decay actual'!I410)^2)^0.5</f>
        <v>8.3504829281447757E-2</v>
      </c>
      <c r="AG49" s="86">
        <f>I49+I49*(('Ac225 Dose 200 nCi decay actual'!AH410/'Ac225 Dose 200 nCi decay actual'!J410)^2+('Ac227 Dose 20 nCi decay actual'!AH410/'Ac227 Dose 20 nCi decay actual'!J410)^2)^0.5</f>
        <v>5.1772448157986248E-2</v>
      </c>
      <c r="AH49" s="86">
        <f>J49+J49*(('Ac225 Dose 200 nCi decay actual'!AI410/'Ac225 Dose 200 nCi decay actual'!K410)^2+('Ac227 Dose 20 nCi decay actual'!AI410/'Ac227 Dose 20 nCi decay actual'!K410)^2)^0.5</f>
        <v>0.11132398363132094</v>
      </c>
      <c r="AI49" s="86">
        <f>K49+K49*(('Ac225 Dose 200 nCi decay actual'!AJ410/'Ac225 Dose 200 nCi decay actual'!L410)^2+('Ac227 Dose 20 nCi decay actual'!AJ410/'Ac227 Dose 20 nCi decay actual'!L410)^2)^0.5</f>
        <v>9.9430388885580034E-2</v>
      </c>
      <c r="AJ49" s="86">
        <f>L49+L49*(('Ac225 Dose 200 nCi decay actual'!AK410/'Ac225 Dose 200 nCi decay actual'!M410)^2+('Ac227 Dose 20 nCi decay actual'!AK410/'Ac227 Dose 20 nCi decay actual'!M410)^2)^0.5</f>
        <v>0.12228008387980226</v>
      </c>
      <c r="AK49" s="86">
        <f>M49+M49*(('Ac225 Dose 200 nCi decay actual'!AL410/'Ac225 Dose 200 nCi decay actual'!N410)^2+('Ac227 Dose 20 nCi decay actual'!AL410/'Ac227 Dose 20 nCi decay actual'!N410)^2)^0.5</f>
        <v>0.34164613204626015</v>
      </c>
      <c r="AL49" s="85"/>
    </row>
    <row r="50" spans="3:38">
      <c r="C50">
        <f>'Ac225 Dose 200 nCi decay actual'!D411</f>
        <v>8.5</v>
      </c>
      <c r="D50" s="83">
        <f>'Ac227 Dose 20 nCi decay actual'!E411/'Ac225 Dose 200 nCi decay actual'!E411</f>
        <v>6.1058904574263551E-2</v>
      </c>
      <c r="E50" s="83">
        <f>'Ac227 Dose 20 nCi decay actual'!F411/'Ac225 Dose 200 nCi decay actual'!F411</f>
        <v>0.1571534523677405</v>
      </c>
      <c r="F50" s="83">
        <f>'Ac227 Dose 20 nCi decay actual'!G411/'Ac225 Dose 200 nCi decay actual'!G411</f>
        <v>9.0269238661446233E-2</v>
      </c>
      <c r="G50" s="83">
        <f>'Ac227 Dose 20 nCi decay actual'!H411/'Ac225 Dose 200 nCi decay actual'!H411</f>
        <v>6.7657443911830289E-2</v>
      </c>
      <c r="H50" s="83">
        <f>'Ac227 Dose 20 nCi decay actual'!I411/'Ac225 Dose 200 nCi decay actual'!I411</f>
        <v>6.481353644166811E-2</v>
      </c>
      <c r="I50" s="83">
        <f>'Ac227 Dose 20 nCi decay actual'!J411/'Ac225 Dose 200 nCi decay actual'!J411</f>
        <v>3.8536725022686687E-2</v>
      </c>
      <c r="J50" s="83">
        <f>'Ac227 Dose 20 nCi decay actual'!K411/'Ac225 Dose 200 nCi decay actual'!K411</f>
        <v>8.8127043074331168E-2</v>
      </c>
      <c r="K50" s="83">
        <f>'Ac227 Dose 20 nCi decay actual'!L411/'Ac225 Dose 200 nCi decay actual'!L411</f>
        <v>7.7212519259674678E-2</v>
      </c>
      <c r="L50" s="83">
        <f>'Ac227 Dose 20 nCi decay actual'!M411/'Ac225 Dose 200 nCi decay actual'!M411</f>
        <v>9.7278972046563994E-2</v>
      </c>
      <c r="M50" s="83">
        <f>'Ac227 Dose 20 nCi decay actual'!N411/'Ac225 Dose 200 nCi decay actual'!N411</f>
        <v>0.23484378583179527</v>
      </c>
      <c r="P50" s="86">
        <f>D50-D50*(('Ac225 Dose 200 nCi decay actual'!Q411/'Ac225 Dose 200 nCi decay actual'!E411)^2+('Ac227 Dose 20 nCi decay actual'!Q411/'Ac227 Dose 20 nCi decay actual'!E411)^2)^0.5</f>
        <v>4.2476238545544928E-2</v>
      </c>
      <c r="Q50" s="86">
        <f>E50-E50*(('Ac225 Dose 200 nCi decay actual'!R411/'Ac225 Dose 200 nCi decay actual'!F411)^2+('Ac227 Dose 20 nCi decay actual'!R411/'Ac227 Dose 20 nCi decay actual'!F411)^2)^0.5</f>
        <v>0.12789841639501962</v>
      </c>
      <c r="R50" s="86">
        <f>F50-F50*(('Ac225 Dose 200 nCi decay actual'!S411/'Ac225 Dose 200 nCi decay actual'!G411)^2+('Ac227 Dose 20 nCi decay actual'!S411/'Ac227 Dose 20 nCi decay actual'!G411)^2)^0.5</f>
        <v>7.2727702447356574E-2</v>
      </c>
      <c r="S50" s="86">
        <f>G50-G50*(('Ac225 Dose 200 nCi decay actual'!T411/'Ac225 Dose 200 nCi decay actual'!H411)^2+('Ac227 Dose 20 nCi decay actual'!T411/'Ac227 Dose 20 nCi decay actual'!H411)^2)^0.5</f>
        <v>5.6740309833847306E-2</v>
      </c>
      <c r="T50" s="86">
        <f>H50-H50*(('Ac225 Dose 200 nCi decay actual'!U411/'Ac225 Dose 200 nCi decay actual'!I411)^2+('Ac227 Dose 20 nCi decay actual'!U411/'Ac227 Dose 20 nCi decay actual'!I411)^2)^0.5</f>
        <v>5.2568928344530946E-2</v>
      </c>
      <c r="U50" s="86">
        <f>I50-I50*(('Ac225 Dose 200 nCi decay actual'!V411/'Ac225 Dose 200 nCi decay actual'!J411)^2+('Ac227 Dose 20 nCi decay actual'!V411/'Ac227 Dose 20 nCi decay actual'!J411)^2)^0.5</f>
        <v>3.2865283685154359E-2</v>
      </c>
      <c r="V50" s="86">
        <f>J50-J50*(('Ac225 Dose 200 nCi decay actual'!W411/'Ac225 Dose 200 nCi decay actual'!K411)^2+('Ac227 Dose 20 nCi decay actual'!W411/'Ac227 Dose 20 nCi decay actual'!K411)^2)^0.5</f>
        <v>6.9717486092386399E-2</v>
      </c>
      <c r="W50" s="86">
        <f>K50-K50*(('Ac225 Dose 200 nCi decay actual'!X411/'Ac225 Dose 200 nCi decay actual'!L411)^2+('Ac227 Dose 20 nCi decay actual'!X411/'Ac227 Dose 20 nCi decay actual'!L411)^2)^0.5</f>
        <v>6.1935397490580246E-2</v>
      </c>
      <c r="X50" s="86">
        <f>L50-L50*(('Ac225 Dose 200 nCi decay actual'!Y411/'Ac225 Dose 200 nCi decay actual'!M411)^2+('Ac227 Dose 20 nCi decay actual'!Y411/'Ac227 Dose 20 nCi decay actual'!M411)^2)^0.5</f>
        <v>7.6792419490123137E-2</v>
      </c>
      <c r="Y50" s="86">
        <f>M50-M50*(('Ac225 Dose 200 nCi decay actual'!Z411/'Ac225 Dose 200 nCi decay actual'!N411)^2+('Ac227 Dose 20 nCi decay actual'!Z411/'Ac227 Dose 20 nCi decay actual'!N411)^2)^0.5</f>
        <v>0.21151644492792443</v>
      </c>
      <c r="Z50" s="86"/>
      <c r="AA50" s="86"/>
      <c r="AB50" s="86">
        <f>D50+D50*(('Ac225 Dose 200 nCi decay actual'!AC411/'Ac225 Dose 200 nCi decay actual'!E411)^2+('Ac227 Dose 20 nCi decay actual'!AC411/'Ac227 Dose 20 nCi decay actual'!E411)^2)^0.5</f>
        <v>9.0810959680922801E-2</v>
      </c>
      <c r="AC50" s="86">
        <f>E50+E50*(('Ac225 Dose 200 nCi decay actual'!AD411/'Ac225 Dose 200 nCi decay actual'!F411)^2+('Ac227 Dose 20 nCi decay actual'!AD411/'Ac227 Dose 20 nCi decay actual'!F411)^2)^0.5</f>
        <v>0.21211764221000576</v>
      </c>
      <c r="AD50" s="86">
        <f>F50+F50*(('Ac225 Dose 200 nCi decay actual'!AE411/'Ac225 Dose 200 nCi decay actual'!G411)^2+('Ac227 Dose 20 nCi decay actual'!AE411/'Ac227 Dose 20 nCi decay actual'!G411)^2)^0.5</f>
        <v>0.11645449348805467</v>
      </c>
      <c r="AE50" s="86">
        <f>G50+G50*(('Ac225 Dose 200 nCi decay actual'!AF411/'Ac225 Dose 200 nCi decay actual'!H411)^2+('Ac227 Dose 20 nCi decay actual'!AF411/'Ac227 Dose 20 nCi decay actual'!H411)^2)^0.5</f>
        <v>9.4226824045475624E-2</v>
      </c>
      <c r="AF50" s="86">
        <f>H50+H50*(('Ac225 Dose 200 nCi decay actual'!AG411/'Ac225 Dose 200 nCi decay actual'!I411)^2+('Ac227 Dose 20 nCi decay actual'!AG411/'Ac227 Dose 20 nCi decay actual'!I411)^2)^0.5</f>
        <v>8.3493718822461649E-2</v>
      </c>
      <c r="AG50" s="86">
        <f>I50+I50*(('Ac225 Dose 200 nCi decay actual'!AH411/'Ac225 Dose 200 nCi decay actual'!J411)^2+('Ac227 Dose 20 nCi decay actual'!AH411/'Ac227 Dose 20 nCi decay actual'!J411)^2)^0.5</f>
        <v>5.1317151232729855E-2</v>
      </c>
      <c r="AH50" s="86">
        <f>J50+J50*(('Ac225 Dose 200 nCi decay actual'!AI411/'Ac225 Dose 200 nCi decay actual'!K411)^2+('Ac227 Dose 20 nCi decay actual'!AI411/'Ac227 Dose 20 nCi decay actual'!K411)^2)^0.5</f>
        <v>0.11062499319275536</v>
      </c>
      <c r="AI50" s="86">
        <f>K50+K50*(('Ac225 Dose 200 nCi decay actual'!AJ411/'Ac225 Dose 200 nCi decay actual'!L411)^2+('Ac227 Dose 20 nCi decay actual'!AJ411/'Ac227 Dose 20 nCi decay actual'!L411)^2)^0.5</f>
        <v>9.8943322068718503E-2</v>
      </c>
      <c r="AJ50" s="86">
        <f>L50+L50*(('Ac225 Dose 200 nCi decay actual'!AK411/'Ac225 Dose 200 nCi decay actual'!M411)^2+('Ac227 Dose 20 nCi decay actual'!AK411/'Ac227 Dose 20 nCi decay actual'!M411)^2)^0.5</f>
        <v>0.12168712240392147</v>
      </c>
      <c r="AK50" s="86">
        <f>M50+M50*(('Ac225 Dose 200 nCi decay actual'!AL411/'Ac225 Dose 200 nCi decay actual'!N411)^2+('Ac227 Dose 20 nCi decay actual'!AL411/'Ac227 Dose 20 nCi decay actual'!N411)^2)^0.5</f>
        <v>0.33412165153896528</v>
      </c>
      <c r="AL50" s="85"/>
    </row>
    <row r="51" spans="3:38">
      <c r="C51">
        <f>'Ac225 Dose 200 nCi decay actual'!D412</f>
        <v>8.75</v>
      </c>
      <c r="D51" s="83">
        <f>'Ac227 Dose 20 nCi decay actual'!E412/'Ac225 Dose 200 nCi decay actual'!E412</f>
        <v>6.1010919134389531E-2</v>
      </c>
      <c r="E51" s="83">
        <f>'Ac227 Dose 20 nCi decay actual'!F412/'Ac225 Dose 200 nCi decay actual'!F412</f>
        <v>0.15530698544714314</v>
      </c>
      <c r="F51" s="83">
        <f>'Ac227 Dose 20 nCi decay actual'!G412/'Ac225 Dose 200 nCi decay actual'!G412</f>
        <v>8.9705402690616123E-2</v>
      </c>
      <c r="G51" s="83">
        <f>'Ac227 Dose 20 nCi decay actual'!H412/'Ac225 Dose 200 nCi decay actual'!H412</f>
        <v>6.7569331576829775E-2</v>
      </c>
      <c r="H51" s="83">
        <f>'Ac227 Dose 20 nCi decay actual'!I412/'Ac225 Dose 200 nCi decay actual'!I412</f>
        <v>6.4943802591115485E-2</v>
      </c>
      <c r="I51" s="83">
        <f>'Ac227 Dose 20 nCi decay actual'!J412/'Ac225 Dose 200 nCi decay actual'!J412</f>
        <v>3.8341770209621276E-2</v>
      </c>
      <c r="J51" s="83">
        <f>'Ac227 Dose 20 nCi decay actual'!K412/'Ac225 Dose 200 nCi decay actual'!K412</f>
        <v>8.7816824235622884E-2</v>
      </c>
      <c r="K51" s="83">
        <f>'Ac227 Dose 20 nCi decay actual'!L412/'Ac225 Dose 200 nCi decay actual'!L412</f>
        <v>7.7065562651177477E-2</v>
      </c>
      <c r="L51" s="83">
        <f>'Ac227 Dose 20 nCi decay actual'!M412/'Ac225 Dose 200 nCi decay actual'!M412</f>
        <v>9.7074374586586923E-2</v>
      </c>
      <c r="M51" s="83">
        <f>'Ac227 Dose 20 nCi decay actual'!N412/'Ac225 Dose 200 nCi decay actual'!N412</f>
        <v>0.23065143014197456</v>
      </c>
      <c r="P51" s="86">
        <f>D51-D51*(('Ac225 Dose 200 nCi decay actual'!Q412/'Ac225 Dose 200 nCi decay actual'!E412)^2+('Ac227 Dose 20 nCi decay actual'!Q412/'Ac227 Dose 20 nCi decay actual'!E412)^2)^0.5</f>
        <v>4.2451215757835919E-2</v>
      </c>
      <c r="Q51" s="86">
        <f>E51-E51*(('Ac225 Dose 200 nCi decay actual'!R412/'Ac225 Dose 200 nCi decay actual'!F412)^2+('Ac227 Dose 20 nCi decay actual'!R412/'Ac227 Dose 20 nCi decay actual'!F412)^2)^0.5</f>
        <v>0.12654709486417592</v>
      </c>
      <c r="R51" s="86">
        <f>F51-F51*(('Ac225 Dose 200 nCi decay actual'!S412/'Ac225 Dose 200 nCi decay actual'!G412)^2+('Ac227 Dose 20 nCi decay actual'!S412/'Ac227 Dose 20 nCi decay actual'!G412)^2)^0.5</f>
        <v>7.2477668025209316E-2</v>
      </c>
      <c r="S51" s="86">
        <f>G51-G51*(('Ac225 Dose 200 nCi decay actual'!T412/'Ac225 Dose 200 nCi decay actual'!H412)^2+('Ac227 Dose 20 nCi decay actual'!T412/'Ac227 Dose 20 nCi decay actual'!H412)^2)^0.5</f>
        <v>5.6751052512093905E-2</v>
      </c>
      <c r="T51" s="86">
        <f>H51-H51*(('Ac225 Dose 200 nCi decay actual'!U412/'Ac225 Dose 200 nCi decay actual'!I412)^2+('Ac227 Dose 20 nCi decay actual'!U412/'Ac227 Dose 20 nCi decay actual'!I412)^2)^0.5</f>
        <v>5.278839545401573E-2</v>
      </c>
      <c r="U51" s="86">
        <f>I51-I51*(('Ac225 Dose 200 nCi decay actual'!V412/'Ac225 Dose 200 nCi decay actual'!J412)^2+('Ac227 Dose 20 nCi decay actual'!V412/'Ac227 Dose 20 nCi decay actual'!J412)^2)^0.5</f>
        <v>3.2764833721196082E-2</v>
      </c>
      <c r="V51" s="86">
        <f>J51-J51*(('Ac225 Dose 200 nCi decay actual'!W412/'Ac225 Dose 200 nCi decay actual'!K412)^2+('Ac227 Dose 20 nCi decay actual'!W412/'Ac227 Dose 20 nCi decay actual'!K412)^2)^0.5</f>
        <v>6.9710349654138498E-2</v>
      </c>
      <c r="W51" s="86">
        <f>K51-K51*(('Ac225 Dose 200 nCi decay actual'!X412/'Ac225 Dose 200 nCi decay actual'!L412)^2+('Ac227 Dose 20 nCi decay actual'!X412/'Ac227 Dose 20 nCi decay actual'!L412)^2)^0.5</f>
        <v>6.1983089035294647E-2</v>
      </c>
      <c r="X51" s="86">
        <f>L51-L51*(('Ac225 Dose 200 nCi decay actual'!Y412/'Ac225 Dose 200 nCi decay actual'!M412)^2+('Ac227 Dose 20 nCi decay actual'!Y412/'Ac227 Dose 20 nCi decay actual'!M412)^2)^0.5</f>
        <v>7.6882401107976339E-2</v>
      </c>
      <c r="Y51" s="86">
        <f>M51-M51*(('Ac225 Dose 200 nCi decay actual'!Z412/'Ac225 Dose 200 nCi decay actual'!N412)^2+('Ac227 Dose 20 nCi decay actual'!Z412/'Ac227 Dose 20 nCi decay actual'!N412)^2)^0.5</f>
        <v>0.20802557167574684</v>
      </c>
      <c r="Z51" s="86"/>
      <c r="AA51" s="86"/>
      <c r="AB51" s="86">
        <f>D51+D51*(('Ac225 Dose 200 nCi decay actual'!AC412/'Ac225 Dose 200 nCi decay actual'!E412)^2+('Ac227 Dose 20 nCi decay actual'!AC412/'Ac227 Dose 20 nCi decay actual'!E412)^2)^0.5</f>
        <v>9.07175461498127E-2</v>
      </c>
      <c r="AC51" s="86">
        <f>E51+E51*(('Ac225 Dose 200 nCi decay actual'!AD412/'Ac225 Dose 200 nCi decay actual'!F412)^2+('Ac227 Dose 20 nCi decay actual'!AD412/'Ac227 Dose 20 nCi decay actual'!F412)^2)^0.5</f>
        <v>0.20921022497364053</v>
      </c>
      <c r="AD51" s="86">
        <f>F51+F51*(('Ac225 Dose 200 nCi decay actual'!AE412/'Ac225 Dose 200 nCi decay actual'!G412)^2+('Ac227 Dose 20 nCi decay actual'!AE412/'Ac227 Dose 20 nCi decay actual'!G412)^2)^0.5</f>
        <v>0.11543264586634636</v>
      </c>
      <c r="AE51" s="86">
        <f>G51+G51*(('Ac225 Dose 200 nCi decay actual'!AF412/'Ac225 Dose 200 nCi decay actual'!H412)^2+('Ac227 Dose 20 nCi decay actual'!AF412/'Ac227 Dose 20 nCi decay actual'!H412)^2)^0.5</f>
        <v>9.3849432701254648E-2</v>
      </c>
      <c r="AF51" s="86">
        <f>H51+H51*(('Ac225 Dose 200 nCi decay actual'!AG412/'Ac225 Dose 200 nCi decay actual'!I412)^2+('Ac227 Dose 20 nCi decay actual'!AG412/'Ac227 Dose 20 nCi decay actual'!I412)^2)^0.5</f>
        <v>8.3472083154476448E-2</v>
      </c>
      <c r="AG51" s="86">
        <f>I51+I51*(('Ac225 Dose 200 nCi decay actual'!AH412/'Ac225 Dose 200 nCi decay actual'!J412)^2+('Ac227 Dose 20 nCi decay actual'!AH412/'Ac227 Dose 20 nCi decay actual'!J412)^2)^0.5</f>
        <v>5.0873292374020405E-2</v>
      </c>
      <c r="AH51" s="86">
        <f>J51+J51*(('Ac225 Dose 200 nCi decay actual'!AI412/'Ac225 Dose 200 nCi decay actual'!K412)^2+('Ac227 Dose 20 nCi decay actual'!AI412/'Ac227 Dose 20 nCi decay actual'!K412)^2)^0.5</f>
        <v>0.10994030109046787</v>
      </c>
      <c r="AI51" s="86">
        <f>K51+K51*(('Ac225 Dose 200 nCi decay actual'!AJ412/'Ac225 Dose 200 nCi decay actual'!L412)^2+('Ac227 Dose 20 nCi decay actual'!AJ412/'Ac227 Dose 20 nCi decay actual'!L412)^2)^0.5</f>
        <v>9.8467129378010637E-2</v>
      </c>
      <c r="AJ51" s="86">
        <f>L51+L51*(('Ac225 Dose 200 nCi decay actual'!AK412/'Ac225 Dose 200 nCi decay actual'!M412)^2+('Ac227 Dose 20 nCi decay actual'!AK412/'Ac227 Dose 20 nCi decay actual'!M412)^2)^0.5</f>
        <v>0.1211074729400321</v>
      </c>
      <c r="AK51" s="86">
        <f>M51+M51*(('Ac225 Dose 200 nCi decay actual'!AL412/'Ac225 Dose 200 nCi decay actual'!N412)^2+('Ac227 Dose 20 nCi decay actual'!AL412/'Ac227 Dose 20 nCi decay actual'!N412)^2)^0.5</f>
        <v>0.32713557476929317</v>
      </c>
      <c r="AL51" s="85"/>
    </row>
    <row r="52" spans="3:38">
      <c r="C52">
        <f>'Ac225 Dose 200 nCi decay actual'!D413</f>
        <v>9</v>
      </c>
      <c r="D52" s="83">
        <f>'Ac227 Dose 20 nCi decay actual'!E413/'Ac225 Dose 200 nCi decay actual'!E413</f>
        <v>6.0962982875690686E-2</v>
      </c>
      <c r="E52" s="83">
        <f>'Ac227 Dose 20 nCi decay actual'!F413/'Ac225 Dose 200 nCi decay actual'!F413</f>
        <v>0.15362616620196756</v>
      </c>
      <c r="F52" s="83">
        <f>'Ac227 Dose 20 nCi decay actual'!G413/'Ac225 Dose 200 nCi decay actual'!G413</f>
        <v>8.9140013429985024E-2</v>
      </c>
      <c r="G52" s="83">
        <f>'Ac227 Dose 20 nCi decay actual'!H413/'Ac225 Dose 200 nCi decay actual'!H413</f>
        <v>6.7458153517898189E-2</v>
      </c>
      <c r="H52" s="83">
        <f>'Ac227 Dose 20 nCi decay actual'!I413/'Ac225 Dose 200 nCi decay actual'!I413</f>
        <v>6.5063048449840372E-2</v>
      </c>
      <c r="I52" s="83">
        <f>'Ac227 Dose 20 nCi decay actual'!J413/'Ac225 Dose 200 nCi decay actual'!J413</f>
        <v>3.8148119609196778E-2</v>
      </c>
      <c r="J52" s="83">
        <f>'Ac227 Dose 20 nCi decay actual'!K413/'Ac225 Dose 200 nCi decay actual'!K413</f>
        <v>8.7505334732601026E-2</v>
      </c>
      <c r="K52" s="83">
        <f>'Ac227 Dose 20 nCi decay actual'!L413/'Ac225 Dose 200 nCi decay actual'!L413</f>
        <v>7.6918985741712229E-2</v>
      </c>
      <c r="L52" s="83">
        <f>'Ac227 Dose 20 nCi decay actual'!M413/'Ac225 Dose 200 nCi decay actual'!M413</f>
        <v>9.6870287985606499E-2</v>
      </c>
      <c r="M52" s="83">
        <f>'Ac227 Dose 20 nCi decay actual'!N413/'Ac225 Dose 200 nCi decay actual'!N413</f>
        <v>0.22677392562671281</v>
      </c>
      <c r="P52" s="86">
        <f>D52-D52*(('Ac225 Dose 200 nCi decay actual'!Q413/'Ac225 Dose 200 nCi decay actual'!E413)^2+('Ac227 Dose 20 nCi decay actual'!Q413/'Ac227 Dose 20 nCi decay actual'!E413)^2)^0.5</f>
        <v>4.242522789227772E-2</v>
      </c>
      <c r="Q52" s="86">
        <f>E52-E52*(('Ac225 Dose 200 nCi decay actual'!R413/'Ac225 Dose 200 nCi decay actual'!F413)^2+('Ac227 Dose 20 nCi decay actual'!R413/'Ac227 Dose 20 nCi decay actual'!F413)^2)^0.5</f>
        <v>0.12532241592885049</v>
      </c>
      <c r="R52" s="86">
        <f>F52-F52*(('Ac225 Dose 200 nCi decay actual'!S413/'Ac225 Dose 200 nCi decay actual'!G413)^2+('Ac227 Dose 20 nCi decay actual'!S413/'Ac227 Dose 20 nCi decay actual'!G413)^2)^0.5</f>
        <v>7.2214467440057745E-2</v>
      </c>
      <c r="S52" s="86">
        <f>G52-G52*(('Ac225 Dose 200 nCi decay actual'!T413/'Ac225 Dose 200 nCi decay actual'!H413)^2+('Ac227 Dose 20 nCi decay actual'!T413/'Ac227 Dose 20 nCi decay actual'!H413)^2)^0.5</f>
        <v>5.6742199334812012E-2</v>
      </c>
      <c r="T52" s="86">
        <f>H52-H52*(('Ac225 Dose 200 nCi decay actual'!U413/'Ac225 Dose 200 nCi decay actual'!I413)^2+('Ac227 Dose 20 nCi decay actual'!U413/'Ac227 Dose 20 nCi decay actual'!I413)^2)^0.5</f>
        <v>5.2996783056167257E-2</v>
      </c>
      <c r="U52" s="86">
        <f>I52-I52*(('Ac225 Dose 200 nCi decay actual'!V413/'Ac225 Dose 200 nCi decay actual'!J413)^2+('Ac227 Dose 20 nCi decay actual'!V413/'Ac227 Dose 20 nCi decay actual'!J413)^2)^0.5</f>
        <v>3.2662421969044245E-2</v>
      </c>
      <c r="V52" s="86">
        <f>J52-J52*(('Ac225 Dose 200 nCi decay actual'!W413/'Ac225 Dose 200 nCi decay actual'!K413)^2+('Ac227 Dose 20 nCi decay actual'!W413/'Ac227 Dose 20 nCi decay actual'!K413)^2)^0.5</f>
        <v>6.9691360922197146E-2</v>
      </c>
      <c r="W52" s="86">
        <f>K52-K52*(('Ac225 Dose 200 nCi decay actual'!X413/'Ac225 Dose 200 nCi decay actual'!L413)^2+('Ac227 Dose 20 nCi decay actual'!X413/'Ac227 Dose 20 nCi decay actual'!L413)^2)^0.5</f>
        <v>6.2024336070491598E-2</v>
      </c>
      <c r="X52" s="86">
        <f>L52-L52*(('Ac225 Dose 200 nCi decay actual'!Y413/'Ac225 Dose 200 nCi decay actual'!M413)^2+('Ac227 Dose 20 nCi decay actual'!Y413/'Ac227 Dose 20 nCi decay actual'!M413)^2)^0.5</f>
        <v>7.6962586496753471E-2</v>
      </c>
      <c r="Y52" s="86">
        <f>M52-M52*(('Ac225 Dose 200 nCi decay actual'!Z413/'Ac225 Dose 200 nCi decay actual'!N413)^2+('Ac227 Dose 20 nCi decay actual'!Z413/'Ac227 Dose 20 nCi decay actual'!N413)^2)^0.5</f>
        <v>0.204772091458998</v>
      </c>
      <c r="Z52" s="86"/>
      <c r="AA52" s="86"/>
      <c r="AB52" s="86">
        <f>D52+D52*(('Ac225 Dose 200 nCi decay actual'!AC413/'Ac225 Dose 200 nCi decay actual'!E413)^2+('Ac227 Dose 20 nCi decay actual'!AC413/'Ac227 Dose 20 nCi decay actual'!E413)^2)^0.5</f>
        <v>9.0625835114584358E-2</v>
      </c>
      <c r="AC52" s="86">
        <f>E52+E52*(('Ac225 Dose 200 nCi decay actual'!AD413/'Ac225 Dose 200 nCi decay actual'!F413)^2+('Ac227 Dose 20 nCi decay actual'!AD413/'Ac227 Dose 20 nCi decay actual'!F413)^2)^0.5</f>
        <v>0.20655846739063746</v>
      </c>
      <c r="AD52" s="86">
        <f>F52+F52*(('Ac225 Dose 200 nCi decay actual'!AE413/'Ac225 Dose 200 nCi decay actual'!G413)^2+('Ac227 Dose 20 nCi decay actual'!AE413/'Ac227 Dose 20 nCi decay actual'!G413)^2)^0.5</f>
        <v>0.11441876232191173</v>
      </c>
      <c r="AE52" s="86">
        <f>G52+G52*(('Ac225 Dose 200 nCi decay actual'!AF413/'Ac225 Dose 200 nCi decay actual'!H413)^2+('Ac227 Dose 20 nCi decay actual'!AF413/'Ac227 Dose 20 nCi decay actual'!H413)^2)^0.5</f>
        <v>9.3441026635120855E-2</v>
      </c>
      <c r="AF52" s="86">
        <f>H52+H52*(('Ac225 Dose 200 nCi decay actual'!AG413/'Ac225 Dose 200 nCi decay actual'!I413)^2+('Ac227 Dose 20 nCi decay actual'!AG413/'Ac227 Dose 20 nCi decay actual'!I413)^2)^0.5</f>
        <v>8.3442041834042052E-2</v>
      </c>
      <c r="AG52" s="86">
        <f>I52+I52*(('Ac225 Dose 200 nCi decay actual'!AH413/'Ac225 Dose 200 nCi decay actual'!J413)^2+('Ac227 Dose 20 nCi decay actual'!AH413/'Ac227 Dose 20 nCi decay actual'!J413)^2)^0.5</f>
        <v>5.043969006984312E-2</v>
      </c>
      <c r="AH52" s="86">
        <f>J52+J52*(('Ac225 Dose 200 nCi decay actual'!AI413/'Ac225 Dose 200 nCi decay actual'!K413)^2+('Ac227 Dose 20 nCi decay actual'!AI413/'Ac227 Dose 20 nCi decay actual'!K413)^2)^0.5</f>
        <v>0.1092672880941811</v>
      </c>
      <c r="AI52" s="86">
        <f>K52+K52*(('Ac225 Dose 200 nCi decay actual'!AJ413/'Ac225 Dose 200 nCi decay actual'!L413)^2+('Ac227 Dose 20 nCi decay actual'!AJ413/'Ac227 Dose 20 nCi decay actual'!L413)^2)^0.5</f>
        <v>9.800245285006913E-2</v>
      </c>
      <c r="AJ52" s="86">
        <f>L52+L52*(('Ac225 Dose 200 nCi decay actual'!AK413/'Ac225 Dose 200 nCi decay actual'!M413)^2+('Ac227 Dose 20 nCi decay actual'!AK413/'Ac227 Dose 20 nCi decay actual'!M413)^2)^0.5</f>
        <v>0.12054254334104017</v>
      </c>
      <c r="AK52" s="86">
        <f>M52+M52*(('Ac225 Dose 200 nCi decay actual'!AL413/'Ac225 Dose 200 nCi decay actual'!N413)^2+('Ac227 Dose 20 nCi decay actual'!AL413/'Ac227 Dose 20 nCi decay actual'!N413)^2)^0.5</f>
        <v>0.32064866389671332</v>
      </c>
      <c r="AL52" s="85"/>
    </row>
    <row r="53" spans="3:38">
      <c r="C53">
        <f>'Ac225 Dose 200 nCi decay actual'!D414</f>
        <v>9.25</v>
      </c>
      <c r="D53" s="83">
        <f>'Ac227 Dose 20 nCi decay actual'!E414/'Ac225 Dose 200 nCi decay actual'!E414</f>
        <v>6.0915099322230284E-2</v>
      </c>
      <c r="E53" s="83">
        <f>'Ac227 Dose 20 nCi decay actual'!F414/'Ac225 Dose 200 nCi decay actual'!F414</f>
        <v>0.15210475956271716</v>
      </c>
      <c r="F53" s="83">
        <f>'Ac227 Dose 20 nCi decay actual'!G414/'Ac225 Dose 200 nCi decay actual'!G414</f>
        <v>8.8573874157261465E-2</v>
      </c>
      <c r="G53" s="83">
        <f>'Ac227 Dose 20 nCi decay actual'!H414/'Ac225 Dose 200 nCi decay actual'!H414</f>
        <v>6.7322611529607557E-2</v>
      </c>
      <c r="H53" s="83">
        <f>'Ac227 Dose 20 nCi decay actual'!I414/'Ac225 Dose 200 nCi decay actual'!I414</f>
        <v>6.5173252713558769E-2</v>
      </c>
      <c r="I53" s="83">
        <f>'Ac227 Dose 20 nCi decay actual'!J414/'Ac225 Dose 200 nCi decay actual'!J414</f>
        <v>3.7955491014673402E-2</v>
      </c>
      <c r="J53" s="83">
        <f>'Ac227 Dose 20 nCi decay actual'!K414/'Ac225 Dose 200 nCi decay actual'!K414</f>
        <v>8.719133145994365E-2</v>
      </c>
      <c r="K53" s="83">
        <f>'Ac227 Dose 20 nCi decay actual'!L414/'Ac225 Dose 200 nCi decay actual'!L414</f>
        <v>7.6773768537653872E-2</v>
      </c>
      <c r="L53" s="83">
        <f>'Ac227 Dose 20 nCi decay actual'!M414/'Ac225 Dose 200 nCi decay actual'!M414</f>
        <v>9.6668393573641098E-2</v>
      </c>
      <c r="M53" s="83">
        <f>'Ac227 Dose 20 nCi decay actual'!N414/'Ac225 Dose 200 nCi decay actual'!N414</f>
        <v>0.22318966570264284</v>
      </c>
      <c r="P53" s="86">
        <f>D53-D53*(('Ac225 Dose 200 nCi decay actual'!Q414/'Ac225 Dose 200 nCi decay actual'!E414)^2+('Ac227 Dose 20 nCi decay actual'!Q414/'Ac227 Dose 20 nCi decay actual'!E414)^2)^0.5</f>
        <v>4.2398475743648079E-2</v>
      </c>
      <c r="Q53" s="86">
        <f>E53-E53*(('Ac225 Dose 200 nCi decay actual'!R414/'Ac225 Dose 200 nCi decay actual'!F414)^2+('Ac227 Dose 20 nCi decay actual'!R414/'Ac227 Dose 20 nCi decay actual'!F414)^2)^0.5</f>
        <v>0.12422004674350162</v>
      </c>
      <c r="R53" s="86">
        <f>F53-F53*(('Ac225 Dose 200 nCi decay actual'!S414/'Ac225 Dose 200 nCi decay actual'!G414)^2+('Ac227 Dose 20 nCi decay actual'!S414/'Ac227 Dose 20 nCi decay actual'!G414)^2)^0.5</f>
        <v>7.1939304657297601E-2</v>
      </c>
      <c r="S53" s="86">
        <f>G53-G53*(('Ac225 Dose 200 nCi decay actual'!T414/'Ac225 Dose 200 nCi decay actual'!H414)^2+('Ac227 Dose 20 nCi decay actual'!T414/'Ac227 Dose 20 nCi decay actual'!H414)^2)^0.5</f>
        <v>5.6712665153068276E-2</v>
      </c>
      <c r="T53" s="86">
        <f>H53-H53*(('Ac225 Dose 200 nCi decay actual'!U414/'Ac225 Dose 200 nCi decay actual'!I414)^2+('Ac227 Dose 20 nCi decay actual'!U414/'Ac227 Dose 20 nCi decay actual'!I414)^2)^0.5</f>
        <v>5.3195839757236685E-2</v>
      </c>
      <c r="U53" s="86">
        <f>I53-I53*(('Ac225 Dose 200 nCi decay actual'!V414/'Ac225 Dose 200 nCi decay actual'!J414)^2+('Ac227 Dose 20 nCi decay actual'!V414/'Ac227 Dose 20 nCi decay actual'!J414)^2)^0.5</f>
        <v>3.2557962497399721E-2</v>
      </c>
      <c r="V53" s="86">
        <f>J53-J53*(('Ac225 Dose 200 nCi decay actual'!W414/'Ac225 Dose 200 nCi decay actual'!K414)^2+('Ac227 Dose 20 nCi decay actual'!W414/'Ac227 Dose 20 nCi decay actual'!K414)^2)^0.5</f>
        <v>6.9660138965599791E-2</v>
      </c>
      <c r="W53" s="86">
        <f>K53-K53*(('Ac225 Dose 200 nCi decay actual'!X414/'Ac225 Dose 200 nCi decay actual'!L414)^2+('Ac227 Dose 20 nCi decay actual'!X414/'Ac227 Dose 20 nCi decay actual'!L414)^2)^0.5</f>
        <v>6.206048212646674E-2</v>
      </c>
      <c r="X53" s="86">
        <f>L53-L53*(('Ac225 Dose 200 nCi decay actual'!Y414/'Ac225 Dose 200 nCi decay actual'!M414)^2+('Ac227 Dose 20 nCi decay actual'!Y414/'Ac227 Dose 20 nCi decay actual'!M414)^2)^0.5</f>
        <v>7.7034926514094493E-2</v>
      </c>
      <c r="Y53" s="86">
        <f>M53-M53*(('Ac225 Dose 200 nCi decay actual'!Z414/'Ac225 Dose 200 nCi decay actual'!N414)^2+('Ac227 Dose 20 nCi decay actual'!Z414/'Ac227 Dose 20 nCi decay actual'!N414)^2)^0.5</f>
        <v>0.20174018480889666</v>
      </c>
      <c r="Z53" s="86"/>
      <c r="AA53" s="86"/>
      <c r="AB53" s="86">
        <f>D53+D53*(('Ac225 Dose 200 nCi decay actual'!AC414/'Ac225 Dose 200 nCi decay actual'!E414)^2+('Ac227 Dose 20 nCi decay actual'!AC414/'Ac227 Dose 20 nCi decay actual'!E414)^2)^0.5</f>
        <v>9.0535512897995218E-2</v>
      </c>
      <c r="AC53" s="86">
        <f>E53+E53*(('Ac225 Dose 200 nCi decay actual'!AD414/'Ac225 Dose 200 nCi decay actual'!F414)^2+('Ac227 Dose 20 nCi decay actual'!AD414/'Ac227 Dose 20 nCi decay actual'!F414)^2)^0.5</f>
        <v>0.20415077914290228</v>
      </c>
      <c r="AD53" s="86">
        <f>F53+F53*(('Ac225 Dose 200 nCi decay actual'!AE414/'Ac225 Dose 200 nCi decay actual'!G414)^2+('Ac227 Dose 20 nCi decay actual'!AE414/'Ac227 Dose 20 nCi decay actual'!G414)^2)^0.5</f>
        <v>0.11341347637861443</v>
      </c>
      <c r="AE53" s="86">
        <f>G53+G53*(('Ac225 Dose 200 nCi decay actual'!AF414/'Ac225 Dose 200 nCi decay actual'!H414)^2+('Ac227 Dose 20 nCi decay actual'!AF414/'Ac227 Dose 20 nCi decay actual'!H414)^2)^0.5</f>
        <v>9.2999961876910994E-2</v>
      </c>
      <c r="AF53" s="86">
        <f>H53+H53*(('Ac225 Dose 200 nCi decay actual'!AG414/'Ac225 Dose 200 nCi decay actual'!I414)^2+('Ac227 Dose 20 nCi decay actual'!AG414/'Ac227 Dose 20 nCi decay actual'!I414)^2)^0.5</f>
        <v>8.3405596092237716E-2</v>
      </c>
      <c r="AG53" s="86">
        <f>I53+I53*(('Ac225 Dose 200 nCi decay actual'!AH414/'Ac225 Dose 200 nCi decay actual'!J414)^2+('Ac227 Dose 20 nCi decay actual'!AH414/'Ac227 Dose 20 nCi decay actual'!J414)^2)^0.5</f>
        <v>5.0015402898165418E-2</v>
      </c>
      <c r="AH53" s="86">
        <f>J53+J53*(('Ac225 Dose 200 nCi decay actual'!AI414/'Ac225 Dose 200 nCi decay actual'!K414)^2+('Ac227 Dose 20 nCi decay actual'!AI414/'Ac227 Dose 20 nCi decay actual'!K414)^2)^0.5</f>
        <v>0.10860363506739765</v>
      </c>
      <c r="AI53" s="86">
        <f>K53+K53*(('Ac225 Dose 200 nCi decay actual'!AJ414/'Ac225 Dose 200 nCi decay actual'!L414)^2+('Ac227 Dose 20 nCi decay actual'!AJ414/'Ac227 Dose 20 nCi decay actual'!L414)^2)^0.5</f>
        <v>9.7549884330443704E-2</v>
      </c>
      <c r="AJ53" s="86">
        <f>L53+L53*(('Ac225 Dose 200 nCi decay actual'!AK414/'Ac225 Dose 200 nCi decay actual'!M414)^2+('Ac227 Dose 20 nCi decay actual'!AK414/'Ac227 Dose 20 nCi decay actual'!M414)^2)^0.5</f>
        <v>0.11999359197223636</v>
      </c>
      <c r="AK53" s="86">
        <f>M53+M53*(('Ac225 Dose 200 nCi decay actual'!AL414/'Ac225 Dose 200 nCi decay actual'!N414)^2+('Ac227 Dose 20 nCi decay actual'!AL414/'Ac227 Dose 20 nCi decay actual'!N414)^2)^0.5</f>
        <v>0.31462497401874251</v>
      </c>
      <c r="AL53" s="85"/>
    </row>
    <row r="54" spans="3:38">
      <c r="C54">
        <f>'Ac225 Dose 200 nCi decay actual'!D415</f>
        <v>9.5</v>
      </c>
      <c r="D54" s="83">
        <f>'Ac227 Dose 20 nCi decay actual'!E415/'Ac225 Dose 200 nCi decay actual'!E415</f>
        <v>6.086727399611716E-2</v>
      </c>
      <c r="E54" s="83">
        <f>'Ac227 Dose 20 nCi decay actual'!F415/'Ac225 Dose 200 nCi decay actual'!F415</f>
        <v>0.15073746533036164</v>
      </c>
      <c r="F54" s="83">
        <f>'Ac227 Dose 20 nCi decay actual'!G415/'Ac225 Dose 200 nCi decay actual'!G415</f>
        <v>8.8007760887861025E-2</v>
      </c>
      <c r="G54" s="83">
        <f>'Ac227 Dose 20 nCi decay actual'!H415/'Ac225 Dose 200 nCi decay actual'!H415</f>
        <v>6.7161557997217292E-2</v>
      </c>
      <c r="H54" s="83">
        <f>'Ac227 Dose 20 nCi decay actual'!I415/'Ac225 Dose 200 nCi decay actual'!I415</f>
        <v>6.527629422068125E-2</v>
      </c>
      <c r="I54" s="83">
        <f>'Ac227 Dose 20 nCi decay actual'!J415/'Ac225 Dose 200 nCi decay actual'!J415</f>
        <v>3.7763720738950055E-2</v>
      </c>
      <c r="J54" s="83">
        <f>'Ac227 Dose 20 nCi decay actual'!K415/'Ac225 Dose 200 nCi decay actual'!K415</f>
        <v>8.6873721279466742E-2</v>
      </c>
      <c r="K54" s="83">
        <f>'Ac227 Dose 20 nCi decay actual'!L415/'Ac225 Dose 200 nCi decay actual'!L415</f>
        <v>7.6630824608600906E-2</v>
      </c>
      <c r="L54" s="83">
        <f>'Ac227 Dose 20 nCi decay actual'!M415/'Ac225 Dose 200 nCi decay actual'!M415</f>
        <v>9.6470228137177289E-2</v>
      </c>
      <c r="M54" s="83">
        <f>'Ac227 Dose 20 nCi decay actual'!N415/'Ac225 Dose 200 nCi decay actual'!N415</f>
        <v>0.21987869914778568</v>
      </c>
      <c r="P54" s="86">
        <f>D54-D54*(('Ac225 Dose 200 nCi decay actual'!Q415/'Ac225 Dose 200 nCi decay actual'!E415)^2+('Ac227 Dose 20 nCi decay actual'!Q415/'Ac227 Dose 20 nCi decay actual'!E415)^2)^0.5</f>
        <v>4.2371160646321494E-2</v>
      </c>
      <c r="Q54" s="86">
        <f>E54-E54*(('Ac225 Dose 200 nCi decay actual'!R415/'Ac225 Dose 200 nCi decay actual'!F415)^2+('Ac227 Dose 20 nCi decay actual'!R415/'Ac227 Dose 20 nCi decay actual'!F415)^2)^0.5</f>
        <v>0.12323634496436703</v>
      </c>
      <c r="R54" s="86">
        <f>F54-F54*(('Ac225 Dose 200 nCi decay actual'!S415/'Ac225 Dose 200 nCi decay actual'!G415)^2+('Ac227 Dose 20 nCi decay actual'!S415/'Ac227 Dose 20 nCi decay actual'!G415)^2)^0.5</f>
        <v>7.1653309482036964E-2</v>
      </c>
      <c r="S54" s="86">
        <f>G54-G54*(('Ac225 Dose 200 nCi decay actual'!T415/'Ac225 Dose 200 nCi decay actual'!H415)^2+('Ac227 Dose 20 nCi decay actual'!T415/'Ac227 Dose 20 nCi decay actual'!H415)^2)^0.5</f>
        <v>5.6661471277982989E-2</v>
      </c>
      <c r="T54" s="86">
        <f>H54-H54*(('Ac225 Dose 200 nCi decay actual'!U415/'Ac225 Dose 200 nCi decay actual'!I415)^2+('Ac227 Dose 20 nCi decay actual'!U415/'Ac227 Dose 20 nCi decay actual'!I415)^2)^0.5</f>
        <v>5.3387240803537302E-2</v>
      </c>
      <c r="U54" s="86">
        <f>I54-I54*(('Ac225 Dose 200 nCi decay actual'!V415/'Ac225 Dose 200 nCi decay actual'!J415)^2+('Ac227 Dose 20 nCi decay actual'!V415/'Ac227 Dose 20 nCi decay actual'!J415)^2)^0.5</f>
        <v>3.2451450749723929E-2</v>
      </c>
      <c r="V54" s="86">
        <f>J54-J54*(('Ac225 Dose 200 nCi decay actual'!W415/'Ac225 Dose 200 nCi decay actual'!K415)^2+('Ac227 Dose 20 nCi decay actual'!W415/'Ac227 Dose 20 nCi decay actual'!K415)^2)^0.5</f>
        <v>6.9616358723865429E-2</v>
      </c>
      <c r="W54" s="86">
        <f>K54-K54*(('Ac225 Dose 200 nCi decay actual'!X415/'Ac225 Dose 200 nCi decay actual'!L415)^2+('Ac227 Dose 20 nCi decay actual'!X415/'Ac227 Dose 20 nCi decay actual'!L415)^2)^0.5</f>
        <v>6.209277746151172E-2</v>
      </c>
      <c r="X54" s="86">
        <f>L54-L54*(('Ac225 Dose 200 nCi decay actual'!Y415/'Ac225 Dose 200 nCi decay actual'!M415)^2+('Ac227 Dose 20 nCi decay actual'!Y415/'Ac227 Dose 20 nCi decay actual'!M415)^2)^0.5</f>
        <v>7.7101225187682684E-2</v>
      </c>
      <c r="Y54" s="86">
        <f>M54-M54*(('Ac225 Dose 200 nCi decay actual'!Z415/'Ac225 Dose 200 nCi decay actual'!N415)^2+('Ac227 Dose 20 nCi decay actual'!Z415/'Ac227 Dose 20 nCi decay actual'!N415)^2)^0.5</f>
        <v>0.1989148206152172</v>
      </c>
      <c r="Z54" s="86"/>
      <c r="AA54" s="86"/>
      <c r="AB54" s="86">
        <f>D54+D54*(('Ac225 Dose 200 nCi decay actual'!AC415/'Ac225 Dose 200 nCi decay actual'!E415)^2+('Ac227 Dose 20 nCi decay actual'!AC415/'Ac227 Dose 20 nCi decay actual'!E415)^2)^0.5</f>
        <v>9.0446271426676661E-2</v>
      </c>
      <c r="AC54" s="86">
        <f>E54+E54*(('Ac225 Dose 200 nCi decay actual'!AD415/'Ac225 Dose 200 nCi decay actual'!F415)^2+('Ac227 Dose 20 nCi decay actual'!AD415/'Ac227 Dose 20 nCi decay actual'!F415)^2)^0.5</f>
        <v>0.20197722485000735</v>
      </c>
      <c r="AD54" s="86">
        <f>F54+F54*(('Ac225 Dose 200 nCi decay actual'!AE415/'Ac225 Dose 200 nCi decay actual'!G415)^2+('Ac227 Dose 20 nCi decay actual'!AE415/'Ac227 Dose 20 nCi decay actual'!G415)^2)^0.5</f>
        <v>0.11241740320276775</v>
      </c>
      <c r="AE54" s="86">
        <f>G54+G54*(('Ac225 Dose 200 nCi decay actual'!AF415/'Ac225 Dose 200 nCi decay actual'!H415)^2+('Ac227 Dose 20 nCi decay actual'!AF415/'Ac227 Dose 20 nCi decay actual'!H415)^2)^0.5</f>
        <v>9.2524886189778957E-2</v>
      </c>
      <c r="AF54" s="86">
        <f>H54+H54*(('Ac225 Dose 200 nCi decay actual'!AG415/'Ac225 Dose 200 nCi decay actual'!I415)^2+('Ac227 Dose 20 nCi decay actual'!AG415/'Ac227 Dose 20 nCi decay actual'!I415)^2)^0.5</f>
        <v>8.336463963152449E-2</v>
      </c>
      <c r="AG54" s="86">
        <f>I54+I54*(('Ac225 Dose 200 nCi decay actual'!AH415/'Ac225 Dose 200 nCi decay actual'!J415)^2+('Ac227 Dose 20 nCi decay actual'!AH415/'Ac227 Dose 20 nCi decay actual'!J415)^2)^0.5</f>
        <v>4.959969494755382E-2</v>
      </c>
      <c r="AH54" s="86">
        <f>J54+J54*(('Ac225 Dose 200 nCi decay actual'!AI415/'Ac225 Dose 200 nCi decay actual'!K415)^2+('Ac227 Dose 20 nCi decay actual'!AI415/'Ac227 Dose 20 nCi decay actual'!K415)^2)^0.5</f>
        <v>0.10794728892731217</v>
      </c>
      <c r="AI54" s="86">
        <f>K54+K54*(('Ac225 Dose 200 nCi decay actual'!AJ415/'Ac225 Dose 200 nCi decay actual'!L415)^2+('Ac227 Dose 20 nCi decay actual'!AJ415/'Ac227 Dose 20 nCi decay actual'!L415)^2)^0.5</f>
        <v>9.7109971932643771E-2</v>
      </c>
      <c r="AJ54" s="86">
        <f>L54+L54*(('Ac225 Dose 200 nCi decay actual'!AK415/'Ac225 Dose 200 nCi decay actual'!M415)^2+('Ac227 Dose 20 nCi decay actual'!AK415/'Ac227 Dose 20 nCi decay actual'!M415)^2)^0.5</f>
        <v>0.119461747109633</v>
      </c>
      <c r="AK54" s="86">
        <f>M54+M54*(('Ac225 Dose 200 nCi decay actual'!AL415/'Ac225 Dose 200 nCi decay actual'!N415)^2+('Ac227 Dose 20 nCi decay actual'!AL415/'Ac227 Dose 20 nCi decay actual'!N415)^2)^0.5</f>
        <v>0.30903149865149676</v>
      </c>
      <c r="AL54" s="85"/>
    </row>
    <row r="55" spans="3:38">
      <c r="C55">
        <f>'Ac225 Dose 200 nCi decay actual'!D416</f>
        <v>9.75</v>
      </c>
      <c r="D55" s="83">
        <f>'Ac227 Dose 20 nCi decay actual'!E416/'Ac225 Dose 200 nCi decay actual'!E416</f>
        <v>6.0819514403918126E-2</v>
      </c>
      <c r="E55" s="83">
        <f>'Ac227 Dose 20 nCi decay actual'!F416/'Ac225 Dose 200 nCi decay actual'!F416</f>
        <v>0.1495198486771917</v>
      </c>
      <c r="F55" s="83">
        <f>'Ac227 Dose 20 nCi decay actual'!G416/'Ac225 Dose 200 nCi decay actual'!G416</f>
        <v>8.7442423589939353E-2</v>
      </c>
      <c r="G55" s="83">
        <f>'Ac227 Dose 20 nCi decay actual'!H416/'Ac225 Dose 200 nCi decay actual'!H416</f>
        <v>6.6974002663491183E-2</v>
      </c>
      <c r="H55" s="83">
        <f>'Ac227 Dose 20 nCi decay actual'!I416/'Ac225 Dose 200 nCi decay actual'!I416</f>
        <v>6.5373959618011845E-2</v>
      </c>
      <c r="I55" s="83">
        <f>'Ac227 Dose 20 nCi decay actual'!J416/'Ac225 Dose 200 nCi decay actual'!J416</f>
        <v>3.7572747123046681E-2</v>
      </c>
      <c r="J55" s="83">
        <f>'Ac227 Dose 20 nCi decay actual'!K416/'Ac225 Dose 200 nCi decay actual'!K416</f>
        <v>8.6551545657253384E-2</v>
      </c>
      <c r="K55" s="83">
        <f>'Ac227 Dose 20 nCi decay actual'!L416/'Ac225 Dose 200 nCi decay actual'!L416</f>
        <v>7.6491007126181537E-2</v>
      </c>
      <c r="L55" s="83">
        <f>'Ac227 Dose 20 nCi decay actual'!M416/'Ac225 Dose 200 nCi decay actual'!M416</f>
        <v>9.6277199356102627E-2</v>
      </c>
      <c r="M55" s="83">
        <f>'Ac227 Dose 20 nCi decay actual'!N416/'Ac225 Dose 200 nCi decay actual'!N416</f>
        <v>0.21682255650946247</v>
      </c>
      <c r="P55" s="86">
        <f>D55-D55*(('Ac225 Dose 200 nCi decay actual'!Q416/'Ac225 Dose 200 nCi decay actual'!E416)^2+('Ac227 Dose 20 nCi decay actual'!Q416/'Ac227 Dose 20 nCi decay actual'!E416)^2)^0.5</f>
        <v>4.2343484288951981E-2</v>
      </c>
      <c r="Q55" s="86">
        <f>E55-E55*(('Ac225 Dose 200 nCi decay actual'!R416/'Ac225 Dose 200 nCi decay actual'!F416)^2+('Ac227 Dose 20 nCi decay actual'!R416/'Ac227 Dose 20 nCi decay actual'!F416)^2)^0.5</f>
        <v>0.12236830730341862</v>
      </c>
      <c r="R55" s="86">
        <f>F55-F55*(('Ac225 Dose 200 nCi decay actual'!S416/'Ac225 Dose 200 nCi decay actual'!G416)^2+('Ac227 Dose 20 nCi decay actual'!S416/'Ac227 Dose 20 nCi decay actual'!G416)^2)^0.5</f>
        <v>7.1357543247964964E-2</v>
      </c>
      <c r="S55" s="86">
        <f>G55-G55*(('Ac225 Dose 200 nCi decay actual'!T416/'Ac225 Dose 200 nCi decay actual'!H416)^2+('Ac227 Dose 20 nCi decay actual'!T416/'Ac227 Dose 20 nCi decay actual'!H416)^2)^0.5</f>
        <v>5.6587752057499288E-2</v>
      </c>
      <c r="T55" s="86">
        <f>H55-H55*(('Ac225 Dose 200 nCi decay actual'!U416/'Ac225 Dose 200 nCi decay actual'!I416)^2+('Ac227 Dose 20 nCi decay actual'!U416/'Ac227 Dose 20 nCi decay actual'!I416)^2)^0.5</f>
        <v>5.3572591800393435E-2</v>
      </c>
      <c r="U55" s="86">
        <f>I55-I55*(('Ac225 Dose 200 nCi decay actual'!V416/'Ac225 Dose 200 nCi decay actual'!J416)^2+('Ac227 Dose 20 nCi decay actual'!V416/'Ac227 Dose 20 nCi decay actual'!J416)^2)^0.5</f>
        <v>3.2342953819714491E-2</v>
      </c>
      <c r="V55" s="86">
        <f>J55-J55*(('Ac225 Dose 200 nCi decay actual'!W416/'Ac225 Dose 200 nCi decay actual'!K416)^2+('Ac227 Dose 20 nCi decay actual'!W416/'Ac227 Dose 20 nCi decay actual'!K416)^2)^0.5</f>
        <v>6.95597471020028E-2</v>
      </c>
      <c r="W55" s="86">
        <f>K55-K55*(('Ac225 Dose 200 nCi decay actual'!X416/'Ac225 Dose 200 nCi decay actual'!L416)^2+('Ac227 Dose 20 nCi decay actual'!X416/'Ac227 Dose 20 nCi decay actual'!L416)^2)^0.5</f>
        <v>6.212238757005413E-2</v>
      </c>
      <c r="X55" s="86">
        <f>L55-L55*(('Ac225 Dose 200 nCi decay actual'!Y416/'Ac225 Dose 200 nCi decay actual'!M416)^2+('Ac227 Dose 20 nCi decay actual'!Y416/'Ac227 Dose 20 nCi decay actual'!M416)^2)^0.5</f>
        <v>7.7163153508391841E-2</v>
      </c>
      <c r="Y55" s="86">
        <f>M55-M55*(('Ac225 Dose 200 nCi decay actual'!Z416/'Ac225 Dose 200 nCi decay actual'!N416)^2+('Ac227 Dose 20 nCi decay actual'!Z416/'Ac227 Dose 20 nCi decay actual'!N416)^2)^0.5</f>
        <v>0.19628169560956785</v>
      </c>
      <c r="Z55" s="86"/>
      <c r="AA55" s="86"/>
      <c r="AB55" s="86">
        <f>D55+D55*(('Ac225 Dose 200 nCi decay actual'!AC416/'Ac225 Dose 200 nCi decay actual'!E416)^2+('Ac227 Dose 20 nCi decay actual'!AC416/'Ac227 Dose 20 nCi decay actual'!E416)^2)^0.5</f>
        <v>9.0357808047066113E-2</v>
      </c>
      <c r="AC55" s="86">
        <f>E55+E55*(('Ac225 Dose 200 nCi decay actual'!AD416/'Ac225 Dose 200 nCi decay actual'!F416)^2+('Ac227 Dose 20 nCi decay actual'!AD416/'Ac227 Dose 20 nCi decay actual'!F416)^2)^0.5</f>
        <v>0.20002938414429544</v>
      </c>
      <c r="AD55" s="86">
        <f>F55+F55*(('Ac225 Dose 200 nCi decay actual'!AE416/'Ac225 Dose 200 nCi decay actual'!G416)^2+('Ac227 Dose 20 nCi decay actual'!AE416/'Ac227 Dose 20 nCi decay actual'!G416)^2)^0.5</f>
        <v>0.11143114140156496</v>
      </c>
      <c r="AE55" s="86">
        <f>G55+G55*(('Ac225 Dose 200 nCi decay actual'!AF416/'Ac225 Dose 200 nCi decay actual'!H416)^2+('Ac227 Dose 20 nCi decay actual'!AF416/'Ac227 Dose 20 nCi decay actual'!H416)^2)^0.5</f>
        <v>9.2014743387393863E-2</v>
      </c>
      <c r="AF55" s="86">
        <f>H55+H55*(('Ac225 Dose 200 nCi decay actual'!AG416/'Ac225 Dose 200 nCi decay actual'!I416)^2+('Ac227 Dose 20 nCi decay actual'!AG416/'Ac227 Dose 20 nCi decay actual'!I416)^2)^0.5</f>
        <v>8.3320967886243658E-2</v>
      </c>
      <c r="AG55" s="86">
        <f>I55+I55*(('Ac225 Dose 200 nCi decay actual'!AH416/'Ac225 Dose 200 nCi decay actual'!J416)^2+('Ac227 Dose 20 nCi decay actual'!AH416/'Ac227 Dose 20 nCi decay actual'!J416)^2)^0.5</f>
        <v>4.9192007110123059E-2</v>
      </c>
      <c r="AH55" s="86">
        <f>J55+J55*(('Ac225 Dose 200 nCi decay actual'!AI416/'Ac225 Dose 200 nCi decay actual'!K416)^2+('Ac227 Dose 20 nCi decay actual'!AI416/'Ac227 Dose 20 nCi decay actual'!K416)^2)^0.5</f>
        <v>0.10729643345742562</v>
      </c>
      <c r="AI55" s="86">
        <f>K55+K55*(('Ac225 Dose 200 nCi decay actual'!AJ416/'Ac225 Dose 200 nCi decay actual'!L416)^2+('Ac227 Dose 20 nCi decay actual'!AJ416/'Ac227 Dose 20 nCi decay actual'!L416)^2)^0.5</f>
        <v>9.6683225535185602E-2</v>
      </c>
      <c r="AJ55" s="86">
        <f>L55+L55*(('Ac225 Dose 200 nCi decay actual'!AK416/'Ac225 Dose 200 nCi decay actual'!M416)^2+('Ac227 Dose 20 nCi decay actual'!AK416/'Ac227 Dose 20 nCi decay actual'!M416)^2)^0.5</f>
        <v>0.11894802347985986</v>
      </c>
      <c r="AK55" s="86">
        <f>M55+M55*(('Ac225 Dose 200 nCi decay actual'!AL416/'Ac225 Dose 200 nCi decay actual'!N416)^2+('Ac227 Dose 20 nCi decay actual'!AL416/'Ac227 Dose 20 nCi decay actual'!N416)^2)^0.5</f>
        <v>0.30383784750866677</v>
      </c>
      <c r="AL55" s="85"/>
    </row>
    <row r="56" spans="3:38">
      <c r="C56">
        <f>'Ac225 Dose 200 nCi decay actual'!D417</f>
        <v>10</v>
      </c>
      <c r="D56" s="83">
        <f>'Ac227 Dose 20 nCi decay actual'!E417/'Ac225 Dose 200 nCi decay actual'!E417</f>
        <v>6.0771830022722712E-2</v>
      </c>
      <c r="E56" s="83">
        <f>'Ac227 Dose 20 nCi decay actual'!F417/'Ac225 Dose 200 nCi decay actual'!F417</f>
        <v>0.14844828384054984</v>
      </c>
      <c r="F56" s="83">
        <f>'Ac227 Dose 20 nCi decay actual'!G417/'Ac225 Dose 200 nCi decay actual'!G417</f>
        <v>8.6878587129267909E-2</v>
      </c>
      <c r="G56" s="83">
        <f>'Ac227 Dose 20 nCi decay actual'!H417/'Ac225 Dose 200 nCi decay actual'!H417</f>
        <v>6.6759118550934193E-2</v>
      </c>
      <c r="H56" s="83">
        <f>'Ac227 Dose 20 nCi decay actual'!I417/'Ac225 Dose 200 nCi decay actual'!I417</f>
        <v>6.5467949953872354E-2</v>
      </c>
      <c r="I56" s="83">
        <f>'Ac227 Dose 20 nCi decay actual'!J417/'Ac225 Dose 200 nCi decay actual'!J417</f>
        <v>3.7382596857575619E-2</v>
      </c>
      <c r="J56" s="83">
        <f>'Ac227 Dose 20 nCi decay actual'!K417/'Ac225 Dose 200 nCi decay actual'!K417</f>
        <v>8.6223967409610941E-2</v>
      </c>
      <c r="K56" s="83">
        <f>'Ac227 Dose 20 nCi decay actual'!L417/'Ac225 Dose 200 nCi decay actual'!L417</f>
        <v>7.6355114111889499E-2</v>
      </c>
      <c r="L56" s="83">
        <f>'Ac227 Dose 20 nCi decay actual'!M417/'Ac225 Dose 200 nCi decay actual'!M417</f>
        <v>9.6090599240066105E-2</v>
      </c>
      <c r="M56" s="83">
        <f>'Ac227 Dose 20 nCi decay actual'!N417/'Ac225 Dose 200 nCi decay actual'!N417</f>
        <v>0.21400408846435476</v>
      </c>
      <c r="P56" s="86">
        <f>D56-D56*(('Ac225 Dose 200 nCi decay actual'!Q417/'Ac225 Dose 200 nCi decay actual'!E417)^2+('Ac227 Dose 20 nCi decay actual'!Q417/'Ac227 Dose 20 nCi decay actual'!E417)^2)^0.5</f>
        <v>4.231564871895814E-2</v>
      </c>
      <c r="Q56" s="86">
        <f>E56-E56*(('Ac225 Dose 200 nCi decay actual'!R417/'Ac225 Dose 200 nCi decay actual'!F417)^2+('Ac227 Dose 20 nCi decay actual'!R417/'Ac227 Dose 20 nCi decay actual'!F417)^2)^0.5</f>
        <v>0.12161352786775757</v>
      </c>
      <c r="R56" s="86">
        <f>F56-F56*(('Ac225 Dose 200 nCi decay actual'!S417/'Ac225 Dose 200 nCi decay actual'!G417)^2+('Ac227 Dose 20 nCi decay actual'!S417/'Ac227 Dose 20 nCi decay actual'!G417)^2)^0.5</f>
        <v>7.1053003973716972E-2</v>
      </c>
      <c r="S56" s="86">
        <f>G56-G56*(('Ac225 Dose 200 nCi decay actual'!T417/'Ac225 Dose 200 nCi decay actual'!H417)^2+('Ac227 Dose 20 nCi decay actual'!T417/'Ac227 Dose 20 nCi decay actual'!H417)^2)^0.5</f>
        <v>5.6490760909133526E-2</v>
      </c>
      <c r="T56" s="86">
        <f>H56-H56*(('Ac225 Dose 200 nCi decay actual'!U417/'Ac225 Dose 200 nCi decay actual'!I417)^2+('Ac227 Dose 20 nCi decay actual'!U417/'Ac227 Dose 20 nCi decay actual'!I417)^2)^0.5</f>
        <v>5.3753431802929595E-2</v>
      </c>
      <c r="U56" s="86">
        <f>I56-I56*(('Ac225 Dose 200 nCi decay actual'!V417/'Ac225 Dose 200 nCi decay actual'!J417)^2+('Ac227 Dose 20 nCi decay actual'!V417/'Ac227 Dose 20 nCi decay actual'!J417)^2)^0.5</f>
        <v>3.223260230343486E-2</v>
      </c>
      <c r="V56" s="86">
        <f>J56-J56*(('Ac225 Dose 200 nCi decay actual'!W417/'Ac225 Dose 200 nCi decay actual'!K417)^2+('Ac227 Dose 20 nCi decay actual'!W417/'Ac227 Dose 20 nCi decay actual'!K417)^2)^0.5</f>
        <v>6.9490079567106247E-2</v>
      </c>
      <c r="W56" s="86">
        <f>K56-K56*(('Ac225 Dose 200 nCi decay actual'!X417/'Ac225 Dose 200 nCi decay actual'!L417)^2+('Ac227 Dose 20 nCi decay actual'!X417/'Ac227 Dose 20 nCi decay actual'!L417)^2)^0.5</f>
        <v>6.2150400635886158E-2</v>
      </c>
      <c r="X56" s="86">
        <f>L56-L56*(('Ac225 Dose 200 nCi decay actual'!Y417/'Ac225 Dose 200 nCi decay actual'!M417)^2+('Ac227 Dose 20 nCi decay actual'!Y417/'Ac227 Dose 20 nCi decay actual'!M417)^2)^0.5</f>
        <v>7.7222261592024291E-2</v>
      </c>
      <c r="Y56" s="86">
        <f>M56-M56*(('Ac225 Dose 200 nCi decay actual'!Z417/'Ac225 Dose 200 nCi decay actual'!N417)^2+('Ac227 Dose 20 nCi decay actual'!Z417/'Ac227 Dose 20 nCi decay actual'!N417)^2)^0.5</f>
        <v>0.19382717314905407</v>
      </c>
      <c r="Z56" s="86"/>
      <c r="AA56" s="86"/>
      <c r="AB56" s="86">
        <f>D56+D56*(('Ac225 Dose 200 nCi decay actual'!AC417/'Ac225 Dose 200 nCi decay actual'!E417)^2+('Ac227 Dose 20 nCi decay actual'!AC417/'Ac227 Dose 20 nCi decay actual'!E417)^2)^0.5</f>
        <v>9.0269825408303195E-2</v>
      </c>
      <c r="AC56" s="86">
        <f>E56+E56*(('Ac225 Dose 200 nCi decay actual'!AD417/'Ac225 Dose 200 nCi decay actual'!F417)^2+('Ac227 Dose 20 nCi decay actual'!AD417/'Ac227 Dose 20 nCi decay actual'!F417)^2)^0.5</f>
        <v>0.19830023785213877</v>
      </c>
      <c r="AD56" s="86">
        <f>F56+F56*(('Ac225 Dose 200 nCi decay actual'!AE417/'Ac225 Dose 200 nCi decay actual'!G417)^2+('Ac227 Dose 20 nCi decay actual'!AE417/'Ac227 Dose 20 nCi decay actual'!G417)^2)^0.5</f>
        <v>0.11045527438029916</v>
      </c>
      <c r="AE56" s="86">
        <f>G56+G56*(('Ac225 Dose 200 nCi decay actual'!AF417/'Ac225 Dose 200 nCi decay actual'!H417)^2+('Ac227 Dose 20 nCi decay actual'!AF417/'Ac227 Dose 20 nCi decay actual'!H417)^2)^0.5</f>
        <v>9.1468775409796116E-2</v>
      </c>
      <c r="AF56" s="86">
        <f>H56+H56*(('Ac225 Dose 200 nCi decay actual'!AG417/'Ac225 Dose 200 nCi decay actual'!I417)^2+('Ac227 Dose 20 nCi decay actual'!AG417/'Ac227 Dose 20 nCi decay actual'!I417)^2)^0.5</f>
        <v>8.3276285944367562E-2</v>
      </c>
      <c r="AG56" s="86">
        <f>I56+I56*(('Ac225 Dose 200 nCi decay actual'!AH417/'Ac225 Dose 200 nCi decay actual'!J417)^2+('Ac227 Dose 20 nCi decay actual'!AH417/'Ac227 Dose 20 nCi decay actual'!J417)^2)^0.5</f>
        <v>4.8791933142532995E-2</v>
      </c>
      <c r="AH56" s="86">
        <f>J56+J56*(('Ac225 Dose 200 nCi decay actual'!AI417/'Ac225 Dose 200 nCi decay actual'!K417)^2+('Ac227 Dose 20 nCi decay actual'!AI417/'Ac227 Dose 20 nCi decay actual'!K417)^2)^0.5</f>
        <v>0.10664946414709166</v>
      </c>
      <c r="AI56" s="86">
        <f>K56+K56*(('Ac225 Dose 200 nCi decay actual'!AJ417/'Ac225 Dose 200 nCi decay actual'!L417)^2+('Ac227 Dose 20 nCi decay actual'!AJ417/'Ac227 Dose 20 nCi decay actual'!L417)^2)^0.5</f>
        <v>9.627012146664285E-2</v>
      </c>
      <c r="AJ56" s="86">
        <f>L56+L56*(('Ac225 Dose 200 nCi decay actual'!AK417/'Ac225 Dose 200 nCi decay actual'!M417)^2+('Ac227 Dose 20 nCi decay actual'!AK417/'Ac227 Dose 20 nCi decay actual'!M417)^2)^0.5</f>
        <v>0.11845333641042813</v>
      </c>
      <c r="AK56" s="86">
        <f>M56+M56*(('Ac225 Dose 200 nCi decay actual'!AL417/'Ac225 Dose 200 nCi decay actual'!N417)^2+('Ac227 Dose 20 nCi decay actual'!AL417/'Ac227 Dose 20 nCi decay actual'!N417)^2)^0.5</f>
        <v>0.29901595360269695</v>
      </c>
      <c r="AL56" s="85"/>
    </row>
    <row r="57" spans="3:38">
      <c r="C57">
        <f>'Ac225 Dose 200 nCi decay actual'!D418</f>
        <v>10.25</v>
      </c>
      <c r="D57" s="83">
        <f>'Ac227 Dose 20 nCi decay actual'!E418/'Ac225 Dose 200 nCi decay actual'!E418</f>
        <v>6.0724229003740748E-2</v>
      </c>
      <c r="E57" s="83">
        <f>'Ac227 Dose 20 nCi decay actual'!F418/'Ac225 Dose 200 nCi decay actual'!F418</f>
        <v>0.14745859684166837</v>
      </c>
      <c r="F57" s="83">
        <f>'Ac227 Dose 20 nCi decay actual'!G418/'Ac225 Dose 200 nCi decay actual'!G418</f>
        <v>8.6326029707616853E-2</v>
      </c>
      <c r="G57" s="83">
        <f>'Ac227 Dose 20 nCi decay actual'!H418/'Ac225 Dose 200 nCi decay actual'!H418</f>
        <v>6.6533552209164265E-2</v>
      </c>
      <c r="H57" s="83">
        <f>'Ac227 Dose 20 nCi decay actual'!I418/'Ac225 Dose 200 nCi decay actual'!I418</f>
        <v>6.5559512132214726E-2</v>
      </c>
      <c r="I57" s="83">
        <f>'Ac227 Dose 20 nCi decay actual'!J418/'Ac225 Dose 200 nCi decay actual'!J418</f>
        <v>3.7197760535496137E-2</v>
      </c>
      <c r="J57" s="83">
        <f>'Ac227 Dose 20 nCi decay actual'!K418/'Ac225 Dose 200 nCi decay actual'!K418</f>
        <v>8.5901509789871336E-2</v>
      </c>
      <c r="K57" s="83">
        <f>'Ac227 Dose 20 nCi decay actual'!L418/'Ac225 Dose 200 nCi decay actual'!L418</f>
        <v>7.6223654787378609E-2</v>
      </c>
      <c r="L57" s="83">
        <f>'Ac227 Dose 20 nCi decay actual'!M418/'Ac225 Dose 200 nCi decay actual'!M418</f>
        <v>9.5911220168045819E-2</v>
      </c>
      <c r="M57" s="83">
        <f>'Ac227 Dose 20 nCi decay actual'!N418/'Ac225 Dose 200 nCi decay actual'!N418</f>
        <v>0.21135344486662441</v>
      </c>
      <c r="P57" s="86">
        <f>D57-D57*(('Ac225 Dose 200 nCi decay actual'!Q418/'Ac225 Dose 200 nCi decay actual'!E418)^2+('Ac227 Dose 20 nCi decay actual'!Q418/'Ac227 Dose 20 nCi decay actual'!E418)^2)^0.5</f>
        <v>4.2287805651096202E-2</v>
      </c>
      <c r="Q57" s="86">
        <f>E57-E57*(('Ac225 Dose 200 nCi decay actual'!R418/'Ac225 Dose 200 nCi decay actual'!F418)^2+('Ac227 Dose 20 nCi decay actual'!R418/'Ac227 Dose 20 nCi decay actual'!F418)^2)^0.5</f>
        <v>0.12092124170284094</v>
      </c>
      <c r="R57" s="86">
        <f>F57-F57*(('Ac225 Dose 200 nCi decay actual'!S418/'Ac225 Dose 200 nCi decay actual'!G418)^2+('Ac227 Dose 20 nCi decay actual'!S418/'Ac227 Dose 20 nCi decay actual'!G418)^2)^0.5</f>
        <v>7.0749923515072671E-2</v>
      </c>
      <c r="S57" s="86">
        <f>G57-G57*(('Ac225 Dose 200 nCi decay actual'!T418/'Ac225 Dose 200 nCi decay actual'!H418)^2+('Ac227 Dose 20 nCi decay actual'!T418/'Ac227 Dose 20 nCi decay actual'!H418)^2)^0.5</f>
        <v>5.6383455797240439E-2</v>
      </c>
      <c r="T57" s="86">
        <f>H57-H57*(('Ac225 Dose 200 nCi decay actual'!U418/'Ac225 Dose 200 nCi decay actual'!I418)^2+('Ac227 Dose 20 nCi decay actual'!U418/'Ac227 Dose 20 nCi decay actual'!I418)^2)^0.5</f>
        <v>5.3930558367726596E-2</v>
      </c>
      <c r="U57" s="86">
        <f>I57-I57*(('Ac225 Dose 200 nCi decay actual'!V418/'Ac225 Dose 200 nCi decay actual'!J418)^2+('Ac227 Dose 20 nCi decay actual'!V418/'Ac227 Dose 20 nCi decay actual'!J418)^2)^0.5</f>
        <v>3.2124658259043232E-2</v>
      </c>
      <c r="V57" s="86">
        <f>J57-J57*(('Ac225 Dose 200 nCi decay actual'!W418/'Ac225 Dose 200 nCi decay actual'!K418)^2+('Ac227 Dose 20 nCi decay actual'!W418/'Ac227 Dose 20 nCi decay actual'!K418)^2)^0.5</f>
        <v>6.9416461859556647E-2</v>
      </c>
      <c r="W57" s="86">
        <f>K57-K57*(('Ac225 Dose 200 nCi decay actual'!X418/'Ac225 Dose 200 nCi decay actual'!L418)^2+('Ac227 Dose 20 nCi decay actual'!X418/'Ac227 Dose 20 nCi decay actual'!L418)^2)^0.5</f>
        <v>6.217759973271976E-2</v>
      </c>
      <c r="X57" s="86">
        <f>L57-L57*(('Ac225 Dose 200 nCi decay actual'!Y418/'Ac225 Dose 200 nCi decay actual'!M418)^2+('Ac227 Dose 20 nCi decay actual'!Y418/'Ac227 Dose 20 nCi decay actual'!M418)^2)^0.5</f>
        <v>7.7279666194645311E-2</v>
      </c>
      <c r="Y57" s="86">
        <f>M57-M57*(('Ac225 Dose 200 nCi decay actual'!Z418/'Ac225 Dose 200 nCi decay actual'!N418)^2+('Ac227 Dose 20 nCi decay actual'!Z418/'Ac227 Dose 20 nCi decay actual'!N418)^2)^0.5</f>
        <v>0.19150640311949085</v>
      </c>
      <c r="Z57" s="86"/>
      <c r="AA57" s="86"/>
      <c r="AB57" s="86">
        <f>D57+D57*(('Ac225 Dose 200 nCi decay actual'!AC418/'Ac225 Dose 200 nCi decay actual'!E418)^2+('Ac227 Dose 20 nCi decay actual'!AC418/'Ac227 Dose 20 nCi decay actual'!E418)^2)^0.5</f>
        <v>9.018210330232182E-2</v>
      </c>
      <c r="AC57" s="86">
        <f>E57+E57*(('Ac225 Dose 200 nCi decay actual'!AD418/'Ac225 Dose 200 nCi decay actual'!F418)^2+('Ac227 Dose 20 nCi decay actual'!AD418/'Ac227 Dose 20 nCi decay actual'!F418)^2)^0.5</f>
        <v>0.19669604873858013</v>
      </c>
      <c r="AD57" s="86">
        <f>F57+F57*(('Ac225 Dose 200 nCi decay actual'!AE418/'Ac225 Dose 200 nCi decay actual'!G418)^2+('Ac227 Dose 20 nCi decay actual'!AE418/'Ac227 Dose 20 nCi decay actual'!G418)^2)^0.5</f>
        <v>0.10950318295558244</v>
      </c>
      <c r="AE57" s="86">
        <f>G57+G57*(('Ac225 Dose 200 nCi decay actual'!AF418/'Ac225 Dose 200 nCi decay actual'!H418)^2+('Ac227 Dose 20 nCi decay actual'!AF418/'Ac227 Dose 20 nCi decay actual'!H418)^2)^0.5</f>
        <v>9.0912967104103265E-2</v>
      </c>
      <c r="AF57" s="86">
        <f>H57+H57*(('Ac225 Dose 200 nCi decay actual'!AG418/'Ac225 Dose 200 nCi decay actual'!I418)^2+('Ac227 Dose 20 nCi decay actual'!AG418/'Ac227 Dose 20 nCi decay actual'!I418)^2)^0.5</f>
        <v>8.3231821906111253E-2</v>
      </c>
      <c r="AG57" s="86">
        <f>I57+I57*(('Ac225 Dose 200 nCi decay actual'!AH418/'Ac225 Dose 200 nCi decay actual'!J418)^2+('Ac227 Dose 20 nCi decay actual'!AH418/'Ac227 Dose 20 nCi decay actual'!J418)^2)^0.5</f>
        <v>4.840554271975802E-2</v>
      </c>
      <c r="AH57" s="86">
        <f>J57+J57*(('Ac225 Dose 200 nCi decay actual'!AI418/'Ac225 Dose 200 nCi decay actual'!K418)^2+('Ac227 Dose 20 nCi decay actual'!AI418/'Ac227 Dose 20 nCi decay actual'!K418)^2)^0.5</f>
        <v>0.10601876674636379</v>
      </c>
      <c r="AI57" s="86">
        <f>K57+K57*(('Ac225 Dose 200 nCi decay actual'!AJ418/'Ac225 Dose 200 nCi decay actual'!L418)^2+('Ac227 Dose 20 nCi decay actual'!AJ418/'Ac227 Dose 20 nCi decay actual'!L418)^2)^0.5</f>
        <v>9.5870816237631828E-2</v>
      </c>
      <c r="AJ57" s="86">
        <f>L57+L57*(('Ac225 Dose 200 nCi decay actual'!AK418/'Ac225 Dose 200 nCi decay actual'!M418)^2+('Ac227 Dose 20 nCi decay actual'!AK418/'Ac227 Dose 20 nCi decay actual'!M418)^2)^0.5</f>
        <v>0.11797762499611958</v>
      </c>
      <c r="AK57" s="86">
        <f>M57+M57*(('Ac225 Dose 200 nCi decay actual'!AL418/'Ac225 Dose 200 nCi decay actual'!N418)^2+('Ac227 Dose 20 nCi decay actual'!AL418/'Ac227 Dose 20 nCi decay actual'!N418)^2)^0.5</f>
        <v>0.29447059894528216</v>
      </c>
      <c r="AL57" s="85"/>
    </row>
    <row r="58" spans="3:38">
      <c r="C58">
        <f>'Ac225 Dose 200 nCi decay actual'!D419</f>
        <v>10.5</v>
      </c>
      <c r="D58" s="83">
        <f>'Ac227 Dose 20 nCi decay actual'!E419/'Ac225 Dose 200 nCi decay actual'!E419</f>
        <v>6.0677320314901244E-2</v>
      </c>
      <c r="E58" s="83">
        <f>'Ac227 Dose 20 nCi decay actual'!F419/'Ac225 Dose 200 nCi decay actual'!F419</f>
        <v>0.14650727424397789</v>
      </c>
      <c r="F58" s="83">
        <f>'Ac227 Dose 20 nCi decay actual'!G419/'Ac225 Dose 200 nCi decay actual'!G419</f>
        <v>8.581528897358924E-2</v>
      </c>
      <c r="G58" s="83">
        <f>'Ac227 Dose 20 nCi decay actual'!H419/'Ac225 Dose 200 nCi decay actual'!H419</f>
        <v>6.6326681541059904E-2</v>
      </c>
      <c r="H58" s="83">
        <f>'Ac227 Dose 20 nCi decay actual'!I419/'Ac225 Dose 200 nCi decay actual'!I419</f>
        <v>6.5661094464578157E-2</v>
      </c>
      <c r="I58" s="83">
        <f>'Ac227 Dose 20 nCi decay actual'!J419/'Ac225 Dose 200 nCi decay actual'!J419</f>
        <v>3.7036281214831081E-2</v>
      </c>
      <c r="J58" s="83">
        <f>'Ac227 Dose 20 nCi decay actual'!K419/'Ac225 Dose 200 nCi decay actual'!K419</f>
        <v>8.5624987755176102E-2</v>
      </c>
      <c r="K58" s="83">
        <f>'Ac227 Dose 20 nCi decay actual'!L419/'Ac225 Dose 200 nCi decay actual'!L419</f>
        <v>7.6116693858162845E-2</v>
      </c>
      <c r="L58" s="83">
        <f>'Ac227 Dose 20 nCi decay actual'!M419/'Ac225 Dose 200 nCi decay actual'!M419</f>
        <v>9.5768986162079572E-2</v>
      </c>
      <c r="M58" s="83">
        <f>'Ac227 Dose 20 nCi decay actual'!N419/'Ac225 Dose 200 nCi decay actual'!N419</f>
        <v>0.20885969750822089</v>
      </c>
      <c r="P58" s="86">
        <f>D58-D58*(('Ac225 Dose 200 nCi decay actual'!Q419/'Ac225 Dose 200 nCi decay actual'!E419)^2+('Ac227 Dose 20 nCi decay actual'!Q419/'Ac227 Dose 20 nCi decay actual'!E419)^2)^0.5</f>
        <v>4.2260402923383351E-2</v>
      </c>
      <c r="Q58" s="86">
        <f>E58-E58*(('Ac225 Dose 200 nCi decay actual'!R419/'Ac225 Dose 200 nCi decay actual'!F419)^2+('Ac227 Dose 20 nCi decay actual'!R419/'Ac227 Dose 20 nCi decay actual'!F419)^2)^0.5</f>
        <v>0.12025760319405229</v>
      </c>
      <c r="R58" s="86">
        <f>F58-F58*(('Ac225 Dose 200 nCi decay actual'!S419/'Ac225 Dose 200 nCi decay actual'!G419)^2+('Ac227 Dose 20 nCi decay actual'!S419/'Ac227 Dose 20 nCi decay actual'!G419)^2)^0.5</f>
        <v>7.0475876634045878E-2</v>
      </c>
      <c r="S58" s="86">
        <f>G58-G58*(('Ac225 Dose 200 nCi decay actual'!T419/'Ac225 Dose 200 nCi decay actual'!H419)^2+('Ac227 Dose 20 nCi decay actual'!T419/'Ac227 Dose 20 nCi decay actual'!H419)^2)^0.5</f>
        <v>5.6289851383823898E-2</v>
      </c>
      <c r="T58" s="86">
        <f>H58-H58*(('Ac225 Dose 200 nCi decay actual'!U419/'Ac225 Dose 200 nCi decay actual'!I419)^2+('Ac227 Dose 20 nCi decay actual'!U419/'Ac227 Dose 20 nCi decay actual'!I419)^2)^0.5</f>
        <v>5.4113879047994591E-2</v>
      </c>
      <c r="U58" s="86">
        <f>I58-I58*(('Ac225 Dose 200 nCi decay actual'!V419/'Ac225 Dose 200 nCi decay actual'!J419)^2+('Ac227 Dose 20 nCi decay actual'!V419/'Ac227 Dose 20 nCi decay actual'!J419)^2)^0.5</f>
        <v>3.2035426746420279E-2</v>
      </c>
      <c r="V58" s="86">
        <f>J58-J58*(('Ac225 Dose 200 nCi decay actual'!W419/'Ac225 Dose 200 nCi decay actual'!K419)^2+('Ac227 Dose 20 nCi decay actual'!W419/'Ac227 Dose 20 nCi decay actual'!K419)^2)^0.5</f>
        <v>6.9372759153896749E-2</v>
      </c>
      <c r="W58" s="86">
        <f>K58-K58*(('Ac225 Dose 200 nCi decay actual'!X419/'Ac225 Dose 200 nCi decay actual'!L419)^2+('Ac227 Dose 20 nCi decay actual'!X419/'Ac227 Dose 20 nCi decay actual'!L419)^2)^0.5</f>
        <v>6.2220323476510922E-2</v>
      </c>
      <c r="X58" s="86">
        <f>L58-L58*(('Ac225 Dose 200 nCi decay actual'!Y419/'Ac225 Dose 200 nCi decay actual'!M419)^2+('Ac227 Dose 20 nCi decay actual'!Y419/'Ac227 Dose 20 nCi decay actual'!M419)^2)^0.5</f>
        <v>7.7359637876199358E-2</v>
      </c>
      <c r="Y58" s="86">
        <f>M58-M58*(('Ac225 Dose 200 nCi decay actual'!Z419/'Ac225 Dose 200 nCi decay actual'!N419)^2+('Ac227 Dose 20 nCi decay actual'!Z419/'Ac227 Dose 20 nCi decay actual'!N419)^2)^0.5</f>
        <v>0.18932812209123931</v>
      </c>
      <c r="Z58" s="86"/>
      <c r="AA58" s="86"/>
      <c r="AB58" s="86">
        <f>D58+D58*(('Ac225 Dose 200 nCi decay actual'!AC419/'Ac225 Dose 200 nCi decay actual'!E419)^2+('Ac227 Dose 20 nCi decay actual'!AC419/'Ac227 Dose 20 nCi decay actual'!E419)^2)^0.5</f>
        <v>9.0095617090410265E-2</v>
      </c>
      <c r="AC58" s="86">
        <f>E58+E58*(('Ac225 Dose 200 nCi decay actual'!AD419/'Ac225 Dose 200 nCi decay actual'!F419)^2+('Ac227 Dose 20 nCi decay actual'!AD419/'Ac227 Dose 20 nCi decay actual'!F419)^2)^0.5</f>
        <v>0.19515282802354947</v>
      </c>
      <c r="AD58" s="86">
        <f>F58+F58*(('Ac225 Dose 200 nCi decay actual'!AE419/'Ac225 Dose 200 nCi decay actual'!G419)^2+('Ac227 Dose 20 nCi decay actual'!AE419/'Ac227 Dose 20 nCi decay actual'!G419)^2)^0.5</f>
        <v>0.10861443309304428</v>
      </c>
      <c r="AE58" s="86">
        <f>G58+G58*(('Ac225 Dose 200 nCi decay actual'!AF419/'Ac225 Dose 200 nCi decay actual'!H419)^2+('Ac227 Dose 20 nCi decay actual'!AF419/'Ac227 Dose 20 nCi decay actual'!H419)^2)^0.5</f>
        <v>9.0390724157584784E-2</v>
      </c>
      <c r="AF58" s="86">
        <f>H58+H58*(('Ac225 Dose 200 nCi decay actual'!AG419/'Ac225 Dose 200 nCi decay actual'!I419)^2+('Ac227 Dose 20 nCi decay actual'!AG419/'Ac227 Dose 20 nCi decay actual'!I419)^2)^0.5</f>
        <v>8.3203551048509891E-2</v>
      </c>
      <c r="AG58" s="86">
        <f>I58+I58*(('Ac225 Dose 200 nCi decay actual'!AH419/'Ac225 Dose 200 nCi decay actual'!J419)^2+('Ac227 Dose 20 nCi decay actual'!AH419/'Ac227 Dose 20 nCi decay actual'!J419)^2)^0.5</f>
        <v>4.8056477238919426E-2</v>
      </c>
      <c r="AH58" s="86">
        <f>J58+J58*(('Ac225 Dose 200 nCi decay actual'!AI419/'Ac225 Dose 200 nCi decay actual'!K419)^2+('Ac227 Dose 20 nCi decay actual'!AI419/'Ac227 Dose 20 nCi decay actual'!K419)^2)^0.5</f>
        <v>0.10545356093719445</v>
      </c>
      <c r="AI58" s="86">
        <f>K58+K58*(('Ac225 Dose 200 nCi decay actual'!AJ419/'Ac225 Dose 200 nCi decay actual'!L419)^2+('Ac227 Dose 20 nCi decay actual'!AJ419/'Ac227 Dose 20 nCi decay actual'!L419)^2)^0.5</f>
        <v>9.5509881793338941E-2</v>
      </c>
      <c r="AJ58" s="86">
        <f>L58+L58*(('Ac225 Dose 200 nCi decay actual'!AK419/'Ac225 Dose 200 nCi decay actual'!M419)^2+('Ac227 Dose 20 nCi decay actual'!AK419/'Ac227 Dose 20 nCi decay actual'!M419)^2)^0.5</f>
        <v>0.11755634693898717</v>
      </c>
      <c r="AK58" s="86">
        <f>M58+M58*(('Ac225 Dose 200 nCi decay actual'!AL419/'Ac225 Dose 200 nCi decay actual'!N419)^2+('Ac227 Dose 20 nCi decay actual'!AL419/'Ac227 Dose 20 nCi decay actual'!N419)^2)^0.5</f>
        <v>0.29018886310227882</v>
      </c>
      <c r="AL58" s="85"/>
    </row>
    <row r="59" spans="3:38">
      <c r="C59">
        <f>'Ac225 Dose 200 nCi decay actual'!D420</f>
        <v>10.75</v>
      </c>
      <c r="D59" s="83">
        <f>'Ac227 Dose 20 nCi decay actual'!E420/'Ac225 Dose 200 nCi decay actual'!E420</f>
        <v>6.0631723066040179E-2</v>
      </c>
      <c r="E59" s="83">
        <f>'Ac227 Dose 20 nCi decay actual'!F420/'Ac225 Dose 200 nCi decay actual'!F420</f>
        <v>0.14561234358618119</v>
      </c>
      <c r="F59" s="83">
        <f>'Ac227 Dose 20 nCi decay actual'!G420/'Ac225 Dose 200 nCi decay actual'!G420</f>
        <v>8.5368224550407573E-2</v>
      </c>
      <c r="G59" s="83">
        <f>'Ac227 Dose 20 nCi decay actual'!H420/'Ac225 Dose 200 nCi decay actual'!H420</f>
        <v>6.6152166937934131E-2</v>
      </c>
      <c r="H59" s="83">
        <f>'Ac227 Dose 20 nCi decay actual'!I420/'Ac225 Dose 200 nCi decay actual'!I420</f>
        <v>6.5786620348854408E-2</v>
      </c>
      <c r="I59" s="83">
        <f>'Ac227 Dose 20 nCi decay actual'!J420/'Ac225 Dose 200 nCi decay actual'!J420</f>
        <v>3.6912178360004128E-2</v>
      </c>
      <c r="J59" s="83">
        <f>'Ac227 Dose 20 nCi decay actual'!K420/'Ac225 Dose 200 nCi decay actual'!K420</f>
        <v>8.5425981762878994E-2</v>
      </c>
      <c r="K59" s="83">
        <f>'Ac227 Dose 20 nCi decay actual'!L420/'Ac225 Dose 200 nCi decay actual'!L420</f>
        <v>7.605602086587146E-2</v>
      </c>
      <c r="L59" s="83">
        <f>'Ac227 Dose 20 nCi decay actual'!M420/'Ac225 Dose 200 nCi decay actual'!M420</f>
        <v>9.5696029848381048E-2</v>
      </c>
      <c r="M59" s="83">
        <f>'Ac227 Dose 20 nCi decay actual'!N420/'Ac225 Dose 200 nCi decay actual'!N420</f>
        <v>0.20656734454649628</v>
      </c>
      <c r="P59" s="86">
        <f>D59-D59*(('Ac225 Dose 200 nCi decay actual'!Q420/'Ac225 Dose 200 nCi decay actual'!E420)^2+('Ac227 Dose 20 nCi decay actual'!Q420/'Ac227 Dose 20 nCi decay actual'!E420)^2)^0.5</f>
        <v>4.2233853230193248E-2</v>
      </c>
      <c r="Q59" s="86">
        <f>E59-E59*(('Ac225 Dose 200 nCi decay actual'!R420/'Ac225 Dose 200 nCi decay actual'!F420)^2+('Ac227 Dose 20 nCi decay actual'!R420/'Ac227 Dose 20 nCi decay actual'!F420)^2)^0.5</f>
        <v>0.11963794329513874</v>
      </c>
      <c r="R59" s="86">
        <f>F59-F59*(('Ac225 Dose 200 nCi decay actual'!S420/'Ac225 Dose 200 nCi decay actual'!G420)^2+('Ac227 Dose 20 nCi decay actual'!S420/'Ac227 Dose 20 nCi decay actual'!G420)^2)^0.5</f>
        <v>7.0249696390340177E-2</v>
      </c>
      <c r="S59" s="86">
        <f>G59-G59*(('Ac225 Dose 200 nCi decay actual'!T420/'Ac225 Dose 200 nCi decay actual'!H420)^2+('Ac227 Dose 20 nCi decay actual'!T420/'Ac227 Dose 20 nCi decay actual'!H420)^2)^0.5</f>
        <v>5.6221919708208917E-2</v>
      </c>
      <c r="T59" s="86">
        <f>H59-H59*(('Ac225 Dose 200 nCi decay actual'!U420/'Ac225 Dose 200 nCi decay actual'!I420)^2+('Ac227 Dose 20 nCi decay actual'!U420/'Ac227 Dose 20 nCi decay actual'!I420)^2)^0.5</f>
        <v>5.4315006785910905E-2</v>
      </c>
      <c r="U59" s="86">
        <f>I59-I59*(('Ac225 Dose 200 nCi decay actual'!V420/'Ac225 Dose 200 nCi decay actual'!J420)^2+('Ac227 Dose 20 nCi decay actual'!V420/'Ac227 Dose 20 nCi decay actual'!J420)^2)^0.5</f>
        <v>3.1977445903023219E-2</v>
      </c>
      <c r="V59" s="86">
        <f>J59-J59*(('Ac225 Dose 200 nCi decay actual'!W420/'Ac225 Dose 200 nCi decay actual'!K420)^2+('Ac227 Dose 20 nCi decay actual'!W420/'Ac227 Dose 20 nCi decay actual'!K420)^2)^0.5</f>
        <v>6.9385353915315945E-2</v>
      </c>
      <c r="W59" s="86">
        <f>K59-K59*(('Ac225 Dose 200 nCi decay actual'!X420/'Ac225 Dose 200 nCi decay actual'!L420)^2+('Ac227 Dose 20 nCi decay actual'!X420/'Ac227 Dose 20 nCi decay actual'!L420)^2)^0.5</f>
        <v>6.2296414878659612E-2</v>
      </c>
      <c r="X59" s="86">
        <f>L59-L59*(('Ac225 Dose 200 nCi decay actual'!Y420/'Ac225 Dose 200 nCi decay actual'!M420)^2+('Ac227 Dose 20 nCi decay actual'!Y420/'Ac227 Dose 20 nCi decay actual'!M420)^2)^0.5</f>
        <v>7.7488426343243003E-2</v>
      </c>
      <c r="Y59" s="86">
        <f>M59-M59*(('Ac225 Dose 200 nCi decay actual'!Z420/'Ac225 Dose 200 nCi decay actual'!N420)^2+('Ac227 Dose 20 nCi decay actual'!Z420/'Ac227 Dose 20 nCi decay actual'!N420)^2)^0.5</f>
        <v>0.18733358853196952</v>
      </c>
      <c r="Z59" s="86"/>
      <c r="AA59" s="86"/>
      <c r="AB59" s="86">
        <f>D59+D59*(('Ac225 Dose 200 nCi decay actual'!AC420/'Ac225 Dose 200 nCi decay actual'!E420)^2+('Ac227 Dose 20 nCi decay actual'!AC420/'Ac227 Dose 20 nCi decay actual'!E420)^2)^0.5</f>
        <v>9.0011425829300523E-2</v>
      </c>
      <c r="AC59" s="86">
        <f>E59+E59*(('Ac225 Dose 200 nCi decay actual'!AD420/'Ac225 Dose 200 nCi decay actual'!F420)^2+('Ac227 Dose 20 nCi decay actual'!AD420/'Ac227 Dose 20 nCi decay actual'!F420)^2)^0.5</f>
        <v>0.19369488883156172</v>
      </c>
      <c r="AD59" s="86">
        <f>F59+F59*(('Ac225 Dose 200 nCi decay actual'!AE420/'Ac225 Dose 200 nCi decay actual'!G420)^2+('Ac227 Dose 20 nCi decay actual'!AE420/'Ac227 Dose 20 nCi decay actual'!G420)^2)^0.5</f>
        <v>0.10781575429210416</v>
      </c>
      <c r="AE59" s="86">
        <f>G59+G59*(('Ac225 Dose 200 nCi decay actual'!AF420/'Ac225 Dose 200 nCi decay actual'!H420)^2+('Ac227 Dose 20 nCi decay actual'!AF420/'Ac227 Dose 20 nCi decay actual'!H420)^2)^0.5</f>
        <v>8.9920476091138471E-2</v>
      </c>
      <c r="AF59" s="86">
        <f>H59+H59*(('Ac225 Dose 200 nCi decay actual'!AG420/'Ac225 Dose 200 nCi decay actual'!I420)^2+('Ac227 Dose 20 nCi decay actual'!AG420/'Ac227 Dose 20 nCi decay actual'!I420)^2)^0.5</f>
        <v>8.3209134589870476E-2</v>
      </c>
      <c r="AG59" s="86">
        <f>I59+I59*(('Ac225 Dose 200 nCi decay actual'!AH420/'Ac225 Dose 200 nCi decay actual'!J420)^2+('Ac227 Dose 20 nCi decay actual'!AH420/'Ac227 Dose 20 nCi decay actual'!J420)^2)^0.5</f>
        <v>4.7762331992400403E-2</v>
      </c>
      <c r="AH59" s="86">
        <f>J59+J59*(('Ac225 Dose 200 nCi decay actual'!AI420/'Ac225 Dose 200 nCi decay actual'!K420)^2+('Ac227 Dose 20 nCi decay actual'!AI420/'Ac227 Dose 20 nCi decay actual'!K420)^2)^0.5</f>
        <v>0.1049915214934376</v>
      </c>
      <c r="AI59" s="86">
        <f>K59+K59*(('Ac225 Dose 200 nCi decay actual'!AJ420/'Ac225 Dose 200 nCi decay actual'!L420)^2+('Ac227 Dose 20 nCi decay actual'!AJ420/'Ac227 Dose 20 nCi decay actual'!L420)^2)^0.5</f>
        <v>9.5213627119682273E-2</v>
      </c>
      <c r="AJ59" s="86">
        <f>L59+L59*(('Ac225 Dose 200 nCi decay actual'!AK420/'Ac225 Dose 200 nCi decay actual'!M420)^2+('Ac227 Dose 20 nCi decay actual'!AK420/'Ac227 Dose 20 nCi decay actual'!M420)^2)^0.5</f>
        <v>0.11722776299544806</v>
      </c>
      <c r="AK59" s="86">
        <f>M59+M59*(('Ac225 Dose 200 nCi decay actual'!AL420/'Ac225 Dose 200 nCi decay actual'!N420)^2+('Ac227 Dose 20 nCi decay actual'!AL420/'Ac227 Dose 20 nCi decay actual'!N420)^2)^0.5</f>
        <v>0.28622784849439831</v>
      </c>
      <c r="AL59" s="85"/>
    </row>
    <row r="60" spans="3:38">
      <c r="C60">
        <f>'Ac225 Dose 200 nCi decay actual'!D421</f>
        <v>11</v>
      </c>
      <c r="D60" s="83">
        <f>'Ac227 Dose 20 nCi decay actual'!E421/'Ac225 Dose 200 nCi decay actual'!E421</f>
        <v>6.0587234845578111E-2</v>
      </c>
      <c r="E60" s="83">
        <f>'Ac227 Dose 20 nCi decay actual'!F421/'Ac225 Dose 200 nCi decay actual'!F421</f>
        <v>0.14476649021460428</v>
      </c>
      <c r="F60" s="83">
        <f>'Ac227 Dose 20 nCi decay actual'!G421/'Ac225 Dose 200 nCi decay actual'!G421</f>
        <v>8.4975879898155735E-2</v>
      </c>
      <c r="G60" s="83">
        <f>'Ac227 Dose 20 nCi decay actual'!H421/'Ac225 Dose 200 nCi decay actual'!H421</f>
        <v>6.6005676071972705E-2</v>
      </c>
      <c r="H60" s="83">
        <f>'Ac227 Dose 20 nCi decay actual'!I421/'Ac225 Dose 200 nCi decay actual'!I421</f>
        <v>6.5932979910332215E-2</v>
      </c>
      <c r="I60" s="83">
        <f>'Ac227 Dose 20 nCi decay actual'!J421/'Ac225 Dose 200 nCi decay actual'!J421</f>
        <v>3.6819532024806138E-2</v>
      </c>
      <c r="J60" s="83">
        <f>'Ac227 Dose 20 nCi decay actual'!K421/'Ac225 Dose 200 nCi decay actual'!K421</f>
        <v>8.529235978379443E-2</v>
      </c>
      <c r="K60" s="83">
        <f>'Ac227 Dose 20 nCi decay actual'!L421/'Ac225 Dose 200 nCi decay actual'!L421</f>
        <v>7.6034975943759686E-2</v>
      </c>
      <c r="L60" s="83">
        <f>'Ac227 Dose 20 nCi decay actual'!M421/'Ac225 Dose 200 nCi decay actual'!M421</f>
        <v>9.5681875215775827E-2</v>
      </c>
      <c r="M60" s="83">
        <f>'Ac227 Dose 20 nCi decay actual'!N421/'Ac225 Dose 200 nCi decay actual'!N421</f>
        <v>0.20444863757775267</v>
      </c>
      <c r="P60" s="86">
        <f>D60-D60*(('Ac225 Dose 200 nCi decay actual'!Q421/'Ac225 Dose 200 nCi decay actual'!E421)^2+('Ac227 Dose 20 nCi decay actual'!Q421/'Ac227 Dose 20 nCi decay actual'!E421)^2)^0.5</f>
        <v>4.2208029038685632E-2</v>
      </c>
      <c r="Q60" s="86">
        <f>E60-E60*(('Ac225 Dose 200 nCi decay actual'!R421/'Ac225 Dose 200 nCi decay actual'!F421)^2+('Ac227 Dose 20 nCi decay actual'!R421/'Ac227 Dose 20 nCi decay actual'!F421)^2)^0.5</f>
        <v>0.11905648511246944</v>
      </c>
      <c r="R60" s="86">
        <f>F60-F60*(('Ac225 Dose 200 nCi decay actual'!S421/'Ac225 Dose 200 nCi decay actual'!G421)^2+('Ac227 Dose 20 nCi decay actual'!S421/'Ac227 Dose 20 nCi decay actual'!G421)^2)^0.5</f>
        <v>7.0064434188884792E-2</v>
      </c>
      <c r="S60" s="86">
        <f>G60-G60*(('Ac225 Dose 200 nCi decay actual'!T421/'Ac225 Dose 200 nCi decay actual'!H421)^2+('Ac227 Dose 20 nCi decay actual'!T421/'Ac227 Dose 20 nCi decay actual'!H421)^2)^0.5</f>
        <v>5.6176165511785038E-2</v>
      </c>
      <c r="T60" s="86">
        <f>H60-H60*(('Ac225 Dose 200 nCi decay actual'!U421/'Ac225 Dose 200 nCi decay actual'!I421)^2+('Ac227 Dose 20 nCi decay actual'!U421/'Ac227 Dose 20 nCi decay actual'!I421)^2)^0.5</f>
        <v>5.4531621926502148E-2</v>
      </c>
      <c r="U60" s="86">
        <f>I60-I60*(('Ac225 Dose 200 nCi decay actual'!V421/'Ac225 Dose 200 nCi decay actual'!J421)^2+('Ac227 Dose 20 nCi decay actual'!V421/'Ac227 Dose 20 nCi decay actual'!J421)^2)^0.5</f>
        <v>3.194557383644079E-2</v>
      </c>
      <c r="V60" s="86">
        <f>J60-J60*(('Ac225 Dose 200 nCi decay actual'!W421/'Ac225 Dose 200 nCi decay actual'!K421)^2+('Ac227 Dose 20 nCi decay actual'!W421/'Ac227 Dose 20 nCi decay actual'!K421)^2)^0.5</f>
        <v>6.9445031900367868E-2</v>
      </c>
      <c r="W60" s="86">
        <f>K60-K60*(('Ac225 Dose 200 nCi decay actual'!X421/'Ac225 Dose 200 nCi decay actual'!L421)^2+('Ac227 Dose 20 nCi decay actual'!X421/'Ac227 Dose 20 nCi decay actual'!L421)^2)^0.5</f>
        <v>6.2400943024471051E-2</v>
      </c>
      <c r="X60" s="86">
        <f>L60-L60*(('Ac225 Dose 200 nCi decay actual'!Y421/'Ac225 Dose 200 nCi decay actual'!M421)^2+('Ac227 Dose 20 nCi decay actual'!Y421/'Ac227 Dose 20 nCi decay actual'!M421)^2)^0.5</f>
        <v>7.7658384977657938E-2</v>
      </c>
      <c r="Y60" s="86">
        <f>M60-M60*(('Ac225 Dose 200 nCi decay actual'!Z421/'Ac225 Dose 200 nCi decay actual'!N421)^2+('Ac227 Dose 20 nCi decay actual'!Z421/'Ac227 Dose 20 nCi decay actual'!N421)^2)^0.5</f>
        <v>0.18549670379590738</v>
      </c>
      <c r="Z60" s="86"/>
      <c r="AA60" s="86"/>
      <c r="AB60" s="86">
        <f>D60+D60*(('Ac225 Dose 200 nCi decay actual'!AC421/'Ac225 Dose 200 nCi decay actual'!E421)^2+('Ac227 Dose 20 nCi decay actual'!AC421/'Ac227 Dose 20 nCi decay actual'!E421)^2)^0.5</f>
        <v>8.9929170169691749E-2</v>
      </c>
      <c r="AC60" s="86">
        <f>E60+E60*(('Ac225 Dose 200 nCi decay actual'!AD421/'Ac225 Dose 200 nCi decay actual'!F421)^2+('Ac227 Dose 20 nCi decay actual'!AD421/'Ac227 Dose 20 nCi decay actual'!F421)^2)^0.5</f>
        <v>0.19231121361136105</v>
      </c>
      <c r="AD60" s="86">
        <f>F60+F60*(('Ac225 Dose 200 nCi decay actual'!AE421/'Ac225 Dose 200 nCi decay actual'!G421)^2+('Ac227 Dose 20 nCi decay actual'!AE421/'Ac227 Dose 20 nCi decay actual'!G421)^2)^0.5</f>
        <v>0.1070947277167786</v>
      </c>
      <c r="AE60" s="86">
        <f>G60+G60*(('Ac225 Dose 200 nCi decay actual'!AF421/'Ac225 Dose 200 nCi decay actual'!H421)^2+('Ac227 Dose 20 nCi decay actual'!AF421/'Ac227 Dose 20 nCi decay actual'!H421)^2)^0.5</f>
        <v>8.9495282695052483E-2</v>
      </c>
      <c r="AF60" s="86">
        <f>H60+H60*(('Ac225 Dose 200 nCi decay actual'!AG421/'Ac225 Dose 200 nCi decay actual'!I421)^2+('Ac227 Dose 20 nCi decay actual'!AG421/'Ac227 Dose 20 nCi decay actual'!I421)^2)^0.5</f>
        <v>8.3244150868122438E-2</v>
      </c>
      <c r="AG60" s="86">
        <f>I60+I60*(('Ac225 Dose 200 nCi decay actual'!AH421/'Ac225 Dose 200 nCi decay actual'!J421)^2+('Ac227 Dose 20 nCi decay actual'!AH421/'Ac227 Dose 20 nCi decay actual'!J421)^2)^0.5</f>
        <v>4.7514667716928409E-2</v>
      </c>
      <c r="AH60" s="86">
        <f>J60+J60*(('Ac225 Dose 200 nCi decay actual'!AI421/'Ac225 Dose 200 nCi decay actual'!K421)^2+('Ac227 Dose 20 nCi decay actual'!AI421/'Ac227 Dose 20 nCi decay actual'!K421)^2)^0.5</f>
        <v>0.10461702711068591</v>
      </c>
      <c r="AI60" s="86">
        <f>K60+K60*(('Ac225 Dose 200 nCi decay actual'!AJ421/'Ac225 Dose 200 nCi decay actual'!L421)^2+('Ac227 Dose 20 nCi decay actual'!AJ421/'Ac227 Dose 20 nCi decay actual'!L421)^2)^0.5</f>
        <v>9.4972968772371436E-2</v>
      </c>
      <c r="AJ60" s="86">
        <f>L60+L60*(('Ac225 Dose 200 nCi decay actual'!AK421/'Ac225 Dose 200 nCi decay actual'!M421)^2+('Ac227 Dose 20 nCi decay actual'!AK421/'Ac227 Dose 20 nCi decay actual'!M421)^2)^0.5</f>
        <v>0.11697827520388387</v>
      </c>
      <c r="AK60" s="86">
        <f>M60+M60*(('Ac225 Dose 200 nCi decay actual'!AL421/'Ac225 Dose 200 nCi decay actual'!N421)^2+('Ac227 Dose 20 nCi decay actual'!AL421/'Ac227 Dose 20 nCi decay actual'!N421)^2)^0.5</f>
        <v>0.2825438933027728</v>
      </c>
      <c r="AL60" s="85"/>
    </row>
    <row r="61" spans="3:38">
      <c r="C61">
        <f>'Ac225 Dose 200 nCi decay actual'!D422</f>
        <v>12</v>
      </c>
      <c r="D61" s="83">
        <f>'Ac227 Dose 20 nCi decay actual'!E422/'Ac225 Dose 200 nCi decay actual'!E422</f>
        <v>6.0419498409853827E-2</v>
      </c>
      <c r="E61" s="83">
        <f>'Ac227 Dose 20 nCi decay actual'!F422/'Ac225 Dose 200 nCi decay actual'!F422</f>
        <v>0.14181881488350187</v>
      </c>
      <c r="F61" s="83">
        <f>'Ac227 Dose 20 nCi decay actual'!G422/'Ac225 Dose 200 nCi decay actual'!G422</f>
        <v>8.3874796239017946E-2</v>
      </c>
      <c r="G61" s="83">
        <f>'Ac227 Dose 20 nCi decay actual'!H422/'Ac225 Dose 200 nCi decay actual'!H422</f>
        <v>6.5665652437045821E-2</v>
      </c>
      <c r="H61" s="83">
        <f>'Ac227 Dose 20 nCi decay actual'!I422/'Ac225 Dose 200 nCi decay actual'!I422</f>
        <v>6.6704132121611595E-2</v>
      </c>
      <c r="I61" s="83">
        <f>'Ac227 Dose 20 nCi decay actual'!J422/'Ac225 Dose 200 nCi decay actual'!J422</f>
        <v>3.6709035683852295E-2</v>
      </c>
      <c r="J61" s="83">
        <f>'Ac227 Dose 20 nCi decay actual'!K422/'Ac225 Dose 200 nCi decay actual'!K422</f>
        <v>8.5302898021059684E-2</v>
      </c>
      <c r="K61" s="83">
        <f>'Ac227 Dose 20 nCi decay actual'!L422/'Ac225 Dose 200 nCi decay actual'!L422</f>
        <v>7.6292307507614621E-2</v>
      </c>
      <c r="L61" s="83">
        <f>'Ac227 Dose 20 nCi decay actual'!M422/'Ac225 Dose 200 nCi decay actual'!M422</f>
        <v>9.6124145372368394E-2</v>
      </c>
      <c r="M61" s="83">
        <f>'Ac227 Dose 20 nCi decay actual'!N422/'Ac225 Dose 200 nCi decay actual'!N422</f>
        <v>0.19744578631564225</v>
      </c>
      <c r="P61" s="86">
        <f>D61-D61*(('Ac225 Dose 200 nCi decay actual'!Q422/'Ac225 Dose 200 nCi decay actual'!E422)^2+('Ac227 Dose 20 nCi decay actual'!Q422/'Ac227 Dose 20 nCi decay actual'!E422)^2)^0.5</f>
        <v>4.2111038374072415E-2</v>
      </c>
      <c r="Q61" s="86">
        <f>E61-E61*(('Ac225 Dose 200 nCi decay actual'!R422/'Ac225 Dose 200 nCi decay actual'!F422)^2+('Ac227 Dose 20 nCi decay actual'!R422/'Ac227 Dose 20 nCi decay actual'!F422)^2)^0.5</f>
        <v>0.1167588491032141</v>
      </c>
      <c r="R61" s="86">
        <f>F61-F61*(('Ac225 Dose 200 nCi decay actual'!S422/'Ac225 Dose 200 nCi decay actual'!G422)^2+('Ac227 Dose 20 nCi decay actual'!S422/'Ac227 Dose 20 nCi decay actual'!G422)^2)^0.5</f>
        <v>6.8952455487537465E-2</v>
      </c>
      <c r="S61" s="86">
        <f>G61-G61*(('Ac225 Dose 200 nCi decay actual'!T422/'Ac225 Dose 200 nCi decay actual'!H422)^2+('Ac227 Dose 20 nCi decay actual'!T422/'Ac227 Dose 20 nCi decay actual'!H422)^2)^0.5</f>
        <v>5.5884282267769772E-2</v>
      </c>
      <c r="T61" s="86">
        <f>H61-H61*(('Ac225 Dose 200 nCi decay actual'!U422/'Ac225 Dose 200 nCi decay actual'!I422)^2+('Ac227 Dose 20 nCi decay actual'!U422/'Ac227 Dose 20 nCi decay actual'!I422)^2)^0.5</f>
        <v>5.5148700750379379E-2</v>
      </c>
      <c r="U61" s="86">
        <f>I61-I61*(('Ac225 Dose 200 nCi decay actual'!V422/'Ac225 Dose 200 nCi decay actual'!J422)^2+('Ac227 Dose 20 nCi decay actual'!V422/'Ac227 Dose 20 nCi decay actual'!J422)^2)^0.5</f>
        <v>3.1479036795629696E-2</v>
      </c>
      <c r="V61" s="86">
        <f>J61-J61*(('Ac225 Dose 200 nCi decay actual'!W422/'Ac225 Dose 200 nCi decay actual'!K422)^2+('Ac227 Dose 20 nCi decay actual'!W422/'Ac227 Dose 20 nCi decay actual'!K422)^2)^0.5</f>
        <v>6.8449858115291973E-2</v>
      </c>
      <c r="W61" s="86">
        <f>K61-K61*(('Ac225 Dose 200 nCi decay actual'!X422/'Ac225 Dose 200 nCi decay actual'!L422)^2+('Ac227 Dose 20 nCi decay actual'!X422/'Ac227 Dose 20 nCi decay actual'!L422)^2)^0.5</f>
        <v>6.2097750151988068E-2</v>
      </c>
      <c r="X61" s="86">
        <f>L61-L61*(('Ac225 Dose 200 nCi decay actual'!Y422/'Ac225 Dose 200 nCi decay actual'!M422)^2+('Ac227 Dose 20 nCi decay actual'!Y422/'Ac227 Dose 20 nCi decay actual'!M422)^2)^0.5</f>
        <v>7.7123034566588394E-2</v>
      </c>
      <c r="Y61" s="86">
        <f>M61-M61*(('Ac225 Dose 200 nCi decay actual'!Z422/'Ac225 Dose 200 nCi decay actual'!N422)^2+('Ac227 Dose 20 nCi decay actual'!Z422/'Ac227 Dose 20 nCi decay actual'!N422)^2)^0.5</f>
        <v>0.17776108889767858</v>
      </c>
      <c r="Z61" s="86"/>
      <c r="AA61" s="86"/>
      <c r="AB61" s="86">
        <f>D61+D61*(('Ac225 Dose 200 nCi decay actual'!AC422/'Ac225 Dose 200 nCi decay actual'!E422)^2+('Ac227 Dose 20 nCi decay actual'!AC422/'Ac227 Dose 20 nCi decay actual'!E422)^2)^0.5</f>
        <v>8.961890293721847E-2</v>
      </c>
      <c r="AC61" s="86">
        <f>E61+E61*(('Ac225 Dose 200 nCi decay actual'!AD422/'Ac225 Dose 200 nCi decay actual'!F422)^2+('Ac227 Dose 20 nCi decay actual'!AD422/'Ac227 Dose 20 nCi decay actual'!F422)^2)^0.5</f>
        <v>0.18782906321112466</v>
      </c>
      <c r="AD61" s="86">
        <f>F61+F61*(('Ac225 Dose 200 nCi decay actual'!AE422/'Ac225 Dose 200 nCi decay actual'!G422)^2+('Ac227 Dose 20 nCi decay actual'!AE422/'Ac227 Dose 20 nCi decay actual'!G422)^2)^0.5</f>
        <v>0.10586769155197467</v>
      </c>
      <c r="AE61" s="86">
        <f>G61+G61*(('Ac225 Dose 200 nCi decay actual'!AF422/'Ac225 Dose 200 nCi decay actual'!H422)^2+('Ac227 Dose 20 nCi decay actual'!AF422/'Ac227 Dose 20 nCi decay actual'!H422)^2)^0.5</f>
        <v>8.8612292826925468E-2</v>
      </c>
      <c r="AF61" s="86">
        <f>H61+H61*(('Ac225 Dose 200 nCi decay actual'!AG422/'Ac225 Dose 200 nCi decay actual'!I422)^2+('Ac227 Dose 20 nCi decay actual'!AG422/'Ac227 Dose 20 nCi decay actual'!I422)^2)^0.5</f>
        <v>8.4132477139791967E-2</v>
      </c>
      <c r="AG61" s="86">
        <f>I61+I61*(('Ac225 Dose 200 nCi decay actual'!AH422/'Ac225 Dose 200 nCi decay actual'!J422)^2+('Ac227 Dose 20 nCi decay actual'!AH422/'Ac227 Dose 20 nCi decay actual'!J422)^2)^0.5</f>
        <v>4.7978265675248571E-2</v>
      </c>
      <c r="AH61" s="86">
        <f>J61+J61*(('Ac225 Dose 200 nCi decay actual'!AI422/'Ac225 Dose 200 nCi decay actual'!K422)^2+('Ac227 Dose 20 nCi decay actual'!AI422/'Ac227 Dose 20 nCi decay actual'!K422)^2)^0.5</f>
        <v>0.10577674413418348</v>
      </c>
      <c r="AI61" s="86">
        <f>K61+K61*(('Ac225 Dose 200 nCi decay actual'!AJ422/'Ac225 Dose 200 nCi decay actual'!L422)^2+('Ac227 Dose 20 nCi decay actual'!AJ422/'Ac227 Dose 20 nCi decay actual'!L422)^2)^0.5</f>
        <v>9.5363409723761741E-2</v>
      </c>
      <c r="AJ61" s="86">
        <f>L61+L61*(('Ac225 Dose 200 nCi decay actual'!AK422/'Ac225 Dose 200 nCi decay actual'!M422)^2+('Ac227 Dose 20 nCi decay actual'!AK422/'Ac227 Dose 20 nCi decay actual'!M422)^2)^0.5</f>
        <v>0.11832373648853406</v>
      </c>
      <c r="AK61" s="86">
        <f>M61+M61*(('Ac225 Dose 200 nCi decay actual'!AL422/'Ac225 Dose 200 nCi decay actual'!N422)^2+('Ac227 Dose 20 nCi decay actual'!AL422/'Ac227 Dose 20 nCi decay actual'!N422)^2)^0.5</f>
        <v>0.27205783186820603</v>
      </c>
      <c r="AL61" s="85"/>
    </row>
    <row r="62" spans="3:38">
      <c r="C62">
        <f>'Ac225 Dose 200 nCi decay actual'!D423</f>
        <v>13</v>
      </c>
      <c r="D62" s="83">
        <f>'Ac227 Dose 20 nCi decay actual'!E423/'Ac225 Dose 200 nCi decay actual'!E423</f>
        <v>6.0269470824872835E-2</v>
      </c>
      <c r="E62" s="83">
        <f>'Ac227 Dose 20 nCi decay actual'!F423/'Ac225 Dose 200 nCi decay actual'!F423</f>
        <v>0.13954246132827514</v>
      </c>
      <c r="F62" s="83">
        <f>'Ac227 Dose 20 nCi decay actual'!G423/'Ac225 Dose 200 nCi decay actual'!G423</f>
        <v>8.3466497425759692E-2</v>
      </c>
      <c r="G62" s="83">
        <f>'Ac227 Dose 20 nCi decay actual'!H423/'Ac225 Dose 200 nCi decay actual'!H423</f>
        <v>6.5708140586562047E-2</v>
      </c>
      <c r="H62" s="83">
        <f>'Ac227 Dose 20 nCi decay actual'!I423/'Ac225 Dose 200 nCi decay actual'!I423</f>
        <v>6.778038300480671E-2</v>
      </c>
      <c r="I62" s="83">
        <f>'Ac227 Dose 20 nCi decay actual'!J423/'Ac225 Dose 200 nCi decay actual'!J423</f>
        <v>3.6973289912042059E-2</v>
      </c>
      <c r="J62" s="83">
        <f>'Ac227 Dose 20 nCi decay actual'!K423/'Ac225 Dose 200 nCi decay actual'!K423</f>
        <v>8.6112903286775871E-2</v>
      </c>
      <c r="K62" s="83">
        <f>'Ac227 Dose 20 nCi decay actual'!L423/'Ac225 Dose 200 nCi decay actual'!L423</f>
        <v>7.7077171482216891E-2</v>
      </c>
      <c r="L62" s="83">
        <f>'Ac227 Dose 20 nCi decay actual'!M423/'Ac225 Dose 200 nCi decay actual'!M423</f>
        <v>9.7323573419036469E-2</v>
      </c>
      <c r="M62" s="83">
        <f>'Ac227 Dose 20 nCi decay actual'!N423/'Ac225 Dose 200 nCi decay actual'!N423</f>
        <v>0.19252085396115254</v>
      </c>
      <c r="P62" s="86">
        <f>D62-D62*(('Ac225 Dose 200 nCi decay actual'!Q423/'Ac225 Dose 200 nCi decay actual'!E423)^2+('Ac227 Dose 20 nCi decay actual'!Q423/'Ac227 Dose 20 nCi decay actual'!E423)^2)^0.5</f>
        <v>4.2025743435467194E-2</v>
      </c>
      <c r="Q62" s="86">
        <f>E62-E62*(('Ac225 Dose 200 nCi decay actual'!R423/'Ac225 Dose 200 nCi decay actual'!F423)^2+('Ac227 Dose 20 nCi decay actual'!R423/'Ac227 Dose 20 nCi decay actual'!F423)^2)^0.5</f>
        <v>0.11507157629725931</v>
      </c>
      <c r="R62" s="86">
        <f>F62-F62*(('Ac225 Dose 200 nCi decay actual'!S423/'Ac225 Dose 200 nCi decay actual'!G423)^2+('Ac227 Dose 20 nCi decay actual'!S423/'Ac227 Dose 20 nCi decay actual'!G423)^2)^0.5</f>
        <v>6.8516165269002283E-2</v>
      </c>
      <c r="S62" s="86">
        <f>G62-G62*(('Ac225 Dose 200 nCi decay actual'!T423/'Ac225 Dose 200 nCi decay actual'!H423)^2+('Ac227 Dose 20 nCi decay actual'!T423/'Ac227 Dose 20 nCi decay actual'!H423)^2)^0.5</f>
        <v>5.5940104630329723E-2</v>
      </c>
      <c r="T62" s="86">
        <f>H62-H62*(('Ac225 Dose 200 nCi decay actual'!U423/'Ac225 Dose 200 nCi decay actual'!I423)^2+('Ac227 Dose 20 nCi decay actual'!U423/'Ac227 Dose 20 nCi decay actual'!I423)^2)^0.5</f>
        <v>5.6031937677297222E-2</v>
      </c>
      <c r="U62" s="86">
        <f>I62-I62*(('Ac225 Dose 200 nCi decay actual'!V423/'Ac225 Dose 200 nCi decay actual'!J423)^2+('Ac227 Dose 20 nCi decay actual'!V423/'Ac227 Dose 20 nCi decay actual'!J423)^2)^0.5</f>
        <v>3.1481418731334608E-2</v>
      </c>
      <c r="V62" s="86">
        <f>J62-J62*(('Ac225 Dose 200 nCi decay actual'!W423/'Ac225 Dose 200 nCi decay actual'!K423)^2+('Ac227 Dose 20 nCi decay actual'!W423/'Ac227 Dose 20 nCi decay actual'!K423)^2)^0.5</f>
        <v>6.8488250568548265E-2</v>
      </c>
      <c r="W62" s="86">
        <f>K62-K62*(('Ac225 Dose 200 nCi decay actual'!X423/'Ac225 Dose 200 nCi decay actual'!L423)^2+('Ac227 Dose 20 nCi decay actual'!X423/'Ac227 Dose 20 nCi decay actual'!L423)^2)^0.5</f>
        <v>6.236947149571255E-2</v>
      </c>
      <c r="X62" s="86">
        <f>L62-L62*(('Ac225 Dose 200 nCi decay actual'!Y423/'Ac225 Dose 200 nCi decay actual'!M423)^2+('Ac227 Dose 20 nCi decay actual'!Y423/'Ac227 Dose 20 nCi decay actual'!M423)^2)^0.5</f>
        <v>7.7491596264510937E-2</v>
      </c>
      <c r="Y62" s="86">
        <f>M62-M62*(('Ac225 Dose 200 nCi decay actual'!Z423/'Ac225 Dose 200 nCi decay actual'!N423)^2+('Ac227 Dose 20 nCi decay actual'!Z423/'Ac227 Dose 20 nCi decay actual'!N423)^2)^0.5</f>
        <v>0.17250160914354065</v>
      </c>
      <c r="Z62" s="86"/>
      <c r="AA62" s="86"/>
      <c r="AB62" s="86">
        <f>D62+D62*(('Ac225 Dose 200 nCi decay actual'!AC423/'Ac225 Dose 200 nCi decay actual'!E423)^2+('Ac227 Dose 20 nCi decay actual'!AC423/'Ac227 Dose 20 nCi decay actual'!E423)^2)^0.5</f>
        <v>8.933926954224361E-2</v>
      </c>
      <c r="AC62" s="86">
        <f>E62+E62*(('Ac225 Dose 200 nCi decay actual'!AD423/'Ac225 Dose 200 nCi decay actual'!F423)^2+('Ac227 Dose 20 nCi decay actual'!AD423/'Ac227 Dose 20 nCi decay actual'!F423)^2)^0.5</f>
        <v>0.1842885163681266</v>
      </c>
      <c r="AD62" s="86">
        <f>F62+F62*(('Ac225 Dose 200 nCi decay actual'!AE423/'Ac225 Dose 200 nCi decay actual'!G423)^2+('Ac227 Dose 20 nCi decay actual'!AE423/'Ac227 Dose 20 nCi decay actual'!G423)^2)^0.5</f>
        <v>0.10537985650583268</v>
      </c>
      <c r="AE62" s="86">
        <f>G62+G62*(('Ac225 Dose 200 nCi decay actual'!AF423/'Ac225 Dose 200 nCi decay actual'!H423)^2+('Ac227 Dose 20 nCi decay actual'!AF423/'Ac227 Dose 20 nCi decay actual'!H423)^2)^0.5</f>
        <v>8.8263151257560402E-2</v>
      </c>
      <c r="AF62" s="86">
        <f>H62+H62*(('Ac225 Dose 200 nCi decay actual'!AG423/'Ac225 Dose 200 nCi decay actual'!I423)^2+('Ac227 Dose 20 nCi decay actual'!AG423/'Ac227 Dose 20 nCi decay actual'!I423)^2)^0.5</f>
        <v>8.539606438291808E-2</v>
      </c>
      <c r="AG62" s="86">
        <f>I62+I62*(('Ac225 Dose 200 nCi decay actual'!AH423/'Ac225 Dose 200 nCi decay actual'!J423)^2+('Ac227 Dose 20 nCi decay actual'!AH423/'Ac227 Dose 20 nCi decay actual'!J423)^2)^0.5</f>
        <v>4.8676107403194474E-2</v>
      </c>
      <c r="AH62" s="86">
        <f>J62+J62*(('Ac225 Dose 200 nCi decay actual'!AI423/'Ac225 Dose 200 nCi decay actual'!K423)^2+('Ac227 Dose 20 nCi decay actual'!AI423/'Ac227 Dose 20 nCi decay actual'!K423)^2)^0.5</f>
        <v>0.10748124617269608</v>
      </c>
      <c r="AI62" s="86">
        <f>K62+K62*(('Ac225 Dose 200 nCi decay actual'!AJ423/'Ac225 Dose 200 nCi decay actual'!L423)^2+('Ac227 Dose 20 nCi decay actual'!AJ423/'Ac227 Dose 20 nCi decay actual'!L423)^2)^0.5</f>
        <v>9.6326054187847648E-2</v>
      </c>
      <c r="AJ62" s="86">
        <f>L62+L62*(('Ac225 Dose 200 nCi decay actual'!AK423/'Ac225 Dose 200 nCi decay actual'!M423)^2+('Ac227 Dose 20 nCi decay actual'!AK423/'Ac227 Dose 20 nCi decay actual'!M423)^2)^0.5</f>
        <v>0.12029849783478008</v>
      </c>
      <c r="AK62" s="86">
        <f>M62+M62*(('Ac225 Dose 200 nCi decay actual'!AL423/'Ac225 Dose 200 nCi decay actual'!N423)^2+('Ac227 Dose 20 nCi decay actual'!AL423/'Ac227 Dose 20 nCi decay actual'!N423)^2)^0.5</f>
        <v>0.26425984477025455</v>
      </c>
      <c r="AL62" s="85"/>
    </row>
    <row r="63" spans="3:38">
      <c r="C63">
        <f>'Ac225 Dose 200 nCi decay actual'!D424</f>
        <v>14</v>
      </c>
      <c r="D63" s="83">
        <f>'Ac227 Dose 20 nCi decay actual'!E424/'Ac225 Dose 200 nCi decay actual'!E424</f>
        <v>6.0134696956434079E-2</v>
      </c>
      <c r="E63" s="83">
        <f>'Ac227 Dose 20 nCi decay actual'!F424/'Ac225 Dose 200 nCi decay actual'!F424</f>
        <v>0.13780978603605731</v>
      </c>
      <c r="F63" s="83">
        <f>'Ac227 Dose 20 nCi decay actual'!G424/'Ac225 Dose 200 nCi decay actual'!G424</f>
        <v>8.3594491524118311E-2</v>
      </c>
      <c r="G63" s="83">
        <f>'Ac227 Dose 20 nCi decay actual'!H424/'Ac225 Dose 200 nCi decay actual'!H424</f>
        <v>6.6061122980800815E-2</v>
      </c>
      <c r="H63" s="83">
        <f>'Ac227 Dose 20 nCi decay actual'!I424/'Ac225 Dose 200 nCi decay actual'!I424</f>
        <v>6.9116299331467262E-2</v>
      </c>
      <c r="I63" s="83">
        <f>'Ac227 Dose 20 nCi decay actual'!J424/'Ac225 Dose 200 nCi decay actual'!J424</f>
        <v>3.7515660414851167E-2</v>
      </c>
      <c r="J63" s="83">
        <f>'Ac227 Dose 20 nCi decay actual'!K424/'Ac225 Dose 200 nCi decay actual'!K424</f>
        <v>8.7525453836357625E-2</v>
      </c>
      <c r="K63" s="83">
        <f>'Ac227 Dose 20 nCi decay actual'!L424/'Ac225 Dose 200 nCi decay actual'!L424</f>
        <v>7.8282221853119158E-2</v>
      </c>
      <c r="L63" s="83">
        <f>'Ac227 Dose 20 nCi decay actual'!M424/'Ac225 Dose 200 nCi decay actual'!M424</f>
        <v>9.9112283558518782E-2</v>
      </c>
      <c r="M63" s="83">
        <f>'Ac227 Dose 20 nCi decay actual'!N424/'Ac225 Dose 200 nCi decay actual'!N424</f>
        <v>0.18915357056366328</v>
      </c>
      <c r="P63" s="86">
        <f>D63-D63*(('Ac225 Dose 200 nCi decay actual'!Q424/'Ac225 Dose 200 nCi decay actual'!E424)^2+('Ac227 Dose 20 nCi decay actual'!Q424/'Ac227 Dose 20 nCi decay actual'!E424)^2)^0.5</f>
        <v>4.1950605699795494E-2</v>
      </c>
      <c r="Q63" s="86">
        <f>E63-E63*(('Ac225 Dose 200 nCi decay actual'!R424/'Ac225 Dose 200 nCi decay actual'!F424)^2+('Ac227 Dose 20 nCi decay actual'!R424/'Ac227 Dose 20 nCi decay actual'!F424)^2)^0.5</f>
        <v>0.11386862103763479</v>
      </c>
      <c r="R63" s="86">
        <f>F63-F63*(('Ac225 Dose 200 nCi decay actual'!S424/'Ac225 Dose 200 nCi decay actual'!G424)^2+('Ac227 Dose 20 nCi decay actual'!S424/'Ac227 Dose 20 nCi decay actual'!G424)^2)^0.5</f>
        <v>6.8580023944001187E-2</v>
      </c>
      <c r="S63" s="86">
        <f>G63-G63*(('Ac225 Dose 200 nCi decay actual'!T424/'Ac225 Dose 200 nCi decay actual'!H424)^2+('Ac227 Dose 20 nCi decay actual'!T424/'Ac227 Dose 20 nCi decay actual'!H424)^2)^0.5</f>
        <v>5.6272554978680771E-2</v>
      </c>
      <c r="T63" s="86">
        <f>H63-H63*(('Ac225 Dose 200 nCi decay actual'!U424/'Ac225 Dose 200 nCi decay actual'!I424)^2+('Ac227 Dose 20 nCi decay actual'!U424/'Ac227 Dose 20 nCi decay actual'!I424)^2)^0.5</f>
        <v>5.7139054266718309E-2</v>
      </c>
      <c r="U63" s="86">
        <f>I63-I63*(('Ac225 Dose 200 nCi decay actual'!V424/'Ac225 Dose 200 nCi decay actual'!J424)^2+('Ac227 Dose 20 nCi decay actual'!V424/'Ac227 Dose 20 nCi decay actual'!J424)^2)^0.5</f>
        <v>3.180210710222714E-2</v>
      </c>
      <c r="V63" s="86">
        <f>J63-J63*(('Ac225 Dose 200 nCi decay actual'!W424/'Ac225 Dose 200 nCi decay actual'!K424)^2+('Ac227 Dose 20 nCi decay actual'!W424/'Ac227 Dose 20 nCi decay actual'!K424)^2)^0.5</f>
        <v>6.9227994883683613E-2</v>
      </c>
      <c r="W63" s="86">
        <f>K63-K63*(('Ac225 Dose 200 nCi decay actual'!X424/'Ac225 Dose 200 nCi decay actual'!L424)^2+('Ac227 Dose 20 nCi decay actual'!X424/'Ac227 Dose 20 nCi decay actual'!L424)^2)^0.5</f>
        <v>6.3074154499609375E-2</v>
      </c>
      <c r="X63" s="86">
        <f>L63-L63*(('Ac225 Dose 200 nCi decay actual'!Y424/'Ac225 Dose 200 nCi decay actual'!M424)^2+('Ac227 Dose 20 nCi decay actual'!Y424/'Ac227 Dose 20 nCi decay actual'!M424)^2)^0.5</f>
        <v>7.8510535895483458E-2</v>
      </c>
      <c r="Y63" s="86">
        <f>M63-M63*(('Ac225 Dose 200 nCi decay actual'!Z424/'Ac225 Dose 200 nCi decay actual'!N424)^2+('Ac227 Dose 20 nCi decay actual'!Z424/'Ac227 Dose 20 nCi decay actual'!N424)^2)^0.5</f>
        <v>0.16895675423923259</v>
      </c>
      <c r="Z63" s="86"/>
      <c r="AA63" s="86"/>
      <c r="AB63" s="86">
        <f>D63+D63*(('Ac225 Dose 200 nCi decay actual'!AC424/'Ac225 Dose 200 nCi decay actual'!E424)^2+('Ac227 Dose 20 nCi decay actual'!AC424/'Ac227 Dose 20 nCi decay actual'!E424)^2)^0.5</f>
        <v>8.9085874487651595E-2</v>
      </c>
      <c r="AC63" s="86">
        <f>E63+E63*(('Ac225 Dose 200 nCi decay actual'!AD424/'Ac225 Dose 200 nCi decay actual'!F424)^2+('Ac227 Dose 20 nCi decay actual'!AD424/'Ac227 Dose 20 nCi decay actual'!F424)^2)^0.5</f>
        <v>0.18151198539708069</v>
      </c>
      <c r="AD63" s="86">
        <f>F63+F63*(('Ac225 Dose 200 nCi decay actual'!AE424/'Ac225 Dose 200 nCi decay actual'!G424)^2+('Ac227 Dose 20 nCi decay actual'!AE424/'Ac227 Dose 20 nCi decay actual'!G424)^2)^0.5</f>
        <v>0.105495509849191</v>
      </c>
      <c r="AE63" s="86">
        <f>G63+G63*(('Ac225 Dose 200 nCi decay actual'!AF424/'Ac225 Dose 200 nCi decay actual'!H424)^2+('Ac227 Dose 20 nCi decay actual'!AF424/'Ac227 Dose 20 nCi decay actual'!H424)^2)^0.5</f>
        <v>8.8349138686165285E-2</v>
      </c>
      <c r="AF63" s="86">
        <f>H63+H63*(('Ac225 Dose 200 nCi decay actual'!AG424/'Ac225 Dose 200 nCi decay actual'!I424)^2+('Ac227 Dose 20 nCi decay actual'!AG424/'Ac227 Dose 20 nCi decay actual'!I424)^2)^0.5</f>
        <v>8.6981361912238819E-2</v>
      </c>
      <c r="AG63" s="86">
        <f>I63+I63*(('Ac225 Dose 200 nCi decay actual'!AH424/'Ac225 Dose 200 nCi decay actual'!J424)^2+('Ac227 Dose 20 nCi decay actual'!AH424/'Ac227 Dose 20 nCi decay actual'!J424)^2)^0.5</f>
        <v>4.9598294000259682E-2</v>
      </c>
      <c r="AH63" s="86">
        <f>J63+J63*(('Ac225 Dose 200 nCi decay actual'!AI424/'Ac225 Dose 200 nCi decay actual'!K424)^2+('Ac227 Dose 20 nCi decay actual'!AI424/'Ac227 Dose 20 nCi decay actual'!K424)^2)^0.5</f>
        <v>0.10968293768426346</v>
      </c>
      <c r="AI63" s="86">
        <f>K63+K63*(('Ac225 Dose 200 nCi decay actual'!AJ424/'Ac225 Dose 200 nCi decay actual'!L424)^2+('Ac227 Dose 20 nCi decay actual'!AJ424/'Ac227 Dose 20 nCi decay actual'!L424)^2)^0.5</f>
        <v>9.7762236588863127E-2</v>
      </c>
      <c r="AJ63" s="86">
        <f>L63+L63*(('Ac225 Dose 200 nCi decay actual'!AK424/'Ac225 Dose 200 nCi decay actual'!M424)^2+('Ac227 Dose 20 nCi decay actual'!AK424/'Ac227 Dose 20 nCi decay actual'!M424)^2)^0.5</f>
        <v>0.12281946319946759</v>
      </c>
      <c r="AK63" s="86">
        <f>M63+M63*(('Ac225 Dose 200 nCi decay actual'!AL424/'Ac225 Dose 200 nCi decay actual'!N424)^2+('Ac227 Dose 20 nCi decay actual'!AL424/'Ac227 Dose 20 nCi decay actual'!N424)^2)^0.5</f>
        <v>0.25854431615362161</v>
      </c>
      <c r="AL63" s="85"/>
    </row>
    <row r="64" spans="3:38">
      <c r="C64">
        <f>'Ac225 Dose 200 nCi decay actual'!D425</f>
        <v>15</v>
      </c>
      <c r="D64" s="83">
        <f>'Ac227 Dose 20 nCi decay actual'!E425/'Ac225 Dose 200 nCi decay actual'!E425</f>
        <v>6.0012562653244513E-2</v>
      </c>
      <c r="E64" s="83">
        <f>'Ac227 Dose 20 nCi decay actual'!F425/'Ac225 Dose 200 nCi decay actual'!F425</f>
        <v>0.13651207203216861</v>
      </c>
      <c r="F64" s="83">
        <f>'Ac227 Dose 20 nCi decay actual'!G425/'Ac225 Dose 200 nCi decay actual'!G425</f>
        <v>8.4136667096088219E-2</v>
      </c>
      <c r="G64" s="83">
        <f>'Ac227 Dose 20 nCi decay actual'!H425/'Ac225 Dose 200 nCi decay actual'!H425</f>
        <v>6.6663788564318718E-2</v>
      </c>
      <c r="H64" s="83">
        <f>'Ac227 Dose 20 nCi decay actual'!I425/'Ac225 Dose 200 nCi decay actual'!I425</f>
        <v>7.0670130977546153E-2</v>
      </c>
      <c r="I64" s="83">
        <f>'Ac227 Dose 20 nCi decay actual'!J425/'Ac225 Dose 200 nCi decay actual'!J425</f>
        <v>3.8265141528466003E-2</v>
      </c>
      <c r="J64" s="83">
        <f>'Ac227 Dose 20 nCi decay actual'!K425/'Ac225 Dose 200 nCi decay actual'!K425</f>
        <v>8.9392350496245998E-2</v>
      </c>
      <c r="K64" s="83">
        <f>'Ac227 Dose 20 nCi decay actual'!L425/'Ac225 Dose 200 nCi decay actual'!L425</f>
        <v>7.9819461557202778E-2</v>
      </c>
      <c r="L64" s="83">
        <f>'Ac227 Dose 20 nCi decay actual'!M425/'Ac225 Dose 200 nCi decay actual'!M425</f>
        <v>0.10135742710639799</v>
      </c>
      <c r="M64" s="83">
        <f>'Ac227 Dose 20 nCi decay actual'!N425/'Ac225 Dose 200 nCi decay actual'!N425</f>
        <v>0.18695846703398664</v>
      </c>
      <c r="P64" s="86">
        <f>D64-D64*(('Ac225 Dose 200 nCi decay actual'!Q425/'Ac225 Dose 200 nCi decay actual'!E425)^2+('Ac227 Dose 20 nCi decay actual'!Q425/'Ac227 Dose 20 nCi decay actual'!E425)^2)^0.5</f>
        <v>4.1883978110395119E-2</v>
      </c>
      <c r="Q64" s="86">
        <f>E64-E64*(('Ac225 Dose 200 nCi decay actual'!R425/'Ac225 Dose 200 nCi decay actual'!F425)^2+('Ac227 Dose 20 nCi decay actual'!R425/'Ac227 Dose 20 nCi decay actual'!F425)^2)^0.5</f>
        <v>0.11304726198538222</v>
      </c>
      <c r="R64" s="86">
        <f>F64-F64*(('Ac225 Dose 200 nCi decay actual'!S425/'Ac225 Dose 200 nCi decay actual'!G425)^2+('Ac227 Dose 20 nCi decay actual'!S425/'Ac227 Dose 20 nCi decay actual'!G425)^2)^0.5</f>
        <v>6.9018633878047325E-2</v>
      </c>
      <c r="S64" s="86">
        <f>G64-G64*(('Ac225 Dose 200 nCi decay actual'!T425/'Ac225 Dose 200 nCi decay actual'!H425)^2+('Ac227 Dose 20 nCi decay actual'!T425/'Ac227 Dose 20 nCi decay actual'!H425)^2)^0.5</f>
        <v>5.6824259638355468E-2</v>
      </c>
      <c r="T64" s="86">
        <f>H64-H64*(('Ac225 Dose 200 nCi decay actual'!U425/'Ac225 Dose 200 nCi decay actual'!I425)^2+('Ac227 Dose 20 nCi decay actual'!U425/'Ac227 Dose 20 nCi decay actual'!I425)^2)^0.5</f>
        <v>5.8432945481833212E-2</v>
      </c>
      <c r="U64" s="86">
        <f>I64-I64*(('Ac225 Dose 200 nCi decay actual'!V425/'Ac225 Dose 200 nCi decay actual'!J425)^2+('Ac227 Dose 20 nCi decay actual'!V425/'Ac227 Dose 20 nCi decay actual'!J425)^2)^0.5</f>
        <v>3.2347950980438432E-2</v>
      </c>
      <c r="V64" s="86">
        <f>J64-J64*(('Ac225 Dose 200 nCi decay actual'!W425/'Ac225 Dose 200 nCi decay actual'!K425)^2+('Ac227 Dose 20 nCi decay actual'!W425/'Ac227 Dose 20 nCi decay actual'!K425)^2)^0.5</f>
        <v>7.0464572293228278E-2</v>
      </c>
      <c r="W64" s="86">
        <f>K64-K64*(('Ac225 Dose 200 nCi decay actual'!X425/'Ac225 Dose 200 nCi decay actual'!L425)^2+('Ac227 Dose 20 nCi decay actual'!X425/'Ac227 Dose 20 nCi decay actual'!L425)^2)^0.5</f>
        <v>6.4109821385667148E-2</v>
      </c>
      <c r="X64" s="86">
        <f>L64-L64*(('Ac225 Dose 200 nCi decay actual'!Y425/'Ac225 Dose 200 nCi decay actual'!M425)^2+('Ac227 Dose 20 nCi decay actual'!Y425/'Ac227 Dose 20 nCi decay actual'!M425)^2)^0.5</f>
        <v>8.0010391327275221E-2</v>
      </c>
      <c r="Y64" s="86">
        <f>M64-M64*(('Ac225 Dose 200 nCi decay actual'!Z425/'Ac225 Dose 200 nCi decay actual'!N425)^2+('Ac227 Dose 20 nCi decay actual'!Z425/'Ac227 Dose 20 nCi decay actual'!N425)^2)^0.5</f>
        <v>0.16663759993551272</v>
      </c>
      <c r="Z64" s="86"/>
      <c r="AA64" s="86"/>
      <c r="AB64" s="86">
        <f>D64+D64*(('Ac225 Dose 200 nCi decay actual'!AC425/'Ac225 Dose 200 nCi decay actual'!E425)^2+('Ac227 Dose 20 nCi decay actual'!AC425/'Ac227 Dose 20 nCi decay actual'!E425)^2)^0.5</f>
        <v>8.8854068016359838E-2</v>
      </c>
      <c r="AC64" s="86">
        <f>E64+E64*(('Ac225 Dose 200 nCi decay actual'!AD425/'Ac225 Dose 200 nCi decay actual'!F425)^2+('Ac227 Dose 20 nCi decay actual'!AD425/'Ac227 Dose 20 nCi decay actual'!F425)^2)^0.5</f>
        <v>0.17934815242783064</v>
      </c>
      <c r="AD64" s="86">
        <f>F64+F64*(('Ac225 Dose 200 nCi decay actual'!AE425/'Ac225 Dose 200 nCi decay actual'!G425)^2+('Ac227 Dose 20 nCi decay actual'!AE425/'Ac227 Dose 20 nCi decay actual'!G425)^2)^0.5</f>
        <v>0.10609305072279604</v>
      </c>
      <c r="AE64" s="86">
        <f>G64+G64*(('Ac225 Dose 200 nCi decay actual'!AF425/'Ac225 Dose 200 nCi decay actual'!H425)^2+('Ac227 Dose 20 nCi decay actual'!AF425/'Ac227 Dose 20 nCi decay actual'!H425)^2)^0.5</f>
        <v>8.8785753483875324E-2</v>
      </c>
      <c r="AF64" s="86">
        <f>H64+H64*(('Ac225 Dose 200 nCi decay actual'!AG425/'Ac225 Dose 200 nCi decay actual'!I425)^2+('Ac227 Dose 20 nCi decay actual'!AG425/'Ac227 Dose 20 nCi decay actual'!I425)^2)^0.5</f>
        <v>8.8837321962056709E-2</v>
      </c>
      <c r="AG64" s="86">
        <f>I64+I64*(('Ac225 Dose 200 nCi decay actual'!AH425/'Ac225 Dose 200 nCi decay actual'!J425)^2+('Ac227 Dose 20 nCi decay actual'!AH425/'Ac227 Dose 20 nCi decay actual'!J425)^2)^0.5</f>
        <v>5.0708033924375666E-2</v>
      </c>
      <c r="AH64" s="86">
        <f>J64+J64*(('Ac225 Dose 200 nCi decay actual'!AI425/'Ac225 Dose 200 nCi decay actual'!K425)^2+('Ac227 Dose 20 nCi decay actual'!AI425/'Ac227 Dose 20 nCi decay actual'!K425)^2)^0.5</f>
        <v>0.11229532702805574</v>
      </c>
      <c r="AI64" s="86">
        <f>K64+K64*(('Ac225 Dose 200 nCi decay actual'!AJ425/'Ac225 Dose 200 nCi decay actual'!L425)^2+('Ac227 Dose 20 nCi decay actual'!AJ425/'Ac227 Dose 20 nCi decay actual'!L425)^2)^0.5</f>
        <v>9.9581350547584574E-2</v>
      </c>
      <c r="AJ64" s="86">
        <f>L64+L64*(('Ac225 Dose 200 nCi decay actual'!AK425/'Ac225 Dose 200 nCi decay actual'!M425)^2+('Ac227 Dose 20 nCi decay actual'!AK425/'Ac227 Dose 20 nCi decay actual'!M425)^2)^0.5</f>
        <v>0.12578847326299952</v>
      </c>
      <c r="AK64" s="86">
        <f>M64+M64*(('Ac225 Dose 200 nCi decay actual'!AL425/'Ac225 Dose 200 nCi decay actual'!N425)^2+('Ac227 Dose 20 nCi decay actual'!AL425/'Ac227 Dose 20 nCi decay actual'!N425)^2)^0.5</f>
        <v>0.25443216049736295</v>
      </c>
      <c r="AL64" s="85"/>
    </row>
    <row r="65" spans="3:38">
      <c r="C65">
        <f>'Ac225 Dose 200 nCi decay actual'!D426</f>
        <v>16</v>
      </c>
      <c r="D65" s="83">
        <f>'Ac227 Dose 20 nCi decay actual'!E426/'Ac225 Dose 200 nCi decay actual'!E426</f>
        <v>5.9903443633117788E-2</v>
      </c>
      <c r="E65" s="83">
        <f>'Ac227 Dose 20 nCi decay actual'!F426/'Ac225 Dose 200 nCi decay actual'!F426</f>
        <v>0.13562223442028265</v>
      </c>
      <c r="F65" s="83">
        <f>'Ac227 Dose 20 nCi decay actual'!G426/'Ac225 Dose 200 nCi decay actual'!G426</f>
        <v>8.5060016038951344E-2</v>
      </c>
      <c r="G65" s="83">
        <f>'Ac227 Dose 20 nCi decay actual'!H426/'Ac225 Dose 200 nCi decay actual'!H426</f>
        <v>6.7504329952446318E-2</v>
      </c>
      <c r="H65" s="83">
        <f>'Ac227 Dose 20 nCi decay actual'!I426/'Ac225 Dose 200 nCi decay actual'!I426</f>
        <v>7.2440137494041906E-2</v>
      </c>
      <c r="I65" s="83">
        <f>'Ac227 Dose 20 nCi decay actual'!J426/'Ac225 Dose 200 nCi decay actual'!J426</f>
        <v>3.9204882810935003E-2</v>
      </c>
      <c r="J65" s="83">
        <f>'Ac227 Dose 20 nCi decay actual'!K426/'Ac225 Dose 200 nCi decay actual'!K426</f>
        <v>9.1681569750790198E-2</v>
      </c>
      <c r="K65" s="83">
        <f>'Ac227 Dose 20 nCi decay actual'!L426/'Ac225 Dose 200 nCi decay actual'!L426</f>
        <v>8.1674101548462802E-2</v>
      </c>
      <c r="L65" s="83">
        <f>'Ac227 Dose 20 nCi decay actual'!M426/'Ac225 Dose 200 nCi decay actual'!M426</f>
        <v>0.10403561967982736</v>
      </c>
      <c r="M65" s="83">
        <f>'Ac227 Dose 20 nCi decay actual'!N426/'Ac225 Dose 200 nCi decay actual'!N426</f>
        <v>0.18579434540961856</v>
      </c>
      <c r="P65" s="86">
        <f>D65-D65*(('Ac225 Dose 200 nCi decay actual'!Q426/'Ac225 Dose 200 nCi decay actual'!E426)^2+('Ac227 Dose 20 nCi decay actual'!Q426/'Ac227 Dose 20 nCi decay actual'!E426)^2)^0.5</f>
        <v>4.1826118519580575E-2</v>
      </c>
      <c r="Q65" s="86">
        <f>E65-E65*(('Ac225 Dose 200 nCi decay actual'!R426/'Ac225 Dose 200 nCi decay actual'!F426)^2+('Ac227 Dose 20 nCi decay actual'!R426/'Ac227 Dose 20 nCi decay actual'!F426)^2)^0.5</f>
        <v>0.11258070627426832</v>
      </c>
      <c r="R65" s="86">
        <f>F65-F65*(('Ac225 Dose 200 nCi decay actual'!S426/'Ac225 Dose 200 nCi decay actual'!G426)^2+('Ac227 Dose 20 nCi decay actual'!S426/'Ac227 Dose 20 nCi decay actual'!G426)^2)^0.5</f>
        <v>6.9794945759581881E-2</v>
      </c>
      <c r="S65" s="86">
        <f>G65-G65*(('Ac225 Dose 200 nCi decay actual'!T426/'Ac225 Dose 200 nCi decay actual'!H426)^2+('Ac227 Dose 20 nCi decay actual'!T426/'Ac227 Dose 20 nCi decay actual'!H426)^2)^0.5</f>
        <v>5.7583494744538624E-2</v>
      </c>
      <c r="T65" s="86">
        <f>H65-H65*(('Ac225 Dose 200 nCi decay actual'!U426/'Ac225 Dose 200 nCi decay actual'!I426)^2+('Ac227 Dose 20 nCi decay actual'!U426/'Ac227 Dose 20 nCi decay actual'!I426)^2)^0.5</f>
        <v>5.9911637477147769E-2</v>
      </c>
      <c r="U65" s="86">
        <f>I65-I65*(('Ac225 Dose 200 nCi decay actual'!V426/'Ac225 Dose 200 nCi decay actual'!J426)^2+('Ac227 Dose 20 nCi decay actual'!V426/'Ac227 Dose 20 nCi decay actual'!J426)^2)^0.5</f>
        <v>3.3089519755166094E-2</v>
      </c>
      <c r="V65" s="86">
        <f>J65-J65*(('Ac225 Dose 200 nCi decay actual'!W426/'Ac225 Dose 200 nCi decay actual'!K426)^2+('Ac227 Dose 20 nCi decay actual'!W426/'Ac227 Dose 20 nCi decay actual'!K426)^2)^0.5</f>
        <v>7.2132469828860402E-2</v>
      </c>
      <c r="W65" s="86">
        <f>K65-K65*(('Ac225 Dose 200 nCi decay actual'!X426/'Ac225 Dose 200 nCi decay actual'!L426)^2+('Ac227 Dose 20 nCi decay actual'!X426/'Ac227 Dose 20 nCi decay actual'!L426)^2)^0.5</f>
        <v>6.5449728599543094E-2</v>
      </c>
      <c r="X65" s="86">
        <f>L65-L65*(('Ac225 Dose 200 nCi decay actual'!Y426/'Ac225 Dose 200 nCi decay actual'!M426)^2+('Ac227 Dose 20 nCi decay actual'!Y426/'Ac227 Dose 20 nCi decay actual'!M426)^2)^0.5</f>
        <v>8.1941794249596897E-2</v>
      </c>
      <c r="Y65" s="86">
        <f>M65-M65*(('Ac225 Dose 200 nCi decay actual'!Z426/'Ac225 Dose 200 nCi decay actual'!N426)^2+('Ac227 Dose 20 nCi decay actual'!Z426/'Ac227 Dose 20 nCi decay actual'!N426)^2)^0.5</f>
        <v>0.16535502121003914</v>
      </c>
      <c r="Z65" s="86"/>
      <c r="AA65" s="86"/>
      <c r="AB65" s="86">
        <f>D65+D65*(('Ac225 Dose 200 nCi decay actual'!AC426/'Ac225 Dose 200 nCi decay actual'!E426)^2+('Ac227 Dose 20 nCi decay actual'!AC426/'Ac227 Dose 20 nCi decay actual'!E426)^2)^0.5</f>
        <v>8.8644448920493293E-2</v>
      </c>
      <c r="AC65" s="86">
        <f>E65+E65*(('Ac225 Dose 200 nCi decay actual'!AD426/'Ac225 Dose 200 nCi decay actual'!F426)^2+('Ac227 Dose 20 nCi decay actual'!AD426/'Ac227 Dose 20 nCi decay actual'!F426)^2)^0.5</f>
        <v>0.17775632655881368</v>
      </c>
      <c r="AD65" s="86">
        <f>F65+F65*(('Ac225 Dose 200 nCi decay actual'!AE426/'Ac225 Dose 200 nCi decay actual'!G426)^2+('Ac227 Dose 20 nCi decay actual'!AE426/'Ac227 Dose 20 nCi decay actual'!G426)^2)^0.5</f>
        <v>0.10714289038936836</v>
      </c>
      <c r="AE65" s="86">
        <f>G65+G65*(('Ac225 Dose 200 nCi decay actual'!AF426/'Ac225 Dose 200 nCi decay actual'!H426)^2+('Ac227 Dose 20 nCi decay actual'!AF426/'Ac227 Dose 20 nCi decay actual'!H426)^2)^0.5</f>
        <v>8.9553969812311465E-2</v>
      </c>
      <c r="AF65" s="86">
        <f>H65+H65*(('Ac225 Dose 200 nCi decay actual'!AG426/'Ac225 Dose 200 nCi decay actual'!I426)^2+('Ac227 Dose 20 nCi decay actual'!AG426/'Ac227 Dose 20 nCi decay actual'!I426)^2)^0.5</f>
        <v>9.0961529340948019E-2</v>
      </c>
      <c r="AG65" s="86">
        <f>I65+I65*(('Ac225 Dose 200 nCi decay actual'!AH426/'Ac225 Dose 200 nCi decay actual'!J426)^2+('Ac227 Dose 20 nCi decay actual'!AH426/'Ac227 Dose 20 nCi decay actual'!J426)^2)^0.5</f>
        <v>5.2008954360840985E-2</v>
      </c>
      <c r="AH65" s="86">
        <f>J65+J65*(('Ac225 Dose 200 nCi decay actual'!AI426/'Ac225 Dose 200 nCi decay actual'!K426)^2+('Ac227 Dose 20 nCi decay actual'!AI426/'Ac227 Dose 20 nCi decay actual'!K426)^2)^0.5</f>
        <v>0.11532409798227397</v>
      </c>
      <c r="AI65" s="86">
        <f>K65+K65*(('Ac225 Dose 200 nCi decay actual'!AJ426/'Ac225 Dose 200 nCi decay actual'!L426)^2+('Ac227 Dose 20 nCi decay actual'!AJ426/'Ac227 Dose 20 nCi decay actual'!L426)^2)^0.5</f>
        <v>0.10177156283790177</v>
      </c>
      <c r="AJ65" s="86">
        <f>L65+L65*(('Ac225 Dose 200 nCi decay actual'!AK426/'Ac225 Dose 200 nCi decay actual'!M426)^2+('Ac227 Dose 20 nCi decay actual'!AK426/'Ac227 Dose 20 nCi decay actual'!M426)^2)^0.5</f>
        <v>0.12920658393331119</v>
      </c>
      <c r="AK65" s="86">
        <f>M65+M65*(('Ac225 Dose 200 nCi decay actual'!AL426/'Ac225 Dose 200 nCi decay actual'!N426)^2+('Ac227 Dose 20 nCi decay actual'!AL426/'Ac227 Dose 20 nCi decay actual'!N426)^2)^0.5</f>
        <v>0.25174060499956724</v>
      </c>
      <c r="AL65" s="85"/>
    </row>
    <row r="66" spans="3:38">
      <c r="C66">
        <f>'Ac225 Dose 200 nCi decay actual'!D427</f>
        <v>17</v>
      </c>
      <c r="D66" s="83">
        <f>'Ac227 Dose 20 nCi decay actual'!E427/'Ac225 Dose 200 nCi decay actual'!E427</f>
        <v>5.9806615596352836E-2</v>
      </c>
      <c r="E66" s="83">
        <f>'Ac227 Dose 20 nCi decay actual'!F427/'Ac225 Dose 200 nCi decay actual'!F427</f>
        <v>0.13509564986469938</v>
      </c>
      <c r="F66" s="83">
        <f>'Ac227 Dose 20 nCi decay actual'!G427/'Ac225 Dose 200 nCi decay actual'!G427</f>
        <v>8.6318675800723055E-2</v>
      </c>
      <c r="G66" s="83">
        <f>'Ac227 Dose 20 nCi decay actual'!H427/'Ac225 Dose 200 nCi decay actual'!H427</f>
        <v>6.8560441528119062E-2</v>
      </c>
      <c r="H66" s="83">
        <f>'Ac227 Dose 20 nCi decay actual'!I427/'Ac225 Dose 200 nCi decay actual'!I427</f>
        <v>7.4413430746708045E-2</v>
      </c>
      <c r="I66" s="83">
        <f>'Ac227 Dose 20 nCi decay actual'!J427/'Ac225 Dose 200 nCi decay actual'!J427</f>
        <v>4.0311248494645145E-2</v>
      </c>
      <c r="J66" s="83">
        <f>'Ac227 Dose 20 nCi decay actual'!K427/'Ac225 Dose 200 nCi decay actual'!K427</f>
        <v>9.4344169767054176E-2</v>
      </c>
      <c r="K66" s="83">
        <f>'Ac227 Dose 20 nCi decay actual'!L427/'Ac225 Dose 200 nCi decay actual'!L427</f>
        <v>8.3816531619498411E-2</v>
      </c>
      <c r="L66" s="83">
        <f>'Ac227 Dose 20 nCi decay actual'!M427/'Ac225 Dose 200 nCi decay actual'!M427</f>
        <v>0.10710342632434358</v>
      </c>
      <c r="M66" s="83">
        <f>'Ac227 Dose 20 nCi decay actual'!N427/'Ac225 Dose 200 nCi decay actual'!N427</f>
        <v>0.18550396845420547</v>
      </c>
      <c r="P66" s="86">
        <f>D66-D66*(('Ac225 Dose 200 nCi decay actual'!Q427/'Ac225 Dose 200 nCi decay actual'!E427)^2+('Ac227 Dose 20 nCi decay actual'!Q427/'Ac227 Dose 20 nCi decay actual'!E427)^2)^0.5</f>
        <v>4.1776579311785106E-2</v>
      </c>
      <c r="Q66" s="86">
        <f>E66-E66*(('Ac225 Dose 200 nCi decay actual'!R427/'Ac225 Dose 200 nCi decay actual'!F427)^2+('Ac227 Dose 20 nCi decay actual'!R427/'Ac227 Dose 20 nCi decay actual'!F427)^2)^0.5</f>
        <v>0.11242778603172193</v>
      </c>
      <c r="R66" s="86">
        <f>F66-F66*(('Ac225 Dose 200 nCi decay actual'!S427/'Ac225 Dose 200 nCi decay actual'!G427)^2+('Ac227 Dose 20 nCi decay actual'!S427/'Ac227 Dose 20 nCi decay actual'!G427)^2)^0.5</f>
        <v>7.0863849764155912E-2</v>
      </c>
      <c r="S66" s="86">
        <f>G66-G66*(('Ac225 Dose 200 nCi decay actual'!T427/'Ac225 Dose 200 nCi decay actual'!H427)^2+('Ac227 Dose 20 nCi decay actual'!T427/'Ac227 Dose 20 nCi decay actual'!H427)^2)^0.5</f>
        <v>5.8529778524541255E-2</v>
      </c>
      <c r="T66" s="86">
        <f>H66-H66*(('Ac225 Dose 200 nCi decay actual'!U427/'Ac225 Dose 200 nCi decay actual'!I427)^2+('Ac227 Dose 20 nCi decay actual'!U427/'Ac227 Dose 20 nCi decay actual'!I427)^2)^0.5</f>
        <v>6.1563950359087155E-2</v>
      </c>
      <c r="U66" s="86">
        <f>I66-I66*(('Ac225 Dose 200 nCi decay actual'!V427/'Ac225 Dose 200 nCi decay actual'!J427)^2+('Ac227 Dose 20 nCi decay actual'!V427/'Ac227 Dose 20 nCi decay actual'!J427)^2)^0.5</f>
        <v>3.3996806227852679E-2</v>
      </c>
      <c r="V66" s="86">
        <f>J66-J66*(('Ac225 Dose 200 nCi decay actual'!W427/'Ac225 Dose 200 nCi decay actual'!K427)^2+('Ac227 Dose 20 nCi decay actual'!W427/'Ac227 Dose 20 nCi decay actual'!K427)^2)^0.5</f>
        <v>7.4165769754135788E-2</v>
      </c>
      <c r="W66" s="86">
        <f>K66-K66*(('Ac225 Dose 200 nCi decay actual'!X427/'Ac225 Dose 200 nCi decay actual'!L427)^2+('Ac227 Dose 20 nCi decay actual'!X427/'Ac227 Dose 20 nCi decay actual'!L427)^2)^0.5</f>
        <v>6.7058842550437842E-2</v>
      </c>
      <c r="X66" s="86">
        <f>L66-L66*(('Ac225 Dose 200 nCi decay actual'!Y427/'Ac225 Dose 200 nCi decay actual'!M427)^2+('Ac227 Dose 20 nCi decay actual'!Y427/'Ac227 Dose 20 nCi decay actual'!M427)^2)^0.5</f>
        <v>8.4248323911854869E-2</v>
      </c>
      <c r="Y66" s="86">
        <f>M66-M66*(('Ac225 Dose 200 nCi decay actual'!Z427/'Ac225 Dose 200 nCi decay actual'!N427)^2+('Ac227 Dose 20 nCi decay actual'!Z427/'Ac227 Dose 20 nCi decay actual'!N427)^2)^0.5</f>
        <v>0.1649259416730165</v>
      </c>
      <c r="Z66" s="86"/>
      <c r="AA66" s="86"/>
      <c r="AB66" s="86">
        <f>D66+D66*(('Ac225 Dose 200 nCi decay actual'!AC427/'Ac225 Dose 200 nCi decay actual'!E427)^2+('Ac227 Dose 20 nCi decay actual'!AC427/'Ac227 Dose 20 nCi decay actual'!E427)^2)^0.5</f>
        <v>8.8455698984007528E-2</v>
      </c>
      <c r="AC66" s="86">
        <f>E66+E66*(('Ac225 Dose 200 nCi decay actual'!AD427/'Ac225 Dose 200 nCi decay actual'!F427)^2+('Ac227 Dose 20 nCi decay actual'!AD427/'Ac227 Dose 20 nCi decay actual'!F427)^2)^0.5</f>
        <v>0.17667292011794619</v>
      </c>
      <c r="AD66" s="86">
        <f>F66+F66*(('Ac225 Dose 200 nCi decay actual'!AE427/'Ac225 Dose 200 nCi decay actual'!G427)^2+('Ac227 Dose 20 nCi decay actual'!AE427/'Ac227 Dose 20 nCi decay actual'!G427)^2)^0.5</f>
        <v>0.10859626569379859</v>
      </c>
      <c r="AE66" s="86">
        <f>G66+G66*(('Ac225 Dose 200 nCi decay actual'!AF427/'Ac225 Dose 200 nCi decay actual'!H427)^2+('Ac227 Dose 20 nCi decay actual'!AF427/'Ac227 Dose 20 nCi decay actual'!H427)^2)^0.5</f>
        <v>9.0621079146941674E-2</v>
      </c>
      <c r="AF66" s="86">
        <f>H66+H66*(('Ac225 Dose 200 nCi decay actual'!AG427/'Ac225 Dose 200 nCi decay actual'!I427)^2+('Ac227 Dose 20 nCi decay actual'!AG427/'Ac227 Dose 20 nCi decay actual'!I427)^2)^0.5</f>
        <v>9.3337555447321294E-2</v>
      </c>
      <c r="AG66" s="86">
        <f>I66+I66*(('Ac225 Dose 200 nCi decay actual'!AH427/'Ac225 Dose 200 nCi decay actual'!J427)^2+('Ac227 Dose 20 nCi decay actual'!AH427/'Ac227 Dose 20 nCi decay actual'!J427)^2)^0.5</f>
        <v>5.3487038675165459E-2</v>
      </c>
      <c r="AH66" s="86">
        <f>J66+J66*(('Ac225 Dose 200 nCi decay actual'!AI427/'Ac225 Dose 200 nCi decay actual'!K427)^2+('Ac227 Dose 20 nCi decay actual'!AI427/'Ac227 Dose 20 nCi decay actual'!K427)^2)^0.5</f>
        <v>0.11873902176084883</v>
      </c>
      <c r="AI66" s="86">
        <f>K66+K66*(('Ac225 Dose 200 nCi decay actual'!AJ427/'Ac225 Dose 200 nCi decay actual'!L427)^2+('Ac227 Dose 20 nCi decay actual'!AJ427/'Ac227 Dose 20 nCi decay actual'!L427)^2)^0.5</f>
        <v>0.10430130955659517</v>
      </c>
      <c r="AJ66" s="86">
        <f>L66+L66*(('Ac225 Dose 200 nCi decay actual'!AK427/'Ac225 Dose 200 nCi decay actual'!M427)^2+('Ac227 Dose 20 nCi decay actual'!AK427/'Ac227 Dose 20 nCi decay actual'!M427)^2)^0.5</f>
        <v>0.13304183823173091</v>
      </c>
      <c r="AK66" s="86">
        <f>M66+M66*(('Ac225 Dose 200 nCi decay actual'!AL427/'Ac225 Dose 200 nCi decay actual'!N427)^2+('Ac227 Dose 20 nCi decay actual'!AL427/'Ac227 Dose 20 nCi decay actual'!N427)^2)^0.5</f>
        <v>0.25026112569088893</v>
      </c>
      <c r="AL66" s="85"/>
    </row>
    <row r="67" spans="3:38">
      <c r="C67">
        <f>'Ac225 Dose 200 nCi decay actual'!D428</f>
        <v>18</v>
      </c>
      <c r="D67" s="83">
        <f>'Ac227 Dose 20 nCi decay actual'!E428/'Ac225 Dose 200 nCi decay actual'!E428</f>
        <v>5.9721323716729204E-2</v>
      </c>
      <c r="E67" s="83">
        <f>'Ac227 Dose 20 nCi decay actual'!F428/'Ac225 Dose 200 nCi decay actual'!F428</f>
        <v>0.13489393375924716</v>
      </c>
      <c r="F67" s="83">
        <f>'Ac227 Dose 20 nCi decay actual'!G428/'Ac225 Dose 200 nCi decay actual'!G428</f>
        <v>8.7875748819017122E-2</v>
      </c>
      <c r="G67" s="83">
        <f>'Ac227 Dose 20 nCi decay actual'!H428/'Ac225 Dose 200 nCi decay actual'!H428</f>
        <v>6.9813282318472433E-2</v>
      </c>
      <c r="H67" s="83">
        <f>'Ac227 Dose 20 nCi decay actual'!I428/'Ac225 Dose 200 nCi decay actual'!I428</f>
        <v>7.6578573932413477E-2</v>
      </c>
      <c r="I67" s="83">
        <f>'Ac227 Dose 20 nCi decay actual'!J428/'Ac225 Dose 200 nCi decay actual'!J428</f>
        <v>4.1565999682421799E-2</v>
      </c>
      <c r="J67" s="83">
        <f>'Ac227 Dose 20 nCi decay actual'!K428/'Ac225 Dose 200 nCi decay actual'!K428</f>
        <v>9.7341896308999684E-2</v>
      </c>
      <c r="K67" s="83">
        <f>'Ac227 Dose 20 nCi decay actual'!L428/'Ac225 Dose 200 nCi decay actual'!L428</f>
        <v>8.6222379138719149E-2</v>
      </c>
      <c r="L67" s="83">
        <f>'Ac227 Dose 20 nCi decay actual'!M428/'Ac225 Dose 200 nCi decay actual'!M428</f>
        <v>0.11052591534054175</v>
      </c>
      <c r="M67" s="83">
        <f>'Ac227 Dose 20 nCi decay actual'!N428/'Ac225 Dose 200 nCi decay actual'!N428</f>
        <v>0.18596375745129184</v>
      </c>
      <c r="P67" s="86">
        <f>D67-D67*(('Ac225 Dose 200 nCi decay actual'!Q428/'Ac225 Dose 200 nCi decay actual'!E428)^2+('Ac227 Dose 20 nCi decay actual'!Q428/'Ac227 Dose 20 nCi decay actual'!E428)^2)^0.5</f>
        <v>4.1734890447981343E-2</v>
      </c>
      <c r="Q67" s="86">
        <f>E67-E67*(('Ac225 Dose 200 nCi decay actual'!R428/'Ac225 Dose 200 nCi decay actual'!F428)^2+('Ac227 Dose 20 nCi decay actual'!R428/'Ac227 Dose 20 nCi decay actual'!F428)^2)^0.5</f>
        <v>0.11255387092653354</v>
      </c>
      <c r="R67" s="86">
        <f>F67-F67*(('Ac225 Dose 200 nCi decay actual'!S428/'Ac225 Dose 200 nCi decay actual'!G428)^2+('Ac227 Dose 20 nCi decay actual'!S428/'Ac227 Dose 20 nCi decay actual'!G428)^2)^0.5</f>
        <v>7.2190540017773863E-2</v>
      </c>
      <c r="S67" s="86">
        <f>G67-G67*(('Ac225 Dose 200 nCi decay actual'!T428/'Ac225 Dose 200 nCi decay actual'!H428)^2+('Ac227 Dose 20 nCi decay actual'!T428/'Ac227 Dose 20 nCi decay actual'!H428)^2)^0.5</f>
        <v>5.9646230980601005E-2</v>
      </c>
      <c r="T67" s="86">
        <f>H67-H67*(('Ac225 Dose 200 nCi decay actual'!U428/'Ac225 Dose 200 nCi decay actual'!I428)^2+('Ac227 Dose 20 nCi decay actual'!U428/'Ac227 Dose 20 nCi decay actual'!I428)^2)^0.5</f>
        <v>6.3380220911957913E-2</v>
      </c>
      <c r="U67" s="86">
        <f>I67-I67*(('Ac225 Dose 200 nCi decay actual'!V428/'Ac225 Dose 200 nCi decay actual'!J428)^2+('Ac227 Dose 20 nCi decay actual'!V428/'Ac227 Dose 20 nCi decay actual'!J428)^2)^0.5</f>
        <v>3.5048171602209639E-2</v>
      </c>
      <c r="V67" s="86">
        <f>J67-J67*(('Ac225 Dose 200 nCi decay actual'!W428/'Ac225 Dose 200 nCi decay actual'!K428)^2+('Ac227 Dose 20 nCi decay actual'!W428/'Ac227 Dose 20 nCi decay actual'!K428)^2)^0.5</f>
        <v>7.6517135734074426E-2</v>
      </c>
      <c r="W67" s="86">
        <f>K67-K67*(('Ac225 Dose 200 nCi decay actual'!X428/'Ac225 Dose 200 nCi decay actual'!L428)^2+('Ac227 Dose 20 nCi decay actual'!X428/'Ac227 Dose 20 nCi decay actual'!L428)^2)^0.5</f>
        <v>6.8910061622551533E-2</v>
      </c>
      <c r="X67" s="86">
        <f>L67-L67*(('Ac225 Dose 200 nCi decay actual'!Y428/'Ac225 Dose 200 nCi decay actual'!M428)^2+('Ac227 Dose 20 nCi decay actual'!Y428/'Ac227 Dose 20 nCi decay actual'!M428)^2)^0.5</f>
        <v>8.6887936408591521E-2</v>
      </c>
      <c r="Y67" s="86">
        <f>M67-M67*(('Ac225 Dose 200 nCi decay actual'!Z428/'Ac225 Dose 200 nCi decay actual'!N428)^2+('Ac227 Dose 20 nCi decay actual'!Z428/'Ac227 Dose 20 nCi decay actual'!N428)^2)^0.5</f>
        <v>0.16521406197159241</v>
      </c>
      <c r="Z67" s="86"/>
      <c r="AA67" s="86"/>
      <c r="AB67" s="86">
        <f>D67+D67*(('Ac225 Dose 200 nCi decay actual'!AC428/'Ac225 Dose 200 nCi decay actual'!E428)^2+('Ac227 Dose 20 nCi decay actual'!AC428/'Ac227 Dose 20 nCi decay actual'!E428)^2)^0.5</f>
        <v>8.8286455829028582E-2</v>
      </c>
      <c r="AC67" s="86">
        <f>E67+E67*(('Ac225 Dose 200 nCi decay actual'!AD428/'Ac225 Dose 200 nCi decay actual'!F428)^2+('Ac227 Dose 20 nCi decay actual'!AD428/'Ac227 Dose 20 nCi decay actual'!F428)^2)^0.5</f>
        <v>0.17604330653866249</v>
      </c>
      <c r="AD67" s="86">
        <f>F67+F67*(('Ac225 Dose 200 nCi decay actual'!AE428/'Ac225 Dose 200 nCi decay actual'!G428)^2+('Ac227 Dose 20 nCi decay actual'!AE428/'Ac227 Dose 20 nCi decay actual'!G428)^2)^0.5</f>
        <v>0.11041196607663031</v>
      </c>
      <c r="AE67" s="86">
        <f>G67+G67*(('Ac225 Dose 200 nCi decay actual'!AF428/'Ac225 Dose 200 nCi decay actual'!H428)^2+('Ac227 Dose 20 nCi decay actual'!AF428/'Ac227 Dose 20 nCi decay actual'!H428)^2)^0.5</f>
        <v>9.1959294550192056E-2</v>
      </c>
      <c r="AF67" s="86">
        <f>H67+H67*(('Ac225 Dose 200 nCi decay actual'!AG428/'Ac225 Dose 200 nCi decay actual'!I428)^2+('Ac227 Dose 20 nCi decay actual'!AG428/'Ac227 Dose 20 nCi decay actual'!I428)^2)^0.5</f>
        <v>9.5950569218129236E-2</v>
      </c>
      <c r="AG67" s="86">
        <f>I67+I67*(('Ac225 Dose 200 nCi decay actual'!AH428/'Ac225 Dose 200 nCi decay actual'!J428)^2+('Ac227 Dose 20 nCi decay actual'!AH428/'Ac227 Dose 20 nCi decay actual'!J428)^2)^0.5</f>
        <v>5.5128821014961832E-2</v>
      </c>
      <c r="AH67" s="86">
        <f>J67+J67*(('Ac225 Dose 200 nCi decay actual'!AI428/'Ac225 Dose 200 nCi decay actual'!K428)^2+('Ac227 Dose 20 nCi decay actual'!AI428/'Ac227 Dose 20 nCi decay actual'!K428)^2)^0.5</f>
        <v>0.12251171411443446</v>
      </c>
      <c r="AI67" s="86">
        <f>K67+K67*(('Ac225 Dose 200 nCi decay actual'!AJ428/'Ac225 Dose 200 nCi decay actual'!L428)^2+('Ac227 Dose 20 nCi decay actual'!AJ428/'Ac227 Dose 20 nCi decay actual'!L428)^2)^0.5</f>
        <v>0.10714338821694373</v>
      </c>
      <c r="AJ67" s="86">
        <f>L67+L67*(('Ac225 Dose 200 nCi decay actual'!AK428/'Ac225 Dose 200 nCi decay actual'!M428)^2+('Ac227 Dose 20 nCi decay actual'!AK428/'Ac227 Dose 20 nCi decay actual'!M428)^2)^0.5</f>
        <v>0.13726504456586647</v>
      </c>
      <c r="AK67" s="86">
        <f>M67+M67*(('Ac225 Dose 200 nCi decay actual'!AL428/'Ac225 Dose 200 nCi decay actual'!N428)^2+('Ac227 Dose 20 nCi decay actual'!AL428/'Ac227 Dose 20 nCi decay actual'!N428)^2)^0.5</f>
        <v>0.24982596269418714</v>
      </c>
      <c r="AL67" s="85"/>
    </row>
    <row r="68" spans="3:38">
      <c r="C68">
        <f>'Ac225 Dose 200 nCi decay actual'!D429</f>
        <v>19</v>
      </c>
      <c r="D68" s="83">
        <f>'Ac227 Dose 20 nCi decay actual'!E429/'Ac225 Dose 200 nCi decay actual'!E429</f>
        <v>5.9646844140125284E-2</v>
      </c>
      <c r="E68" s="83">
        <f>'Ac227 Dose 20 nCi decay actual'!F429/'Ac225 Dose 200 nCi decay actual'!F429</f>
        <v>0.13498473178674483</v>
      </c>
      <c r="F68" s="83">
        <f>'Ac227 Dose 20 nCi decay actual'!G429/'Ac225 Dose 200 nCi decay actual'!G429</f>
        <v>8.9701844115325474E-2</v>
      </c>
      <c r="G68" s="83">
        <f>'Ac227 Dose 20 nCi decay actual'!H429/'Ac225 Dose 200 nCi decay actual'!H429</f>
        <v>7.124726005364003E-2</v>
      </c>
      <c r="H68" s="83">
        <f>'Ac227 Dose 20 nCi decay actual'!I429/'Ac225 Dose 200 nCi decay actual'!I429</f>
        <v>7.8925785675699578E-2</v>
      </c>
      <c r="I68" s="83">
        <f>'Ac227 Dose 20 nCi decay actual'!J429/'Ac225 Dose 200 nCi decay actual'!J429</f>
        <v>4.2955144025508783E-2</v>
      </c>
      <c r="J68" s="83">
        <f>'Ac227 Dose 20 nCi decay actual'!K429/'Ac225 Dose 200 nCi decay actual'!K429</f>
        <v>0.10064511506237675</v>
      </c>
      <c r="K68" s="83">
        <f>'Ac227 Dose 20 nCi decay actual'!L429/'Ac225 Dose 200 nCi decay actual'!L429</f>
        <v>8.887195597583708E-2</v>
      </c>
      <c r="L68" s="83">
        <f>'Ac227 Dose 20 nCi decay actual'!M429/'Ac225 Dose 200 nCi decay actual'!M429</f>
        <v>0.11427542099600532</v>
      </c>
      <c r="M68" s="83">
        <f>'Ac227 Dose 20 nCi decay actual'!N429/'Ac225 Dose 200 nCi decay actual'!N429</f>
        <v>0.1870768097692265</v>
      </c>
      <c r="P68" s="86">
        <f>D68-D68*(('Ac225 Dose 200 nCi decay actual'!Q429/'Ac225 Dose 200 nCi decay actual'!E429)^2+('Ac227 Dose 20 nCi decay actual'!Q429/'Ac227 Dose 20 nCi decay actual'!E429)^2)^0.5</f>
        <v>4.1700598984446023E-2</v>
      </c>
      <c r="Q68" s="86">
        <f>E68-E68*(('Ac225 Dose 200 nCi decay actual'!R429/'Ac225 Dose 200 nCi decay actual'!F429)^2+('Ac227 Dose 20 nCi decay actual'!R429/'Ac227 Dose 20 nCi decay actual'!F429)^2)^0.5</f>
        <v>0.11293028428129158</v>
      </c>
      <c r="R68" s="86">
        <f>F68-F68*(('Ac225 Dose 200 nCi decay actual'!S429/'Ac225 Dose 200 nCi decay actual'!G429)^2+('Ac227 Dose 20 nCi decay actual'!S429/'Ac227 Dose 20 nCi decay actual'!G429)^2)^0.5</f>
        <v>7.3748204817696963E-2</v>
      </c>
      <c r="S68" s="86">
        <f>G68-G68*(('Ac225 Dose 200 nCi decay actual'!T429/'Ac225 Dose 200 nCi decay actual'!H429)^2+('Ac227 Dose 20 nCi decay actual'!T429/'Ac227 Dose 20 nCi decay actual'!H429)^2)^0.5</f>
        <v>6.0919175168769185E-2</v>
      </c>
      <c r="T68" s="86">
        <f>H68-H68*(('Ac225 Dose 200 nCi decay actual'!U429/'Ac225 Dose 200 nCi decay actual'!I429)^2+('Ac227 Dose 20 nCi decay actual'!U429/'Ac227 Dose 20 nCi decay actual'!I429)^2)^0.5</f>
        <v>6.5352370215246341E-2</v>
      </c>
      <c r="U68" s="86">
        <f>I68-I68*(('Ac225 Dose 200 nCi decay actual'!V429/'Ac225 Dose 200 nCi decay actual'!J429)^2+('Ac227 Dose 20 nCi decay actual'!V429/'Ac227 Dose 20 nCi decay actual'!J429)^2)^0.5</f>
        <v>3.6227806879473003E-2</v>
      </c>
      <c r="V68" s="86">
        <f>J68-J68*(('Ac225 Dose 200 nCi decay actual'!W429/'Ac225 Dose 200 nCi decay actual'!K429)^2+('Ac227 Dose 20 nCi decay actual'!W429/'Ac227 Dose 20 nCi decay actual'!K429)^2)^0.5</f>
        <v>7.9152106276614634E-2</v>
      </c>
      <c r="W68" s="86">
        <f>K68-K68*(('Ac225 Dose 200 nCi decay actual'!X429/'Ac225 Dose 200 nCi decay actual'!L429)^2+('Ac227 Dose 20 nCi decay actual'!X429/'Ac227 Dose 20 nCi decay actual'!L429)^2)^0.5</f>
        <v>7.0982470472252784E-2</v>
      </c>
      <c r="X68" s="86">
        <f>L68-L68*(('Ac225 Dose 200 nCi decay actual'!Y429/'Ac225 Dose 200 nCi decay actual'!M429)^2+('Ac227 Dose 20 nCi decay actual'!Y429/'Ac227 Dose 20 nCi decay actual'!M429)^2)^0.5</f>
        <v>8.9829129645569633E-2</v>
      </c>
      <c r="Y68" s="86">
        <f>M68-M68*(('Ac225 Dose 200 nCi decay actual'!Z429/'Ac225 Dose 200 nCi decay actual'!N429)^2+('Ac227 Dose 20 nCi decay actual'!Z429/'Ac227 Dose 20 nCi decay actual'!N429)^2)^0.5</f>
        <v>0.16611679461830986</v>
      </c>
      <c r="Z68" s="86"/>
      <c r="AA68" s="86"/>
      <c r="AB68" s="86">
        <f>D68+D68*(('Ac225 Dose 200 nCi decay actual'!AC429/'Ac225 Dose 200 nCi decay actual'!E429)^2+('Ac227 Dose 20 nCi decay actual'!AC429/'Ac227 Dose 20 nCi decay actual'!E429)^2)^0.5</f>
        <v>8.8135419554281058E-2</v>
      </c>
      <c r="AC68" s="86">
        <f>E68+E68*(('Ac225 Dose 200 nCi decay actual'!AD429/'Ac225 Dose 200 nCi decay actual'!F429)^2+('Ac227 Dose 20 nCi decay actual'!AD429/'Ac227 Dose 20 nCi decay actual'!F429)^2)^0.5</f>
        <v>0.17582142825998259</v>
      </c>
      <c r="AD68" s="86">
        <f>F68+F68*(('Ac225 Dose 200 nCi decay actual'!AE429/'Ac225 Dose 200 nCi decay actual'!G429)^2+('Ac227 Dose 20 nCi decay actual'!AE429/'Ac227 Dose 20 nCi decay actual'!G429)^2)^0.5</f>
        <v>0.11255594141510547</v>
      </c>
      <c r="AE68" s="86">
        <f>G68+G68*(('Ac225 Dose 200 nCi decay actual'!AF429/'Ac225 Dose 200 nCi decay actual'!H429)^2+('Ac227 Dose 20 nCi decay actual'!AF429/'Ac227 Dose 20 nCi decay actual'!H429)^2)^0.5</f>
        <v>9.3545453829239289E-2</v>
      </c>
      <c r="AF68" s="86">
        <f>H68+H68*(('Ac225 Dose 200 nCi decay actual'!AG429/'Ac225 Dose 200 nCi decay actual'!I429)^2+('Ac227 Dose 20 nCi decay actual'!AG429/'Ac227 Dose 20 nCi decay actual'!I429)^2)^0.5</f>
        <v>9.8787688198114731E-2</v>
      </c>
      <c r="AG68" s="86">
        <f>I68+I68*(('Ac225 Dose 200 nCi decay actual'!AH429/'Ac225 Dose 200 nCi decay actual'!J429)^2+('Ac227 Dose 20 nCi decay actual'!AH429/'Ac227 Dose 20 nCi decay actual'!J429)^2)^0.5</f>
        <v>5.6922572839421356E-2</v>
      </c>
      <c r="AH68" s="86">
        <f>J68+J68*(('Ac225 Dose 200 nCi decay actual'!AI429/'Ac225 Dose 200 nCi decay actual'!K429)^2+('Ac227 Dose 20 nCi decay actual'!AI429/'Ac227 Dose 20 nCi decay actual'!K429)^2)^0.5</f>
        <v>0.12661766623313819</v>
      </c>
      <c r="AI68" s="86">
        <f>K68+K68*(('Ac225 Dose 200 nCi decay actual'!AJ429/'Ac225 Dose 200 nCi decay actual'!L429)^2+('Ac227 Dose 20 nCi decay actual'!AJ429/'Ac227 Dose 20 nCi decay actual'!L429)^2)^0.5</f>
        <v>0.11027506455875249</v>
      </c>
      <c r="AJ68" s="86">
        <f>L68+L68*(('Ac225 Dose 200 nCi decay actual'!AK429/'Ac225 Dose 200 nCi decay actual'!M429)^2+('Ac227 Dose 20 nCi decay actual'!AK429/'Ac227 Dose 20 nCi decay actual'!M429)^2)^0.5</f>
        <v>0.14185116098922543</v>
      </c>
      <c r="AK68" s="86">
        <f>M68+M68*(('Ac225 Dose 200 nCi decay actual'!AL429/'Ac225 Dose 200 nCi decay actual'!N429)^2+('Ac227 Dose 20 nCi decay actual'!AL429/'Ac227 Dose 20 nCi decay actual'!N429)^2)^0.5</f>
        <v>0.25030110268549532</v>
      </c>
      <c r="AL68" s="85"/>
    </row>
    <row r="69" spans="3:38">
      <c r="C69">
        <f>'Ac225 Dose 200 nCi decay actual'!D430</f>
        <v>20</v>
      </c>
      <c r="D69" s="83">
        <f>'Ac227 Dose 20 nCi decay actual'!E430/'Ac225 Dose 200 nCi decay actual'!E430</f>
        <v>5.9582490312373955E-2</v>
      </c>
      <c r="E69" s="83">
        <f>'Ac227 Dose 20 nCi decay actual'!F430/'Ac225 Dose 200 nCi decay actual'!F430</f>
        <v>0.13534055023767391</v>
      </c>
      <c r="F69" s="83">
        <f>'Ac227 Dose 20 nCi decay actual'!G430/'Ac225 Dose 200 nCi decay actual'!G430</f>
        <v>9.1773086614141436E-2</v>
      </c>
      <c r="G69" s="83">
        <f>'Ac227 Dose 20 nCi decay actual'!H430/'Ac225 Dose 200 nCi decay actual'!H430</f>
        <v>7.2849242648464693E-2</v>
      </c>
      <c r="H69" s="83">
        <f>'Ac227 Dose 20 nCi decay actual'!I430/'Ac225 Dose 200 nCi decay actual'!I430</f>
        <v>8.1446486568091878E-2</v>
      </c>
      <c r="I69" s="83">
        <f>'Ac227 Dose 20 nCi decay actual'!J430/'Ac225 Dose 200 nCi decay actual'!J430</f>
        <v>4.4467634927302428E-2</v>
      </c>
      <c r="J69" s="83">
        <f>'Ac227 Dose 20 nCi decay actual'!K430/'Ac225 Dose 200 nCi decay actual'!K430</f>
        <v>0.10423020636787277</v>
      </c>
      <c r="K69" s="83">
        <f>'Ac227 Dose 20 nCi decay actual'!L430/'Ac225 Dose 200 nCi decay actual'!L430</f>
        <v>9.1748962493678005E-2</v>
      </c>
      <c r="L69" s="83">
        <f>'Ac227 Dose 20 nCi decay actual'!M430/'Ac225 Dose 200 nCi decay actual'!M430</f>
        <v>0.11832941983937964</v>
      </c>
      <c r="M69" s="83">
        <f>'Ac227 Dose 20 nCi decay actual'!N430/'Ac225 Dose 200 nCi decay actual'!N430</f>
        <v>0.18876587178134072</v>
      </c>
      <c r="P69" s="86">
        <f>D69-D69*(('Ac225 Dose 200 nCi decay actual'!Q430/'Ac225 Dose 200 nCi decay actual'!E430)^2+('Ac227 Dose 20 nCi decay actual'!Q430/'Ac227 Dose 20 nCi decay actual'!E430)^2)^0.5</f>
        <v>4.1673272859095341E-2</v>
      </c>
      <c r="Q69" s="86">
        <f>E69-E69*(('Ac225 Dose 200 nCi decay actual'!R430/'Ac225 Dose 200 nCi decay actual'!F430)^2+('Ac227 Dose 20 nCi decay actual'!R430/'Ac227 Dose 20 nCi decay actual'!F430)^2)^0.5</f>
        <v>0.11353300365791509</v>
      </c>
      <c r="R69" s="86">
        <f>F69-F69*(('Ac225 Dose 200 nCi decay actual'!S430/'Ac225 Dose 200 nCi decay actual'!G430)^2+('Ac227 Dose 20 nCi decay actual'!S430/'Ac227 Dose 20 nCi decay actual'!G430)^2)^0.5</f>
        <v>7.5515703704268355E-2</v>
      </c>
      <c r="S69" s="86">
        <f>G69-G69*(('Ac225 Dose 200 nCi decay actual'!T430/'Ac225 Dose 200 nCi decay actual'!H430)^2+('Ac227 Dose 20 nCi decay actual'!T430/'Ac227 Dose 20 nCi decay actual'!H430)^2)^0.5</f>
        <v>6.2337316770379243E-2</v>
      </c>
      <c r="T69" s="86">
        <f>H69-H69*(('Ac225 Dose 200 nCi decay actual'!U430/'Ac225 Dose 200 nCi decay actual'!I430)^2+('Ac227 Dose 20 nCi decay actual'!U430/'Ac227 Dose 20 nCi decay actual'!I430)^2)^0.5</f>
        <v>6.7473464467734168E-2</v>
      </c>
      <c r="U69" s="86">
        <f>I69-I69*(('Ac225 Dose 200 nCi decay actual'!V430/'Ac225 Dose 200 nCi decay actual'!J430)^2+('Ac227 Dose 20 nCi decay actual'!V430/'Ac227 Dose 20 nCi decay actual'!J430)^2)^0.5</f>
        <v>3.7523760811380868E-2</v>
      </c>
      <c r="V69" s="86">
        <f>J69-J69*(('Ac225 Dose 200 nCi decay actual'!W430/'Ac225 Dose 200 nCi decay actual'!K430)^2+('Ac227 Dose 20 nCi decay actual'!W430/'Ac227 Dose 20 nCi decay actual'!K430)^2)^0.5</f>
        <v>8.2044718806410566E-2</v>
      </c>
      <c r="W69" s="86">
        <f>K69-K69*(('Ac225 Dose 200 nCi decay actual'!X430/'Ac225 Dose 200 nCi decay actual'!L430)^2+('Ac227 Dose 20 nCi decay actual'!X430/'Ac227 Dose 20 nCi decay actual'!L430)^2)^0.5</f>
        <v>7.3259487953305169E-2</v>
      </c>
      <c r="X69" s="86">
        <f>L69-L69*(('Ac225 Dose 200 nCi decay actual'!Y430/'Ac225 Dose 200 nCi decay actual'!M430)^2+('Ac227 Dose 20 nCi decay actual'!Y430/'Ac227 Dose 20 nCi decay actual'!M430)^2)^0.5</f>
        <v>9.3047559387521767E-2</v>
      </c>
      <c r="Y69" s="86">
        <f>M69-M69*(('Ac225 Dose 200 nCi decay actual'!Z430/'Ac225 Dose 200 nCi decay actual'!N430)^2+('Ac227 Dose 20 nCi decay actual'!Z430/'Ac227 Dose 20 nCi decay actual'!N430)^2)^0.5</f>
        <v>0.16755506975333082</v>
      </c>
      <c r="Z69" s="86"/>
      <c r="AA69" s="86"/>
      <c r="AB69" s="86">
        <f>D69+D69*(('Ac225 Dose 200 nCi decay actual'!AC430/'Ac225 Dose 200 nCi decay actual'!E430)^2+('Ac227 Dose 20 nCi decay actual'!AC430/'Ac227 Dose 20 nCi decay actual'!E430)^2)^0.5</f>
        <v>8.8001363595351878E-2</v>
      </c>
      <c r="AC69" s="86">
        <f>E69+E69*(('Ac225 Dose 200 nCi decay actual'!AD430/'Ac225 Dose 200 nCi decay actual'!F430)^2+('Ac227 Dose 20 nCi decay actual'!AD430/'Ac227 Dose 20 nCi decay actual'!F430)^2)^0.5</f>
        <v>0.17596812617998475</v>
      </c>
      <c r="AD69" s="86">
        <f>F69+F69*(('Ac225 Dose 200 nCi decay actual'!AE430/'Ac225 Dose 200 nCi decay actual'!G430)^2+('Ac227 Dose 20 nCi decay actual'!AE430/'Ac227 Dose 20 nCi decay actual'!G430)^2)^0.5</f>
        <v>0.11499968874997697</v>
      </c>
      <c r="AE69" s="86">
        <f>G69+G69*(('Ac225 Dose 200 nCi decay actual'!AF430/'Ac225 Dose 200 nCi decay actual'!H430)^2+('Ac227 Dose 20 nCi decay actual'!AF430/'Ac227 Dose 20 nCi decay actual'!H430)^2)^0.5</f>
        <v>9.535994022741992E-2</v>
      </c>
      <c r="AF69" s="86">
        <f>H69+H69*(('Ac225 Dose 200 nCi decay actual'!AG430/'Ac225 Dose 200 nCi decay actual'!I430)^2+('Ac227 Dose 20 nCi decay actual'!AG430/'Ac227 Dose 20 nCi decay actual'!I430)^2)^0.5</f>
        <v>0.10183746148961284</v>
      </c>
      <c r="AG69" s="86">
        <f>I69+I69*(('Ac225 Dose 200 nCi decay actual'!AH430/'Ac225 Dose 200 nCi decay actual'!J430)^2+('Ac227 Dose 20 nCi decay actual'!AH430/'Ac227 Dose 20 nCi decay actual'!J430)^2)^0.5</f>
        <v>5.8858099766704926E-2</v>
      </c>
      <c r="AH69" s="86">
        <f>J69+J69*(('Ac225 Dose 200 nCi decay actual'!AI430/'Ac225 Dose 200 nCi decay actual'!K430)^2+('Ac227 Dose 20 nCi decay actual'!AI430/'Ac227 Dose 20 nCi decay actual'!K430)^2)^0.5</f>
        <v>0.13103561599705782</v>
      </c>
      <c r="AI69" s="86">
        <f>K69+K69*(('Ac225 Dose 200 nCi decay actual'!AJ430/'Ac225 Dose 200 nCi decay actual'!L430)^2+('Ac227 Dose 20 nCi decay actual'!AJ430/'Ac227 Dose 20 nCi decay actual'!L430)^2)^0.5</f>
        <v>0.11367696695917437</v>
      </c>
      <c r="AJ69" s="86">
        <f>L69+L69*(('Ac225 Dose 200 nCi decay actual'!AK430/'Ac225 Dose 200 nCi decay actual'!M430)^2+('Ac227 Dose 20 nCi decay actual'!AK430/'Ac227 Dose 20 nCi decay actual'!M430)^2)^0.5</f>
        <v>0.1467784210803523</v>
      </c>
      <c r="AK69" s="86">
        <f>M69+M69*(('Ac225 Dose 200 nCi decay actual'!AL430/'Ac225 Dose 200 nCi decay actual'!N430)^2+('Ac227 Dose 20 nCi decay actual'!AL430/'Ac227 Dose 20 nCi decay actual'!N430)^2)^0.5</f>
        <v>0.25157812575281646</v>
      </c>
      <c r="AL69" s="85"/>
    </row>
    <row r="70" spans="3:38">
      <c r="C70">
        <f>'Ac225 Dose 200 nCi decay actual'!D431</f>
        <v>25</v>
      </c>
      <c r="D70" s="83">
        <f>'Ac227 Dose 20 nCi decay actual'!E431/'Ac225 Dose 200 nCi decay actual'!E431</f>
        <v>5.9387777935790441E-2</v>
      </c>
      <c r="E70" s="83">
        <f>'Ac227 Dose 20 nCi decay actual'!F431/'Ac225 Dose 200 nCi decay actual'!F431</f>
        <v>0.14030129343386216</v>
      </c>
      <c r="F70" s="83">
        <f>'Ac227 Dose 20 nCi decay actual'!G431/'Ac225 Dose 200 nCi decay actual'!G431</f>
        <v>0.10513448504278715</v>
      </c>
      <c r="G70" s="83">
        <f>'Ac227 Dose 20 nCi decay actual'!H431/'Ac225 Dose 200 nCi decay actual'!H431</f>
        <v>8.2982667087691114E-2</v>
      </c>
      <c r="H70" s="83">
        <f>'Ac227 Dose 20 nCi decay actual'!I431/'Ac225 Dose 200 nCi decay actual'!I431</f>
        <v>9.6355673306778522E-2</v>
      </c>
      <c r="I70" s="83">
        <f>'Ac227 Dose 20 nCi decay actual'!J431/'Ac225 Dose 200 nCi decay actual'!J431</f>
        <v>5.3565465028418628E-2</v>
      </c>
      <c r="J70" s="83">
        <f>'Ac227 Dose 20 nCi decay actual'!K431/'Ac225 Dose 200 nCi decay actual'!K431</f>
        <v>0.12569539298699736</v>
      </c>
      <c r="K70" s="83">
        <f>'Ac227 Dose 20 nCi decay actual'!L431/'Ac225 Dose 200 nCi decay actual'!L431</f>
        <v>0.10904428477947802</v>
      </c>
      <c r="L70" s="83">
        <f>'Ac227 Dose 20 nCi decay actual'!M431/'Ac225 Dose 200 nCi decay actual'!M431</f>
        <v>0.14248223762433743</v>
      </c>
      <c r="M70" s="83">
        <f>'Ac227 Dose 20 nCi decay actual'!N431/'Ac225 Dose 200 nCi decay actual'!N431</f>
        <v>0.20384456929401018</v>
      </c>
      <c r="P70" s="86">
        <f>D70-D70*(('Ac225 Dose 200 nCi decay actual'!Q431/'Ac225 Dose 200 nCi decay actual'!E431)^2+('Ac227 Dose 20 nCi decay actual'!Q431/'Ac227 Dose 20 nCi decay actual'!E431)^2)^0.5</f>
        <v>4.162309722263291E-2</v>
      </c>
      <c r="Q70" s="86">
        <f>E70-E70*(('Ac225 Dose 200 nCi decay actual'!R431/'Ac225 Dose 200 nCi decay actual'!F431)^2+('Ac227 Dose 20 nCi decay actual'!R431/'Ac227 Dose 20 nCi decay actual'!F431)^2)^0.5</f>
        <v>0.11801585642276316</v>
      </c>
      <c r="R70" s="86">
        <f>F70-F70*(('Ac225 Dose 200 nCi decay actual'!S431/'Ac225 Dose 200 nCi decay actual'!G431)^2+('Ac227 Dose 20 nCi decay actual'!S431/'Ac227 Dose 20 nCi decay actual'!G431)^2)^0.5</f>
        <v>7.8972739886684476E-2</v>
      </c>
      <c r="S70" s="86">
        <f>G70-G70*(('Ac225 Dose 200 nCi decay actual'!T431/'Ac225 Dose 200 nCi decay actual'!H431)^2+('Ac227 Dose 20 nCi decay actual'!T431/'Ac227 Dose 20 nCi decay actual'!H431)^2)^0.5</f>
        <v>6.6557860640849786E-2</v>
      </c>
      <c r="T70" s="86">
        <f>H70-H70*(('Ac225 Dose 200 nCi decay actual'!U431/'Ac225 Dose 200 nCi decay actual'!I431)^2+('Ac227 Dose 20 nCi decay actual'!U431/'Ac227 Dose 20 nCi decay actual'!I431)^2)^0.5</f>
        <v>7.3195442969584565E-2</v>
      </c>
      <c r="U70" s="86">
        <f>I70-I70*(('Ac225 Dose 200 nCi decay actual'!V431/'Ac225 Dose 200 nCi decay actual'!J431)^2+('Ac227 Dose 20 nCi decay actual'!V431/'Ac227 Dose 20 nCi decay actual'!J431)^2)^0.5</f>
        <v>4.1142667166130187E-2</v>
      </c>
      <c r="V70" s="86">
        <f>J70-J70*(('Ac225 Dose 200 nCi decay actual'!W431/'Ac225 Dose 200 nCi decay actual'!K431)^2+('Ac227 Dose 20 nCi decay actual'!W431/'Ac227 Dose 20 nCi decay actual'!K431)^2)^0.5</f>
        <v>8.6965423443478754E-2</v>
      </c>
      <c r="W70" s="86">
        <f>K70-K70*(('Ac225 Dose 200 nCi decay actual'!X431/'Ac225 Dose 200 nCi decay actual'!L431)^2+('Ac227 Dose 20 nCi decay actual'!X431/'Ac227 Dose 20 nCi decay actual'!L431)^2)^0.5</f>
        <v>7.6679555371312741E-2</v>
      </c>
      <c r="X70" s="86">
        <f>L70-L70*(('Ac225 Dose 200 nCi decay actual'!Y431/'Ac225 Dose 200 nCi decay actual'!M431)^2+('Ac227 Dose 20 nCi decay actual'!Y431/'Ac227 Dose 20 nCi decay actual'!M431)^2)^0.5</f>
        <v>9.7924372912384122E-2</v>
      </c>
      <c r="Y70" s="86">
        <f>M70-M70*(('Ac225 Dose 200 nCi decay actual'!Z431/'Ac225 Dose 200 nCi decay actual'!N431)^2+('Ac227 Dose 20 nCi decay actual'!Z431/'Ac227 Dose 20 nCi decay actual'!N431)^2)^0.5</f>
        <v>0.17152761447731496</v>
      </c>
      <c r="Z70" s="86"/>
      <c r="AA70" s="86"/>
      <c r="AB70" s="86">
        <f>D70+D70*(('Ac225 Dose 200 nCi decay actual'!AC431/'Ac225 Dose 200 nCi decay actual'!E431)^2+('Ac227 Dose 20 nCi decay actual'!AC431/'Ac227 Dose 20 nCi decay actual'!E431)^2)^0.5</f>
        <v>8.7553698258374779E-2</v>
      </c>
      <c r="AC70" s="86">
        <f>E70+E70*(('Ac225 Dose 200 nCi decay actual'!AD431/'Ac225 Dose 200 nCi decay actual'!F431)^2+('Ac227 Dose 20 nCi decay actual'!AD431/'Ac227 Dose 20 nCi decay actual'!F431)^2)^0.5</f>
        <v>0.18899388897968361</v>
      </c>
      <c r="AD70" s="86">
        <f>F70+F70*(('Ac225 Dose 200 nCi decay actual'!AE431/'Ac225 Dose 200 nCi decay actual'!G431)^2+('Ac227 Dose 20 nCi decay actual'!AE431/'Ac227 Dose 20 nCi decay actual'!G431)^2)^0.5</f>
        <v>0.14063274320967475</v>
      </c>
      <c r="AE70" s="86">
        <f>G70+G70*(('Ac225 Dose 200 nCi decay actual'!AF431/'Ac225 Dose 200 nCi decay actual'!H431)^2+('Ac227 Dose 20 nCi decay actual'!AF431/'Ac227 Dose 20 nCi decay actual'!H431)^2)^0.5</f>
        <v>0.11374071703182179</v>
      </c>
      <c r="AF70" s="86">
        <f>H70+H70*(('Ac225 Dose 200 nCi decay actual'!AG431/'Ac225 Dose 200 nCi decay actual'!I431)^2+('Ac227 Dose 20 nCi decay actual'!AG431/'Ac227 Dose 20 nCi decay actual'!I431)^2)^0.5</f>
        <v>0.12840290035579482</v>
      </c>
      <c r="AG70" s="86">
        <f>I70+I70*(('Ac225 Dose 200 nCi decay actual'!AH431/'Ac225 Dose 200 nCi decay actual'!J431)^2+('Ac227 Dose 20 nCi decay actual'!AH431/'Ac227 Dose 20 nCi decay actual'!J431)^2)^0.5</f>
        <v>7.8313892087664844E-2</v>
      </c>
      <c r="AH70" s="86">
        <f>J70+J70*(('Ac225 Dose 200 nCi decay actual'!AI431/'Ac225 Dose 200 nCi decay actual'!K431)^2+('Ac227 Dose 20 nCi decay actual'!AI431/'Ac227 Dose 20 nCi decay actual'!K431)^2)^0.5</f>
        <v>0.17283608389697461</v>
      </c>
      <c r="AI70" s="86">
        <f>K70+K70*(('Ac225 Dose 200 nCi decay actual'!AJ431/'Ac225 Dose 200 nCi decay actual'!L431)^2+('Ac227 Dose 20 nCi decay actual'!AJ431/'Ac227 Dose 20 nCi decay actual'!L431)^2)^0.5</f>
        <v>0.14459679720191493</v>
      </c>
      <c r="AJ70" s="86">
        <f>L70+L70*(('Ac225 Dose 200 nCi decay actual'!AK431/'Ac225 Dose 200 nCi decay actual'!M431)^2+('Ac227 Dose 20 nCi decay actual'!AK431/'Ac227 Dose 20 nCi decay actual'!M431)^2)^0.5</f>
        <v>0.19171691446313316</v>
      </c>
      <c r="AK70" s="86">
        <f>M70+M70*(('Ac225 Dose 200 nCi decay actual'!AL431/'Ac225 Dose 200 nCi decay actual'!N431)^2+('Ac227 Dose 20 nCi decay actual'!AL431/'Ac227 Dose 20 nCi decay actual'!N431)^2)^0.5</f>
        <v>0.28330545098562521</v>
      </c>
      <c r="AL70" s="85"/>
    </row>
    <row r="71" spans="3:38">
      <c r="C71">
        <f>'Ac225 Dose 200 nCi decay actual'!D432</f>
        <v>30</v>
      </c>
      <c r="D71" s="83">
        <f>'Ac227 Dose 20 nCi decay actual'!E432/'Ac225 Dose 200 nCi decay actual'!E432</f>
        <v>5.9371563158216067E-2</v>
      </c>
      <c r="E71" s="83">
        <f>'Ac227 Dose 20 nCi decay actual'!F432/'Ac225 Dose 200 nCi decay actual'!F432</f>
        <v>0.1495443983535068</v>
      </c>
      <c r="F71" s="83">
        <f>'Ac227 Dose 20 nCi decay actual'!G432/'Ac225 Dose 200 nCi decay actual'!G432</f>
        <v>0.12280396107350552</v>
      </c>
      <c r="G71" s="83">
        <f>'Ac227 Dose 20 nCi decay actual'!H432/'Ac225 Dose 200 nCi decay actual'!H432</f>
        <v>9.6227894793895041E-2</v>
      </c>
      <c r="H71" s="83">
        <f>'Ac227 Dose 20 nCi decay actual'!I432/'Ac225 Dose 200 nCi decay actual'!I432</f>
        <v>0.11482673249118192</v>
      </c>
      <c r="I71" s="83">
        <f>'Ac227 Dose 20 nCi decay actual'!J432/'Ac225 Dose 200 nCi decay actual'!J432</f>
        <v>6.496722245019218E-2</v>
      </c>
      <c r="J71" s="83">
        <f>'Ac227 Dose 20 nCi decay actual'!K432/'Ac225 Dose 200 nCi decay actual'!K432</f>
        <v>0.15250641040235249</v>
      </c>
      <c r="K71" s="83">
        <f>'Ac227 Dose 20 nCi decay actual'!L432/'Ac225 Dose 200 nCi decay actual'!L432</f>
        <v>0.13074007592250408</v>
      </c>
      <c r="L71" s="83">
        <f>'Ac227 Dose 20 nCi decay actual'!M432/'Ac225 Dose 200 nCi decay actual'!M432</f>
        <v>0.17254653537467665</v>
      </c>
      <c r="M71" s="83">
        <f>'Ac227 Dose 20 nCi decay actual'!N432/'Ac225 Dose 200 nCi decay actual'!N432</f>
        <v>0.22763140195113182</v>
      </c>
      <c r="P71" s="86">
        <f>D71-D71*(('Ac225 Dose 200 nCi decay actual'!Q432/'Ac225 Dose 200 nCi decay actual'!E432)^2+('Ac227 Dose 20 nCi decay actual'!Q432/'Ac227 Dose 20 nCi decay actual'!E432)^2)^0.5</f>
        <v>4.1700491267735104E-2</v>
      </c>
      <c r="Q71" s="86">
        <f>E71-E71*(('Ac225 Dose 200 nCi decay actual'!R432/'Ac225 Dose 200 nCi decay actual'!F432)^2+('Ac227 Dose 20 nCi decay actual'!R432/'Ac227 Dose 20 nCi decay actual'!F432)^2)^0.5</f>
        <v>0.12673242161266929</v>
      </c>
      <c r="R71" s="86">
        <f>F71-F71*(('Ac225 Dose 200 nCi decay actual'!S432/'Ac225 Dose 200 nCi decay actual'!G432)^2+('Ac227 Dose 20 nCi decay actual'!S432/'Ac227 Dose 20 nCi decay actual'!G432)^2)^0.5</f>
        <v>8.8847280709224347E-2</v>
      </c>
      <c r="S71" s="86">
        <f>G71-G71*(('Ac225 Dose 200 nCi decay actual'!T432/'Ac225 Dose 200 nCi decay actual'!H432)^2+('Ac227 Dose 20 nCi decay actual'!T432/'Ac227 Dose 20 nCi decay actual'!H432)^2)^0.5</f>
        <v>7.4885939094650023E-2</v>
      </c>
      <c r="T71" s="86">
        <f>H71-H71*(('Ac225 Dose 200 nCi decay actual'!U432/'Ac225 Dose 200 nCi decay actual'!I432)^2+('Ac227 Dose 20 nCi decay actual'!U432/'Ac227 Dose 20 nCi decay actual'!I432)^2)^0.5</f>
        <v>8.4086506229235997E-2</v>
      </c>
      <c r="U71" s="86">
        <f>I71-I71*(('Ac225 Dose 200 nCi decay actual'!V432/'Ac225 Dose 200 nCi decay actual'!J432)^2+('Ac227 Dose 20 nCi decay actual'!V432/'Ac227 Dose 20 nCi decay actual'!J432)^2)^0.5</f>
        <v>4.8594996046094463E-2</v>
      </c>
      <c r="V71" s="86">
        <f>J71-J71*(('Ac225 Dose 200 nCi decay actual'!W432/'Ac225 Dose 200 nCi decay actual'!K432)^2+('Ac227 Dose 20 nCi decay actual'!W432/'Ac227 Dose 20 nCi decay actual'!K432)^2)^0.5</f>
        <v>0.10159286002658377</v>
      </c>
      <c r="W71" s="86">
        <f>K71-K71*(('Ac225 Dose 200 nCi decay actual'!X432/'Ac225 Dose 200 nCi decay actual'!L432)^2+('Ac227 Dose 20 nCi decay actual'!X432/'Ac227 Dose 20 nCi decay actual'!L432)^2)^0.5</f>
        <v>8.7797743017511781E-2</v>
      </c>
      <c r="X71" s="86">
        <f>L71-L71*(('Ac225 Dose 200 nCi decay actual'!Y432/'Ac225 Dose 200 nCi decay actual'!M432)^2+('Ac227 Dose 20 nCi decay actual'!Y432/'Ac227 Dose 20 nCi decay actual'!M432)^2)^0.5</f>
        <v>0.11358662498003895</v>
      </c>
      <c r="Y71" s="86">
        <f>M71-M71*(('Ac225 Dose 200 nCi decay actual'!Z432/'Ac225 Dose 200 nCi decay actual'!N432)^2+('Ac227 Dose 20 nCi decay actual'!Z432/'Ac227 Dose 20 nCi decay actual'!N432)^2)^0.5</f>
        <v>0.1868732734300827</v>
      </c>
      <c r="Z71" s="86"/>
      <c r="AA71" s="86"/>
      <c r="AB71" s="86">
        <f>D71+D71*(('Ac225 Dose 200 nCi decay actual'!AC432/'Ac225 Dose 200 nCi decay actual'!E432)^2+('Ac227 Dose 20 nCi decay actual'!AC432/'Ac227 Dose 20 nCi decay actual'!E432)^2)^0.5</f>
        <v>8.739890961136583E-2</v>
      </c>
      <c r="AC71" s="86">
        <f>E71+E71*(('Ac225 Dose 200 nCi decay actual'!AD432/'Ac225 Dose 200 nCi decay actual'!F432)^2+('Ac227 Dose 20 nCi decay actual'!AD432/'Ac227 Dose 20 nCi decay actual'!F432)^2)^0.5</f>
        <v>0.2069807314685253</v>
      </c>
      <c r="AD71" s="86">
        <f>F71+F71*(('Ac225 Dose 200 nCi decay actual'!AE432/'Ac225 Dose 200 nCi decay actual'!G432)^2+('Ac227 Dose 20 nCi decay actual'!AE432/'Ac227 Dose 20 nCi decay actual'!G432)^2)^0.5</f>
        <v>0.16823025764022664</v>
      </c>
      <c r="AE71" s="86">
        <f>G71+G71*(('Ac225 Dose 200 nCi decay actual'!AF432/'Ac225 Dose 200 nCi decay actual'!H432)^2+('Ac227 Dose 20 nCi decay actual'!AF432/'Ac227 Dose 20 nCi decay actual'!H432)^2)^0.5</f>
        <v>0.13459066949432189</v>
      </c>
      <c r="AF71" s="86">
        <f>H71+H71*(('Ac225 Dose 200 nCi decay actual'!AG432/'Ac225 Dose 200 nCi decay actual'!I432)^2+('Ac227 Dose 20 nCi decay actual'!AG432/'Ac227 Dose 20 nCi decay actual'!I432)^2)^0.5</f>
        <v>0.15681469356664193</v>
      </c>
      <c r="AG71" s="86">
        <f>I71+I71*(('Ac225 Dose 200 nCi decay actual'!AH432/'Ac225 Dose 200 nCi decay actual'!J432)^2+('Ac227 Dose 20 nCi decay actual'!AH432/'Ac227 Dose 20 nCi decay actual'!J432)^2)^0.5</f>
        <v>9.7349336124056857E-2</v>
      </c>
      <c r="AH71" s="86">
        <f>J71+J71*(('Ac225 Dose 200 nCi decay actual'!AI432/'Ac225 Dose 200 nCi decay actual'!K432)^2+('Ac227 Dose 20 nCi decay actual'!AI432/'Ac227 Dose 20 nCi decay actual'!K432)^2)^0.5</f>
        <v>0.21457026852296707</v>
      </c>
      <c r="AI71" s="86">
        <f>K71+K71*(('Ac225 Dose 200 nCi decay actual'!AJ432/'Ac225 Dose 200 nCi decay actual'!L432)^2+('Ac227 Dose 20 nCi decay actual'!AJ432/'Ac227 Dose 20 nCi decay actual'!L432)^2)^0.5</f>
        <v>0.17715350058624765</v>
      </c>
      <c r="AJ71" s="86">
        <f>L71+L71*(('Ac225 Dose 200 nCi decay actual'!AK432/'Ac225 Dose 200 nCi decay actual'!M432)^2+('Ac227 Dose 20 nCi decay actual'!AK432/'Ac227 Dose 20 nCi decay actual'!M432)^2)^0.5</f>
        <v>0.23745663948879853</v>
      </c>
      <c r="AK71" s="86">
        <f>M71+M71*(('Ac225 Dose 200 nCi decay actual'!AL432/'Ac225 Dose 200 nCi decay actual'!N432)^2+('Ac227 Dose 20 nCi decay actual'!AL432/'Ac227 Dose 20 nCi decay actual'!N432)^2)^0.5</f>
        <v>0.32244760047910409</v>
      </c>
      <c r="AL71" s="85"/>
    </row>
    <row r="72" spans="3:38">
      <c r="C72">
        <f>'Ac225 Dose 200 nCi decay actual'!D433</f>
        <v>40</v>
      </c>
      <c r="D72" s="83">
        <f>'Ac227 Dose 20 nCi decay actual'!E433/'Ac225 Dose 200 nCi decay actual'!E433</f>
        <v>5.9693553256528677E-2</v>
      </c>
      <c r="E72" s="83">
        <f>'Ac227 Dose 20 nCi decay actual'!F433/'Ac225 Dose 200 nCi decay actual'!F433</f>
        <v>0.17670778719140878</v>
      </c>
      <c r="F72" s="83">
        <f>'Ac227 Dose 20 nCi decay actual'!G433/'Ac225 Dose 200 nCi decay actual'!G433</f>
        <v>0.16781112271455007</v>
      </c>
      <c r="G72" s="83">
        <f>'Ac227 Dose 20 nCi decay actual'!H433/'Ac225 Dose 200 nCi decay actual'!H433</f>
        <v>0.12986006326858571</v>
      </c>
      <c r="H72" s="83">
        <f>'Ac227 Dose 20 nCi decay actual'!I433/'Ac225 Dose 200 nCi decay actual'!I433</f>
        <v>0.16046111392441048</v>
      </c>
      <c r="I72" s="83">
        <f>'Ac227 Dose 20 nCi decay actual'!J433/'Ac225 Dose 200 nCi decay actual'!J433</f>
        <v>9.3198595484786886E-2</v>
      </c>
      <c r="J72" s="83">
        <f>'Ac227 Dose 20 nCi decay actual'!K433/'Ac225 Dose 200 nCi decay actual'!K433</f>
        <v>0.21880389705269321</v>
      </c>
      <c r="K72" s="83">
        <f>'Ac227 Dose 20 nCi decay actual'!L433/'Ac225 Dose 200 nCi decay actual'!L433</f>
        <v>0.18459497975619127</v>
      </c>
      <c r="L72" s="83">
        <f>'Ac227 Dose 20 nCi decay actual'!M433/'Ac225 Dose 200 nCi decay actual'!M433</f>
        <v>0.24681561986647554</v>
      </c>
      <c r="M72" s="83">
        <f>'Ac227 Dose 20 nCi decay actual'!N433/'Ac225 Dose 200 nCi decay actual'!N433</f>
        <v>0.29277234065972674</v>
      </c>
      <c r="P72" s="86">
        <f>D72-D72*(('Ac225 Dose 200 nCi decay actual'!Q433/'Ac225 Dose 200 nCi decay actual'!E433)^2+('Ac227 Dose 20 nCi decay actual'!Q433/'Ac227 Dose 20 nCi decay actual'!E433)^2)^0.5</f>
        <v>4.211568137402124E-2</v>
      </c>
      <c r="Q72" s="86">
        <f>E72-E72*(('Ac225 Dose 200 nCi decay actual'!R433/'Ac225 Dose 200 nCi decay actual'!F433)^2+('Ac227 Dose 20 nCi decay actual'!R433/'Ac227 Dose 20 nCi decay actual'!F433)^2)^0.5</f>
        <v>0.15139903065639007</v>
      </c>
      <c r="R72" s="86">
        <f>F72-F72*(('Ac225 Dose 200 nCi decay actual'!S433/'Ac225 Dose 200 nCi decay actual'!G433)^2+('Ac227 Dose 20 nCi decay actual'!S433/'Ac227 Dose 20 nCi decay actual'!G433)^2)^0.5</f>
        <v>0.10834880743228224</v>
      </c>
      <c r="S72" s="86">
        <f>G72-G72*(('Ac225 Dose 200 nCi decay actual'!T433/'Ac225 Dose 200 nCi decay actual'!H433)^2+('Ac227 Dose 20 nCi decay actual'!T433/'Ac227 Dose 20 nCi decay actual'!H433)^2)^0.5</f>
        <v>9.2202434688436058E-2</v>
      </c>
      <c r="T72" s="86">
        <f>H72-H72*(('Ac225 Dose 200 nCi decay actual'!U433/'Ac225 Dose 200 nCi decay actual'!I433)^2+('Ac227 Dose 20 nCi decay actual'!U433/'Ac227 Dose 20 nCi decay actual'!I433)^2)^0.5</f>
        <v>0.10516572606960504</v>
      </c>
      <c r="U72" s="86">
        <f>I72-I72*(('Ac225 Dose 200 nCi decay actual'!V433/'Ac225 Dose 200 nCi decay actual'!J433)^2+('Ac227 Dose 20 nCi decay actual'!V433/'Ac227 Dose 20 nCi decay actual'!J433)^2)^0.5</f>
        <v>6.4262702951396439E-2</v>
      </c>
      <c r="V72" s="86">
        <f>J72-J72*(('Ac225 Dose 200 nCi decay actual'!W433/'Ac225 Dose 200 nCi decay actual'!K433)^2+('Ac227 Dose 20 nCi decay actual'!W433/'Ac227 Dose 20 nCi decay actual'!K433)^2)^0.5</f>
        <v>0.12944303132215329</v>
      </c>
      <c r="W72" s="86">
        <f>K72-K72*(('Ac225 Dose 200 nCi decay actual'!X433/'Ac225 Dose 200 nCi decay actual'!L433)^2+('Ac227 Dose 20 nCi decay actual'!X433/'Ac227 Dose 20 nCi decay actual'!L433)^2)^0.5</f>
        <v>0.10794249865766713</v>
      </c>
      <c r="X72" s="86">
        <f>L72-L72*(('Ac225 Dose 200 nCi decay actual'!Y433/'Ac225 Dose 200 nCi decay actual'!M433)^2+('Ac227 Dose 20 nCi decay actual'!Y433/'Ac227 Dose 20 nCi decay actual'!M433)^2)^0.5</f>
        <v>0.14222614053768359</v>
      </c>
      <c r="Y72" s="86">
        <f>M72-M72*(('Ac225 Dose 200 nCi decay actual'!Z433/'Ac225 Dose 200 nCi decay actual'!N433)^2+('Ac227 Dose 20 nCi decay actual'!Z433/'Ac227 Dose 20 nCi decay actual'!N433)^2)^0.5</f>
        <v>0.22424871536339741</v>
      </c>
      <c r="Z72" s="86"/>
      <c r="AA72" s="86"/>
      <c r="AB72" s="86">
        <f>D72+D72*(('Ac225 Dose 200 nCi decay actual'!AC433/'Ac225 Dose 200 nCi decay actual'!E433)^2+('Ac227 Dose 20 nCi decay actual'!AC433/'Ac227 Dose 20 nCi decay actual'!E433)^2)^0.5</f>
        <v>8.769667336800141E-2</v>
      </c>
      <c r="AC72" s="86">
        <f>E72+E72*(('Ac225 Dose 200 nCi decay actual'!AD433/'Ac225 Dose 200 nCi decay actual'!F433)^2+('Ac227 Dose 20 nCi decay actual'!AD433/'Ac227 Dose 20 nCi decay actual'!F433)^2)^0.5</f>
        <v>0.26870098174412194</v>
      </c>
      <c r="AD72" s="86">
        <f>F72+F72*(('Ac225 Dose 200 nCi decay actual'!AE433/'Ac225 Dose 200 nCi decay actual'!G433)^2+('Ac227 Dose 20 nCi decay actual'!AE433/'Ac227 Dose 20 nCi decay actual'!G433)^2)^0.5</f>
        <v>0.24554481433926811</v>
      </c>
      <c r="AE72" s="86">
        <f>G72+G72*(('Ac225 Dose 200 nCi decay actual'!AF433/'Ac225 Dose 200 nCi decay actual'!H433)^2+('Ac227 Dose 20 nCi decay actual'!AF433/'Ac227 Dose 20 nCi decay actual'!H433)^2)^0.5</f>
        <v>0.19389398383539891</v>
      </c>
      <c r="AF72" s="86">
        <f>H72+H72*(('Ac225 Dose 200 nCi decay actual'!AG433/'Ac225 Dose 200 nCi decay actual'!I433)^2+('Ac227 Dose 20 nCi decay actual'!AG433/'Ac227 Dose 20 nCi decay actual'!I433)^2)^0.5</f>
        <v>0.23457064763213992</v>
      </c>
      <c r="AG72" s="86">
        <f>I72+I72*(('Ac225 Dose 200 nCi decay actual'!AH433/'Ac225 Dose 200 nCi decay actual'!J433)^2+('Ac227 Dose 20 nCi decay actual'!AH433/'Ac227 Dose 20 nCi decay actual'!J433)^2)^0.5</f>
        <v>0.14965599125334755</v>
      </c>
      <c r="AH72" s="86">
        <f>J72+J72*(('Ac225 Dose 200 nCi decay actual'!AI433/'Ac225 Dose 200 nCi decay actual'!K433)^2+('Ac227 Dose 20 nCi decay actual'!AI433/'Ac227 Dose 20 nCi decay actual'!K433)^2)^0.5</f>
        <v>0.32815355245460032</v>
      </c>
      <c r="AI72" s="86">
        <f>K72+K72*(('Ac225 Dose 200 nCi decay actual'!AJ433/'Ac225 Dose 200 nCi decay actual'!L433)^2+('Ac227 Dose 20 nCi decay actual'!AJ433/'Ac227 Dose 20 nCi decay actual'!L433)^2)^0.5</f>
        <v>0.26587643277710415</v>
      </c>
      <c r="AJ72" s="86">
        <f>L72+L72*(('Ac225 Dose 200 nCi decay actual'!AK433/'Ac225 Dose 200 nCi decay actual'!M433)^2+('Ac227 Dose 20 nCi decay actual'!AK433/'Ac227 Dose 20 nCi decay actual'!M433)^2)^0.5</f>
        <v>0.36140598790746592</v>
      </c>
      <c r="AK72" s="86">
        <f>M72+M72*(('Ac225 Dose 200 nCi decay actual'!AL433/'Ac225 Dose 200 nCi decay actual'!N433)^2+('Ac227 Dose 20 nCi decay actual'!AL433/'Ac227 Dose 20 nCi decay actual'!N433)^2)^0.5</f>
        <v>0.44370477273793268</v>
      </c>
      <c r="AL72" s="85"/>
    </row>
    <row r="73" spans="3:38">
      <c r="C73">
        <f>'Ac225 Dose 200 nCi decay actual'!D434</f>
        <v>50</v>
      </c>
      <c r="D73" s="83">
        <f>'Ac227 Dose 20 nCi decay actual'!E434/'Ac225 Dose 200 nCi decay actual'!E434</f>
        <v>6.0337617317814042E-2</v>
      </c>
      <c r="E73" s="83">
        <f>'Ac227 Dose 20 nCi decay actual'!F434/'Ac225 Dose 200 nCi decay actual'!F434</f>
        <v>0.2125507036026448</v>
      </c>
      <c r="F73" s="83">
        <f>'Ac227 Dose 20 nCi decay actual'!G434/'Ac225 Dose 200 nCi decay actual'!G434</f>
        <v>0.22364578231826659</v>
      </c>
      <c r="G73" s="83">
        <f>'Ac227 Dose 20 nCi decay actual'!H434/'Ac225 Dose 200 nCi decay actual'!H434</f>
        <v>0.17147044361372421</v>
      </c>
      <c r="H73" s="83">
        <f>'Ac227 Dose 20 nCi decay actual'!I434/'Ac225 Dose 200 nCi decay actual'!I434</f>
        <v>0.21610614336768483</v>
      </c>
      <c r="I73" s="83">
        <f>'Ac227 Dose 20 nCi decay actual'!J434/'Ac225 Dose 200 nCi decay actual'!J434</f>
        <v>0.12780989869814616</v>
      </c>
      <c r="J73" s="83">
        <f>'Ac227 Dose 20 nCi decay actual'!K434/'Ac225 Dose 200 nCi decay actual'!K434</f>
        <v>0.30000456572630319</v>
      </c>
      <c r="K73" s="83">
        <f>'Ac227 Dose 20 nCi decay actual'!L434/'Ac225 Dose 200 nCi decay actual'!L434</f>
        <v>0.25056687919643322</v>
      </c>
      <c r="L73" s="83">
        <f>'Ac227 Dose 20 nCi decay actual'!M434/'Ac225 Dose 200 nCi decay actual'!M434</f>
        <v>0.33766027187588515</v>
      </c>
      <c r="M73" s="83">
        <f>'Ac227 Dose 20 nCi decay actual'!N434/'Ac225 Dose 200 nCi decay actual'!N434</f>
        <v>0.37623245940343664</v>
      </c>
      <c r="P73" s="86">
        <f>D73-D73*(('Ac225 Dose 200 nCi decay actual'!Q434/'Ac225 Dose 200 nCi decay actual'!E434)^2+('Ac227 Dose 20 nCi decay actual'!Q434/'Ac227 Dose 20 nCi decay actual'!E434)^2)^0.5</f>
        <v>4.2776747405748397E-2</v>
      </c>
      <c r="Q73" s="86">
        <f>E73-E73*(('Ac225 Dose 200 nCi decay actual'!R434/'Ac225 Dose 200 nCi decay actual'!F434)^2+('Ac227 Dose 20 nCi decay actual'!R434/'Ac227 Dose 20 nCi decay actual'!F434)^2)^0.5</f>
        <v>0.18396212685227908</v>
      </c>
      <c r="R73" s="86">
        <f>F73-F73*(('Ac225 Dose 200 nCi decay actual'!S434/'Ac225 Dose 200 nCi decay actual'!G434)^2+('Ac227 Dose 20 nCi decay actual'!S434/'Ac227 Dose 20 nCi decay actual'!G434)^2)^0.5</f>
        <v>0.1420356228455108</v>
      </c>
      <c r="S73" s="86">
        <f>G73-G73*(('Ac225 Dose 200 nCi decay actual'!T434/'Ac225 Dose 200 nCi decay actual'!H434)^2+('Ac227 Dose 20 nCi decay actual'!T434/'Ac227 Dose 20 nCi decay actual'!H434)^2)^0.5</f>
        <v>0.11957443797339731</v>
      </c>
      <c r="T73" s="86">
        <f>H73-H73*(('Ac225 Dose 200 nCi decay actual'!U434/'Ac225 Dose 200 nCi decay actual'!I434)^2+('Ac227 Dose 20 nCi decay actual'!U434/'Ac227 Dose 20 nCi decay actual'!I434)^2)^0.5</f>
        <v>0.13938420086958542</v>
      </c>
      <c r="U73" s="86">
        <f>I73-I73*(('Ac225 Dose 200 nCi decay actual'!V434/'Ac225 Dose 200 nCi decay actual'!J434)^2+('Ac227 Dose 20 nCi decay actual'!V434/'Ac227 Dose 20 nCi decay actual'!J434)^2)^0.5</f>
        <v>8.8100467204445199E-2</v>
      </c>
      <c r="V73" s="86">
        <f>J73-J73*(('Ac225 Dose 200 nCi decay actual'!W434/'Ac225 Dose 200 nCi decay actual'!K434)^2+('Ac227 Dose 20 nCi decay actual'!W434/'Ac227 Dose 20 nCi decay actual'!K434)^2)^0.5</f>
        <v>0.17731946215557212</v>
      </c>
      <c r="W73" s="86">
        <f>K73-K73*(('Ac225 Dose 200 nCi decay actual'!X434/'Ac225 Dose 200 nCi decay actual'!L434)^2+('Ac227 Dose 20 nCi decay actual'!X434/'Ac227 Dose 20 nCi decay actual'!L434)^2)^0.5</f>
        <v>0.14479742431484402</v>
      </c>
      <c r="X73" s="86">
        <f>L73-L73*(('Ac225 Dose 200 nCi decay actual'!Y434/'Ac225 Dose 200 nCi decay actual'!M434)^2+('Ac227 Dose 20 nCi decay actual'!Y434/'Ac227 Dose 20 nCi decay actual'!M434)^2)^0.5</f>
        <v>0.19364801366478895</v>
      </c>
      <c r="Y73" s="86">
        <f>M73-M73*(('Ac225 Dose 200 nCi decay actual'!Z434/'Ac225 Dose 200 nCi decay actual'!N434)^2+('Ac227 Dose 20 nCi decay actual'!Z434/'Ac227 Dose 20 nCi decay actual'!N434)^2)^0.5</f>
        <v>0.28323358967224227</v>
      </c>
      <c r="Z73" s="86"/>
      <c r="AA73" s="86"/>
      <c r="AB73" s="86">
        <f>D73+D73*(('Ac225 Dose 200 nCi decay actual'!AC434/'Ac225 Dose 200 nCi decay actual'!E434)^2+('Ac227 Dose 20 nCi decay actual'!AC434/'Ac227 Dose 20 nCi decay actual'!E434)^2)^0.5</f>
        <v>8.8517041460223794E-2</v>
      </c>
      <c r="AC73" s="86">
        <f>E73+E73*(('Ac225 Dose 200 nCi decay actual'!AD434/'Ac225 Dose 200 nCi decay actual'!F434)^2+('Ac227 Dose 20 nCi decay actual'!AD434/'Ac227 Dose 20 nCi decay actual'!F434)^2)^0.5</f>
        <v>0.33661708795784157</v>
      </c>
      <c r="AD73" s="86">
        <f>F73+F73*(('Ac225 Dose 200 nCi decay actual'!AE434/'Ac225 Dose 200 nCi decay actual'!G434)^2+('Ac227 Dose 20 nCi decay actual'!AE434/'Ac227 Dose 20 nCi decay actual'!G434)^2)^0.5</f>
        <v>0.32996599147133321</v>
      </c>
      <c r="AE73" s="86">
        <f>G73+G73*(('Ac225 Dose 200 nCi decay actual'!AF434/'Ac225 Dose 200 nCi decay actual'!H434)^2+('Ac227 Dose 20 nCi decay actual'!AF434/'Ac227 Dose 20 nCi decay actual'!H434)^2)^0.5</f>
        <v>0.25888056274794907</v>
      </c>
      <c r="AF73" s="86">
        <f>H73+H73*(('Ac225 Dose 200 nCi decay actual'!AG434/'Ac225 Dose 200 nCi decay actual'!I434)^2+('Ac227 Dose 20 nCi decay actual'!AG434/'Ac227 Dose 20 nCi decay actual'!I434)^2)^0.5</f>
        <v>0.31867395494796485</v>
      </c>
      <c r="AG73" s="86">
        <f>I73+I73*(('Ac225 Dose 200 nCi decay actual'!AH434/'Ac225 Dose 200 nCi decay actual'!J434)^2+('Ac227 Dose 20 nCi decay actual'!AH434/'Ac227 Dose 20 nCi decay actual'!J434)^2)^0.5</f>
        <v>0.20520513718977396</v>
      </c>
      <c r="AH73" s="86">
        <f>J73+J73*(('Ac225 Dose 200 nCi decay actual'!AI434/'Ac225 Dose 200 nCi decay actual'!K434)^2+('Ac227 Dose 20 nCi decay actual'!AI434/'Ac227 Dose 20 nCi decay actual'!K434)^2)^0.5</f>
        <v>0.45017111814317501</v>
      </c>
      <c r="AI73" s="86">
        <f>K73+K73*(('Ac225 Dose 200 nCi decay actual'!AJ434/'Ac225 Dose 200 nCi decay actual'!L434)^2+('Ac227 Dose 20 nCi decay actual'!AJ434/'Ac227 Dose 20 nCi decay actual'!L434)^2)^0.5</f>
        <v>0.36241877256339472</v>
      </c>
      <c r="AJ73" s="86">
        <f>L73+L73*(('Ac225 Dose 200 nCi decay actual'!AK434/'Ac225 Dose 200 nCi decay actual'!M434)^2+('Ac227 Dose 20 nCi decay actual'!AK434/'Ac227 Dose 20 nCi decay actual'!M434)^2)^0.5</f>
        <v>0.49534799311735489</v>
      </c>
      <c r="AK73" s="86">
        <f>M73+M73*(('Ac225 Dose 200 nCi decay actual'!AL434/'Ac225 Dose 200 nCi decay actual'!N434)^2+('Ac227 Dose 20 nCi decay actual'!AL434/'Ac227 Dose 20 nCi decay actual'!N434)^2)^0.5</f>
        <v>0.57868747354095862</v>
      </c>
      <c r="AL73" s="85"/>
    </row>
    <row r="74" spans="3:38">
      <c r="C74">
        <f>'Ac225 Dose 200 nCi decay actual'!D435</f>
        <v>60</v>
      </c>
      <c r="D74" s="83">
        <f>'Ac227 Dose 20 nCi decay actual'!E435/'Ac225 Dose 200 nCi decay actual'!E435</f>
        <v>6.1178643237441752E-2</v>
      </c>
      <c r="E74" s="83">
        <f>'Ac227 Dose 20 nCi decay actual'!F435/'Ac225 Dose 200 nCi decay actual'!F435</f>
        <v>0.2545342243312595</v>
      </c>
      <c r="F74" s="83">
        <f>'Ac227 Dose 20 nCi decay actual'!G435/'Ac225 Dose 200 nCi decay actual'!G435</f>
        <v>0.28784349152281413</v>
      </c>
      <c r="G74" s="83">
        <f>'Ac227 Dose 20 nCi decay actual'!H435/'Ac225 Dose 200 nCi decay actual'!H435</f>
        <v>0.21921622234354568</v>
      </c>
      <c r="H74" s="83">
        <f>'Ac227 Dose 20 nCi decay actual'!I435/'Ac225 Dose 200 nCi decay actual'!I435</f>
        <v>0.2795899240493751</v>
      </c>
      <c r="I74" s="83">
        <f>'Ac227 Dose 20 nCi decay actual'!J435/'Ac225 Dose 200 nCi decay actual'!J435</f>
        <v>0.16749744028098251</v>
      </c>
      <c r="J74" s="83">
        <f>'Ac227 Dose 20 nCi decay actual'!K435/'Ac225 Dose 200 nCi decay actual'!K435</f>
        <v>0.39306080760704454</v>
      </c>
      <c r="K74" s="83">
        <f>'Ac227 Dose 20 nCi decay actual'!L435/'Ac225 Dose 200 nCi decay actual'!L435</f>
        <v>0.32608012580496226</v>
      </c>
      <c r="L74" s="83">
        <f>'Ac227 Dose 20 nCi decay actual'!M435/'Ac225 Dose 200 nCi decay actual'!M435</f>
        <v>0.44165866634285667</v>
      </c>
      <c r="M74" s="83">
        <f>'Ac227 Dose 20 nCi decay actual'!N435/'Ac225 Dose 200 nCi decay actual'!N435</f>
        <v>0.47323323098495224</v>
      </c>
      <c r="P74" s="86">
        <f>D74-D74*(('Ac225 Dose 200 nCi decay actual'!Q435/'Ac225 Dose 200 nCi decay actual'!E435)^2+('Ac227 Dose 20 nCi decay actual'!Q435/'Ac227 Dose 20 nCi decay actual'!E435)^2)^0.5</f>
        <v>4.3593979549710588E-2</v>
      </c>
      <c r="Q74" s="86">
        <f>E74-E74*(('Ac225 Dose 200 nCi decay actual'!R435/'Ac225 Dose 200 nCi decay actual'!F435)^2+('Ac227 Dose 20 nCi decay actual'!R435/'Ac227 Dose 20 nCi decay actual'!F435)^2)^0.5</f>
        <v>0.22183848583381499</v>
      </c>
      <c r="R74" s="86">
        <f>F74-F74*(('Ac225 Dose 200 nCi decay actual'!S435/'Ac225 Dose 200 nCi decay actual'!G435)^2+('Ac227 Dose 20 nCi decay actual'!S435/'Ac227 Dose 20 nCi decay actual'!G435)^2)^0.5</f>
        <v>0.18486827864348104</v>
      </c>
      <c r="S74" s="86">
        <f>G74-G74*(('Ac225 Dose 200 nCi decay actual'!T435/'Ac225 Dose 200 nCi decay actual'!H435)^2+('Ac227 Dose 20 nCi decay actual'!T435/'Ac227 Dose 20 nCi decay actual'!H435)^2)^0.5</f>
        <v>0.1536535047895905</v>
      </c>
      <c r="T74" s="86">
        <f>H74-H74*(('Ac225 Dose 200 nCi decay actual'!U435/'Ac225 Dose 200 nCi decay actual'!I435)^2+('Ac227 Dose 20 nCi decay actual'!U435/'Ac227 Dose 20 nCi decay actual'!I435)^2)^0.5</f>
        <v>0.18232418685523683</v>
      </c>
      <c r="U74" s="86">
        <f>I74-I74*(('Ac225 Dose 200 nCi decay actual'!V435/'Ac225 Dose 200 nCi decay actual'!J435)^2+('Ac227 Dose 20 nCi decay actual'!V435/'Ac227 Dose 20 nCi decay actual'!J435)^2)^0.5</f>
        <v>0.11736683690201974</v>
      </c>
      <c r="V74" s="86">
        <f>J74-J74*(('Ac225 Dose 200 nCi decay actual'!W435/'Ac225 Dose 200 nCi decay actual'!K435)^2+('Ac227 Dose 20 nCi decay actual'!W435/'Ac227 Dose 20 nCi decay actual'!K435)^2)^0.5</f>
        <v>0.23795345665197365</v>
      </c>
      <c r="W74" s="86">
        <f>K74-K74*(('Ac225 Dose 200 nCi decay actual'!X435/'Ac225 Dose 200 nCi decay actual'!L435)^2+('Ac227 Dose 20 nCi decay actual'!X435/'Ac227 Dose 20 nCi decay actual'!L435)^2)^0.5</f>
        <v>0.1922683852195641</v>
      </c>
      <c r="X74" s="86">
        <f>L74-L74*(('Ac225 Dose 200 nCi decay actual'!Y435/'Ac225 Dose 200 nCi decay actual'!M435)^2+('Ac227 Dose 20 nCi decay actual'!Y435/'Ac227 Dose 20 nCi decay actual'!M435)^2)^0.5</f>
        <v>0.25951345339014187</v>
      </c>
      <c r="Y74" s="86">
        <f>M74-M74*(('Ac225 Dose 200 nCi decay actual'!Z435/'Ac225 Dose 200 nCi decay actual'!N435)^2+('Ac227 Dose 20 nCi decay actual'!Z435/'Ac227 Dose 20 nCi decay actual'!N435)^2)^0.5</f>
        <v>0.35637152497257024</v>
      </c>
      <c r="Z74" s="86"/>
      <c r="AA74" s="86"/>
      <c r="AB74" s="86">
        <f>D74+D74*(('Ac225 Dose 200 nCi decay actual'!AC435/'Ac225 Dose 200 nCi decay actual'!E435)^2+('Ac227 Dose 20 nCi decay actual'!AC435/'Ac227 Dose 20 nCi decay actual'!E435)^2)^0.5</f>
        <v>8.9654386950147588E-2</v>
      </c>
      <c r="AC74" s="86">
        <f>E74+E74*(('Ac225 Dose 200 nCi decay actual'!AD435/'Ac225 Dose 200 nCi decay actual'!F435)^2+('Ac227 Dose 20 nCi decay actual'!AD435/'Ac227 Dose 20 nCi decay actual'!F435)^2)^0.5</f>
        <v>0.40974487331947634</v>
      </c>
      <c r="AD74" s="86">
        <f>F74+F74*(('Ac225 Dose 200 nCi decay actual'!AE435/'Ac225 Dose 200 nCi decay actual'!G435)^2+('Ac227 Dose 20 nCi decay actual'!AE435/'Ac227 Dose 20 nCi decay actual'!G435)^2)^0.5</f>
        <v>0.42205830653651899</v>
      </c>
      <c r="AE74" s="86">
        <f>G74+G74*(('Ac225 Dose 200 nCi decay actual'!AF435/'Ac225 Dose 200 nCi decay actual'!H435)^2+('Ac227 Dose 20 nCi decay actual'!AF435/'Ac227 Dose 20 nCi decay actual'!H435)^2)^0.5</f>
        <v>0.32954865046313209</v>
      </c>
      <c r="AF74" s="86">
        <f>H74+H74*(('Ac225 Dose 200 nCi decay actual'!AG435/'Ac225 Dose 200 nCi decay actual'!I435)^2+('Ac227 Dose 20 nCi decay actual'!AG435/'Ac227 Dose 20 nCi decay actual'!I435)^2)^0.5</f>
        <v>0.40967796388846495</v>
      </c>
      <c r="AG74" s="86">
        <f>I74+I74*(('Ac225 Dose 200 nCi decay actual'!AH435/'Ac225 Dose 200 nCi decay actual'!J435)^2+('Ac227 Dose 20 nCi decay actual'!AH435/'Ac227 Dose 20 nCi decay actual'!J435)^2)^0.5</f>
        <v>0.26533261544461295</v>
      </c>
      <c r="AH74" s="86">
        <f>J74+J74*(('Ac225 Dose 200 nCi decay actual'!AI435/'Ac225 Dose 200 nCi decay actual'!K435)^2+('Ac227 Dose 20 nCi decay actual'!AI435/'Ac227 Dose 20 nCi decay actual'!K435)^2)^0.5</f>
        <v>0.58282451675447333</v>
      </c>
      <c r="AI74" s="86">
        <f>K74+K74*(('Ac225 Dose 200 nCi decay actual'!AJ435/'Ac225 Dose 200 nCi decay actual'!L435)^2+('Ac227 Dose 20 nCi decay actual'!AJ435/'Ac227 Dose 20 nCi decay actual'!L435)^2)^0.5</f>
        <v>0.46761352418910918</v>
      </c>
      <c r="AJ74" s="86">
        <f>L74+L74*(('Ac225 Dose 200 nCi decay actual'!AK435/'Ac225 Dose 200 nCi decay actual'!M435)^2+('Ac227 Dose 20 nCi decay actual'!AK435/'Ac227 Dose 20 nCi decay actual'!M435)^2)^0.5</f>
        <v>0.64113993112079504</v>
      </c>
      <c r="AK74" s="86">
        <f>M74+M74*(('Ac225 Dose 200 nCi decay actual'!AL435/'Ac225 Dose 200 nCi decay actual'!N435)^2+('Ac227 Dose 20 nCi decay actual'!AL435/'Ac227 Dose 20 nCi decay actual'!N435)^2)^0.5</f>
        <v>0.72657758155368035</v>
      </c>
      <c r="AL74" s="85"/>
    </row>
    <row r="75" spans="3:38">
      <c r="C75">
        <f>'Ac225 Dose 200 nCi decay actual'!D436</f>
        <v>75</v>
      </c>
      <c r="D75" s="83">
        <f>'Ac227 Dose 20 nCi decay actual'!E436/'Ac225 Dose 200 nCi decay actual'!E436</f>
        <v>6.2651745502113637E-2</v>
      </c>
      <c r="E75" s="83">
        <f>'Ac227 Dose 20 nCi decay actual'!F436/'Ac225 Dose 200 nCi decay actual'!F436</f>
        <v>0.32507138871534108</v>
      </c>
      <c r="F75" s="83">
        <f>'Ac227 Dose 20 nCi decay actual'!G436/'Ac225 Dose 200 nCi decay actual'!G436</f>
        <v>0.39499410251843925</v>
      </c>
      <c r="G75" s="83">
        <f>'Ac227 Dose 20 nCi decay actual'!H436/'Ac225 Dose 200 nCi decay actual'!H436</f>
        <v>0.29877822131022969</v>
      </c>
      <c r="H75" s="83">
        <f>'Ac227 Dose 20 nCi decay actual'!I436/'Ac225 Dose 200 nCi decay actual'!I436</f>
        <v>0.38506576723992264</v>
      </c>
      <c r="I75" s="83">
        <f>'Ac227 Dose 20 nCi decay actual'!J436/'Ac225 Dose 200 nCi decay actual'!J436</f>
        <v>0.23371510414754706</v>
      </c>
      <c r="J75" s="83">
        <f>'Ac227 Dose 20 nCi decay actual'!K436/'Ac225 Dose 200 nCi decay actual'!K436</f>
        <v>0.54826020582740631</v>
      </c>
      <c r="K75" s="83">
        <f>'Ac227 Dose 20 nCi decay actual'!L436/'Ac225 Dose 200 nCi decay actual'!L436</f>
        <v>0.45185647254281575</v>
      </c>
      <c r="L75" s="83">
        <f>'Ac227 Dose 20 nCi decay actual'!M436/'Ac225 Dose 200 nCi decay actual'!M436</f>
        <v>0.61496235264258081</v>
      </c>
      <c r="M75" s="83">
        <f>'Ac227 Dose 20 nCi decay actual'!N436/'Ac225 Dose 200 nCi decay actual'!N436</f>
        <v>0.63590482244577673</v>
      </c>
      <c r="P75" s="86">
        <f>D75-D75*(('Ac225 Dose 200 nCi decay actual'!Q436/'Ac225 Dose 200 nCi decay actual'!E436)^2+('Ac227 Dose 20 nCi decay actual'!Q436/'Ac227 Dose 20 nCi decay actual'!E436)^2)^0.5</f>
        <v>4.4993779658855974E-2</v>
      </c>
      <c r="Q75" s="86">
        <f>E75-E75*(('Ac225 Dose 200 nCi decay actual'!R436/'Ac225 Dose 200 nCi decay actual'!F436)^2+('Ac227 Dose 20 nCi decay actual'!R436/'Ac227 Dose 20 nCi decay actual'!F436)^2)^0.5</f>
        <v>0.28503540749188599</v>
      </c>
      <c r="R75" s="86">
        <f>F75-F75*(('Ac225 Dose 200 nCi decay actual'!S436/'Ac225 Dose 200 nCi decay actual'!G436)^2+('Ac227 Dose 20 nCi decay actual'!S436/'Ac227 Dose 20 nCi decay actual'!G436)^2)^0.5</f>
        <v>0.24972863064262152</v>
      </c>
      <c r="S75" s="86">
        <f>G75-G75*(('Ac225 Dose 200 nCi decay actual'!T436/'Ac225 Dose 200 nCi decay actual'!H436)^2+('Ac227 Dose 20 nCi decay actual'!T436/'Ac227 Dose 20 nCi decay actual'!H436)^2)^0.5</f>
        <v>0.20613690886194169</v>
      </c>
      <c r="T75" s="86">
        <f>H75-H75*(('Ac225 Dose 200 nCi decay actual'!U436/'Ac225 Dose 200 nCi decay actual'!I436)^2+('Ac227 Dose 20 nCi decay actual'!U436/'Ac227 Dose 20 nCi decay actual'!I436)^2)^0.5</f>
        <v>0.24730524664294237</v>
      </c>
      <c r="U75" s="86">
        <f>I75-I75*(('Ac225 Dose 200 nCi decay actual'!V436/'Ac225 Dose 200 nCi decay actual'!J436)^2+('Ac227 Dose 20 nCi decay actual'!V436/'Ac227 Dose 20 nCi decay actual'!J436)^2)^0.5</f>
        <v>0.16296567830611139</v>
      </c>
      <c r="V75" s="86">
        <f>J75-J75*(('Ac225 Dose 200 nCi decay actual'!W436/'Ac225 Dose 200 nCi decay actual'!K436)^2+('Ac227 Dose 20 nCi decay actual'!W436/'Ac227 Dose 20 nCi decay actual'!K436)^2)^0.5</f>
        <v>0.32947430183867493</v>
      </c>
      <c r="W75" s="86">
        <f>K75-K75*(('Ac225 Dose 200 nCi decay actual'!X436/'Ac225 Dose 200 nCi decay actual'!L436)^2+('Ac227 Dose 20 nCi decay actual'!X436/'Ac227 Dose 20 nCi decay actual'!L436)^2)^0.5</f>
        <v>0.26270829489848668</v>
      </c>
      <c r="X75" s="86">
        <f>L75-L75*(('Ac225 Dose 200 nCi decay actual'!Y436/'Ac225 Dose 200 nCi decay actual'!M436)^2+('Ac227 Dose 20 nCi decay actual'!Y436/'Ac227 Dose 20 nCi decay actual'!M436)^2)^0.5</f>
        <v>0.3577023997346796</v>
      </c>
      <c r="Y75" s="86">
        <f>M75-M75*(('Ac225 Dose 200 nCi decay actual'!Z436/'Ac225 Dose 200 nCi decay actual'!N436)^2+('Ac227 Dose 20 nCi decay actual'!Z436/'Ac227 Dose 20 nCi decay actual'!N436)^2)^0.5</f>
        <v>0.47204441487044591</v>
      </c>
      <c r="Z75" s="86"/>
      <c r="AA75" s="86"/>
      <c r="AB75" s="86">
        <f>D75+D75*(('Ac225 Dose 200 nCi decay actual'!AC436/'Ac225 Dose 200 nCi decay actual'!E436)^2+('Ac227 Dose 20 nCi decay actual'!AC436/'Ac227 Dose 20 nCi decay actual'!E436)^2)^0.5</f>
        <v>9.1798505305788342E-2</v>
      </c>
      <c r="AC75" s="86">
        <f>E75+E75*(('Ac225 Dose 200 nCi decay actual'!AD436/'Ac225 Dose 200 nCi decay actual'!F436)^2+('Ac227 Dose 20 nCi decay actual'!AD436/'Ac227 Dose 20 nCi decay actual'!F436)^2)^0.5</f>
        <v>0.54272346613868605</v>
      </c>
      <c r="AD75" s="86">
        <f>F75+F75*(('Ac225 Dose 200 nCi decay actual'!AE436/'Ac225 Dose 200 nCi decay actual'!G436)^2+('Ac227 Dose 20 nCi decay actual'!AE436/'Ac227 Dose 20 nCi decay actual'!G436)^2)^0.5</f>
        <v>0.58384325984633634</v>
      </c>
      <c r="AE75" s="86">
        <f>G75+G75*(('Ac225 Dose 200 nCi decay actual'!AF436/'Ac225 Dose 200 nCi decay actual'!H436)^2+('Ac227 Dose 20 nCi decay actual'!AF436/'Ac227 Dose 20 nCi decay actual'!H436)^2)^0.5</f>
        <v>0.45382830416267594</v>
      </c>
      <c r="AF75" s="86">
        <f>H75+H75*(('Ac225 Dose 200 nCi decay actual'!AG436/'Ac225 Dose 200 nCi decay actual'!I436)^2+('Ac227 Dose 20 nCi decay actual'!AG436/'Ac227 Dose 20 nCi decay actual'!I436)^2)^0.5</f>
        <v>0.56898445759368221</v>
      </c>
      <c r="AG75" s="86">
        <f>I75+I75*(('Ac225 Dose 200 nCi decay actual'!AH436/'Ac225 Dose 200 nCi decay actual'!J436)^2+('Ac227 Dose 20 nCi decay actual'!AH436/'Ac227 Dose 20 nCi decay actual'!J436)^2)^0.5</f>
        <v>0.37162159763917124</v>
      </c>
      <c r="AH75" s="86">
        <f>J75+J75*(('Ac225 Dose 200 nCi decay actual'!AI436/'Ac225 Dose 200 nCi decay actual'!K436)^2+('Ac227 Dose 20 nCi decay actual'!AI436/'Ac227 Dose 20 nCi decay actual'!K436)^2)^0.5</f>
        <v>0.81603509025243881</v>
      </c>
      <c r="AI75" s="86">
        <f>K75+K75*(('Ac225 Dose 200 nCi decay actual'!AJ436/'Ac225 Dose 200 nCi decay actual'!L436)^2+('Ac227 Dose 20 nCi decay actual'!AJ436/'Ac227 Dose 20 nCi decay actual'!L436)^2)^0.5</f>
        <v>0.65158891687136755</v>
      </c>
      <c r="AJ75" s="86">
        <f>L75+L75*(('Ac225 Dose 200 nCi decay actual'!AK436/'Ac225 Dose 200 nCi decay actual'!M436)^2+('Ac227 Dose 20 nCi decay actual'!AK436/'Ac227 Dose 20 nCi decay actual'!M436)^2)^0.5</f>
        <v>0.89657669137945994</v>
      </c>
      <c r="AK75" s="86">
        <f>M75+M75*(('Ac225 Dose 200 nCi decay actual'!AL436/'Ac225 Dose 200 nCi decay actual'!N436)^2+('Ac227 Dose 20 nCi decay actual'!AL436/'Ac227 Dose 20 nCi decay actual'!N436)^2)^0.5</f>
        <v>0.98969083202435382</v>
      </c>
      <c r="AL75" s="85"/>
    </row>
    <row r="76" spans="3:38">
      <c r="C76">
        <f>'Ac225 Dose 200 nCi decay actual'!D437</f>
        <v>100</v>
      </c>
      <c r="D76" s="83">
        <f>'Ac227 Dose 20 nCi decay actual'!E437/'Ac225 Dose 200 nCi decay actual'!E437</f>
        <v>6.5392051984130575E-2</v>
      </c>
      <c r="E76" s="83">
        <f>'Ac227 Dose 20 nCi decay actual'!F437/'Ac225 Dose 200 nCi decay actual'!F437</f>
        <v>0.4541317825439985</v>
      </c>
      <c r="F76" s="83">
        <f>'Ac227 Dose 20 nCi decay actual'!G437/'Ac225 Dose 200 nCi decay actual'!G437</f>
        <v>0.59069217463651802</v>
      </c>
      <c r="G76" s="83">
        <f>'Ac227 Dose 20 nCi decay actual'!H437/'Ac225 Dose 200 nCi decay actual'!H437</f>
        <v>0.44387080473536317</v>
      </c>
      <c r="H76" s="83">
        <f>'Ac227 Dose 20 nCi decay actual'!I437/'Ac225 Dose 200 nCi decay actual'!I437</f>
        <v>0.57706216819333644</v>
      </c>
      <c r="I76" s="83">
        <f>'Ac227 Dose 20 nCi decay actual'!J437/'Ac225 Dose 200 nCi decay actual'!J437</f>
        <v>0.35472669361432246</v>
      </c>
      <c r="J76" s="83">
        <f>'Ac227 Dose 20 nCi decay actual'!K437/'Ac225 Dose 200 nCi decay actual'!K437</f>
        <v>0.83178717475962782</v>
      </c>
      <c r="K76" s="83">
        <f>'Ac227 Dose 20 nCi decay actual'!L437/'Ac225 Dose 200 nCi decay actual'!L437</f>
        <v>0.6813141522913817</v>
      </c>
      <c r="L76" s="83">
        <f>'Ac227 Dose 20 nCi decay actual'!M437/'Ac225 Dose 200 nCi decay actual'!M437</f>
        <v>0.93132087424494803</v>
      </c>
      <c r="M76" s="83">
        <f>'Ac227 Dose 20 nCi decay actual'!N437/'Ac225 Dose 200 nCi decay actual'!N437</f>
        <v>0.93372909086562694</v>
      </c>
      <c r="P76" s="86">
        <f>D76-D76*(('Ac225 Dose 200 nCi decay actual'!Q437/'Ac225 Dose 200 nCi decay actual'!E437)^2+('Ac227 Dose 20 nCi decay actual'!Q437/'Ac227 Dose 20 nCi decay actual'!E437)^2)^0.5</f>
        <v>4.756762430662588E-2</v>
      </c>
      <c r="Q76" s="86">
        <f>E76-E76*(('Ac225 Dose 200 nCi decay actual'!R437/'Ac225 Dose 200 nCi decay actual'!F437)^2+('Ac227 Dose 20 nCi decay actual'!R437/'Ac227 Dose 20 nCi decay actual'!F437)^2)^0.5</f>
        <v>0.40001605083839464</v>
      </c>
      <c r="R76" s="86">
        <f>F76-F76*(('Ac225 Dose 200 nCi decay actual'!S437/'Ac225 Dose 200 nCi decay actual'!G437)^2+('Ac227 Dose 20 nCi decay actual'!S437/'Ac227 Dose 20 nCi decay actual'!G437)^2)^0.5</f>
        <v>0.35689111025519937</v>
      </c>
      <c r="S76" s="86">
        <f>G76-G76*(('Ac225 Dose 200 nCi decay actual'!T437/'Ac225 Dose 200 nCi decay actual'!H437)^2+('Ac227 Dose 20 nCi decay actual'!T437/'Ac227 Dose 20 nCi decay actual'!H437)^2)^0.5</f>
        <v>0.29446257610290283</v>
      </c>
      <c r="T76" s="86">
        <f>H76-H76*(('Ac225 Dose 200 nCi decay actual'!U437/'Ac225 Dose 200 nCi decay actual'!I437)^2+('Ac227 Dose 20 nCi decay actual'!U437/'Ac227 Dose 20 nCi decay actual'!I437)^2)^0.5</f>
        <v>0.35467356764409869</v>
      </c>
      <c r="U76" s="86">
        <f>I76-I76*(('Ac225 Dose 200 nCi decay actual'!V437/'Ac225 Dose 200 nCi decay actual'!J437)^2+('Ac227 Dose 20 nCi decay actual'!V437/'Ac227 Dose 20 nCi decay actual'!J437)^2)^0.5</f>
        <v>0.24087289350176155</v>
      </c>
      <c r="V76" s="86">
        <f>J76-J76*(('Ac225 Dose 200 nCi decay actual'!W437/'Ac225 Dose 200 nCi decay actual'!K437)^2+('Ac227 Dose 20 nCi decay actual'!W437/'Ac227 Dose 20 nCi decay actual'!K437)^2)^0.5</f>
        <v>0.48047777510230111</v>
      </c>
      <c r="W76" s="86">
        <f>K76-K76*(('Ac225 Dose 200 nCi decay actual'!X437/'Ac225 Dose 200 nCi decay actual'!L437)^2+('Ac227 Dose 20 nCi decay actual'!X437/'Ac227 Dose 20 nCi decay actual'!L437)^2)^0.5</f>
        <v>0.3765549859342992</v>
      </c>
      <c r="X76" s="86">
        <f>L76-L76*(('Ac225 Dose 200 nCi decay actual'!Y437/'Ac225 Dose 200 nCi decay actual'!M437)^2+('Ac227 Dose 20 nCi decay actual'!Y437/'Ac227 Dose 20 nCi decay actual'!M437)^2)^0.5</f>
        <v>0.51738179910755266</v>
      </c>
      <c r="Y76" s="86">
        <f>M76-M76*(('Ac225 Dose 200 nCi decay actual'!Z437/'Ac225 Dose 200 nCi decay actual'!N437)^2+('Ac227 Dose 20 nCi decay actual'!Z437/'Ac227 Dose 20 nCi decay actual'!N437)^2)^0.5</f>
        <v>0.67172429700442926</v>
      </c>
      <c r="Z76" s="86"/>
      <c r="AA76" s="86"/>
      <c r="AB76" s="86">
        <f>D76+D76*(('Ac225 Dose 200 nCi decay actual'!AC437/'Ac225 Dose 200 nCi decay actual'!E437)^2+('Ac227 Dose 20 nCi decay actual'!AC437/'Ac227 Dose 20 nCi decay actual'!E437)^2)^0.5</f>
        <v>9.6209930540092373E-2</v>
      </c>
      <c r="AC76" s="86">
        <f>E76+E76*(('Ac225 Dose 200 nCi decay actual'!AD437/'Ac225 Dose 200 nCi decay actual'!F437)^2+('Ac227 Dose 20 nCi decay actual'!AD437/'Ac227 Dose 20 nCi decay actual'!F437)^2)^0.5</f>
        <v>0.80383146108788228</v>
      </c>
      <c r="AD76" s="86">
        <f>F76+F76*(('Ac225 Dose 200 nCi decay actual'!AE437/'Ac225 Dose 200 nCi decay actual'!G437)^2+('Ac227 Dose 20 nCi decay actual'!AE437/'Ac227 Dose 20 nCi decay actual'!G437)^2)^0.5</f>
        <v>0.89316935287525878</v>
      </c>
      <c r="AE76" s="86">
        <f>G76+G76*(('Ac225 Dose 200 nCi decay actual'!AF437/'Ac225 Dose 200 nCi decay actual'!H437)^2+('Ac227 Dose 20 nCi decay actual'!AF437/'Ac227 Dose 20 nCi decay actual'!H437)^2)^0.5</f>
        <v>0.69176308990642277</v>
      </c>
      <c r="AF76" s="86">
        <f>H76+H76*(('Ac225 Dose 200 nCi decay actual'!AG437/'Ac225 Dose 200 nCi decay actual'!I437)^2+('Ac227 Dose 20 nCi decay actual'!AG437/'Ac227 Dose 20 nCi decay actual'!I437)^2)^0.5</f>
        <v>0.87293478014006887</v>
      </c>
      <c r="AG76" s="86">
        <f>I76+I76*(('Ac225 Dose 200 nCi decay actual'!AH437/'Ac225 Dose 200 nCi decay actual'!J437)^2+('Ac227 Dose 20 nCi decay actual'!AH437/'Ac227 Dose 20 nCi decay actual'!J437)^2)^0.5</f>
        <v>0.57591453040972251</v>
      </c>
      <c r="AH76" s="86">
        <f>J76+J76*(('Ac225 Dose 200 nCi decay actual'!AI437/'Ac225 Dose 200 nCi decay actual'!K437)^2+('Ac227 Dose 20 nCi decay actual'!AI437/'Ac227 Dose 20 nCi decay actual'!K437)^2)^0.5</f>
        <v>1.2622332172171333</v>
      </c>
      <c r="AI76" s="86">
        <f>K76+K76*(('Ac225 Dose 200 nCi decay actual'!AJ437/'Ac225 Dose 200 nCi decay actual'!L437)^2+('Ac227 Dose 20 nCi decay actual'!AJ437/'Ac227 Dose 20 nCi decay actual'!L437)^2)^0.5</f>
        <v>1.0021482339870436</v>
      </c>
      <c r="AJ76" s="86">
        <f>L76+L76*(('Ac225 Dose 200 nCi decay actual'!AK437/'Ac225 Dose 200 nCi decay actual'!M437)^2+('Ac227 Dose 20 nCi decay actual'!AK437/'Ac227 Dose 20 nCi decay actual'!M437)^2)^0.5</f>
        <v>1.3840002305328785</v>
      </c>
      <c r="AK76" s="86">
        <f>M76+M76*(('Ac225 Dose 200 nCi decay actual'!AL437/'Ac225 Dose 200 nCi decay actual'!N437)^2+('Ac227 Dose 20 nCi decay actual'!AL437/'Ac227 Dose 20 nCi decay actual'!N437)^2)^0.5</f>
        <v>1.497509876628293</v>
      </c>
      <c r="AL76" s="85"/>
    </row>
    <row r="77" spans="3:38">
      <c r="C77">
        <f>'Ac225 Dose 200 nCi decay actual'!D438</f>
        <v>125</v>
      </c>
      <c r="D77" s="83">
        <f>'Ac227 Dose 20 nCi decay actual'!E438/'Ac225 Dose 200 nCi decay actual'!E438</f>
        <v>6.8297014176377055E-2</v>
      </c>
      <c r="E77" s="83">
        <f>'Ac227 Dose 20 nCi decay actual'!F438/'Ac225 Dose 200 nCi decay actual'!F438</f>
        <v>0.5905273528259346</v>
      </c>
      <c r="F77" s="83">
        <f>'Ac227 Dose 20 nCi decay actual'!G438/'Ac225 Dose 200 nCi decay actual'!G438</f>
        <v>0.79759557238583279</v>
      </c>
      <c r="G77" s="83">
        <f>'Ac227 Dose 20 nCi decay actual'!H438/'Ac225 Dose 200 nCi decay actual'!H438</f>
        <v>0.59711443569440303</v>
      </c>
      <c r="H77" s="83">
        <f>'Ac227 Dose 20 nCi decay actual'!I438/'Ac225 Dose 200 nCi decay actual'!I438</f>
        <v>0.77966022958529557</v>
      </c>
      <c r="I77" s="83">
        <f>'Ac227 Dose 20 nCi decay actual'!J438/'Ac225 Dose 200 nCi decay actual'!J438</f>
        <v>0.48276436646300774</v>
      </c>
      <c r="J77" s="83">
        <f>'Ac227 Dose 20 nCi decay actual'!K438/'Ac225 Dose 200 nCi decay actual'!K438</f>
        <v>1.1317095295485944</v>
      </c>
      <c r="K77" s="83">
        <f>'Ac227 Dose 20 nCi decay actual'!L438/'Ac225 Dose 200 nCi decay actual'!L438</f>
        <v>0.92379697724842913</v>
      </c>
      <c r="L77" s="83">
        <f>'Ac227 Dose 20 nCi decay actual'!M438/'Ac225 Dose 200 nCi decay actual'!M438</f>
        <v>1.2658001458598467</v>
      </c>
      <c r="M77" s="83">
        <f>'Ac227 Dose 20 nCi decay actual'!N438/'Ac225 Dose 200 nCi decay actual'!N438</f>
        <v>1.2488983081088101</v>
      </c>
      <c r="P77" s="86">
        <f>D77-D77*(('Ac225 Dose 200 nCi decay actual'!Q438/'Ac225 Dose 200 nCi decay actual'!E438)^2+('Ac227 Dose 20 nCi decay actual'!Q438/'Ac227 Dose 20 nCi decay actual'!E438)^2)^0.5</f>
        <v>5.0281293918083197E-2</v>
      </c>
      <c r="Q77" s="86">
        <f>E77-E77*(('Ac225 Dose 200 nCi decay actual'!R438/'Ac225 Dose 200 nCi decay actual'!F438)^2+('Ac227 Dose 20 nCi decay actual'!R438/'Ac227 Dose 20 nCi decay actual'!F438)^2)^0.5</f>
        <v>0.52112599877702248</v>
      </c>
      <c r="R77" s="86">
        <f>F77-F77*(('Ac225 Dose 200 nCi decay actual'!S438/'Ac225 Dose 200 nCi decay actual'!G438)^2+('Ac227 Dose 20 nCi decay actual'!S438/'Ac227 Dose 20 nCi decay actual'!G438)^2)^0.5</f>
        <v>0.49287610275233806</v>
      </c>
      <c r="S77" s="86">
        <f>G77-G77*(('Ac225 Dose 200 nCi decay actual'!T438/'Ac225 Dose 200 nCi decay actual'!H438)^2+('Ac227 Dose 20 nCi decay actual'!T438/'Ac227 Dose 20 nCi decay actual'!H438)^2)^0.5</f>
        <v>0.40259292092592214</v>
      </c>
      <c r="T77" s="86">
        <f>H77-H77*(('Ac225 Dose 200 nCi decay actual'!U438/'Ac225 Dose 200 nCi decay actual'!I438)^2+('Ac227 Dose 20 nCi decay actual'!U438/'Ac227 Dose 20 nCi decay actual'!I438)^2)^0.5</f>
        <v>0.48987716548521926</v>
      </c>
      <c r="U77" s="86">
        <f>I77-I77*(('Ac225 Dose 200 nCi decay actual'!V438/'Ac225 Dose 200 nCi decay actual'!J438)^2+('Ac227 Dose 20 nCi decay actual'!V438/'Ac227 Dose 20 nCi decay actual'!J438)^2)^0.5</f>
        <v>0.33414403626172889</v>
      </c>
      <c r="V77" s="86">
        <f>J77-J77*(('Ac225 Dose 200 nCi decay actual'!W438/'Ac225 Dose 200 nCi decay actual'!K438)^2+('Ac227 Dose 20 nCi decay actual'!W438/'Ac227 Dose 20 nCi decay actual'!K438)^2)^0.5</f>
        <v>0.672470228611738</v>
      </c>
      <c r="W77" s="86">
        <f>K77-K77*(('Ac225 Dose 200 nCi decay actual'!X438/'Ac225 Dose 200 nCi decay actual'!L438)^2+('Ac227 Dose 20 nCi decay actual'!X438/'Ac227 Dose 20 nCi decay actual'!L438)^2)^0.5</f>
        <v>0.52629137195611775</v>
      </c>
      <c r="X77" s="86">
        <f>L77-L77*(('Ac225 Dose 200 nCi decay actual'!Y438/'Ac225 Dose 200 nCi decay actual'!M438)^2+('Ac227 Dose 20 nCi decay actual'!Y438/'Ac227 Dose 20 nCi decay actual'!M438)^2)^0.5</f>
        <v>0.7253332454563024</v>
      </c>
      <c r="Y77" s="86">
        <f>M77-M77*(('Ac225 Dose 200 nCi decay actual'!Z438/'Ac225 Dose 200 nCi decay actual'!N438)^2+('Ac227 Dose 20 nCi decay actual'!Z438/'Ac227 Dose 20 nCi decay actual'!N438)^2)^0.5</f>
        <v>0.90739631830266199</v>
      </c>
      <c r="Z77" s="86"/>
      <c r="AA77" s="86"/>
      <c r="AB77" s="86">
        <f>D77+D77*(('Ac225 Dose 200 nCi decay actual'!AC438/'Ac225 Dose 200 nCi decay actual'!E438)^2+('Ac227 Dose 20 nCi decay actual'!AC438/'Ac227 Dose 20 nCi decay actual'!E438)^2)^0.5</f>
        <v>0.10087223044929647</v>
      </c>
      <c r="AC77" s="86">
        <f>E77+E77*(('Ac225 Dose 200 nCi decay actual'!AD438/'Ac225 Dose 200 nCi decay actual'!F438)^2+('Ac227 Dose 20 nCi decay actual'!AD438/'Ac227 Dose 20 nCi decay actual'!F438)^2)^0.5</f>
        <v>1.0442977517376018</v>
      </c>
      <c r="AD77" s="86">
        <f>F77+F77*(('Ac225 Dose 200 nCi decay actual'!AE438/'Ac225 Dose 200 nCi decay actual'!G438)^2+('Ac227 Dose 20 nCi decay actual'!AE438/'Ac227 Dose 20 nCi decay actual'!G438)^2)^0.5</f>
        <v>1.1926157238613357</v>
      </c>
      <c r="AE77" s="86">
        <f>G77+G77*(('Ac225 Dose 200 nCi decay actual'!AF438/'Ac225 Dose 200 nCi decay actual'!H438)^2+('Ac227 Dose 20 nCi decay actual'!AF438/'Ac227 Dose 20 nCi decay actual'!H438)^2)^0.5</f>
        <v>0.92075697326111605</v>
      </c>
      <c r="AF77" s="86">
        <f>H77+H77*(('Ac225 Dose 200 nCi decay actual'!AG438/'Ac225 Dose 200 nCi decay actual'!I438)^2+('Ac227 Dose 20 nCi decay actual'!AG438/'Ac227 Dose 20 nCi decay actual'!I438)^2)^0.5</f>
        <v>1.1657672557682646</v>
      </c>
      <c r="AG77" s="86">
        <f>I77+I77*(('Ac225 Dose 200 nCi decay actual'!AH438/'Ac225 Dose 200 nCi decay actual'!J438)^2+('Ac227 Dose 20 nCi decay actual'!AH438/'Ac227 Dose 20 nCi decay actual'!J438)^2)^0.5</f>
        <v>0.77209131426335453</v>
      </c>
      <c r="AH77" s="86">
        <f>J77+J77*(('Ac225 Dose 200 nCi decay actual'!AI438/'Ac225 Dose 200 nCi decay actual'!K438)^2+('Ac227 Dose 20 nCi decay actual'!AI438/'Ac227 Dose 20 nCi decay actual'!K438)^2)^0.5</f>
        <v>1.6940141809888862</v>
      </c>
      <c r="AI77" s="86">
        <f>K77+K77*(('Ac225 Dose 200 nCi decay actual'!AJ438/'Ac225 Dose 200 nCi decay actual'!L438)^2+('Ac227 Dose 20 nCi decay actual'!AJ438/'Ac227 Dose 20 nCi decay actual'!L438)^2)^0.5</f>
        <v>1.3428437470655046</v>
      </c>
      <c r="AJ77" s="86">
        <f>L77+L77*(('Ac225 Dose 200 nCi decay actual'!AK438/'Ac225 Dose 200 nCi decay actual'!M438)^2+('Ac227 Dose 20 nCi decay actual'!AK438/'Ac227 Dose 20 nCi decay actual'!M438)^2)^0.5</f>
        <v>1.8571532831543718</v>
      </c>
      <c r="AK77" s="86">
        <f>M77+M77*(('Ac225 Dose 200 nCi decay actual'!AL438/'Ac225 Dose 200 nCi decay actual'!N438)^2+('Ac227 Dose 20 nCi decay actual'!AL438/'Ac227 Dose 20 nCi decay actual'!N438)^2)^0.5</f>
        <v>1.9836777274121682</v>
      </c>
      <c r="AL77" s="85"/>
    </row>
    <row r="78" spans="3:38">
      <c r="C78">
        <f>'Ac225 Dose 200 nCi decay actual'!D439</f>
        <v>150</v>
      </c>
      <c r="D78" s="83">
        <f>'Ac227 Dose 20 nCi decay actual'!E439/'Ac225 Dose 200 nCi decay actual'!E439</f>
        <v>7.1260204103144709E-2</v>
      </c>
      <c r="E78" s="83">
        <f>'Ac227 Dose 20 nCi decay actual'!F439/'Ac225 Dose 200 nCi decay actual'!F439</f>
        <v>0.72965296957275549</v>
      </c>
      <c r="F78" s="83">
        <f>'Ac227 Dose 20 nCi decay actual'!G439/'Ac225 Dose 200 nCi decay actual'!G439</f>
        <v>1.0086986545221366</v>
      </c>
      <c r="G78" s="83">
        <f>'Ac227 Dose 20 nCi decay actual'!H439/'Ac225 Dose 200 nCi decay actual'!H439</f>
        <v>0.7534239070986164</v>
      </c>
      <c r="H78" s="83">
        <f>'Ac227 Dose 20 nCi decay actual'!I439/'Ac225 Dose 200 nCi decay actual'!I439</f>
        <v>0.98626623236653577</v>
      </c>
      <c r="I78" s="83">
        <f>'Ac227 Dose 20 nCi decay actual'!J439/'Ac225 Dose 200 nCi decay actual'!J439</f>
        <v>0.61343327716621476</v>
      </c>
      <c r="J78" s="83">
        <f>'Ac227 Dose 20 nCi decay actual'!K439/'Ac225 Dose 200 nCi decay actual'!K439</f>
        <v>1.437776782151412</v>
      </c>
      <c r="K78" s="83">
        <f>'Ac227 Dose 20 nCi decay actual'!L439/'Ac225 Dose 200 nCi decay actual'!L439</f>
        <v>1.1711768233624551</v>
      </c>
      <c r="L78" s="83">
        <f>'Ac227 Dose 20 nCi decay actual'!M439/'Ac225 Dose 200 nCi decay actual'!M439</f>
        <v>1.6070830338939253</v>
      </c>
      <c r="M78" s="83">
        <f>'Ac227 Dose 20 nCi decay actual'!N439/'Ac225 Dose 200 nCi decay actual'!N439</f>
        <v>1.5705246800781094</v>
      </c>
      <c r="P78" s="86">
        <f>D78-D78*(('Ac225 Dose 200 nCi decay actual'!Q439/'Ac225 Dose 200 nCi decay actual'!E439)^2+('Ac227 Dose 20 nCi decay actual'!Q439/'Ac227 Dose 20 nCi decay actual'!E439)^2)^0.5</f>
        <v>5.3041507918367287E-2</v>
      </c>
      <c r="Q78" s="86">
        <f>E78-E78*(('Ac225 Dose 200 nCi decay actual'!R439/'Ac225 Dose 200 nCi decay actual'!F439)^2+('Ac227 Dose 20 nCi decay actual'!R439/'Ac227 Dose 20 nCi decay actual'!F439)^2)^0.5</f>
        <v>0.64448359677963807</v>
      </c>
      <c r="R78" s="86">
        <f>F78-F78*(('Ac225 Dose 200 nCi decay actual'!S439/'Ac225 Dose 200 nCi decay actual'!G439)^2+('Ac227 Dose 20 nCi decay actual'!S439/'Ac227 Dose 20 nCi decay actual'!G439)^2)^0.5</f>
        <v>0.64288681836876593</v>
      </c>
      <c r="S78" s="86">
        <f>G78-G78*(('Ac225 Dose 200 nCi decay actual'!T439/'Ac225 Dose 200 nCi decay actual'!H439)^2+('Ac227 Dose 20 nCi decay actual'!T439/'Ac227 Dose 20 nCi decay actual'!H439)^2)^0.5</f>
        <v>0.52028469665539256</v>
      </c>
      <c r="T78" s="86">
        <f>H78-H78*(('Ac225 Dose 200 nCi decay actual'!U439/'Ac225 Dose 200 nCi decay actual'!I439)^2+('Ac227 Dose 20 nCi decay actual'!U439/'Ac227 Dose 20 nCi decay actual'!I439)^2)^0.5</f>
        <v>0.63866547931809192</v>
      </c>
      <c r="U78" s="86">
        <f>I78-I78*(('Ac225 Dose 200 nCi decay actual'!V439/'Ac225 Dose 200 nCi decay actual'!J439)^2+('Ac227 Dose 20 nCi decay actual'!V439/'Ac227 Dose 20 nCi decay actual'!J439)^2)^0.5</f>
        <v>0.4346878464183232</v>
      </c>
      <c r="V78" s="86">
        <f>J78-J78*(('Ac225 Dose 200 nCi decay actual'!W439/'Ac225 Dose 200 nCi decay actual'!K439)^2+('Ac227 Dose 20 nCi decay actual'!W439/'Ac227 Dose 20 nCi decay actual'!K439)^2)^0.5</f>
        <v>0.88429477795486822</v>
      </c>
      <c r="W78" s="86">
        <f>K78-K78*(('Ac225 Dose 200 nCi decay actual'!X439/'Ac225 Dose 200 nCi decay actual'!L439)^2+('Ac227 Dose 20 nCi decay actual'!X439/'Ac227 Dose 20 nCi decay actual'!L439)^2)^0.5</f>
        <v>0.69364261018374007</v>
      </c>
      <c r="X78" s="86">
        <f>L78-L78*(('Ac225 Dose 200 nCi decay actual'!Y439/'Ac225 Dose 200 nCi decay actual'!M439)^2+('Ac227 Dose 20 nCi decay actual'!Y439/'Ac227 Dose 20 nCi decay actual'!M439)^2)^0.5</f>
        <v>0.95685825864191854</v>
      </c>
      <c r="Y78" s="86">
        <f>M78-M78*(('Ac225 Dose 200 nCi decay actual'!Z439/'Ac225 Dose 200 nCi decay actual'!N439)^2+('Ac227 Dose 20 nCi decay actual'!Z439/'Ac227 Dose 20 nCi decay actual'!N439)^2)^0.5</f>
        <v>1.159999718861632</v>
      </c>
      <c r="Z78" s="86"/>
      <c r="AA78" s="86"/>
      <c r="AB78" s="86">
        <f>D78+D78*(('Ac225 Dose 200 nCi decay actual'!AC439/'Ac225 Dose 200 nCi decay actual'!E439)^2+('Ac227 Dose 20 nCi decay actual'!AC439/'Ac227 Dose 20 nCi decay actual'!E439)^2)^0.5</f>
        <v>0.10558443392587112</v>
      </c>
      <c r="AC78" s="86">
        <f>E78+E78*(('Ac225 Dose 200 nCi decay actual'!AD439/'Ac225 Dose 200 nCi decay actual'!F439)^2+('Ac227 Dose 20 nCi decay actual'!AD439/'Ac227 Dose 20 nCi decay actual'!F439)^2)^0.5</f>
        <v>1.2717388844013593</v>
      </c>
      <c r="AD78" s="86">
        <f>F78+F78*(('Ac225 Dose 200 nCi decay actual'!AE439/'Ac225 Dose 200 nCi decay actual'!G439)^2+('Ac227 Dose 20 nCi decay actual'!AE439/'Ac227 Dose 20 nCi decay actual'!G439)^2)^0.5</f>
        <v>1.4844830826338775</v>
      </c>
      <c r="AE78" s="86">
        <f>G78+G78*(('Ac225 Dose 200 nCi decay actual'!AF439/'Ac225 Dose 200 nCi decay actual'!H439)^2+('Ac227 Dose 20 nCi decay actual'!AF439/'Ac227 Dose 20 nCi decay actual'!H439)^2)^0.5</f>
        <v>1.1432524836920586</v>
      </c>
      <c r="AF78" s="86">
        <f>H78+H78*(('Ac225 Dose 200 nCi decay actual'!AG439/'Ac225 Dose 200 nCi decay actual'!I439)^2+('Ac227 Dose 20 nCi decay actual'!AG439/'Ac227 Dose 20 nCi decay actual'!I439)^2)^0.5</f>
        <v>1.4505318242520679</v>
      </c>
      <c r="AG78" s="86">
        <f>I78+I78*(('Ac225 Dose 200 nCi decay actual'!AH439/'Ac225 Dose 200 nCi decay actual'!J439)^2+('Ac227 Dose 20 nCi decay actual'!AH439/'Ac227 Dose 20 nCi decay actual'!J439)^2)^0.5</f>
        <v>0.96246824771707573</v>
      </c>
      <c r="AH78" s="86">
        <f>J78+J78*(('Ac225 Dose 200 nCi decay actual'!AI439/'Ac225 Dose 200 nCi decay actual'!K439)^2+('Ac227 Dose 20 nCi decay actual'!AI439/'Ac227 Dose 20 nCi decay actual'!K439)^2)^0.5</f>
        <v>2.1147926071743153</v>
      </c>
      <c r="AI78" s="86">
        <f>K78+K78*(('Ac225 Dose 200 nCi decay actual'!AJ439/'Ac225 Dose 200 nCi decay actual'!L439)^2+('Ac227 Dose 20 nCi decay actual'!AJ439/'Ac227 Dose 20 nCi decay actual'!L439)^2)^0.5</f>
        <v>1.6756959401297438</v>
      </c>
      <c r="AJ78" s="86">
        <f>L78+L78*(('Ac225 Dose 200 nCi decay actual'!AK439/'Ac225 Dose 200 nCi decay actual'!M439)^2+('Ac227 Dose 20 nCi decay actual'!AK439/'Ac227 Dose 20 nCi decay actual'!M439)^2)^0.5</f>
        <v>2.3190917719373365</v>
      </c>
      <c r="AK78" s="86">
        <f>M78+M78*(('Ac225 Dose 200 nCi decay actual'!AL439/'Ac225 Dose 200 nCi decay actual'!N439)^2+('Ac227 Dose 20 nCi decay actual'!AL439/'Ac227 Dose 20 nCi decay actual'!N439)^2)^0.5</f>
        <v>2.4543015033446358</v>
      </c>
      <c r="AL78" s="85"/>
    </row>
    <row r="79" spans="3:38">
      <c r="C79">
        <f>'Ac225 Dose 200 nCi decay actual'!D440</f>
        <v>175</v>
      </c>
      <c r="D79" s="83">
        <f>'Ac227 Dose 20 nCi decay actual'!E440/'Ac225 Dose 200 nCi decay actual'!E440</f>
        <v>7.4242220044375473E-2</v>
      </c>
      <c r="E79" s="83">
        <f>'Ac227 Dose 20 nCi decay actual'!F440/'Ac225 Dose 200 nCi decay actual'!F440</f>
        <v>0.86967373668366188</v>
      </c>
      <c r="F79" s="83">
        <f>'Ac227 Dose 20 nCi decay actual'!G440/'Ac225 Dose 200 nCi decay actual'!G440</f>
        <v>1.2211779066521704</v>
      </c>
      <c r="G79" s="83">
        <f>'Ac227 Dose 20 nCi decay actual'!H440/'Ac225 Dose 200 nCi decay actual'!H440</f>
        <v>0.9107414496341425</v>
      </c>
      <c r="H79" s="83">
        <f>'Ac227 Dose 20 nCi decay actual'!I440/'Ac225 Dose 200 nCi decay actual'!I440</f>
        <v>1.1941943949135891</v>
      </c>
      <c r="I79" s="83">
        <f>'Ac227 Dose 20 nCi decay actual'!J440/'Ac225 Dose 200 nCi decay actual'!J440</f>
        <v>0.74496240350735876</v>
      </c>
      <c r="J79" s="83">
        <f>'Ac227 Dose 20 nCi decay actual'!K440/'Ac225 Dose 200 nCi decay actual'!K440</f>
        <v>1.7458544018707129</v>
      </c>
      <c r="K79" s="83">
        <f>'Ac227 Dose 20 nCi decay actual'!L440/'Ac225 Dose 200 nCi decay actual'!L440</f>
        <v>1.4201640390492516</v>
      </c>
      <c r="L79" s="83">
        <f>'Ac227 Dose 20 nCi decay actual'!M440/'Ac225 Dose 200 nCi decay actual'!M440</f>
        <v>1.9505955656171101</v>
      </c>
      <c r="M79" s="83">
        <f>'Ac227 Dose 20 nCi decay actual'!N440/'Ac225 Dose 200 nCi decay actual'!N440</f>
        <v>1.8942598966987096</v>
      </c>
      <c r="P79" s="86">
        <f>D79-D79*(('Ac225 Dose 200 nCi decay actual'!Q440/'Ac225 Dose 200 nCi decay actual'!E440)^2+('Ac227 Dose 20 nCi decay actual'!Q440/'Ac227 Dose 20 nCi decay actual'!E440)^2)^0.5</f>
        <v>5.5812704266376981E-2</v>
      </c>
      <c r="Q79" s="86">
        <f>E79-E79*(('Ac225 Dose 200 nCi decay actual'!R440/'Ac225 Dose 200 nCi decay actual'!F440)^2+('Ac227 Dose 20 nCi decay actual'!R440/'Ac227 Dose 20 nCi decay actual'!F440)^2)^0.5</f>
        <v>0.76854780669963996</v>
      </c>
      <c r="R79" s="86">
        <f>F79-F79*(('Ac225 Dose 200 nCi decay actual'!S440/'Ac225 Dose 200 nCi decay actual'!G440)^2+('Ac227 Dose 20 nCi decay actual'!S440/'Ac227 Dose 20 nCi decay actual'!G440)^2)^0.5</f>
        <v>0.80085757775491206</v>
      </c>
      <c r="S79" s="86">
        <f>G79-G79*(('Ac225 Dose 200 nCi decay actual'!T440/'Ac225 Dose 200 nCi decay actual'!H440)^2+('Ac227 Dose 20 nCi decay actual'!T440/'Ac227 Dose 20 nCi decay actual'!H440)^2)^0.5</f>
        <v>0.64334002402154145</v>
      </c>
      <c r="T79" s="86">
        <f>H79-H79*(('Ac225 Dose 200 nCi decay actual'!U440/'Ac225 Dose 200 nCi decay actual'!I440)^2+('Ac227 Dose 20 nCi decay actual'!U440/'Ac227 Dose 20 nCi decay actual'!I440)^2)^0.5</f>
        <v>0.79518059179023093</v>
      </c>
      <c r="U79" s="86">
        <f>I79-I79*(('Ac225 Dose 200 nCi decay actual'!V440/'Ac225 Dose 200 nCi decay actual'!J440)^2+('Ac227 Dose 20 nCi decay actual'!V440/'Ac227 Dose 20 nCi decay actual'!J440)^2)^0.5</f>
        <v>0.53919779768636722</v>
      </c>
      <c r="V79" s="86">
        <f>J79-J79*(('Ac225 Dose 200 nCi decay actual'!W440/'Ac225 Dose 200 nCi decay actual'!K440)^2+('Ac227 Dose 20 nCi decay actual'!W440/'Ac227 Dose 20 nCi decay actual'!K440)^2)^0.5</f>
        <v>1.1072638897546683</v>
      </c>
      <c r="W79" s="86">
        <f>K79-K79*(('Ac225 Dose 200 nCi decay actual'!X440/'Ac225 Dose 200 nCi decay actual'!L440)^2+('Ac227 Dose 20 nCi decay actual'!X440/'Ac227 Dose 20 nCi decay actual'!L440)^2)^0.5</f>
        <v>0.87110719353530552</v>
      </c>
      <c r="X79" s="86">
        <f>L79-L79*(('Ac225 Dose 200 nCi decay actual'!Y440/'Ac225 Dose 200 nCi decay actual'!M440)^2+('Ac227 Dose 20 nCi decay actual'!Y440/'Ac227 Dose 20 nCi decay actual'!M440)^2)^0.5</f>
        <v>1.2018170353389075</v>
      </c>
      <c r="Y79" s="86">
        <f>M79-M79*(('Ac225 Dose 200 nCi decay actual'!Z440/'Ac225 Dose 200 nCi decay actual'!N440)^2+('Ac227 Dose 20 nCi decay actual'!Z440/'Ac227 Dose 20 nCi decay actual'!N440)^2)^0.5</f>
        <v>1.4217329229333318</v>
      </c>
      <c r="Z79" s="86"/>
      <c r="AA79" s="86"/>
      <c r="AB79" s="86">
        <f>D79+D79*(('Ac225 Dose 200 nCi decay actual'!AC440/'Ac225 Dose 200 nCi decay actual'!E440)^2+('Ac227 Dose 20 nCi decay actual'!AC440/'Ac227 Dose 20 nCi decay actual'!E440)^2)^0.5</f>
        <v>0.11027714769856255</v>
      </c>
      <c r="AC79" s="86">
        <f>E79+E79*(('Ac225 Dose 200 nCi decay actual'!AD440/'Ac225 Dose 200 nCi decay actual'!F440)^2+('Ac227 Dose 20 nCi decay actual'!AD440/'Ac227 Dose 20 nCi decay actual'!F440)^2)^0.5</f>
        <v>1.4894469403984592</v>
      </c>
      <c r="AD79" s="86">
        <f>F79+F79*(('Ac225 Dose 200 nCi decay actual'!AE440/'Ac225 Dose 200 nCi decay actual'!G440)^2+('Ac227 Dose 20 nCi decay actual'!AE440/'Ac227 Dose 20 nCi decay actual'!G440)^2)^0.5</f>
        <v>1.7698628180928169</v>
      </c>
      <c r="AE79" s="86">
        <f>G79+G79*(('Ac225 Dose 200 nCi decay actual'!AF440/'Ac225 Dose 200 nCi decay actual'!H440)^2+('Ac227 Dose 20 nCi decay actual'!AF440/'Ac227 Dose 20 nCi decay actual'!H440)^2)^0.5</f>
        <v>1.3603777453248722</v>
      </c>
      <c r="AF79" s="86">
        <f>H79+H79*(('Ac225 Dose 200 nCi decay actual'!AG440/'Ac225 Dose 200 nCi decay actual'!I440)^2+('Ac227 Dose 20 nCi decay actual'!AG440/'Ac227 Dose 20 nCi decay actual'!I440)^2)^0.5</f>
        <v>1.72856791946601</v>
      </c>
      <c r="AG79" s="86">
        <f>I79+I79*(('Ac225 Dose 200 nCi decay actual'!AH440/'Ac225 Dose 200 nCi decay actual'!J440)^2+('Ac227 Dose 20 nCi decay actual'!AH440/'Ac227 Dose 20 nCi decay actual'!J440)^2)^0.5</f>
        <v>1.1480821174533733</v>
      </c>
      <c r="AH79" s="86">
        <f>J79+J79*(('Ac225 Dose 200 nCi decay actual'!AI440/'Ac225 Dose 200 nCi decay actual'!K440)^2+('Ac227 Dose 20 nCi decay actual'!AI440/'Ac227 Dose 20 nCi decay actual'!K440)^2)^0.5</f>
        <v>2.526125407724249</v>
      </c>
      <c r="AI79" s="86">
        <f>K79+K79*(('Ac225 Dose 200 nCi decay actual'!AJ440/'Ac225 Dose 200 nCi decay actual'!L440)^2+('Ac227 Dose 20 nCi decay actual'!AJ440/'Ac227 Dose 20 nCi decay actual'!L440)^2)^0.5</f>
        <v>2.0016558498649646</v>
      </c>
      <c r="AJ79" s="86">
        <f>L79+L79*(('Ac225 Dose 200 nCi decay actual'!AK440/'Ac225 Dose 200 nCi decay actual'!M440)^2+('Ac227 Dose 20 nCi decay actual'!AK440/'Ac227 Dose 20 nCi decay actual'!M440)^2)^0.5</f>
        <v>2.7712325280546626</v>
      </c>
      <c r="AK79" s="86">
        <f>M79+M79*(('Ac225 Dose 200 nCi decay actual'!AL440/'Ac225 Dose 200 nCi decay actual'!N440)^2+('Ac227 Dose 20 nCi decay actual'!AL440/'Ac227 Dose 20 nCi decay actual'!N440)^2)^0.5</f>
        <v>2.912279154216638</v>
      </c>
      <c r="AL79" s="85"/>
    </row>
    <row r="80" spans="3:38">
      <c r="C80">
        <f>'Ac225 Dose 200 nCi decay actual'!D441</f>
        <v>200</v>
      </c>
      <c r="D80" s="83">
        <f>'Ac227 Dose 20 nCi decay actual'!E441/'Ac225 Dose 200 nCi decay actual'!E441</f>
        <v>7.7227665674623858E-2</v>
      </c>
      <c r="E80" s="83">
        <f>'Ac227 Dose 20 nCi decay actual'!F441/'Ac225 Dose 200 nCi decay actual'!F441</f>
        <v>1.0098598056108463</v>
      </c>
      <c r="F80" s="83">
        <f>'Ac227 Dose 20 nCi decay actual'!G441/'Ac225 Dose 200 nCi decay actual'!G441</f>
        <v>1.43391271871369</v>
      </c>
      <c r="G80" s="83">
        <f>'Ac227 Dose 20 nCi decay actual'!H441/'Ac225 Dose 200 nCi decay actual'!H441</f>
        <v>1.0682456266438514</v>
      </c>
      <c r="H80" s="83">
        <f>'Ac227 Dose 20 nCi decay actual'!I441/'Ac225 Dose 200 nCi decay actual'!I441</f>
        <v>1.4023669027520125</v>
      </c>
      <c r="I80" s="83">
        <f>'Ac227 Dose 20 nCi decay actual'!J441/'Ac225 Dose 200 nCi decay actual'!J441</f>
        <v>0.87665177774297998</v>
      </c>
      <c r="J80" s="83">
        <f>'Ac227 Dose 20 nCi decay actual'!K441/'Ac225 Dose 200 nCi decay actual'!K441</f>
        <v>2.0543062989781138</v>
      </c>
      <c r="K80" s="83">
        <f>'Ac227 Dose 20 nCi decay actual'!L441/'Ac225 Dose 200 nCi decay actual'!L441</f>
        <v>1.6694495757152044</v>
      </c>
      <c r="L80" s="83">
        <f>'Ac227 Dose 20 nCi decay actual'!M441/'Ac225 Dose 200 nCi decay actual'!M441</f>
        <v>2.2945225757198364</v>
      </c>
      <c r="M80" s="83">
        <f>'Ac227 Dose 20 nCi decay actual'!N441/'Ac225 Dose 200 nCi decay actual'!N441</f>
        <v>2.2183870482209187</v>
      </c>
      <c r="P80" s="86">
        <f>D80-D80*(('Ac225 Dose 200 nCi decay actual'!Q441/'Ac225 Dose 200 nCi decay actual'!E441)^2+('Ac227 Dose 20 nCi decay actual'!Q441/'Ac227 Dose 20 nCi decay actual'!E441)^2)^0.5</f>
        <v>5.858092185034084E-2</v>
      </c>
      <c r="Q80" s="86">
        <f>E80-E80*(('Ac225 Dose 200 nCi decay actual'!R441/'Ac225 Dose 200 nCi decay actual'!F441)^2+('Ac227 Dose 20 nCi decay actual'!R441/'Ac227 Dose 20 nCi decay actual'!F441)^2)^0.5</f>
        <v>0.89270905297025016</v>
      </c>
      <c r="R80" s="86">
        <f>F80-F80*(('Ac225 Dose 200 nCi decay actual'!S441/'Ac225 Dose 200 nCi decay actual'!G441)^2+('Ac227 Dose 20 nCi decay actual'!S441/'Ac227 Dose 20 nCi decay actual'!G441)^2)^0.5</f>
        <v>0.96378373889483726</v>
      </c>
      <c r="S80" s="86">
        <f>G80-G80*(('Ac225 Dose 200 nCi decay actual'!T441/'Ac225 Dose 200 nCi decay actual'!H441)^2+('Ac227 Dose 20 nCi decay actual'!T441/'Ac227 Dose 20 nCi decay actual'!H441)^2)^0.5</f>
        <v>0.76969925788367799</v>
      </c>
      <c r="T80" s="86">
        <f>H80-H80*(('Ac225 Dose 200 nCi decay actual'!U441/'Ac225 Dose 200 nCi decay actual'!I441)^2+('Ac227 Dose 20 nCi decay actual'!U441/'Ac227 Dose 20 nCi decay actual'!I441)^2)^0.5</f>
        <v>0.95651457815101182</v>
      </c>
      <c r="U80" s="86">
        <f>I80-I80*(('Ac225 Dose 200 nCi decay actual'!V441/'Ac225 Dose 200 nCi decay actual'!J441)^2+('Ac227 Dose 20 nCi decay actual'!V441/'Ac227 Dose 20 nCi decay actual'!J441)^2)^0.5</f>
        <v>0.64607899682761882</v>
      </c>
      <c r="V80" s="86">
        <f>J80-J80*(('Ac225 Dose 200 nCi decay actual'!W441/'Ac225 Dose 200 nCi decay actual'!K441)^2+('Ac227 Dose 20 nCi decay actual'!W441/'Ac227 Dose 20 nCi decay actual'!K441)^2)^0.5</f>
        <v>1.337085087315776</v>
      </c>
      <c r="W80" s="86">
        <f>K80-K80*(('Ac225 Dose 200 nCi decay actual'!X441/'Ac225 Dose 200 nCi decay actual'!L441)^2+('Ac227 Dose 20 nCi decay actual'!X441/'Ac227 Dose 20 nCi decay actual'!L441)^2)^0.5</f>
        <v>1.0549329950960256</v>
      </c>
      <c r="X80" s="86">
        <f>L80-L80*(('Ac225 Dose 200 nCi decay actual'!Y441/'Ac225 Dose 200 nCi decay actual'!M441)^2+('Ac227 Dose 20 nCi decay actual'!Y441/'Ac227 Dose 20 nCi decay actual'!M441)^2)^0.5</f>
        <v>1.4551576783733631</v>
      </c>
      <c r="Y80" s="86">
        <f>M80-M80*(('Ac225 Dose 200 nCi decay actual'!Z441/'Ac225 Dose 200 nCi decay actual'!N441)^2+('Ac227 Dose 20 nCi decay actual'!Z441/'Ac227 Dose 20 nCi decay actual'!N441)^2)^0.5</f>
        <v>1.6888585142943595</v>
      </c>
      <c r="Z80" s="86"/>
      <c r="AA80" s="86"/>
      <c r="AB80" s="86">
        <f>D80+D80*(('Ac225 Dose 200 nCi decay actual'!AC441/'Ac225 Dose 200 nCi decay actual'!E441)^2+('Ac227 Dose 20 nCi decay actual'!AC441/'Ac227 Dose 20 nCi decay actual'!E441)^2)^0.5</f>
        <v>0.11492791337400507</v>
      </c>
      <c r="AC80" s="86">
        <f>E80+E80*(('Ac225 Dose 200 nCi decay actual'!AD441/'Ac225 Dose 200 nCi decay actual'!F441)^2+('Ac227 Dose 20 nCi decay actual'!AD441/'Ac227 Dose 20 nCi decay actual'!F441)^2)^0.5</f>
        <v>1.6996649161774586</v>
      </c>
      <c r="AD80" s="86">
        <f>F80+F80*(('Ac225 Dose 200 nCi decay actual'!AE441/'Ac225 Dose 200 nCi decay actual'!G441)^2+('Ac227 Dose 20 nCi decay actual'!AE441/'Ac227 Dose 20 nCi decay actual'!G441)^2)^0.5</f>
        <v>2.0499179754434964</v>
      </c>
      <c r="AE80" s="86">
        <f>G80+G80*(('Ac225 Dose 200 nCi decay actual'!AF441/'Ac225 Dose 200 nCi decay actual'!H441)^2+('Ac227 Dose 20 nCi decay actual'!AF441/'Ac227 Dose 20 nCi decay actual'!H441)^2)^0.5</f>
        <v>1.573166745712796</v>
      </c>
      <c r="AF80" s="86">
        <f>H80+H80*(('Ac225 Dose 200 nCi decay actual'!AG441/'Ac225 Dose 200 nCi decay actual'!I441)^2+('Ac227 Dose 20 nCi decay actual'!AG441/'Ac227 Dose 20 nCi decay actual'!I441)^2)^0.5</f>
        <v>2.0011251226209303</v>
      </c>
      <c r="AG80" s="86">
        <f>I80+I80*(('Ac225 Dose 200 nCi decay actual'!AH441/'Ac225 Dose 200 nCi decay actual'!J441)^2+('Ac227 Dose 20 nCi decay actual'!AH441/'Ac227 Dose 20 nCi decay actual'!J441)^2)^0.5</f>
        <v>1.3298738983983787</v>
      </c>
      <c r="AH80" s="86">
        <f>J80+J80*(('Ac225 Dose 200 nCi decay actual'!AI441/'Ac225 Dose 200 nCi decay actual'!K441)^2+('Ac227 Dose 20 nCi decay actual'!AI441/'Ac227 Dose 20 nCi decay actual'!K441)^2)^0.5</f>
        <v>2.9296941697525019</v>
      </c>
      <c r="AI80" s="86">
        <f>K80+K80*(('Ac225 Dose 200 nCi decay actual'!AJ441/'Ac225 Dose 200 nCi decay actual'!L441)^2+('Ac227 Dose 20 nCi decay actual'!AJ441/'Ac227 Dose 20 nCi decay actual'!L441)^2)^0.5</f>
        <v>2.3218798186199829</v>
      </c>
      <c r="AJ80" s="86">
        <f>L80+L80*(('Ac225 Dose 200 nCi decay actual'!AK441/'Ac225 Dose 200 nCi decay actual'!M441)^2+('Ac227 Dose 20 nCi decay actual'!AK441/'Ac227 Dose 20 nCi decay actual'!M441)^2)^0.5</f>
        <v>3.2152468888748147</v>
      </c>
      <c r="AK80" s="86">
        <f>M80+M80*(('Ac225 Dose 200 nCi decay actual'!AL441/'Ac225 Dose 200 nCi decay actual'!N441)^2+('Ac227 Dose 20 nCi decay actual'!AL441/'Ac227 Dose 20 nCi decay actual'!N441)^2)^0.5</f>
        <v>3.3601484895853249</v>
      </c>
      <c r="AL80" s="85"/>
    </row>
    <row r="81" spans="3:38">
      <c r="C81">
        <f>'Ac225 Dose 200 nCi decay actual'!D442</f>
        <v>225</v>
      </c>
      <c r="D81" s="83">
        <f>'Ac227 Dose 20 nCi decay actual'!E442/'Ac225 Dose 200 nCi decay actual'!E442</f>
        <v>8.0210499708019828E-2</v>
      </c>
      <c r="E81" s="83">
        <f>'Ac227 Dose 20 nCi decay actual'!F442/'Ac225 Dose 200 nCi decay actual'!F442</f>
        <v>1.1499243991192245</v>
      </c>
      <c r="F81" s="83">
        <f>'Ac227 Dose 20 nCi decay actual'!G442/'Ac225 Dose 200 nCi decay actual'!G442</f>
        <v>1.646464295212666</v>
      </c>
      <c r="G81" s="83">
        <f>'Ac227 Dose 20 nCi decay actual'!H442/'Ac225 Dose 200 nCi decay actual'!H442</f>
        <v>1.2256135709359699</v>
      </c>
      <c r="H81" s="83">
        <f>'Ac227 Dose 20 nCi decay actual'!I442/'Ac225 Dose 200 nCi decay actual'!I442</f>
        <v>1.6103588518917682</v>
      </c>
      <c r="I81" s="83">
        <f>'Ac227 Dose 20 nCi decay actual'!J442/'Ac225 Dose 200 nCi decay actual'!J442</f>
        <v>1.008228184882374</v>
      </c>
      <c r="J81" s="83">
        <f>'Ac227 Dose 20 nCi decay actual'!K442/'Ac225 Dose 200 nCi decay actual'!K442</f>
        <v>2.3624933616866022</v>
      </c>
      <c r="K81" s="83">
        <f>'Ac227 Dose 20 nCi decay actual'!L442/'Ac225 Dose 200 nCi decay actual'!L442</f>
        <v>1.9185201547226749</v>
      </c>
      <c r="L81" s="83">
        <f>'Ac227 Dose 20 nCi decay actual'!M442/'Ac225 Dose 200 nCi decay actual'!M442</f>
        <v>2.6381536642021843</v>
      </c>
      <c r="M81" s="83">
        <f>'Ac227 Dose 20 nCi decay actual'!N442/'Ac225 Dose 200 nCi decay actual'!N442</f>
        <v>2.5422355402002128</v>
      </c>
      <c r="P81" s="86">
        <f>D81-D81*(('Ac225 Dose 200 nCi decay actual'!Q442/'Ac225 Dose 200 nCi decay actual'!E442)^2+('Ac227 Dose 20 nCi decay actual'!Q442/'Ac227 Dose 20 nCi decay actual'!E442)^2)^0.5</f>
        <v>6.1340804585068874E-2</v>
      </c>
      <c r="Q81" s="86">
        <f>E81-E81*(('Ac225 Dose 200 nCi decay actual'!R442/'Ac225 Dose 200 nCi decay actual'!F442)^2+('Ac227 Dose 20 nCi decay actual'!R442/'Ac227 Dose 20 nCi decay actual'!F442)^2)^0.5</f>
        <v>1.0167317509990061</v>
      </c>
      <c r="R81" s="86">
        <f>F81-F81*(('Ac225 Dose 200 nCi decay actual'!S442/'Ac225 Dose 200 nCi decay actual'!G442)^2+('Ac227 Dose 20 nCi decay actual'!S442/'Ac227 Dose 20 nCi decay actual'!G442)^2)^0.5</f>
        <v>1.1300224636143845</v>
      </c>
      <c r="S81" s="86">
        <f>G81-G81*(('Ac225 Dose 200 nCi decay actual'!T442/'Ac225 Dose 200 nCi decay actual'!H442)^2+('Ac227 Dose 20 nCi decay actual'!T442/'Ac227 Dose 20 nCi decay actual'!H442)^2)^0.5</f>
        <v>0.89824922472239621</v>
      </c>
      <c r="T81" s="86">
        <f>H81-H81*(('Ac225 Dose 200 nCi decay actual'!U442/'Ac225 Dose 200 nCi decay actual'!I442)^2+('Ac227 Dose 20 nCi decay actual'!U442/'Ac227 Dose 20 nCi decay actual'!I442)^2)^0.5</f>
        <v>1.121076301305105</v>
      </c>
      <c r="U81" s="86">
        <f>I81-I81*(('Ac225 Dose 200 nCi decay actual'!V442/'Ac225 Dose 200 nCi decay actual'!J442)^2+('Ac227 Dose 20 nCi decay actual'!V442/'Ac227 Dose 20 nCi decay actual'!J442)^2)^0.5</f>
        <v>0.75448594046242001</v>
      </c>
      <c r="V81" s="86">
        <f>J81-J81*(('Ac225 Dose 200 nCi decay actual'!W442/'Ac225 Dose 200 nCi decay actual'!K442)^2+('Ac227 Dose 20 nCi decay actual'!W442/'Ac227 Dose 20 nCi decay actual'!K442)^2)^0.5</f>
        <v>1.5714214520552736</v>
      </c>
      <c r="W81" s="86">
        <f>K81-K81*(('Ac225 Dose 200 nCi decay actual'!X442/'Ac225 Dose 200 nCi decay actual'!L442)^2+('Ac227 Dose 20 nCi decay actual'!X442/'Ac227 Dose 20 nCi decay actual'!L442)^2)^0.5</f>
        <v>1.2430470708396277</v>
      </c>
      <c r="X81" s="86">
        <f>L81-L81*(('Ac225 Dose 200 nCi decay actual'!Y442/'Ac225 Dose 200 nCi decay actual'!M442)^2+('Ac227 Dose 20 nCi decay actual'!Y442/'Ac227 Dose 20 nCi decay actual'!M442)^2)^0.5</f>
        <v>1.71410239146975</v>
      </c>
      <c r="Y81" s="86">
        <f>M81-M81*(('Ac225 Dose 200 nCi decay actual'!Z442/'Ac225 Dose 200 nCi decay actual'!N442)^2+('Ac227 Dose 20 nCi decay actual'!Z442/'Ac227 Dose 20 nCi decay actual'!N442)^2)^0.5</f>
        <v>1.9594118373958329</v>
      </c>
      <c r="Z81" s="86"/>
      <c r="AA81" s="86"/>
      <c r="AB81" s="86">
        <f>D81+D81*(('Ac225 Dose 200 nCi decay actual'!AC442/'Ac225 Dose 200 nCi decay actual'!E442)^2+('Ac227 Dose 20 nCi decay actual'!AC442/'Ac227 Dose 20 nCi decay actual'!E442)^2)^0.5</f>
        <v>0.11953162006522425</v>
      </c>
      <c r="AC81" s="86">
        <f>E81+E81*(('Ac225 Dose 200 nCi decay actual'!AD442/'Ac225 Dose 200 nCi decay actual'!F442)^2+('Ac227 Dose 20 nCi decay actual'!AD442/'Ac227 Dose 20 nCi decay actual'!F442)^2)^0.5</f>
        <v>1.9040073050914583</v>
      </c>
      <c r="AD81" s="86">
        <f>F81+F81*(('Ac225 Dose 200 nCi decay actual'!AE442/'Ac225 Dose 200 nCi decay actual'!G442)^2+('Ac227 Dose 20 nCi decay actual'!AE442/'Ac227 Dose 20 nCi decay actual'!G442)^2)^0.5</f>
        <v>2.3256693121644476</v>
      </c>
      <c r="AE81" s="86">
        <f>G81+G81*(('Ac225 Dose 200 nCi decay actual'!AF442/'Ac225 Dose 200 nCi decay actual'!H442)^2+('Ac227 Dose 20 nCi decay actual'!AF442/'Ac227 Dose 20 nCi decay actual'!H442)^2)^0.5</f>
        <v>1.7824814246143412</v>
      </c>
      <c r="AF81" s="86">
        <f>H81+H81*(('Ac225 Dose 200 nCi decay actual'!AG442/'Ac225 Dose 200 nCi decay actual'!I442)^2+('Ac227 Dose 20 nCi decay actual'!AG442/'Ac227 Dose 20 nCi decay actual'!I442)^2)^0.5</f>
        <v>2.2692614037529357</v>
      </c>
      <c r="AG81" s="86">
        <f>I81+I81*(('Ac225 Dose 200 nCi decay actual'!AH442/'Ac225 Dose 200 nCi decay actual'!J442)^2+('Ac227 Dose 20 nCi decay actual'!AH442/'Ac227 Dose 20 nCi decay actual'!J442)^2)^0.5</f>
        <v>1.5086194908042685</v>
      </c>
      <c r="AH81" s="86">
        <f>J81+J81*(('Ac225 Dose 200 nCi decay actual'!AI442/'Ac225 Dose 200 nCi decay actual'!K442)^2+('Ac227 Dose 20 nCi decay actual'!AI442/'Ac227 Dose 20 nCi decay actual'!K442)^2)^0.5</f>
        <v>3.3269804308811963</v>
      </c>
      <c r="AI81" s="86">
        <f>K81+K81*(('Ac225 Dose 200 nCi decay actual'!AJ442/'Ac225 Dose 200 nCi decay actual'!L442)^2+('Ac227 Dose 20 nCi decay actual'!AJ442/'Ac227 Dose 20 nCi decay actual'!L442)^2)^0.5</f>
        <v>2.6374284016992995</v>
      </c>
      <c r="AJ81" s="86">
        <f>L81+L81*(('Ac225 Dose 200 nCi decay actual'!AK442/'Ac225 Dose 200 nCi decay actual'!M442)^2+('Ac227 Dose 20 nCi decay actual'!AK442/'Ac227 Dose 20 nCi decay actual'!M442)^2)^0.5</f>
        <v>3.6526512939026383</v>
      </c>
      <c r="AK81" s="86">
        <f>M81+M81*(('Ac225 Dose 200 nCi decay actual'!AL442/'Ac225 Dose 200 nCi decay actual'!N442)^2+('Ac227 Dose 20 nCi decay actual'!AL442/'Ac227 Dose 20 nCi decay actual'!N442)^2)^0.5</f>
        <v>3.7999671294067148</v>
      </c>
      <c r="AL81" s="85"/>
    </row>
    <row r="82" spans="3:38">
      <c r="C82">
        <f>'Ac225 Dose 200 nCi decay actual'!D443</f>
        <v>250</v>
      </c>
      <c r="D82" s="83">
        <f>'Ac227 Dose 20 nCi decay actual'!E443/'Ac225 Dose 200 nCi decay actual'!E443</f>
        <v>8.3188245582244871E-2</v>
      </c>
      <c r="E82" s="83">
        <f>'Ac227 Dose 20 nCi decay actual'!F443/'Ac225 Dose 200 nCi decay actual'!F443</f>
        <v>1.2897503410930098</v>
      </c>
      <c r="F82" s="83">
        <f>'Ac227 Dose 20 nCi decay actual'!G443/'Ac225 Dose 200 nCi decay actual'!G443</f>
        <v>1.8586539527261701</v>
      </c>
      <c r="G82" s="83">
        <f>'Ac227 Dose 20 nCi decay actual'!H443/'Ac225 Dose 200 nCi decay actual'!H443</f>
        <v>1.3827134400576406</v>
      </c>
      <c r="H82" s="83">
        <f>'Ac227 Dose 20 nCi decay actual'!I443/'Ac225 Dose 200 nCi decay actual'!I443</f>
        <v>1.8179963852540479</v>
      </c>
      <c r="I82" s="83">
        <f>'Ac227 Dose 20 nCi decay actual'!J443/'Ac225 Dose 200 nCi decay actual'!J443</f>
        <v>1.1395806502112205</v>
      </c>
      <c r="J82" s="83">
        <f>'Ac227 Dose 20 nCi decay actual'!K443/'Ac225 Dose 200 nCi decay actual'!K443</f>
        <v>2.6701558436900457</v>
      </c>
      <c r="K82" s="83">
        <f>'Ac227 Dose 20 nCi decay actual'!L443/'Ac225 Dose 200 nCi decay actual'!L443</f>
        <v>2.1671665842490566</v>
      </c>
      <c r="L82" s="83">
        <f>'Ac227 Dose 20 nCi decay actual'!M443/'Ac225 Dose 200 nCi decay actual'!M443</f>
        <v>2.9811997091585294</v>
      </c>
      <c r="M82" s="83">
        <f>'Ac227 Dose 20 nCi decay actual'!N443/'Ac225 Dose 200 nCi decay actual'!N443</f>
        <v>2.8655327073812296</v>
      </c>
      <c r="P82" s="86">
        <f>D82-D82*(('Ac225 Dose 200 nCi decay actual'!Q443/'Ac225 Dose 200 nCi decay actual'!E443)^2+('Ac227 Dose 20 nCi decay actual'!Q443/'Ac227 Dose 20 nCi decay actual'!E443)^2)^0.5</f>
        <v>6.4090296670355054E-2</v>
      </c>
      <c r="Q82" s="86">
        <f>E82-E82*(('Ac225 Dose 200 nCi decay actual'!R443/'Ac225 Dose 200 nCi decay actual'!F443)^2+('Ac227 Dose 20 nCi decay actual'!R443/'Ac227 Dose 20 nCi decay actual'!F443)^2)^0.5</f>
        <v>1.1405223619128975</v>
      </c>
      <c r="R82" s="86">
        <f>F82-F82*(('Ac225 Dose 200 nCi decay actual'!S443/'Ac225 Dose 200 nCi decay actual'!G443)^2+('Ac227 Dose 20 nCi decay actual'!S443/'Ac227 Dose 20 nCi decay actual'!G443)^2)^0.5</f>
        <v>1.2985926895444635</v>
      </c>
      <c r="S82" s="86">
        <f>G82-G82*(('Ac225 Dose 200 nCi decay actual'!T443/'Ac225 Dose 200 nCi decay actual'!H443)^2+('Ac227 Dose 20 nCi decay actual'!T443/'Ac227 Dose 20 nCi decay actual'!H443)^2)^0.5</f>
        <v>1.0283310364615321</v>
      </c>
      <c r="T82" s="86">
        <f>H82-H82*(('Ac225 Dose 200 nCi decay actual'!U443/'Ac225 Dose 200 nCi decay actual'!I443)^2+('Ac227 Dose 20 nCi decay actual'!U443/'Ac227 Dose 20 nCi decay actual'!I443)^2)^0.5</f>
        <v>1.2879150673015443</v>
      </c>
      <c r="U82" s="86">
        <f>I82-I82*(('Ac225 Dose 200 nCi decay actual'!V443/'Ac225 Dose 200 nCi decay actual'!J443)^2+('Ac227 Dose 20 nCi decay actual'!V443/'Ac227 Dose 20 nCi decay actual'!J443)^2)^0.5</f>
        <v>0.86392671068394544</v>
      </c>
      <c r="V82" s="86">
        <f>J82-J82*(('Ac225 Dose 200 nCi decay actual'!W443/'Ac225 Dose 200 nCi decay actual'!K443)^2+('Ac227 Dose 20 nCi decay actual'!W443/'Ac227 Dose 20 nCi decay actual'!K443)^2)^0.5</f>
        <v>1.8088852329624663</v>
      </c>
      <c r="W82" s="86">
        <f>K82-K82*(('Ac225 Dose 200 nCi decay actual'!X443/'Ac225 Dose 200 nCi decay actual'!L443)^2+('Ac227 Dose 20 nCi decay actual'!X443/'Ac227 Dose 20 nCi decay actual'!L443)^2)^0.5</f>
        <v>1.434201790612331</v>
      </c>
      <c r="X82" s="86">
        <f>L82-L82*(('Ac225 Dose 200 nCi decay actual'!Y443/'Ac225 Dose 200 nCi decay actual'!M443)^2+('Ac227 Dose 20 nCi decay actual'!Y443/'Ac227 Dose 20 nCi decay actual'!M443)^2)^0.5</f>
        <v>1.9769868558489185</v>
      </c>
      <c r="Y82" s="86">
        <f>M82-M82*(('Ac225 Dose 200 nCi decay actual'!Z443/'Ac225 Dose 200 nCi decay actual'!N443)^2+('Ac227 Dose 20 nCi decay actual'!Z443/'Ac227 Dose 20 nCi decay actual'!N443)^2)^0.5</f>
        <v>2.2322581786937805</v>
      </c>
      <c r="Z82" s="86"/>
      <c r="AA82" s="86"/>
      <c r="AB82" s="86">
        <f>D82+D82*(('Ac225 Dose 200 nCi decay actual'!AC443/'Ac225 Dose 200 nCi decay actual'!E443)^2+('Ac227 Dose 20 nCi decay actual'!AC443/'Ac227 Dose 20 nCi decay actual'!E443)^2)^0.5</f>
        <v>0.12408903613479874</v>
      </c>
      <c r="AC82" s="86">
        <f>E82+E82*(('Ac225 Dose 200 nCi decay actual'!AD443/'Ac225 Dose 200 nCi decay actual'!F443)^2+('Ac227 Dose 20 nCi decay actual'!AD443/'Ac227 Dose 20 nCi decay actual'!F443)^2)^0.5</f>
        <v>2.1036284957128157</v>
      </c>
      <c r="AD82" s="86">
        <f>F82+F82*(('Ac225 Dose 200 nCi decay actual'!AE443/'Ac225 Dose 200 nCi decay actual'!G443)^2+('Ac227 Dose 20 nCi decay actual'!AE443/'Ac227 Dose 20 nCi decay actual'!G443)^2)^0.5</f>
        <v>2.5979082468794505</v>
      </c>
      <c r="AE82" s="86">
        <f>G82+G82*(('Ac225 Dose 200 nCi decay actual'!AF443/'Ac225 Dose 200 nCi decay actual'!H443)^2+('Ac227 Dose 20 nCi decay actual'!AF443/'Ac227 Dose 20 nCi decay actual'!H443)^2)^0.5</f>
        <v>1.9889770923755292</v>
      </c>
      <c r="AF82" s="86">
        <f>H82+H82*(('Ac225 Dose 200 nCi decay actual'!AG443/'Ac225 Dose 200 nCi decay actual'!I443)^2+('Ac227 Dose 20 nCi decay actual'!AG443/'Ac227 Dose 20 nCi decay actual'!I443)^2)^0.5</f>
        <v>2.5337887439350526</v>
      </c>
      <c r="AG82" s="86">
        <f>I82+I82*(('Ac225 Dose 200 nCi decay actual'!AH443/'Ac225 Dose 200 nCi decay actual'!J443)^2+('Ac227 Dose 20 nCi decay actual'!AH443/'Ac227 Dose 20 nCi decay actual'!J443)^2)^0.5</f>
        <v>1.684904469199072</v>
      </c>
      <c r="AH82" s="86">
        <f>J82+J82*(('Ac225 Dose 200 nCi decay actual'!AI443/'Ac225 Dose 200 nCi decay actual'!K443)^2+('Ac227 Dose 20 nCi decay actual'!AI443/'Ac227 Dose 20 nCi decay actual'!K443)^2)^0.5</f>
        <v>3.7191345899217092</v>
      </c>
      <c r="AI82" s="86">
        <f>K82+K82*(('Ac225 Dose 200 nCi decay actual'!AJ443/'Ac225 Dose 200 nCi decay actual'!L443)^2+('Ac227 Dose 20 nCi decay actual'!AJ443/'Ac227 Dose 20 nCi decay actual'!L443)^2)^0.5</f>
        <v>2.9491384176160804</v>
      </c>
      <c r="AJ82" s="86">
        <f>L82+L82*(('Ac225 Dose 200 nCi decay actual'!AK443/'Ac225 Dose 200 nCi decay actual'!M443)^2+('Ac227 Dose 20 nCi decay actual'!AK443/'Ac227 Dose 20 nCi decay actual'!M443)^2)^0.5</f>
        <v>4.0846369038659809</v>
      </c>
      <c r="AK82" s="86">
        <f>M82+M82*(('Ac225 Dose 200 nCi decay actual'!AL443/'Ac225 Dose 200 nCi decay actual'!N443)^2+('Ac227 Dose 20 nCi decay actual'!AL443/'Ac227 Dose 20 nCi decay actual'!N443)^2)^0.5</f>
        <v>4.2332797345619113</v>
      </c>
      <c r="AL82" s="85"/>
    </row>
    <row r="83" spans="3:38">
      <c r="C83">
        <f>'Ac225 Dose 200 nCi decay actual'!D444</f>
        <v>300</v>
      </c>
      <c r="D83" s="83">
        <f>'Ac227 Dose 20 nCi decay actual'!E444/'Ac225 Dose 200 nCi decay actual'!E444</f>
        <v>8.9125630330890715E-2</v>
      </c>
      <c r="E83" s="83">
        <f>'Ac227 Dose 20 nCi decay actual'!F444/'Ac225 Dose 200 nCi decay actual'!F444</f>
        <v>1.5685520962295407</v>
      </c>
      <c r="F83" s="83">
        <f>'Ac227 Dose 20 nCi decay actual'!G444/'Ac225 Dose 200 nCi decay actual'!G444</f>
        <v>2.2817432764533403</v>
      </c>
      <c r="G83" s="83">
        <f>'Ac227 Dose 20 nCi decay actual'!H444/'Ac225 Dose 200 nCi decay actual'!H444</f>
        <v>1.695958051870943</v>
      </c>
      <c r="H83" s="83">
        <f>'Ac227 Dose 20 nCi decay actual'!I444/'Ac225 Dose 200 nCi decay actual'!I444</f>
        <v>2.232009027530955</v>
      </c>
      <c r="I83" s="83">
        <f>'Ac227 Dose 20 nCi decay actual'!J444/'Ac225 Dose 200 nCi decay actual'!J444</f>
        <v>1.401487074196661</v>
      </c>
      <c r="J83" s="83">
        <f>'Ac227 Dose 20 nCi decay actual'!K444/'Ac225 Dose 200 nCi decay actual'!K444</f>
        <v>3.2836104718780992</v>
      </c>
      <c r="K83" s="83">
        <f>'Ac227 Dose 20 nCi decay actual'!L444/'Ac225 Dose 200 nCi decay actual'!L444</f>
        <v>2.6629477962654287</v>
      </c>
      <c r="L83" s="83">
        <f>'Ac227 Dose 20 nCi decay actual'!M444/'Ac225 Dose 200 nCi decay actual'!M444</f>
        <v>3.6652063055857251</v>
      </c>
      <c r="M83" s="83">
        <f>'Ac227 Dose 20 nCi decay actual'!N444/'Ac225 Dose 200 nCi decay actual'!N444</f>
        <v>3.5101616217327387</v>
      </c>
      <c r="P83" s="86">
        <f>D83-D83*(('Ac225 Dose 200 nCi decay actual'!Q444/'Ac225 Dose 200 nCi decay actual'!E444)^2+('Ac227 Dose 20 nCi decay actual'!Q444/'Ac227 Dose 20 nCi decay actual'!E444)^2)^0.5</f>
        <v>6.955641240586477E-2</v>
      </c>
      <c r="Q83" s="86">
        <f>E83-E83*(('Ac225 Dose 200 nCi decay actual'!R444/'Ac225 Dose 200 nCi decay actual'!F444)^2+('Ac227 Dose 20 nCi decay actual'!R444/'Ac227 Dose 20 nCi decay actual'!F444)^2)^0.5</f>
        <v>1.3873110083980071</v>
      </c>
      <c r="R83" s="86">
        <f>F83-F83*(('Ac225 Dose 200 nCi decay actual'!S444/'Ac225 Dose 200 nCi decay actual'!G444)^2+('Ac227 Dose 20 nCi decay actual'!S444/'Ac227 Dose 20 nCi decay actual'!G444)^2)^0.5</f>
        <v>1.5877810976693825</v>
      </c>
      <c r="S83" s="86">
        <f>G83-G83*(('Ac225 Dose 200 nCi decay actual'!T444/'Ac225 Dose 200 nCi decay actual'!H444)^2+('Ac227 Dose 20 nCi decay actual'!T444/'Ac227 Dose 20 nCi decay actual'!H444)^2)^0.5</f>
        <v>1.2567264494688126</v>
      </c>
      <c r="T83" s="86">
        <f>H83-H83*(('Ac225 Dose 200 nCi decay actual'!U444/'Ac225 Dose 200 nCi decay actual'!I444)^2+('Ac227 Dose 20 nCi decay actual'!U444/'Ac227 Dose 20 nCi decay actual'!I444)^2)^0.5</f>
        <v>1.5750273542236206</v>
      </c>
      <c r="U83" s="86">
        <f>I83-I83*(('Ac225 Dose 200 nCi decay actual'!V444/'Ac225 Dose 200 nCi decay actual'!J444)^2+('Ac227 Dose 20 nCi decay actual'!V444/'Ac227 Dose 20 nCi decay actual'!J444)^2)^0.5</f>
        <v>1.059924604294628</v>
      </c>
      <c r="V83" s="86">
        <f>J83-J83*(('Ac225 Dose 200 nCi decay actual'!W444/'Ac225 Dose 200 nCi decay actual'!K444)^2+('Ac227 Dose 20 nCi decay actual'!W444/'Ac227 Dose 20 nCi decay actual'!K444)^2)^0.5</f>
        <v>2.2168869505871491</v>
      </c>
      <c r="W83" s="86">
        <f>K83-K83*(('Ac225 Dose 200 nCi decay actual'!X444/'Ac225 Dose 200 nCi decay actual'!L444)^2+('Ac227 Dose 20 nCi decay actual'!X444/'Ac227 Dose 20 nCi decay actual'!L444)^2)^0.5</f>
        <v>1.7546872767453046</v>
      </c>
      <c r="X83" s="86">
        <f>L83-L83*(('Ac225 Dose 200 nCi decay actual'!Y444/'Ac225 Dose 200 nCi decay actual'!M444)^2+('Ac227 Dose 20 nCi decay actual'!Y444/'Ac227 Dose 20 nCi decay actual'!M444)^2)^0.5</f>
        <v>2.421067611980237</v>
      </c>
      <c r="Y83" s="86">
        <f>M83-M83*(('Ac225 Dose 200 nCi decay actual'!Z444/'Ac225 Dose 200 nCi decay actual'!N444)^2+('Ac227 Dose 20 nCi decay actual'!Z444/'Ac227 Dose 20 nCi decay actual'!N444)^2)^0.5</f>
        <v>2.7262655503651083</v>
      </c>
      <c r="Z83" s="86"/>
      <c r="AA83" s="86"/>
      <c r="AB83" s="86">
        <f>D83+D83*(('Ac225 Dose 200 nCi decay actual'!AC444/'Ac225 Dose 200 nCi decay actual'!E444)^2+('Ac227 Dose 20 nCi decay actual'!AC444/'Ac227 Dose 20 nCi decay actual'!E444)^2)^0.5</f>
        <v>0.13454920987449942</v>
      </c>
      <c r="AC83" s="86">
        <f>E83+E83*(('Ac225 Dose 200 nCi decay actual'!AD444/'Ac225 Dose 200 nCi decay actual'!F444)^2+('Ac227 Dose 20 nCi decay actual'!AD444/'Ac227 Dose 20 nCi decay actual'!F444)^2)^0.5</f>
        <v>2.5771814052492381</v>
      </c>
      <c r="AD83" s="86">
        <f>F83+F83*(('Ac225 Dose 200 nCi decay actual'!AE444/'Ac225 Dose 200 nCi decay actual'!G444)^2+('Ac227 Dose 20 nCi decay actual'!AE444/'Ac227 Dose 20 nCi decay actual'!G444)^2)^0.5</f>
        <v>3.1969474995635561</v>
      </c>
      <c r="AE83" s="86">
        <f>G83+G83*(('Ac225 Dose 200 nCi decay actual'!AF444/'Ac225 Dose 200 nCi decay actual'!H444)^2+('Ac227 Dose 20 nCi decay actual'!AF444/'Ac227 Dose 20 nCi decay actual'!H444)^2)^0.5</f>
        <v>2.44625645232954</v>
      </c>
      <c r="AF83" s="86">
        <f>H83+H83*(('Ac225 Dose 200 nCi decay actual'!AG444/'Ac225 Dose 200 nCi decay actual'!I444)^2+('Ac227 Dose 20 nCi decay actual'!AG444/'Ac227 Dose 20 nCi decay actual'!I444)^2)^0.5</f>
        <v>3.1185876860183259</v>
      </c>
      <c r="AG83" s="86">
        <f>I83+I83*(('Ac225 Dose 200 nCi decay actual'!AH444/'Ac225 Dose 200 nCi decay actual'!J444)^2+('Ac227 Dose 20 nCi decay actual'!AH444/'Ac227 Dose 20 nCi decay actual'!J444)^2)^0.5</f>
        <v>2.0767810128490685</v>
      </c>
      <c r="AH83" s="86">
        <f>J83+J83*(('Ac225 Dose 200 nCi decay actual'!AI444/'Ac225 Dose 200 nCi decay actual'!K444)^2+('Ac227 Dose 20 nCi decay actual'!AI444/'Ac227 Dose 20 nCi decay actual'!K444)^2)^0.5</f>
        <v>4.5830851275589817</v>
      </c>
      <c r="AI83" s="86">
        <f>K83+K83*(('Ac225 Dose 200 nCi decay actual'!AJ444/'Ac225 Dose 200 nCi decay actual'!L444)^2+('Ac227 Dose 20 nCi decay actual'!AJ444/'Ac227 Dose 20 nCi decay actual'!L444)^2)^0.5</f>
        <v>3.6314240944450922</v>
      </c>
      <c r="AJ83" s="86">
        <f>L83+L83*(('Ac225 Dose 200 nCi decay actual'!AK444/'Ac225 Dose 200 nCi decay actual'!M444)^2+('Ac227 Dose 20 nCi decay actual'!AK444/'Ac227 Dose 20 nCi decay actual'!M444)^2)^0.5</f>
        <v>5.0320381685689188</v>
      </c>
      <c r="AK83" s="86">
        <f>M83+M83*(('Ac225 Dose 200 nCi decay actual'!AL444/'Ac225 Dose 200 nCi decay actual'!N444)^2+('Ac227 Dose 20 nCi decay actual'!AL444/'Ac227 Dose 20 nCi decay actual'!N444)^2)^0.5</f>
        <v>5.2026743183904376</v>
      </c>
      <c r="AL83" s="85"/>
    </row>
    <row r="84" spans="3:38">
      <c r="C84">
        <f>'Ac225 Dose 200 nCi decay actual'!D445</f>
        <v>365</v>
      </c>
      <c r="D84" s="83">
        <f>'Ac227 Dose 20 nCi decay actual'!E445/'Ac225 Dose 200 nCi decay actual'!E445</f>
        <v>9.6806467435118879E-2</v>
      </c>
      <c r="E84" s="83">
        <f>'Ac227 Dose 20 nCi decay actual'!F445/'Ac225 Dose 200 nCi decay actual'!F445</f>
        <v>1.9292211717427923</v>
      </c>
      <c r="F84" s="83">
        <f>'Ac227 Dose 20 nCi decay actual'!G445/'Ac225 Dose 200 nCi decay actual'!G445</f>
        <v>2.8290685357287337</v>
      </c>
      <c r="G84" s="83">
        <f>'Ac227 Dose 20 nCi decay actual'!H445/'Ac225 Dose 200 nCi decay actual'!H445</f>
        <v>2.1011837885725102</v>
      </c>
      <c r="H84" s="83">
        <f>'Ac227 Dose 20 nCi decay actual'!I445/'Ac225 Dose 200 nCi decay actual'!I445</f>
        <v>2.767592300896641</v>
      </c>
      <c r="I84" s="83">
        <f>'Ac227 Dose 20 nCi decay actual'!J445/'Ac225 Dose 200 nCi decay actual'!J445</f>
        <v>1.7402997030009502</v>
      </c>
      <c r="J84" s="83">
        <f>'Ac227 Dose 20 nCi decay actual'!K445/'Ac225 Dose 200 nCi decay actual'!K445</f>
        <v>4.0771999175607165</v>
      </c>
      <c r="K84" s="83">
        <f>'Ac227 Dose 20 nCi decay actual'!L445/'Ac225 Dose 200 nCi decay actual'!L445</f>
        <v>3.3043101826363603</v>
      </c>
      <c r="L84" s="83">
        <f>'Ac227 Dose 20 nCi decay actual'!M445/'Ac225 Dose 200 nCi decay actual'!M445</f>
        <v>4.5500645852057504</v>
      </c>
      <c r="M84" s="83">
        <f>'Ac227 Dose 20 nCi decay actual'!N445/'Ac225 Dose 200 nCi decay actual'!N445</f>
        <v>4.3440793602793155</v>
      </c>
      <c r="P84" s="86">
        <f>D84-D84*(('Ac225 Dose 200 nCi decay actual'!Q445/'Ac225 Dose 200 nCi decay actual'!E445)^2+('Ac227 Dose 20 nCi decay actual'!Q445/'Ac227 Dose 20 nCi decay actual'!E445)^2)^0.5</f>
        <v>7.6597784279201206E-2</v>
      </c>
      <c r="Q84" s="86">
        <f>E84-E84*(('Ac225 Dose 200 nCi decay actual'!R445/'Ac225 Dose 200 nCi decay actual'!F445)^2+('Ac227 Dose 20 nCi decay actual'!R445/'Ac227 Dose 20 nCi decay actual'!F445)^2)^0.5</f>
        <v>1.7065194687199217</v>
      </c>
      <c r="R84" s="86">
        <f>F84-F84*(('Ac225 Dose 200 nCi decay actual'!S445/'Ac225 Dose 200 nCi decay actual'!G445)^2+('Ac227 Dose 20 nCi decay actual'!S445/'Ac227 Dose 20 nCi decay actual'!G445)^2)^0.5</f>
        <v>1.9570031414647189</v>
      </c>
      <c r="S84" s="86">
        <f>G84-G84*(('Ac225 Dose 200 nCi decay actual'!T445/'Ac225 Dose 200 nCi decay actual'!H445)^2+('Ac227 Dose 20 nCi decay actual'!T445/'Ac227 Dose 20 nCi decay actual'!H445)^2)^0.5</f>
        <v>1.5489633433838148</v>
      </c>
      <c r="T84" s="86">
        <f>H84-H84*(('Ac225 Dose 200 nCi decay actual'!U445/'Ac225 Dose 200 nCi decay actual'!I445)^2+('Ac227 Dose 20 nCi decay actual'!U445/'Ac227 Dose 20 nCi decay actual'!I445)^2)^0.5</f>
        <v>1.9417092431460468</v>
      </c>
      <c r="U84" s="86">
        <f>I84-I84*(('Ac225 Dose 200 nCi decay actual'!V445/'Ac225 Dose 200 nCi decay actual'!J445)^2+('Ac227 Dose 20 nCi decay actual'!V445/'Ac227 Dose 20 nCi decay actual'!J445)^2)^0.5</f>
        <v>1.3111665933918826</v>
      </c>
      <c r="V84" s="86">
        <f>J84-J84*(('Ac225 Dose 200 nCi decay actual'!W445/'Ac225 Dose 200 nCi decay actual'!K445)^2+('Ac227 Dose 20 nCi decay actual'!W445/'Ac227 Dose 20 nCi decay actual'!K445)^2)^0.5</f>
        <v>2.7378870374126851</v>
      </c>
      <c r="W84" s="86">
        <f>K84-K84*(('Ac225 Dose 200 nCi decay actual'!X445/'Ac225 Dose 200 nCi decay actual'!L445)^2+('Ac227 Dose 20 nCi decay actual'!X445/'Ac227 Dose 20 nCi decay actual'!L445)^2)^0.5</f>
        <v>2.162973291788965</v>
      </c>
      <c r="X84" s="86">
        <f>L84-L84*(('Ac225 Dose 200 nCi decay actual'!Y445/'Ac225 Dose 200 nCi decay actual'!M445)^2+('Ac227 Dose 20 nCi decay actual'!Y445/'Ac227 Dose 20 nCi decay actual'!M445)^2)^0.5</f>
        <v>2.9872231139091765</v>
      </c>
      <c r="Y84" s="86">
        <f>M84-M84*(('Ac225 Dose 200 nCi decay actual'!Z445/'Ac225 Dose 200 nCi decay actual'!N445)^2+('Ac227 Dose 20 nCi decay actual'!Z445/'Ac227 Dose 20 nCi decay actual'!N445)^2)^0.5</f>
        <v>3.3601113396210853</v>
      </c>
      <c r="Z84" s="86"/>
      <c r="AA84" s="86"/>
      <c r="AB84" s="86">
        <f>D84+D84*(('Ac225 Dose 200 nCi decay actual'!AC445/'Ac225 Dose 200 nCi decay actual'!E445)^2+('Ac227 Dose 20 nCi decay actual'!AC445/'Ac227 Dose 20 nCi decay actual'!E445)^2)^0.5</f>
        <v>0.14858813584321179</v>
      </c>
      <c r="AC84" s="86">
        <f>E84+E84*(('Ac225 Dose 200 nCi decay actual'!AD445/'Ac225 Dose 200 nCi decay actual'!F445)^2+('Ac227 Dose 20 nCi decay actual'!AD445/'Ac227 Dose 20 nCi decay actual'!F445)^2)^0.5</f>
        <v>3.1976940136510841</v>
      </c>
      <c r="AD84" s="86">
        <f>F84+F84*(('Ac225 Dose 200 nCi decay actual'!AE445/'Ac225 Dose 200 nCi decay actual'!G445)^2+('Ac227 Dose 20 nCi decay actual'!AE445/'Ac227 Dose 20 nCi decay actual'!G445)^2)^0.5</f>
        <v>3.9777466395241685</v>
      </c>
      <c r="AE84" s="86">
        <f>G84+G84*(('Ac225 Dose 200 nCi decay actual'!AF445/'Ac225 Dose 200 nCi decay actual'!H445)^2+('Ac227 Dose 20 nCi decay actual'!AF445/'Ac227 Dose 20 nCi decay actual'!H445)^2)^0.5</f>
        <v>3.042566429456528</v>
      </c>
      <c r="AF84" s="86">
        <f>H84+H84*(('Ac225 Dose 200 nCi decay actual'!AG445/'Ac225 Dose 200 nCi decay actual'!I445)^2+('Ac227 Dose 20 nCi decay actual'!AG445/'Ac227 Dose 20 nCi decay actual'!I445)^2)^0.5</f>
        <v>3.8810783638027031</v>
      </c>
      <c r="AG84" s="86">
        <f>I84+I84*(('Ac225 Dose 200 nCi decay actual'!AH445/'Ac225 Dose 200 nCi decay actual'!J445)^2+('Ac227 Dose 20 nCi decay actual'!AH445/'Ac227 Dose 20 nCi decay actual'!J445)^2)^0.5</f>
        <v>2.5879260879458736</v>
      </c>
      <c r="AH84" s="86">
        <f>J84+J84*(('Ac225 Dose 200 nCi decay actual'!AI445/'Ac225 Dose 200 nCi decay actual'!K445)^2+('Ac227 Dose 20 nCi decay actual'!AI445/'Ac227 Dose 20 nCi decay actual'!K445)^2)^0.5</f>
        <v>5.7092517688980537</v>
      </c>
      <c r="AI84" s="86">
        <f>K84+K84*(('Ac225 Dose 200 nCi decay actual'!AJ445/'Ac225 Dose 200 nCi decay actual'!L445)^2+('Ac227 Dose 20 nCi decay actual'!AJ445/'Ac227 Dose 20 nCi decay actual'!L445)^2)^0.5</f>
        <v>4.5203788531500022</v>
      </c>
      <c r="AJ84" s="86">
        <f>L84+L84*(('Ac225 Dose 200 nCi decay actual'!AK445/'Ac225 Dose 200 nCi decay actual'!M445)^2+('Ac227 Dose 20 nCi decay actual'!AK445/'Ac227 Dose 20 nCi decay actual'!M445)^2)^0.5</f>
        <v>6.2665818039562424</v>
      </c>
      <c r="AK84" s="86">
        <f>M84+M84*(('Ac225 Dose 200 nCi decay actual'!AL445/'Ac225 Dose 200 nCi decay actual'!N445)^2+('Ac227 Dose 20 nCi decay actual'!AL445/'Ac227 Dose 20 nCi decay actual'!N445)^2)^0.5</f>
        <v>6.4677530192063433</v>
      </c>
      <c r="AL84" s="85"/>
    </row>
    <row r="85" spans="3:38">
      <c r="C85">
        <f>'Ac225 Dose 200 nCi decay actual'!D446</f>
        <v>730</v>
      </c>
      <c r="D85" s="83">
        <f>'Ac227 Dose 20 nCi decay actual'!E446/'Ac225 Dose 200 nCi decay actual'!E446</f>
        <v>0.13914227052866288</v>
      </c>
      <c r="E85" s="83">
        <f>'Ac227 Dose 20 nCi decay actual'!F446/'Ac225 Dose 200 nCi decay actual'!F446</f>
        <v>3.9171835275599731</v>
      </c>
      <c r="F85" s="83">
        <f>'Ac227 Dose 20 nCi decay actual'!G446/'Ac225 Dose 200 nCi decay actual'!G446</f>
        <v>5.8458561893795906</v>
      </c>
      <c r="G85" s="83">
        <f>'Ac227 Dose 20 nCi decay actual'!H446/'Ac225 Dose 200 nCi decay actual'!H446</f>
        <v>4.3347368306588141</v>
      </c>
      <c r="H85" s="83">
        <f>'Ac227 Dose 20 nCi decay actual'!I446/'Ac225 Dose 200 nCi decay actual'!I446</f>
        <v>5.7196596061400733</v>
      </c>
      <c r="I85" s="83">
        <f>'Ac227 Dose 20 nCi decay actual'!J446/'Ac225 Dose 200 nCi decay actual'!J446</f>
        <v>3.6077920934371628</v>
      </c>
      <c r="J85" s="83">
        <f>'Ac227 Dose 20 nCi decay actual'!K446/'Ac225 Dose 200 nCi decay actual'!K446</f>
        <v>8.4513646462373249</v>
      </c>
      <c r="K85" s="83">
        <f>'Ac227 Dose 20 nCi decay actual'!L446/'Ac225 Dose 200 nCi decay actual'!L446</f>
        <v>6.8394185945941919</v>
      </c>
      <c r="L85" s="83">
        <f>'Ac227 Dose 20 nCi decay actual'!M446/'Ac225 Dose 200 nCi decay actual'!M446</f>
        <v>9.4272915886046</v>
      </c>
      <c r="M85" s="83">
        <f>'Ac227 Dose 20 nCi decay actual'!N446/'Ac225 Dose 200 nCi decay actual'!N446</f>
        <v>8.9405285399184908</v>
      </c>
      <c r="P85" s="86">
        <f>D85-D85*(('Ac225 Dose 200 nCi decay actual'!Q446/'Ac225 Dose 200 nCi decay actual'!E446)^2+('Ac227 Dose 20 nCi decay actual'!Q446/'Ac227 Dose 20 nCi decay actual'!E446)^2)^0.5</f>
        <v>0.11492844246495595</v>
      </c>
      <c r="Q85" s="86">
        <f>E85-E85*(('Ac225 Dose 200 nCi decay actual'!R446/'Ac225 Dose 200 nCi decay actual'!F446)^2+('Ac227 Dose 20 nCi decay actual'!R446/'Ac227 Dose 20 nCi decay actual'!F446)^2)^0.5</f>
        <v>3.4656404754819312</v>
      </c>
      <c r="R85" s="86">
        <f>F85-F85*(('Ac225 Dose 200 nCi decay actual'!S446/'Ac225 Dose 200 nCi decay actual'!G446)^2+('Ac227 Dose 20 nCi decay actual'!S446/'Ac227 Dose 20 nCi decay actual'!G446)^2)^0.5</f>
        <v>2.9617418460019054</v>
      </c>
      <c r="S85" s="86">
        <f>G85-G85*(('Ac225 Dose 200 nCi decay actual'!T446/'Ac225 Dose 200 nCi decay actual'!H446)^2+('Ac227 Dose 20 nCi decay actual'!T446/'Ac227 Dose 20 nCi decay actual'!H446)^2)^0.5</f>
        <v>2.4850594940791</v>
      </c>
      <c r="T85" s="86">
        <f>H85-H85*(('Ac225 Dose 200 nCi decay actual'!U446/'Ac225 Dose 200 nCi decay actual'!I446)^2+('Ac227 Dose 20 nCi decay actual'!U446/'Ac227 Dose 20 nCi decay actual'!I446)^2)^0.5</f>
        <v>2.9676846563153756</v>
      </c>
      <c r="U85" s="86">
        <f>I85-I85*(('Ac225 Dose 200 nCi decay actual'!V446/'Ac225 Dose 200 nCi decay actual'!J446)^2+('Ac227 Dose 20 nCi decay actual'!V446/'Ac227 Dose 20 nCi decay actual'!J446)^2)^0.5</f>
        <v>2.2049214764264509</v>
      </c>
      <c r="V85" s="86">
        <f>J85-J85*(('Ac225 Dose 200 nCi decay actual'!W446/'Ac225 Dose 200 nCi decay actual'!K446)^2+('Ac227 Dose 20 nCi decay actual'!W446/'Ac227 Dose 20 nCi decay actual'!K446)^2)^0.5</f>
        <v>4.1464406908795022</v>
      </c>
      <c r="W85" s="86">
        <f>K85-K85*(('Ac225 Dose 200 nCi decay actual'!X446/'Ac225 Dose 200 nCi decay actual'!L446)^2+('Ac227 Dose 20 nCi decay actual'!X446/'Ac227 Dose 20 nCi decay actual'!L446)^2)^0.5</f>
        <v>3.0788419098888391</v>
      </c>
      <c r="X85" s="86">
        <f>L85-L85*(('Ac225 Dose 200 nCi decay actual'!Y446/'Ac225 Dose 200 nCi decay actual'!M446)^2+('Ac227 Dose 20 nCi decay actual'!Y446/'Ac227 Dose 20 nCi decay actual'!M446)^2)^0.5</f>
        <v>4.3338420912837519</v>
      </c>
      <c r="Y85" s="86">
        <f>M85-M85*(('Ac225 Dose 200 nCi decay actual'!Z446/'Ac225 Dose 200 nCi decay actual'!N446)^2+('Ac227 Dose 20 nCi decay actual'!Z446/'Ac227 Dose 20 nCi decay actual'!N446)^2)^0.5</f>
        <v>5.741357994365071</v>
      </c>
      <c r="Z85" s="86"/>
      <c r="AA85" s="86"/>
      <c r="AB85" s="86">
        <f>D85+D85*(('Ac225 Dose 200 nCi decay actual'!AC446/'Ac225 Dose 200 nCi decay actual'!E446)^2+('Ac227 Dose 20 nCi decay actual'!AC446/'Ac227 Dose 20 nCi decay actual'!E446)^2)^0.5</f>
        <v>0.27068044716963247</v>
      </c>
      <c r="AC85" s="86">
        <f>E85+E85*(('Ac225 Dose 200 nCi decay actual'!AD446/'Ac225 Dose 200 nCi decay actual'!F446)^2+('Ac227 Dose 20 nCi decay actual'!AD446/'Ac227 Dose 20 nCi decay actual'!F446)^2)^0.5</f>
        <v>8.2455224381257359</v>
      </c>
      <c r="AD85" s="86">
        <f>F85+F85*(('Ac225 Dose 200 nCi decay actual'!AE446/'Ac225 Dose 200 nCi decay actual'!G446)^2+('Ac227 Dose 20 nCi decay actual'!AE446/'Ac227 Dose 20 nCi decay actual'!G446)^2)^0.5</f>
        <v>9.5389392583802266</v>
      </c>
      <c r="AE85" s="86">
        <f>G85+G85*(('Ac225 Dose 200 nCi decay actual'!AF446/'Ac225 Dose 200 nCi decay actual'!H446)^2+('Ac227 Dose 20 nCi decay actual'!AF446/'Ac227 Dose 20 nCi decay actual'!H446)^2)^0.5</f>
        <v>7.351104898685902</v>
      </c>
      <c r="AF85" s="86">
        <f>H85+H85*(('Ac225 Dose 200 nCi decay actual'!AG446/'Ac225 Dose 200 nCi decay actual'!I446)^2+('Ac227 Dose 20 nCi decay actual'!AG446/'Ac227 Dose 20 nCi decay actual'!I446)^2)^0.5</f>
        <v>9.3540480267767627</v>
      </c>
      <c r="AG85" s="86">
        <f>I85+I85*(('Ac225 Dose 200 nCi decay actual'!AH446/'Ac225 Dose 200 nCi decay actual'!J446)^2+('Ac227 Dose 20 nCi decay actual'!AH446/'Ac227 Dose 20 nCi decay actual'!J446)^2)^0.5</f>
        <v>6.3118174742219786</v>
      </c>
      <c r="AH85" s="86">
        <f>J85+J85*(('Ac225 Dose 200 nCi decay actual'!AI446/'Ac225 Dose 200 nCi decay actual'!K446)^2+('Ac227 Dose 20 nCi decay actual'!AI446/'Ac227 Dose 20 nCi decay actual'!K446)^2)^0.5</f>
        <v>13.739841736945088</v>
      </c>
      <c r="AI85" s="86">
        <f>K85+K85*(('Ac225 Dose 200 nCi decay actual'!AJ446/'Ac225 Dose 200 nCi decay actual'!L446)^2+('Ac227 Dose 20 nCi decay actual'!AJ446/'Ac227 Dose 20 nCi decay actual'!L446)^2)^0.5</f>
        <v>10.773068808994516</v>
      </c>
      <c r="AJ85" s="86">
        <f>L85+L85*(('Ac225 Dose 200 nCi decay actual'!AK446/'Ac225 Dose 200 nCi decay actual'!M446)^2+('Ac227 Dose 20 nCi decay actual'!AK446/'Ac227 Dose 20 nCi decay actual'!M446)^2)^0.5</f>
        <v>14.985354043934073</v>
      </c>
      <c r="AK85" s="86">
        <f>M85+M85*(('Ac225 Dose 200 nCi decay actual'!AL446/'Ac225 Dose 200 nCi decay actual'!N446)^2+('Ac227 Dose 20 nCi decay actual'!AL446/'Ac227 Dose 20 nCi decay actual'!N446)^2)^0.5</f>
        <v>15.795999376792455</v>
      </c>
      <c r="AL85" s="85"/>
    </row>
    <row r="86" spans="3:38">
      <c r="C86">
        <f>'Ac225 Dose 200 nCi decay actual'!D447</f>
        <v>1460</v>
      </c>
      <c r="D86" s="83">
        <f>'Ac227 Dose 20 nCi decay actual'!E447/'Ac225 Dose 200 nCi decay actual'!E447</f>
        <v>0.21989243347934265</v>
      </c>
      <c r="E86" s="83">
        <f>'Ac227 Dose 20 nCi decay actual'!F447/'Ac225 Dose 200 nCi decay actual'!F447</f>
        <v>7.7089690247388631</v>
      </c>
      <c r="F86" s="83">
        <f>'Ac227 Dose 20 nCi decay actual'!G447/'Ac225 Dose 200 nCi decay actual'!G447</f>
        <v>11.599995164919717</v>
      </c>
      <c r="G86" s="83">
        <f>'Ac227 Dose 20 nCi decay actual'!H447/'Ac225 Dose 200 nCi decay actual'!H447</f>
        <v>8.5949553440913995</v>
      </c>
      <c r="H86" s="83">
        <f>'Ac227 Dose 20 nCi decay actual'!I447/'Ac225 Dose 200 nCi decay actual'!I447</f>
        <v>11.350352743748402</v>
      </c>
      <c r="I86" s="83">
        <f>'Ac227 Dose 20 nCi decay actual'!J447/'Ac225 Dose 200 nCi decay actual'!J447</f>
        <v>7.1697964451593803</v>
      </c>
      <c r="J86" s="83">
        <f>'Ac227 Dose 20 nCi decay actual'!K447/'Ac225 Dose 200 nCi decay actual'!K447</f>
        <v>16.794527851844162</v>
      </c>
      <c r="K86" s="83">
        <f>'Ac227 Dose 20 nCi decay actual'!L447/'Ac225 Dose 200 nCi decay actual'!L447</f>
        <v>13.582188531121718</v>
      </c>
      <c r="L86" s="83">
        <f>'Ac227 Dose 20 nCi decay actual'!M447/'Ac225 Dose 200 nCi decay actual'!M447</f>
        <v>18.729982137274686</v>
      </c>
      <c r="M86" s="83">
        <f>'Ac227 Dose 20 nCi decay actual'!N447/'Ac225 Dose 200 nCi decay actual'!N447</f>
        <v>17.707671080365049</v>
      </c>
      <c r="P86" s="86">
        <f>D86-D86*(('Ac225 Dose 200 nCi decay actual'!Q447/'Ac225 Dose 200 nCi decay actual'!E447)^2+('Ac227 Dose 20 nCi decay actual'!Q447/'Ac227 Dose 20 nCi decay actual'!E447)^2)^0.5</f>
        <v>0.18668555223416358</v>
      </c>
      <c r="Q86" s="86">
        <f>E86-E86*(('Ac225 Dose 200 nCi decay actual'!R447/'Ac225 Dose 200 nCi decay actual'!F447)^2+('Ac227 Dose 20 nCi decay actual'!R447/'Ac227 Dose 20 nCi decay actual'!F447)^2)^0.5</f>
        <v>6.8206378728803871</v>
      </c>
      <c r="R86" s="86">
        <f>F86-F86*(('Ac225 Dose 200 nCi decay actual'!S447/'Ac225 Dose 200 nCi decay actual'!G447)^2+('Ac227 Dose 20 nCi decay actual'!S447/'Ac227 Dose 20 nCi decay actual'!G447)^2)^0.5</f>
        <v>5.6088446580022451</v>
      </c>
      <c r="S86" s="86">
        <f>G86-G86*(('Ac225 Dose 200 nCi decay actual'!T447/'Ac225 Dose 200 nCi decay actual'!H447)^2+('Ac227 Dose 20 nCi decay actual'!T447/'Ac227 Dose 20 nCi decay actual'!H447)^2)^0.5</f>
        <v>4.7500181756347999</v>
      </c>
      <c r="T86" s="86">
        <f>H86-H86*(('Ac225 Dose 200 nCi decay actual'!U447/'Ac225 Dose 200 nCi decay actual'!I447)^2+('Ac227 Dose 20 nCi decay actual'!U447/'Ac227 Dose 20 nCi decay actual'!I447)^2)^0.5</f>
        <v>5.6312928756037097</v>
      </c>
      <c r="U86" s="86">
        <f>I86-I86*(('Ac225 Dose 200 nCi decay actual'!V447/'Ac225 Dose 200 nCi decay actual'!J447)^2+('Ac227 Dose 20 nCi decay actual'!V447/'Ac227 Dose 20 nCi decay actual'!J447)^2)^0.5</f>
        <v>4.2573293406963213</v>
      </c>
      <c r="V86" s="86">
        <f>J86-J86*(('Ac225 Dose 200 nCi decay actual'!W447/'Ac225 Dose 200 nCi decay actual'!K447)^2+('Ac227 Dose 20 nCi decay actual'!W447/'Ac227 Dose 20 nCi decay actual'!K447)^2)^0.5</f>
        <v>7.8658609434097997</v>
      </c>
      <c r="W86" s="86">
        <f>K86-K86*(('Ac225 Dose 200 nCi decay actual'!X447/'Ac225 Dose 200 nCi decay actual'!L447)^2+('Ac227 Dose 20 nCi decay actual'!X447/'Ac227 Dose 20 nCi decay actual'!L447)^2)^0.5</f>
        <v>5.7717535217766338</v>
      </c>
      <c r="X86" s="86">
        <f>L86-L86*(('Ac225 Dose 200 nCi decay actual'!Y447/'Ac225 Dose 200 nCi decay actual'!M447)^2+('Ac227 Dose 20 nCi decay actual'!Y447/'Ac227 Dose 20 nCi decay actual'!M447)^2)^0.5</f>
        <v>8.1575581231140895</v>
      </c>
      <c r="Y86" s="86">
        <f>M86-M86*(('Ac225 Dose 200 nCi decay actual'!Z447/'Ac225 Dose 200 nCi decay actual'!N447)^2+('Ac227 Dose 20 nCi decay actual'!Z447/'Ac227 Dose 20 nCi decay actual'!N447)^2)^0.5</f>
        <v>11.069147193118724</v>
      </c>
      <c r="Z86" s="86"/>
      <c r="AA86" s="86"/>
      <c r="AB86" s="86">
        <f>D86+D86*(('Ac225 Dose 200 nCi decay actual'!AC447/'Ac225 Dose 200 nCi decay actual'!E447)^2+('Ac227 Dose 20 nCi decay actual'!AC447/'Ac227 Dose 20 nCi decay actual'!E447)^2)^0.5</f>
        <v>0.48367258944372848</v>
      </c>
      <c r="AC86" s="86">
        <f>E86+E86*(('Ac225 Dose 200 nCi decay actual'!AD447/'Ac225 Dose 200 nCi decay actual'!F447)^2+('Ac227 Dose 20 nCi decay actual'!AD447/'Ac227 Dose 20 nCi decay actual'!F447)^2)^0.5</f>
        <v>16.714280595107876</v>
      </c>
      <c r="AD86" s="86">
        <f>F86+F86*(('Ac225 Dose 200 nCi decay actual'!AE447/'Ac225 Dose 200 nCi decay actual'!G447)^2+('Ac227 Dose 20 nCi decay actual'!AE447/'Ac227 Dose 20 nCi decay actual'!G447)^2)^0.5</f>
        <v>19.259100737988877</v>
      </c>
      <c r="AE86" s="86">
        <f>G86+G86*(('Ac225 Dose 200 nCi decay actual'!AF447/'Ac225 Dose 200 nCi decay actual'!H447)^2+('Ac227 Dose 20 nCi decay actual'!AF447/'Ac227 Dose 20 nCi decay actual'!H447)^2)^0.5</f>
        <v>14.849053976880086</v>
      </c>
      <c r="AF86" s="86">
        <f>H86+H86*(('Ac225 Dose 200 nCi decay actual'!AG447/'Ac225 Dose 200 nCi decay actual'!I447)^2+('Ac227 Dose 20 nCi decay actual'!AG447/'Ac227 Dose 20 nCi decay actual'!I447)^2)^0.5</f>
        <v>18.894421722581775</v>
      </c>
      <c r="AG86" s="86">
        <f>I86+I86*(('Ac225 Dose 200 nCi decay actual'!AH447/'Ac225 Dose 200 nCi decay actual'!J447)^2+('Ac227 Dose 20 nCi decay actual'!AH447/'Ac227 Dose 20 nCi decay actual'!J447)^2)^0.5</f>
        <v>12.775636177862852</v>
      </c>
      <c r="AH86" s="86">
        <f>J86+J86*(('Ac225 Dose 200 nCi decay actual'!AI447/'Ac225 Dose 200 nCi decay actual'!K447)^2+('Ac227 Dose 20 nCi decay actual'!AI447/'Ac227 Dose 20 nCi decay actual'!K447)^2)^0.5</f>
        <v>27.768279681026961</v>
      </c>
      <c r="AI86" s="86">
        <f>K86+K86*(('Ac225 Dose 200 nCi decay actual'!AJ447/'Ac225 Dose 200 nCi decay actual'!L447)^2+('Ac227 Dose 20 nCi decay actual'!AJ447/'Ac227 Dose 20 nCi decay actual'!L447)^2)^0.5</f>
        <v>21.743503989102727</v>
      </c>
      <c r="AJ86" s="86">
        <f>L86+L86*(('Ac225 Dose 200 nCi decay actual'!AK447/'Ac225 Dose 200 nCi decay actual'!M447)^2+('Ac227 Dose 20 nCi decay actual'!AK447/'Ac227 Dose 20 nCi decay actual'!M447)^2)^0.5</f>
        <v>30.262507186283688</v>
      </c>
      <c r="AK86" s="86">
        <f>M86+M86*(('Ac225 Dose 200 nCi decay actual'!AL447/'Ac225 Dose 200 nCi decay actual'!N447)^2+('Ac227 Dose 20 nCi decay actual'!AL447/'Ac227 Dose 20 nCi decay actual'!N447)^2)^0.5</f>
        <v>31.927176741261697</v>
      </c>
      <c r="AL86" s="85"/>
    </row>
    <row r="87" spans="3:38">
      <c r="C87">
        <f>'Ac225 Dose 200 nCi decay actual'!D448</f>
        <v>2920</v>
      </c>
      <c r="D87" s="83">
        <f>'Ac227 Dose 20 nCi decay actual'!E448/'Ac225 Dose 200 nCi decay actual'!E448</f>
        <v>0.36688321629056919</v>
      </c>
      <c r="E87" s="83">
        <f>'Ac227 Dose 20 nCi decay actual'!F448/'Ac225 Dose 200 nCi decay actual'!F448</f>
        <v>14.611215387052724</v>
      </c>
      <c r="F87" s="83">
        <f>'Ac227 Dose 20 nCi decay actual'!G448/'Ac225 Dose 200 nCi decay actual'!G448</f>
        <v>22.07434421280745</v>
      </c>
      <c r="G87" s="83">
        <f>'Ac227 Dose 20 nCi decay actual'!H448/'Ac225 Dose 200 nCi decay actual'!H448</f>
        <v>16.349897642087889</v>
      </c>
      <c r="H87" s="83">
        <f>'Ac227 Dose 20 nCi decay actual'!I448/'Ac225 Dose 200 nCi decay actual'!I448</f>
        <v>21.599991404816667</v>
      </c>
      <c r="I87" s="83">
        <f>'Ac227 Dose 20 nCi decay actual'!J448/'Ac225 Dose 200 nCi decay actual'!J448</f>
        <v>13.653768599573919</v>
      </c>
      <c r="J87" s="83">
        <f>'Ac227 Dose 20 nCi decay actual'!K448/'Ac225 Dose 200 nCi decay actual'!K448</f>
        <v>31.981718142258888</v>
      </c>
      <c r="K87" s="83">
        <f>'Ac227 Dose 20 nCi decay actual'!L448/'Ac225 Dose 200 nCi decay actual'!L448</f>
        <v>25.856157958174645</v>
      </c>
      <c r="L87" s="83">
        <f>'Ac227 Dose 20 nCi decay actual'!M448/'Ac225 Dose 200 nCi decay actual'!M448</f>
        <v>35.663815036593981</v>
      </c>
      <c r="M87" s="83">
        <f>'Ac227 Dose 20 nCi decay actual'!N448/'Ac225 Dose 200 nCi decay actual'!N448</f>
        <v>33.666637575887101</v>
      </c>
      <c r="P87" s="86">
        <f>D87-D87*(('Ac225 Dose 200 nCi decay actual'!Q448/'Ac225 Dose 200 nCi decay actual'!E448)^2+('Ac227 Dose 20 nCi decay actual'!Q448/'Ac227 Dose 20 nCi decay actual'!E448)^2)^0.5</f>
        <v>0.3155126662938853</v>
      </c>
      <c r="Q87" s="86">
        <f>E87-E87*(('Ac225 Dose 200 nCi decay actual'!R448/'Ac225 Dose 200 nCi decay actual'!F448)^2+('Ac227 Dose 20 nCi decay actual'!R448/'Ac227 Dose 20 nCi decay actual'!F448)^2)^0.5</f>
        <v>12.927657387951335</v>
      </c>
      <c r="R87" s="86">
        <f>F87-F87*(('Ac225 Dose 200 nCi decay actual'!S448/'Ac225 Dose 200 nCi decay actual'!G448)^2+('Ac227 Dose 20 nCi decay actual'!S448/'Ac227 Dose 20 nCi decay actual'!G448)^2)^0.5</f>
        <v>10.779197297959509</v>
      </c>
      <c r="S87" s="86">
        <f>G87-G87*(('Ac225 Dose 200 nCi decay actual'!T448/'Ac225 Dose 200 nCi decay actual'!H448)^2+('Ac227 Dose 20 nCi decay actual'!T448/'Ac227 Dose 20 nCi decay actual'!H448)^2)^0.5</f>
        <v>9.1021590164046913</v>
      </c>
      <c r="T87" s="86">
        <f>H87-H87*(('Ac225 Dose 200 nCi decay actual'!U448/'Ac225 Dose 200 nCi decay actual'!I448)^2+('Ac227 Dose 20 nCi decay actual'!U448/'Ac227 Dose 20 nCi decay actual'!I448)^2)^0.5</f>
        <v>10.818679378753489</v>
      </c>
      <c r="U87" s="86">
        <f>I87-I87*(('Ac225 Dose 200 nCi decay actual'!V448/'Ac225 Dose 200 nCi decay actual'!J448)^2+('Ac227 Dose 20 nCi decay actual'!V448/'Ac227 Dose 20 nCi decay actual'!J448)^2)^0.5</f>
        <v>8.1618229798683899</v>
      </c>
      <c r="V87" s="86">
        <f>J87-J87*(('Ac225 Dose 200 nCi decay actual'!W448/'Ac225 Dose 200 nCi decay actual'!K448)^2+('Ac227 Dose 20 nCi decay actual'!W448/'Ac227 Dose 20 nCi decay actual'!K448)^2)^0.5</f>
        <v>15.141709214969573</v>
      </c>
      <c r="W87" s="86">
        <f>K87-K87*(('Ac225 Dose 200 nCi decay actual'!X448/'Ac225 Dose 200 nCi decay actual'!L448)^2+('Ac227 Dose 20 nCi decay actual'!X448/'Ac227 Dose 20 nCi decay actual'!L448)^2)^0.5</f>
        <v>11.13007238804356</v>
      </c>
      <c r="X87" s="86">
        <f>L87-L87*(('Ac225 Dose 200 nCi decay actual'!Y448/'Ac225 Dose 200 nCi decay actual'!M448)^2+('Ac227 Dose 20 nCi decay actual'!Y448/'Ac227 Dose 20 nCi decay actual'!M448)^2)^0.5</f>
        <v>15.727215875183425</v>
      </c>
      <c r="Y87" s="86">
        <f>M87-M87*(('Ac225 Dose 200 nCi decay actual'!Z448/'Ac225 Dose 200 nCi decay actual'!N448)^2+('Ac227 Dose 20 nCi decay actual'!Z448/'Ac227 Dose 20 nCi decay actual'!N448)^2)^0.5</f>
        <v>21.149629375222261</v>
      </c>
      <c r="Z87" s="86"/>
      <c r="AA87" s="86"/>
      <c r="AB87" s="86">
        <f>D87+D87*(('Ac225 Dose 200 nCi decay actual'!AC448/'Ac225 Dose 200 nCi decay actual'!E448)^2+('Ac227 Dose 20 nCi decay actual'!AC448/'Ac227 Dose 20 nCi decay actual'!E448)^2)^0.5</f>
        <v>0.85839439879471402</v>
      </c>
      <c r="AC87" s="86">
        <f>E87+E87*(('Ac225 Dose 200 nCi decay actual'!AD448/'Ac225 Dose 200 nCi decay actual'!F448)^2+('Ac227 Dose 20 nCi decay actual'!AD448/'Ac227 Dose 20 nCi decay actual'!F448)^2)^0.5</f>
        <v>31.581382785689552</v>
      </c>
      <c r="AD87" s="86">
        <f>F87+F87*(('Ac225 Dose 200 nCi decay actual'!AE448/'Ac225 Dose 200 nCi decay actual'!G448)^2+('Ac227 Dose 20 nCi decay actual'!AE448/'Ac227 Dose 20 nCi decay actual'!G448)^2)^0.5</f>
        <v>36.518725199362443</v>
      </c>
      <c r="AE87" s="86">
        <f>G87+G87*(('Ac225 Dose 200 nCi decay actual'!AF448/'Ac225 Dose 200 nCi decay actual'!H448)^2+('Ac227 Dose 20 nCi decay actual'!AF448/'Ac227 Dose 20 nCi decay actual'!H448)^2)^0.5</f>
        <v>28.144541467544254</v>
      </c>
      <c r="AF87" s="86">
        <f>H87+H87*(('Ac225 Dose 200 nCi decay actual'!AG448/'Ac225 Dose 200 nCi decay actual'!I448)^2+('Ac227 Dose 20 nCi decay actual'!AG448/'Ac227 Dose 20 nCi decay actual'!I448)^2)^0.5</f>
        <v>35.824993860351995</v>
      </c>
      <c r="AG87" s="86">
        <f>I87+I87*(('Ac225 Dose 200 nCi decay actual'!AH448/'Ac225 Dose 200 nCi decay actual'!J448)^2+('Ac227 Dose 20 nCi decay actual'!AH448/'Ac227 Dose 20 nCi decay actual'!J448)^2)^0.5</f>
        <v>24.227779853473059</v>
      </c>
      <c r="AH87" s="86">
        <f>J87+J87*(('Ac225 Dose 200 nCi decay actual'!AI448/'Ac225 Dose 200 nCi decay actual'!K448)^2+('Ac227 Dose 20 nCi decay actual'!AI448/'Ac227 Dose 20 nCi decay actual'!K448)^2)^0.5</f>
        <v>52.676774221999096</v>
      </c>
      <c r="AI87" s="86">
        <f>K87+K87*(('Ac225 Dose 200 nCi decay actual'!AJ448/'Ac225 Dose 200 nCi decay actual'!L448)^2+('Ac227 Dose 20 nCi decay actual'!AJ448/'Ac227 Dose 20 nCi decay actual'!L448)^2)^0.5</f>
        <v>41.247156463272582</v>
      </c>
      <c r="AJ87" s="86">
        <f>L87+L87*(('Ac225 Dose 200 nCi decay actual'!AK448/'Ac225 Dose 200 nCi decay actual'!M448)^2+('Ac227 Dose 20 nCi decay actual'!AK448/'Ac227 Dose 20 nCi decay actual'!M448)^2)^0.5</f>
        <v>57.412624366166092</v>
      </c>
      <c r="AK87" s="86">
        <f>M87+M87*(('Ac225 Dose 200 nCi decay actual'!AL448/'Ac225 Dose 200 nCi decay actual'!N448)^2+('Ac227 Dose 20 nCi decay actual'!AL448/'Ac227 Dose 20 nCi decay actual'!N448)^2)^0.5</f>
        <v>60.479586840358309</v>
      </c>
      <c r="AL87" s="85"/>
    </row>
    <row r="88" spans="3:38">
      <c r="C88">
        <f>'Ac225 Dose 200 nCi decay actual'!D449</f>
        <v>5840</v>
      </c>
      <c r="D88" s="83">
        <f>'Ac227 Dose 20 nCi decay actual'!E449/'Ac225 Dose 200 nCi decay actual'!E449</f>
        <v>0.61137082864860448</v>
      </c>
      <c r="E88" s="83">
        <f>'Ac227 Dose 20 nCi decay actual'!F449/'Ac225 Dose 200 nCi decay actual'!F449</f>
        <v>26.091620489706312</v>
      </c>
      <c r="F88" s="83">
        <f>'Ac227 Dose 20 nCi decay actual'!G449/'Ac225 Dose 200 nCi decay actual'!G449</f>
        <v>39.496175301437766</v>
      </c>
      <c r="G88" s="83">
        <f>'Ac227 Dose 20 nCi decay actual'!H449/'Ac225 Dose 200 nCi decay actual'!H449</f>
        <v>29.248579383557537</v>
      </c>
      <c r="H88" s="83">
        <f>'Ac227 Dose 20 nCi decay actual'!I449/'Ac225 Dose 200 nCi decay actual'!I449</f>
        <v>38.648065004066872</v>
      </c>
      <c r="I88" s="83">
        <f>'Ac227 Dose 20 nCi decay actual'!J449/'Ac225 Dose 200 nCi decay actual'!J449</f>
        <v>24.438464349270426</v>
      </c>
      <c r="J88" s="83">
        <f>'Ac227 Dose 20 nCi decay actual'!K449/'Ac225 Dose 200 nCi decay actual'!K449</f>
        <v>57.242348921395383</v>
      </c>
      <c r="K88" s="83">
        <f>'Ac227 Dose 20 nCi decay actual'!L449/'Ac225 Dose 200 nCi decay actual'!L449</f>
        <v>46.271271218912389</v>
      </c>
      <c r="L88" s="83">
        <f>'Ac227 Dose 20 nCi decay actual'!M449/'Ac225 Dose 200 nCi decay actual'!M449</f>
        <v>63.829610839868771</v>
      </c>
      <c r="M88" s="83">
        <f>'Ac227 Dose 20 nCi decay actual'!N449/'Ac225 Dose 200 nCi decay actual'!N449</f>
        <v>60.210952393251745</v>
      </c>
      <c r="P88" s="86">
        <f>D88-D88*(('Ac225 Dose 200 nCi decay actual'!Q449/'Ac225 Dose 200 nCi decay actual'!E449)^2+('Ac227 Dose 20 nCi decay actual'!Q449/'Ac227 Dose 20 nCi decay actual'!E449)^2)^0.5</f>
        <v>0.52831131800706777</v>
      </c>
      <c r="Q88" s="86">
        <f>E88-E88*(('Ac225 Dose 200 nCi decay actual'!R449/'Ac225 Dose 200 nCi decay actual'!F449)^2+('Ac227 Dose 20 nCi decay actual'!R449/'Ac227 Dose 20 nCi decay actual'!F449)^2)^0.5</f>
        <v>23.085315525037501</v>
      </c>
      <c r="R88" s="86">
        <f>F88-F88*(('Ac225 Dose 200 nCi decay actual'!S449/'Ac225 Dose 200 nCi decay actual'!G449)^2+('Ac227 Dose 20 nCi decay actual'!S449/'Ac227 Dose 20 nCi decay actual'!G449)^2)^0.5</f>
        <v>19.932397338457061</v>
      </c>
      <c r="S88" s="86">
        <f>G88-G88*(('Ac225 Dose 200 nCi decay actual'!T449/'Ac225 Dose 200 nCi decay actual'!H449)^2+('Ac227 Dose 20 nCi decay actual'!T449/'Ac227 Dose 20 nCi decay actual'!H449)^2)^0.5</f>
        <v>16.701669654074664</v>
      </c>
      <c r="T88" s="86">
        <f>H88-H88*(('Ac225 Dose 200 nCi decay actual'!U449/'Ac225 Dose 200 nCi decay actual'!I449)^2+('Ac227 Dose 20 nCi decay actual'!U449/'Ac227 Dose 20 nCi decay actual'!I449)^2)^0.5</f>
        <v>19.97979479381835</v>
      </c>
      <c r="U88" s="86">
        <f>I88-I88*(('Ac225 Dose 200 nCi decay actual'!V449/'Ac225 Dose 200 nCi decay actual'!J449)^2+('Ac227 Dose 20 nCi decay actual'!V449/'Ac227 Dose 20 nCi decay actual'!J449)^2)^0.5</f>
        <v>14.921042419064781</v>
      </c>
      <c r="V88" s="86">
        <f>J88-J88*(('Ac225 Dose 200 nCi decay actual'!W449/'Ac225 Dose 200 nCi decay actual'!K449)^2+('Ac227 Dose 20 nCi decay actual'!W449/'Ac227 Dose 20 nCi decay actual'!K449)^2)^0.5</f>
        <v>28.037994260918936</v>
      </c>
      <c r="W88" s="86">
        <f>K88-K88*(('Ac225 Dose 200 nCi decay actual'!X449/'Ac225 Dose 200 nCi decay actual'!L449)^2+('Ac227 Dose 20 nCi decay actual'!X449/'Ac227 Dose 20 nCi decay actual'!L449)^2)^0.5</f>
        <v>20.7603383386978</v>
      </c>
      <c r="X88" s="86">
        <f>L88-L88*(('Ac225 Dose 200 nCi decay actual'!Y449/'Ac225 Dose 200 nCi decay actual'!M449)^2+('Ac227 Dose 20 nCi decay actual'!Y449/'Ac227 Dose 20 nCi decay actual'!M449)^2)^0.5</f>
        <v>29.275886119991625</v>
      </c>
      <c r="Y88" s="86">
        <f>M88-M88*(('Ac225 Dose 200 nCi decay actual'!Z449/'Ac225 Dose 200 nCi decay actual'!N449)^2+('Ac227 Dose 20 nCi decay actual'!Z449/'Ac227 Dose 20 nCi decay actual'!N449)^2)^0.5</f>
        <v>38.517642404888186</v>
      </c>
      <c r="Z88" s="86"/>
      <c r="AA88" s="86"/>
      <c r="AB88" s="86">
        <f>D88+D88*(('Ac225 Dose 200 nCi decay actual'!AC449/'Ac225 Dose 200 nCi decay actual'!E449)^2+('Ac227 Dose 20 nCi decay actual'!AC449/'Ac227 Dose 20 nCi decay actual'!E449)^2)^0.5</f>
        <v>1.458426153576351</v>
      </c>
      <c r="AC88" s="86">
        <f>E88+E88*(('Ac225 Dose 200 nCi decay actual'!AD449/'Ac225 Dose 200 nCi decay actual'!F449)^2+('Ac227 Dose 20 nCi decay actual'!AD449/'Ac227 Dose 20 nCi decay actual'!F449)^2)^0.5</f>
        <v>55.44570680942364</v>
      </c>
      <c r="AD88" s="86">
        <f>F88+F88*(('Ac225 Dose 200 nCi decay actual'!AE449/'Ac225 Dose 200 nCi decay actual'!G449)^2+('Ac227 Dose 20 nCi decay actual'!AE449/'Ac227 Dose 20 nCi decay actual'!G449)^2)^0.5</f>
        <v>64.543709491030953</v>
      </c>
      <c r="AE88" s="86">
        <f>G88+G88*(('Ac225 Dose 200 nCi decay actual'!AF449/'Ac225 Dose 200 nCi decay actual'!H449)^2+('Ac227 Dose 20 nCi decay actual'!AF449/'Ac227 Dose 20 nCi decay actual'!H449)^2)^0.5</f>
        <v>49.703355033988899</v>
      </c>
      <c r="AF88" s="86">
        <f>H88+H88*(('Ac225 Dose 200 nCi decay actual'!AG449/'Ac225 Dose 200 nCi decay actual'!I449)^2+('Ac227 Dose 20 nCi decay actual'!AG449/'Ac227 Dose 20 nCi decay actual'!I449)^2)^0.5</f>
        <v>63.299722448143818</v>
      </c>
      <c r="AG88" s="86">
        <f>I88+I88*(('Ac225 Dose 200 nCi decay actual'!AH449/'Ac225 Dose 200 nCi decay actual'!J449)^2+('Ac227 Dose 20 nCi decay actual'!AH449/'Ac227 Dose 20 nCi decay actual'!J449)^2)^0.5</f>
        <v>42.782292734176472</v>
      </c>
      <c r="AH88" s="86">
        <f>J88+J88*(('Ac225 Dose 200 nCi decay actual'!AI449/'Ac225 Dose 200 nCi decay actual'!K449)^2+('Ac227 Dose 20 nCi decay actual'!AI449/'Ac227 Dose 20 nCi decay actual'!K449)^2)^0.5</f>
        <v>93.119720431382376</v>
      </c>
      <c r="AI88" s="86">
        <f>K88+K88*(('Ac225 Dose 200 nCi decay actual'!AJ449/'Ac225 Dose 200 nCi decay actual'!L449)^2+('Ac227 Dose 20 nCi decay actual'!AJ449/'Ac227 Dose 20 nCi decay actual'!L449)^2)^0.5</f>
        <v>72.954502120328172</v>
      </c>
      <c r="AJ88" s="86">
        <f>L88+L88*(('Ac225 Dose 200 nCi decay actual'!AK449/'Ac225 Dose 200 nCi decay actual'!M449)^2+('Ac227 Dose 20 nCi decay actual'!AK449/'Ac227 Dose 20 nCi decay actual'!M449)^2)^0.5</f>
        <v>101.53458683765021</v>
      </c>
      <c r="AK88" s="86">
        <f>M88+M88*(('Ac225 Dose 200 nCi decay actual'!AL449/'Ac225 Dose 200 nCi decay actual'!N449)^2+('Ac227 Dose 20 nCi decay actual'!AL449/'Ac227 Dose 20 nCi decay actual'!N449)^2)^0.5</f>
        <v>106.69395923966091</v>
      </c>
      <c r="AL88" s="85"/>
    </row>
    <row r="89" spans="3:38">
      <c r="C89">
        <f>'Ac225 Dose 200 nCi decay actual'!D450</f>
        <v>7946.78</v>
      </c>
      <c r="D89" s="83">
        <f>'Ac227 Dose 20 nCi decay actual'!E450/'Ac225 Dose 200 nCi decay actual'!E450</f>
        <v>0.75251445493483804</v>
      </c>
      <c r="E89" s="83">
        <f>'Ac227 Dose 20 nCi decay actual'!F450/'Ac225 Dose 200 nCi decay actual'!F450</f>
        <v>32.719301916160596</v>
      </c>
      <c r="F89" s="83">
        <f>'Ac227 Dose 20 nCi decay actual'!G450/'Ac225 Dose 200 nCi decay actual'!G450</f>
        <v>49.553864493455045</v>
      </c>
      <c r="G89" s="83">
        <f>'Ac227 Dose 20 nCi decay actual'!H450/'Ac225 Dose 200 nCi decay actual'!H450</f>
        <v>36.695037295040429</v>
      </c>
      <c r="H89" s="83">
        <f>'Ac227 Dose 20 nCi decay actual'!I450/'Ac225 Dose 200 nCi decay actual'!I450</f>
        <v>48.48998257929771</v>
      </c>
      <c r="I89" s="83">
        <f>'Ac227 Dose 20 nCi decay actual'!J450/'Ac225 Dose 200 nCi decay actual'!J450</f>
        <v>30.664510126496754</v>
      </c>
      <c r="J89" s="83">
        <f>'Ac227 Dose 20 nCi decay actual'!K450/'Ac225 Dose 200 nCi decay actual'!K450</f>
        <v>71.825406917903251</v>
      </c>
      <c r="K89" s="83">
        <f>'Ac227 Dose 20 nCi decay actual'!L450/'Ac225 Dose 200 nCi decay actual'!L450</f>
        <v>58.056993566452</v>
      </c>
      <c r="L89" s="83">
        <f>'Ac227 Dose 20 nCi decay actual'!M450/'Ac225 Dose 200 nCi decay actual'!M450</f>
        <v>80.089831628028975</v>
      </c>
      <c r="M89" s="83">
        <f>'Ac227 Dose 20 nCi decay actual'!N450/'Ac225 Dose 200 nCi decay actual'!N450</f>
        <v>75.535086055777214</v>
      </c>
      <c r="P89" s="86">
        <f>D89-D89*(('Ac225 Dose 200 nCi decay actual'!Q450/'Ac225 Dose 200 nCi decay actual'!E450)^2+('Ac227 Dose 20 nCi decay actual'!Q450/'Ac227 Dose 20 nCi decay actual'!E450)^2)^0.5</f>
        <v>0.65088952801686939</v>
      </c>
      <c r="Q89" s="86">
        <f>E89-E89*(('Ac225 Dose 200 nCi decay actual'!R450/'Ac225 Dose 200 nCi decay actual'!F450)^2+('Ac227 Dose 20 nCi decay actual'!R450/'Ac227 Dose 20 nCi decay actual'!F450)^2)^0.5</f>
        <v>28.949362361706772</v>
      </c>
      <c r="R89" s="86">
        <f>F89-F89*(('Ac225 Dose 200 nCi decay actual'!S450/'Ac225 Dose 200 nCi decay actual'!G450)^2+('Ac227 Dose 20 nCi decay actual'!S450/'Ac227 Dose 20 nCi decay actual'!G450)^2)^0.5</f>
        <v>27.732706369311568</v>
      </c>
      <c r="S89" s="86">
        <f>G89-G89*(('Ac225 Dose 200 nCi decay actual'!T450/'Ac225 Dose 200 nCi decay actual'!H450)^2+('Ac227 Dose 20 nCi decay actual'!T450/'Ac227 Dose 20 nCi decay actual'!H450)^2)^0.5</f>
        <v>22.730802442569484</v>
      </c>
      <c r="T89" s="86">
        <f>H89-H89*(('Ac225 Dose 200 nCi decay actual'!U450/'Ac225 Dose 200 nCi decay actual'!I450)^2+('Ac227 Dose 20 nCi decay actual'!U450/'Ac227 Dose 20 nCi decay actual'!I450)^2)^0.5</f>
        <v>27.693714866267992</v>
      </c>
      <c r="U89" s="86">
        <f>I89-I89*(('Ac225 Dose 200 nCi decay actual'!V450/'Ac225 Dose 200 nCi decay actual'!J450)^2+('Ac227 Dose 20 nCi decay actual'!V450/'Ac227 Dose 20 nCi decay actual'!J450)^2)^0.5</f>
        <v>20.02608187233594</v>
      </c>
      <c r="V89" s="86">
        <f>J89-J89*(('Ac225 Dose 200 nCi decay actual'!W450/'Ac225 Dose 200 nCi decay actual'!K450)^2+('Ac227 Dose 20 nCi decay actual'!W450/'Ac227 Dose 20 nCi decay actual'!K450)^2)^0.5</f>
        <v>39.083720547911724</v>
      </c>
      <c r="W89" s="86">
        <f>K89-K89*(('Ac225 Dose 200 nCi decay actual'!X450/'Ac225 Dose 200 nCi decay actual'!L450)^2+('Ac227 Dose 20 nCi decay actual'!X450/'Ac227 Dose 20 nCi decay actual'!L450)^2)^0.5</f>
        <v>29.582181430877434</v>
      </c>
      <c r="X89" s="86">
        <f>L89-L89*(('Ac225 Dose 200 nCi decay actual'!Y450/'Ac225 Dose 200 nCi decay actual'!M450)^2+('Ac227 Dose 20 nCi decay actual'!Y450/'Ac227 Dose 20 nCi decay actual'!M450)^2)^0.5</f>
        <v>41.446764849621431</v>
      </c>
      <c r="Y89" s="86">
        <f>M89-M89*(('Ac225 Dose 200 nCi decay actual'!Z450/'Ac225 Dose 200 nCi decay actual'!N450)^2+('Ac227 Dose 20 nCi decay actual'!Z450/'Ac227 Dose 20 nCi decay actual'!N450)^2)^0.5</f>
        <v>51.273461680964616</v>
      </c>
      <c r="Z89" s="86"/>
      <c r="AA89" s="86"/>
      <c r="AB89" s="86">
        <f>D89+D89*(('Ac225 Dose 200 nCi decay actual'!AC450/'Ac225 Dose 200 nCi decay actual'!E450)^2+('Ac227 Dose 20 nCi decay actual'!AC450/'Ac227 Dose 20 nCi decay actual'!E450)^2)^0.5</f>
        <v>1.6959927311895719</v>
      </c>
      <c r="AC89" s="86">
        <f>E89+E89*(('Ac225 Dose 200 nCi decay actual'!AD450/'Ac225 Dose 200 nCi decay actual'!F450)^2+('Ac227 Dose 20 nCi decay actual'!AD450/'Ac227 Dose 20 nCi decay actual'!F450)^2)^0.5</f>
        <v>65.281717936147672</v>
      </c>
      <c r="AD89" s="86">
        <f>F89+F89*(('Ac225 Dose 200 nCi decay actual'!AE450/'Ac225 Dose 200 nCi decay actual'!G450)^2+('Ac227 Dose 20 nCi decay actual'!AE450/'Ac227 Dose 20 nCi decay actual'!G450)^2)^0.5</f>
        <v>77.628116134986527</v>
      </c>
      <c r="AE89" s="86">
        <f>G89+G89*(('Ac225 Dose 200 nCi decay actual'!AF450/'Ac225 Dose 200 nCi decay actual'!H450)^2+('Ac227 Dose 20 nCi decay actual'!AF450/'Ac227 Dose 20 nCi decay actual'!H450)^2)^0.5</f>
        <v>59.632692543986508</v>
      </c>
      <c r="AF89" s="86">
        <f>H89+H89*(('Ac225 Dose 200 nCi decay actual'!AG450/'Ac225 Dose 200 nCi decay actual'!I450)^2+('Ac227 Dose 20 nCi decay actual'!AG450/'Ac227 Dose 20 nCi decay actual'!I450)^2)^0.5</f>
        <v>76.048063671338213</v>
      </c>
      <c r="AG89" s="86">
        <f>I89+I89*(('Ac225 Dose 200 nCi decay actual'!AH450/'Ac225 Dose 200 nCi decay actual'!J450)^2+('Ac227 Dose 20 nCi decay actual'!AH450/'Ac227 Dose 20 nCi decay actual'!J450)^2)^0.5</f>
        <v>51.258402274881135</v>
      </c>
      <c r="AH89" s="86">
        <f>J89+J89*(('Ac225 Dose 200 nCi decay actual'!AI450/'Ac225 Dose 200 nCi decay actual'!K450)^2+('Ac227 Dose 20 nCi decay actual'!AI450/'Ac227 Dose 20 nCi decay actual'!K450)^2)^0.5</f>
        <v>111.99046104264312</v>
      </c>
      <c r="AI89" s="86">
        <f>K89+K89*(('Ac225 Dose 200 nCi decay actual'!AJ450/'Ac225 Dose 200 nCi decay actual'!L450)^2+('Ac227 Dose 20 nCi decay actual'!AJ450/'Ac227 Dose 20 nCi decay actual'!L450)^2)^0.5</f>
        <v>87.935668578404787</v>
      </c>
      <c r="AJ89" s="86">
        <f>L89+L89*(('Ac225 Dose 200 nCi decay actual'!AK450/'Ac225 Dose 200 nCi decay actual'!M450)^2+('Ac227 Dose 20 nCi decay actual'!AK450/'Ac227 Dose 20 nCi decay actual'!M450)^2)^0.5</f>
        <v>122.30526630738009</v>
      </c>
      <c r="AK89" s="86">
        <f>M89+M89*(('Ac225 Dose 200 nCi decay actual'!AL450/'Ac225 Dose 200 nCi decay actual'!N450)^2+('Ac227 Dose 20 nCi decay actual'!AL450/'Ac227 Dose 20 nCi decay actual'!N450)^2)^0.5</f>
        <v>127.58440788748933</v>
      </c>
      <c r="AL89" s="8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% avg per gram Ac-225</vt:lpstr>
      <vt:lpstr>% avg per gram Ac-227</vt:lpstr>
      <vt:lpstr>Ac-225 Dose 20 nCi Theo</vt:lpstr>
      <vt:lpstr>Ac-227 Dose 20 nCi Theo</vt:lpstr>
      <vt:lpstr>Ac-225 Dose 20 nCi decay</vt:lpstr>
      <vt:lpstr>Ac-227 Dose 20 nCi decay</vt:lpstr>
      <vt:lpstr>Ac-225 Dose 20 nCi decay cmprt</vt:lpstr>
      <vt:lpstr>Ac-227 Dose 20 nCi decay cmprt</vt:lpstr>
      <vt:lpstr>Ac225 Dose 200 nCi decay actual</vt:lpstr>
      <vt:lpstr>Ac227 Dose 20 nCi decay actual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cesium327@gmail.com</cp:lastModifiedBy>
  <dcterms:created xsi:type="dcterms:W3CDTF">2018-05-12T02:36:34Z</dcterms:created>
  <dcterms:modified xsi:type="dcterms:W3CDTF">2019-03-28T00:19:42Z</dcterms:modified>
</cp:coreProperties>
</file>